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DD29CBF1-CF97-4486-A71A-9F2F54EDFE69}" xr6:coauthVersionLast="45" xr6:coauthVersionMax="45" xr10:uidLastSave="{00000000-0000-0000-0000-000000000000}"/>
  <bookViews>
    <workbookView xWindow="-108" yWindow="-108" windowWidth="23256" windowHeight="12576" activeTab="1" xr2:uid="{00000000-000D-0000-FFFF-FFFF00000000}"/>
  </bookViews>
  <sheets>
    <sheet name="Sheet1" sheetId="2" r:id="rId1"/>
    <sheet name="Dashboard" sheetId="4" r:id="rId2"/>
    <sheet name="Sheet2" sheetId="3" r:id="rId3"/>
    <sheet name="Dataset" sheetId="1" r:id="rId4"/>
  </sheets>
  <definedNames>
    <definedName name="_xlnm._FilterDatabase" localSheetId="3" hidden="1">Dataset!$A$1:$U$9995</definedName>
    <definedName name="_xlchart.v1.0" hidden="1">Sheet1!$H$28:$H$31</definedName>
    <definedName name="_xlchart.v1.1" hidden="1">Sheet1!$I$27</definedName>
    <definedName name="_xlchart.v1.2" hidden="1">Sheet1!$I$28:$I$31</definedName>
    <definedName name="_xlchart.v1.7" hidden="1">Sheet1!$H$28:$H$31</definedName>
    <definedName name="_xlchart.v1.8" hidden="1">Sheet1!$I$27</definedName>
    <definedName name="_xlchart.v1.9" hidden="1">Sheet1!$I$28:$I$31</definedName>
    <definedName name="_xlchart.v5.3" hidden="1">Sheet2!$N$7</definedName>
    <definedName name="_xlchart.v5.4" hidden="1">Sheet2!$N$8:$N$56</definedName>
    <definedName name="_xlchart.v5.5" hidden="1">Sheet2!$R$7</definedName>
    <definedName name="_xlchart.v5.6" hidden="1">Sheet2!$R$8:$R$56</definedName>
    <definedName name="Slicer_Category">#N/A</definedName>
    <definedName name="Slicer_Quarters">#N/A</definedName>
    <definedName name="Slicer_Segment">#N/A</definedName>
    <definedName name="Slicer_State">#N/A</definedName>
    <definedName name="Slicer_Years">#N/A</definedName>
    <definedName name="superstore">Dataset!$A$1:$U$9995</definedName>
  </definedNames>
  <calcPr calcId="191029"/>
  <pivotCaches>
    <pivotCache cacheId="131" r:id="rId5"/>
    <pivotCache cacheId="149" r:id="rId6"/>
    <pivotCache cacheId="146"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56" i="3" l="1"/>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I31" i="2"/>
  <c r="I30" i="2"/>
  <c r="I29" i="2"/>
  <c r="I28" i="2"/>
  <c r="O15" i="3"/>
  <c r="O14" i="3"/>
  <c r="O13" i="3"/>
  <c r="O12" i="3"/>
  <c r="O11" i="3"/>
  <c r="O10" i="3"/>
  <c r="O9" i="3"/>
  <c r="O8" i="3"/>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R8" i="3" l="1"/>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alcChain>
</file>

<file path=xl/sharedStrings.xml><?xml version="1.0" encoding="utf-8"?>
<sst xmlns="http://schemas.openxmlformats.org/spreadsheetml/2006/main" count="130260" uniqueCount="10953">
  <si>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</si>
  <si>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</si>
  <si>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</si>
  <si>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</si>
  <si>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</si>
  <si>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</si>
  <si>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</si>
  <si>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</si>
  <si>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</si>
  <si>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</si>
  <si>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</si>
  <si>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</si>
  <si>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</si>
  <si>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</si>
  <si>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</si>
  <si>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</si>
  <si>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</si>
  <si>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</si>
  <si>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</si>
  <si>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</si>
  <si>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</si>
  <si>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</si>
  <si>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</si>
  <si>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</si>
  <si>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</si>
  <si>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</si>
  <si>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</si>
  <si>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</si>
  <si>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</si>
  <si>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</si>
  <si>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</si>
  <si>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</si>
  <si>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</si>
  <si>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</si>
  <si>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</si>
  <si>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</si>
  <si>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</si>
  <si>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</si>
  <si>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</si>
  <si>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</si>
  <si>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</si>
  <si>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</si>
  <si>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</si>
  <si>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</si>
  <si>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</si>
  <si>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</si>
  <si>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</si>
  <si>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</si>
  <si>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</si>
  <si>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</si>
  <si>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</si>
  <si>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</si>
  <si>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</si>
  <si>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</si>
  <si>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</si>
  <si>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</si>
  <si>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</si>
  <si>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</si>
  <si>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</si>
  <si>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</si>
  <si>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</si>
  <si>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</si>
  <si>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</si>
  <si>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</si>
  <si>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</si>
  <si>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</si>
  <si>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</si>
  <si>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</si>
  <si>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</si>
  <si>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</si>
  <si>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</si>
  <si>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</si>
  <si>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</si>
  <si>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</si>
  <si>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</si>
  <si>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</si>
  <si>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</si>
  <si>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</si>
  <si>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</si>
  <si>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</si>
  <si>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</si>
  <si>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</si>
  <si>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</si>
  <si>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</si>
  <si>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</si>
  <si>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</si>
  <si>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</si>
  <si>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</si>
  <si>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</si>
  <si>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</si>
  <si>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</si>
  <si>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</si>
  <si>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</si>
  <si>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</si>
  <si>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</si>
  <si>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</si>
  <si>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</si>
  <si>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</si>
  <si>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</si>
  <si>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</si>
  <si>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</si>
  <si>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</si>
  <si>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</si>
  <si>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</si>
  <si>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</si>
  <si>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</si>
  <si>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</si>
  <si>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</si>
  <si>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</si>
  <si>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</si>
  <si>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</si>
  <si>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</si>
  <si>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</si>
  <si>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</si>
  <si>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</si>
  <si>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</si>
  <si>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</si>
  <si>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</si>
  <si>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</si>
  <si>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</si>
  <si>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</si>
  <si>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</si>
  <si>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</si>
  <si>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</si>
  <si>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</si>
  <si>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</si>
  <si>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</si>
  <si>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</si>
  <si>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</si>
  <si>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</si>
  <si>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</si>
  <si>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</si>
  <si>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</si>
  <si>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</si>
  <si>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</si>
  <si>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</si>
  <si>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</si>
  <si>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</si>
  <si>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</si>
  <si>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</si>
  <si>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</si>
  <si>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</si>
  <si>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</si>
  <si>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</si>
  <si>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</si>
  <si>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</si>
  <si>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</si>
  <si>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</si>
  <si>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</si>
  <si>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</si>
  <si>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</si>
  <si>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</si>
  <si>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</si>
  <si>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</si>
  <si>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</si>
  <si>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</si>
  <si>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</si>
  <si>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</si>
  <si>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</si>
  <si>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</si>
  <si>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</si>
  <si>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</si>
  <si>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</si>
  <si>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</si>
  <si>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</si>
  <si>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</si>
  <si>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</si>
  <si>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</si>
  <si>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</si>
  <si>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</si>
  <si>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</si>
  <si>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</si>
  <si>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</si>
  <si>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</si>
  <si>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</si>
  <si>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</si>
  <si>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</si>
  <si>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</si>
  <si>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</si>
  <si>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</si>
  <si>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</si>
  <si>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</si>
  <si>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</si>
  <si>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</si>
  <si>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</si>
  <si>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</si>
  <si>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</si>
  <si>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</si>
  <si>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</si>
  <si>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</si>
  <si>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</si>
  <si>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</si>
  <si>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</si>
  <si>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</si>
  <si>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</si>
  <si>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</si>
  <si>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</si>
  <si>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</si>
  <si>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</si>
  <si>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</si>
  <si>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</si>
  <si>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</si>
  <si>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</si>
  <si>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</si>
  <si>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</si>
  <si>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</si>
  <si>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</si>
  <si>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</si>
  <si>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</si>
  <si>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</si>
  <si>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</si>
  <si>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</si>
  <si>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</si>
  <si>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</si>
  <si>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</si>
  <si>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</si>
  <si>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</si>
  <si>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</si>
  <si>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</si>
  <si>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</si>
  <si>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</si>
  <si>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</si>
  <si>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</si>
  <si>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</si>
  <si>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</si>
  <si>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</si>
  <si>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</si>
  <si>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</si>
  <si>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</si>
  <si>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</si>
  <si>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</si>
  <si>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</si>
  <si>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</si>
  <si>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</si>
  <si>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</si>
  <si>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</si>
  <si>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</si>
  <si>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</si>
  <si>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</si>
  <si>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</si>
  <si>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</si>
  <si>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</si>
  <si>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</si>
  <si>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</si>
  <si>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</si>
  <si>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</si>
  <si>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</si>
  <si>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</si>
  <si>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</si>
  <si>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</si>
  <si>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</si>
  <si>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</si>
  <si>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</si>
  <si>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</si>
  <si>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</si>
  <si>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</si>
  <si>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</si>
  <si>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</si>
  <si>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</si>
  <si>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</si>
  <si>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</si>
  <si>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</si>
  <si>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</si>
  <si>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</si>
  <si>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</si>
  <si>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</si>
  <si>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</si>
  <si>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</si>
  <si>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</si>
  <si>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</si>
  <si>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</si>
  <si>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</si>
  <si>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</si>
  <si>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</si>
  <si>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</si>
  <si>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</si>
  <si>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</si>
  <si>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</si>
  <si>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</si>
  <si>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</si>
  <si>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</si>
  <si>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</si>
  <si>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</si>
  <si>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</si>
  <si>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</si>
  <si>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</si>
  <si>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</si>
  <si>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</si>
  <si>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</si>
  <si>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</si>
  <si>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</si>
  <si>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</si>
  <si>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</si>
  <si>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</si>
  <si>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</si>
  <si>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</si>
  <si>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</si>
  <si>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</si>
  <si>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</si>
  <si>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</si>
  <si>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</si>
  <si>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</si>
  <si>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</si>
  <si>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</si>
  <si>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</si>
  <si>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</si>
  <si>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</si>
  <si>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</si>
  <si>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</si>
  <si>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</si>
  <si>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</si>
  <si>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</si>
  <si>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</si>
  <si>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</si>
  <si>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</si>
  <si>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</si>
  <si>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</si>
  <si>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</si>
  <si>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</si>
  <si>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</si>
  <si>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</si>
  <si>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</si>
  <si>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</si>
  <si>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</si>
  <si>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</si>
  <si>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</si>
  <si>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</si>
  <si>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</si>
  <si>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</si>
  <si>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</si>
  <si>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</si>
  <si>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</si>
  <si>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</si>
  <si>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</si>
  <si>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</si>
  <si>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</si>
  <si>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</si>
  <si>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</si>
  <si>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</si>
  <si>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</si>
  <si>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</si>
  <si>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</si>
  <si>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</si>
  <si>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</si>
  <si>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</si>
  <si>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</si>
  <si>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</si>
  <si>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</si>
  <si>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</si>
  <si>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</si>
  <si>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</si>
  <si>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</si>
  <si>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</si>
  <si>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</si>
  <si>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</si>
  <si>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</si>
  <si>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</si>
  <si>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</si>
  <si>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</si>
  <si>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</si>
  <si>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</si>
  <si>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</si>
  <si>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</si>
  <si>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</si>
  <si>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</si>
  <si>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</si>
  <si>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</si>
  <si>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</si>
  <si>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</si>
  <si>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</si>
  <si>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</si>
  <si>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</si>
  <si>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</si>
  <si>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</si>
  <si>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</si>
  <si>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</si>
  <si>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</si>
  <si>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</si>
  <si>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</si>
  <si>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</si>
  <si>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</si>
  <si>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</si>
  <si>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</si>
  <si>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</si>
  <si>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</si>
  <si>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</si>
  <si>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</si>
  <si>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</si>
  <si>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</si>
  <si>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</si>
  <si>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</si>
  <si>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</si>
  <si>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</si>
  <si>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</si>
  <si>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</si>
  <si>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</si>
  <si>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</si>
  <si>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</si>
  <si>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</si>
  <si>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</si>
  <si>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</si>
  <si>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</si>
  <si>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</si>
  <si>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</si>
  <si>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</si>
  <si>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</si>
  <si>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</si>
  <si>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</si>
  <si>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</si>
  <si>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</si>
  <si>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</si>
  <si>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</si>
  <si>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</si>
  <si>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</si>
  <si>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</si>
  <si>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</si>
  <si>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</si>
  <si>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</si>
  <si>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</si>
  <si>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</si>
  <si>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</si>
  <si>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</si>
  <si>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</si>
  <si>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</si>
  <si>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</si>
  <si>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</si>
  <si>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</si>
  <si>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</si>
  <si>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</si>
  <si>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</si>
  <si>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</si>
  <si>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</si>
  <si>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</si>
  <si>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</si>
  <si>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</si>
  <si>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</si>
  <si>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</si>
  <si>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</si>
  <si>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</si>
  <si>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</si>
  <si>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</si>
  <si>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</si>
  <si>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</si>
  <si>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</si>
  <si>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</si>
  <si>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</si>
  <si>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</si>
  <si>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</si>
  <si>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</si>
  <si>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</si>
  <si>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</si>
  <si>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</si>
  <si>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</si>
  <si>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</si>
  <si>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</si>
  <si>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</si>
  <si>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</si>
  <si>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</si>
  <si>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</si>
  <si>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</si>
  <si>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</si>
  <si>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</si>
  <si>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</si>
  <si>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</si>
  <si>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</si>
  <si>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</si>
  <si>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</si>
  <si>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</si>
  <si>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</si>
  <si>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</si>
  <si>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</si>
  <si>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</si>
  <si>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</si>
  <si>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</si>
  <si>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</si>
  <si>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</si>
  <si>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</si>
  <si>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</si>
  <si>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</si>
  <si>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</si>
  <si>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</si>
  <si>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</si>
  <si>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</si>
  <si>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</si>
  <si>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</si>
  <si>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</si>
  <si>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</si>
  <si>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</si>
  <si>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</si>
  <si>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</si>
  <si>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</si>
  <si>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</si>
  <si>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</si>
  <si>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</si>
  <si>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</si>
  <si>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</si>
  <si>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</si>
  <si>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</si>
  <si>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</si>
  <si>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</si>
  <si>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</si>
  <si>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</si>
  <si>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</si>
  <si>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</si>
  <si>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</si>
  <si>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</si>
  <si>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</si>
  <si>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</si>
  <si>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</si>
  <si>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</si>
  <si>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</si>
  <si>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</si>
  <si>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</si>
  <si>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</si>
  <si>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</si>
  <si>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</si>
  <si>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</si>
  <si>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</si>
  <si>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</si>
  <si>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</si>
  <si>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</si>
  <si>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</si>
  <si>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</si>
  <si>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</si>
  <si>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</si>
  <si>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</si>
  <si>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</si>
  <si>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</si>
  <si>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</si>
  <si>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</si>
  <si>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</si>
  <si>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</si>
  <si>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</si>
  <si>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</si>
  <si>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</si>
  <si>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</si>
  <si>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</si>
  <si>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</si>
  <si>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</si>
  <si>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</si>
  <si>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</si>
  <si>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</si>
  <si>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</si>
  <si>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</si>
  <si>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</si>
  <si>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</si>
  <si>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</si>
  <si>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</si>
  <si>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</si>
  <si>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</si>
  <si>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</si>
  <si>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</si>
  <si>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</si>
  <si>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</si>
  <si>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</si>
  <si>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</si>
  <si>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</si>
  <si>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</si>
  <si>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</si>
  <si>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</si>
  <si>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</si>
  <si>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</si>
  <si>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</si>
  <si>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</si>
  <si>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</si>
  <si>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</si>
  <si>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</si>
  <si>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</si>
  <si>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</si>
  <si>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</si>
  <si>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</si>
  <si>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</si>
  <si>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</si>
  <si>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</si>
  <si>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</si>
  <si>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</si>
  <si>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</si>
  <si>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</si>
  <si>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</si>
  <si>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</si>
  <si>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</si>
  <si>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</si>
  <si>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</si>
  <si>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</si>
  <si>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</si>
  <si>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</si>
  <si>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</si>
  <si>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</si>
  <si>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</si>
  <si>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</si>
  <si>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</si>
  <si>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</si>
  <si>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</si>
  <si>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</si>
  <si>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</si>
  <si>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</si>
  <si>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</si>
  <si>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</si>
  <si>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</si>
  <si>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</si>
  <si>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</si>
  <si>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</si>
  <si>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</si>
  <si>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</si>
  <si>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</si>
  <si>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</si>
  <si>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</si>
  <si>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</si>
  <si>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</si>
  <si>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</si>
  <si>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</si>
  <si>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</si>
  <si>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</si>
  <si>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</si>
  <si>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</si>
  <si>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</si>
  <si>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</si>
  <si>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</si>
  <si>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</si>
  <si>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</si>
  <si>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</si>
  <si>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</si>
  <si>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</si>
  <si>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</si>
  <si>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</si>
  <si>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</si>
  <si>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</si>
  <si>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</si>
  <si>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</si>
  <si>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</si>
  <si>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</si>
  <si>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</si>
  <si>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</si>
  <si>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</si>
  <si>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</si>
  <si>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</si>
  <si>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</si>
  <si>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</si>
  <si>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</si>
  <si>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</si>
  <si>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</si>
  <si>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</si>
  <si>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</si>
  <si>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</si>
  <si>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</si>
  <si>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</si>
  <si>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</si>
  <si>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</si>
  <si>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</si>
  <si>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</si>
  <si>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</si>
  <si>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</si>
  <si>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</si>
  <si>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</si>
  <si>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</si>
  <si>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</si>
  <si>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</si>
  <si>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</si>
  <si>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</si>
  <si>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</si>
  <si>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</si>
  <si>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</si>
  <si>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</si>
  <si>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</si>
  <si>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</si>
  <si>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</si>
  <si>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</si>
  <si>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</si>
  <si>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</si>
  <si>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</si>
  <si>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</si>
  <si>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</si>
  <si>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</si>
  <si>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</si>
  <si>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</si>
  <si>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</si>
  <si>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</si>
  <si>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</si>
  <si>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</si>
  <si>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</si>
  <si>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</si>
  <si>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</si>
  <si>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</si>
  <si>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</si>
  <si>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</si>
  <si>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</si>
  <si>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</si>
  <si>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</si>
  <si>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</si>
  <si>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</si>
  <si>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</si>
  <si>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</si>
  <si>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</si>
  <si>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</si>
  <si>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</si>
  <si>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</si>
  <si>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</si>
  <si>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</si>
  <si>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</si>
  <si>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</si>
  <si>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</si>
  <si>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</si>
  <si>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</si>
  <si>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</si>
  <si>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</si>
  <si>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</si>
  <si>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</si>
  <si>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</si>
  <si>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</si>
  <si>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</si>
  <si>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</si>
  <si>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</si>
  <si>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</si>
  <si>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</si>
  <si>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</si>
  <si>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</si>
  <si>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</si>
  <si>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</si>
  <si>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</si>
  <si>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</si>
  <si>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</si>
  <si>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</si>
  <si>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</si>
  <si>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</si>
  <si>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</si>
  <si>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</si>
  <si>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</si>
  <si>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</si>
  <si>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</si>
  <si>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</si>
  <si>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</si>
  <si>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</si>
  <si>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</si>
  <si>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</si>
  <si>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</si>
  <si>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</si>
  <si>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</si>
  <si>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</si>
  <si>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</si>
  <si>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</si>
  <si>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</si>
  <si>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</si>
  <si>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</si>
  <si>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</si>
  <si>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</si>
  <si>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</si>
  <si>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</si>
  <si>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</si>
  <si>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</si>
  <si>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</si>
  <si>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</si>
  <si>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</si>
  <si>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</si>
  <si>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</si>
  <si>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</si>
  <si>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</si>
  <si>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</si>
  <si>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</si>
  <si>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</si>
  <si>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</si>
  <si>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</si>
  <si>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</si>
  <si>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</si>
  <si>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</si>
  <si>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</si>
  <si>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</si>
  <si>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</si>
  <si>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</si>
  <si>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</si>
  <si>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</si>
  <si>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</si>
  <si>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</si>
  <si>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</si>
  <si>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</si>
  <si>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</si>
  <si>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</si>
  <si>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</si>
  <si>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</si>
  <si>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</si>
  <si>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</si>
  <si>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</si>
  <si>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</si>
  <si>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</si>
  <si>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</si>
  <si>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</si>
  <si>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</si>
  <si>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</si>
  <si>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</si>
  <si>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</si>
  <si>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</si>
  <si>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</si>
  <si>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</si>
  <si>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</si>
  <si>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</si>
  <si>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</si>
  <si>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</si>
  <si>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</si>
  <si>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</si>
  <si>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</si>
  <si>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</si>
  <si>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</si>
  <si>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</si>
  <si>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</si>
  <si>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</si>
  <si>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</si>
  <si>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</si>
  <si>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</si>
  <si>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</si>
  <si>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</si>
  <si>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</si>
  <si>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</si>
  <si>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</si>
  <si>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</si>
  <si>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</si>
  <si>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</si>
  <si>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</si>
  <si>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</si>
  <si>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</si>
  <si>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</si>
  <si>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</si>
  <si>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</si>
  <si>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</si>
  <si>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</si>
  <si>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</si>
  <si>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</si>
  <si>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</si>
  <si>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</si>
  <si>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</si>
  <si>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</si>
  <si>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</si>
  <si>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</si>
  <si>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</si>
  <si>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</si>
  <si>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</si>
  <si>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</si>
  <si>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</si>
  <si>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</si>
  <si>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</si>
  <si>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</si>
  <si>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</si>
  <si>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</si>
  <si>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</si>
  <si>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</si>
  <si>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</si>
  <si>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</si>
  <si>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</si>
  <si>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</si>
  <si>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</si>
  <si>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</si>
  <si>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</si>
  <si>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</si>
  <si>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</si>
  <si>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</si>
  <si>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</si>
  <si>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</si>
  <si>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</si>
  <si>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</si>
  <si>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</si>
  <si>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</si>
  <si>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</si>
  <si>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</si>
  <si>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</si>
  <si>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</si>
  <si>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</si>
  <si>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</si>
  <si>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</si>
  <si>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</si>
  <si>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</si>
  <si>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</si>
  <si>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</si>
  <si>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</si>
  <si>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</si>
  <si>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</si>
  <si>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</si>
  <si>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</si>
  <si>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</si>
  <si>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</si>
  <si>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</si>
  <si>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</si>
  <si>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</si>
  <si>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</si>
  <si>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</si>
  <si>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</si>
  <si>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</si>
  <si>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</si>
  <si>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</si>
  <si>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</si>
  <si>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</si>
  <si>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</si>
  <si>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</si>
  <si>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</si>
  <si>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</si>
  <si>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</si>
  <si>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</si>
  <si>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</si>
  <si>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</si>
  <si>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</si>
  <si>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</si>
  <si>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</si>
  <si>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</si>
  <si>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</si>
  <si>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</si>
  <si>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</si>
  <si>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</si>
  <si>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</si>
  <si>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</si>
  <si>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</si>
  <si>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</si>
  <si>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</si>
  <si>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</si>
  <si>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</si>
  <si>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</si>
  <si>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</si>
  <si>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</si>
  <si>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</si>
  <si>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</si>
  <si>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</si>
  <si>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</si>
  <si>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</si>
  <si>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</si>
  <si>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</si>
  <si>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</si>
  <si>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</si>
  <si>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</si>
  <si>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</si>
  <si>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</si>
  <si>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</si>
  <si>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</si>
  <si>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</si>
  <si>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</si>
  <si>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</si>
  <si>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</si>
  <si>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</si>
  <si>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</si>
  <si>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</si>
  <si>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</si>
  <si>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</si>
  <si>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</si>
  <si>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</si>
  <si>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</si>
  <si>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</si>
  <si>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</si>
  <si>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</si>
  <si>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</si>
  <si>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</si>
  <si>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</si>
  <si>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</si>
  <si>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</si>
  <si>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</si>
  <si>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</si>
  <si>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</si>
  <si>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</si>
  <si>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</si>
  <si>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</si>
  <si>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</si>
  <si>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</si>
  <si>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</si>
  <si>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</si>
  <si>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</si>
  <si>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</si>
  <si>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</si>
  <si>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</si>
  <si>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</si>
  <si>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</si>
  <si>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</si>
  <si>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</si>
  <si>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</si>
  <si>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</si>
  <si>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</si>
  <si>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</si>
  <si>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</si>
  <si>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</si>
  <si>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</si>
  <si>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</si>
  <si>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</si>
  <si>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</si>
  <si>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</si>
  <si>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</si>
  <si>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</si>
  <si>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</si>
  <si>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</si>
  <si>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</si>
  <si>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</si>
  <si>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</si>
  <si>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</si>
  <si>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</si>
  <si>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</si>
  <si>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</si>
  <si>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</si>
  <si>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</si>
  <si>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</si>
  <si>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</si>
  <si>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</si>
  <si>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</si>
  <si>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</si>
  <si>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</si>
  <si>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</si>
  <si>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</si>
  <si>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</si>
  <si>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</si>
  <si>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</si>
  <si>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</si>
  <si>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</si>
  <si>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</si>
  <si>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</si>
  <si>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</si>
  <si>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</si>
  <si>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</si>
  <si>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</si>
  <si>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</si>
  <si>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</si>
  <si>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</si>
  <si>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</si>
  <si>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</si>
  <si>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</si>
  <si>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</si>
  <si>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</si>
  <si>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</si>
  <si>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</si>
  <si>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</si>
  <si>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</si>
  <si>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</si>
  <si>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</si>
  <si>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</si>
  <si>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</si>
  <si>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</si>
  <si>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</si>
  <si>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</si>
  <si>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</si>
  <si>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</si>
  <si>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</si>
  <si>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</si>
  <si>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</si>
  <si>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</si>
  <si>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</si>
  <si>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</si>
  <si>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</si>
  <si>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</si>
  <si>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</si>
  <si>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</si>
  <si>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</si>
  <si>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</si>
  <si>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</si>
  <si>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</si>
  <si>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</si>
  <si>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</si>
  <si>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</si>
  <si>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</si>
  <si>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</si>
  <si>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</si>
  <si>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</si>
  <si>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</si>
  <si>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</si>
  <si>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</si>
  <si>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</si>
  <si>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</si>
  <si>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</si>
  <si>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</si>
  <si>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</si>
  <si>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</si>
  <si>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</si>
  <si>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</si>
  <si>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</si>
  <si>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</si>
  <si>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</si>
  <si>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</si>
  <si>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</si>
  <si>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</si>
  <si>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</si>
  <si>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</si>
  <si>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</si>
  <si>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</si>
  <si>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</si>
  <si>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</si>
  <si>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</si>
  <si>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</si>
  <si>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</si>
  <si>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</si>
  <si>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</si>
  <si>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</si>
  <si>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</si>
  <si>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</si>
  <si>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</si>
  <si>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</si>
  <si>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</si>
  <si>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</si>
  <si>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</si>
  <si>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</si>
  <si>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</si>
  <si>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</si>
  <si>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</si>
  <si>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</si>
  <si>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</si>
  <si>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</si>
  <si>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</si>
  <si>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</si>
  <si>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</si>
  <si>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</si>
  <si>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</si>
  <si>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</si>
  <si>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</si>
  <si>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</si>
  <si>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</si>
  <si>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</si>
  <si>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</si>
  <si>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</si>
  <si>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</si>
  <si>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</si>
  <si>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</si>
  <si>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</si>
  <si>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</si>
  <si>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</si>
  <si>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</si>
  <si>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</si>
  <si>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</si>
  <si>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</si>
  <si>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</si>
  <si>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</si>
  <si>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</si>
  <si>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</si>
  <si>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</si>
  <si>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</si>
  <si>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</si>
  <si>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</si>
  <si>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</si>
  <si>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</si>
  <si>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</si>
  <si>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</si>
  <si>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</si>
  <si>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</si>
  <si>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</si>
  <si>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</si>
  <si>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</si>
  <si>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</si>
  <si>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</si>
  <si>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</si>
  <si>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</si>
  <si>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</si>
  <si>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</si>
  <si>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</si>
  <si>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</si>
  <si>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</si>
  <si>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</si>
  <si>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</si>
  <si>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</si>
  <si>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</si>
  <si>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</si>
  <si>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</si>
  <si>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</si>
  <si>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</si>
  <si>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</si>
  <si>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</si>
  <si>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</si>
  <si>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</si>
  <si>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</si>
  <si>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</si>
  <si>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</si>
  <si>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</si>
  <si>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</si>
  <si>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</si>
  <si>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</si>
  <si>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</si>
  <si>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</si>
  <si>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</si>
  <si>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</si>
  <si>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</si>
  <si>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</si>
  <si>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</si>
  <si>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</si>
  <si>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</si>
  <si>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</si>
  <si>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</si>
  <si>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</si>
  <si>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</si>
  <si>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</si>
  <si>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</si>
  <si>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</si>
  <si>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</si>
  <si>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</si>
  <si>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</si>
  <si>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</si>
  <si>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</si>
  <si>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</si>
  <si>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</si>
  <si>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</si>
  <si>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</si>
  <si>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</si>
  <si>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</si>
  <si>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</si>
  <si>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</si>
  <si>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</si>
  <si>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</si>
  <si>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</si>
  <si>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</si>
  <si>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</si>
  <si>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</si>
  <si>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</si>
  <si>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</si>
  <si>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</si>
  <si>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</si>
  <si>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</si>
  <si>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</si>
  <si>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</si>
  <si>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</si>
  <si>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</si>
  <si>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</si>
  <si>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</si>
  <si>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</si>
  <si>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</si>
  <si>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</si>
  <si>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</si>
  <si>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</si>
  <si>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</si>
  <si>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</si>
  <si>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</si>
  <si>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</si>
  <si>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</si>
  <si>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</si>
  <si>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</si>
  <si>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</si>
  <si>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</si>
  <si>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</si>
  <si>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</si>
  <si>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</si>
  <si>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</si>
  <si>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</si>
  <si>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</si>
  <si>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</si>
  <si>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</si>
  <si>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</si>
  <si>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</si>
  <si>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</si>
  <si>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</si>
  <si>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</si>
  <si>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</si>
  <si>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</si>
  <si>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</si>
  <si>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</si>
  <si>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</si>
  <si>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</si>
  <si>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</si>
  <si>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</si>
  <si>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</si>
  <si>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</si>
  <si>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</si>
  <si>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</si>
  <si>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</si>
  <si>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</si>
  <si>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</si>
  <si>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</si>
  <si>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</si>
  <si>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</si>
  <si>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</si>
  <si>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</si>
  <si>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</si>
  <si>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</si>
  <si>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</si>
  <si>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</si>
  <si>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</si>
  <si>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</si>
  <si>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</si>
  <si>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</si>
  <si>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</si>
  <si>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</si>
  <si>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</si>
  <si>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</si>
  <si>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</si>
  <si>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</si>
  <si>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</si>
  <si>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</si>
  <si>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</si>
  <si>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</si>
  <si>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</si>
  <si>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</si>
  <si>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</si>
  <si>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</si>
  <si>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</si>
  <si>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</si>
  <si>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</si>
  <si>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</si>
  <si>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</si>
  <si>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</si>
  <si>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</si>
  <si>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</si>
  <si>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</si>
  <si>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</si>
  <si>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</si>
  <si>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</si>
  <si>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</si>
  <si>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</si>
  <si>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</si>
  <si>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</si>
  <si>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</si>
  <si>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</si>
  <si>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</si>
  <si>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</si>
  <si>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</si>
  <si>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</si>
  <si>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</si>
  <si>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</si>
  <si>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</si>
  <si>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</si>
  <si>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</si>
  <si>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</si>
  <si>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</si>
  <si>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</si>
  <si>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</si>
  <si>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</si>
  <si>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</si>
  <si>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</si>
  <si>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</si>
  <si>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</si>
  <si>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</si>
  <si>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</si>
  <si>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</si>
  <si>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</si>
  <si>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</si>
  <si>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</si>
  <si>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</si>
  <si>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</si>
  <si>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</si>
  <si>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</si>
  <si>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</si>
  <si>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</si>
  <si>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</si>
  <si>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</si>
  <si>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</si>
  <si>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</si>
  <si>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</si>
  <si>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</si>
  <si>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</si>
  <si>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</si>
  <si>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</si>
  <si>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</si>
  <si>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</si>
  <si>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</si>
  <si>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</si>
  <si>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</si>
  <si>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</si>
  <si>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</si>
  <si>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</si>
  <si>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</si>
  <si>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</si>
  <si>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</si>
  <si>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</si>
  <si>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</si>
  <si>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</si>
  <si>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</si>
  <si>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</si>
  <si>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</si>
  <si>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</si>
  <si>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</si>
  <si>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</si>
  <si>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</si>
  <si>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</si>
  <si>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</si>
  <si>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</si>
  <si>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</si>
  <si>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</si>
  <si>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</si>
  <si>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</si>
  <si>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</si>
  <si>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</si>
  <si>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</si>
  <si>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</si>
  <si>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</si>
  <si>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</si>
  <si>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</si>
  <si>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</si>
  <si>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</si>
  <si>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</si>
  <si>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</si>
  <si>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</si>
  <si>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</si>
  <si>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</si>
  <si>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</si>
  <si>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</si>
  <si>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</si>
  <si>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</si>
  <si>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</si>
  <si>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</si>
  <si>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</si>
  <si>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</si>
  <si>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</si>
  <si>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</si>
  <si>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</si>
  <si>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</si>
  <si>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</si>
  <si>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</si>
  <si>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</si>
  <si>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</si>
  <si>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</si>
  <si>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</si>
  <si>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</si>
  <si>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</si>
  <si>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</si>
  <si>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</si>
  <si>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</si>
  <si>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</si>
  <si>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</si>
  <si>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</si>
  <si>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</si>
  <si>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</si>
  <si>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</si>
  <si>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</si>
  <si>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</si>
  <si>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</si>
  <si>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</si>
  <si>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</si>
  <si>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</si>
  <si>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</si>
  <si>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</si>
  <si>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</si>
  <si>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</si>
  <si>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</si>
  <si>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</si>
  <si>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</si>
  <si>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</si>
  <si>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</si>
  <si>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</si>
  <si>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</si>
  <si>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</si>
  <si>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</si>
  <si>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</si>
  <si>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</si>
  <si>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</si>
  <si>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</si>
  <si>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</si>
  <si>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</si>
  <si>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</si>
  <si>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</si>
  <si>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</si>
  <si>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</si>
  <si>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</si>
  <si>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</si>
  <si>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</si>
  <si>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</si>
  <si>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</si>
  <si>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</si>
  <si>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</si>
  <si>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</si>
  <si>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</si>
  <si>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</si>
  <si>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</si>
  <si>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</si>
  <si>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</si>
  <si>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</si>
  <si>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</si>
  <si>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</si>
  <si>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</si>
  <si>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</si>
  <si>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</si>
  <si>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</si>
  <si>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</si>
  <si>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</si>
  <si>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</si>
  <si>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</si>
  <si>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</si>
  <si>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</si>
  <si>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</si>
  <si>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</si>
  <si>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</si>
  <si>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</si>
  <si>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</si>
  <si>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</si>
  <si>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</si>
  <si>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</si>
  <si>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</si>
  <si>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</si>
  <si>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</si>
  <si>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</si>
  <si>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</si>
  <si>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</si>
  <si>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</si>
  <si>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</si>
  <si>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</si>
  <si>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</si>
  <si>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</si>
  <si>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</si>
  <si>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</si>
  <si>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</si>
  <si>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</si>
  <si>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</si>
  <si>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</si>
  <si>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</si>
  <si>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</si>
  <si>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</si>
  <si>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</si>
  <si>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</si>
  <si>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</si>
  <si>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</si>
  <si>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</si>
  <si>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</si>
  <si>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</si>
  <si>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</si>
  <si>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</si>
  <si>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</si>
  <si>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</si>
  <si>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</si>
  <si>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</si>
  <si>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</si>
  <si>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</si>
  <si>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</si>
  <si>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</si>
  <si>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</si>
  <si>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</si>
  <si>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</si>
  <si>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</si>
  <si>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</si>
  <si>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</si>
  <si>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</si>
  <si>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</si>
  <si>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</si>
  <si>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</si>
  <si>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</si>
  <si>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</si>
  <si>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</si>
  <si>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</si>
  <si>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</si>
  <si>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</si>
  <si>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</si>
  <si>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</si>
  <si>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</si>
  <si>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</si>
  <si>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</si>
  <si>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</si>
  <si>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</si>
  <si>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</si>
  <si>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</si>
  <si>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</si>
  <si>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</si>
  <si>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</si>
  <si>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</si>
  <si>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</si>
  <si>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</si>
  <si>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</si>
  <si>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</si>
  <si>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</si>
  <si>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</si>
  <si>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</si>
  <si>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</si>
  <si>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</si>
  <si>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</si>
  <si>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</si>
  <si>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</si>
  <si>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</si>
  <si>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</si>
  <si>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</si>
  <si>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</si>
  <si>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</si>
  <si>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</si>
  <si>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</si>
  <si>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</si>
  <si>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</si>
  <si>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</si>
  <si>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</si>
  <si>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</si>
  <si>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</si>
  <si>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</si>
  <si>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</si>
  <si>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</si>
  <si>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</si>
  <si>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</si>
  <si>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</si>
  <si>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</si>
  <si>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</si>
  <si>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</si>
  <si>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</si>
  <si>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</si>
  <si>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</si>
  <si>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</si>
  <si>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</si>
  <si>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</si>
  <si>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</si>
  <si>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</si>
  <si>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</si>
  <si>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</si>
  <si>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</si>
  <si>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</si>
  <si>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</si>
  <si>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</si>
  <si>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</si>
  <si>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</si>
  <si>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</si>
  <si>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</si>
  <si>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</si>
  <si>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</si>
  <si>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</si>
  <si>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</si>
  <si>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</si>
  <si>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</si>
  <si>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</si>
  <si>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</si>
  <si>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</si>
  <si>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</si>
  <si>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</si>
  <si>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</si>
  <si>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</si>
  <si>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</si>
  <si>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</si>
  <si>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</si>
  <si>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</si>
  <si>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</si>
  <si>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</si>
  <si>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</si>
  <si>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</si>
  <si>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</si>
  <si>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</si>
  <si>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</si>
  <si>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</si>
  <si>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</si>
  <si>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</si>
  <si>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</si>
  <si>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</si>
  <si>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</si>
  <si>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</si>
  <si>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</si>
  <si>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</si>
  <si>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</si>
  <si>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</si>
  <si>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</si>
  <si>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</si>
  <si>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</si>
  <si>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</si>
  <si>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</si>
  <si>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</si>
  <si>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</si>
  <si>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</si>
  <si>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</si>
  <si>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</si>
  <si>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</si>
  <si>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</si>
  <si>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</si>
  <si>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</si>
  <si>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</si>
  <si>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</si>
  <si>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</si>
  <si>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</si>
  <si>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</si>
  <si>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</si>
  <si>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</si>
  <si>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</si>
  <si>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</si>
  <si>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</si>
  <si>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</si>
  <si>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</si>
  <si>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</si>
  <si>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</si>
  <si>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</si>
  <si>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</si>
  <si>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</si>
  <si>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</si>
  <si>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</si>
  <si>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</si>
  <si>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</si>
  <si>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</si>
  <si>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</si>
  <si>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</si>
  <si>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</si>
  <si>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</si>
  <si>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</si>
  <si>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</si>
  <si>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</si>
  <si>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</si>
  <si>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</si>
  <si>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</si>
  <si>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</si>
  <si>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</si>
  <si>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</si>
  <si>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</si>
  <si>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</si>
  <si>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</si>
  <si>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</si>
  <si>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</si>
  <si>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</si>
  <si>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</si>
  <si>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</si>
  <si>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</si>
  <si>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</si>
  <si>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</si>
  <si>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</si>
  <si>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</si>
  <si>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</si>
  <si>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</si>
  <si>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</si>
  <si>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</si>
  <si>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</si>
  <si>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</si>
  <si>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</si>
  <si>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</si>
  <si>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</si>
  <si>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</si>
  <si>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</si>
  <si>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</si>
  <si>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</si>
  <si>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</si>
  <si>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</si>
  <si>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</si>
  <si>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</si>
  <si>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</si>
  <si>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</si>
  <si>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</si>
  <si>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</si>
  <si>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</si>
  <si>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</si>
  <si>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</si>
  <si>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</si>
  <si>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</si>
  <si>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</si>
  <si>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</si>
  <si>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</si>
  <si>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</si>
  <si>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</si>
  <si>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</si>
  <si>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</si>
  <si>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</si>
  <si>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</si>
  <si>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</si>
  <si>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</si>
  <si>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</si>
  <si>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</si>
  <si>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</si>
  <si>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</si>
  <si>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</si>
  <si>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</si>
  <si>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</si>
  <si>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</si>
  <si>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</si>
  <si>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</si>
  <si>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</si>
  <si>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</si>
  <si>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</si>
  <si>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</si>
  <si>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</si>
  <si>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</si>
  <si>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</si>
  <si>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</si>
  <si>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</si>
  <si>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</si>
  <si>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</si>
  <si>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</si>
  <si>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</si>
  <si>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</si>
  <si>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</si>
  <si>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</si>
  <si>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</si>
  <si>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</si>
  <si>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</si>
  <si>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</si>
  <si>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</si>
  <si>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</si>
  <si>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</si>
  <si>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</si>
  <si>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</si>
  <si>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</si>
  <si>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</si>
  <si>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</si>
  <si>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</si>
  <si>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</si>
  <si>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</si>
  <si>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</si>
  <si>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</si>
  <si>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</si>
  <si>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</si>
  <si>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</si>
  <si>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</si>
  <si>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</si>
  <si>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</si>
  <si>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</si>
  <si>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</si>
  <si>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</si>
  <si>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</si>
  <si>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</si>
  <si>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</si>
  <si>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</si>
  <si>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</si>
  <si>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</si>
  <si>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</si>
  <si>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</si>
  <si>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</si>
  <si>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</si>
  <si>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</si>
  <si>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</si>
  <si>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</si>
  <si>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</si>
  <si>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</si>
  <si>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</si>
  <si>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</si>
  <si>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</si>
  <si>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</si>
  <si>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</si>
  <si>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</si>
  <si>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</si>
  <si>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</si>
  <si>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</si>
  <si>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</si>
  <si>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</si>
  <si>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</si>
  <si>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</si>
  <si>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</si>
  <si>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</si>
  <si>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</si>
  <si>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</si>
  <si>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</si>
  <si>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</si>
  <si>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</si>
  <si>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</si>
  <si>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</si>
  <si>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</si>
  <si>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</si>
  <si>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</si>
  <si>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</si>
  <si>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</si>
  <si>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</si>
  <si>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</si>
  <si>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</si>
  <si>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</si>
  <si>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</si>
  <si>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</si>
  <si>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</si>
  <si>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</si>
  <si>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</si>
  <si>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</si>
  <si>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</si>
  <si>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</si>
  <si>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</si>
  <si>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</si>
  <si>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</si>
  <si>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</si>
  <si>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</si>
  <si>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</si>
  <si>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</si>
  <si>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</si>
  <si>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</si>
  <si>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</si>
  <si>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</si>
  <si>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</si>
  <si>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</si>
  <si>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</si>
  <si>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</si>
  <si>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</si>
  <si>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</si>
  <si>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</si>
  <si>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</si>
  <si>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</si>
  <si>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</si>
  <si>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</si>
  <si>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</si>
  <si>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</si>
  <si>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</si>
  <si>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</si>
  <si>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</si>
  <si>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</si>
  <si>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</si>
  <si>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</si>
  <si>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</si>
  <si>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</si>
  <si>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</si>
  <si>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</si>
  <si>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</si>
  <si>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</si>
  <si>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</si>
  <si>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</si>
  <si>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</si>
  <si>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</si>
  <si>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</si>
  <si>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</si>
  <si>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</si>
  <si>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</si>
  <si>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</si>
  <si>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</si>
  <si>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</si>
  <si>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</si>
  <si>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</si>
  <si>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</si>
  <si>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</si>
  <si>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</si>
  <si>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</si>
  <si>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</si>
  <si>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</si>
  <si>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</si>
  <si>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</si>
  <si>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</si>
  <si>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</si>
  <si>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</si>
  <si>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</si>
  <si>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</si>
  <si>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</si>
  <si>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</si>
  <si>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</si>
  <si>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</si>
  <si>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</si>
  <si>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</si>
  <si>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</si>
  <si>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</si>
  <si>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</si>
  <si>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</si>
  <si>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</si>
  <si>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</si>
  <si>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</si>
  <si>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</si>
  <si>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</si>
  <si>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</si>
  <si>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</si>
  <si>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</si>
  <si>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</si>
  <si>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</si>
  <si>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</si>
  <si>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</si>
  <si>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</si>
  <si>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</si>
  <si>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</si>
  <si>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</si>
  <si>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</si>
  <si>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</si>
  <si>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</si>
  <si>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</si>
  <si>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</si>
  <si>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</si>
  <si>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</si>
  <si>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</si>
  <si>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</si>
  <si>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</si>
  <si>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</si>
  <si>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</si>
  <si>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</si>
  <si>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</si>
  <si>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</si>
  <si>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</si>
  <si>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</si>
  <si>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</si>
  <si>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</si>
  <si>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</si>
  <si>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</si>
  <si>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</si>
  <si>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</si>
  <si>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</si>
  <si>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</si>
  <si>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</si>
  <si>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</si>
  <si>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</si>
  <si>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</si>
  <si>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</si>
  <si>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</si>
  <si>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</si>
  <si>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</si>
  <si>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</si>
  <si>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</si>
  <si>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</si>
  <si>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</si>
  <si>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</si>
  <si>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</si>
  <si>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</si>
  <si>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</si>
  <si>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</si>
  <si>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</si>
  <si>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</si>
  <si>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</si>
  <si>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</si>
  <si>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</si>
  <si>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</si>
  <si>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</si>
  <si>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</si>
  <si>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</si>
  <si>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</si>
  <si>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</si>
  <si>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</si>
  <si>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</si>
  <si>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</si>
  <si>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</si>
  <si>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</si>
  <si>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</si>
  <si>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</si>
  <si>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</si>
  <si>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</si>
  <si>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</si>
  <si>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</si>
  <si>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</si>
  <si>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</si>
  <si>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</si>
  <si>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</si>
  <si>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</si>
  <si>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</si>
  <si>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</si>
  <si>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</si>
  <si>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</si>
  <si>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</si>
  <si>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</si>
  <si>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</si>
  <si>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</si>
  <si>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</si>
  <si>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</si>
  <si>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</si>
  <si>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</si>
  <si>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</si>
  <si>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</si>
  <si>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</si>
  <si>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</si>
  <si>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</si>
  <si>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</si>
  <si>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</si>
  <si>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</si>
  <si>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</si>
  <si>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</si>
  <si>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</si>
  <si>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</si>
  <si>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</si>
  <si>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</si>
  <si>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</si>
  <si>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</si>
  <si>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</si>
  <si>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</si>
  <si>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</si>
  <si>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</si>
  <si>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</si>
  <si>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</si>
  <si>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</si>
  <si>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</si>
  <si>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</si>
  <si>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</si>
  <si>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</si>
  <si>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</si>
  <si>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</si>
  <si>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</si>
  <si>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</si>
  <si>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</si>
  <si>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</si>
  <si>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</si>
  <si>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</si>
  <si>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</si>
  <si>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</si>
  <si>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</si>
  <si>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</si>
  <si>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</si>
  <si>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</si>
  <si>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</si>
  <si>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</si>
  <si>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</si>
  <si>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</si>
  <si>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</si>
  <si>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</si>
  <si>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</si>
  <si>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</si>
  <si>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</si>
  <si>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</si>
  <si>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</si>
  <si>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</si>
  <si>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</si>
  <si>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</si>
  <si>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</si>
  <si>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</si>
  <si>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</si>
  <si>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</si>
  <si>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</si>
  <si>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</si>
  <si>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</si>
  <si>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</si>
  <si>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</si>
  <si>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</si>
  <si>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</si>
  <si>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</si>
  <si>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</si>
  <si>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</si>
  <si>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</si>
  <si>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</si>
  <si>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</si>
  <si>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</si>
  <si>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</si>
  <si>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</si>
  <si>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</si>
  <si>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</si>
  <si>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</si>
  <si>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</si>
  <si>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</si>
  <si>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</si>
  <si>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</si>
  <si>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</si>
  <si>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</si>
  <si>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</si>
  <si>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</si>
  <si>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</si>
  <si>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</si>
  <si>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</si>
  <si>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</si>
  <si>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</si>
  <si>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</si>
  <si>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</si>
  <si>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</si>
  <si>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</si>
  <si>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</si>
  <si>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</si>
  <si>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</si>
  <si>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</si>
  <si>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</si>
  <si>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</si>
  <si>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</si>
  <si>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</si>
  <si>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</si>
  <si>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</si>
  <si>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</si>
  <si>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</si>
  <si>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</si>
  <si>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</si>
  <si>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</si>
  <si>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</si>
  <si>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</si>
  <si>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</si>
  <si>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</si>
  <si>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</si>
  <si>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</si>
  <si>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</si>
  <si>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</si>
  <si>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</si>
  <si>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</si>
  <si>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</si>
  <si>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</si>
  <si>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</si>
  <si>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</si>
  <si>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</si>
  <si>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</si>
  <si>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</si>
  <si>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</si>
  <si>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</si>
  <si>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</si>
  <si>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</si>
  <si>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</si>
  <si>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</si>
  <si>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</si>
  <si>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</si>
  <si>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</si>
  <si>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</si>
  <si>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</si>
  <si>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</si>
  <si>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</si>
  <si>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</si>
  <si>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</si>
  <si>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</si>
  <si>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</si>
  <si>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</si>
  <si>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</si>
  <si>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</si>
  <si>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</si>
  <si>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</si>
  <si>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</si>
  <si>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</si>
  <si>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</si>
  <si>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</si>
  <si>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</si>
  <si>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</si>
  <si>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</si>
  <si>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</si>
  <si>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</si>
  <si>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</si>
  <si>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</si>
  <si>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</si>
  <si>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</si>
  <si>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</si>
  <si>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</si>
  <si>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</si>
  <si>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</si>
  <si>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</si>
  <si>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</si>
  <si>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</si>
  <si>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</si>
  <si>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</si>
  <si>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</si>
  <si>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</si>
  <si>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</si>
  <si>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</si>
  <si>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</si>
  <si>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</si>
  <si>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</si>
  <si>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</si>
  <si>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</si>
  <si>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</si>
  <si>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</si>
  <si>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</si>
  <si>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</si>
  <si>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</si>
  <si>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</si>
  <si>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</si>
  <si>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</si>
  <si>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</si>
  <si>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</si>
  <si>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</si>
  <si>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</si>
  <si>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</si>
  <si>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</si>
  <si>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</si>
  <si>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</si>
  <si>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</si>
  <si>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</si>
  <si>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</si>
  <si>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</si>
  <si>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</si>
  <si>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</si>
  <si>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</si>
  <si>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</si>
  <si>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</si>
  <si>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</si>
  <si>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</si>
  <si>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</si>
  <si>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</si>
  <si>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</si>
  <si>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</si>
  <si>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</si>
  <si>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</si>
  <si>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</si>
  <si>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</si>
  <si>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</si>
  <si>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</si>
  <si>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</si>
  <si>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</si>
  <si>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</si>
  <si>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</si>
  <si>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</si>
  <si>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</si>
  <si>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</si>
  <si>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</si>
  <si>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</si>
  <si>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</si>
  <si>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</si>
  <si>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</si>
  <si>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</si>
  <si>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</si>
  <si>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</si>
  <si>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</si>
  <si>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</si>
  <si>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</si>
  <si>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</si>
  <si>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</si>
  <si>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</si>
  <si>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</si>
  <si>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</si>
  <si>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</si>
  <si>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</si>
  <si>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</si>
  <si>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</si>
  <si>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</si>
  <si>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</si>
  <si>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</si>
  <si>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</si>
  <si>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</si>
  <si>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</si>
  <si>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</si>
  <si>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</si>
  <si>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</si>
  <si>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</si>
  <si>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</si>
  <si>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</si>
  <si>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</si>
  <si>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</si>
  <si>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</si>
  <si>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</si>
  <si>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</si>
  <si>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</si>
  <si>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</si>
  <si>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</si>
  <si>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</si>
  <si>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</si>
  <si>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</si>
  <si>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</si>
  <si>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</si>
  <si>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</si>
  <si>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</si>
  <si>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</si>
  <si>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</si>
  <si>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</si>
  <si>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</si>
  <si>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</si>
  <si>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</si>
  <si>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</si>
  <si>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</si>
  <si>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</si>
  <si>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</si>
  <si>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</si>
  <si>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</si>
  <si>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</si>
  <si>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</si>
  <si>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</si>
  <si>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</si>
  <si>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</si>
  <si>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</si>
  <si>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</si>
  <si>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</si>
  <si>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</si>
  <si>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</si>
  <si>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</si>
  <si>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</si>
  <si>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</si>
  <si>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</si>
  <si>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</si>
  <si>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</si>
  <si>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</si>
  <si>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</si>
  <si>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</si>
  <si>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</si>
  <si>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</si>
  <si>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</si>
  <si>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</si>
  <si>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</si>
  <si>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</si>
  <si>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</si>
  <si>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</si>
  <si>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</si>
  <si>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</si>
  <si>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</si>
  <si>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</si>
  <si>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</si>
  <si>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</si>
  <si>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</si>
  <si>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</si>
  <si>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</si>
  <si>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</si>
  <si>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</si>
  <si>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</si>
  <si>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</si>
  <si>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</si>
  <si>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</si>
  <si>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</si>
  <si>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</si>
  <si>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</si>
  <si>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</si>
  <si>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</si>
  <si>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</si>
  <si>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</si>
  <si>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</si>
  <si>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</si>
  <si>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</si>
  <si>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</si>
  <si>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</si>
  <si>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</si>
  <si>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</si>
  <si>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</si>
  <si>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</si>
  <si>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</si>
  <si>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</si>
  <si>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</si>
  <si>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</si>
  <si>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</si>
  <si>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</si>
  <si>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</si>
  <si>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</si>
  <si>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</si>
  <si>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</si>
  <si>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</si>
  <si>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</si>
  <si>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</si>
  <si>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</si>
  <si>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</si>
  <si>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</si>
  <si>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</si>
  <si>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</si>
  <si>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</si>
  <si>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</si>
  <si>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</si>
  <si>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</si>
  <si>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</si>
  <si>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</si>
  <si>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</si>
  <si>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</si>
  <si>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</si>
  <si>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</si>
  <si>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</si>
  <si>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</si>
  <si>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</si>
  <si>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</si>
  <si>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</si>
  <si>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</si>
  <si>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</si>
  <si>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</si>
  <si>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</si>
  <si>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</si>
  <si>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</si>
  <si>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</si>
  <si>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</si>
  <si>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</si>
  <si>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</si>
  <si>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</si>
  <si>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</si>
  <si>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</si>
  <si>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</si>
  <si>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</si>
  <si>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</si>
  <si>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</si>
  <si>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</si>
  <si>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</si>
  <si>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</si>
  <si>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</si>
  <si>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</si>
  <si>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</si>
  <si>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</si>
  <si>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</si>
  <si>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</si>
  <si>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</si>
  <si>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</si>
  <si>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</si>
  <si>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</si>
  <si>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</si>
  <si>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</si>
  <si>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</si>
  <si>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</si>
  <si>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</si>
  <si>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</si>
  <si>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</si>
  <si>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</si>
  <si>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</si>
  <si>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</si>
  <si>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</si>
  <si>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</si>
  <si>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</si>
  <si>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</si>
  <si>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</si>
  <si>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</si>
  <si>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</si>
  <si>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</si>
  <si>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</si>
  <si>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</si>
  <si>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</si>
  <si>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</si>
  <si>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</si>
  <si>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</si>
  <si>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</si>
  <si>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</si>
  <si>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</si>
  <si>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</si>
  <si>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</si>
  <si>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</si>
  <si>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</si>
  <si>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</si>
  <si>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</si>
  <si>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</si>
  <si>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</si>
  <si>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</si>
  <si>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</si>
  <si>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</si>
  <si>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</si>
  <si>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</si>
  <si>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</si>
  <si>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</si>
  <si>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</si>
  <si>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</si>
  <si>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</si>
  <si>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</si>
  <si>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</si>
  <si>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</si>
  <si>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</si>
  <si>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</si>
  <si>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</si>
  <si>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</si>
  <si>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</si>
  <si>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</si>
  <si>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</si>
  <si>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</si>
  <si>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</si>
  <si>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</si>
  <si>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</si>
  <si>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</si>
  <si>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</si>
  <si>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</si>
  <si>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</si>
  <si>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</si>
  <si>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</si>
  <si>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</si>
  <si>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</si>
  <si>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</si>
  <si>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</si>
  <si>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</si>
  <si>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</si>
  <si>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</si>
  <si>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</si>
  <si>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</si>
  <si>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</si>
  <si>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</si>
  <si>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</si>
  <si>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</si>
  <si>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</si>
  <si>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</si>
  <si>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</si>
  <si>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</si>
  <si>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</si>
  <si>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</si>
  <si>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</si>
  <si>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</si>
  <si>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</si>
  <si>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</si>
  <si>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</si>
  <si>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</si>
  <si>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</si>
  <si>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</si>
  <si>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</si>
  <si>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</si>
  <si>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</si>
  <si>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</si>
  <si>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</si>
  <si>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</si>
  <si>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</si>
  <si>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</si>
  <si>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</si>
  <si>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</si>
  <si>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</si>
  <si>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</si>
  <si>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</si>
  <si>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</si>
  <si>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</si>
  <si>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</si>
  <si>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</si>
  <si>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</si>
  <si>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</si>
  <si>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</si>
  <si>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</si>
  <si>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</si>
  <si>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</si>
  <si>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</si>
  <si>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</si>
  <si>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</si>
  <si>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</si>
  <si>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</si>
  <si>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</si>
  <si>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</si>
  <si>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</si>
  <si>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</si>
  <si>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</si>
  <si>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</si>
  <si>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</si>
  <si>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</si>
  <si>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</si>
  <si>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</si>
  <si>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</si>
  <si>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</si>
  <si>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</si>
  <si>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</si>
  <si>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</si>
  <si>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</si>
  <si>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</si>
  <si>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</si>
  <si>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</si>
  <si>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</si>
  <si>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</si>
  <si>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</si>
  <si>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</si>
  <si>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</si>
  <si>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</si>
  <si>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</si>
  <si>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</si>
  <si>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</si>
  <si>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</si>
  <si>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</si>
  <si>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</si>
  <si>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</si>
  <si>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</si>
  <si>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</si>
  <si>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</si>
  <si>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</si>
  <si>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</si>
  <si>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</si>
  <si>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</si>
  <si>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</si>
  <si>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</si>
  <si>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</si>
  <si>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</si>
  <si>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</si>
  <si>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</si>
  <si>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</si>
  <si>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</si>
  <si>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</si>
  <si>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</si>
  <si>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</si>
  <si>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</si>
  <si>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</si>
  <si>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</si>
  <si>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</si>
  <si>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</si>
  <si>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</si>
  <si>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</si>
  <si>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</si>
  <si>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</si>
  <si>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</si>
  <si>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</si>
  <si>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</si>
  <si>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</si>
  <si>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</si>
  <si>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</si>
  <si>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</si>
  <si>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</si>
  <si>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</si>
  <si>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</si>
  <si>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</si>
  <si>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</si>
  <si>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</si>
  <si>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</si>
  <si>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</si>
  <si>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</si>
  <si>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</si>
  <si>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</si>
  <si>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</si>
  <si>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</si>
  <si>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</si>
  <si>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</si>
  <si>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</si>
  <si>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</si>
  <si>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</si>
  <si>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</si>
  <si>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</si>
  <si>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</si>
  <si>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</si>
  <si>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</si>
  <si>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</si>
  <si>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</si>
  <si>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</si>
  <si>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</si>
  <si>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</si>
  <si>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</si>
  <si>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</si>
  <si>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</si>
  <si>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</si>
  <si>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</si>
  <si>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</si>
  <si>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</si>
  <si>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</si>
  <si>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</si>
  <si>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</si>
  <si>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</si>
  <si>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</si>
  <si>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</si>
  <si>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</si>
  <si>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</si>
  <si>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</si>
  <si>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</si>
  <si>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</si>
  <si>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</si>
  <si>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</si>
  <si>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</si>
  <si>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</si>
  <si>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</si>
  <si>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</si>
  <si>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</si>
  <si>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</si>
  <si>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</si>
  <si>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</si>
  <si>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</si>
  <si>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</si>
  <si>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</si>
  <si>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</si>
  <si>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</si>
  <si>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</si>
  <si>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</si>
  <si>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</si>
  <si>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</si>
  <si>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</si>
  <si>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</si>
  <si>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</si>
  <si>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</si>
  <si>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</si>
  <si>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</si>
  <si>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</si>
  <si>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</si>
  <si>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</si>
  <si>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</si>
  <si>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</si>
  <si>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</si>
  <si>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</si>
  <si>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</si>
  <si>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</si>
  <si>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</si>
  <si>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</si>
  <si>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</si>
  <si>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</si>
  <si>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</si>
  <si>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</si>
  <si>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</si>
  <si>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</si>
  <si>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</si>
  <si>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</si>
  <si>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</si>
  <si>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</si>
  <si>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</si>
  <si>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</si>
  <si>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</si>
  <si>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</si>
  <si>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</si>
  <si>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</si>
  <si>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</si>
  <si>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</si>
  <si>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</si>
  <si>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</si>
  <si>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</si>
  <si>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</si>
  <si>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</si>
  <si>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</si>
  <si>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</si>
  <si>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</si>
  <si>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</si>
  <si>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</si>
  <si>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</si>
  <si>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</si>
  <si>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</si>
  <si>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</si>
  <si>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</si>
  <si>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</si>
  <si>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</si>
  <si>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</si>
  <si>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</si>
  <si>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</si>
  <si>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</si>
  <si>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</si>
  <si>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</si>
  <si>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</si>
  <si>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</si>
  <si>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</si>
  <si>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</si>
  <si>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</si>
  <si>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</si>
  <si>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</si>
  <si>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</si>
  <si>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</si>
  <si>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</si>
  <si>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</si>
  <si>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</si>
  <si>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</si>
  <si>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</si>
  <si>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</si>
  <si>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</si>
  <si>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</si>
  <si>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</si>
  <si>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</si>
  <si>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</si>
  <si>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</si>
  <si>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</si>
  <si>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</si>
  <si>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</si>
  <si>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</si>
  <si>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</si>
  <si>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</si>
  <si>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</si>
  <si>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</si>
  <si>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</si>
  <si>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</si>
  <si>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</si>
  <si>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</si>
  <si>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</si>
  <si>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</si>
  <si>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</si>
  <si>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</si>
  <si>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</si>
  <si>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</si>
  <si>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</si>
  <si>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</si>
  <si>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</si>
  <si>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</si>
  <si>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</si>
  <si>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</si>
  <si>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</si>
  <si>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</si>
  <si>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</si>
  <si>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</si>
  <si>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</si>
  <si>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</si>
  <si>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</si>
  <si>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</si>
  <si>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</si>
  <si>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</si>
  <si>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</si>
  <si>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</si>
  <si>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</si>
  <si>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</si>
  <si>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</si>
  <si>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</si>
  <si>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</si>
  <si>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</si>
  <si>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</si>
  <si>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</si>
  <si>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</si>
  <si>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</si>
  <si>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</si>
  <si>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</si>
  <si>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</si>
  <si>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</si>
  <si>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</si>
  <si>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</si>
  <si>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</si>
  <si>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</si>
  <si>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</si>
  <si>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</si>
  <si>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</si>
  <si>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</si>
  <si>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</si>
  <si>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</si>
  <si>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</si>
  <si>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</si>
  <si>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</si>
  <si>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</si>
  <si>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</si>
  <si>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</si>
  <si>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</si>
  <si>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</si>
  <si>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</si>
  <si>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</si>
  <si>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</si>
  <si>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</si>
  <si>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</si>
  <si>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</si>
  <si>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</si>
  <si>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</si>
  <si>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</si>
  <si>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</si>
  <si>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</si>
  <si>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</si>
  <si>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</si>
  <si>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</si>
  <si>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</si>
  <si>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</si>
  <si>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</si>
  <si>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</si>
  <si>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</si>
  <si>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</si>
  <si>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</si>
  <si>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</si>
  <si>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</si>
  <si>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</si>
  <si>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</si>
  <si>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</si>
  <si>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</si>
  <si>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</si>
  <si>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</si>
  <si>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</si>
  <si>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</si>
  <si>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</si>
  <si>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</si>
  <si>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</si>
  <si>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</si>
  <si>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</si>
  <si>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</si>
  <si>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</si>
  <si>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</si>
  <si>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</si>
  <si>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</si>
  <si>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</si>
  <si>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</si>
  <si>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</si>
  <si>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</si>
  <si>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</si>
  <si>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</si>
  <si>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</si>
  <si>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</si>
  <si>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</si>
  <si>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</si>
  <si>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</si>
  <si>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</si>
  <si>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</si>
  <si>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</si>
  <si>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</si>
  <si>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</si>
  <si>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</si>
  <si>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</si>
  <si>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</si>
  <si>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</si>
  <si>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</si>
  <si>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</si>
  <si>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</si>
  <si>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</si>
  <si>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</si>
  <si>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</si>
  <si>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</si>
  <si>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</si>
  <si>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</si>
  <si>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</si>
  <si>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</si>
  <si>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</si>
  <si>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</si>
  <si>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</si>
  <si>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</si>
  <si>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</si>
  <si>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</si>
  <si>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</si>
  <si>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</si>
  <si>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</si>
  <si>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</si>
  <si>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</si>
  <si>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</si>
  <si>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</si>
  <si>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</si>
  <si>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</si>
  <si>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</si>
  <si>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</si>
  <si>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</si>
  <si>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</si>
  <si>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</si>
  <si>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</si>
  <si>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</si>
  <si>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</si>
  <si>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</si>
  <si>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</si>
  <si>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</si>
  <si>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</si>
  <si>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</si>
  <si>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</si>
  <si>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</si>
  <si>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</si>
  <si>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</si>
  <si>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</si>
  <si>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</si>
  <si>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</si>
  <si>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</si>
  <si>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</si>
  <si>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</si>
  <si>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</si>
  <si>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</si>
  <si>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</si>
  <si>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</si>
  <si>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</si>
  <si>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</si>
  <si>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</si>
  <si>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</si>
  <si>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</si>
  <si>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</si>
  <si>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</si>
  <si>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</si>
  <si>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</si>
  <si>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</si>
  <si>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</si>
  <si>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</si>
  <si>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</si>
  <si>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</si>
  <si>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</si>
  <si>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</si>
  <si>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</si>
  <si>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</si>
  <si>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</si>
  <si>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</si>
  <si>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</si>
  <si>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</si>
  <si>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</si>
  <si>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</si>
  <si>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</si>
  <si>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</si>
  <si>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</si>
  <si>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</si>
  <si>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</si>
  <si>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</si>
  <si>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</si>
  <si>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</si>
  <si>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</si>
  <si>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</si>
  <si>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</si>
  <si>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</si>
  <si>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</si>
  <si>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</si>
  <si>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</si>
  <si>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</si>
  <si>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</si>
  <si>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</si>
  <si>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</si>
  <si>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</si>
  <si>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</si>
  <si>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</si>
  <si>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</si>
  <si>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</si>
  <si>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</si>
  <si>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</si>
  <si>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</si>
  <si>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</si>
  <si>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</si>
  <si>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</si>
  <si>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</si>
  <si>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</si>
  <si>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</si>
  <si>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</si>
  <si>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</si>
  <si>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</si>
  <si>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</si>
  <si>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</si>
  <si>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</si>
  <si>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</si>
  <si>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</si>
  <si>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</si>
  <si>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</si>
  <si>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</si>
  <si>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</si>
  <si>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</si>
  <si>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</si>
  <si>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</si>
  <si>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</si>
  <si>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</si>
  <si>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</si>
  <si>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</si>
  <si>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</si>
  <si>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</si>
  <si>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</si>
  <si>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</si>
  <si>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</si>
  <si>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</si>
  <si>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</si>
  <si>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</si>
  <si>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</si>
  <si>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</si>
  <si>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</si>
  <si>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</si>
  <si>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</si>
  <si>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</si>
  <si>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</si>
  <si>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</si>
  <si>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</si>
  <si>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</si>
  <si>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</si>
  <si>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</si>
  <si>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</si>
  <si>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</si>
  <si>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</si>
  <si>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</si>
  <si>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</si>
  <si>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</si>
  <si>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</si>
  <si>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</si>
  <si>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</si>
  <si>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</si>
  <si>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</si>
  <si>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</si>
  <si>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</si>
  <si>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</si>
  <si>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</si>
  <si>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</si>
  <si>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</si>
  <si>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</si>
  <si>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</si>
  <si>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</si>
  <si>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</si>
  <si>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</si>
  <si>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</si>
  <si>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</si>
  <si>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</si>
  <si>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</si>
  <si>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</si>
  <si>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</si>
  <si>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</si>
  <si>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</si>
  <si>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</si>
  <si>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</si>
  <si>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</si>
  <si>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</si>
  <si>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</si>
  <si>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</si>
  <si>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</si>
  <si>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</si>
  <si>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</si>
  <si>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</si>
  <si>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</si>
  <si>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</si>
  <si>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</si>
  <si>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</si>
  <si>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</si>
  <si>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</si>
  <si>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</si>
  <si>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</si>
  <si>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</si>
  <si>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</si>
  <si>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</si>
  <si>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</si>
  <si>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</si>
  <si>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</si>
  <si>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</si>
  <si>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</si>
  <si>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</si>
  <si>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</si>
  <si>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</si>
  <si>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</si>
  <si>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</si>
  <si>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</si>
  <si>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</si>
  <si>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</si>
  <si>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</si>
  <si>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</si>
  <si>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</si>
  <si>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</si>
  <si>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</si>
  <si>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</si>
  <si>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</si>
  <si>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</si>
  <si>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</si>
  <si>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</si>
  <si>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</si>
  <si>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</si>
  <si>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</si>
  <si>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</si>
  <si>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</si>
  <si>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</si>
  <si>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</si>
  <si>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</si>
  <si>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</si>
  <si>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</si>
  <si>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</si>
  <si>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</si>
  <si>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</si>
  <si>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</si>
  <si>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</si>
  <si>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</si>
  <si>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</si>
  <si>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</si>
  <si>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</si>
  <si>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</si>
  <si>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</si>
  <si>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</si>
  <si>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</si>
  <si>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</si>
  <si>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</si>
  <si>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</si>
  <si>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</si>
  <si>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</si>
  <si>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</si>
  <si>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</si>
  <si>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</si>
  <si>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</si>
  <si>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</si>
  <si>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</si>
  <si>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</si>
  <si>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</si>
  <si>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</si>
  <si>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</si>
  <si>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</si>
  <si>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</si>
  <si>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</si>
  <si>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</si>
  <si>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</si>
  <si>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</si>
  <si>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</si>
  <si>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</si>
  <si>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</si>
  <si>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</si>
  <si>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</si>
  <si>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</si>
  <si>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</si>
  <si>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</si>
  <si>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</si>
  <si>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</si>
  <si>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</si>
  <si>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</si>
  <si>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</si>
  <si>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</si>
  <si>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</si>
  <si>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</si>
  <si>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</si>
  <si>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</si>
  <si>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</si>
  <si>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</si>
  <si>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</si>
  <si>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</si>
  <si>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</si>
  <si>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</si>
  <si>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</si>
  <si>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</si>
  <si>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</si>
  <si>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</si>
  <si>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</si>
  <si>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</si>
  <si>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</si>
  <si>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</si>
  <si>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</si>
  <si>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</si>
  <si>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</si>
  <si>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</si>
  <si>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</si>
  <si>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</si>
  <si>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</si>
  <si>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</si>
  <si>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</si>
  <si>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</si>
  <si>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</si>
  <si>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</si>
  <si>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</si>
  <si>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</si>
  <si>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</si>
  <si>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</si>
  <si>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</si>
  <si>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</si>
  <si>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</si>
  <si>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</si>
  <si>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</si>
  <si>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</si>
  <si>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</si>
  <si>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</si>
  <si>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</si>
  <si>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</si>
  <si>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</si>
  <si>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</si>
  <si>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</si>
  <si>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</si>
  <si>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</si>
  <si>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</si>
  <si>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</si>
  <si>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</si>
  <si>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</si>
  <si>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</si>
  <si>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</si>
  <si>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</si>
  <si>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</si>
  <si>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</si>
  <si>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</si>
  <si>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</si>
  <si>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</si>
  <si>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</si>
  <si>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</si>
  <si>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</si>
  <si>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</si>
  <si>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</si>
  <si>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</si>
  <si>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</si>
  <si>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</si>
  <si>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</si>
  <si>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</si>
  <si>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</si>
  <si>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</si>
  <si>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</si>
  <si>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</si>
  <si>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</si>
  <si>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</si>
  <si>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</si>
  <si>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</si>
  <si>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</si>
  <si>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</si>
  <si>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</si>
  <si>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</si>
  <si>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</si>
  <si>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</si>
  <si>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</si>
  <si>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</si>
  <si>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</si>
  <si>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</si>
  <si>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</si>
  <si>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</si>
  <si>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</si>
  <si>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</si>
  <si>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</si>
  <si>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</si>
  <si>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</si>
  <si>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</si>
  <si>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</si>
  <si>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</si>
  <si>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</si>
  <si>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</si>
  <si>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</si>
  <si>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</si>
  <si>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</si>
  <si>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</si>
  <si>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</si>
  <si>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</si>
  <si>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</si>
  <si>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</si>
  <si>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</si>
  <si>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</si>
  <si>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</si>
  <si>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</si>
  <si>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</si>
  <si>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</si>
  <si>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</si>
  <si>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</si>
  <si>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</si>
  <si>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</si>
  <si>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</si>
  <si>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</si>
  <si>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</si>
  <si>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</si>
  <si>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</si>
  <si>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</si>
  <si>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</si>
  <si>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</si>
  <si>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</si>
  <si>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</si>
  <si>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</si>
  <si>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</si>
  <si>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</si>
  <si>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</si>
  <si>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</si>
  <si>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</si>
  <si>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</si>
  <si>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</si>
  <si>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</si>
  <si>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</si>
  <si>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</si>
  <si>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</si>
  <si>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</si>
  <si>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</si>
  <si>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</si>
  <si>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</si>
  <si>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</si>
  <si>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</si>
  <si>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</si>
  <si>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</si>
  <si>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</si>
  <si>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</si>
  <si>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</si>
  <si>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</si>
  <si>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</si>
  <si>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</si>
  <si>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</si>
  <si>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</si>
  <si>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</si>
  <si>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</si>
  <si>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</si>
  <si>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</si>
  <si>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</si>
  <si>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</si>
  <si>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</si>
  <si>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</si>
  <si>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</si>
  <si>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</si>
  <si>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</si>
  <si>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</si>
  <si>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</si>
  <si>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</si>
  <si>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</si>
  <si>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</si>
  <si>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</si>
  <si>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</si>
  <si>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</si>
  <si>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</si>
  <si>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</si>
  <si>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</si>
  <si>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</si>
  <si>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</si>
  <si>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</si>
  <si>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</si>
  <si>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</si>
  <si>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</si>
  <si>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</si>
  <si>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</si>
  <si>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</si>
  <si>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</si>
  <si>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</si>
  <si>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</si>
  <si>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</si>
  <si>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</si>
  <si>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</si>
  <si>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</si>
  <si>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</si>
  <si>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</si>
  <si>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</si>
  <si>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</si>
  <si>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</si>
  <si>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</si>
  <si>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</si>
  <si>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</si>
  <si>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</si>
  <si>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</si>
  <si>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</si>
  <si>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</si>
  <si>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</si>
  <si>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</si>
  <si>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</si>
  <si>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</si>
  <si>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</si>
  <si>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</si>
  <si>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</si>
  <si>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</si>
  <si>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</si>
  <si>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</si>
  <si>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</si>
  <si>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</si>
  <si>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</si>
  <si>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</si>
  <si>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</si>
  <si>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</si>
  <si>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</si>
  <si>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</si>
  <si>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</si>
  <si>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</si>
  <si>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</si>
  <si>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</si>
  <si>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</si>
  <si>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</si>
  <si>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</si>
  <si>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</si>
  <si>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</si>
  <si>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</si>
  <si>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</si>
  <si>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</si>
  <si>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</si>
  <si>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</si>
  <si>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</si>
  <si>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</si>
  <si>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</si>
  <si>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</si>
  <si>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</si>
  <si>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</si>
  <si>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</si>
  <si>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</si>
  <si>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</si>
  <si>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</si>
  <si>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</si>
  <si>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</si>
  <si>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</si>
  <si>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</si>
  <si>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</si>
  <si>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</si>
  <si>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</si>
  <si>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</si>
  <si>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</si>
  <si>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</si>
  <si>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</si>
  <si>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</si>
  <si>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</si>
  <si>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</si>
  <si>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</si>
  <si>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</si>
  <si>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</si>
  <si>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</si>
  <si>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</si>
  <si>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</si>
  <si>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</si>
  <si>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</si>
  <si>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</si>
  <si>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</si>
  <si>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</si>
  <si>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</si>
  <si>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</si>
  <si>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</si>
  <si>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</si>
  <si>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</si>
  <si>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</si>
  <si>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</si>
  <si>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</si>
  <si>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</si>
  <si>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</si>
  <si>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</si>
  <si>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</si>
  <si>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</si>
  <si>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</si>
  <si>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</si>
  <si>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</si>
  <si>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</si>
  <si>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</si>
  <si>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</si>
  <si>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</si>
  <si>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</si>
  <si>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</si>
  <si>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</si>
  <si>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</si>
  <si>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</si>
  <si>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</si>
  <si>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</si>
  <si>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</si>
  <si>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</si>
  <si>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</si>
  <si>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</si>
  <si>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</si>
  <si>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</si>
  <si>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</si>
  <si>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</si>
  <si>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</si>
  <si>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</si>
  <si>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</si>
  <si>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</si>
  <si>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</si>
  <si>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</si>
  <si>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</si>
  <si>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</si>
  <si>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</si>
  <si>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</si>
  <si>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</si>
  <si>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</si>
  <si>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</si>
  <si>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</si>
  <si>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</si>
  <si>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</si>
  <si>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</si>
  <si>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</si>
  <si>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</si>
  <si>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</si>
  <si>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</si>
  <si>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</si>
  <si>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</si>
  <si>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</si>
  <si>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</si>
  <si>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</si>
  <si>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</si>
  <si>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</si>
  <si>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</si>
  <si>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</si>
  <si>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</si>
  <si>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</si>
  <si>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</si>
  <si>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</si>
  <si>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</si>
  <si>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</si>
  <si>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</si>
  <si>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</si>
  <si>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</si>
  <si>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</si>
  <si>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</si>
  <si>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</si>
  <si>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</si>
  <si>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</si>
  <si>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</si>
  <si>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</si>
  <si>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</si>
  <si>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</si>
  <si>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</si>
  <si>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</si>
  <si>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</si>
  <si>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</si>
  <si>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</si>
  <si>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</si>
  <si>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</si>
  <si>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</si>
  <si>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</si>
  <si>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</si>
  <si>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</si>
  <si>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</si>
  <si>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</si>
  <si>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</si>
  <si>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</si>
  <si>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</si>
  <si>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</si>
  <si>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</si>
  <si>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</si>
  <si>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</si>
  <si>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</si>
  <si>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</si>
  <si>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</si>
  <si>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</si>
  <si>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</si>
  <si>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</si>
  <si>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</si>
  <si>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</si>
  <si>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</si>
  <si>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</si>
  <si>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</si>
  <si>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</si>
  <si>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</si>
  <si>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</si>
  <si>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</si>
  <si>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</si>
  <si>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</si>
  <si>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</si>
  <si>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</si>
  <si>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</si>
  <si>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</si>
  <si>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</si>
  <si>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</si>
  <si>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</si>
  <si>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</si>
  <si>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</si>
  <si>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</si>
  <si>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</si>
  <si>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</si>
  <si>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</si>
  <si>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</si>
  <si>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</si>
  <si>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</si>
  <si>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</si>
  <si>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</si>
  <si>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</si>
  <si>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</si>
  <si>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</si>
  <si>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</si>
  <si>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</si>
  <si>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</si>
  <si>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</si>
  <si>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</si>
  <si>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</si>
  <si>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</si>
  <si>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</si>
  <si>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</si>
  <si>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</si>
  <si>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</si>
  <si>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</si>
  <si>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</si>
  <si>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</si>
  <si>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</si>
  <si>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</si>
  <si>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</si>
  <si>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</si>
  <si>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</si>
  <si>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</si>
  <si>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</si>
  <si>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</si>
  <si>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</si>
  <si>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</si>
  <si>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</si>
  <si>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</si>
  <si>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</si>
  <si>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</si>
  <si>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</si>
  <si>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</si>
  <si>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</si>
  <si>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</si>
  <si>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</si>
  <si>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</si>
  <si>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</si>
  <si>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</si>
  <si>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</si>
  <si>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</si>
  <si>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</si>
  <si>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</si>
  <si>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</si>
  <si>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</si>
  <si>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</si>
  <si>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</si>
  <si>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</si>
  <si>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</si>
  <si>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</si>
  <si>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</si>
  <si>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</si>
  <si>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</si>
  <si>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</si>
  <si>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</si>
  <si>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</si>
  <si>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</si>
  <si>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</si>
  <si>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</si>
  <si>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</si>
  <si>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</si>
  <si>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</si>
  <si>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</si>
  <si>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</si>
  <si>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</si>
  <si>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</si>
  <si>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</si>
  <si>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</si>
  <si>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</si>
  <si>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</si>
  <si>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</si>
  <si>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</si>
  <si>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</si>
  <si>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</si>
  <si>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</si>
  <si>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</si>
  <si>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</si>
  <si>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</si>
  <si>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</si>
  <si>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</si>
  <si>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</si>
  <si>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</si>
  <si>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</si>
  <si>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</si>
  <si>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</si>
  <si>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</si>
  <si>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</si>
  <si>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</si>
  <si>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</si>
  <si>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</si>
  <si>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</si>
  <si>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</si>
  <si>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</si>
  <si>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</si>
  <si>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</si>
  <si>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</si>
  <si>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</si>
  <si>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</si>
  <si>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</si>
  <si>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</si>
  <si>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</si>
  <si>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</si>
  <si>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</si>
  <si>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</si>
  <si>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</si>
  <si>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</si>
  <si>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</si>
  <si>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</si>
  <si>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</si>
  <si>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</si>
  <si>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</si>
  <si>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</si>
  <si>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</si>
  <si>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</si>
  <si>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</si>
  <si>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</si>
  <si>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</si>
  <si>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</si>
  <si>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</si>
  <si>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</si>
  <si>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</si>
  <si>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</si>
  <si>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</si>
  <si>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</si>
  <si>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</si>
  <si>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</si>
  <si>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</si>
  <si>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</si>
  <si>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</si>
  <si>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</si>
  <si>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</si>
  <si>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</si>
  <si>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</si>
  <si>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</si>
  <si>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</si>
  <si>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</si>
  <si>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</si>
  <si>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</si>
  <si>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</si>
  <si>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</si>
  <si>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</si>
  <si>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</si>
  <si>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</si>
  <si>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</si>
  <si>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</si>
  <si>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</si>
  <si>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</si>
  <si>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</si>
  <si>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</si>
  <si>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</si>
  <si>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</si>
  <si>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</si>
  <si>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</si>
  <si>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</si>
  <si>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</si>
  <si>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</si>
  <si>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</si>
  <si>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</si>
  <si>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</si>
  <si>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</si>
  <si>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</si>
  <si>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</si>
  <si>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</si>
  <si>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</si>
  <si>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</si>
  <si>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</si>
  <si>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</si>
  <si>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</si>
  <si>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</si>
  <si>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</si>
  <si>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</si>
  <si>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</si>
  <si>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</si>
  <si>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</si>
  <si>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</si>
  <si>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</si>
  <si>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</si>
  <si>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</si>
  <si>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</si>
  <si>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</si>
  <si>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</si>
  <si>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</si>
  <si>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</si>
  <si>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</si>
  <si>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</si>
  <si>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</si>
  <si>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</si>
  <si>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</si>
  <si>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</si>
  <si>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</si>
  <si>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</si>
  <si>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</si>
  <si>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</si>
  <si>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</si>
  <si>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</si>
  <si>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</si>
  <si>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</si>
  <si>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</si>
  <si>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</si>
  <si>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</si>
  <si>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</si>
  <si>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</si>
  <si>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</si>
  <si>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</si>
  <si>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</si>
  <si>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</si>
  <si>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</si>
  <si>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</si>
  <si>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</si>
  <si>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</si>
  <si>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</si>
  <si>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</si>
  <si>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</si>
  <si>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</si>
  <si>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</si>
  <si>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</si>
  <si>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</si>
  <si>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</si>
  <si>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</si>
  <si>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</si>
  <si>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</si>
  <si>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</si>
  <si>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</si>
  <si>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</si>
  <si>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</si>
  <si>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</si>
  <si>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</si>
  <si>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</si>
  <si>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</si>
  <si>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</si>
  <si>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</si>
  <si>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</si>
  <si>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</si>
  <si>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</si>
  <si>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</si>
  <si>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</si>
  <si>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</si>
  <si>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</si>
  <si>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</si>
  <si>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</si>
  <si>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</si>
  <si>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</si>
  <si>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</si>
  <si>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</si>
  <si>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</si>
  <si>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</si>
  <si>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</si>
  <si>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</si>
  <si>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</si>
  <si>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</si>
  <si>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</si>
  <si>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</si>
  <si>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</si>
  <si>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</si>
  <si>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</si>
  <si>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</si>
  <si>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</si>
  <si>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</si>
  <si>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</si>
  <si>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</si>
  <si>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</si>
  <si>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</si>
  <si>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</si>
  <si>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</si>
  <si>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</si>
  <si>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</si>
  <si>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</si>
  <si>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</si>
  <si>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</si>
  <si>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</si>
  <si>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</si>
  <si>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</si>
  <si>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</si>
  <si>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</si>
  <si>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</si>
  <si>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</si>
  <si>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</si>
  <si>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</si>
  <si>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</si>
  <si>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</si>
  <si>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</si>
  <si>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</si>
  <si>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</si>
  <si>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</si>
  <si>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</si>
  <si>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</si>
  <si>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</si>
  <si>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</si>
  <si>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</si>
  <si>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</si>
  <si>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</si>
  <si>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</si>
  <si>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</si>
  <si>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</si>
  <si>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</si>
  <si>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</si>
  <si>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</si>
  <si>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</si>
  <si>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</si>
  <si>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</si>
  <si>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</si>
  <si>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</si>
  <si>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</si>
  <si>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</si>
  <si>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</si>
  <si>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</si>
  <si>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</si>
  <si>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</si>
  <si>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</si>
  <si>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</si>
  <si>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</si>
  <si>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</si>
  <si>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</si>
  <si>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</si>
  <si>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</si>
  <si>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</si>
  <si>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</si>
  <si>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</si>
  <si>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</si>
  <si>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</si>
  <si>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</si>
  <si>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</si>
  <si>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</si>
  <si>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</si>
  <si>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</si>
  <si>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</si>
  <si>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</si>
  <si>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</si>
  <si>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</si>
  <si>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</si>
  <si>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</si>
  <si>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</si>
  <si>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</si>
  <si>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</si>
  <si>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</si>
  <si>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</si>
  <si>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</si>
  <si>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</si>
  <si>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</si>
  <si>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</si>
  <si>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</si>
  <si>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</si>
  <si>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</si>
  <si>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</si>
  <si>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</si>
  <si>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</si>
  <si>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</si>
  <si>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</si>
  <si>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</si>
  <si>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</si>
  <si>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</si>
  <si>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</si>
  <si>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</si>
  <si>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</si>
  <si>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</si>
  <si>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</si>
  <si>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</si>
  <si>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</si>
  <si>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</si>
  <si>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</si>
  <si>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</si>
  <si>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</si>
  <si>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</si>
  <si>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</si>
  <si>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</si>
  <si>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</si>
  <si>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</si>
  <si>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</si>
  <si>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</si>
  <si>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</si>
  <si>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</si>
  <si>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</si>
  <si>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</si>
  <si>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</si>
  <si>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</si>
  <si>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</si>
  <si>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</si>
  <si>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</si>
  <si>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</si>
  <si>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</si>
  <si>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</si>
  <si>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</si>
  <si>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</si>
  <si>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</si>
  <si>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</si>
  <si>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</si>
  <si>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</si>
  <si>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</si>
  <si>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</si>
  <si>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</si>
  <si>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</si>
  <si>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</si>
  <si>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</si>
  <si>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</si>
  <si>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</si>
  <si>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</si>
  <si>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</si>
  <si>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</si>
  <si>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</si>
  <si>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</si>
  <si>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</si>
  <si>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</si>
  <si>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</si>
  <si>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</si>
  <si>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</si>
  <si>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</si>
  <si>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</si>
  <si>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</si>
  <si>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</si>
  <si>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</si>
  <si>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</si>
  <si>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</si>
  <si>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</si>
  <si>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</si>
  <si>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</si>
  <si>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</si>
  <si>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</si>
  <si>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</si>
  <si>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</si>
  <si>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</si>
  <si>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</si>
  <si>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</si>
  <si>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</si>
  <si>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</si>
  <si>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</si>
  <si>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</si>
  <si>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</si>
  <si>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</si>
  <si>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</si>
  <si>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</si>
  <si>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</si>
  <si>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</si>
  <si>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</si>
  <si>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</si>
  <si>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</si>
  <si>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</si>
  <si>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</si>
  <si>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</si>
  <si>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</si>
  <si>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</si>
  <si>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</si>
  <si>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</si>
  <si>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</si>
  <si>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</si>
  <si>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</si>
  <si>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</si>
  <si>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</si>
  <si>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</si>
  <si>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</si>
  <si>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</si>
  <si>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</si>
  <si>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</si>
  <si>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</si>
  <si>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</si>
  <si>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</si>
  <si>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</si>
  <si>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</si>
  <si>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</si>
  <si>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</si>
  <si>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</si>
  <si>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</si>
  <si>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</si>
  <si>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</si>
  <si>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</si>
  <si>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</si>
  <si>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</si>
  <si>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</si>
  <si>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</si>
  <si>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</si>
  <si>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</si>
  <si>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</si>
  <si>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</si>
  <si>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</si>
  <si>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</si>
  <si>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</si>
  <si>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</si>
  <si>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</si>
  <si>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</si>
  <si>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</si>
  <si>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</si>
  <si>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</si>
  <si>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</si>
  <si>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</si>
  <si>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</si>
  <si>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</si>
  <si>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</si>
  <si>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</si>
  <si>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</si>
  <si>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</si>
  <si>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</si>
  <si>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</si>
  <si>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</si>
  <si>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</si>
  <si>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</si>
  <si>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</si>
  <si>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</si>
  <si>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</si>
  <si>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</si>
  <si>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</si>
  <si>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</si>
  <si>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</si>
  <si>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</si>
  <si>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</si>
  <si>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</si>
  <si>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</si>
  <si>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</si>
  <si>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</si>
  <si>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</si>
  <si>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</si>
  <si>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</si>
  <si>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</si>
  <si>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</si>
  <si>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</si>
  <si>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</si>
  <si>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</si>
  <si>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</si>
  <si>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</si>
  <si>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</si>
  <si>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</si>
  <si>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</si>
  <si>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</si>
  <si>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</si>
  <si>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</si>
  <si>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</si>
  <si>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</si>
  <si>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</si>
  <si>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</si>
  <si>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</si>
  <si>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</si>
  <si>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</si>
  <si>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</si>
  <si>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</si>
  <si>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</si>
  <si>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</si>
  <si>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</si>
  <si>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</si>
  <si>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</si>
  <si>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</si>
  <si>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</si>
  <si>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</si>
  <si>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</si>
  <si>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</si>
  <si>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</si>
  <si>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</si>
  <si>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</si>
  <si>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</si>
  <si>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</si>
  <si>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</si>
  <si>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</si>
  <si>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</si>
  <si>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</si>
  <si>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</si>
  <si>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</si>
  <si>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</si>
  <si>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</si>
  <si>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</si>
  <si>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</si>
  <si>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</si>
  <si>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</si>
  <si>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</si>
  <si>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</si>
  <si>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</si>
  <si>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</si>
  <si>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</si>
  <si>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</si>
  <si>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</si>
  <si>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</si>
  <si>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</si>
  <si>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</si>
  <si>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</si>
  <si>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</si>
  <si>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</si>
  <si>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</si>
  <si>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</si>
  <si>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</si>
  <si>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</si>
  <si>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</si>
  <si>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</si>
  <si>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</si>
  <si>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</si>
  <si>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</si>
  <si>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</si>
  <si>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</si>
  <si>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</si>
  <si>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</si>
  <si>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</si>
  <si>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</si>
  <si>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</si>
  <si>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</si>
  <si>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</si>
  <si>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</si>
  <si>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</si>
  <si>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</si>
  <si>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</si>
  <si>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</si>
  <si>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</si>
  <si>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</si>
  <si>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</si>
  <si>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</si>
  <si>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</si>
  <si>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</si>
  <si>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</si>
  <si>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</si>
  <si>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</si>
  <si>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</si>
  <si>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</si>
  <si>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</si>
  <si>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</si>
  <si>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</si>
  <si>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</si>
  <si>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</si>
  <si>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</si>
  <si>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</si>
  <si>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</si>
  <si>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</si>
  <si>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</si>
  <si>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</si>
  <si>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</si>
  <si>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</si>
  <si>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</si>
  <si>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</si>
  <si>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</si>
  <si>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</si>
  <si>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</si>
  <si>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</si>
  <si>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</si>
  <si>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</si>
  <si>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</si>
  <si>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</si>
  <si>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</si>
  <si>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</si>
  <si>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</si>
  <si>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</si>
  <si>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</si>
  <si>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</si>
  <si>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</si>
  <si>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</si>
  <si>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</si>
  <si>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</si>
  <si>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</si>
  <si>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</si>
  <si>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</si>
  <si>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</si>
  <si>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</si>
  <si>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</si>
  <si>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</si>
  <si>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</si>
  <si>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</si>
  <si>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</si>
  <si>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</si>
  <si>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</si>
  <si>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</si>
  <si>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</si>
  <si>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</si>
  <si>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</si>
  <si>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</si>
  <si>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</si>
  <si>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</si>
  <si>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</si>
  <si>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</si>
  <si>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</si>
  <si>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</si>
  <si>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</si>
  <si>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</si>
  <si>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</si>
  <si>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</si>
  <si>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</si>
  <si>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</si>
  <si>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</si>
  <si>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</si>
  <si>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</si>
  <si>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</si>
  <si>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</si>
  <si>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</si>
  <si>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</si>
  <si>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</si>
  <si>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</si>
  <si>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</si>
  <si>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</si>
  <si>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</si>
  <si>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</si>
  <si>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</si>
  <si>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</si>
  <si>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</si>
  <si>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</si>
  <si>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</si>
  <si>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</si>
  <si>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</si>
  <si>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</si>
  <si>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</si>
  <si>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</si>
  <si>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</si>
  <si>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</si>
  <si>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</si>
  <si>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</si>
  <si>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</si>
  <si>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</si>
  <si>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</si>
  <si>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</si>
  <si>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</si>
  <si>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</si>
  <si>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</si>
  <si>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</si>
  <si>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</si>
  <si>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</si>
  <si>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</si>
  <si>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</si>
  <si>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</si>
  <si>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</si>
  <si>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</si>
  <si>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</si>
  <si>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</si>
  <si>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</si>
  <si>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</si>
  <si>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</si>
  <si>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</si>
  <si>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</si>
  <si>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</si>
  <si>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</si>
  <si>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</si>
  <si>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</si>
  <si>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</si>
  <si>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</si>
  <si>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</si>
  <si>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</si>
  <si>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</si>
  <si>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</si>
  <si>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</si>
  <si>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</si>
  <si>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</si>
  <si>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</si>
  <si>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</si>
  <si>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</si>
  <si>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</si>
  <si>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</si>
  <si>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</si>
  <si>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</si>
  <si>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</si>
  <si>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</si>
  <si>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</si>
  <si>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</si>
  <si>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</si>
  <si>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</si>
  <si>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</si>
  <si>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</si>
  <si>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</si>
  <si>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</si>
  <si>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</si>
  <si>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</si>
  <si>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</si>
  <si>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</si>
  <si>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</si>
  <si>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</si>
  <si>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</si>
  <si>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</si>
  <si>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</si>
  <si>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</si>
  <si>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</si>
  <si>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</si>
  <si>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</si>
  <si>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</si>
  <si>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</si>
  <si>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</si>
  <si>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</si>
  <si>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</si>
  <si>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</si>
  <si>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</si>
  <si>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</si>
  <si>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</si>
  <si>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</si>
  <si>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</si>
  <si>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</si>
  <si>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</si>
  <si>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</si>
  <si>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</si>
  <si>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</si>
  <si>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</si>
  <si>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</si>
  <si>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</si>
  <si>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</si>
  <si>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</si>
  <si>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</si>
  <si>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</si>
  <si>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</si>
  <si>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</si>
  <si>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</si>
  <si>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</si>
  <si>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</si>
  <si>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</si>
  <si>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</si>
  <si>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</si>
  <si>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</si>
  <si>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</si>
  <si>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</si>
  <si>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</si>
  <si>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</si>
  <si>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</si>
  <si>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</si>
  <si>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</si>
  <si>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</si>
  <si>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</si>
  <si>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</si>
  <si>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</si>
  <si>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</si>
  <si>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</si>
  <si>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</si>
  <si>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</si>
  <si>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</si>
  <si>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</si>
  <si>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</si>
  <si>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</si>
  <si>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</si>
  <si>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</si>
  <si>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</si>
  <si>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</si>
  <si>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</si>
  <si>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</si>
  <si>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</si>
  <si>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</si>
  <si>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</si>
  <si>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</si>
  <si>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</si>
  <si>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</si>
  <si>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</si>
  <si>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</si>
  <si>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</si>
  <si>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</si>
  <si>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</si>
  <si>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</si>
  <si>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</si>
  <si>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</si>
  <si>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</si>
  <si>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</si>
  <si>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</si>
  <si>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</si>
  <si>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</si>
  <si>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</si>
  <si>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</si>
  <si>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</si>
  <si>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</si>
  <si>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</si>
  <si>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</si>
  <si>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</si>
  <si>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</si>
  <si>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</si>
  <si>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</si>
  <si>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</si>
  <si>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</si>
  <si>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</si>
  <si>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</si>
  <si>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</si>
  <si>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</si>
  <si>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</si>
  <si>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</si>
  <si>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</si>
  <si>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</si>
  <si>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</si>
  <si>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</si>
  <si>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</si>
  <si>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</si>
  <si>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</si>
  <si>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</si>
  <si>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</si>
  <si>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</si>
  <si>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</si>
  <si>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</si>
  <si>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</si>
  <si>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</si>
  <si>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</si>
  <si>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</si>
  <si>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</si>
  <si>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</si>
  <si>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</si>
  <si>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</si>
  <si>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</si>
  <si>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</si>
  <si>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</si>
  <si>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</si>
  <si>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</si>
  <si>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</si>
  <si>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</si>
  <si>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</si>
  <si>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</si>
  <si>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</si>
  <si>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</si>
  <si>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</si>
  <si>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</si>
  <si>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</si>
  <si>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</si>
  <si>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</si>
  <si>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</si>
  <si>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</si>
  <si>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</si>
  <si>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</si>
  <si>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</si>
  <si>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</si>
  <si>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</si>
  <si>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</si>
  <si>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</si>
  <si>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</si>
  <si>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</si>
  <si>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</si>
  <si>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</si>
  <si>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</si>
  <si>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</si>
  <si>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</si>
  <si>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</si>
  <si>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</si>
  <si>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</si>
  <si>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</si>
  <si>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</si>
  <si>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</si>
  <si>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</si>
  <si>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</si>
  <si>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</si>
  <si>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</si>
  <si>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</si>
  <si>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</si>
  <si>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</si>
  <si>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</si>
  <si>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</si>
  <si>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</si>
  <si>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</si>
  <si>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</si>
  <si>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</si>
  <si>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</si>
  <si>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</si>
  <si>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</si>
  <si>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</si>
  <si>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</si>
  <si>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</si>
  <si>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</si>
  <si>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</si>
  <si>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</si>
  <si>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</si>
  <si>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</si>
  <si>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</si>
  <si>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</si>
  <si>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</si>
  <si>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</si>
  <si>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</si>
  <si>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</si>
  <si>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</si>
  <si>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</si>
  <si>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</si>
  <si>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</si>
  <si>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</si>
  <si>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</si>
  <si>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</si>
  <si>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</si>
  <si>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</si>
  <si>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</si>
  <si>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</si>
  <si>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</si>
  <si>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</si>
  <si>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</si>
  <si>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</si>
  <si>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</si>
  <si>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</si>
  <si>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</si>
  <si>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</si>
  <si>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</si>
  <si>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</si>
  <si>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</si>
  <si>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</si>
  <si>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</si>
  <si>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</si>
  <si>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</si>
  <si>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</si>
  <si>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</si>
  <si>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</si>
  <si>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</si>
  <si>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</si>
  <si>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</si>
  <si>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</si>
  <si>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</si>
  <si>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</si>
  <si>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</si>
  <si>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</si>
  <si>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</si>
  <si>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</si>
  <si>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</si>
  <si>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</si>
  <si>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</si>
  <si>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</si>
  <si>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</si>
  <si>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</si>
  <si>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</si>
  <si>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</si>
  <si>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</si>
  <si>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</si>
  <si>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</si>
  <si>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</si>
  <si>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</si>
  <si>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</si>
  <si>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</si>
  <si>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</si>
  <si>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</si>
  <si>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</si>
  <si>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</si>
  <si>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</si>
  <si>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</si>
  <si>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</si>
  <si>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</si>
  <si>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</si>
  <si>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</si>
  <si>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</si>
  <si>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</si>
  <si>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</si>
  <si>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</si>
  <si>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</si>
  <si>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</si>
  <si>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</si>
  <si>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</si>
  <si>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</si>
  <si>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</si>
  <si>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</si>
  <si>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</si>
  <si>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</si>
  <si>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</si>
  <si>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</si>
  <si>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</si>
  <si>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</si>
  <si>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</si>
  <si>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</si>
  <si>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</si>
  <si>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</si>
  <si>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</si>
  <si>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</si>
  <si>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</si>
  <si>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</si>
  <si>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</si>
  <si>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</si>
  <si>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</si>
  <si>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</si>
  <si>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</si>
  <si>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</si>
  <si>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</si>
  <si>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</si>
  <si>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</si>
  <si>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</si>
  <si>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</si>
  <si>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</si>
  <si>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</si>
  <si>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</si>
  <si>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</si>
  <si>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</si>
  <si>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</si>
  <si>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</si>
  <si>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</si>
  <si>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</si>
  <si>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</si>
  <si>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</si>
  <si>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</si>
  <si>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</si>
  <si>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</si>
  <si>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</si>
  <si>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</si>
  <si>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</si>
  <si>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</si>
  <si>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</si>
  <si>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</si>
  <si>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</si>
  <si>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</si>
  <si>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</si>
  <si>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</si>
  <si>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</si>
  <si>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</si>
  <si>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</si>
  <si>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</si>
  <si>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</si>
  <si>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</si>
  <si>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</si>
  <si>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</si>
  <si>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</si>
  <si>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</si>
  <si>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</si>
  <si>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</si>
  <si>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</si>
  <si>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</si>
  <si>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</si>
  <si>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</si>
  <si>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</si>
  <si>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</si>
  <si>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</si>
  <si>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</si>
  <si>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</si>
  <si>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</si>
  <si>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</si>
  <si>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</si>
  <si>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</si>
  <si>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</si>
  <si>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</si>
  <si>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</si>
  <si>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</si>
  <si>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</si>
  <si>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</si>
  <si>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</si>
  <si>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</si>
  <si>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</si>
  <si>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</si>
  <si>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</si>
  <si>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</si>
  <si>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</si>
  <si>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</si>
  <si>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</si>
  <si>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</si>
  <si>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</si>
  <si>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</si>
  <si>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</si>
  <si>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</si>
  <si>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</si>
  <si>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</si>
  <si>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</si>
  <si>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</si>
  <si>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</si>
  <si>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</si>
  <si>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</si>
  <si>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</si>
  <si>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</si>
  <si>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</si>
  <si>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</si>
  <si>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</si>
  <si>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</si>
  <si>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</si>
  <si>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</si>
  <si>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</si>
  <si>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</si>
  <si>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</si>
  <si>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</si>
  <si>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</si>
  <si>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</si>
  <si>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</si>
  <si>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</si>
  <si>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</si>
  <si>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</si>
  <si>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</si>
  <si>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</si>
  <si>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</si>
  <si>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</si>
  <si>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</si>
  <si>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</si>
  <si>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</si>
  <si>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</si>
  <si>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</si>
  <si>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</si>
  <si>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</si>
  <si>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</si>
  <si>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</si>
  <si>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</si>
  <si>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</si>
  <si>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</si>
  <si>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</si>
  <si>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</si>
  <si>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</si>
  <si>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</si>
  <si>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</si>
  <si>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</si>
  <si>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</si>
  <si>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</si>
  <si>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</si>
  <si>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</si>
  <si>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</si>
  <si>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</si>
  <si>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</si>
  <si>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</si>
  <si>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</si>
  <si>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</si>
  <si>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</si>
  <si>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</si>
  <si>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</si>
  <si>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</si>
  <si>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</si>
  <si>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</si>
  <si>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</si>
  <si>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</si>
  <si>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</si>
  <si>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</si>
  <si>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</si>
  <si>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</si>
  <si>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</si>
  <si>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</si>
  <si>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</si>
  <si>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</si>
  <si>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</si>
  <si>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</si>
  <si>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</si>
  <si>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</si>
  <si>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</si>
  <si>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</si>
  <si>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</si>
  <si>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</si>
  <si>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</si>
  <si>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</si>
  <si>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</si>
  <si>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</si>
  <si>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</si>
  <si>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</si>
  <si>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</si>
  <si>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</si>
  <si>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</si>
  <si>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</si>
  <si>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</si>
  <si>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</si>
  <si>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</si>
  <si>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</si>
  <si>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</si>
  <si>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</si>
  <si>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</si>
  <si>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</si>
  <si>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</si>
  <si>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</si>
  <si>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</si>
  <si>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</si>
  <si>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</si>
  <si>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</si>
  <si>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</si>
  <si>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</si>
  <si>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</si>
  <si>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</si>
  <si>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</si>
  <si>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</si>
  <si>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</si>
  <si>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</si>
  <si>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</si>
  <si>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</si>
  <si>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</si>
  <si>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</si>
  <si>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</si>
  <si>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</si>
  <si>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</si>
  <si>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</si>
  <si>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</si>
  <si>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</si>
  <si>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</si>
  <si>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</si>
  <si>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</si>
  <si>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</si>
  <si>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</si>
  <si>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</si>
  <si>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</si>
  <si>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</si>
  <si>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</si>
  <si>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</si>
  <si>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</si>
  <si>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</si>
  <si>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</si>
  <si>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</si>
  <si>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</si>
  <si>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</si>
  <si>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</si>
  <si>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</si>
  <si>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</si>
  <si>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</si>
  <si>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</si>
  <si>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</si>
  <si>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</si>
  <si>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</si>
  <si>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</si>
  <si>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</si>
  <si>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</si>
  <si>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</si>
  <si>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</si>
  <si>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</si>
  <si>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</si>
  <si>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</si>
  <si>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</si>
  <si>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</si>
  <si>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</si>
  <si>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</si>
  <si>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</si>
  <si>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</si>
  <si>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</si>
  <si>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</si>
  <si>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</si>
  <si>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</si>
  <si>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</si>
  <si>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</si>
  <si>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</si>
  <si>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</si>
  <si>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</si>
  <si>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</si>
  <si>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</si>
  <si>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</si>
  <si>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</si>
  <si>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</si>
  <si>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</si>
  <si>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</si>
  <si>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</si>
  <si>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</si>
  <si>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</si>
  <si>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</si>
  <si>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</si>
  <si>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</si>
  <si>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</si>
  <si>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</si>
  <si>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</si>
  <si>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</si>
  <si>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</si>
  <si>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</si>
  <si>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</si>
  <si>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</si>
  <si>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</si>
  <si>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</si>
  <si>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</si>
  <si>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</si>
  <si>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</si>
  <si>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</si>
  <si>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</si>
  <si>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</si>
  <si>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</si>
  <si>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</si>
  <si>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</si>
  <si>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</si>
  <si>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</si>
  <si>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</si>
  <si>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</si>
  <si>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</si>
  <si>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</si>
  <si>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</si>
  <si>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</si>
  <si>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</si>
  <si>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</si>
  <si>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</si>
  <si>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</si>
  <si>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</si>
  <si>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</si>
  <si>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</si>
  <si>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</si>
  <si>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</si>
  <si>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</si>
  <si>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</si>
  <si>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</si>
  <si>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</si>
  <si>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</si>
  <si>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</si>
  <si>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</si>
  <si>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</si>
  <si>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</si>
  <si>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</si>
  <si>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</si>
  <si>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</si>
  <si>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</si>
  <si>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</si>
  <si>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</si>
  <si>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</si>
  <si>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</si>
  <si>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</si>
  <si>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</si>
  <si>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</si>
  <si>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</si>
  <si>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</si>
  <si>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</si>
  <si>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</si>
  <si>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</si>
  <si>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</si>
  <si>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</si>
  <si>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</si>
  <si>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</si>
  <si>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</si>
  <si>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</si>
  <si>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</si>
  <si>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</si>
  <si>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</si>
  <si>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</si>
  <si>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</si>
  <si>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</si>
  <si>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</si>
  <si>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</si>
  <si>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</si>
  <si>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</si>
  <si>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</si>
  <si>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</si>
  <si>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</si>
  <si>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</si>
  <si>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</si>
  <si>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</si>
  <si>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</si>
  <si>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</si>
  <si>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</si>
  <si>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</si>
  <si>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</si>
  <si>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</si>
  <si>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</si>
  <si>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</si>
  <si>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</si>
  <si>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</si>
  <si>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</si>
  <si>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</si>
  <si>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</si>
  <si>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</si>
  <si>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</si>
  <si>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</si>
  <si>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</si>
  <si>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</si>
  <si>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</si>
  <si>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</si>
  <si>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</si>
  <si>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</si>
  <si>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</si>
  <si>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</si>
  <si>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</si>
  <si>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</si>
  <si>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</si>
  <si>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</si>
  <si>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</si>
  <si>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</si>
  <si>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</si>
  <si>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</si>
  <si>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</si>
  <si>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</si>
  <si>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</si>
  <si>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</si>
  <si>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</si>
  <si>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</si>
  <si>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</si>
  <si>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</si>
  <si>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</si>
  <si>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</si>
  <si>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</si>
  <si>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</si>
  <si>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</si>
  <si>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</si>
  <si>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</si>
  <si>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</si>
  <si>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</si>
  <si>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</si>
  <si>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</si>
  <si>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</si>
  <si>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</si>
  <si>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</si>
  <si>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</si>
  <si>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</si>
  <si>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</si>
  <si>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</si>
  <si>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</si>
  <si>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</si>
  <si>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</si>
  <si>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</si>
  <si>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</si>
  <si>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</si>
  <si>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</si>
  <si>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</si>
  <si>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</si>
  <si>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</si>
  <si>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</si>
  <si>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</si>
  <si>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</si>
  <si>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</si>
  <si>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</si>
  <si>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</si>
  <si>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</si>
  <si>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</si>
  <si>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</si>
  <si>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</si>
  <si>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</si>
  <si>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</si>
  <si>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</si>
  <si>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</si>
  <si>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</si>
  <si>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</si>
  <si>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</si>
  <si>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</si>
  <si>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</si>
  <si>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</si>
  <si>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</si>
  <si>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</si>
  <si>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</si>
  <si>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</si>
  <si>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</si>
  <si>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</si>
  <si>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</si>
  <si>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</si>
  <si>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</si>
  <si>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</si>
  <si>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</si>
  <si>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</si>
  <si>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</si>
  <si>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</si>
  <si>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</si>
  <si>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</si>
  <si>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</si>
  <si>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</si>
  <si>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</si>
  <si>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</si>
  <si>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</si>
  <si>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</si>
  <si>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</si>
  <si>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</si>
  <si>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</si>
  <si>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</si>
  <si>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</si>
  <si>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</si>
  <si>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</si>
  <si>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</si>
  <si>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</si>
  <si>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</si>
  <si>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</si>
  <si>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</si>
  <si>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</si>
  <si>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</si>
  <si>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</si>
  <si>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</si>
  <si>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</si>
  <si>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</si>
  <si>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</si>
  <si>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</si>
  <si>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</si>
  <si>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</si>
  <si>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</si>
  <si>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</si>
  <si>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</si>
  <si>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</si>
  <si>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</si>
  <si>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</si>
  <si>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</si>
  <si>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</si>
  <si>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</si>
  <si>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</si>
  <si>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</si>
  <si>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</si>
  <si>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</si>
  <si>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</si>
  <si>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</si>
  <si>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</si>
  <si>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</si>
  <si>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</si>
  <si>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</si>
  <si>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</si>
  <si>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</si>
  <si>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</si>
  <si>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</si>
  <si>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</si>
  <si>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</si>
  <si>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</si>
  <si>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</si>
  <si>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</si>
  <si>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</si>
  <si>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</si>
  <si>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</si>
  <si>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</si>
  <si>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</si>
  <si>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</si>
  <si>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</si>
  <si>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</si>
  <si>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</si>
  <si>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</si>
  <si>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</si>
  <si>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</si>
  <si>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</si>
  <si>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</si>
  <si>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</si>
  <si>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</si>
  <si>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</si>
  <si>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</si>
  <si>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</si>
  <si>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</si>
  <si>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</si>
  <si>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</si>
  <si>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</si>
  <si>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</si>
  <si>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</si>
  <si>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</si>
  <si>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</si>
  <si>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</si>
  <si>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</si>
  <si>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</si>
  <si>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</si>
  <si>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</si>
  <si>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</si>
  <si>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</si>
  <si>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</si>
  <si>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</si>
  <si>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</si>
  <si>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</si>
  <si>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</si>
  <si>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</si>
  <si>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</si>
  <si>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</si>
  <si>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</si>
  <si>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</si>
  <si>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</si>
  <si>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</si>
  <si>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</si>
  <si>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</si>
  <si>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</si>
  <si>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</si>
  <si>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</si>
  <si>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</si>
  <si>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</si>
  <si>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</si>
  <si>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</si>
  <si>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</si>
  <si>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</si>
  <si>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</si>
  <si>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</si>
  <si>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</si>
  <si>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</si>
  <si>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</si>
  <si>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</si>
  <si>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</si>
  <si>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</si>
  <si>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</si>
  <si>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</si>
  <si>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</si>
  <si>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</si>
  <si>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</si>
  <si>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</si>
  <si>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</si>
  <si>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</si>
  <si>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</si>
  <si>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</si>
  <si>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</si>
  <si>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</si>
  <si>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</si>
  <si>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</si>
  <si>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</si>
  <si>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</si>
  <si>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</si>
  <si>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</si>
  <si>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</si>
  <si>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</si>
  <si>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</si>
  <si>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</si>
  <si>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</si>
  <si>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</si>
  <si>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</si>
  <si>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</si>
  <si>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</si>
  <si>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</si>
  <si>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</si>
  <si>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</si>
  <si>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</si>
  <si>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</si>
  <si>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</si>
  <si>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</si>
  <si>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</si>
  <si>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</si>
  <si>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</si>
  <si>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</si>
  <si>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</si>
  <si>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</si>
  <si>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</si>
  <si>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</si>
  <si>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</si>
  <si>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</si>
  <si>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</si>
  <si>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</si>
  <si>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</si>
  <si>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</si>
  <si>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</si>
  <si>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</si>
  <si>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</si>
  <si>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</si>
  <si>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</si>
  <si>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</si>
  <si>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</si>
  <si>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</si>
  <si>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</si>
  <si>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</si>
  <si>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</si>
  <si>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</si>
  <si>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</si>
  <si>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</si>
  <si>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</si>
  <si>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</si>
  <si>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</si>
  <si>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</si>
  <si>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</si>
  <si>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</si>
  <si>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</si>
  <si>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</si>
  <si>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</si>
  <si>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</si>
  <si>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</si>
  <si>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</si>
  <si>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</si>
  <si>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</si>
  <si>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</si>
  <si>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</si>
  <si>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</si>
  <si>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</si>
  <si>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</si>
  <si>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</si>
  <si>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</si>
  <si>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</si>
  <si>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</si>
  <si>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</si>
  <si>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</si>
  <si>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</si>
  <si>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</si>
  <si>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</si>
  <si>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</si>
  <si>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</si>
  <si>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</si>
  <si>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</si>
  <si>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</si>
  <si>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</si>
  <si>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</si>
  <si>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</si>
  <si>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</si>
  <si>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</si>
  <si>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</si>
  <si>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</si>
  <si>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</si>
  <si>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</si>
  <si>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</si>
  <si>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</si>
  <si>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</si>
  <si>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</si>
  <si>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</si>
  <si>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</si>
  <si>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</si>
  <si>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</si>
  <si>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</si>
  <si>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</si>
  <si>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</si>
  <si>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</si>
  <si>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</si>
  <si>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</si>
  <si>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</si>
  <si>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</si>
  <si>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</si>
  <si>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</si>
  <si>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</si>
  <si>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</si>
  <si>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</si>
  <si>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</si>
  <si>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</si>
  <si>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</si>
  <si>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</si>
  <si>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</si>
  <si>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</si>
  <si>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</si>
  <si>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</si>
  <si>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</si>
  <si>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</si>
  <si>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</si>
  <si>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</si>
  <si>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</si>
  <si>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</si>
  <si>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</si>
  <si>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</si>
  <si>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</si>
  <si>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</si>
  <si>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</si>
  <si>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</si>
  <si>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</si>
  <si>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</si>
  <si>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</si>
  <si>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</si>
  <si>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</si>
  <si>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</si>
  <si>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</si>
  <si>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</si>
  <si>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</si>
  <si>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</si>
  <si>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</si>
  <si>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</si>
  <si>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</si>
  <si>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</si>
  <si>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</si>
  <si>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</si>
  <si>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</si>
  <si>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</si>
  <si>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</si>
  <si>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</si>
  <si>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</si>
  <si>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</si>
  <si>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</si>
  <si>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</si>
  <si>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</si>
  <si>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</si>
  <si>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</si>
  <si>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</si>
  <si>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</si>
  <si>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</si>
  <si>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</si>
  <si>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</si>
  <si>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</si>
  <si>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</si>
  <si>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</si>
  <si>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</si>
  <si>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</si>
  <si>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</si>
  <si>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</si>
  <si>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</si>
  <si>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</si>
  <si>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</si>
  <si>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</si>
  <si>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</si>
  <si>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</si>
  <si>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</si>
  <si>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</si>
  <si>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</si>
  <si>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</si>
  <si>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</si>
  <si>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</si>
  <si>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</si>
  <si>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</si>
  <si>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</si>
  <si>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</si>
  <si>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</si>
  <si>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</si>
  <si>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</si>
  <si>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</si>
  <si>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</si>
  <si>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</si>
  <si>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</si>
  <si>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</si>
  <si>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</si>
  <si>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</si>
  <si>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</si>
  <si>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</si>
  <si>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</si>
  <si>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</si>
  <si>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</si>
  <si>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</si>
  <si>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</si>
  <si>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</si>
  <si>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</si>
  <si>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</si>
  <si>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</si>
  <si>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</si>
  <si>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</si>
  <si>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</si>
  <si>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</si>
  <si>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</si>
  <si>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</si>
  <si>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</si>
  <si>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</si>
  <si>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</si>
  <si>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</si>
  <si>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</si>
  <si>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</si>
  <si>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</si>
  <si>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</si>
  <si>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</si>
  <si>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</si>
  <si>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</si>
  <si>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</si>
  <si>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</si>
  <si>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</si>
  <si>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</si>
  <si>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</si>
  <si>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</si>
  <si>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</si>
  <si>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</si>
  <si>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</si>
  <si>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</si>
  <si>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</si>
  <si>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</si>
  <si>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</si>
  <si>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</si>
  <si>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</si>
  <si>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</si>
  <si>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</si>
  <si>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</si>
  <si>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</si>
  <si>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</si>
  <si>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</si>
  <si>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</si>
  <si>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</si>
  <si>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</si>
  <si>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</si>
  <si>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</si>
  <si>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</si>
  <si>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</si>
  <si>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</si>
  <si>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</si>
  <si>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</si>
  <si>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</si>
  <si>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</si>
  <si>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</si>
  <si>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</si>
  <si>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</si>
  <si>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</si>
  <si>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</si>
  <si>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</si>
  <si>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</si>
  <si>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</si>
  <si>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</si>
  <si>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</si>
  <si>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</si>
  <si>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</si>
  <si>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</si>
  <si>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</si>
  <si>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</si>
  <si>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</si>
  <si>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</si>
  <si>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</si>
  <si>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</si>
  <si>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</si>
  <si>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</si>
  <si>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</si>
  <si>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</si>
  <si>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</si>
  <si>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</si>
  <si>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</si>
  <si>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</si>
  <si>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</si>
  <si>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</si>
  <si>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</si>
  <si>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</si>
  <si>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</si>
  <si>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</si>
  <si>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</si>
  <si>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</si>
  <si>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</si>
  <si>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</si>
  <si>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</si>
  <si>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</si>
  <si>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</si>
  <si>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</si>
  <si>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</si>
  <si>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</si>
  <si>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</si>
  <si>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</si>
  <si>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</si>
  <si>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</si>
  <si>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</si>
  <si>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</si>
  <si>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</si>
  <si>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</si>
  <si>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</si>
  <si>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</si>
  <si>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</si>
  <si>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</si>
  <si>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</si>
  <si>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</si>
  <si>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</si>
  <si>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</si>
  <si>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</si>
  <si>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</si>
  <si>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</si>
  <si>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</si>
  <si>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</si>
  <si>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</si>
  <si>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</si>
  <si>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</si>
  <si>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</si>
  <si>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</si>
  <si>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</si>
  <si>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</si>
  <si>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</si>
  <si>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</si>
  <si>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</si>
  <si>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</si>
  <si>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</si>
  <si>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</si>
  <si>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</si>
  <si>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</si>
  <si>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</si>
  <si>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</si>
  <si>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</si>
  <si>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</si>
  <si>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</si>
  <si>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</si>
  <si>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</si>
  <si>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</si>
  <si>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</si>
  <si>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</si>
  <si>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</si>
  <si>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</si>
  <si>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</si>
  <si>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</si>
  <si>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</si>
  <si>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</si>
  <si>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</si>
  <si>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</si>
  <si>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</si>
  <si>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</si>
  <si>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</si>
  <si>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</si>
  <si>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</si>
  <si>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</si>
  <si>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</si>
  <si>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</si>
  <si>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</si>
  <si>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</si>
  <si>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</si>
  <si>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</si>
  <si>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</si>
  <si>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</si>
  <si>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</si>
  <si>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</si>
  <si>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</si>
  <si>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</si>
  <si>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</si>
  <si>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</si>
  <si>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</si>
  <si>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</si>
  <si>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</si>
  <si>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</si>
  <si>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</si>
  <si>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</si>
  <si>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</si>
  <si>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</si>
  <si>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</si>
  <si>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</si>
  <si>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</si>
  <si>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</si>
  <si>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</si>
  <si>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</si>
  <si>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</si>
  <si>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</si>
  <si>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</si>
  <si>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</si>
  <si>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</si>
  <si>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</si>
  <si>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</si>
  <si>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</si>
  <si>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</si>
  <si>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</si>
  <si>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</si>
  <si>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</si>
  <si>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</si>
  <si>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</si>
  <si>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</si>
  <si>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</si>
  <si>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</si>
  <si>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</si>
  <si>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</si>
  <si>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</si>
  <si>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</si>
  <si>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</si>
  <si>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</si>
  <si>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</si>
  <si>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</si>
  <si>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</si>
  <si>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</si>
  <si>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</si>
  <si>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</si>
  <si>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</si>
  <si>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</si>
  <si>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</si>
  <si>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</si>
  <si>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</si>
  <si>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</si>
  <si>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</si>
  <si>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</si>
  <si>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</si>
  <si>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</si>
  <si>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</si>
  <si>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</si>
  <si>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</si>
  <si>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</si>
  <si>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</si>
  <si>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</si>
  <si>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</si>
  <si>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</si>
  <si>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</si>
  <si>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</si>
  <si>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</si>
  <si>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</si>
  <si>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</si>
  <si>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</si>
  <si>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</si>
  <si>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</si>
  <si>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</si>
  <si>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</si>
  <si>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</si>
  <si>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</si>
  <si>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</si>
  <si>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</si>
  <si>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</si>
  <si>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</si>
  <si>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</si>
  <si>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</si>
  <si>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</si>
  <si>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</si>
  <si>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</si>
  <si>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</si>
  <si>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</si>
  <si>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</si>
  <si>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</si>
  <si>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</si>
  <si>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</si>
  <si>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</si>
  <si>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</si>
  <si>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</si>
  <si>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</si>
  <si>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</si>
  <si>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</si>
  <si>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</si>
  <si>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</si>
  <si>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</si>
  <si>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</si>
  <si>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</si>
  <si>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</si>
  <si>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</si>
  <si>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</si>
  <si>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</si>
  <si>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</si>
  <si>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</si>
  <si>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</si>
  <si>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</si>
  <si>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</si>
  <si>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</si>
  <si>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</si>
  <si>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</si>
  <si>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</si>
  <si>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</si>
  <si>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</si>
  <si>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</si>
  <si>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</si>
  <si>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</si>
  <si>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</si>
  <si>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</si>
  <si>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</si>
  <si>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</si>
  <si>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</si>
  <si>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</si>
  <si>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</si>
  <si>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</si>
  <si>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</si>
  <si>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</si>
  <si>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</si>
  <si>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</si>
  <si>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</si>
  <si>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</si>
  <si>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</si>
  <si>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</si>
  <si>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</si>
  <si>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</si>
  <si>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</si>
  <si>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</si>
  <si>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</si>
  <si>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</si>
  <si>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</si>
  <si>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</si>
  <si>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</si>
  <si>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</si>
  <si>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</si>
  <si>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</si>
  <si>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</si>
  <si>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</si>
  <si>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</si>
  <si>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</si>
  <si>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</si>
  <si>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</si>
  <si>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</si>
  <si>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</si>
  <si>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</si>
  <si>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</si>
  <si>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</si>
  <si>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</si>
  <si>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</si>
  <si>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</si>
  <si>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</si>
  <si>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</si>
  <si>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</si>
  <si>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</si>
  <si>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</si>
  <si>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</si>
  <si>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</si>
  <si>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</si>
  <si>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</si>
  <si>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</si>
  <si>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</si>
  <si>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</si>
  <si>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</si>
  <si>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</si>
  <si>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</si>
  <si>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</si>
  <si>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</si>
  <si>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</si>
  <si>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</si>
  <si>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</si>
  <si>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</si>
  <si>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</si>
  <si>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</si>
  <si>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</si>
  <si>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</si>
  <si>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</si>
  <si>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</si>
  <si>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</si>
  <si>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</si>
  <si>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</si>
  <si>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</si>
  <si>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</si>
  <si>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</si>
  <si>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</si>
  <si>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</si>
  <si>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</si>
  <si>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</si>
  <si>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</si>
  <si>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</si>
  <si>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</si>
  <si>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</si>
  <si>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</si>
  <si>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</si>
  <si>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</si>
  <si>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</si>
  <si>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</si>
  <si>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</si>
  <si>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</si>
  <si>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</si>
  <si>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</si>
  <si>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</si>
  <si>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</si>
  <si>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</si>
  <si>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</si>
  <si>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</si>
  <si>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</si>
  <si>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</si>
  <si>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</si>
  <si>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</si>
  <si>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</si>
  <si>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</si>
  <si>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</si>
  <si>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</si>
  <si>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</si>
  <si>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</si>
  <si>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</si>
  <si>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</si>
  <si>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</si>
  <si>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</si>
  <si>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</si>
  <si>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</si>
  <si>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</si>
  <si>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</si>
  <si>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</si>
  <si>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</si>
  <si>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</si>
  <si>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</si>
  <si>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</si>
  <si>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</si>
  <si>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</si>
  <si>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</si>
  <si>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</si>
  <si>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</si>
  <si>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</si>
  <si>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</si>
  <si>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</si>
  <si>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</si>
  <si>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</si>
  <si>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</si>
  <si>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</si>
  <si>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</si>
  <si>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</si>
  <si>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</si>
  <si>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</si>
  <si>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</si>
  <si>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</si>
  <si>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</si>
  <si>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</si>
  <si>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</si>
  <si>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</si>
  <si>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</si>
  <si>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</si>
  <si>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</si>
  <si>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</si>
  <si>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</si>
  <si>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</si>
  <si>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</si>
  <si>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</si>
  <si>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</si>
  <si>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</si>
  <si>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</si>
  <si>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</si>
  <si>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</si>
  <si>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</si>
  <si>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</si>
  <si>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</si>
  <si>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</si>
  <si>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</si>
  <si>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</si>
  <si>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</si>
  <si>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</si>
  <si>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</si>
  <si>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</si>
  <si>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</si>
  <si>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</si>
  <si>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</si>
  <si>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</si>
  <si>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</si>
  <si>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</si>
  <si>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</si>
  <si>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</si>
  <si>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</si>
  <si>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</si>
  <si>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</si>
  <si>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</si>
  <si>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</si>
  <si>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</si>
  <si>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</si>
  <si>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</si>
  <si>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</si>
  <si>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</si>
  <si>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</si>
  <si>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</si>
  <si>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</si>
  <si>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</si>
  <si>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</si>
  <si>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</si>
  <si>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</si>
  <si>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</si>
  <si>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</si>
  <si>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</si>
  <si>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</si>
  <si>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</si>
  <si>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</si>
  <si>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</si>
  <si>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</si>
  <si>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</si>
  <si>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</si>
  <si>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</si>
  <si>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</si>
  <si>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</si>
  <si>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</si>
  <si>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</si>
  <si>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</si>
  <si>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</si>
  <si>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</si>
  <si>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</si>
  <si>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</si>
  <si>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</si>
  <si>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</si>
  <si>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</si>
  <si>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</si>
  <si>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</si>
  <si>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</si>
  <si>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</si>
  <si>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</si>
  <si>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</si>
  <si>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</si>
  <si>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</si>
  <si>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</si>
  <si>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</si>
  <si>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</si>
  <si>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</si>
  <si>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</si>
  <si>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</si>
  <si>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</si>
  <si>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</si>
  <si>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</si>
  <si>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</si>
  <si>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</si>
  <si>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</si>
  <si>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</si>
  <si>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</si>
  <si>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</si>
  <si>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</si>
  <si>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</si>
  <si>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</si>
  <si>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</si>
  <si>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</si>
  <si>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</si>
  <si>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</si>
  <si>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</si>
  <si>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</si>
  <si>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</si>
  <si>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</si>
  <si>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</si>
  <si>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</si>
  <si>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</si>
  <si>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</si>
  <si>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</si>
  <si>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</si>
  <si>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</si>
  <si>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</si>
  <si>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</si>
  <si>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</si>
  <si>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</si>
  <si>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</si>
  <si>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</si>
  <si>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</si>
  <si>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</si>
  <si>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</si>
  <si>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</si>
  <si>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</si>
  <si>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</si>
  <si>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</si>
  <si>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</si>
  <si>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</si>
  <si>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</si>
  <si>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</si>
  <si>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</si>
  <si>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</si>
  <si>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</si>
  <si>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</si>
  <si>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</si>
  <si>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</si>
  <si>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</si>
  <si>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</si>
  <si>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</si>
  <si>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</si>
  <si>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</si>
  <si>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</si>
  <si>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</si>
  <si>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</si>
  <si>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</si>
  <si>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</si>
  <si>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</si>
  <si>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</si>
  <si>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</si>
  <si>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</si>
  <si>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</si>
  <si>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</si>
  <si>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</si>
  <si>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</si>
  <si>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</si>
  <si>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</si>
  <si>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</si>
  <si>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</si>
  <si>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</si>
  <si>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</si>
  <si>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</si>
  <si>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</si>
  <si>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</si>
  <si>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</si>
  <si>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</si>
  <si>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</si>
  <si>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</si>
  <si>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</si>
  <si>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</si>
  <si>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</si>
  <si>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</si>
  <si>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</si>
  <si>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</si>
  <si>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</si>
  <si>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</si>
  <si>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</si>
  <si>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</si>
  <si>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</si>
  <si>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</si>
  <si>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</si>
  <si>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</si>
  <si>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</si>
  <si>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</si>
  <si>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</si>
  <si>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</si>
  <si>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</si>
  <si>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</si>
  <si>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</si>
  <si>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</si>
  <si>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</si>
  <si>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</si>
  <si>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</si>
  <si>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</si>
  <si>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</si>
  <si>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</si>
  <si>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</si>
  <si>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</si>
  <si>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</si>
  <si>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</si>
  <si>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</si>
  <si>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</si>
  <si>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</si>
  <si>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</si>
  <si>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</si>
  <si>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</si>
  <si>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</si>
  <si>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</si>
  <si>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</si>
  <si>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</si>
  <si>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</si>
  <si>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</si>
  <si>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</si>
  <si>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</si>
  <si>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</si>
  <si>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</si>
  <si>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</si>
  <si>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</si>
  <si>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</si>
  <si>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</si>
  <si>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</si>
  <si>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</si>
  <si>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</si>
  <si>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</si>
  <si>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</si>
  <si>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</si>
  <si>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</si>
  <si>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</si>
  <si>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</si>
  <si>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</si>
  <si>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</si>
  <si>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</si>
  <si>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</si>
  <si>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</si>
  <si>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</si>
  <si>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</si>
  <si>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</si>
  <si>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</si>
  <si>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</si>
  <si>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</si>
  <si>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</si>
  <si>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</si>
  <si>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</si>
  <si>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</si>
  <si>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</si>
  <si>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</si>
  <si>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</si>
  <si>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</si>
  <si>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</si>
  <si>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</si>
  <si>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</si>
  <si>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</si>
  <si>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</si>
  <si>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</si>
  <si>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</si>
  <si>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</si>
  <si>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</si>
  <si>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</si>
  <si>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</si>
  <si>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</si>
  <si>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</si>
  <si>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</si>
  <si>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</si>
  <si>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</si>
  <si>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</si>
  <si>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</si>
  <si>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</si>
  <si>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</si>
  <si>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</si>
  <si>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</si>
  <si>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</si>
  <si>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</si>
  <si>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</si>
  <si>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</si>
  <si>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</si>
  <si>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</si>
  <si>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</si>
  <si>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</si>
  <si>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</si>
  <si>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</si>
  <si>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</si>
  <si>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</si>
  <si>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</si>
  <si>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</si>
  <si>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</si>
  <si>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</si>
  <si>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</si>
  <si>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</si>
  <si>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</si>
  <si>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</si>
  <si>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</si>
  <si>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</si>
  <si>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</si>
  <si>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</si>
  <si>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</si>
  <si>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</si>
  <si>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</si>
  <si>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</si>
  <si>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</si>
  <si>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</si>
  <si>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</si>
  <si>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</si>
  <si>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</si>
  <si>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</si>
  <si>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</si>
  <si>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</si>
  <si>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</si>
  <si>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</si>
  <si>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</si>
  <si>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</si>
  <si>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</si>
  <si>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</si>
  <si>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</si>
  <si>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</si>
  <si>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</si>
  <si>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</si>
  <si>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</si>
  <si>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</si>
  <si>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</si>
  <si>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</si>
  <si>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</si>
  <si>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</si>
  <si>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</si>
  <si>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</si>
  <si>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</si>
  <si>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</si>
  <si>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</si>
  <si>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</si>
  <si>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</si>
  <si>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</si>
  <si>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</si>
  <si>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</si>
  <si>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</si>
  <si>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</si>
  <si>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</si>
  <si>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</si>
  <si>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</si>
  <si>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</si>
  <si>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</si>
  <si>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</si>
  <si>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</si>
  <si>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</si>
  <si>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</si>
  <si>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</si>
  <si>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</si>
  <si>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</si>
  <si>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</si>
  <si>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</si>
  <si>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</si>
  <si>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</si>
  <si>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</si>
  <si>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</si>
  <si>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</si>
  <si>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</si>
  <si>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</si>
  <si>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</si>
  <si>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</si>
  <si>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</si>
  <si>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</si>
  <si>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</si>
  <si>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</si>
  <si>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</si>
  <si>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</si>
  <si>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</si>
  <si>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</si>
  <si>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</si>
  <si>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</si>
  <si>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</si>
  <si>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</si>
  <si>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</si>
  <si>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</si>
  <si>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</si>
  <si>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</si>
  <si>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</si>
  <si>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</si>
  <si>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</si>
  <si>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</si>
  <si>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</si>
  <si>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</si>
  <si>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</si>
  <si>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</si>
  <si>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</si>
  <si>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</si>
  <si>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</si>
  <si>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</si>
  <si>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</si>
  <si>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</si>
  <si>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</si>
  <si>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</si>
  <si>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</si>
  <si>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</si>
  <si>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</si>
  <si>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</si>
  <si>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</si>
  <si>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</si>
  <si>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</si>
  <si>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</si>
  <si>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</si>
  <si>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</si>
  <si>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</si>
  <si>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</si>
  <si>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</si>
  <si>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</si>
  <si>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</si>
  <si>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</si>
  <si>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</si>
  <si>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</si>
  <si>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</si>
  <si>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</si>
  <si>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</si>
  <si>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</si>
  <si>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</si>
  <si>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</si>
  <si>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</si>
  <si>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</si>
  <si>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</si>
  <si>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</si>
  <si>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</si>
  <si>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</si>
  <si>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</si>
  <si>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</si>
  <si>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</si>
  <si>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</si>
  <si>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</si>
  <si>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</si>
  <si>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</si>
  <si>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</si>
  <si>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</si>
  <si>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</si>
  <si>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</si>
  <si>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</si>
  <si>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</si>
  <si>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</si>
  <si>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</si>
  <si>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</si>
  <si>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</si>
  <si>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</si>
  <si>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</si>
  <si>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</si>
  <si>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</si>
  <si>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</si>
  <si>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</si>
  <si>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</si>
  <si>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</si>
  <si>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</si>
  <si>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</si>
  <si>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</si>
  <si>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</si>
  <si>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</si>
  <si>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</si>
  <si>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</si>
  <si>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</si>
  <si>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</si>
  <si>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</si>
  <si>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</si>
  <si>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</si>
  <si>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</si>
  <si>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</si>
  <si>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</si>
  <si>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</si>
  <si>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</si>
  <si>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</si>
  <si>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</si>
  <si>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</si>
  <si>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</si>
  <si>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</si>
  <si>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</si>
  <si>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</si>
  <si>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</si>
  <si>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</si>
  <si>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</si>
  <si>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</si>
  <si>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</si>
  <si>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</si>
  <si>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</si>
  <si>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</si>
  <si>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</si>
  <si>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</si>
  <si>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</si>
  <si>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</si>
  <si>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</si>
  <si>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</si>
  <si>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</si>
  <si>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</si>
  <si>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</si>
  <si>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</si>
  <si>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</si>
  <si>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</si>
  <si>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</si>
  <si>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</si>
  <si>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</si>
  <si>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</si>
  <si>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</si>
  <si>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</si>
  <si>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</si>
  <si>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</si>
  <si>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</si>
  <si>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</si>
  <si>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</si>
  <si>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</si>
  <si>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</si>
  <si>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</si>
  <si>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</si>
  <si>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</si>
  <si>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</si>
  <si>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</si>
  <si>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</si>
  <si>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</si>
  <si>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</si>
  <si>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</si>
  <si>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</si>
  <si>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</si>
  <si>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</si>
  <si>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</si>
  <si>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</si>
  <si>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</si>
  <si>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</si>
  <si>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</si>
  <si>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</si>
  <si>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</si>
  <si>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</si>
  <si>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</si>
  <si>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</si>
  <si>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</si>
  <si>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</si>
  <si>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</si>
  <si>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</si>
  <si>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</si>
  <si>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</si>
  <si>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</si>
  <si>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</si>
  <si>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</si>
  <si>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</si>
  <si>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</si>
  <si>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</si>
  <si>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</si>
  <si>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</si>
  <si>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</si>
  <si>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</si>
  <si>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</si>
  <si>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</si>
  <si>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</si>
  <si>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</si>
  <si>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</si>
  <si>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</si>
  <si>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</si>
  <si>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</si>
  <si>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</si>
  <si>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</si>
  <si>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</si>
  <si>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</si>
  <si>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</si>
  <si>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</si>
  <si>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</si>
  <si>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</si>
  <si>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</si>
  <si>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</si>
  <si>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</si>
  <si>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</si>
  <si>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</si>
  <si>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</si>
  <si>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</si>
  <si>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</si>
  <si>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</si>
  <si>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</si>
  <si>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</si>
  <si>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</si>
  <si>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</si>
  <si>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</si>
  <si>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</si>
  <si>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</si>
  <si>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</si>
  <si>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</si>
  <si>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</si>
  <si>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</si>
  <si>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</si>
  <si>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</si>
  <si>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</si>
  <si>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</si>
  <si>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</si>
  <si>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</si>
  <si>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</si>
  <si>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</si>
  <si>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</si>
  <si>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</si>
  <si>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</si>
  <si>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</si>
  <si>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</si>
  <si>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</si>
  <si>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</si>
  <si>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</si>
  <si>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</si>
  <si>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</si>
  <si>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</si>
  <si>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</si>
  <si>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</si>
  <si>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</si>
  <si>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</si>
  <si>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</si>
  <si>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</si>
  <si>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</si>
  <si>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</si>
  <si>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</si>
  <si>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</si>
  <si>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</si>
  <si>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</si>
  <si>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</si>
  <si>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</si>
  <si>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</si>
  <si>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</si>
  <si>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</si>
  <si>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</si>
  <si>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</si>
  <si>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</si>
  <si>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</si>
  <si>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</si>
  <si>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</si>
  <si>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</si>
  <si>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</si>
  <si>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</si>
  <si>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</si>
  <si>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</si>
  <si>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</si>
  <si>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</si>
  <si>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</si>
  <si>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</si>
  <si>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</si>
  <si>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</si>
  <si>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</si>
  <si>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</si>
  <si>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</si>
  <si>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</si>
  <si>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</si>
  <si>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</si>
  <si>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</si>
  <si>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</si>
  <si>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</si>
  <si>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</si>
  <si>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</si>
  <si>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</si>
  <si>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</si>
  <si>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</si>
  <si>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</si>
  <si>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</si>
  <si>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</si>
  <si>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</si>
  <si>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</si>
  <si>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</si>
  <si>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</si>
  <si>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</si>
  <si>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</si>
  <si>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</si>
  <si>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</si>
  <si>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</si>
  <si>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</si>
  <si>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</si>
  <si>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</si>
  <si>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</si>
  <si>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</si>
  <si>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</si>
  <si>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</si>
  <si>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</si>
  <si>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</si>
  <si>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</si>
  <si>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</si>
  <si>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</si>
  <si>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</si>
  <si>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</si>
  <si>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</si>
  <si>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</si>
  <si>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</si>
  <si>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</si>
  <si>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</si>
  <si>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</si>
  <si>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</si>
  <si>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</si>
  <si>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</si>
  <si>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</si>
  <si>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</si>
  <si>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</si>
  <si>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</si>
  <si>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</si>
  <si>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</si>
  <si>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</si>
  <si>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</si>
  <si>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</si>
  <si>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</si>
  <si>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</si>
  <si>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</si>
  <si>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</si>
  <si>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</si>
  <si>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</si>
  <si>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</si>
  <si>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</si>
  <si>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</si>
  <si>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</si>
  <si>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</si>
  <si>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</si>
  <si>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</si>
  <si>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</si>
  <si>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</si>
  <si>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</si>
  <si>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</si>
  <si>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</si>
  <si>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</si>
  <si>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</si>
  <si>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</si>
  <si>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</si>
  <si>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</si>
  <si>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</si>
  <si>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</si>
  <si>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</si>
  <si>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</si>
  <si>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</si>
  <si>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</si>
  <si>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</si>
  <si>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</si>
  <si>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</si>
  <si>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</si>
  <si>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</si>
  <si>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</si>
  <si>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</si>
  <si>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</si>
  <si>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</si>
  <si>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</si>
  <si>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</si>
  <si>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</si>
  <si>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</si>
  <si>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</si>
  <si>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</si>
  <si>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</si>
  <si>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</si>
  <si>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</si>
  <si>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</si>
  <si>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</si>
  <si>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</si>
  <si>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</si>
  <si>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</si>
  <si>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</si>
  <si>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</si>
  <si>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</si>
  <si>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</si>
  <si>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</si>
  <si>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</si>
  <si>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</si>
  <si>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</si>
  <si>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</si>
  <si>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</si>
  <si>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</si>
  <si>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</si>
  <si>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</si>
  <si>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</si>
  <si>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</si>
  <si>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</si>
  <si>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</si>
  <si>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</si>
  <si>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</si>
  <si>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</si>
  <si>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</si>
  <si>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</si>
  <si>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</si>
  <si>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</si>
  <si>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</si>
  <si>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</si>
  <si>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</si>
  <si>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</si>
  <si>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</si>
  <si>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</si>
  <si>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</si>
  <si>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</si>
  <si>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</si>
  <si>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</si>
  <si>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</si>
  <si>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</si>
  <si>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</si>
  <si>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</si>
  <si>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</si>
  <si>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</si>
  <si>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</si>
  <si>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</si>
  <si>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</si>
  <si>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</si>
  <si>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</si>
  <si>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</si>
  <si>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</si>
  <si>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</si>
  <si>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</si>
  <si>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</si>
  <si>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</si>
  <si>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</si>
  <si>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</si>
  <si>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</si>
  <si>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</si>
  <si>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</si>
  <si>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</si>
  <si>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</si>
  <si>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</si>
  <si>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</si>
  <si>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</si>
  <si>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</si>
  <si>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</si>
  <si>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</si>
  <si>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</si>
  <si>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</si>
  <si>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</si>
  <si>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</si>
  <si>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</si>
  <si>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</si>
  <si>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</si>
  <si>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</si>
  <si>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</si>
  <si>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</si>
  <si>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</si>
  <si>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</si>
  <si>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</si>
  <si>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</si>
  <si>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</si>
  <si>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</si>
  <si>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</si>
  <si>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</si>
  <si>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</si>
  <si>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</si>
  <si>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</si>
  <si>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</si>
  <si>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</si>
  <si>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</si>
  <si>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</si>
  <si>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</si>
  <si>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</si>
  <si>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</si>
  <si>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</si>
  <si>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</si>
  <si>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</si>
  <si>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</si>
  <si>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</si>
  <si>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</si>
  <si>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</si>
  <si>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</si>
  <si>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</si>
  <si>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</si>
  <si>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</si>
  <si>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</si>
  <si>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</si>
  <si>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</si>
  <si>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</si>
  <si>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</si>
  <si>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</si>
  <si>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</si>
  <si>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</si>
  <si>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</si>
  <si>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</si>
  <si>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</si>
  <si>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</si>
  <si>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</si>
  <si>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</si>
  <si>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</si>
  <si>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</si>
  <si>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</si>
  <si>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</si>
  <si>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</si>
  <si>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</si>
  <si>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</si>
  <si>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</si>
  <si>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</si>
  <si>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</si>
  <si>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</si>
  <si>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</si>
  <si>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</si>
  <si>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</si>
  <si>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</si>
  <si>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</si>
  <si>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</si>
  <si>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</si>
  <si>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</si>
  <si>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</si>
  <si>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</si>
  <si>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</si>
  <si>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</si>
  <si>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</si>
  <si>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</si>
  <si>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</si>
  <si>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</si>
  <si>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</si>
  <si>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</si>
  <si>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</si>
  <si>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</si>
  <si>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</si>
  <si>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</si>
  <si>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</si>
  <si>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</si>
  <si>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</si>
  <si>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</si>
  <si>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</si>
  <si>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</si>
  <si>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</si>
  <si>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</si>
  <si>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</si>
  <si>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</si>
  <si>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</si>
  <si>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</si>
  <si>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</si>
  <si>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</si>
  <si>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</si>
  <si>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</si>
  <si>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</si>
  <si>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</si>
  <si>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</si>
  <si>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</si>
  <si>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</si>
  <si>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</si>
  <si>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</si>
  <si>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</si>
  <si>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</si>
  <si>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</si>
  <si>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</si>
  <si>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</si>
  <si>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</si>
  <si>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</si>
  <si>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</si>
  <si>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</si>
  <si>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</si>
  <si>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</si>
  <si>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</si>
  <si>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</si>
  <si>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</si>
  <si>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</si>
  <si>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</si>
  <si>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</si>
  <si>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</si>
  <si>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</si>
  <si>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</si>
  <si>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</si>
  <si>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</si>
  <si>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</si>
  <si>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</si>
  <si>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</si>
  <si>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</si>
  <si>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</si>
  <si>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</si>
  <si>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</si>
  <si>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</si>
  <si>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</si>
  <si>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</si>
  <si>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</si>
  <si>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</si>
  <si>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</si>
  <si>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</si>
  <si>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</si>
  <si>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</si>
  <si>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</si>
  <si>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</si>
  <si>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</si>
  <si>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</si>
  <si>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</si>
  <si>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</si>
  <si>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</si>
  <si>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</si>
  <si>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</si>
  <si>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</si>
  <si>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</si>
  <si>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</si>
  <si>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</si>
  <si>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</si>
  <si>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</si>
  <si>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</si>
  <si>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</si>
  <si>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</si>
  <si>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</si>
  <si>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</si>
  <si>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</si>
  <si>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</si>
  <si>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</si>
  <si>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</si>
  <si>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</si>
  <si>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</si>
  <si>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</si>
  <si>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</si>
  <si>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</si>
  <si>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</si>
  <si>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</si>
  <si>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</si>
  <si>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</si>
  <si>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</si>
  <si>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</si>
  <si>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</si>
  <si>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</si>
  <si>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</si>
  <si>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</si>
  <si>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</si>
  <si>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</si>
  <si>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</si>
  <si>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</si>
  <si>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</si>
  <si>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</si>
  <si>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</si>
  <si>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</si>
  <si>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</si>
  <si>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</si>
  <si>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</si>
  <si>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</si>
  <si>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</si>
  <si>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</si>
  <si>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</si>
  <si>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</si>
  <si>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</si>
  <si>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</si>
  <si>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</si>
  <si>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</si>
  <si>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</si>
  <si>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</si>
  <si>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</si>
  <si>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</si>
  <si>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</si>
  <si>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</si>
  <si>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</si>
  <si>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</si>
  <si>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</si>
  <si>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</si>
  <si>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</si>
  <si>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</si>
  <si>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</si>
  <si>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</si>
  <si>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</si>
  <si>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</si>
  <si>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</si>
  <si>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</si>
  <si>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</si>
  <si>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</si>
  <si>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</si>
  <si>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</si>
  <si>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</si>
  <si>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</si>
  <si>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</si>
  <si>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</si>
  <si>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</si>
  <si>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</si>
  <si>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</si>
  <si>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</si>
  <si>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</si>
  <si>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</si>
  <si>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</si>
  <si>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</si>
  <si>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</si>
  <si>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</si>
  <si>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</si>
  <si>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</si>
  <si>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</si>
  <si>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</si>
  <si>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</si>
  <si>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</si>
  <si>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</si>
  <si>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</si>
  <si>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</si>
  <si>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</si>
  <si>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</si>
  <si>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</si>
  <si>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</si>
  <si>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</si>
  <si>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</si>
  <si>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</si>
  <si>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</si>
  <si>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</si>
  <si>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</si>
  <si>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</si>
  <si>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</si>
  <si>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</si>
  <si>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</si>
  <si>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</si>
  <si>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</si>
  <si>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</si>
  <si>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</si>
  <si>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</si>
  <si>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</si>
  <si>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</si>
  <si>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</si>
  <si>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</si>
  <si>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</si>
  <si>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</si>
  <si>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</si>
  <si>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</si>
  <si>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</si>
  <si>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</si>
  <si>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</si>
  <si>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</si>
  <si>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</si>
  <si>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</si>
  <si>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</si>
  <si>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</si>
  <si>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</si>
  <si>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</si>
  <si>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</si>
  <si>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</si>
  <si>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</si>
  <si>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</si>
  <si>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</si>
  <si>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</si>
  <si>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</si>
  <si>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</si>
  <si>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</si>
  <si>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</si>
  <si>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</si>
  <si>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</si>
  <si>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</si>
  <si>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</si>
  <si>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</si>
  <si>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</si>
  <si>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</si>
  <si>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</si>
  <si>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</si>
  <si>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</si>
  <si>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</si>
  <si>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</si>
  <si>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</si>
  <si>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</si>
  <si>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</si>
  <si>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</si>
  <si>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</si>
  <si>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</si>
  <si>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</si>
  <si>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</si>
  <si>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</si>
  <si>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</si>
  <si>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</si>
  <si>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</si>
  <si>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</si>
  <si>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</si>
  <si>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</si>
  <si>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</si>
  <si>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</si>
  <si>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</si>
  <si>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</si>
  <si>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</si>
  <si>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</si>
  <si>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</si>
  <si>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</si>
  <si>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</si>
  <si>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</si>
  <si>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</si>
  <si>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</si>
  <si>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</si>
  <si>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</si>
  <si>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</si>
  <si>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</si>
  <si>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</si>
  <si>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</si>
  <si>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</si>
  <si>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</si>
  <si>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</si>
  <si>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</si>
  <si>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</si>
  <si>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</si>
  <si>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</si>
  <si>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</si>
  <si>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</si>
  <si>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</si>
  <si>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</si>
  <si>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</si>
  <si>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</si>
  <si>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</si>
  <si>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</si>
  <si>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</si>
  <si>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</si>
  <si>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</si>
  <si>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</si>
  <si>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</si>
  <si>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</si>
  <si>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</si>
  <si>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</si>
  <si>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</si>
  <si>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</si>
  <si>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</si>
  <si>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</si>
  <si>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</si>
  <si>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</si>
  <si>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</si>
  <si>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</si>
  <si>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</si>
  <si>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</si>
  <si>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</si>
  <si>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</si>
  <si>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</si>
  <si>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</si>
  <si>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</si>
  <si>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</si>
  <si>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</si>
  <si>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</si>
  <si>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</si>
  <si>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</si>
  <si>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</si>
  <si>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</si>
  <si>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</si>
  <si>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</si>
  <si>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</si>
  <si>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</si>
  <si>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</si>
  <si>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</si>
  <si>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</si>
  <si>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</si>
  <si>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</si>
  <si>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</si>
  <si>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</si>
  <si>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</si>
  <si>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</si>
  <si>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</si>
  <si>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</si>
  <si>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</si>
  <si>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</si>
  <si>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</si>
  <si>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</si>
  <si>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</si>
  <si>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</si>
  <si>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</si>
  <si>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</si>
  <si>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</si>
  <si>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</si>
  <si>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</si>
  <si>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</si>
  <si>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</si>
  <si>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</si>
  <si>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</si>
  <si>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</si>
  <si>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</si>
  <si>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</si>
  <si>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</si>
  <si>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</si>
  <si>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</si>
  <si>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</si>
  <si>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</si>
  <si>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</si>
  <si>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</si>
  <si>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</si>
  <si>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</si>
  <si>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</si>
  <si>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</si>
  <si>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</si>
  <si>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</si>
  <si>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</si>
  <si>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</si>
  <si>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</si>
  <si>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</si>
  <si>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</si>
  <si>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</si>
  <si>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</si>
  <si>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</si>
  <si>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</si>
  <si>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</si>
  <si>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</si>
  <si>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</si>
  <si>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</si>
  <si>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</si>
  <si>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</si>
  <si>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</si>
  <si>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</si>
  <si>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</si>
  <si>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</si>
  <si>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</si>
  <si>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</si>
  <si>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</si>
  <si>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</si>
  <si>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</si>
  <si>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</si>
  <si>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</si>
  <si>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</si>
  <si>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</si>
  <si>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</si>
  <si>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</si>
  <si>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</si>
  <si>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</si>
  <si>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</si>
  <si>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</si>
  <si>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</si>
  <si>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</si>
  <si>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</si>
  <si>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</si>
  <si>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</si>
  <si>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</si>
  <si>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</si>
  <si>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</si>
  <si>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</si>
  <si>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</si>
  <si>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</si>
  <si>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</si>
  <si>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</si>
  <si>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</si>
  <si>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</si>
  <si>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</si>
  <si>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</si>
  <si>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</si>
  <si>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</si>
  <si>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</si>
  <si>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</si>
  <si>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</si>
  <si>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</si>
  <si>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</si>
  <si>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</si>
  <si>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</si>
  <si>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</si>
  <si>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</si>
  <si>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</si>
  <si>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</si>
  <si>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</si>
  <si>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</si>
  <si>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</si>
  <si>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</si>
  <si>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</si>
  <si>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</si>
  <si>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</si>
  <si>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</si>
  <si>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</si>
  <si>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</si>
  <si>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</si>
  <si>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</si>
  <si>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</si>
  <si>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</si>
  <si>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</si>
  <si>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</si>
  <si>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</si>
  <si>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</si>
  <si>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</si>
  <si>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</si>
  <si>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</si>
  <si>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</si>
  <si>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</si>
  <si>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</si>
  <si>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</si>
  <si>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</si>
  <si>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</si>
  <si>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</si>
  <si>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</si>
  <si>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</si>
  <si>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</si>
  <si>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</si>
  <si>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</si>
  <si>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</si>
  <si>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</si>
  <si>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</si>
  <si>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</si>
  <si>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</si>
  <si>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</si>
  <si>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</si>
  <si>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</si>
  <si>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</si>
  <si>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</si>
  <si>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</si>
  <si>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</si>
  <si>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</si>
  <si>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</si>
  <si>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</si>
  <si>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</si>
  <si>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</si>
  <si>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</si>
  <si>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</si>
  <si>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</si>
  <si>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</si>
  <si>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</si>
  <si>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</si>
  <si>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</si>
  <si>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</si>
  <si>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</si>
  <si>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</si>
  <si>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</si>
  <si>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</si>
  <si>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</si>
  <si>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</si>
  <si>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</si>
  <si>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</si>
  <si>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</si>
  <si>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</si>
  <si>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</si>
  <si>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</si>
  <si>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</si>
  <si>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</si>
  <si>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</si>
  <si>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</si>
  <si>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</si>
  <si>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</si>
  <si>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</si>
  <si>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</si>
  <si>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</si>
  <si>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</si>
  <si>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</si>
  <si>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</si>
  <si>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</si>
  <si>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</si>
  <si>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</si>
  <si>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</si>
  <si>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</si>
  <si>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</si>
  <si>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</si>
  <si>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</si>
  <si>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</si>
  <si>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</si>
  <si>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</si>
  <si>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</si>
  <si>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</si>
  <si>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</si>
  <si>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</si>
  <si>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</si>
  <si>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</si>
  <si>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</si>
  <si>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</si>
  <si>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</si>
  <si>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</si>
  <si>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</si>
  <si>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</si>
  <si>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</si>
  <si>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</si>
  <si>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</si>
  <si>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</si>
  <si>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</si>
  <si>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</si>
  <si>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</si>
  <si>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</si>
  <si>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</si>
  <si>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</si>
  <si>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</si>
  <si>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</si>
  <si>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</si>
  <si>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</si>
  <si>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</si>
  <si>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</si>
  <si>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</si>
  <si>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</si>
  <si>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</si>
  <si>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</si>
  <si>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</si>
  <si>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</si>
  <si>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</si>
  <si>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</si>
  <si>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</si>
  <si>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</si>
  <si>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</si>
  <si>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</si>
  <si>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</si>
  <si>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</si>
  <si>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</si>
  <si>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</si>
  <si>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</si>
  <si>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</si>
  <si>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</si>
  <si>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</si>
  <si>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</si>
  <si>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</si>
  <si>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</si>
  <si>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</si>
  <si>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</si>
  <si>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</si>
  <si>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</si>
  <si>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</si>
  <si>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</si>
  <si>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</si>
  <si>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</si>
  <si>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</si>
  <si>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</si>
  <si>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</si>
  <si>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</si>
  <si>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</si>
  <si>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</si>
  <si>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</si>
  <si>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</si>
  <si>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</si>
  <si>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</si>
  <si>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</si>
  <si>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</si>
  <si>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</si>
  <si>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</si>
  <si>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</si>
  <si>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</si>
  <si>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</si>
  <si>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</si>
  <si>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</si>
  <si>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</si>
  <si>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</si>
  <si>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</si>
  <si>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</si>
  <si>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</si>
  <si>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</si>
  <si>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</si>
  <si>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</si>
  <si>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</si>
  <si>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</si>
  <si>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</si>
  <si>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</si>
  <si>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</si>
  <si>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</si>
  <si>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</si>
  <si>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</si>
  <si>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</si>
  <si>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</si>
  <si>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</si>
  <si>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</si>
  <si>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</si>
  <si>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</si>
  <si>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</si>
  <si>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</si>
  <si>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</si>
  <si>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</si>
  <si>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</si>
  <si>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</si>
  <si>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</si>
  <si>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</si>
  <si>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</si>
  <si>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</si>
  <si>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</si>
  <si>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</si>
  <si>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</si>
  <si>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</si>
  <si>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</si>
  <si>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</si>
  <si>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</si>
  <si>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</si>
  <si>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</si>
  <si>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</si>
  <si>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</si>
  <si>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</si>
  <si>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</si>
  <si>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</si>
  <si>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</si>
  <si>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</si>
  <si>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</si>
  <si>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</si>
  <si>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</si>
  <si>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</si>
  <si>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</si>
  <si>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</si>
  <si>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</si>
  <si>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</si>
  <si>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</si>
  <si>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</si>
  <si>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</si>
  <si>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</si>
  <si>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</si>
  <si>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</si>
  <si>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</si>
  <si>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</si>
  <si>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</si>
  <si>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</si>
  <si>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</si>
  <si>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</si>
  <si>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</si>
  <si>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</si>
  <si>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</si>
  <si>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</si>
  <si>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</si>
  <si>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</si>
  <si>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</si>
  <si>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</si>
  <si>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</si>
  <si>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</si>
  <si>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</si>
  <si>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</si>
  <si>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</si>
  <si>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</si>
  <si>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</si>
  <si>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</si>
  <si>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</si>
  <si>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</si>
  <si>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</si>
  <si>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</si>
  <si>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</si>
  <si>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</si>
  <si>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</si>
  <si>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</si>
  <si>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</si>
  <si>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</si>
  <si>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</si>
  <si>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</si>
  <si>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</si>
  <si>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</si>
  <si>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</si>
  <si>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</si>
  <si>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</si>
  <si>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</si>
  <si>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</si>
  <si>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</si>
  <si>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</si>
  <si>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</si>
  <si>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</si>
  <si>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</si>
  <si>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</si>
  <si>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</si>
  <si>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</si>
  <si>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</si>
  <si>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</si>
  <si>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</si>
  <si>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</si>
  <si>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</si>
  <si>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</si>
  <si>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</si>
  <si>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</si>
  <si>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</si>
  <si>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</si>
  <si>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</si>
  <si>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</si>
  <si>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</si>
  <si>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</si>
  <si>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</si>
  <si>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</si>
  <si>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</si>
  <si>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</si>
  <si>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</si>
  <si>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</si>
  <si>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</si>
  <si>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</si>
  <si>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</si>
  <si>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</si>
  <si>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</si>
  <si>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</si>
  <si>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</si>
  <si>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</si>
  <si>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</si>
  <si>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</si>
  <si>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</si>
  <si>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</si>
  <si>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</si>
  <si>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</si>
  <si>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</si>
  <si>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</si>
  <si>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</si>
  <si>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</si>
  <si>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</si>
  <si>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</si>
  <si>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</si>
  <si>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</si>
  <si>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</si>
  <si>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</si>
  <si>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</si>
  <si>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</si>
  <si>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</si>
  <si>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</si>
  <si>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</si>
  <si>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</si>
  <si>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</si>
  <si>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</si>
  <si>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</si>
  <si>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</si>
  <si>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</si>
  <si>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</si>
  <si>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</si>
  <si>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</si>
  <si>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</si>
  <si>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</si>
  <si>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</si>
  <si>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</si>
  <si>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</si>
  <si>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</si>
  <si>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</si>
  <si>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</si>
  <si>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</si>
  <si>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</si>
  <si>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</si>
  <si>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</si>
  <si>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</si>
  <si>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</si>
  <si>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</si>
  <si>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</si>
  <si>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</si>
  <si>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</si>
  <si>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</si>
  <si>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</si>
  <si>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</si>
  <si>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</si>
  <si>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</si>
  <si>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</si>
  <si>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</si>
  <si>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</si>
  <si>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</si>
  <si>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</si>
  <si>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</si>
  <si>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</si>
  <si>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</si>
  <si>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</si>
  <si>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</si>
  <si>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</si>
  <si>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</si>
  <si>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</si>
  <si>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</si>
  <si>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</si>
  <si>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</si>
  <si>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</si>
  <si>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</si>
  <si>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</si>
  <si>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</si>
  <si>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</si>
  <si>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</si>
  <si>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</si>
  <si>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</si>
  <si>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</si>
  <si>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</si>
  <si>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</si>
  <si>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</si>
  <si>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</si>
  <si>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</si>
  <si>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</si>
  <si>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</si>
  <si>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</si>
  <si>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</si>
  <si>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</si>
  <si>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</si>
  <si>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</si>
  <si>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</si>
  <si>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</si>
  <si>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</si>
  <si>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</si>
  <si>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</si>
  <si>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</si>
  <si>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</si>
  <si>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</si>
  <si>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</si>
  <si>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</si>
  <si>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</si>
  <si>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</si>
  <si>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</si>
  <si>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</si>
  <si>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</si>
  <si>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</si>
  <si>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</si>
  <si>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</si>
  <si>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</si>
  <si>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</si>
  <si>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</si>
  <si>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</si>
  <si>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</si>
  <si>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</si>
  <si>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</si>
  <si>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</si>
  <si>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</si>
  <si>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</si>
  <si>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</si>
  <si>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</si>
  <si>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</si>
  <si>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</si>
  <si>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</si>
  <si>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</si>
  <si>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</si>
  <si>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</si>
  <si>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</si>
  <si>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</si>
  <si>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</si>
  <si>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</si>
  <si>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</si>
  <si>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</si>
  <si>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</si>
  <si>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</si>
  <si>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</si>
  <si>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</si>
  <si>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</si>
  <si>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</si>
  <si>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</si>
  <si>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</si>
  <si>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</si>
  <si>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</si>
  <si>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</si>
  <si>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</si>
  <si>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</si>
  <si>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</si>
  <si>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</si>
  <si>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</si>
  <si>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</si>
  <si>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</si>
  <si>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</si>
  <si>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</si>
  <si>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</si>
  <si>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</si>
  <si>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</si>
  <si>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</si>
  <si>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</si>
  <si>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</si>
  <si>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</si>
  <si>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</si>
  <si>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</si>
  <si>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</si>
  <si>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</si>
  <si>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</si>
  <si>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</si>
  <si>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</si>
  <si>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</si>
  <si>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</si>
  <si>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</si>
  <si>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</si>
  <si>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</si>
  <si>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</si>
  <si>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</si>
  <si>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</si>
  <si>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</si>
  <si>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</si>
  <si>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</si>
  <si>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</si>
  <si>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</si>
  <si>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</si>
  <si>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</si>
  <si>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</si>
  <si>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</si>
  <si>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</si>
  <si>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</si>
  <si>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</si>
  <si>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</si>
  <si>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</si>
  <si>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</si>
  <si>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</si>
  <si>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</si>
  <si>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</si>
  <si>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</si>
  <si>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</si>
  <si>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</si>
  <si>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</si>
  <si>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</si>
  <si>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</si>
  <si>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</si>
  <si>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</si>
  <si>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</si>
  <si>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</si>
  <si>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</si>
  <si>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</si>
  <si>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</si>
  <si>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</si>
  <si>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</si>
  <si>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</si>
  <si>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</si>
  <si>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</si>
  <si>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</si>
  <si>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</si>
  <si>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</si>
  <si>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</si>
  <si>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</si>
  <si>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</si>
  <si>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</si>
  <si>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</si>
  <si>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</si>
  <si>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</si>
  <si>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</si>
  <si>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</si>
  <si>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</si>
  <si>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</si>
  <si>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</si>
  <si>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</si>
  <si>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</si>
  <si>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</si>
  <si>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</si>
  <si>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</si>
  <si>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</si>
  <si>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</si>
  <si>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</si>
  <si>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</si>
  <si>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</si>
  <si>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</si>
  <si>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</si>
  <si>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</si>
  <si>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</si>
  <si>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</si>
  <si>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</si>
  <si>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</si>
  <si>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</si>
  <si>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</si>
  <si>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</si>
  <si>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</si>
  <si>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</si>
  <si>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</si>
  <si>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</si>
  <si>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</si>
  <si>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</si>
  <si>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</si>
  <si>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</si>
  <si>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</si>
  <si>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</si>
  <si>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</si>
  <si>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</si>
  <si>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</si>
  <si>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</si>
  <si>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</si>
  <si>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</si>
  <si>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</si>
  <si>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</si>
  <si>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</si>
  <si>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</si>
  <si>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</si>
  <si>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</si>
  <si>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</si>
  <si>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</si>
  <si>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</si>
  <si>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</si>
  <si>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</si>
  <si>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</si>
  <si>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</si>
  <si>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</si>
  <si>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</si>
  <si>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</si>
  <si>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</si>
  <si>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</si>
  <si>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</si>
  <si>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</si>
  <si>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</si>
  <si>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</si>
  <si>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</si>
  <si>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</si>
  <si>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</si>
  <si>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</si>
  <si>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</si>
  <si>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</si>
  <si>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</si>
  <si>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</si>
  <si>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</si>
  <si>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</si>
  <si>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</si>
  <si>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</si>
  <si>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</si>
  <si>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</si>
  <si>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</si>
  <si>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</si>
  <si>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</si>
  <si>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</si>
  <si>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</si>
  <si>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</si>
  <si>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</si>
  <si>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</si>
  <si>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</si>
  <si>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</si>
  <si>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</si>
  <si>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</si>
  <si>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</si>
  <si>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</si>
  <si>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</si>
  <si>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</si>
  <si>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</si>
  <si>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</si>
  <si>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</si>
  <si>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</si>
  <si>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</si>
  <si>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</si>
  <si>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</si>
  <si>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</si>
  <si>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</si>
  <si>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</si>
  <si>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</si>
  <si>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</si>
  <si>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</si>
  <si>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</si>
  <si>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</si>
  <si>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</si>
  <si>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</si>
  <si>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</si>
  <si>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</si>
  <si>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</si>
  <si>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</si>
  <si>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</si>
  <si>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</si>
  <si>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</si>
  <si>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</si>
  <si>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</si>
  <si>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</si>
  <si>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</si>
  <si>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</si>
  <si>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</si>
  <si>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</si>
  <si>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</si>
  <si>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</si>
  <si>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</si>
  <si>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</si>
  <si>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</si>
  <si>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</si>
  <si>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</si>
  <si>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</si>
  <si>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</si>
  <si>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</si>
  <si>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</si>
  <si>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</si>
  <si>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</si>
  <si>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</si>
  <si>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</si>
  <si>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</si>
  <si>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</si>
  <si>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</si>
  <si>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</si>
  <si>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</si>
  <si>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</si>
  <si>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</si>
  <si>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</si>
  <si>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</si>
  <si>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</si>
  <si>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</si>
  <si>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</si>
  <si>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</si>
  <si>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</si>
  <si>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</si>
  <si>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</si>
  <si>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</si>
  <si>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</si>
  <si>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</si>
  <si>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</si>
  <si>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</si>
  <si>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</si>
  <si>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</si>
  <si>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</si>
  <si>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</si>
  <si>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</si>
  <si>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</si>
  <si>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</si>
  <si>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</si>
  <si>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</si>
  <si>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</si>
  <si>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</si>
  <si>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</si>
  <si>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</si>
  <si>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</si>
  <si>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</si>
  <si>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</si>
  <si>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</si>
  <si>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</si>
  <si>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</si>
  <si>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</si>
  <si>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</si>
  <si>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</si>
  <si>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</si>
  <si>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</si>
  <si>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</si>
  <si>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</si>
  <si>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</si>
  <si>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</si>
  <si>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</si>
  <si>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</si>
  <si>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</si>
  <si>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</si>
  <si>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</si>
  <si>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</si>
  <si>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</si>
  <si>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</si>
  <si>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</si>
  <si>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</si>
  <si>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</si>
  <si>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</si>
  <si>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</si>
  <si>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</si>
  <si>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</si>
  <si>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</si>
  <si>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</si>
  <si>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</si>
  <si>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</si>
  <si>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</si>
  <si>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</si>
  <si>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</si>
  <si>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</si>
  <si>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</si>
  <si>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</si>
  <si>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</si>
  <si>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</si>
  <si>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</si>
  <si>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</si>
  <si>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</si>
  <si>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</si>
  <si>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</si>
  <si>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</si>
  <si>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</si>
  <si>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</si>
  <si>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</si>
  <si>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</si>
  <si>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</si>
  <si>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</si>
  <si>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</si>
  <si>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</si>
  <si>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</si>
  <si>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</si>
  <si>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</si>
  <si>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</si>
  <si>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</si>
  <si>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</si>
  <si>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</si>
  <si>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</si>
  <si>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</si>
  <si>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</si>
  <si>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</si>
  <si>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</si>
  <si>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</si>
  <si>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</si>
  <si>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</si>
  <si>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</si>
  <si>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</si>
  <si>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</si>
  <si>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</si>
  <si>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</si>
  <si>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</si>
  <si>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</si>
  <si>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</si>
  <si>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</si>
  <si>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</si>
  <si>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</si>
  <si>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</si>
  <si>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</si>
  <si>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</si>
  <si>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</si>
  <si>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</si>
  <si>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</si>
  <si>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</si>
  <si>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</si>
  <si>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</si>
  <si>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</si>
  <si>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</si>
  <si>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</si>
  <si>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</si>
  <si>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</si>
  <si>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</si>
  <si>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</si>
  <si>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</si>
  <si>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</si>
  <si>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</si>
  <si>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</si>
  <si>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</si>
  <si>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</si>
  <si>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</si>
  <si>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</si>
  <si>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</si>
  <si>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</si>
  <si>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</si>
  <si>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</si>
  <si>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</si>
  <si>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</si>
  <si>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</si>
  <si>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</si>
  <si>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</si>
  <si>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</si>
  <si>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</si>
  <si>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</si>
  <si>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</si>
  <si>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</si>
  <si>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</si>
  <si>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</si>
  <si>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</si>
  <si>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</si>
  <si>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</si>
  <si>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</si>
  <si>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</si>
  <si>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</si>
  <si>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</si>
  <si>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</si>
  <si>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</si>
  <si>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</si>
  <si>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</si>
  <si>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</si>
  <si>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</si>
  <si>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</si>
  <si>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</si>
  <si>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</si>
  <si>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</si>
  <si>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</si>
  <si>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</si>
  <si>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</si>
  <si>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</si>
  <si>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</si>
  <si>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</si>
  <si>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</si>
  <si>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</si>
  <si>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</si>
  <si>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</si>
  <si>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</si>
  <si>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</si>
  <si>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</si>
  <si>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</si>
  <si>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</si>
  <si>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</si>
  <si>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</si>
  <si>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</si>
  <si>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</si>
  <si>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</si>
  <si>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</si>
  <si>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</si>
  <si>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</si>
  <si>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</si>
  <si>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</si>
  <si>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</si>
  <si>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</si>
  <si>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</si>
  <si>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</si>
  <si>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</si>
  <si>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</si>
  <si>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</si>
  <si>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</si>
  <si>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</si>
  <si>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</si>
  <si>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</si>
  <si>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</si>
  <si>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</si>
  <si>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</si>
  <si>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</si>
  <si>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</si>
  <si>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</si>
  <si>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</si>
  <si>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</si>
  <si>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</si>
  <si>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</si>
  <si>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</si>
  <si>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</si>
  <si>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</si>
  <si>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</si>
  <si>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</si>
  <si>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</si>
  <si>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</si>
  <si>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</si>
  <si>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</si>
  <si>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</si>
  <si>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</si>
  <si>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</si>
  <si>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</si>
  <si>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</si>
  <si>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</si>
  <si>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</si>
  <si>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</si>
  <si>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</si>
  <si>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</si>
  <si>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</si>
  <si>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</si>
  <si>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</si>
  <si>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</si>
  <si>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</si>
  <si>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</si>
  <si>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</si>
  <si>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</si>
  <si>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</si>
  <si>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</si>
  <si>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</si>
  <si>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</si>
  <si>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</si>
  <si>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</si>
  <si>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</si>
  <si>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</si>
  <si>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</si>
  <si>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</si>
  <si>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</si>
  <si>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</si>
  <si>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</si>
  <si>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</si>
  <si>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</si>
  <si>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</si>
  <si>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</si>
  <si>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</si>
  <si>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</si>
  <si>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</si>
  <si>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</si>
  <si>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</si>
  <si>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</si>
  <si>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</si>
  <si>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</si>
  <si>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</si>
  <si>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</si>
  <si>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</si>
  <si>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</si>
  <si>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</si>
  <si>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</si>
  <si>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</si>
  <si>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</si>
  <si>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</si>
  <si>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</si>
  <si>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</si>
  <si>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</si>
  <si>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</si>
  <si>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</si>
  <si>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</si>
  <si>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</si>
  <si>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</si>
  <si>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</si>
  <si>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</si>
  <si>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</si>
  <si>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</si>
  <si>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</si>
  <si>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</si>
  <si>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</si>
  <si>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</si>
  <si>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</si>
  <si>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</si>
  <si>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</si>
  <si>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</si>
  <si>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</si>
  <si>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</si>
  <si>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</si>
  <si>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</si>
  <si>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</si>
  <si>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</si>
  <si>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</si>
  <si>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</si>
  <si>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</si>
  <si>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</si>
  <si>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</si>
  <si>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</si>
  <si>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</si>
  <si>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</si>
  <si>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</si>
  <si>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</si>
  <si>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</si>
  <si>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</si>
  <si>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</si>
  <si>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</si>
  <si>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</si>
  <si>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</si>
  <si>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</si>
  <si>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</si>
  <si>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</si>
  <si>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</si>
  <si>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</si>
  <si>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</si>
  <si>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</si>
  <si>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</si>
  <si>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</si>
  <si>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</si>
  <si>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</si>
  <si>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</si>
  <si>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</si>
  <si>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</si>
  <si>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</si>
  <si>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</si>
  <si>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</si>
  <si>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</si>
  <si>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</si>
  <si>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</si>
  <si>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</si>
  <si>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</si>
  <si>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</si>
  <si>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</si>
  <si>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</si>
  <si>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</si>
  <si>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</si>
  <si>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</si>
  <si>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</si>
  <si>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</si>
  <si>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</si>
  <si>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</si>
  <si>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</si>
  <si>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</si>
  <si>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</si>
  <si>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</si>
  <si>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</si>
  <si>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</si>
  <si>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</si>
  <si>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</si>
  <si>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</si>
  <si>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</si>
  <si>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</si>
  <si>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</si>
  <si>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</si>
  <si>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</si>
  <si>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</si>
  <si>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</si>
  <si>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</si>
  <si>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</si>
  <si>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</si>
  <si>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</si>
  <si>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</si>
  <si>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</si>
  <si>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</si>
  <si>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</si>
  <si>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</si>
  <si>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</si>
  <si>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</si>
  <si>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</si>
  <si>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</si>
  <si>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</si>
  <si>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</si>
  <si>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</si>
  <si>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</si>
  <si>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</si>
  <si>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</si>
  <si>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</si>
  <si>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</si>
  <si>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</si>
  <si>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</si>
  <si>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</si>
  <si>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</si>
  <si>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</si>
  <si>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</si>
  <si>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</si>
  <si>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</si>
  <si>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</si>
  <si>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</si>
  <si>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</si>
  <si>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</si>
  <si>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</si>
  <si>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</si>
  <si>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</si>
  <si>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</si>
  <si>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</si>
  <si>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</si>
  <si>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</si>
  <si>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</si>
  <si>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</si>
  <si>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</si>
  <si>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</si>
  <si>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</si>
  <si>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</si>
  <si>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</si>
  <si>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</si>
  <si>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</si>
  <si>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</si>
  <si>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</si>
  <si>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</si>
  <si>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</si>
  <si>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</si>
  <si>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</si>
  <si>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</si>
  <si>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</si>
  <si>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</si>
  <si>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</si>
  <si>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</si>
  <si>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</si>
  <si>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</si>
  <si>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</si>
  <si>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</si>
  <si>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</si>
  <si>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</si>
  <si>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</si>
  <si>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</si>
  <si>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</si>
  <si>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</si>
  <si>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</si>
  <si>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</si>
  <si>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</si>
  <si>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</si>
  <si>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</si>
  <si>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</si>
  <si>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</si>
  <si>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</si>
  <si>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</si>
  <si>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</si>
  <si>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</si>
  <si>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</si>
  <si>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</si>
  <si>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</si>
  <si>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</si>
  <si>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</si>
  <si>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</si>
  <si>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</si>
  <si>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</si>
  <si>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</si>
  <si>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</si>
  <si>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</si>
  <si>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</si>
  <si>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</si>
  <si>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</si>
  <si>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</si>
  <si>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</si>
  <si>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</si>
  <si>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</si>
  <si>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</si>
  <si>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</si>
  <si>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</si>
  <si>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</si>
  <si>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</si>
  <si>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</si>
  <si>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</si>
  <si>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</si>
  <si>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</si>
  <si>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</si>
  <si>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</si>
  <si>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</si>
  <si>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</si>
  <si>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</si>
  <si>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</si>
  <si>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</si>
  <si>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</si>
  <si>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</si>
  <si>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</si>
  <si>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</si>
  <si>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</si>
  <si>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</si>
  <si>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</si>
  <si>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</si>
  <si>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</si>
  <si>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</si>
  <si>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</si>
  <si>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</si>
  <si>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</si>
  <si>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</si>
  <si>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</si>
  <si>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</si>
  <si>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</si>
  <si>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</si>
  <si>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</si>
  <si>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</si>
  <si>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</si>
  <si>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</si>
  <si>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</si>
  <si>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</si>
  <si>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</si>
  <si>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</si>
  <si>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</si>
  <si>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</si>
  <si>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</si>
  <si>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</si>
  <si>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</si>
  <si>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</si>
  <si>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</si>
  <si>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</si>
  <si>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</si>
  <si>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</si>
  <si>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</si>
  <si>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</si>
  <si>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</si>
  <si>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</si>
  <si>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</si>
  <si>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</si>
  <si>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</si>
  <si>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</si>
  <si>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</si>
  <si>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</si>
  <si>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</si>
  <si>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</si>
  <si>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</si>
  <si>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</si>
  <si>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</si>
  <si>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</si>
  <si>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</si>
  <si>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</si>
  <si>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</si>
  <si>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</si>
  <si>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</si>
  <si>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</si>
  <si>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</si>
  <si>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</si>
  <si>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</si>
  <si>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</si>
  <si>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</si>
  <si>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</si>
  <si>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</si>
  <si>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</si>
  <si>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</si>
  <si>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</si>
  <si>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</si>
  <si>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</si>
  <si>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</si>
  <si>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</si>
  <si>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</si>
  <si>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</si>
  <si>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</si>
  <si>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</si>
  <si>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</si>
  <si>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</si>
  <si>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</si>
  <si>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</si>
  <si>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</si>
  <si>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</si>
  <si>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</si>
  <si>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</si>
  <si>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</si>
  <si>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</si>
  <si>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</si>
  <si>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</si>
  <si>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</si>
  <si>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</si>
  <si>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</si>
  <si>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</si>
  <si>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</si>
  <si>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</si>
  <si>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</si>
  <si>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</si>
  <si>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</si>
  <si>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</si>
  <si>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</si>
  <si>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</si>
  <si>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</si>
  <si>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</si>
  <si>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</si>
  <si>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</si>
  <si>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</si>
  <si>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</si>
  <si>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</si>
  <si>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</si>
  <si>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</si>
  <si>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</si>
  <si>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</si>
  <si>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</si>
  <si>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</si>
  <si>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</si>
  <si>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</si>
  <si>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</si>
  <si>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</si>
  <si>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</si>
  <si>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</si>
  <si>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</si>
  <si>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</si>
  <si>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</si>
  <si>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</si>
  <si>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</si>
  <si>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</si>
  <si>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</si>
  <si>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</si>
  <si>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</si>
  <si>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</si>
  <si>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</si>
  <si>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</si>
  <si>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</si>
  <si>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</si>
  <si>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</si>
  <si>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</si>
  <si>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</si>
  <si>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</si>
  <si>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</si>
  <si>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</si>
  <si>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</si>
  <si>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</si>
  <si>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</si>
  <si>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</si>
  <si>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</si>
  <si>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</si>
  <si>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</si>
  <si>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</si>
  <si>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</si>
  <si>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</si>
  <si>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</si>
  <si>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</si>
  <si>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</si>
  <si>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</si>
  <si>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</si>
  <si>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</si>
  <si>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</si>
  <si>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</si>
  <si>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</si>
  <si>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</si>
  <si>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</si>
  <si>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</si>
  <si>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</si>
  <si>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</si>
  <si>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</si>
  <si>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</si>
  <si>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</si>
  <si>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</si>
  <si>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</si>
  <si>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</si>
  <si>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</si>
  <si>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</si>
  <si>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</si>
  <si>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</si>
  <si>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</si>
  <si>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</si>
  <si>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</si>
  <si>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</si>
  <si>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</si>
  <si>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</si>
  <si>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</si>
  <si>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</si>
  <si>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</si>
  <si>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</si>
  <si>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</si>
  <si>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</si>
  <si>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</si>
  <si>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</si>
  <si>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</si>
  <si>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</si>
  <si>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</si>
  <si>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</si>
  <si>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</si>
  <si>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</si>
  <si>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</si>
  <si>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</si>
  <si>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</si>
  <si>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</si>
  <si>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</si>
  <si>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</si>
  <si>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</si>
  <si>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</si>
  <si>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</si>
  <si>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</si>
  <si>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</si>
  <si>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</si>
  <si>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</si>
  <si>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</si>
  <si>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</si>
  <si>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</si>
  <si>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</si>
  <si>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</si>
  <si>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</si>
  <si>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</si>
  <si>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</si>
  <si>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</si>
  <si>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</si>
  <si>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</si>
  <si>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</si>
  <si>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</si>
  <si>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</si>
  <si>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</si>
  <si>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</si>
  <si>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</si>
  <si>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</si>
  <si>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</si>
  <si>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</si>
  <si>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</si>
  <si>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</si>
  <si>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</si>
  <si>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</si>
  <si>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</si>
  <si>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</si>
  <si>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</si>
  <si>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</si>
  <si>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</si>
  <si>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</si>
  <si>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</si>
  <si>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</si>
  <si>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</si>
  <si>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</si>
  <si>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</si>
  <si>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</si>
  <si>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</si>
  <si>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</si>
  <si>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</si>
  <si>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</si>
  <si>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</si>
  <si>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</si>
  <si>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</si>
  <si>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</si>
  <si>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</si>
  <si>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</si>
  <si>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</si>
  <si>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</si>
  <si>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</si>
  <si>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</si>
  <si>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</si>
  <si>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</si>
  <si>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</si>
  <si>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</si>
  <si>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</si>
  <si>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</si>
  <si>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</si>
  <si>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</si>
  <si>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</si>
  <si>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</si>
  <si>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</si>
  <si>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</si>
  <si>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</si>
  <si>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</si>
  <si>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</si>
  <si>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</si>
  <si>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</si>
  <si>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</si>
  <si>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</si>
  <si>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</si>
  <si>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</si>
  <si>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</si>
  <si>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</si>
  <si>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</si>
  <si>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</si>
  <si>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</si>
  <si>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</si>
  <si>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</si>
  <si>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</si>
  <si>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</si>
  <si>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</si>
  <si>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</si>
  <si>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</si>
  <si>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</si>
  <si>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</si>
  <si>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</si>
  <si>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</si>
  <si>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</si>
  <si>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</si>
  <si>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</si>
  <si>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</si>
  <si>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</si>
  <si>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</si>
  <si>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</si>
  <si>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</si>
  <si>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</si>
  <si>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</si>
  <si>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</si>
  <si>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</si>
  <si>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</si>
  <si>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</si>
  <si>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</si>
  <si>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</si>
  <si>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</si>
  <si>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</si>
  <si>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</si>
  <si>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</si>
  <si>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</si>
  <si>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</si>
  <si>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</si>
  <si>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</si>
  <si>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</si>
  <si>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</si>
  <si>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</si>
  <si>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</si>
  <si>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</si>
  <si>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</si>
  <si>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</si>
  <si>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</si>
  <si>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</si>
  <si>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</si>
  <si>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</si>
  <si>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</si>
  <si>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</si>
  <si>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</si>
  <si>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</si>
  <si>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</si>
  <si>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</si>
  <si>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</si>
  <si>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</si>
  <si>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</si>
  <si>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</si>
  <si>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</si>
  <si>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</si>
  <si>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</si>
  <si>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</si>
  <si>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</si>
  <si>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</si>
  <si>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</si>
  <si>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</si>
  <si>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</si>
  <si>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</si>
  <si>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</si>
  <si>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</si>
  <si>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</si>
  <si>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</si>
  <si>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</si>
  <si>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</si>
  <si>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</si>
  <si>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</si>
  <si>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</si>
  <si>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</si>
  <si>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</si>
  <si>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</si>
  <si>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</si>
  <si>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</si>
  <si>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</si>
  <si>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</si>
  <si>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</si>
  <si>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</si>
  <si>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</si>
  <si>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</si>
  <si>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</si>
  <si>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</si>
  <si>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</si>
  <si>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</si>
  <si>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</si>
  <si>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</si>
  <si>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</si>
  <si>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</si>
  <si>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</si>
  <si>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</si>
  <si>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</si>
  <si>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</si>
  <si>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</si>
  <si>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</si>
  <si>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</si>
  <si>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</si>
  <si>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</si>
  <si>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</si>
  <si>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</si>
  <si>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</si>
  <si>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</si>
  <si>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</si>
  <si>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</si>
  <si>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</si>
  <si>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</si>
  <si>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</si>
  <si>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</si>
  <si>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</si>
  <si>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</si>
  <si>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</si>
  <si>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</si>
  <si>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</si>
  <si>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</si>
  <si>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</si>
  <si>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</si>
  <si>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</si>
  <si>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</si>
  <si>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</si>
  <si>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</si>
  <si>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</si>
  <si>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</si>
  <si>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</si>
  <si>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</si>
  <si>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</si>
  <si>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</si>
  <si>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</si>
  <si>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</si>
  <si>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</si>
  <si>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</si>
  <si>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</si>
  <si>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</si>
  <si>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</si>
  <si>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</si>
  <si>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</si>
  <si>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</si>
  <si>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</si>
  <si>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</si>
  <si>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</si>
  <si>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</si>
  <si>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</si>
  <si>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</si>
  <si>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</si>
  <si>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</si>
  <si>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</si>
  <si>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</si>
  <si>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</si>
  <si>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</si>
  <si>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</si>
  <si>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</si>
  <si>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</si>
  <si>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</si>
  <si>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</si>
  <si>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</si>
  <si>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</si>
  <si>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</si>
  <si>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</si>
  <si>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</si>
  <si>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</si>
  <si>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</si>
  <si>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</si>
  <si>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</si>
  <si>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</si>
  <si>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</si>
  <si>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</si>
  <si>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</si>
  <si>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</si>
  <si>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</si>
  <si>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</si>
  <si>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</si>
  <si>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</si>
  <si>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</si>
  <si>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</si>
  <si>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</si>
  <si>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</si>
  <si>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</si>
  <si>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</si>
  <si>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</si>
  <si>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</si>
  <si>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</si>
  <si>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</si>
  <si>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</si>
  <si>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</si>
  <si>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</si>
  <si>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</si>
  <si>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</si>
  <si>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</si>
  <si>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</si>
  <si>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</si>
  <si>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</si>
  <si>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</si>
  <si>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</si>
  <si>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</si>
  <si>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</si>
  <si>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</si>
  <si>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</si>
  <si>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</si>
  <si>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</si>
  <si>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</si>
  <si>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</si>
  <si>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</si>
  <si>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</si>
  <si>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</si>
  <si>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</si>
  <si>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</si>
  <si>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</si>
  <si>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</si>
  <si>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</si>
  <si>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</si>
  <si>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</si>
  <si>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</si>
  <si>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</si>
  <si>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</si>
  <si>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</si>
  <si>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</si>
  <si>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</si>
  <si>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</si>
  <si>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</si>
  <si>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</si>
  <si>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</si>
  <si>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</si>
  <si>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</si>
  <si>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</si>
  <si>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</si>
  <si>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</si>
  <si>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</si>
  <si>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</si>
  <si>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</si>
  <si>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</si>
  <si>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</si>
  <si>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</si>
  <si>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</si>
  <si>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</si>
  <si>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</si>
  <si>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</si>
  <si>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</si>
  <si>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</si>
  <si>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</si>
  <si>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</si>
  <si>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</si>
  <si>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</si>
  <si>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</si>
  <si>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</si>
  <si>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</si>
  <si>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</si>
  <si>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</si>
  <si>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</si>
  <si>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</si>
  <si>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</si>
  <si>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</si>
  <si>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</si>
  <si>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</si>
  <si>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</si>
  <si>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</si>
  <si>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</si>
  <si>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</si>
  <si>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</si>
  <si>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</si>
  <si>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</si>
  <si>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</si>
  <si>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</si>
  <si>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</si>
  <si>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</si>
  <si>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</si>
  <si>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</si>
  <si>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</si>
  <si>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</si>
  <si>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</si>
  <si>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</si>
  <si>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</si>
  <si>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</si>
  <si>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</si>
  <si>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</si>
  <si>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</si>
  <si>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</si>
  <si>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</si>
  <si>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</si>
  <si>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</si>
  <si>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</si>
  <si>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</si>
  <si>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</si>
  <si>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</si>
  <si>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</si>
  <si>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</si>
  <si>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</si>
  <si>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</si>
  <si>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</si>
  <si>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</si>
  <si>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</si>
  <si>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</si>
  <si>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</si>
  <si>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</si>
  <si>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</si>
  <si>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</si>
  <si>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</si>
  <si>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</si>
  <si>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</si>
  <si>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</si>
  <si>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</si>
  <si>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</si>
  <si>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</si>
  <si>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</si>
  <si>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</si>
  <si>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</si>
  <si>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</si>
  <si>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</si>
  <si>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</si>
  <si>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</si>
  <si>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</si>
  <si>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</si>
  <si>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</si>
  <si>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</si>
  <si>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</si>
  <si>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</si>
  <si>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</si>
  <si>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</si>
  <si>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</si>
  <si>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</si>
  <si>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</si>
  <si>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</si>
  <si>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</si>
  <si>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</si>
  <si>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</si>
  <si>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</si>
  <si>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</si>
  <si>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</si>
  <si>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</si>
  <si>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</si>
  <si>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</si>
  <si>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</si>
  <si>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</si>
  <si>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</si>
  <si>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</si>
  <si>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</si>
  <si>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</si>
  <si>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</si>
  <si>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</si>
  <si>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</si>
  <si>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</si>
  <si>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</si>
  <si>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</si>
  <si>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</si>
  <si>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</si>
  <si>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</si>
  <si>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</si>
  <si>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</si>
  <si>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</si>
  <si>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</si>
  <si>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</si>
  <si>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</si>
  <si>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</si>
  <si>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</si>
  <si>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</si>
  <si>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</si>
  <si>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</si>
  <si>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</si>
  <si>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</si>
  <si>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</si>
  <si>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</si>
  <si>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</si>
  <si>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</si>
  <si>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</si>
  <si>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</si>
  <si>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</si>
  <si>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</si>
  <si>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</si>
  <si>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</si>
  <si>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</si>
  <si>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</si>
  <si>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</si>
  <si>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</si>
  <si>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</si>
  <si>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</si>
  <si>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</si>
  <si>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</si>
  <si>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</si>
  <si>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</si>
  <si>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</si>
  <si>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</si>
  <si>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</si>
  <si>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</si>
  <si>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</si>
  <si>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</si>
  <si>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</si>
  <si>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</si>
  <si>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</si>
  <si>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</si>
  <si>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</si>
  <si>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</si>
  <si>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</si>
  <si>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</si>
  <si>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</si>
  <si>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</si>
  <si>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</si>
  <si>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</si>
  <si>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</si>
  <si>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</si>
  <si>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</si>
  <si>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</si>
  <si>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</si>
  <si>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</si>
  <si>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</si>
  <si>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</si>
  <si>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</si>
  <si>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</si>
  <si>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</si>
  <si>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</si>
  <si>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</si>
  <si>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</si>
  <si>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</si>
  <si>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</si>
  <si>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</si>
  <si>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</si>
  <si>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</si>
  <si>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</si>
  <si>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</si>
  <si>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</si>
  <si>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</si>
  <si>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</si>
  <si>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</si>
  <si>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</si>
  <si>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</si>
  <si>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</si>
  <si>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</si>
  <si>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</si>
  <si>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</si>
  <si>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</si>
  <si>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</si>
  <si>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</si>
  <si>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</si>
  <si>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</si>
  <si>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</si>
  <si>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</si>
  <si>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</si>
  <si>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</si>
  <si>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</si>
  <si>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</si>
  <si>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</si>
  <si>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</si>
  <si>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</si>
  <si>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</si>
  <si>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</si>
  <si>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</si>
  <si>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</si>
  <si>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</si>
  <si>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</si>
  <si>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</si>
  <si>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</si>
  <si>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</si>
  <si>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</si>
  <si>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</si>
  <si>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</si>
  <si>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</si>
  <si>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</si>
  <si>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</si>
  <si>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</si>
  <si>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</si>
  <si>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</si>
  <si>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</si>
  <si>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</si>
  <si>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</si>
  <si>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</si>
  <si>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</si>
  <si>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</si>
  <si>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</si>
  <si>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</si>
  <si>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</si>
  <si>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</si>
  <si>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</si>
  <si>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</si>
  <si>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</si>
  <si>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</si>
  <si>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</si>
  <si>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</si>
  <si>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</si>
  <si>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</si>
  <si>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</si>
  <si>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</si>
  <si>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</si>
  <si>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</si>
  <si>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</si>
  <si>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</si>
  <si>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</si>
  <si>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</si>
  <si>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</si>
  <si>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</si>
  <si>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</si>
  <si>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</si>
  <si>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</si>
  <si>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</si>
  <si>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</si>
  <si>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</si>
  <si>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</si>
  <si>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</si>
  <si>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</si>
  <si>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</si>
  <si>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</si>
  <si>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</si>
  <si>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</si>
  <si>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</si>
  <si>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</si>
  <si>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</si>
  <si>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</si>
  <si>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</si>
  <si>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</si>
  <si>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</si>
  <si>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</si>
  <si>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</si>
  <si>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</si>
  <si>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</si>
  <si>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</si>
  <si>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</si>
  <si>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</si>
  <si>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</si>
  <si>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</si>
  <si>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</si>
  <si>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</si>
  <si>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</si>
  <si>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</si>
  <si>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</si>
  <si>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</si>
  <si>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</si>
  <si>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</si>
  <si>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</si>
  <si>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</si>
  <si>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</si>
  <si>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</si>
  <si>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</si>
  <si>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</si>
  <si>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</si>
  <si>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</si>
  <si>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</si>
  <si>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</si>
  <si>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</si>
  <si>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</si>
  <si>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</si>
  <si>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</si>
  <si>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</si>
  <si>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</si>
  <si>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</si>
  <si>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</si>
  <si>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</si>
  <si>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</si>
  <si>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</si>
  <si>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</si>
  <si>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</si>
  <si>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</si>
  <si>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</si>
  <si>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</si>
  <si>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</si>
  <si>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</si>
  <si>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</si>
  <si>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</si>
  <si>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</si>
  <si>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</si>
  <si>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</si>
  <si>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</si>
  <si>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</si>
  <si>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</si>
  <si>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</si>
  <si>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</si>
  <si>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</si>
  <si>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</si>
  <si>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</si>
  <si>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</si>
  <si>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</si>
  <si>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</si>
  <si>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</si>
  <si>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</si>
  <si>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</si>
  <si>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</si>
  <si>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</si>
  <si>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</si>
  <si>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</si>
  <si>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</si>
  <si>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</si>
  <si>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</si>
  <si>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</si>
  <si>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</si>
  <si>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</si>
  <si>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</si>
  <si>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</si>
  <si>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</si>
  <si>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</si>
  <si>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</si>
  <si>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</si>
  <si>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</si>
  <si>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</si>
  <si>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</si>
  <si>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</si>
  <si>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</si>
  <si>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</si>
  <si>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</si>
  <si>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</si>
  <si>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</si>
  <si>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</si>
  <si>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</si>
  <si>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</si>
  <si>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</si>
  <si>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</si>
  <si>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</si>
  <si>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</si>
  <si>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</si>
  <si>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</si>
  <si>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</si>
  <si>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</si>
  <si>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</si>
  <si>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</si>
  <si>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</si>
  <si>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</si>
  <si>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</si>
  <si>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</si>
  <si>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</si>
  <si>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</si>
  <si>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</si>
  <si>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</si>
  <si>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</si>
  <si>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</si>
  <si>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</si>
  <si>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</si>
  <si>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</si>
  <si>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</si>
  <si>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</si>
  <si>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</si>
  <si>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</si>
  <si>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</si>
  <si>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</si>
  <si>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</si>
  <si>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</si>
  <si>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</si>
  <si>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</si>
  <si>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</si>
  <si>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</si>
  <si>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</si>
  <si>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</si>
  <si>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</si>
  <si>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</si>
  <si>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</si>
  <si>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</si>
  <si>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</si>
  <si>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</si>
  <si>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</si>
  <si>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</si>
  <si>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</si>
  <si>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</si>
  <si>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</si>
  <si>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</si>
  <si>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</si>
  <si>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</si>
  <si>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</si>
  <si>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</si>
  <si>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</si>
  <si>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</si>
  <si>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</si>
  <si>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</si>
  <si>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</si>
  <si>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</si>
  <si>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</si>
  <si>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</si>
  <si>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</si>
  <si>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</si>
  <si>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</si>
  <si>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</si>
  <si>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</si>
  <si>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</si>
  <si>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</si>
  <si>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</si>
  <si>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</si>
  <si>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</si>
  <si>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</si>
  <si>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</si>
  <si>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</si>
  <si>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</si>
  <si>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</si>
  <si>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</si>
  <si>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</si>
  <si>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</si>
  <si>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</si>
  <si>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</si>
  <si>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</si>
  <si>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</si>
  <si>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</si>
  <si>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</si>
  <si>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</si>
  <si>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</si>
  <si>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</si>
  <si>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</si>
  <si>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</si>
  <si>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</si>
  <si>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</si>
  <si>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</si>
  <si>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</si>
  <si>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</si>
  <si>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</si>
  <si>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</si>
  <si>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</si>
  <si>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</si>
  <si>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</si>
  <si>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</si>
  <si>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</si>
  <si>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</si>
  <si>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</si>
  <si>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</si>
  <si>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</si>
  <si>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</si>
  <si>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</si>
  <si>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</si>
  <si>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</si>
  <si>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</si>
  <si>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</si>
  <si>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</si>
  <si>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</si>
  <si>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</si>
  <si>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</si>
  <si>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</si>
  <si>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</si>
  <si>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</si>
  <si>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</si>
  <si>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</si>
  <si>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</si>
  <si>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</si>
  <si>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</si>
  <si>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</si>
  <si>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</si>
  <si>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</si>
  <si>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</si>
  <si>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</si>
  <si>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</si>
  <si>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</si>
  <si>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</si>
  <si>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</si>
  <si>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</si>
  <si>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</si>
  <si>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</si>
  <si>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</si>
  <si>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</si>
  <si>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</si>
  <si>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</si>
  <si>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</si>
  <si>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</si>
  <si>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</si>
  <si>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</si>
  <si>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</si>
  <si>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</si>
  <si>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</si>
  <si>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</si>
  <si>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</si>
  <si>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</si>
  <si>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</si>
  <si>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</si>
  <si>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</si>
  <si>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</si>
  <si>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</si>
  <si>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</si>
  <si>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</si>
  <si>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</si>
  <si>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</si>
  <si>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</si>
  <si>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</si>
  <si>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</si>
  <si>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</si>
  <si>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</si>
  <si>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</si>
  <si>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</si>
  <si>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</si>
  <si>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</si>
  <si>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</si>
  <si>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</si>
  <si>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</si>
  <si>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</si>
  <si>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</si>
  <si>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</si>
  <si>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</si>
  <si>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</si>
  <si>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</si>
  <si>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</si>
  <si>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</si>
  <si>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</si>
  <si>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</si>
  <si>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</si>
  <si>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</si>
  <si>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</si>
  <si>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</si>
  <si>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</si>
  <si>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</si>
  <si>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</si>
  <si>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</si>
  <si>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</si>
  <si>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</si>
  <si>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</si>
  <si>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</si>
  <si>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</si>
  <si>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</si>
  <si>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</si>
  <si>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</si>
  <si>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</si>
  <si>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</si>
  <si>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</si>
  <si>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</si>
  <si>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</si>
  <si>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</si>
  <si>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</si>
  <si>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</si>
  <si>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</si>
  <si>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</si>
  <si>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</si>
  <si>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</si>
  <si>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</si>
  <si>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</si>
  <si>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</si>
  <si>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</si>
  <si>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</si>
  <si>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</si>
  <si>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</si>
  <si>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</si>
  <si>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</si>
  <si>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</si>
  <si>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</si>
  <si>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</si>
  <si>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</si>
  <si>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</si>
  <si>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</si>
  <si>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</si>
  <si>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</si>
  <si>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</si>
  <si>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</si>
  <si>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</si>
  <si>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</si>
  <si>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</si>
  <si>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</si>
  <si>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</si>
  <si>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</si>
  <si>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</si>
  <si>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</si>
  <si>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</si>
  <si>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</si>
  <si>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</si>
  <si>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</si>
  <si>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</si>
  <si>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</si>
  <si>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</si>
  <si>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</si>
  <si>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</si>
  <si>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</si>
  <si>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</si>
  <si>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</si>
  <si>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</si>
  <si>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</si>
  <si>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</si>
  <si>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</si>
  <si>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</si>
  <si>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</si>
  <si>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</si>
  <si>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</si>
  <si>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</si>
  <si>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</si>
  <si>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</si>
  <si>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</si>
  <si>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</si>
  <si>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</si>
  <si>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</si>
  <si>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</si>
  <si>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</si>
  <si>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</si>
  <si>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</si>
  <si>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</si>
  <si>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</si>
  <si>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</si>
  <si>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</si>
  <si>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</si>
  <si>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</si>
  <si>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</si>
  <si>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</si>
  <si>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</si>
  <si>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</si>
  <si>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</si>
  <si>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</si>
  <si>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</si>
  <si>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</si>
  <si>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</si>
  <si>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</si>
  <si>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</si>
  <si>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</si>
  <si>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</si>
  <si>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</si>
  <si>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</si>
  <si>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</si>
  <si>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</si>
  <si>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</si>
  <si>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</si>
  <si>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</si>
  <si>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</si>
  <si>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</si>
  <si>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</si>
  <si>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</si>
  <si>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</si>
  <si>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</si>
  <si>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</si>
  <si>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</si>
  <si>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</si>
  <si>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</si>
  <si>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</si>
  <si>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</si>
  <si>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</si>
  <si>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</si>
  <si>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</si>
  <si>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</si>
  <si>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</si>
  <si>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</si>
  <si>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</si>
  <si>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</si>
  <si>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</si>
  <si>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</si>
  <si>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</si>
  <si>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</si>
  <si>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</si>
  <si>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</si>
  <si>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</si>
  <si>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</si>
  <si>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</si>
  <si>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</si>
  <si>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</si>
  <si>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</si>
  <si>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</si>
  <si>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</si>
  <si>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</si>
  <si>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</si>
  <si>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</si>
  <si>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</si>
  <si>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</si>
  <si>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</si>
  <si>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</si>
  <si>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</si>
  <si>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</si>
  <si>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</si>
  <si>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</si>
  <si>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</si>
  <si>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</si>
  <si>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</si>
  <si>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</si>
  <si>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</si>
  <si>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</si>
  <si>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</si>
  <si>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</si>
  <si>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</si>
  <si>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</si>
  <si>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</si>
  <si>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</si>
  <si>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</si>
  <si>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</si>
  <si>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</si>
  <si>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</si>
  <si>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</si>
  <si>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</si>
  <si>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</si>
  <si>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</si>
  <si>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</si>
  <si>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</si>
  <si>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</si>
  <si>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</si>
  <si>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</si>
  <si>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</si>
  <si>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</si>
  <si>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</si>
  <si>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</si>
  <si>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</si>
  <si>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</si>
  <si>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</si>
  <si>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</si>
  <si>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</si>
  <si>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</si>
  <si>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</si>
  <si>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</si>
  <si>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</si>
  <si>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</si>
  <si>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</si>
  <si>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</si>
  <si>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</si>
  <si>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</si>
  <si>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</si>
  <si>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</si>
  <si>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</si>
  <si>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</si>
  <si>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</si>
  <si>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</si>
  <si>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</si>
  <si>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</si>
  <si>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</si>
  <si>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</si>
  <si>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</si>
  <si>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</si>
  <si>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</si>
  <si>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</si>
  <si>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</si>
  <si>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</si>
  <si>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</si>
  <si>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</si>
  <si>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</si>
  <si>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</si>
  <si>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</si>
  <si>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</si>
  <si>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</si>
  <si>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</si>
  <si>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</si>
  <si>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</si>
  <si>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</si>
  <si>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</si>
  <si>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</si>
  <si>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</si>
  <si>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</si>
  <si>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</si>
  <si>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</si>
  <si>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</si>
  <si>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</si>
  <si>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</si>
  <si>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</si>
  <si>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</si>
  <si>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</si>
  <si>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</si>
  <si>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</si>
  <si>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</si>
  <si>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</si>
  <si>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</si>
  <si>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</si>
  <si>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</si>
  <si>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</si>
  <si>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</si>
  <si>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</si>
  <si>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</si>
  <si>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</si>
  <si>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</si>
  <si>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</si>
  <si>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</si>
  <si>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</si>
  <si>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</si>
  <si>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</si>
  <si>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</si>
  <si>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</si>
  <si>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</si>
  <si>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</si>
  <si>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</si>
  <si>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</si>
  <si>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</si>
  <si>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</si>
  <si>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</si>
  <si>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</si>
  <si>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</si>
  <si>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</si>
  <si>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</si>
  <si>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</si>
  <si>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</si>
  <si>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</si>
  <si>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</si>
  <si>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</si>
  <si>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</si>
  <si>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</si>
  <si>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</si>
  <si>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</si>
  <si>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</si>
  <si>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</si>
  <si>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</si>
  <si>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</si>
  <si>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</si>
  <si>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</si>
  <si>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</si>
  <si>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</si>
  <si>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</si>
  <si>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</si>
  <si>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</si>
  <si>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</si>
  <si>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</si>
  <si>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</si>
  <si>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</si>
  <si>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</si>
  <si>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</si>
  <si>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</si>
  <si>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</si>
  <si>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</si>
  <si>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</si>
  <si>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</si>
  <si>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</si>
  <si>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</si>
  <si>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</si>
  <si>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</si>
  <si>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</si>
  <si>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</si>
  <si>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</si>
  <si>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</si>
  <si>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</si>
  <si>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</si>
  <si>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</si>
  <si>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</si>
  <si>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</si>
  <si>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</si>
  <si>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</si>
  <si>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</si>
  <si>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</si>
  <si>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</si>
  <si>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</si>
  <si>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</si>
  <si>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</si>
  <si>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</si>
  <si>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</si>
  <si>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</si>
  <si>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</si>
  <si>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</si>
  <si>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</si>
  <si>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</si>
  <si>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</si>
  <si>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</si>
  <si>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</si>
  <si>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</si>
  <si>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</si>
  <si>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</si>
  <si>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</si>
  <si>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</si>
  <si>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</si>
  <si>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</si>
  <si>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</si>
  <si>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</si>
  <si>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</si>
  <si>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</si>
  <si>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</si>
  <si>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</si>
  <si>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</si>
  <si>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</si>
  <si>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</si>
  <si>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</si>
  <si>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</si>
  <si>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</si>
  <si>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</si>
  <si>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</si>
  <si>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</si>
  <si>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</si>
  <si>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</si>
  <si>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</si>
  <si>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</si>
  <si>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</si>
  <si>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</si>
  <si>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</si>
  <si>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</si>
  <si>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</si>
  <si>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</si>
  <si>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</si>
  <si>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</si>
  <si>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</si>
  <si>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</si>
  <si>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</si>
  <si>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</si>
  <si>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</si>
  <si>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</si>
  <si>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</si>
  <si>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</si>
  <si>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</si>
  <si>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</si>
  <si>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</si>
  <si>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</si>
  <si>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</si>
  <si>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</si>
  <si>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</si>
  <si>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</si>
  <si>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</si>
  <si>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</si>
  <si>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</si>
  <si>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</si>
  <si>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</si>
  <si>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</si>
  <si>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</si>
  <si>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</si>
  <si>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</si>
  <si>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</si>
  <si>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</si>
  <si>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</si>
  <si>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</si>
  <si>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</si>
  <si>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</si>
  <si>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</si>
  <si>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</si>
  <si>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</si>
  <si>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</si>
  <si>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</si>
  <si>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</si>
  <si>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</si>
  <si>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</si>
  <si>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</si>
  <si>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</si>
  <si>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</si>
  <si>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</si>
  <si>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</si>
  <si>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</si>
  <si>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</si>
  <si>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</si>
  <si>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</si>
  <si>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</si>
  <si>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</si>
  <si>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</si>
  <si>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</si>
  <si>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</si>
  <si>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</si>
  <si>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</si>
  <si>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</si>
  <si>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</si>
  <si>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</si>
  <si>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</si>
  <si>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</si>
  <si>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</si>
  <si>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</si>
  <si>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</si>
  <si>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</si>
  <si>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</si>
  <si>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</si>
  <si>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</si>
  <si>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</si>
  <si>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</si>
  <si>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</si>
  <si>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</si>
  <si>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</si>
  <si>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</si>
  <si>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</si>
  <si>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</si>
  <si>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</si>
  <si>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</si>
  <si>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</si>
  <si>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</si>
  <si>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</si>
  <si>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</si>
  <si>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</si>
  <si>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</si>
  <si>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</si>
  <si>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</si>
  <si>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</si>
  <si>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</si>
  <si>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</si>
  <si>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</si>
  <si>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</si>
  <si>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</si>
  <si>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</si>
  <si>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</si>
  <si>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</si>
  <si>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</si>
  <si>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</si>
  <si>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</si>
  <si>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</si>
  <si>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</si>
  <si>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</si>
  <si>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</si>
  <si>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</si>
  <si>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</si>
  <si>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</si>
  <si>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</si>
  <si>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</si>
  <si>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</si>
  <si>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</si>
  <si>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</si>
  <si>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</si>
  <si>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</si>
  <si>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</si>
  <si>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</si>
  <si>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</si>
  <si>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</si>
  <si>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</si>
  <si>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</si>
  <si>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</si>
  <si>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</si>
  <si>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</si>
  <si>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</si>
  <si>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</si>
  <si>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</si>
  <si>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</si>
  <si>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</si>
  <si>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</si>
  <si>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</si>
  <si>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</si>
  <si>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</si>
  <si>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</si>
  <si>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</si>
  <si>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</si>
  <si>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</si>
  <si>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</si>
  <si>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</si>
  <si>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</si>
  <si>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</si>
  <si>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</si>
  <si>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</si>
  <si>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</si>
  <si>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</si>
  <si>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</si>
  <si>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</si>
  <si>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</si>
  <si>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</si>
  <si>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</si>
  <si>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</si>
  <si>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</si>
  <si>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</si>
  <si>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</si>
  <si>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</si>
  <si>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</si>
  <si>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</si>
  <si>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</si>
  <si>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</si>
  <si>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</si>
  <si>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</si>
  <si>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</si>
  <si>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</si>
  <si>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</si>
  <si>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</si>
  <si>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</si>
  <si>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</si>
  <si>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</si>
  <si>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</si>
  <si>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</si>
  <si>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</si>
  <si>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</si>
  <si>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</si>
  <si>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</si>
  <si>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</si>
  <si>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</si>
  <si>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</si>
  <si>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</si>
  <si>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</si>
  <si>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</si>
  <si>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</si>
  <si>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</si>
  <si>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</si>
  <si>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</si>
  <si>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</si>
  <si>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</si>
  <si>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</si>
  <si>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</si>
  <si>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</si>
  <si>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</si>
  <si>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</si>
  <si>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</si>
  <si>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</si>
  <si>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</si>
  <si>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</si>
  <si>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</si>
  <si>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</si>
  <si>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</si>
  <si>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</si>
  <si>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</si>
  <si>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</si>
  <si>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</si>
  <si>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</si>
  <si>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</si>
  <si>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</si>
  <si>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</si>
  <si>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</si>
  <si>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</si>
  <si>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</si>
  <si>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</si>
  <si>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</si>
  <si>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</si>
  <si>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</si>
  <si>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</si>
  <si>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</si>
  <si>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</si>
  <si>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</si>
  <si>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</si>
  <si>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</si>
  <si>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</si>
  <si>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</si>
  <si>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</si>
  <si>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</si>
  <si>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</si>
  <si>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</si>
  <si>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</si>
  <si>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</si>
  <si>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</si>
  <si>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</si>
  <si>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</si>
  <si>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</si>
  <si>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</si>
  <si>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</si>
  <si>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</si>
  <si>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</si>
  <si>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</si>
  <si>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</si>
  <si>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</si>
  <si>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</si>
  <si>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</si>
  <si>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</si>
  <si>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</si>
  <si>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</si>
  <si>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</si>
  <si>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</si>
  <si>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</si>
  <si>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</si>
  <si>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</si>
  <si>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</si>
  <si>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</si>
  <si>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</si>
  <si>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</si>
  <si>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</si>
  <si>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</si>
  <si>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</si>
  <si>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</si>
  <si>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</si>
  <si>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</si>
  <si>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</si>
  <si>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</si>
  <si>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</si>
  <si>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</si>
  <si>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</si>
  <si>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</si>
  <si>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</si>
  <si>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</si>
  <si>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</si>
  <si>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</si>
  <si>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</si>
  <si>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</si>
  <si>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</si>
  <si>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</si>
  <si>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</si>
  <si>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</si>
  <si>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</si>
  <si>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</si>
  <si>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</si>
  <si>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</si>
  <si>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</si>
  <si>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</si>
  <si>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</si>
  <si>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</si>
  <si>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</si>
  <si>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</si>
  <si>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</si>
  <si>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</si>
  <si>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</si>
  <si>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</si>
  <si>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</si>
  <si>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</si>
  <si>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</si>
  <si>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</si>
  <si>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</si>
  <si>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</si>
  <si>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</si>
  <si>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</si>
  <si>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</si>
  <si>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</si>
  <si>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</si>
  <si>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</si>
  <si>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</si>
  <si>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</si>
  <si>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</si>
  <si>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</si>
  <si>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</si>
  <si>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</si>
  <si>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</si>
  <si>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</si>
  <si>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</si>
  <si>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</si>
  <si>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</si>
  <si>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</si>
  <si>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</si>
  <si>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</si>
  <si>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</si>
  <si>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</si>
  <si>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</si>
  <si>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</si>
  <si>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</si>
  <si>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</si>
  <si>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</si>
  <si>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</si>
  <si>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</si>
  <si>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</si>
  <si>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</si>
  <si>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</si>
  <si>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</si>
  <si>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</si>
  <si>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</si>
  <si>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</si>
  <si>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</si>
  <si>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</si>
  <si>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</si>
  <si>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</si>
  <si>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</si>
  <si>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</si>
  <si>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</si>
  <si>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</si>
  <si>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</si>
  <si>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</si>
  <si>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</si>
  <si>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</si>
  <si>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</si>
  <si>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</si>
  <si>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</si>
  <si>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</si>
  <si>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</si>
  <si>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</si>
  <si>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</si>
  <si>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</si>
  <si>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</si>
  <si>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</si>
  <si>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</si>
  <si>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</si>
  <si>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</si>
  <si>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</si>
  <si>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</si>
  <si>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</si>
  <si>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</si>
  <si>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</si>
  <si>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</si>
  <si>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</si>
  <si>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</si>
  <si>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</si>
  <si>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</si>
  <si>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</si>
  <si>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</si>
  <si>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</si>
  <si>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</si>
  <si>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</si>
  <si>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</si>
  <si>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</si>
  <si>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</si>
  <si>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</si>
  <si>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</si>
  <si>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</si>
  <si>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</si>
  <si>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</si>
  <si>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</si>
  <si>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</si>
  <si>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</si>
  <si>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</si>
  <si>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</si>
  <si>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</si>
  <si>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</si>
  <si>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</si>
  <si>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</si>
  <si>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</si>
  <si>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</si>
  <si>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</si>
  <si>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</si>
  <si>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</si>
  <si>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</si>
  <si>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</si>
  <si>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</si>
  <si>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</si>
  <si>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</si>
  <si>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</si>
  <si>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</si>
  <si>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</si>
  <si>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</si>
  <si>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</si>
  <si>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</si>
  <si>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</si>
  <si>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</si>
  <si>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</si>
  <si>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</si>
  <si>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</si>
  <si>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</si>
  <si>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</si>
  <si>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</si>
  <si>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</si>
  <si>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</si>
  <si>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</si>
  <si>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</si>
  <si>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</si>
  <si>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</si>
  <si>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</si>
  <si>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</si>
  <si>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</si>
  <si>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</si>
  <si>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</si>
  <si>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</si>
  <si>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</si>
  <si>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</si>
  <si>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</si>
  <si>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</si>
  <si>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</si>
  <si>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</si>
  <si>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</si>
  <si>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</si>
  <si>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</si>
  <si>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</si>
  <si>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</si>
  <si>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</si>
  <si>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</si>
  <si>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</si>
  <si>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</si>
  <si>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</si>
  <si>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</si>
  <si>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</si>
  <si>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</si>
  <si>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</si>
  <si>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</si>
  <si>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</si>
  <si>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</si>
  <si>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</si>
  <si>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</si>
  <si>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</si>
  <si>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</si>
  <si>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</si>
  <si>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</si>
  <si>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</si>
  <si>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</si>
  <si>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</si>
  <si>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</si>
  <si>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</si>
  <si>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</si>
  <si>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</si>
  <si>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</si>
  <si>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</si>
  <si>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</si>
  <si>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</si>
  <si>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</si>
  <si>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</si>
  <si>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</si>
  <si>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</si>
  <si>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</si>
  <si>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</si>
  <si>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</si>
  <si>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</si>
  <si>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</si>
  <si>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</si>
  <si>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</si>
  <si>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</si>
  <si>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</si>
  <si>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</si>
  <si>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</si>
  <si>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</si>
  <si>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</si>
  <si>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</si>
  <si>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</si>
  <si>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</si>
  <si>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</si>
  <si>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</si>
  <si>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</si>
  <si>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</si>
  <si>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</si>
  <si>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</si>
  <si>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</si>
  <si>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</si>
  <si>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</si>
  <si>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</si>
  <si>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</si>
  <si>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</si>
  <si>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</si>
  <si>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</si>
  <si>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</si>
  <si>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</si>
  <si>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</si>
  <si>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</si>
  <si>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</si>
  <si>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</si>
  <si>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</si>
  <si>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</si>
  <si>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</si>
  <si>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</si>
  <si>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</si>
  <si>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</si>
  <si>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</si>
  <si>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</si>
  <si>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</si>
  <si>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</si>
  <si>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</si>
  <si>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</si>
  <si>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</si>
  <si>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</si>
  <si>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</si>
  <si>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</si>
  <si>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</si>
  <si>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</si>
  <si>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</si>
  <si>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</si>
  <si>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</si>
  <si>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</si>
  <si>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</si>
  <si>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</si>
  <si>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</si>
  <si>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</si>
  <si>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</si>
  <si>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</si>
  <si>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</si>
  <si>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</si>
  <si>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</si>
  <si>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</si>
  <si>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</si>
  <si>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</si>
  <si>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</si>
  <si>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</si>
  <si>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</si>
  <si>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</si>
  <si>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</si>
  <si>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</si>
  <si>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</si>
  <si>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</si>
  <si>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</si>
  <si>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</si>
  <si>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</si>
  <si>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</si>
  <si>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</si>
  <si>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</si>
  <si>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</si>
  <si>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</si>
  <si>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</si>
  <si>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</si>
  <si>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</si>
  <si>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</si>
  <si>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</si>
  <si>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</si>
  <si>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</si>
  <si>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</si>
  <si>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</si>
  <si>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</si>
  <si>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</si>
  <si>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</si>
  <si>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</si>
  <si>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</si>
  <si>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</si>
  <si>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</si>
  <si>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</si>
  <si>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</si>
  <si>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</si>
  <si>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</si>
  <si>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</si>
  <si>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</si>
  <si>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</si>
  <si>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</si>
  <si>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</si>
  <si>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</si>
  <si>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</si>
  <si>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</si>
  <si>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</si>
  <si>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</si>
  <si>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</si>
  <si>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</si>
  <si>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</si>
  <si>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</si>
  <si>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</si>
  <si>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</si>
  <si>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</si>
  <si>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</si>
  <si>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</si>
  <si>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</si>
  <si>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</si>
  <si>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</si>
  <si>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</si>
  <si>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</si>
  <si>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</si>
  <si>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</si>
  <si>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</si>
  <si>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</si>
  <si>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</si>
  <si>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</si>
  <si>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</si>
  <si>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</si>
  <si>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</si>
  <si>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</si>
  <si>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</si>
  <si>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</si>
  <si>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</si>
  <si>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</si>
  <si>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</si>
  <si>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</si>
  <si>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</si>
  <si>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</si>
  <si>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</si>
  <si>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</si>
  <si>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</si>
  <si>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</si>
  <si>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</si>
  <si>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</si>
  <si>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</si>
  <si>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</si>
  <si>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</si>
  <si>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</si>
  <si>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</si>
  <si>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</si>
  <si>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</si>
  <si>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</si>
  <si>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</si>
  <si>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</si>
  <si>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</si>
  <si>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</si>
  <si>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</si>
  <si>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</si>
  <si>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</si>
  <si>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</si>
  <si>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</si>
  <si>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</si>
  <si>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</si>
  <si>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</si>
  <si>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</si>
  <si>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</si>
  <si>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</si>
  <si>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</si>
  <si>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</si>
  <si>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</si>
  <si>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</si>
  <si>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</si>
  <si>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</si>
  <si>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</si>
  <si>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</si>
  <si>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</si>
  <si>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</si>
  <si>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</si>
  <si>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</si>
  <si>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</si>
  <si>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</si>
  <si>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</si>
  <si>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</si>
  <si>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</si>
  <si>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</si>
  <si>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</si>
  <si>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</si>
  <si>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</si>
  <si>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</si>
  <si>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</si>
  <si>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</si>
  <si>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</si>
  <si>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</si>
  <si>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</si>
  <si>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</si>
  <si>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</si>
  <si>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</si>
  <si>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</si>
  <si>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</si>
  <si>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</si>
  <si>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</si>
  <si>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</si>
  <si>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</si>
  <si>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</si>
  <si>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</si>
  <si>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</si>
  <si>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</si>
  <si>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</si>
  <si>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</si>
  <si>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</si>
  <si>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</si>
  <si>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</si>
  <si>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</si>
  <si>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</si>
  <si>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</si>
  <si>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</si>
  <si>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</si>
  <si>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</si>
  <si>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</si>
  <si>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</si>
  <si>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</si>
  <si>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</si>
  <si>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</si>
  <si>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</si>
  <si>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</si>
  <si>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</si>
  <si>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</si>
  <si>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</si>
  <si>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</si>
  <si>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</si>
  <si>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</si>
  <si>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</si>
  <si>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</si>
  <si>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</si>
  <si>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</si>
  <si>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</si>
  <si>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</si>
  <si>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</si>
  <si>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</si>
  <si>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</si>
  <si>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</si>
  <si>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</si>
  <si>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</si>
  <si>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</si>
  <si>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</si>
  <si>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</si>
  <si>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</si>
  <si>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</si>
  <si>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</si>
  <si>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</si>
  <si>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</si>
  <si>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</si>
  <si>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</si>
  <si>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</si>
  <si>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</si>
  <si>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</si>
  <si>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</si>
  <si>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</si>
  <si>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</si>
  <si>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</si>
  <si>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</si>
  <si>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</si>
  <si>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</si>
  <si>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</si>
  <si>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</si>
  <si>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</si>
  <si>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</si>
  <si>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</si>
  <si>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</si>
  <si>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</si>
  <si>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</si>
  <si>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</si>
  <si>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</si>
  <si>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</si>
  <si>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</si>
  <si>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</si>
  <si>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</si>
  <si>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</si>
  <si>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</si>
  <si>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</si>
  <si>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</si>
  <si>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</si>
  <si>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</si>
  <si>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</si>
  <si>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</si>
  <si>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</si>
  <si>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</si>
  <si>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</si>
  <si>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</si>
  <si>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</si>
  <si>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</si>
  <si>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</si>
  <si>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</si>
  <si>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</si>
  <si>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</si>
  <si>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</si>
  <si>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</si>
  <si>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</si>
  <si>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</si>
  <si>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</si>
  <si>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</si>
  <si>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</si>
  <si>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</si>
  <si>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</si>
  <si>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</si>
  <si>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</si>
  <si>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</si>
  <si>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</si>
  <si>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</si>
  <si>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</si>
  <si>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</si>
  <si>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</si>
  <si>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</si>
  <si>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</si>
  <si>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</si>
  <si>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</si>
  <si>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</si>
  <si>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</si>
  <si>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</si>
  <si>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</si>
  <si>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</si>
  <si>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</si>
  <si>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</si>
  <si>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</si>
  <si>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</si>
  <si>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</si>
  <si>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</si>
  <si>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</si>
  <si>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</si>
  <si>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</si>
  <si>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</si>
  <si>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</si>
  <si>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</si>
  <si>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</si>
  <si>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</si>
  <si>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</si>
  <si>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</si>
  <si>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</si>
  <si>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</si>
  <si>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</si>
  <si>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</si>
  <si>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</si>
  <si>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</si>
  <si>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</si>
  <si>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</si>
  <si>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</si>
  <si>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</si>
  <si>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</si>
  <si>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</si>
  <si>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</si>
  <si>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</si>
  <si>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</si>
  <si>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</si>
  <si>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</si>
  <si>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</si>
  <si>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</si>
  <si>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</si>
  <si>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</si>
  <si>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</si>
  <si>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</si>
  <si>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</si>
  <si>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</si>
  <si>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</si>
  <si>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</si>
  <si>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</si>
  <si>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</si>
  <si>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</si>
  <si>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</si>
  <si>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</si>
  <si>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</si>
  <si>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</si>
  <si>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</si>
  <si>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</si>
  <si>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</si>
  <si>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</si>
  <si>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</si>
  <si>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</si>
  <si>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</si>
  <si>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</si>
  <si>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</si>
  <si>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</si>
  <si>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</si>
  <si>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</si>
  <si>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</si>
  <si>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</si>
  <si>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</si>
  <si>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</si>
  <si>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</si>
  <si>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</si>
  <si>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</si>
  <si>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</si>
  <si>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</si>
  <si>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</si>
  <si>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</si>
  <si>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</si>
  <si>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</si>
  <si>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</si>
  <si>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</si>
  <si>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</si>
  <si>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</si>
  <si>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</si>
  <si>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</si>
  <si>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</si>
  <si>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</si>
  <si>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</si>
  <si>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</si>
  <si>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</si>
  <si>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</si>
  <si>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</si>
  <si>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</si>
  <si>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</si>
  <si>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</si>
  <si>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</si>
  <si>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</si>
  <si>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</si>
  <si>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</si>
  <si>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</si>
  <si>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</si>
  <si>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</si>
  <si>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</si>
  <si>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</si>
  <si>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</si>
  <si>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</si>
  <si>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</si>
  <si>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</si>
  <si>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</si>
  <si>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</si>
  <si>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</si>
  <si>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</si>
  <si>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</si>
  <si>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</si>
  <si>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</si>
  <si>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</si>
  <si>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</si>
  <si>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</si>
  <si>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</si>
  <si>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</si>
  <si>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</si>
  <si>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</si>
  <si>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</si>
  <si>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</si>
  <si>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</si>
  <si>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</si>
  <si>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</si>
  <si>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</si>
  <si>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</si>
  <si>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</si>
  <si>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</si>
  <si>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</si>
  <si>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</si>
  <si>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</si>
  <si>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</si>
  <si>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</si>
  <si>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</si>
  <si>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</si>
  <si>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</si>
  <si>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</si>
  <si>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</si>
  <si>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</si>
  <si>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</si>
  <si>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</si>
  <si>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</si>
  <si>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</si>
  <si>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</si>
  <si>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</si>
  <si>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</si>
  <si>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</si>
  <si>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</si>
  <si>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</si>
  <si>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</si>
  <si>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</si>
  <si>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</si>
  <si>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</si>
  <si>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</si>
  <si>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</si>
  <si>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</si>
  <si>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</si>
  <si>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</si>
  <si>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</si>
  <si>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</si>
  <si>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</si>
  <si>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</si>
  <si>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</si>
  <si>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</si>
  <si>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</si>
  <si>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</si>
  <si>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</si>
  <si>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</si>
  <si>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</si>
  <si>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</si>
  <si>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</si>
  <si>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</si>
  <si>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</si>
  <si>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</si>
  <si>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</si>
  <si>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</si>
  <si>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</si>
  <si>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</si>
  <si>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</si>
  <si>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</si>
  <si>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</si>
  <si>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</si>
  <si>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</si>
  <si>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</si>
  <si>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</si>
  <si>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</si>
  <si>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</si>
  <si>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</si>
  <si>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</si>
  <si>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</si>
  <si>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</si>
  <si>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</si>
  <si>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</si>
  <si>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</si>
  <si>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</si>
  <si>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</si>
  <si>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</si>
  <si>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</si>
  <si>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</si>
  <si>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</si>
  <si>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</si>
  <si>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</si>
  <si>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</si>
  <si>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</si>
  <si>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</si>
  <si>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</si>
  <si>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</si>
  <si>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</si>
  <si>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</si>
  <si>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</si>
  <si>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</si>
  <si>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</si>
  <si>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</si>
  <si>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</si>
  <si>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</si>
  <si>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</si>
  <si>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</si>
  <si>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</si>
  <si>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</si>
  <si>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</si>
  <si>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</si>
  <si>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</si>
  <si>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</si>
  <si>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</si>
  <si>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</si>
  <si>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</si>
  <si>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</si>
  <si>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</si>
  <si>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</si>
  <si>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</si>
  <si>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</si>
  <si>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</si>
  <si>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</si>
  <si>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</si>
  <si>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</si>
  <si>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</si>
  <si>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</si>
  <si>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</si>
  <si>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</si>
  <si>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</si>
  <si>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</si>
  <si>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</si>
  <si>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</si>
  <si>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</si>
  <si>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</si>
  <si>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</si>
  <si>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</si>
  <si>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</si>
  <si>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</si>
  <si>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</si>
  <si>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</si>
  <si>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</si>
  <si>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</si>
  <si>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</si>
  <si>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</si>
  <si>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</si>
  <si>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</si>
  <si>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</si>
  <si>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</si>
  <si>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</si>
  <si>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</si>
  <si>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</si>
  <si>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</si>
  <si>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</si>
  <si>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</si>
  <si>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</si>
  <si>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</si>
  <si>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</si>
  <si>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</si>
  <si>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</si>
  <si>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</si>
  <si>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</si>
  <si>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</si>
  <si>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</si>
  <si>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</si>
  <si>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</si>
  <si>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</si>
  <si>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</si>
  <si>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</si>
  <si>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</si>
  <si>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</si>
  <si>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</si>
  <si>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</si>
  <si>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</si>
  <si>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</si>
  <si>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</si>
  <si>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</si>
  <si>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</si>
  <si>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</si>
  <si>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</si>
  <si>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</si>
  <si>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</si>
  <si>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</si>
  <si>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</si>
  <si>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</si>
  <si>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</si>
  <si>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</si>
  <si>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</si>
  <si>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</si>
  <si>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</si>
  <si>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</si>
  <si>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</si>
  <si>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</si>
  <si>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</si>
  <si>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</si>
  <si>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</si>
  <si>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</si>
  <si>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</si>
  <si>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</si>
  <si>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</si>
  <si>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</si>
  <si>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</si>
  <si>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</si>
  <si>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</si>
  <si>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</si>
  <si>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</si>
  <si>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</si>
  <si>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</si>
  <si>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</si>
  <si>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</si>
  <si>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</si>
  <si>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</si>
  <si>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</si>
  <si>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</si>
  <si>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</si>
  <si>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</si>
  <si>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</si>
  <si>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</si>
  <si>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</si>
  <si>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</si>
  <si>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</si>
  <si>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</si>
  <si>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</si>
  <si>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</si>
  <si>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</si>
  <si>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</si>
  <si>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</si>
  <si>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</si>
  <si>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</si>
  <si>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</si>
  <si>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</si>
  <si>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</si>
  <si>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</si>
  <si>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</si>
  <si>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</si>
  <si>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</si>
  <si>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</si>
  <si>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</si>
  <si>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</si>
  <si>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</si>
  <si>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</si>
  <si>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</si>
  <si>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</si>
  <si>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</si>
  <si>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</si>
  <si>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</si>
  <si>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</si>
  <si>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</si>
  <si>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</si>
  <si>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</si>
  <si>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</si>
  <si>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</si>
  <si>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</si>
  <si>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</si>
  <si>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</si>
  <si>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</si>
  <si>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</si>
  <si>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</si>
  <si>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</si>
  <si>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</si>
  <si>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</si>
  <si>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</si>
  <si>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</si>
  <si>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</si>
  <si>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</si>
  <si>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</si>
  <si>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</si>
  <si>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</si>
  <si>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</si>
  <si>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</si>
  <si>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</si>
  <si>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</si>
  <si>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</si>
  <si>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</si>
  <si>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</si>
  <si>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</si>
  <si>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</si>
  <si>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</si>
  <si>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</si>
  <si>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</si>
  <si>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</si>
  <si>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</si>
  <si>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</si>
  <si>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</si>
  <si>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</si>
  <si>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</si>
  <si>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</si>
  <si>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</si>
  <si>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</si>
  <si>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</si>
  <si>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</si>
  <si>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</si>
  <si>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</si>
  <si>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</si>
  <si>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</si>
  <si>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</si>
  <si>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</si>
  <si>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</si>
  <si>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</si>
  <si>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</si>
  <si>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</si>
  <si>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</si>
  <si>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</si>
  <si>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</si>
  <si>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</si>
  <si>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</si>
  <si>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</si>
  <si>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</si>
  <si>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</si>
  <si>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</si>
  <si>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</si>
  <si>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</si>
  <si>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</si>
  <si>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</si>
  <si>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</si>
  <si>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</si>
  <si>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</si>
  <si>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</si>
  <si>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</si>
  <si>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</si>
  <si>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</si>
  <si>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</si>
  <si>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</si>
  <si>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</si>
  <si>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</si>
  <si>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</si>
  <si>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</si>
  <si>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</si>
  <si>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</si>
  <si>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</si>
  <si>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</si>
  <si>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</si>
  <si>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</si>
  <si>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</si>
  <si>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</si>
  <si>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</si>
  <si>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</si>
  <si>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</si>
  <si>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</si>
  <si>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</si>
  <si>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</si>
  <si>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</si>
  <si>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</si>
  <si>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</si>
  <si>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</si>
  <si>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</si>
  <si>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</si>
  <si>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</si>
  <si>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</si>
  <si>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</si>
  <si>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</si>
  <si>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</si>
  <si>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</si>
  <si>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</si>
  <si>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</si>
  <si>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</si>
  <si>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</si>
  <si>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Count of Order ID</t>
  </si>
  <si>
    <t>Sum of Profit</t>
  </si>
  <si>
    <t>Column Labels</t>
  </si>
  <si>
    <t>Sum of Furniture</t>
  </si>
  <si>
    <t>Sum of Office Supplies</t>
  </si>
  <si>
    <t>Sum of Technology</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</si>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</sst>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000000"/>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tint="0.14999847407452621"/>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3">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xf numFmtId="0" fontId="2" fillId="0" borderId="1" xfId="0" applyFont="1" applyBorder="1" applyAlignment="1">
      <alignment horizontal="left"/>
    </xf>
    <xf numFmtId="0" fontId="2" fillId="2" borderId="0" xfId="0" applyFont="1" applyFill="1"/>
    <xf numFmtId="1" fontId="0" fillId="0" borderId="0" xfId="0" applyNumberFormat="1"/>
    <xf numFmtId="0" fontId="2" fillId="2" borderId="2" xfId="0" applyFont="1" applyFill="1" applyBorder="1" applyAlignment="1">
      <alignment horizontal="left"/>
    </xf>
    <xf numFmtId="0" fontId="2" fillId="2" borderId="2" xfId="0" applyNumberFormat="1" applyFont="1" applyFill="1" applyBorder="1"/>
    <xf numFmtId="0" fontId="0" fillId="3" borderId="0" xfId="0" applyFill="1" applyBorder="1"/>
  </cellXfs>
  <cellStyles count="1">
    <cellStyle name="Normal" xfId="0" builtinId="0"/>
  </cellStyles>
  <dxfs count="141">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9BC2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[Superstore+Dataset+-+Analysis+.xlsx]Sheet1!PivotTable24</c:name>
    <c:fmtId val="5"/>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193135051368979E-3"/>
              <c:y val="-8.57927247769389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6666239553080801E-2"/>
              <c:y val="-0.2937212734999185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578887944219227E-2"/>
              <c:y val="0.18012008005336891"/>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Sheet1!$M$24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BF6-4065-851C-3D4A054CBDD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F6-4065-851C-3D4A054CBDD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BF6-4065-851C-3D4A054CBDD8}"/>
              </c:ext>
            </c:extLst>
          </c:dPt>
          <c:dLbls>
            <c:dLbl>
              <c:idx val="0"/>
              <c:layout>
                <c:manualLayout>
                  <c:x val="-7.4193135051368979E-3"/>
                  <c:y val="-8.57927247769389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F6-4065-851C-3D4A054CBDD8}"/>
                </c:ext>
              </c:extLst>
            </c:dLbl>
            <c:dLbl>
              <c:idx val="1"/>
              <c:layout>
                <c:manualLayout>
                  <c:x val="7.6666239553080801E-2"/>
                  <c:y val="-0.293721273499918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F6-4065-851C-3D4A054CBDD8}"/>
                </c:ext>
              </c:extLst>
            </c:dLbl>
            <c:dLbl>
              <c:idx val="2"/>
              <c:layout>
                <c:manualLayout>
                  <c:x val="-5.8578887944219227E-2"/>
                  <c:y val="0.180120080053368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F6-4065-851C-3D4A054CBDD8}"/>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Sheet1!$L$25:$L$28</c:f>
              <c:strCache>
                <c:ptCount val="3"/>
                <c:pt idx="0">
                  <c:v>Furniture</c:v>
                </c:pt>
                <c:pt idx="1">
                  <c:v>Office Supplies</c:v>
                </c:pt>
                <c:pt idx="2">
                  <c:v>Technology</c:v>
                </c:pt>
              </c:strCache>
            </c:strRef>
          </c:cat>
          <c:val>
            <c:numRef>
              <c:f>Sheet1!$M$25:$M$28</c:f>
              <c:numCache>
                <c:formatCode>0</c:formatCode>
                <c:ptCount val="3"/>
                <c:pt idx="0">
                  <c:v>18929.918699999995</c:v>
                </c:pt>
                <c:pt idx="1">
                  <c:v>101517.38690000013</c:v>
                </c:pt>
                <c:pt idx="2">
                  <c:v>117925.97209999993</c:v>
                </c:pt>
              </c:numCache>
            </c:numRef>
          </c:val>
          <c:extLst>
            <c:ext xmlns:c16="http://schemas.microsoft.com/office/drawing/2014/chart" uri="{C3380CC4-5D6E-409C-BE32-E72D297353CC}">
              <c16:uniqueId val="{00000006-7BF6-4065-851C-3D4A054CBD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[Superstore+Dataset+-+Analysis+.xlsx]Sheet1!PivotTable26</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5029239766081783E-2"/>
              <c:y val="0.2016233802796714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64522417153996"/>
              <c:y val="-4.015391279328955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465886939571131E-2"/>
              <c:y val="-6.692318798881592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Sheet1!$P$21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609-4AA0-BE3A-AC860BCE69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609-4AA0-BE3A-AC860BCE69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609-4AA0-BE3A-AC860BCE696A}"/>
              </c:ext>
            </c:extLst>
          </c:dPt>
          <c:dLbls>
            <c:dLbl>
              <c:idx val="0"/>
              <c:layout>
                <c:manualLayout>
                  <c:x val="9.5029239766081783E-2"/>
                  <c:y val="0.20162338027967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09-4AA0-BE3A-AC860BCE696A}"/>
                </c:ext>
              </c:extLst>
            </c:dLbl>
            <c:dLbl>
              <c:idx val="1"/>
              <c:layout>
                <c:manualLayout>
                  <c:x val="-0.1364522417153996"/>
                  <c:y val="-4.0153912793289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09-4AA0-BE3A-AC860BCE696A}"/>
                </c:ext>
              </c:extLst>
            </c:dLbl>
            <c:dLbl>
              <c:idx val="2"/>
              <c:layout>
                <c:manualLayout>
                  <c:x val="-9.7465886939571131E-2"/>
                  <c:y val="-6.6923187988815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09-4AA0-BE3A-AC860BCE696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Sheet1!$O$22:$O$25</c:f>
              <c:strCache>
                <c:ptCount val="3"/>
                <c:pt idx="0">
                  <c:v>Consumer</c:v>
                </c:pt>
                <c:pt idx="1">
                  <c:v>Corporate</c:v>
                </c:pt>
                <c:pt idx="2">
                  <c:v>Home Office</c:v>
                </c:pt>
              </c:strCache>
            </c:strRef>
          </c:cat>
          <c:val>
            <c:numRef>
              <c:f>Sheet1!$P$22:$P$25</c:f>
              <c:numCache>
                <c:formatCode>0</c:formatCode>
                <c:ptCount val="3"/>
                <c:pt idx="0">
                  <c:v>106185.72469999979</c:v>
                </c:pt>
                <c:pt idx="1">
                  <c:v>80279.897800000093</c:v>
                </c:pt>
                <c:pt idx="2">
                  <c:v>51907.655200000045</c:v>
                </c:pt>
              </c:numCache>
            </c:numRef>
          </c:val>
          <c:extLst>
            <c:ext xmlns:c16="http://schemas.microsoft.com/office/drawing/2014/chart" uri="{C3380CC4-5D6E-409C-BE32-E72D297353CC}">
              <c16:uniqueId val="{00000006-9609-4AA0-BE3A-AC860BCE69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[Superstore+Dataset+-+Analysis+.xlsx]Sheet2!PivotTable30</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Sheet2!$V$24:$V$25</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Sheet2!$U$26:$U$30</c:f>
              <c:strCache>
                <c:ptCount val="4"/>
                <c:pt idx="0">
                  <c:v>2014</c:v>
                </c:pt>
                <c:pt idx="1">
                  <c:v>2015</c:v>
                </c:pt>
                <c:pt idx="2">
                  <c:v>2016</c:v>
                </c:pt>
                <c:pt idx="3">
                  <c:v>2017</c:v>
                </c:pt>
              </c:strCache>
            </c:strRef>
          </c:cat>
          <c:val>
            <c:numRef>
              <c:f>Sheet2!$V$26:$V$30</c:f>
              <c:numCache>
                <c:formatCode>General</c:formatCode>
                <c:ptCount val="4"/>
                <c:pt idx="0">
                  <c:v>361</c:v>
                </c:pt>
                <c:pt idx="1">
                  <c:v>398</c:v>
                </c:pt>
                <c:pt idx="2">
                  <c:v>480</c:v>
                </c:pt>
                <c:pt idx="3">
                  <c:v>598</c:v>
                </c:pt>
              </c:numCache>
            </c:numRef>
          </c:val>
          <c:smooth val="0"/>
          <c:extLst>
            <c:ext xmlns:c16="http://schemas.microsoft.com/office/drawing/2014/chart" uri="{C3380CC4-5D6E-409C-BE32-E72D297353CC}">
              <c16:uniqueId val="{00000000-8397-4A33-AB41-06FC42735A04}"/>
            </c:ext>
          </c:extLst>
        </c:ser>
        <c:ser>
          <c:idx val="1"/>
          <c:order val="1"/>
          <c:tx>
            <c:strRef>
              <c:f>Sheet2!$W$24:$W$25</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Sheet2!$U$26:$U$30</c:f>
              <c:strCache>
                <c:ptCount val="4"/>
                <c:pt idx="0">
                  <c:v>2014</c:v>
                </c:pt>
                <c:pt idx="1">
                  <c:v>2015</c:v>
                </c:pt>
                <c:pt idx="2">
                  <c:v>2016</c:v>
                </c:pt>
                <c:pt idx="3">
                  <c:v>2017</c:v>
                </c:pt>
              </c:strCache>
            </c:strRef>
          </c:cat>
          <c:val>
            <c:numRef>
              <c:f>Sheet2!$W$26:$W$30</c:f>
              <c:numCache>
                <c:formatCode>General</c:formatCode>
                <c:ptCount val="4"/>
                <c:pt idx="0">
                  <c:v>1034</c:v>
                </c:pt>
                <c:pt idx="1">
                  <c:v>1088</c:v>
                </c:pt>
                <c:pt idx="2">
                  <c:v>1388</c:v>
                </c:pt>
                <c:pt idx="3">
                  <c:v>1698</c:v>
                </c:pt>
              </c:numCache>
            </c:numRef>
          </c:val>
          <c:smooth val="0"/>
          <c:extLst>
            <c:ext xmlns:c16="http://schemas.microsoft.com/office/drawing/2014/chart" uri="{C3380CC4-5D6E-409C-BE32-E72D297353CC}">
              <c16:uniqueId val="{00000006-8397-4A33-AB41-06FC42735A04}"/>
            </c:ext>
          </c:extLst>
        </c:ser>
        <c:ser>
          <c:idx val="2"/>
          <c:order val="2"/>
          <c:tx>
            <c:strRef>
              <c:f>Sheet2!$X$24:$X$25</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Sheet2!$U$26:$U$30</c:f>
              <c:strCache>
                <c:ptCount val="4"/>
                <c:pt idx="0">
                  <c:v>2014</c:v>
                </c:pt>
                <c:pt idx="1">
                  <c:v>2015</c:v>
                </c:pt>
                <c:pt idx="2">
                  <c:v>2016</c:v>
                </c:pt>
                <c:pt idx="3">
                  <c:v>2017</c:v>
                </c:pt>
              </c:strCache>
            </c:strRef>
          </c:cat>
          <c:val>
            <c:numRef>
              <c:f>Sheet2!$X$26:$X$30</c:f>
              <c:numCache>
                <c:formatCode>General</c:formatCode>
                <c:ptCount val="4"/>
                <c:pt idx="0">
                  <c:v>316</c:v>
                </c:pt>
                <c:pt idx="1">
                  <c:v>356</c:v>
                </c:pt>
                <c:pt idx="2">
                  <c:v>384</c:v>
                </c:pt>
                <c:pt idx="3">
                  <c:v>516</c:v>
                </c:pt>
              </c:numCache>
            </c:numRef>
          </c:val>
          <c:smooth val="0"/>
          <c:extLst>
            <c:ext xmlns:c16="http://schemas.microsoft.com/office/drawing/2014/chart" uri="{C3380CC4-5D6E-409C-BE32-E72D297353CC}">
              <c16:uniqueId val="{00000008-8397-4A33-AB41-06FC42735A04}"/>
            </c:ext>
          </c:extLst>
        </c:ser>
        <c:dLbls>
          <c:showLegendKey val="0"/>
          <c:showVal val="0"/>
          <c:showCatName val="0"/>
          <c:showSerName val="0"/>
          <c:showPercent val="0"/>
          <c:showBubbleSize val="0"/>
        </c:dLbls>
        <c:marker val="1"/>
        <c:smooth val="0"/>
        <c:axId val="1767239904"/>
        <c:axId val="1722135696"/>
      </c:lineChart>
      <c:catAx>
        <c:axId val="1767239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722135696"/>
        <c:crosses val="autoZero"/>
        <c:auto val="1"/>
        <c:lblAlgn val="ctr"/>
        <c:lblOffset val="100"/>
        <c:noMultiLvlLbl val="0"/>
      </c:catAx>
      <c:valAx>
        <c:axId val="17221356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76723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[Superstore+Dataset+-+Analysis+.xlsx]Sheet2!PivotTable25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Sheet2!$I$6:$I$7</c:f>
              <c:strCache>
                <c:ptCount val="1"/>
                <c:pt idx="0">
                  <c:v>Furniture</c:v>
                </c:pt>
              </c:strCache>
            </c:strRef>
          </c:tx>
          <c:spPr>
            <a:solidFill>
              <a:schemeClr val="accent1"/>
            </a:solidFill>
            <a:ln>
              <a:noFill/>
            </a:ln>
            <a:effectLst/>
          </c:spPr>
          <c:invertIfNegative val="0"/>
          <c:cat>
            <c:strRef>
              <c:f>Sheet2!$H$8:$H$57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Sheet2!$I$8:$I$57</c:f>
              <c:numCache>
                <c:formatCode>0</c:formatCode>
                <c:ptCount val="49"/>
                <c:pt idx="0">
                  <c:v>1231.3881999999999</c:v>
                </c:pt>
                <c:pt idx="1">
                  <c:v>-2223.5128000000004</c:v>
                </c:pt>
                <c:pt idx="2">
                  <c:v>545.6078</c:v>
                </c:pt>
                <c:pt idx="3">
                  <c:v>7754.8429999999917</c:v>
                </c:pt>
                <c:pt idx="4">
                  <c:v>-2584.3324000000007</c:v>
                </c:pt>
                <c:pt idx="5">
                  <c:v>1241.8631</c:v>
                </c:pt>
                <c:pt idx="6">
                  <c:v>417.18599999999986</c:v>
                </c:pt>
                <c:pt idx="7">
                  <c:v>334.25790000000001</c:v>
                </c:pt>
                <c:pt idx="8">
                  <c:v>-2457.5845000000004</c:v>
                </c:pt>
                <c:pt idx="9">
                  <c:v>1913.6243999999999</c:v>
                </c:pt>
                <c:pt idx="10">
                  <c:v>533.9665</c:v>
                </c:pt>
                <c:pt idx="11">
                  <c:v>-7215.490499999999</c:v>
                </c:pt>
                <c:pt idx="12">
                  <c:v>2164.4667999999997</c:v>
                </c:pt>
                <c:pt idx="13">
                  <c:v>394.26800000000003</c:v>
                </c:pt>
                <c:pt idx="14">
                  <c:v>36.969599999999993</c:v>
                </c:pt>
                <c:pt idx="15">
                  <c:v>2178.7125999999994</c:v>
                </c:pt>
                <c:pt idx="16">
                  <c:v>685.9946000000001</c:v>
                </c:pt>
                <c:pt idx="17">
                  <c:v>33.938800000000001</c:v>
                </c:pt>
                <c:pt idx="18">
                  <c:v>1657.5039999999995</c:v>
                </c:pt>
                <c:pt idx="19">
                  <c:v>989.59090000000003</c:v>
                </c:pt>
                <c:pt idx="20">
                  <c:v>4476.7545</c:v>
                </c:pt>
                <c:pt idx="21">
                  <c:v>2007.3516999999997</c:v>
                </c:pt>
                <c:pt idx="22">
                  <c:v>906.78160000000014</c:v>
                </c:pt>
                <c:pt idx="23">
                  <c:v>357.08539999999994</c:v>
                </c:pt>
                <c:pt idx="24">
                  <c:v>21.7532</c:v>
                </c:pt>
                <c:pt idx="25">
                  <c:v>507.36039999999986</c:v>
                </c:pt>
                <c:pt idx="26">
                  <c:v>519.03769999999963</c:v>
                </c:pt>
                <c:pt idx="27">
                  <c:v>89.419000000000082</c:v>
                </c:pt>
                <c:pt idx="28">
                  <c:v>927.22789999999975</c:v>
                </c:pt>
                <c:pt idx="29">
                  <c:v>251.59169999999995</c:v>
                </c:pt>
                <c:pt idx="30">
                  <c:v>7111.4764999999961</c:v>
                </c:pt>
                <c:pt idx="31">
                  <c:v>-1575.9995000000006</c:v>
                </c:pt>
                <c:pt idx="33">
                  <c:v>-3078.2800999999999</c:v>
                </c:pt>
                <c:pt idx="34">
                  <c:v>1279.73</c:v>
                </c:pt>
                <c:pt idx="35">
                  <c:v>-1487.5768999999998</c:v>
                </c:pt>
                <c:pt idx="36">
                  <c:v>-7073.5431999999992</c:v>
                </c:pt>
                <c:pt idx="37">
                  <c:v>941.60100000000011</c:v>
                </c:pt>
                <c:pt idx="38">
                  <c:v>525.49349999999993</c:v>
                </c:pt>
                <c:pt idx="39">
                  <c:v>27.440999999999995</c:v>
                </c:pt>
                <c:pt idx="40">
                  <c:v>-2106.745300000001</c:v>
                </c:pt>
                <c:pt idx="41">
                  <c:v>-8225.4110999999975</c:v>
                </c:pt>
                <c:pt idx="42">
                  <c:v>631.75569999999982</c:v>
                </c:pt>
                <c:pt idx="43">
                  <c:v>1191.9270000000001</c:v>
                </c:pt>
                <c:pt idx="44">
                  <c:v>4532.588499999998</c:v>
                </c:pt>
                <c:pt idx="45">
                  <c:v>5938.6434999999992</c:v>
                </c:pt>
                <c:pt idx="46">
                  <c:v>-76.953599999999994</c:v>
                </c:pt>
                <c:pt idx="47">
                  <c:v>2575.9505999999992</c:v>
                </c:pt>
                <c:pt idx="48">
                  <c:v>100.19599999999997</c:v>
                </c:pt>
              </c:numCache>
            </c:numRef>
          </c:val>
          <c:extLst>
            <c:ext xmlns:c16="http://schemas.microsoft.com/office/drawing/2014/chart" uri="{C3380CC4-5D6E-409C-BE32-E72D297353CC}">
              <c16:uniqueId val="{00000000-FE52-4B5E-B4D7-564C8FC43933}"/>
            </c:ext>
          </c:extLst>
        </c:ser>
        <c:ser>
          <c:idx val="1"/>
          <c:order val="1"/>
          <c:tx>
            <c:strRef>
              <c:f>Sheet2!$J$6:$J$7</c:f>
              <c:strCache>
                <c:ptCount val="1"/>
                <c:pt idx="0">
                  <c:v>Office Supplies</c:v>
                </c:pt>
              </c:strCache>
            </c:strRef>
          </c:tx>
          <c:spPr>
            <a:solidFill>
              <a:schemeClr val="accent2"/>
            </a:solidFill>
            <a:ln>
              <a:noFill/>
            </a:ln>
            <a:effectLst/>
          </c:spPr>
          <c:invertIfNegative val="0"/>
          <c:cat>
            <c:strRef>
              <c:f>Sheet2!$H$8:$H$57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Sheet2!$J$8:$J$57</c:f>
              <c:numCache>
                <c:formatCode>0</c:formatCode>
                <c:ptCount val="49"/>
                <c:pt idx="0">
                  <c:v>984.76899999999989</c:v>
                </c:pt>
                <c:pt idx="1">
                  <c:v>-862.37190000000021</c:v>
                </c:pt>
                <c:pt idx="2">
                  <c:v>1927.7865999999999</c:v>
                </c:pt>
                <c:pt idx="3">
                  <c:v>31955.205600000019</c:v>
                </c:pt>
                <c:pt idx="4">
                  <c:v>-93.381800000000339</c:v>
                </c:pt>
                <c:pt idx="5">
                  <c:v>1231.6059</c:v>
                </c:pt>
                <c:pt idx="6">
                  <c:v>2270.8847999999989</c:v>
                </c:pt>
                <c:pt idx="7">
                  <c:v>41.704999999999998</c:v>
                </c:pt>
                <c:pt idx="8">
                  <c:v>-1715.6988000000015</c:v>
                </c:pt>
                <c:pt idx="9">
                  <c:v>4439.3076000000001</c:v>
                </c:pt>
                <c:pt idx="10">
                  <c:v>186.47769999999991</c:v>
                </c:pt>
                <c:pt idx="11">
                  <c:v>-7853.5350000000008</c:v>
                </c:pt>
                <c:pt idx="12">
                  <c:v>4864.1805999999997</c:v>
                </c:pt>
                <c:pt idx="13">
                  <c:v>247.60970000000003</c:v>
                </c:pt>
                <c:pt idx="14">
                  <c:v>479.51419999999996</c:v>
                </c:pt>
                <c:pt idx="15">
                  <c:v>3354.2517000000007</c:v>
                </c:pt>
                <c:pt idx="16">
                  <c:v>421.00050000000005</c:v>
                </c:pt>
                <c:pt idx="17">
                  <c:v>169.5146</c:v>
                </c:pt>
                <c:pt idx="18">
                  <c:v>2011.9748000000002</c:v>
                </c:pt>
                <c:pt idx="19">
                  <c:v>3874.3164000000006</c:v>
                </c:pt>
                <c:pt idx="20">
                  <c:v>11761.884500000004</c:v>
                </c:pt>
                <c:pt idx="21">
                  <c:v>7428.9287999999997</c:v>
                </c:pt>
                <c:pt idx="22">
                  <c:v>735.67510000000016</c:v>
                </c:pt>
                <c:pt idx="23">
                  <c:v>2604.5512000000003</c:v>
                </c:pt>
                <c:pt idx="24">
                  <c:v>192.15479999999997</c:v>
                </c:pt>
                <c:pt idx="25">
                  <c:v>557.14279999999997</c:v>
                </c:pt>
                <c:pt idx="26">
                  <c:v>2260.1113999999993</c:v>
                </c:pt>
                <c:pt idx="27">
                  <c:v>310.30149999999998</c:v>
                </c:pt>
                <c:pt idx="28">
                  <c:v>4499.1808000000001</c:v>
                </c:pt>
                <c:pt idx="29">
                  <c:v>359.60319999999996</c:v>
                </c:pt>
                <c:pt idx="30">
                  <c:v>23724.469000000001</c:v>
                </c:pt>
                <c:pt idx="31">
                  <c:v>-616.59400000000028</c:v>
                </c:pt>
                <c:pt idx="32">
                  <c:v>230.14969999999997</c:v>
                </c:pt>
                <c:pt idx="33">
                  <c:v>-242.68100000000069</c:v>
                </c:pt>
                <c:pt idx="34">
                  <c:v>958.64089999999987</c:v>
                </c:pt>
                <c:pt idx="35">
                  <c:v>144.9198999999999</c:v>
                </c:pt>
                <c:pt idx="36">
                  <c:v>-5093.102899999999</c:v>
                </c:pt>
                <c:pt idx="37">
                  <c:v>1774.2399999999996</c:v>
                </c:pt>
                <c:pt idx="38">
                  <c:v>670.11979999999994</c:v>
                </c:pt>
                <c:pt idx="39">
                  <c:v>188.72230000000002</c:v>
                </c:pt>
                <c:pt idx="40">
                  <c:v>-3266.4159999999983</c:v>
                </c:pt>
                <c:pt idx="41">
                  <c:v>-14767.860400000003</c:v>
                </c:pt>
                <c:pt idx="42">
                  <c:v>1288.6049</c:v>
                </c:pt>
                <c:pt idx="44">
                  <c:v>5510.3977999999988</c:v>
                </c:pt>
                <c:pt idx="45">
                  <c:v>10398.900699999998</c:v>
                </c:pt>
                <c:pt idx="46">
                  <c:v>262.87520000000001</c:v>
                </c:pt>
                <c:pt idx="47">
                  <c:v>1707.3497</c:v>
                </c:pt>
              </c:numCache>
            </c:numRef>
          </c:val>
          <c:extLst>
            <c:ext xmlns:c16="http://schemas.microsoft.com/office/drawing/2014/chart" uri="{C3380CC4-5D6E-409C-BE32-E72D297353CC}">
              <c16:uniqueId val="{00000006-FE52-4B5E-B4D7-564C8FC43933}"/>
            </c:ext>
          </c:extLst>
        </c:ser>
        <c:ser>
          <c:idx val="2"/>
          <c:order val="2"/>
          <c:tx>
            <c:strRef>
              <c:f>Sheet2!$K$6:$K$7</c:f>
              <c:strCache>
                <c:ptCount val="1"/>
                <c:pt idx="0">
                  <c:v>Technology</c:v>
                </c:pt>
              </c:strCache>
            </c:strRef>
          </c:tx>
          <c:spPr>
            <a:solidFill>
              <a:schemeClr val="accent3"/>
            </a:solidFill>
            <a:ln>
              <a:noFill/>
            </a:ln>
            <a:effectLst/>
          </c:spPr>
          <c:invertIfNegative val="0"/>
          <c:cat>
            <c:strRef>
              <c:f>Sheet2!$H$8:$H$57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Sheet2!$K$8:$K$57</c:f>
              <c:numCache>
                <c:formatCode>0</c:formatCode>
                <c:ptCount val="49"/>
                <c:pt idx="0">
                  <c:v>3297.8028999999997</c:v>
                </c:pt>
                <c:pt idx="1">
                  <c:v>55.447399999999718</c:v>
                </c:pt>
                <c:pt idx="2">
                  <c:v>1076.4576</c:v>
                </c:pt>
                <c:pt idx="3">
                  <c:v>25717.314199999968</c:v>
                </c:pt>
                <c:pt idx="4">
                  <c:v>-3470.7900000000027</c:v>
                </c:pt>
                <c:pt idx="5">
                  <c:v>647.61849999999993</c:v>
                </c:pt>
                <c:pt idx="6">
                  <c:v>5823.8286000000007</c:v>
                </c:pt>
                <c:pt idx="7">
                  <c:v>648.56240000000003</c:v>
                </c:pt>
                <c:pt idx="8">
                  <c:v>2014.5005999999992</c:v>
                </c:pt>
                <c:pt idx="9">
                  <c:v>1943.3586000000005</c:v>
                </c:pt>
                <c:pt idx="10">
                  <c:v>92.097300000000004</c:v>
                </c:pt>
                <c:pt idx="11">
                  <c:v>3736.5339999999992</c:v>
                </c:pt>
                <c:pt idx="12">
                  <c:v>10859.776899999997</c:v>
                </c:pt>
                <c:pt idx="13">
                  <c:v>266.61819999999994</c:v>
                </c:pt>
                <c:pt idx="14">
                  <c:v>174.98659999999995</c:v>
                </c:pt>
                <c:pt idx="15">
                  <c:v>3471.9081999999994</c:v>
                </c:pt>
                <c:pt idx="16">
                  <c:v>747.86279999999999</c:v>
                </c:pt>
                <c:pt idx="17">
                  <c:v>251.03279999999995</c:v>
                </c:pt>
                <c:pt idx="18">
                  <c:v>1227.1706000000004</c:v>
                </c:pt>
                <c:pt idx="19">
                  <c:v>1698.6690999999998</c:v>
                </c:pt>
                <c:pt idx="20">
                  <c:v>3746.1388000000002</c:v>
                </c:pt>
                <c:pt idx="21">
                  <c:v>999.0293999999999</c:v>
                </c:pt>
                <c:pt idx="22">
                  <c:v>860.41500000000019</c:v>
                </c:pt>
                <c:pt idx="23">
                  <c:v>3014.7267999999999</c:v>
                </c:pt>
                <c:pt idx="24">
                  <c:v>143.05839999999995</c:v>
                </c:pt>
                <c:pt idx="25">
                  <c:v>910.52519999999981</c:v>
                </c:pt>
                <c:pt idx="26">
                  <c:v>493.51420000000002</c:v>
                </c:pt>
                <c:pt idx="27">
                  <c:v>764.96429999999998</c:v>
                </c:pt>
                <c:pt idx="28">
                  <c:v>4028.8039999999992</c:v>
                </c:pt>
                <c:pt idx="29">
                  <c:v>177.21750000000003</c:v>
                </c:pt>
                <c:pt idx="30">
                  <c:v>38536.273599999993</c:v>
                </c:pt>
                <c:pt idx="31">
                  <c:v>-3825.4392999999991</c:v>
                </c:pt>
                <c:pt idx="33">
                  <c:v>-11229.718600000002</c:v>
                </c:pt>
                <c:pt idx="34">
                  <c:v>1335.5854999999997</c:v>
                </c:pt>
                <c:pt idx="35">
                  <c:v>121.29460000000014</c:v>
                </c:pt>
                <c:pt idx="36">
                  <c:v>-2134.9464000000012</c:v>
                </c:pt>
                <c:pt idx="37">
                  <c:v>4596.9524999999994</c:v>
                </c:pt>
                <c:pt idx="38">
                  <c:v>453.58750000000009</c:v>
                </c:pt>
                <c:pt idx="39">
                  <c:v>133.89660000000003</c:v>
                </c:pt>
                <c:pt idx="40">
                  <c:v>59.034699999999873</c:v>
                </c:pt>
                <c:pt idx="41">
                  <c:v>2289.0181999999959</c:v>
                </c:pt>
                <c:pt idx="42">
                  <c:v>573.43349999999987</c:v>
                </c:pt>
                <c:pt idx="43">
                  <c:v>404.29489999999998</c:v>
                </c:pt>
                <c:pt idx="44">
                  <c:v>3360.5275999999999</c:v>
                </c:pt>
                <c:pt idx="45">
                  <c:v>5952.928600000002</c:v>
                </c:pt>
                <c:pt idx="47">
                  <c:v>1880.0977</c:v>
                </c:pt>
              </c:numCache>
            </c:numRef>
          </c:val>
          <c:extLst>
            <c:ext xmlns:c16="http://schemas.microsoft.com/office/drawing/2014/chart" uri="{C3380CC4-5D6E-409C-BE32-E72D297353CC}">
              <c16:uniqueId val="{00000008-FE52-4B5E-B4D7-564C8FC43933}"/>
            </c:ext>
          </c:extLst>
        </c:ser>
        <c:dLbls>
          <c:showLegendKey val="0"/>
          <c:showVal val="0"/>
          <c:showCatName val="0"/>
          <c:showSerName val="0"/>
          <c:showPercent val="0"/>
          <c:showBubbleSize val="0"/>
        </c:dLbls>
        <c:gapWidth val="150"/>
        <c:overlap val="100"/>
        <c:axId val="1716735056"/>
        <c:axId val="1722128624"/>
      </c:barChart>
      <c:catAx>
        <c:axId val="17167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28624"/>
        <c:crosses val="autoZero"/>
        <c:auto val="1"/>
        <c:lblAlgn val="ctr"/>
        <c:lblOffset val="100"/>
        <c:noMultiLvlLbl val="0"/>
      </c:catAx>
      <c:valAx>
        <c:axId val="1722128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73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57A8A33-B9CD-44A1-A4E3-B3CD21428359}">
          <cx:tx>
            <cx:txData>
              <cx:f>_xlchart.v1.8</cx:f>
              <cx:v>Count of Order ID</cx:v>
            </cx:txData>
          </cx:tx>
          <cx:dataLabels pos="inEnd">
            <cx:txPr>
              <a:bodyPr vertOverflow="overflow" horzOverflow="overflow" wrap="square" lIns="0" tIns="0" rIns="0" bIns="0"/>
              <a:lstStyle/>
              <a:p>
                <a:pPr algn="ctr" rtl="0">
                  <a:defRPr sz="16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600"/>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16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600"/>
          </a:p>
        </cx:txPr>
      </cx:axis>
      <cx:axis id="1" hidden="1">
        <cx:valScaling/>
        <cx:majorGridlines/>
        <cx:tickLabels/>
        <cx:txPr>
          <a:bodyPr vertOverflow="overflow" horzOverflow="overflow" wrap="square" lIns="0" tIns="0" rIns="0" bIns="0"/>
          <a:lstStyle/>
          <a:p>
            <a:pPr algn="ctr" rtl="0">
              <a:defRPr sz="16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600"/>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Chart Title</cx:v>
        </cx:txData>
      </cx:tx>
      <cx:txPr>
        <a:bodyPr vertOverflow="overflow" horzOverflow="overflow" wrap="square" lIns="0" tIns="0" rIns="0" bIns="0"/>
        <a:lstStyle/>
        <a:p>
          <a:pPr algn="ctr" rtl="0">
            <a:defRPr sz="1600" b="0" i="0" baseline="0">
              <a:solidFill>
                <a:srgbClr val="F2F2F2"/>
              </a:solidFill>
              <a:latin typeface="Calibri" panose="020F0502020204030204" pitchFamily="34" charset="0"/>
              <a:ea typeface="Calibri" panose="020F0502020204030204" pitchFamily="34" charset="0"/>
              <a:cs typeface="Calibri" panose="020F0502020204030204" pitchFamily="34" charset="0"/>
            </a:defRPr>
          </a:pPr>
          <a:r>
            <a:rPr lang="en-IN" sz="1600" baseline="0"/>
            <a:t>Chart Title</a:t>
          </a:r>
        </a:p>
      </cx:txPr>
    </cx:title>
    <cx:plotArea>
      <cx:plotAreaRegion>
        <cx:series layoutId="regionMap" uniqueId="{9D2A5F7A-0AA7-4665-A919-BA150A137B6C}">
          <cx:tx>
            <cx:txData>
              <cx:f>_xlchart.v5.5</cx:f>
              <cx:v>Grand Total</cx:v>
            </cx:txData>
          </cx:tx>
          <cx:spPr>
            <a:ln>
              <a:solidFill>
                <a:schemeClr val="bg1"/>
              </a:solidFill>
            </a:ln>
          </cx:spPr>
          <cx:dataId val="0"/>
          <cx:layoutPr>
            <cx:geography cultureLanguage="en-US" cultureRegion="IN" attribution="Powered by Bing">
              <cx:geoCache provider="{E9337A44-BEBE-4D9F-B70C-5C5E7DAFC167}">
                <cx:binary>1H1pc9u4tu1fSeXzoxsgQYI4dftWNanJkiUrsiO7+wtLUWzO88xffxfl2LEYJfGt9q1XOn1arcEQ
N7Gwp7U3oP/aN//ZBw+77EMTBlH+n33z50enKJL//PFHvncewl1+Ebr7LM7jx+JiH4d/xI+P7v7h
j6/ZrnYj+w+ZUPbH3tllxUPz8b//C99mP8RX8X5XuHH0qXzI2s1DXgZF/ovPTn70Yfc1dKORmxeZ
uy/onx+XOzd6+PjhISrcor1tk4c/Px79yccPfwy/6IeLfgggV1F+xVimXihM0xhVGVFlrjD28UMQ
R/a3jyVNXMhUo4xwxgknClWer73ahRj/W3EOwuy+fs0e8hw3c/jvy7AjyfHu+OOHfVxGRT9dNmbu
z4+fI7d4+PrhptgVD/nHD24em09/YMa9+J9vDvf7x/GE//d/Dd7ADAzeeYXJcLp+99EPkPwV7L7s
wt3zxPx7UBT5ggMTWSM6HlWu02NQdO1CZ0RRZOAhq8/XfQLkDcKchuRl4ACUv67OEpTPxc55npl3
QERcKLLCuSYzlVJOdf0YEUrphcZ1WZY1VRtC8jtRTuPxNGoAxufbswRj9BDs6l32jnZLEReE6FzV
VcaETPHsGBCuXjAN2qMAKsYBysBuvUWi07h8HznAZnSe1mv9EEV5G1S7yH1HE8bIhS40TXAhdAIk
fsCHX+iKrgvOiUpg4IY681apTmN0PHqA0/qvs9QhMw7ibPc1fkejpl8AHVUl8P5EEaTXkde+nxL1
QmWwarrGoUgIEp6v/eRq3iLRaXy+jxxgY16fJTZ/ZW4XR++oPgq7kAU8jlCFohJYOTGApvc3GtOo
YEzVCTToGJo3CHQamZeBA2D++ucsgbnOHuw4ep6bfx8HMOVCKLqmy6qqUVX+IVymMrlQVR2a883m
PcXpT/rye2FOY/I8bgDJ9eYsIbmKSzd3d++qLeRCYM6pEFzhKtP1gSETFM6I6oS/Qu01MG8S6TQ2
r4YO4Lk6TzfzV+bvonyXv5/OwJbpfRQAD0I1mRIxSDGFfMEUQVUViY5GFbnPdl6j8xaJToPzfeQA
m7/OU3XMOIoe9oW7L4vnKXoHk0YvVK5SlVNNPcUAcCSjCmKAH0K0N0pzGpqjwQN0zPNMcsxd4D7G
2buG0Qq/kOFKuEK+BWnQjaMQjYoLjXKZiyf2RhnEAW+T6ScQvbqfIULnadueabQP8eMHhKBl+OU9
Ux4F4TRBrgnWRuaaonH5GCvOLwgMoI5ciCsykyliutd27n8r3WnUTn/LAL+ReZahwwQZkPt19zxt
/972yfqFKlSVItAmFIj1kLxWLx2uSQcpKuuI9HjP7Txf+ymie4NAp1F6GTgAZnKeZNv0Ic7sd9Ul
+UJjcDo6Jl0nPT89AEa5YIwpnBH9JDBvEOg0MC8DB8BMz9PiXX7dOe/IGDB2oeiCcJlRXaYygupj
WChlFxpSVg0OSRZPrM9rE/dbcU6D8m3YAJLL0VkasdVD/WH50Lj7d8QFITb8CQyYxlT5hOuhRLug
RIeV08khOeXHduxtMp0G5/XYAUKr5VkidBkEbhS775gCgQ2l0BlGNaHQA29wrDe6uKBMR2wARkHX
fkyB3iLRaXS+jxxgc3menmbjoO734TIPdtHX5zX87+MABjYNky9k6Ah8ClA4xocjR0IhgUC9kCoJ
VYHde23X3irVaYyORw9w2lyepQ5dO+472jfoDzhqVWEgeCgYz37+B3EaJ2BK4ZTUp7LoMT6/k+Y0
Lk+jBnhcz84Sj8vo6ztzbuJCgHBD3gmS+lDCGUCiXYAzQPmnLxyQH2qib5DnNCgvAwe4XK7OEpdl
HBXvyoUyZJmKAiPFWZ+6ICE9xgX8G0JrpDwa0hr+1PDx2pS9QaDTwLwMHACzPE825zKud89G5B0c
jHyBDhpNBSiEouQ2REUoFyohRKME0P3YQfA7YU4j8jRqAMflX2epJ4v3JqV1ZPZI6QX4Gh1enQxL
BjoyHUAFPHQd9c8hWfN7eU5j8jxugMri5ixRWcVZ4Xwwd1mMiPkd1UVB4VkRqOUoRKWgy4YNUBzx
Mjo/wKIpYAD6NqhnVX3iZd4u12mUhuMHaK3Okz5bwM6Xe799nqt/b9ZAT/clA1lngvaVnZ5+PorL
VAQBHMpz4M6GPR5vkec0Pt9HDpBZ/H2eegRO4O84898PGSajUC1ktD9x1KrRPzDMaFRkPCgq6Kos
i76DCszn6zCgz+p/J9FpbL6PHGCzOldsvmS73H9H64ZsE1oDV89k9NWiZRCs8mutEeKiJ2kE+OYD
Kd03Gx5j83uJfobN88ghNufZu7Z087z/f5K4z1P0DkYNBU8QAWh4BhXDNWT7x/CArEEhgP60tfCN
Qp1G6GjwAKTleQYJy13Wvi9d01faer+jir4HFIT0QIG4dsEJRQOV6KmCodt5izw/AeflTobIjM7S
7Sx3eb7bO2X+UBT5+ykQfA9K0gqabUCaIdfR4Fte2zewaRq6Pvs0FXwoUIRvem3f3izWz1A6uqsh
VOeZ/9w95MWHrYsq2/v2F+ggA7DDAMaMKKTf/3EMlU7QXqDw5/LooY33NVRvFus0VIPhA6jutuep
Ve7ece3de3YdooMK7kigFZeSvt990Fmgq2jRIX2vNfpBTynUGyQ6DdDyZeQAm+XlmWKDDqo8Lt4z
mtOwgwrta+huOzSv9e7mtbUT7IIKHfqFUPup131g7dw3iPQzdF6GDuE5Dzb015u9ngzNU0B39Jf/
yz1u2CuC/na0eTDAoDJwPgOEsJeE6jB/gnLW71aAv3pt5AZ70H4u1mmUBsOP7uQ8Nrj1QWlcZu8Z
Y4Ne03gfA5wmePqeUN63Gbyo1TEkb5HoNBrfRw5V5jy3Hqweqt17tkRBWRCWoXsd7ICmPwVnr80Z
pRrSH+wWxVZQpEkH4vS1svxentO4PI8boLI6zxigJ0FmuzDJHfc9d71h+4GmI/dEqRPcAUzVwJL1
dWpsUuw72X4I1d4s0s/wObqjIUznWRW9fWjetdOdYtOhgtYn7MgR/f7cH/yMgjfhYxhVEA4M857f
SnMamW/DBojc3p9lgNav0vlDlj+0zwb/3xM6ffcNMhgQOdjiJtBXOEhyOJrWuI6S6Le+3B/5trfI
dBqc1/czQGg1P0+EDjWf0c5/3yiao6FTg1ZQuJxDC9Sx7lCCFhCwBdhhTbDjTfQYHrmdN0r1E5SO
Rg9xGp0lTtd+gN7Pdz2WAFW5vhFaUwm6ck8UsVENQgNVvxvxB9LtLdKcxub7yAEu14uzxOUmLv9v
aqbYmohdvH2jOnx/X9c+1iBQObpAtRRHFah90WHYy/52uU7jNBw/QOvmPGumT3f17tYO/boKSgio
bMtP56ocY9VbOxm9O4Jqio7UtN/++9ravVWqXyH1fE9DnM7T2t3iFAOcMPPw8DxR/z5sQBOCDrIA
PdNclVnfvXsMEk5hUdCCgFRIRzz+RHO/BulNIp1G6NXQATy350HsHEmNU4u2D1mITrf3Awc7EbCd
V8Y/iiy+xQOv01TsWtQ0WcMeBAUtvU8lotfgvEGg09C8DDy6Rdzh7Vl6o/+DkgKiANTewOugiMqE
RmC7jpBByQHeCRvgiNaTcUO27S0S/QSal/LIEJszrfnsQB9EdvGuBxggzgZPjTZqBcat7/88Rufp
AAMwCCpOb+FQn0Hvwd2bZDqNz+uxA4TuzhQhN9/HUe6+b60HSapASQ57qPqsdBjGCdR6QGHrIOgO
B3/AK702bHdvEekn+HwfOoTn8iyN210b4/A8+3mC/n1I0HdVCQG/Qr+px8C2UQLjhzrD0yasHzm4
Nwj0E2ie72QIzN//f4D5+Wl6L4cNjnbFbnw4pfDVgXq//vRw7zg4cTD02/o+Cd/T0r/8+udH7LnW
YMxeTj/sv+RIM4632fww8GGXF39+lEChwgbizEMFwQN2OPa9JTWK708fIYNiBGWib3sbo543wCGK
6O6WsfcRB8O8bHbI+zQPH+HrmIqjSZ4aUZ7vcB0HLQ6meZmOb68/RGW4jt2oyP/8qHHy8UPy9Hf9
/fXnmuBkE4KzMtDZj1Sv31+e7HcbrHD8Of1/aWaXWShEPJN4Hhmy7fzTzh2N3LZ6IU+JFa+znBTj
Vskqs4qK0KhFo03iyLvMBKWTMuArzyztcK2n1a0edwtXVu91W3MMxb3Sc883VWrkvr8LLX/JYzKp
JWbo3tIJ48s8Ximq+ymN+Kr2RGKqdTOtaGYIURVGGuv6lFvdxm00fU6TT0XNJmHn+KMurn2DWvbM
DoNVQKpiVOhxYchKEJqp39VGUJJt2S15prOR25TETCU295WgNSUvTw2ihEZF1cciJYtI+if2ncYI
HLKVPG0loqIz0q4woiKihuf6Rlz5rhnJ3qPXNrWh53yVBJVvyA1d+0EwKxj/WrV8lImwMty8lk0t
ZzOhhEvZLkxfZiNFqqdpVt4WDNf28pHg4UPdthspzcadYz+06ogrRWRYamqoZW1wV7rhWmEZllwt
fSte2DlmkzfSKIqqTzUJlm4RYN8Em5VRjCHJiKXkUqrbtZvxleSShUu6RSzIWlhk60jqTInatZWW
Ri1PspBuMymfqH42zvN26mrBMivcR5rEhpDcOytvN65e3sqOel/69jic51Y+5rG+4kozDRt/qfne
jqrdoq1xm360rGm1cYh1KduXwi8mzC0nTPaXZdutmdcuPK2eisyf18KdZ55kVJ23dHWCVeEuE2qy
wJ/wqpwUrBi5MZ/JQT1VC39OQ7GqZWLGXLtP23zCpXZNOm1ZtHck6HxDMOdRCbEObC1eNKpzaWl0
YaVsVkf2uPVC25AYKQzkwbMSV45zqzOCho7cIhnRQrn3q2Bnq8GVXY9xCNA6cdRZUjhzL8oNKttz
kvnLHmFq1dsylw2/878wP3hUbecxLZpNP42J1G1THYuadbc0nWY+2bekdAwamAFppm2kGZlOR0Hk
X6Z+adpKvRFRFhlZXC86LbEMW3aMXBHzhtbrptNmZevOQ8XwqbqKO3UlO5jBpFlQh81su124TvCo
20VhkKY03UaZEOYvFbXb9muyS9UZtoKYTHXnltrs9URe6vq48ZtbzWk3dcLuHcWfdzU1lcRfZqm3
O1yjLX2jaZV17qaGXUuBWab2o5XrmhFEzdRugh0nzUJj+ZgBFYdHI78yI4b1V7TrSqkNl7j3auk9
Zn4OI1FMQu7NSRssJebPFeh52LozK/ZHcdZumy41w0ofNV63djt/6dfFJPWwVqXsxo/HlddMs7Ta
sKC8zaRwWfXmQP/SON1WdOWmVozYbjYyIMm0YJdXf4u2mBd1t+Vpt+0RLEm7kAJ/yZxw109Mvx6p
XW+4W4+kuNvmbTmqaGtUtWz0t2Qp5ahRMwO7N2eqDGiktFvXOVkXcj2N7YnchJe2kuH7spHA/fiC
jz3dM+pavc+bfCw6deYy/YugZufAJlisvCklZ9Svbd9vFr1sgQ1bVlfFrUsb0+vkqedFS8+FKSid
bqGp5aizoOtlWE7CPHhsGBu77n1d5WPqNrcyLSb9YhJpPkldeWsV9kgOtwVmSqn4fZOkWC+k2xJ2
mUvixk7ySaZ6c8nLJrFSwkx3a541a0dtbkOijoponITNWirbLffqqR6VsDKxu9Nt6a4S9qervFFX
LCN7J0tM17JHlWy7JgogK4U3e6FanyO1NoTqPRZRu5BLaqZYzJLtjot2Htvaio7tRFpbdXylxNVI
q+mklYtZ2vnzQNdWTK1uu5SsE2akTf9UnalKt1C+aJ7/icTevMiUWSoHyzCF7A3Uo3WwJDDTWkDM
7J9cya7LsluIpLjN827SBdzwrGbRQRH6fyXXncTpXFKwvBqNT1SbLlK13OdWs26wNjNW3qYyVMxj
ydRyunHG1VlvrHBQcmF0tIyMwg7mlFe3vcFmTTayY+9awLMVXrelXrgr0vSzbG3LsLlVLOoYLmv2
svOQu+LSbrRVr5K9TUBb1crxgB2UKJehY5S6rlnZ+n1ZJqlBI3gawe7TUp3BJzpGRYoN9tetZBgq
w6/WTuHtClwjiGDdRLl0Gq4ZtaJB1cKdJ2roh3OVOav+WqHMVweNo82KypltWhL7p5CkFY2scEwk
57pyM8/QvDownFb53Mmqa9iJ7M0bqVAMuVVmQWNbJlGLO91Ld60oqpnq0b1na/ZlKlSDF1ZypZRK
Y8q1NvdgYq98pw3GbtuSsdYYis+1Odzd58Dt2plX5aPQSXMzKP37sGnWIvbbBULRRUHzfxRJZYZi
6cXY9yU4vahuI/jZQjIjtREGDiToLgNy29RONadeXc5djZVPzw7vtZ3bTuuwuCy59sl1PHnSeZoy
Dy2XzQ/PDg8Sy769RGcbxDZIFOZzoZf5vGlFNhfcvqtY24wqpbjipWPNibAkI5ACy+Sq4yqmyDo6
PzzUbUrnoceKidWpd1RPja4trbmlR5MmDu4cV87HdmHVc10k9mVY+WYZVOmkJe4WZ/46l21Yj3Wn
gwkpySwttAnVpXEXVaOq88cRk8Z1mRvwAUYs3ev5o5ZpE78Jxm2kml5bjBoj5emo5XinkK+kxKnH
YR5FRlpK+SJp4+LpoZSbYgHhulnH8xV3smaCoMgzisgC6u4kkJx1FLN4jPhrqxsiUHedKmYOvMA4
dfRdFlF9nJaVPnej8h+30c1I8pwxNusapcddo9QaeOOAbbWGF6MkqSMzlDQf5oYYtFALw46wsDtP
3geSP68idaWzpDCciph+ps/ipL0vE8UxOqi5l8F4QAWittyEotvYWWtC2cathUAHdbq/AxIW18Qb
CxgbGudjHeavkVPLaH1+zyVtpYb1rZy1tz6LV4FmGamlTzvV3blsJtXZgmk+yqQvQf2JOJn+GCYL
pM44+1eX0WKEY82Ow2TXwzL0aj+eldx/TP3Lmga3Ea9vLb1ZZY7ZSe0iRRzV8BSbIn55ZaTegwAd
p54ge0B3Bo7r0rVeslcBumB1GWktj2aWTdetkkRGG2iXwUgLYV8Q6LhebjaBZUhCW/Wh0m8uj2xn
eHk0f+ocEqCXjZPB5WvOG8WzkngmFwjiYWsip5hIaTIVZOPTeqMp7i6PL4vmk6uGi4zBqiGwdbx2
+htBwBH9KMjhECwdrY9IzI7nwVYi4ei5Fc168NWm2qiITAJpoXNy3SYIDIJiw3lk6KlqljQbR0G5
idp0HFF4nwABq2AzN2LjhN/9WrL+1OEfJRMoYGJTGnYWsl7yVwglvl13XqtHM1EihSLRQnGUT1Lu
hmZT1whCVW3M/PLLYXknOeLzoN0jEru183Wsejsimr3iwAAcwkNd7db2VNakuyTotgVcl+K1ptYi
DEFsp4XtlKfNtA9BNFFPfU+dOVCAPkonBTQlaDah4831kKw7RZ1lwKK29VEQp6bjVBuvzMaU3Qc6
maRwfpZeTqOynWZ6vknbehYUqukzCzGsC9W1JpGWTYidj1MlGzehvZXsdu935E5r2Eq0ismVbK3T
cmMl4WMqSny9h22daQQfZqJGVRkcq8YIiIWYGPlfGDe+UdbVrZPFkfFrFE4tD0aJ3Pf24dg6ebBO
5cAVYSyzaObI+YTFZF2KYB4GXw6RdbOlRQY66peKqZzCHU03/YlEOuu39B7jLmqqIzeFZtpau8gD
78YLJ5qnbL243uRwfBOd+bu2gVHrJMsgZXWLdHeesnCuIK4PKvWSdjdOHl1G8bILq40QpdnI0bXC
+8VAEJAGVbtWaguJhHydywu30DtDi1pMIlxHHV11sIclQrH+e2s9mSiSoVbajCEA7bOCACtBOOGc
ys1C1MRsebetkFWFajYWnmO24T9aTk2prKfI76fMC5aRW03c/Ivu1AhT/HIkNJ6MGuqPZJ7M3FbW
xk2tq5ceVaURSyTDNkJbTsZlFpRYRdbS0q3SQK6/p0VpEERScpqMw9K+jvxmW3Pr1nVLs0IKhghc
uZcDRMdZPA5U5e8M6Sh2BO/6oLVI6qmnBquwze+yst1XMsKxyEXK7mzS7NJ1kSnblxXm2Fa9pU/C
paOzezlWZ3U1D1l71UjeoyQnM9lWR7pdTtok2NHAmnN5VCjrJlFmTqvOWljtqtDvtYqu+3QPEcui
HUtQV5U/5UmxNpPLDmbXmafRp0aG08J9SDXiN81e1UpsUl6OOK0WtU72ls5WnIIm+PVKA//3g31B
/V1gd1+/8VIfLO2OS3HKJCWa9elbn9I1gJ1uuZXc9bccacks+o21PWX11f5kGhyWxrEtqv/8lUnL
5NblAWthbH0kZDkS0/j3LvWEynINRxjheEPUdrDf9/girpP6RUBINGN6FRm1moPECbrbrPGnqS1M
Dirok0/STdchNtDzcUPJInf8xz7KzkS38Apt7CpiLFTaMy0zIckrH2lPJbN7DkPIo2DuORgTZ2bu
eV90DZdJK3+pI6JjQWD0htgPm21py9vKg6nOMt825G6ctOEy14TR8HKjAP/S8neyaBdFUSxQkTT6
vIwr3dYRbOUnbNYoCMnzaKnyTVc3MxWJTi+kijgk1bRVq2i3MUgLzR5XevI5AcOgC6Nzm7WveEtR
l7fYr35vh81C17xllClLR7bHUt4u+rSpcNwl6fjIV7MrLI9FZ1/rFqiPHHyBnCFLArtnNFV8R0ue
GpYTjcsGoReR3UcV7kJqkZO4/rJq/Dm27RoBkNQDZdbzCv3lSAZDU3nqfaSVt2Gejf2U35OImH1S
IprAlCCLZdW3vQVnyNd+vbhxovKPyxtLTKDzFOEFzuEZMJCRnBRN3IbRjAZwn1FYmXHqZQZ+TMY3
Mpx/YUg+WcSBVJjUAUZS407rPLl0GulGFmYwYl21ypDmVUgNS6atSqbP82Krxp2ZIkPvU7eqWudh
s3Ek+yrX5atU9/4WRWIkUQFKjqw8xb1rdX/nyfh+tLk4Rh2Vl8y1JjGIv0gtjVKGzUtBAVTQfESj
fVBRZs2mtNRVb1XTrtrHVm5IJF+4Vr3nsPwhjBlX4iVLcKVWn0tMRfDRTCnIBbB3ltRshF5taFmO
SrWZhPE/fZLKfW+eSc1U7YpJAnIkV8ppqCLaAf+iJc02dcgaCV5TM1MBWdZHY5ZfjWwkc4atrqJi
YtNyzrJ8E1b1vi2baR8EqXlPWSj3wmsMTcG/Fp+Wcb3VVNxxaUMlFOtTAoqu0L/4qrRB7F6Mfg30
CSuGwK3/X983iYP+jrW9tlMeFHUVzWo9GuWiMljCwWvW9bRf5ErRrJk2txL7N+sLtfsf15eO8Bke
muJ0wR/MZ8qUFmc+lNGscNRtmAXL3s/puVEF5bgmACMIl1ZdjHr+zPeqkaWwWYaAJ2lBvIDhlKEo
Sq4aZSePohKUFYJsH7RmRqjZx2JU+6KBSGFxZvTxkg6ilDfrnt2IfP2+EvmkTr15bzJqd1lK0jSv
tGnh4taRDwUCUVjY7m1LWzmyMmIg97w2M9IkWKoh2fZ218Oi8yJQiFFtZKE6LtNx7oXLVpSjzK83
NoIexBNx2u3l3hlFQNNjV1rdjavCX0YK8nGv2zRBuwg57Eavw7bi7/p7Vjqy7SjZeh1ZpiVw8b9I
PFi2DGkfxvpuMXZ4NpY1WN8smPeBDm/IosCyz5G5dmxUpsGqyEa6at2DD4TGVvp9z1DYFTEKx4G7
ZaukCx97OkSvmusIkfnXOBXTKmyWtIhHtH7MAm9S1OFSY4g62q7bh2SsWLBEvmRqkSm5zaoroJV9
WNep0a4jqCnU7bXtWBqsXx0ZTkqNLhCTHOmu5wfzljDD0ckyCcDEenxVNv6ubPmqZ60p+LqebWpT
eyK1bNyTcMi99v1NCwURi0/XqeTOCQeb5pWb3sO70I26Ule21a7714ncLkhpuKCLstJdRqCTq0Zb
Orlv1E7XGK6fm7HltGYRsFlvfXtmLUa+yIrqmtbjQxLblrd6W+9p7N10IGdoSW6keW91S5DkxPKW
MkoHtPN2zPWWNCqRbDo7xiCVpMJCg30Nq9ZsLU+d+PYCR6Hf90xbGOEPoL0RUe/hwhdeAPeB6DJx
brxUu+oDJhq0Wxawe892xrElj6nf7SsHrg7RRBWFc6ny5o4Ajyiyiax1ps3nrm5Peq6tKALQi+nY
jmeIbudJ0i4OCx5Fjz6MdOGGmxrzCevFwAqwKBr32XiQ8JUIihE4RFMO68ve+USsQAaprqq8GkX2
nkjg9fsF17OvHpxq0iB3yFOwNU2IEgTohZxX26BDhcfp4ElTGP+umlYpWGeY454n7BILvVy/jvL5
KfOBQ/7RfILTrdBMfGy3glbxUvyAUzjLebuPckxkV18q1mfwXCA8SuYYfTKql+EVaEzUaGrDhyL1
3HO/sHJHaIZeIAcoBCjiuA42ga8ezPbhC7j8JfUQ4GY4BVy0e0+XUNJpVnDeN8IXI+ymsY2g9rMr
8EH1OP/kS3JlkNg1G1eS56yCz4kyiY1JUBiiKduZkiahqZTlOuRI0m2ZGERNEDLr3RLHU97TnkXS
OqhJo4XZhMrpLsmEM7K9hBgcpEYWgwstYnCbRElqYxWhmGhqTmk0cjytPQdMeHnjFe1WpEgRq0eS
KYkZQ8F7++J0ymXseWadELO36horFmMZxqm3OTe2RFYkzYw4c3ZERxRS1VuFNJvGY7Mi8Q2Hzqs4
G/c+PHAL2OF8EmvFKK0R6vV+twyWAiuy17+cixuq3FSoawQeWfff1odJttynxu7cv5YyPo5RE+hX
hc/Zqv8SAb4/A73cMwMSygm+3Mz7TIPl1S31tZkat/s2hADg7cM2ckE+TWZZgigoLjfkyk05GdG2
nlZ+B7OUjO00fwyK8lbRmnWv0AV/Dv2/VbrXrwu2e3BgmWs7337O7+Xlf+P04P4Aovzwa3Pf3z5+
+f3H6PoS9csv0w2K3k+/F/hcL/7ffHhULt+//jm950aIQ7m8/6W/F/X6oVg+2LT4qlrej/tWK9e0
C8SBCjYev/wG11OpHNv/L5jAjmUQcEgXDj1e32rlqK+DHuPK4ZTTfq/st0I5xZkOaKZE2EFxNgoO
DOIvv6N4NPdoD/j2+nWxHKdCHtkC7F9DDzoR/e9J4AiP/vcLBraAeuBJa199SBHXqRFRPjdpII8S
pxNTWmny55ql8ijsMjE9fEp0iT59ivKS8vRpEPjfPj019vBVhz8+NZaKnWvH0NYqSReHBz0I0sT4
/lo0bQoXjYfBe57dIQ59elPKr7SoaGY267Kr7w9BIl6/dFkoLWJ/JlKh3NlJEF6hu8E2pf5l2kZk
XNcOB1OVsjuZF1/9qKiv7aYzqAOvwjNvglp8+4+apGZUUHFX2c1EFV6BahfhCBwCq7MWbZtai8Mz
LRHWIrJsLTO+v/YtqsyryjP8lthjxq3WQI3Is0d63dFFE1CeTtBBQReH145WXkuxRb4kvuvNWo9F
V17nxFdB/+BYDUdhNmHm4IPDy8OD5mbxlZ/4Um4cniYzYdf+1eGzoGmkse003hi12GrSKJ2+8vKs
mtiJpa+c/lnXNI2RCTUeJXQa50q+FSSV1gUSrqkvObHRJFW8qvoHS/LxwNMW5Xs4jKKo7TIxWKiF
owSp71QpihW1i26Fchq7oThWeCxXlj3Jmky9ceykXqLU9zkNQ2tEHILswPc9lDYcEz9al29KOIMN
7qOaRS7KTof3Dg+9rhjC9ezLw0utk+3NrwYdvihQq5mSxfFl3Sh9v4FbtiA7UNL5/nB4L5F5M3yv
Ysnnb5jryqr1KlBTdXCdKa5zY1mSOs2ZRs2Mac5Nk7cUldm8GfVZ2BTUgLJAPF/OE15XM52m7kpt
PG0c6V28kRtdMVXJd+78AJRv3YhqkUQpGcUyElavzr3t4Vnw8iyvJffpve/P0BInz7zA0cY0yFww
OZE6FY5VOubh9f8w9l3NjeNat7+IVczhlaKSJVmp3W37BdVhBoEBYA6//luE+li2Z+70rTqFgx0A
e9wksMPam33ReWuaR3SDpDEyxxMrY6Pu2TUYUsRiqq7c0MEML6ruqrgzcvGLDf0SIar8tSGjlTDX
4Aevscke1rabkGaEP9m6XpwrhPJjlLx4MR56uVKZLR/ZyOSjGVQS/iSGMui9eIgqtdKCKhyZhfcG
EoM1HoLc6mfQDoeSZK+2yHu2UFFpPMwkUCIdA3BiMh6cVr7i9cR/0BtZFW51rqet5Uz5bvIap4zd
1LV2oshSmjSoz1o6/VTdmDe5qK0fvsrZJsg9jkvV8BdtZ4hw7Rk/DWQpD2lAnMd8iBahCBCz7jIY
s2bJaYhgPG1g2HpqhG+ajidkzJEPnIfCTbCCv+fQIYxlWU1r4kJ1yIbF4NrjOgsoP0sibaQqq/wn
7+lmEO3wzaurx6Ao1+l8jugBpx7ZefM5oslcHyZ3Gv+ARzLhWg8qS+ybzkLUsHKDBNfN9EyJufdr
2//F+HR1kUv6lodRvzQ9IvZyqvIDx3eibqpdMe2Fm8s/pBEAmP10u6Ca0HYjzwe+2Z8zPvPt8y7o
Flg5b5nPwr9Sn2dbHqUii+2IqwdD+fKhSW3QevqZ/qz6jv7H9PPaepzShdEM7hI2mvkE/Mel9Mbh
mHMunmS/IHmdL4gcyTKb/5n1YPmTizMsT/dF1tz4uS2ZE2tpOK8YjIostd592duKO9+zJ+rEesWf
f0ZZVIcSYe/rGFbwDDrZn7ldVXukDUXi+Y36TtPugQ4O/ZoDzLR1Q5KvaBWq792u4TT9XueyXuHj
yuHGz9L6q2Hk21zAY5ua60Cn4mT4jYf0SXugY9A+j57HNpPvu0sraNrnoivzOK9qdsy9mm4qGlgL
q7LyOKpG9gpDfFzkpjnsuyIcr3lanoKZX4cDW5r5RLYl94pvE9Bomt9GIliNjbDXJE/Zq9Uc+3EI
nslYGJuurdylZtPO3TZC8Scahc2ucac0IT3lr44tkneG2L/YNvjUwuenD7htnHguShtg4eBR/Pj0
TcIJa9/0+S9hpQ4wb7i6hJlOry5wV4t+tGEzKOLANw1xlcvx1cwif2HQpt5P9ehcGDAkI17YldVL
kYwIFu4rx0z3uap+zzTPCPNTWkx084mvdQdkmWukN7H2LhZ+eUI4Bn/xf9lO88xarBVrz4GH/PbQ
tv3ebHJvj7yzWOZyos+NL47B/HJ7xDuV6Cz9TasisPNbtZvsd6oyyIJf0nBOQuXWN5+McmkpiyUV
ayjcPcM1JlWcwrbf4pVc9cIVFL6EWJmZi/Axbdnv2UfpZz3EMVdDKrHio54Mawtx3dZdhEVk7o1x
ej9EytoKx6+2n/h33ZQoc69J35P7ZsjJhqfj2MZ3lftazfNkcbT7bNjopVqo+Z+X5Uj5GqndJ4NM
AYbIxi+4PMXCCq3q2R8R0UJ+qv9BVXOYUsooAjFNzLnR8jjnKm68qLpYPK8Whlc8WWIQR5uZ9tMb
NUXUeeIcAJsuF0drpmaZpmzcVHfN/6910/wT3na5/zyKn6CpN9n9582yO/X2m3lFFmxTxdtYWJwd
QkXdxeDZMskDlx40T8/uA1xOCGjmLnxr+K33b8psIGTz329y8DFggco/9AMAahgfTLFQ6wen5+OL
PDBEBljlGL+4MK/NVIXnMBDiUKekW+g3GibBz7ZwwjNMH34o3/gh+PUbv5t4j0i8Pc4mxM8h4NE7
fc13aPAzI995FV2iJpvaGC+3tSdvT+1tNvPMqS6XAlCeOGI14mb6GdNiPeinTc+0Im5HF1FqFztq
5m3z0CIFAvrMBJYPRnGZpSouuqjYlbNRnEvHXDPT4YkmzSLMzo0lbpScNRxCVcyHXO649zo12SIk
o7fLyqY+9navFg1P85+lxxaC+MNrDjN5edfwvV/Ee6i70N8GjpPGjeXDyLrTyvmDNTAXziqp8duz
I63/FWdn17ZRF41OT5//FVU7ygBnUPjLoBmSrbFnlfZSO4bSWmetbQAAA5cyTTe9p4wvivvyysfv
XR7sSC3owfcrWIVvpCImfmHRk5s04kF1juiYmLhvvKm0946b0U2tTHvvzTNn5umZ5t2lUhFEsN/0
9Kzn/cUqJr7vgwg+iGsPq6as6mM60d+DFsg2GuAU/o+nVSZcsgstUF42eDEAC/XRmpl6G62tFaN0
jOL/flP8f74pAGvAP0SzWnzlAT79xzeFeh03zIE5v7yioYuac2vfvg1+zfGkarppXFiHii6dhtcP
d1ZZ4B8m452znLjnAnudIh1YZ7FwWH1wx9Z9tOdB87lws2U0Wu7ik0BLhyiDZ2sDSNlGRrOVE9Kv
j6bsRMLt/LkcuLX1pFcf66GtjwjT1seZL11/3Nx0U+GmRxf5687tbGD8ZHQKAr6reuU8OekYnmZZ
ibbXd1k9U67bf5F4LpfSNspt3Sux0zPRj79n2dvsLr3PaB+IXWrX1fq//20Ao/jHCxCiVyr6AiAv
iHCQ+ynrzQJGMjGa1a+0KabaXQYqWlVsNA5ZWJ6UMXRbTd1YgQWAdwUoS0LxralFdqNnbS0XKR8f
+qDajkVoHJyced16jOS7bbRA63IfoP1GIi9GVCUWQk7Gi2cXF6kqi8YIkIxNgP+ngBHYRfnaI2W1
yJrCvJoI/C8LaZBDqUyxtXlRbkOfOYcUl+bS6kV1dfJCLMaa0dd5R5YG5ryjS2h6CR1WrV1DOXHT
l/lP1zTX5dCPz7zLyXIygv7BAtLtpDWyyu8fMyEA79OP6/x4Dm5r7gP9zPblqGLPodmqfZPcFaXd
ZolDu2JR9E59jgYZZ+XArm4Zsavdt3bCo7Bead6bRjOUaWIN5FLO/qM3sWJlE8KTeiY1j2dBvioj
2H6B9jjpG13AUztrRc0zIiGSyRL1WQvue+XacS1sN7Zqo3lwS7Ysm7B4bOkAf3ieBXYuH5VXeDur
pMtPfK2hhfNKrXpf5M0rq3nl27ZaQ/O1ms2H27aa9Wn5x21rVMv899Me/uNhR3EX2mZ7IToo4Mif
m/y8d/0an5tiTAuCRutFYlmBL5FuLOGhm3DTfSvMd5osPWLFXiWmRE7wCWMt/qQoQhYEi5u6Vhrm
PbTmXV1vqUm9Zai8Y2Y7+Yojsv/IXUfZcUOy9lHtNGfqnfEx1exACbKivYmaGVzqNuCHWKHliNq2
cRBk6Xqy+Ph4E//exUIUKa7m5KWkS1WFbYOISVvtLSHLPNFTPdRA4O5yJHdmodm71f6d8l0Nabxq
z1BCD7z/Eo2csZ1m3aak5biAAoesSJ3JA9Cy4wrVGioOEHs7aJ4ePEQWhlhPwz7YK3Ostj5rUA50
19EzFjW/d9BkpLzoD/jS4GN23A0QDQD2AV1ogPSwYLp98v3bnoSVWU7Dj6FChNOMiwHoaN8dvAPu
p7P0cqIWQeP+7XQs2k3C7K4IV9WbNMj7hSb10KkvfjEBMTMr2LxsEzTEI4BIg2RW4R2o8M6aaknR
XTtO/k6zst3ZnaEeEVNyb/79OBpL2ffGTvvuNx89CyO2Yl2WLu56jvbeo5YsARNPjOxBXz45oNTr
VGVmou8b+ZGMxihPmkAhjWN7ByeTVx3U1INK8xPtKvWoKTIGwzJzAn8uKkAUVFT+XV9agB92uJgf
XDE4iZ7l/hB+Kcdq38/+qea7Y+o+RA0JvzSh+sx3ehPXgODVordMSv5wg2lg7jsLDkYbXmh8mcWe
+6ZY+CLIx3eaNWjDMaTKvrq1rK8NwAOdl/8SiHEvQo+WZ6QcASyIzHTj25m6NOlow3lsg190SAI6
FD87I+EdrZyE9izdkc5Zp66HMGAPfNGm6iUAcv7EctRxBLCcDIW6CjaWQMeMiAAukUr9QBut88hK
Goez6UfmQaSeSLJG5SvP7HCqzwNNyXueVi7zLJkrBwGBC3tEYDB4BeJ+zjwMokGxCaN9fJdmVfts
VkG+8Toca7GXAxbRjGF3U9FrtbLewC1C8w+GnTsfl5/+9IjLAJE7f4cVf/tPb1PVDtLo68C/Nj0f
N2NW0B3KNaZl7hrlS5WOwCdP+c9+4oCOh2510hp+Fw2LzDIBIPx3raogxkPOwnf79PgC7KJwANoI
euPB82r2kvHKToST9ih3bP1dqRx7OeJbpF8nOLv48/q/ZlVOCL2pmsQ/KZqNcNVh21nVeGyZcB5c
10YE2DP64A+RnuhTmBFdrtBgEQ1JPfQxx+jPsNZ3YUaE7cuQ4DS4uiawHo++8liM0oCvASJjZ+qO
3XkIsyeWpTA+6sJYFbXyV5qctThzivOoaLmxWfTdJl0LAEVe7IMSoFNW1AQ5fq95ttvqoEMuVuVc
CmHKb56h2qVA4cA+GKW7q4MTM2R1wqu6AhDGu0rpe9eywS/TiZTsNK+2abpulNsmWqoXVDjcPaPx
rkJkMNQqjhJLz0HEUWRiOyGGf/VJMW1zeNaxA0QKsH8ExylrrjQ14QZ+1HWtU+3b27A3gW5FBB7p
PPmoZ9YcbLdbHPWzUPOnjuZJ1VO2cGvb3Fsu/6vqo/xLMw9sPCsUX101J+d+F3fVgOclUsUXlEpV
K8Oa5FJL9eq+z26rkfdPj0TQzri6yjaXNkrtFg7JYOjPQ9cEs90P+JAWlLbJ/vBEuB8vHw/97i38
z3PwSSLHQRjwk/WBk8UeG/wGV48CF+VU5vDYW8xacCoQcC+/WlFtf7fb0kpcoxsAISED0hARIIJG
xVBZBHAhbcudihRSjGaUIvkowv9NK81tZgXeSJi/USkSraQXaYEm/5+822bUTMm6rvF5MhQahtkm
mFOA+BaJtdMzd0iRyygAUUZpnVmaAJWK7V38D50bw63aPxz72i+5nz3zHxPtfeav04X41gbO/k9O
ZcqAC8tyk1wCpLReYAVHSIBk7cnmRvSgZG4tuywqXqTpLR065j+1RlWxGuAQt99Sz1LTUroqjOus
U5u6B4gG52w1H7vvBtkPh66dzRuAwmYZPjuFTKKFJFWJWPaiSi3rgHYp+dmKUh6LORerBWZu/Bbk
FEBqALbHVwPwuIVQKBqVJMrOvky3/23gzt2Q353I81/FQUwDhTP4IibajWtv792hM2TCpUWT+RdT
lihb9eE7uL2VLiN9dwHlUx+pD8dgUGfuT1kyFAx3yzxwWQ0HOg+atIyyX4RA1KBeGDwSjN4yGgAT
qVFevLO8vF6UzBmfpQcMd69yAKMAUgLUaR20KP24a9U+6ZPALNtFT6LqrIhASS436EaT7cwDUnGu
nnL+wdN6qh+hMuu1s57mjXVY7ahrvGgLJg7o5F5xDHtXYlOxaDy/3GoJL6dqS6qeo2IX0nfakVvX
caTcaM9ae34Exlc8Tmol7HraAAOknme+KQcfZ0SJlyFvi9B/hTGSJ7kXxl0dDVcdGlIdAMwzhUoC
52mW9aMar1nzYJQdXzJamBksH7LtK6Ee24Y3FzY1ZBfmwXMGoONFsySuriRzUEKmSS2wsmhLTOv7
fz8jiGx9fkjQaA6ff0a0K/IABP4MdB8jE9fd6JQXxiweN23xDSl2/qPoUWRIBt88ZWbF97lr9om0
QvZDBcjUm4q8KGEXq9QIui3MRf7l48qo6swT68d9lBs8GRrL+OrDGY+lCtuDJkM+LZlqp2sHsON1
pMWK25x+U9KQh2riiGLPpBXkzSYM/AAxGZB55bhJGXrDRpNeQX9vqcmJjkvOmmyJ7uHpMq2JeeEE
lYJ88pvlIEvr0s2DQLlFM1bVUWvAg0L1o1shlMGkmS884PsA7/KsrVZGTkQeieOh7hBL9QpFgW9q
+7y9/QjNG4t+ZVmJnQYviHm1Z9+O6DHtgBsbaGC+OK0N+JJp5ntjmoIvFi23hCnrRTkKCNXJImut
JoQCYCGyv/VNmD+QTjmJ5gPS9f2+rUOnDpBzLNfbqlbSbZqpfd2600HWclyOZce+UC4R0XVr73sV
1FsEQGoaD0awSKXkv2A+FXE+leQpRR4mAS46OxY17Tet7Oyt3slr2vc79WZOL5Ea9to/6QgqPEnp
7P3Zgbl7J17VjMvac9rFPd+oF2i9AauQgndue4R83ZZFfQzpBHvObfPXNOseRkuSvxrR7Lxhil5E
ZvsLEYzsJJFZ3gRNZW0G3smTZTsOfoMwfw0RHkSJ2hPCNekR+f3gPObDIkeCqFl4svuieps+sorK
LzKf6mSoVbfWpF9m7bbukDjVpCVd1OTX5kq0jjwTIaxEmllwsUuZHc0yWFtIFl40a+AEUDmbTCtn
5tluWV9GdVMnfVY82qrYZpOH8IfZHJmD2sF2hqAw7VnMvGYIAPHszF1ewVgKx8h6MQrrzCuvorGs
t0Diln93dvrdEcj9hVlNgPez3FNpOfXazWrjAZVq2T6yeL9CjkRe/m2fLN0OuUK2PuTdsgSWZVdw
dVFOV5y4nRYnhpP7VBiyi1mdFXilwNOD11s3XX/CKRXyMmnCYXwOpUymUY5PImUWCjp8K6amMT7D
unWTrpe4SGcD1stU0ozZ8NDf3Oq+64HFRdBhUSMFeo6Qbl87oeK7NJfjPrXh+MJRDK6+DTSKL1n4
YzLYEmWW7t+0jVAsZPevejljKjq7lPE1ismn1X+fhPjs04eTcL4pI1ySGg2AeCU+GvnRRqfRJDyU
uRs/0jpdNkAyOLFRhWViyXZIdMT4HlkO4bc8hq+awQsFVR1hHnOnTNJp+q2veXrlxKfhsfuJuOK8
6xyzvu31cf/bD+Ui+DtAgCcd8vqcz0MXoN2HW55uGYTZjURC/s6hYZ6elNi7rY3qRwQHUeLjXSOj
o0ntSndNSeRdi8kXO7+EpaalgzV413mBSxAV1Czgr7CgR9OOui7W+jozIpSjIYKGStT5PqNoEpDY
mSU3+npj5H9SjcO7SzUOT0vNWfnTWis1iyeZ9/l2UsPfZLTzEzMZHsd5MGj3a1KptdWUFrZh1m2F
Xf2dW3WB68iekgEfzMN/CToVtivhoGfCnEcCtjddjPboHUs0BdkFtadQg0Hoax0Yi4ow53maSEJp
KddkaFmCUDO7dqXDrlY6LCPaGEfNGvggkdZSLOk9gYh329vLCNfbihm8QxMVGR1LNwqPwTxTHqUx
zrpsexcMaeQeSgOlMLPana83aZuieycAcmiKHe0UcuJOu64qgXVAhYEllDyZhv+zQUjmeexksUIl
7Lj2Z8uKtPLot2F/SRn7Q1jU8uYYyd2YnsNiPip80GECXqvjAhrz8T0IS7tuxtqXP+qxD5OCkGrb
5O2jGMZ0jLU9eLcMZVrUW7+qH5EKrL0HrTyTeU8QhIicS4Yj9BBJnm9UFLGHxkDJQSAmfxnAwL4i
KBnFFef59wCFWGmrcEdVWRgHXWr/CsZRxIWJDg2AkxyA/yoAjghHQBJhs5aTGYaxn43FqQhQ5hVM
6zYnNuDRdsr/sgtgmYuR5YtpjlreB5/xeh/Ow53XFXCgrIHGAWrClxEyA81Fdv62INUmtwfnmyOY
TEblelsvM5xvjR/uiR2pS5uN/UXAesP7kn5VwTEIpnSPXyXd65kewqka61h0KGKrM2ujeVWEXiO2
Tc31LeMKzOKXTNUEdWOT+TuZO6dw7ySZE7w6Zfumq1lawzfUknhds60Vetbch6lDpUCe5Zs8b+yN
49AZzv+mcqMDhiifT6atJ3r3OPl90hZ5eXBmSrMaHFE7sxkOmsID+ZvfSZOvRmH2iztPqwD+92q1
Y73uAQ+qfgjHLJZ9M/hbp/CRuVMjfcmdwlkA9jLu5hq0bxZaZWi+JERuRyYEarcpe3FkDRgDPqJw
dPPCP1tu8+TPfFTOA+gaDWRdGOiOI+2RoT6BlIOF0tKh96+FI/lTI1cas+DWliY09MBlIZslmshm
Ndq9U6MczXEitvzvq8Ux5/DOx1cK4eUAXQxQQ4+Shs9hSZQqFioqJudHjmjNNnDNcK8HI5wEaptQ
R3DnuawZOzQFq37rFFlm7vHmIez5m6N1P5Fa3zPR2AMXZ7cKyubKjGlEHVMETM08jB5aFbm4tu4s
n9dmPJZ2gQ4w0r2pMQcdJnyzDheah2COlXhlVK7MKBwWaqjzrTWU0ZfSN9CIxFEAA8+kmtxqkzYh
Q8YKpBgLQEklSiI12aI94rEz3YOmUjbJL9S7LdSc3O82sLiCE434T2HmxS73gVdq3QF12HO6a5xz
V5945sxLP+rdeYYH0PMNpvlpXeuE487r7RQl4vSlTfP0a911xtKyGaLyIyUHfzK7JPNS88Wc6Na0
Wv/XR9U0QADfnVW9suvQ8GxAZ5+KBQDtdewxnIfSBBLINNmC8Yw9+l6Zm+j7A4Gme7SwQJ7Q3Roo
jjBjzYs6jz1WRtosHDYWy3frSsMOULEHCHnJWHZ0puZ1CiJUkPm4090cuApNVqp310GKYlRN1qjP
XzphT9Y35YywBYq/q50mqVE+o+1Ke/RpZX1lqJ1C9+q/WtIChzq7x6NX8oPyrWedCNAswDp3SI3y
YyCjYE9T9+KOErFxncuz8smMlQUYwj3Jd8/oaaldAovwKdVnEFNuB4uHD9FEcPrA6RAPJXdRamrm
sbBDoLXHeufMA8VnWhBZwGySKVrZqSi5s/RMq2kNTerBbIJ6R4hVrwHYRlCGtuHaJnDi4QfxZ1/K
MUYLnQmdsSj5Go1HFnT82SQe2U2kKBaatKPcTQLfzLealE2x6wqLXEQlXkjtf08ttKOjPhkeInTy
f2pYtqvmKILm85mPD8j+Kz8AHOuBo30SWoIBSTv4UbrUpIbTaiCtFtwRt3deOzUbNaEPXW06B2Iy
ucLlZwIvDfI+RG8kMb089kqXr7WUIm0+3rSr0haHiW8JmlsdRDTXmg1usXQmJzwMyOCiT1lfviDn
PC04Wl/sULhNnlRL8LLz8sVNDXct0AtkVU+mekHl1oHjZr+GLotuy6dZ7dPyvDUSzUf4wF16XKDY
JzQWGiWvB0cqEYs8cB40CUvAOtaThX8H4O3HIoB7NyHRFqKU9hi0T3wgQRgjoQtLEjjVBMVaFfqb
AfuoefgYjzjawVPUyg9qhfec9jCTY6YMeBfjZQIuBC0GosJIUtvhKziz7GpGJZmF5QybJ52PT1C9
leScbjfB+yoXSxdcv78h0Ik0RHWNj9wFsgMAJH80uoLcKMqu6NSrIm63QA8Gf2d2vECjNG5hvM19
4nm7LkChl818d+Fp0U1Bi25D5am16HkWAzdbouSzyG4YJnzjqFyHeDaX2j4n0ldradTZUlvvPsId
N6nocnmO8Kpq6LuGwutZW7dPVdDy7Z1/R9H3/xNq/XGO49/VIrN/ElN9kXYRT0XKn1IxLIMun55t
xNm2jOcG0BHV+Bz1qOOMAA96TKP+pmZMQXfIB8NeaIMH1oW5Iuj2doNWap4etCX0CQx3V9aCuzn1
ibzvjHsK4dnZ2Lpvag/dvnFEeIyG5lHnV3Leny0j7b+5lVcuUdrc7CMjjfZo1cKWhiHyZ7RNe+Q1
sGGtxhahNzS9kLlU11JNeURl43BFq8UH3NrjM+qcUeg4VoCazaRWQ/io3ysLvRMkGRFcB4budH+W
EcJ+6tRgPtweZgc16hsnh0OkVfTQzA8+8+VT20vz4c6/6+o9by+N4cnbfkKOfFFPrFrAo0kvADFZ
CJh40VKhAd1FD3bOXye0+0DmASyCfiwnkj5rQq9hAbG3ThPVqLOAwr/tMxSp+QcTC+3iP5lYto9m
ynDhUZ+CnMo/vJZ0SOucMKleG2bnD4B0sEPmRvQw1GO+SOF8JKjHL+pEM/9NrAWN8l7q2lU7natv
omPr0w4dB5C4T6uqThBxYmtNGkNroWB4uNxwAmlq/lXKgO67KkSTE8vjCzIMXp+IqKUJCkRl0lej
vylF+43D9VlKzlD7MU3R0UNQPgD0xPkWFi4a8s08f/YtxWhYe5OUa01No9vOZVooi+k7hRNQytqN
CxK5Z7Q6W+pfKrfhppqpz5YacEBky87AQC98Sfur1qjcDNi/IpNbTZYBGr32c1RAk5aToU9gytEf
wJ2KvXIH1JKHI/KVIwAnZQOIisXMfklbdIZgIZpkJVpUG+ZrpEJ3M0YUcS1K2UaOaLdGh8G6sADF
xhMiAReajl0yzDMx8yQJ7YOhzfYgtSLckRwo7IydPPQTOjrzoJMUmg+n76SpiZtLQKAj9O1Ig9Nk
dC/66KglnVadMvK1hWzhrm2Ev2UFOTfZUB90tVNjoy0oiyoCnCuOdD0YOTmnaVAfNHXX0NVSetXb
HlqD02GMHbzxSFF8qB2yrZodGvLrE1uTQWezA+Iamrgfmfp81DLS/roflnpWuocOaQ0f9ethrEKR
7hG/Zw/wG1FHIbz+YFoSdRZoPYXgEEOE3fTE15a5XZw3pfxe5s0pylzyt9/86IoRldCGpZYSxWe/
6sZ6LXwkw2jq00UBrNwD+hKKxDac4DDaIjiIoAkO3EODMXTcOIdp4UwJm3laUIRXn8EG7ExjdsAH
pFgKtKxc3+M4Q5GtZNQd8BScQ8rcn2+TjIobR/xvMosaKzga6OW5880sPBisbqe4rxCHaj2jgisC
ZmSh+C8p0RNxVfQBP3PheQ/KHNAxq22QUaldjyaGmUYrbRzg9AHSYjxmRrguUfq0v59/Af4aK9h7
Odq5zvZCV18ahuaAgYUKvZ6n2RfoP1toK/qj5f7ctBg4Qc+N6ofAVM6yrAA/DHJ0rJ01ZGtxZMMr
dNkChuTRJ65aoJOLvTVCiUs3jLydgue6q+ZBk/ehKs1172Rse2e1foqmUChYRt/Lqm7XwEotgV9i
jzaArKcBeeRTiIbJcKmmYN0FLhpcyVB0K1b65kKL0bTARR9OJuB5UGBgS7EOeRbFTudEa5FVE5r8
FsU+Sxu0kbYqPDyu6y5qjwTfysD7OaDRw18qdeIgQgVYjHzKBh2Thx+pARi+3QJngB4PKB1CxfhV
GizG9439c1aH5VWKli/NNk3RbwJChzfBkRjRSgs1i1qFETeIXm01aZhZv/Mo2mKio3CjEKfJnjLh
ZIepVEWiPJRyrsrazJc8B5KOZcDlAV4B+J2eaqYe0ll8m6FPmUR7mfC3umZqEsetvw5dAANSwuwg
HtyKPzAungc5REdS5tGxm2cl0sULM1UjkkUg0Xlw2JCKGjG8F+RNCMexMsfBbRugyyH4pjqb7Oig
6kWBEE+JlMP0dSpMEw+uLS56oMZTS0pyMhChvDRegdbCY/V6lzuVGy57NdhoR4M1tll/D+WApofo
VIJWKNnIAbKj6nsDPA/6gtlyz3szeLRQEr/Ak4JM9j81FDWt1dx92IF7dqGAkDlwMp40JTz6jppl
sDSAVp41pWUs79QsG30//SsHDm6XyVacWpRb3d63El2D1gPAZDdzXdesok3DjqBRBl7S/HGcM35e
WC+qauq+EKPuLqaFnEgmja8uuo7uSycDqGrWEqoP1qJkaqmlmWB1wmqFwlQF9Lne2pZZdkJzs3fO
Qdd3cl2hDceNJ6jzf5R92ZKcurbtFxFBK8Fr9n1XvV8Il6sMAgQCJAR8/RkofVxeXufuHfeFQF1W
VmaiZs7R8LVM8gy656F36Ef3pjgdC3wzrFh2BChhR4ftzVwAtT31ogqWMm7PgeE8QHC9xylcItI7
bf7ulcUQVOvOBQo3TqBRMxILZ7MpSWJSKNFo6XOWbr/SJqb6q6tJr5jWgjv91NWmFjRYBGj1G1bZ
7hIwQ+SdCSkgZrvqp8QX5SFDOFnKp6CIwPZ21HjohQO8hTUD4AmbRGtx54EUbBeRsXuyE9rsoHL7
R70P9chjNVbvPOHeDYvP3C686NFEWqownkdMi5spZTF9dbo4vsdlXARB552qq51p7BIZLYDhLNam
yDwi1xmDmpt5NagjDpB2s+gsCON21UFRBSHNCDDjuAkOto8wfANJz5mOZfqOZ+/aOXny5HtYwITL
oaTNqvo4TOkQnKbXbWOxD1pAJR5TsHqIx8Raq3SAsi1APbdiDNXMdMkguwR6k/2t0Ba+kS4F78nl
3X/Dk/wfm0lqU4qsOHTSIPj/12nMAyUwcSJRfGNQoyddrS6OZ7W3XLqQX2lzwD0AGb2ZOuTDoYSG
VOLaFE3D6NG/R/WWsxmqSFoPAVBK5TgP+4hDF0h93QA3xq+enbhLRKOAJodCfbs3l5gH9aoK7O+j
BQHaMqG9mLnUbff2dDFdTNEvJcaZ26/Bf4wxr9MPzdt/Ob3+hb8BY4ZiHXIhlBo5k7fj359X29ht
qrmn31xI2ax44mQzb9pPONPF3Im0wLLObHlrGM22po5NmwpdB2hAHqBdU8vLZqZS5SyEyLJHD3lH
cQSCMLgNvOf5r7vOLdx7Xf/77v+/n3aBlAyScW2SWgG4pLPUR2DNHItNMfGzfG+yWKaY+332R9G0
fnX+GiurLpz91fmrmLQN/lBhQQW6d+gBydXqHA75hk/EAHNBvN6b88jz1gjApg/FGJVnoMnmQBjV
70BUWjPQW+V1yDp3I3IcIiHImONc4EFtu+/IRw6NUnzbHyRX1owXfbYTDqZkIloxC/uifE0GTPlW
2jtrUyx7+mhVtLyW7gg8iO2d4FLIX1lRtZvUUmCpm2I2QhBTx8NRZ93w7JWfGR/LV6S9IcLqh9Mv
Gy8NkjpbVKHd7kzr4FvzKC0bcA0BdDPvwLyYzRkEoaZ3cC/60WMFYcKrisr61kL8iSdpsAyCjG0V
OFmLpqcBUhoivrBsolfmNXvHw/HGwsp78OzM2xLmpKs2yJpvIX23JE3f/xoYK+flP//+3b9hxyDx
EuLSANAz14ad899Iq9HDrAktYP5Memw7niEp7K/aNCPDKikWqlPx3iJevE+7+pomib82JVOPzBpt
Zl/lzNWIvINBtNHa59uBZDjjpX7F5xSAxhnMOQAO6IL+VtdEXCoChbKmGG6mqqz6btVZJSTGph6m
wXejB9IocM2mKgpdh0Objk+mZC597AjogiCq0oEtusxcSF7QsaXrSsXjss/AssMmM50DtVAcAmSu
X3qGFHbIhyeQsCBWntFsDlGiQE5MmnHuQlVzYR7i+yNvHmWAENe+D5SWsl1AkxO+zqKxPftIet0v
IvfdmV8ExR8N6dTFjKDTCNO5FOTd8WIyv+MeDZrRYBi/II3NF/YRWPkwBHCN/uhFBK7whJK0evsk
bXL5Kw5gil91bJiNY+sfTE2F5ej4FTKQblIjyxZPamdluoN4gPWcZPE3H3P/2ZSUPBd+FT5xN+ZX
m6ZnpJ2sZ1el/R4gYTaHcqL1DH0LtiYItbYaxMYbtBvKG+bq7NriC0kn2KyV4VKnGjYhIqv3po6L
aF1JSEzGmej2VmypvVUN3T4q3FDMvsrm7qtPOPU2RRz7TimCzG7n9Jv7IS5F8GKXxuLJ5NxNlt3c
+amqZ30VgaQ8CBz2EoSSv/pBuQmKcFY2Ynvg+GeHBcGcNNhBeVPRXGyZBOfSF9eJDLobmoDRmezy
+Nh0wAn/s1tWy2F2F1axx9jf522TAqGFS9k3+SkcLqaAaCDCzogsP1fAVG3LUXN/Zloom5JPvoOw
7TQKauvFPpRwPgHN59a3FCKcuriYkiA5R/6CTbNRdjMXXiDFNUrAN77qfJFiLy/COc+7FBKhw0cb
d6B/EhGakmCZ95RZ4x8l5NzupZa7Loii8R9tHfQ0Fgi98kUiyLgL0szemTup+/F+Z+og4ePNbA05
aKaKegchZLHzKidGuo2qspjd7x0fEjc8K8oZRc57G9bDALSPKg5uGEPKxRriEzBq49JCqvNWcQHs
J3Qrn8qgprMY6MO3vmOfkD7LfgSlg59zL0EeZ9nM7xiOFG3TzGieQOp8KNSB11b4TtL2Z0yg3FtG
FUwDhMOfKgiMLKDG7v+XaN6/RJ9CD/AbHB4xqWIyRfNfWJycQFJV1y19SmVsz8zSq4Wq54XOip0J
X/cWRI6EbcM7oiMQgZpaOWt/tQIO/Kv1a6xpdYN+q9xKXP+v8eblzIDUBTk1aBpIDpZ1D2qQTIGX
+yfznCiwtXEY7lyYmEy55xAajAffZS3UE5V+Ek3czJOI6Ccfh3YFnqRluWffZ+JlBPpx19Nqysii
iEihvQwTb8AkiSJJKFjYtayPo3QA4g+qeT3UxVoFMoLtQUo2kI2o10Hnkic1BjdzEBzkmEL0jrUP
mQ6CTZvY9TqRGX2yOu/GoLKxSYJJVLOvd3ZblW+BBVY3HKmAS/ZKd59GLjC9FemeeUueTZT7d1d4
H/zqSrvYuXcNo/6l0sJaQGyHHv0QilYLp4DsRlapvYxS7OnUkIRHFynYoyd1+O7y8UbwUL7bXv1J
0568eYKrWcTj8QWCJ1DTIaR76in4+zxy1UORlcOihuDr1bZktwzr1D+XpdWtwClNT3Ej7HWvfAnN
TR8eRlYfwWuC8p1nVf0WCqf2PqzrajMQ6MhErALWsIceosgCa0lCGCW5YJQiBaghWJ9VxSJjIQxO
GhdnebfUz5i4vBkcR5xXRq0CqAltfaPj+Ir/pPmBDcCRjjX9DDRf+apKdwmSNpsakNBZ55fFGRi5
+gpvhvc+85w3J/HtRZs49S5voaHjFHpm6nkv6boBEGplQJ5pAln5IkwftTr3eLi3YzRkGwGVLYhs
tGyOpFb+w68VdDdz9TnUEClURIknFhewzQksby/rMjmGScCXhV0nL7kmzxouPp9Wnq2UCvwVqTJ3
M+BMM6+8XN14FXsrT9ndnoIIiQkxESvVpOKh5Rmmy9Tj70E9rhzRyH1esWJOcxHukfin94spEmTj
sAcJ0oVpgP2GhpLq1MfmGW5Np/ttNA335Fjuc/bHy5jOIZN6Tu2q2LpWBJSmtptTbDN3p0jprhJA
3B6Bjiux4Pjlp5e+6TEdf5RYmOd9U9pXtx7LjZX54ca3EvdipSEePZh4vLcJuCjTmDIMfyrXrp4E
9/OVwk9vH0Bs8Wg5JV04TtojHN2ACNJl8N8S/QMzu4/p4k27FFPfAK4MmOCvqq96ZCUfTEnHLlhh
BWvvr/H/rDMvYv5C3xWv3ANMgLAQpmS2lzyqrm5PkocXF24gj6aKBHLXIpl8tqeqMGr4IgB9dW0a
swBgYT9DMsAUI3dAPI6sfWrDpaLtuyWUWU5eMcozkZZ8gGbj3uA0XacrNjUoKhDIRlQr4VE269yo
Pdeepx5clfzRTQ2A5fHoBbYzw0YgTMehoA1N7jpsDn0A+p+5mCLPB3x/QVAuED7yLrFTJZcMyq5B
jHilqbJ08M2zI/mrboS6/gIwgBqULQzALkP8Nz1i959sGz8EsD0EJBCpVTycDpg3/0yv1mC9wQWl
dJ+Q/0QyZoW5Vuz0GK4J4m7XelrIxyhaQ/HnV2lq+ypNbaannJb1/h89/z3O9Gyn1/z9F36PY7nV
rHVTjrO4i5FOiZVGeiU62G0XHPuQDCdTYy4DQFFrKyugYvfPhpYUOAWYQHEYcnsRNeUuzQOQ4KeU
Gx7w6hQ08caUzAVq8sEaE0Uzd4JU5yBxhnAEiMJhnZYw0iI0hHyMis50YPGOedmVlVl0NlXmzmJI
16hkBDnydwPAw82q5MlwyiJYlfHRvRiy18BrsSC5VQN2AmJY6mT2HvuHfDZw971BnBe2XOHnCG3h
p8bp9GooY2fnxDlcsHwvBbw0abei0tES0SgIf8jgRgUXD7ko1zkn1QspdXYIFGKDptgDr4hZK4DV
VF+Kl2F02dxydqQS6mQVJV8gJuWCul2BQ+BoQLITWAA6LVi3rWVtsZWQy45DP2kNDeTvgVvp2ZB3
conIdPikhHszfCHeIYXSV1ATADSIbAoPmfT/oweim9VCxo67hgaEsxqFRFLD5fyIMzAcGYTNn7GW
fUBjIP503TclVXspIEoFYXIKEynXFwGiN0Vw0UXlwLKH0SX4+sGrLaxV2gf8h2MVv3rg3du7Sa9k
CXJEe2yF385TnmMLPuFDEVJX86LBWdkVALmAtsusUMOsb9qmxKlKDmzoD72dgJvaIosirRZSQm0W
zPJBuz8Txz8hzJy/N5CFmnVgE7+Eoi7n2JTmj0PHnEWMf+YC+w+5KoEzPgYpHza9BJRlYF26j/ug
2lRhFR4RbixWWQM1OXxj0PPzkFAeEk7aFfbg49GrB9Dq3crbGiB53mMNEH2EmHncHHtQ1+8Acz9u
x4WX9ug2Acz7uv+jm53Xwczg062hxKvJ4Fe3PIc6WB79xNKev/j4CKG/17wlUMpbFiRMDzKrm1Ph
5PE8gbbLuwPRysQmP5htV/NR5kjCJpG7a8F2xJt165e84idOcvKDF8VnaenmkdYw2vjPsQRQH/+Z
yMZUBbF2H1rtII8FPpRS/jlVyT53aKGAsgdaJ7o1/nPoKUy8UFrcBV0EeHmR12+cgSpCLKnOna49
mGQ4UGVEPUwTl92gFyko/HDT6POtOYiYImuDP4umlcDLqmbiGo1hcYgnNkHa9OJWTKyEHtGON4+P
V2ZwuVG4FQGtf7ZEfPeGInyxoA4059rhWyR/fkoJlx1I8SN5o8TwLaXlrYXY7EMz1adAbi8S3xu+
dYc6i6uzthF6Nyf6Kh9hUDpWydyc901cAAkucNBcEWxJQX25DiobJhKBl61pAccBQCEr5CrDsvkV
TKfaWYBw3h1oVibYINm9PphynFT6kPQBzC7jPvu7wXQhgmCI6Sijpl/ysH+SPrkYJKHBHkIgrThM
VRYQ5tdU0ALqhKFeQI/HPoZU1ktqT4ch2wZ7J2L9h2QQPXKT4CcN61sWh9YrtOhg8pM1zmWEzhnm
fwexuN/DWQzMmBmOT+4+nARgPzSsu43ekJyVH+sNZX15boFBhyUjKV+bhkHcnRK+tuCC8ZpS8qZi
X1/AcoOMNRSXTPUQleEGuntQh50GwZaAwu+tiQ9+assXVm18L+avUSXIHlniZm6KvTU8QLrhbPiL
ZROfaBbUj4mWxV47Xrcw9UmZnAGqqx89OSzKaHRmdiFWvpTYgmMnfwB4/M/LV51NpV5CuN+DmQa6
fDWYIpCiegm5C7oodTssepcX16guoyW2GzYWStatWcbrQ1IP1TbHtnDHgVzYe3hAN16mYNsHn1D4
J3UA3mcjXw48629FEcVzEZbtUy4rqHA7jnq1J914ng0e+NRTDlhUnw2sHIc8juEdFKwhFxCxmTfA
JzJPWAL2H5IwMZU/VMIevG4ss58dwBRbkzHrW+QFYgVHxSmbVoUwBMX8djVtyOjc27xJT+13m8nJ
/XtclDcpuDSlexdgiHxGACqN0o1BYEJWydtVIoWuxySvJRNqrXxdCEBd8YtUD5GdbLGNT35C5Gab
wmbyDbEQkGqsPj8VUeHtbKiirnjm0oewQRabQdXzMyNzPP30o3Fqeza6pXULwZpeS2wGdjApDE9J
jf0mPCKHt6pO9iwq5LG1c29NEcmbIfCZ/ATklJe+99MS8q1CcvmFqlyAqKdGGCuJYTN6rgCnSfkg
DBbpHiKbcMdLW2fvNWCw27IulgB95S+eLp4hIac+gXJZqdxPv8N9zsHJEAQwaEtgpqnLdJM0nXel
aZ7iWOwG71R/w5YZdIMC8vxHZmgKpBd6P+Un9URnNQ1ABP2688HkgjReNc7sISCXTsu3RkT9axcO
w4qWPmKNExBLOv7CVlb0OBS6PoAEw+a29NmrqjLA1fDz2JhiNDZHBercrYmlvOoqf3CnXlHlFRsu
B+iZTkUE7xD5tNIfoJOqE/IJ+CgEmCtfICmYLFJkmhli+b/BVoPqFhbUis+mipaUbZoiXSNX4O2L
vAfhIqHR2hctZga7sBYtjE0ec9LDoaHp9DeZiGuGX0cyE9Yyz/MKogOZ2A9el7zL0YEmXML8J3s8
3TcGVv4DEzUMT33vRUhn3ChepktThD20mlsWnrR7K/4tWFKS039e/Mi/1j7ieQgQw2+JOpH9L3Ew
B+YWZCC19agjWEGXMTh+A2xezrbm+a7VTbyC0k71GFfYlvgupx8CuMBE4iH+6jtAEmc75CdsC9Cd
ifJR1GkxE5VHvrpzcKfvL11AG2l37zu9dDCxSdpYuuDbTXpg5QiH0qIo9hIR389GOrteVfk32Xb+
nMmsvPh5424gowDD4MrJLgn0SebEqpJvHGJeCTblZlCnaY4oKHAa4LbN3GkmEAFnjzTJZu6UnU+h
lfyYayR/pxnEtP0uDfn4d9s0DiiX/6ZTAcjc37sPME48yN/ZgNPBi+pvPVyEb2IfcEL66CG1u8jV
kIuXIohngJjlawDF2n1o61HMzG0z+WHK6XJvKf0hmptKXbTIRI5DOE84fHZsMh4NzsXAYczdX5iY
v4paBwOEByWBSwEen62vOlBpkU97ANsdm86wU3uw0ulB5qRbtlBlfILKZTKbTkGfXByg4xd8mEHg
H2MQzdQKHuS/BrVwD1zaaeg90QKWAkFxdl2RfigN11C3xVNSJxXs/wCGARXsO5VkfI0c2c7BZQlu
9pBDUSln5Cgz39qArGZvcztPjwHgAit/hNBIlPrPaYyAWgGQzQEhumgPfGi2svioH0vICmGt1MNn
DHiz9PEDAR4PeI8ue9J5FCxZ1PwahEA4uw/CsbX+PchQZGkDleemcNl9UDb9penYdP9LMWxMHqFy
ImYdAEDrzo/4sgSwkz2PMvkOTphz0F6e7UaRRdjsIsrYxtjLtn2fbPwpBll7djUL6iG6xyChTDyb
zptPoggW2gZ+07Ic8iq6n+2Ec5dK9rAl9cQmDDI6VddeVl0SH260lMdQ1obMU9u6L1DAj0+mylxM
MeLFCoH37PBXvd+67lxxDfOa4ZYrD1YXk3Y+MiDQoZruvi6mLk8g3ZCXB8xQYYdzm/1Q5hPguIiD
gzPRF+nkReaGJTm4U8jYtA7KDg5N9JDAtGLr8tx7ycdohSQdebB7ml6bVD8UEwms8tto4/CcLKzR
9ZaWgpRsJRpYKyH+vjBPrRPCvC0aQnUvmlZOxDZ2hnUg5E8jitADqL9CGIegCic1K3OONfCft7j6
8AZqHdpooEezwU2dFaN2fbzved2QyBHRebdbIDiN7UwOYXBtZxDeblOgqyE1gVNmsgDROz2ILOUP
wZj9WT/i1NeXAX+Y+geKR2++e4DTChLtEoTMXKVL37wjxsUWW/9wob3O3pARxoUlT8cZlzI8yjyt
niyZLM05cyiV2HLEh+c6d9XD0KdiLUIvW5lEYZzD95nnkFXI8ZG9lNlF2M7wDPTZ4x0EA6yXtxg9
y15hb0xhKKysY9hJHC8zWb8GMr8kU6yzy8SO8DJ403mfASgesXMds3gbWW27Zknk34qycGchsCof
0l35efuzBNfhraxuCAZXIBH+741l/V3zZ1MJ9EI2+7NPWUv6ZoPcZ1IOwL5MOSKKcOv0cypbpIxc
5iQr09qBJllXw3tIZ+WAs3qMr3MOKoGEsQrNDyqoGGS7W/qmYHfSFtL5wStlw+8kH68FNkkAApJw
VTAdPXHZPZoeDWc4sLLiSYqiXkPygm2dQtU3NQXfTA+oDq1F0A3HyRF1YeSMmh6aRtoGmcZOubMI
HdguznKSoZISb14omj3xnp08t6gvZvGpUMIAcTE/46ntqyS95I/S73FxjB/if179I5v+e/2f4DbI
/DhI1P1bRtcLrNZK7H54HKNdYzlabRkHJgm+3bBurjKyN8QIc5eoGAcgHxynRdbCR1pLeKeqEoqx
IKeAtI3YxL72+xDZc/sxp3m0JJiq1oMvsxXEihAVrqF/YkDG2SSPKitI29YgrDHo4e4JZtZn6kfP
ZZi7Z1OyE7hul9ljzhC1cUgZ7zBvw628pMEb6LkfFEC5q4ha65SPXT/jYJidhshCVirvr6nsWpD/
1EcAk5O3BpE1YBe64SXzFJuzprjkQ6JPVQbKMgvD6tRENN5kjm63DU6nHGfI5aDq7qF37fFQMPXN
Gd3uYahLd57JLlmRCFkFgbXuIyKTmhDQRrmTWZs6lu9DAwlx7nOBzyPxFtqJmu8OnnaYANIXf/Dj
NejA5RoKDeqaEnEsAOV9K7i3MHklW0LSdtBVeqFZfdVWmm37npF9XIKLYi5YPoFQrGoodU88oYlX
1f3ULtZbZGhYHb2mVQyPBs9u9iEd5BkpMSylig1LL+jrVZPH/rnB7ARNmDpchTBuozMI30HwV+X0
Fsb22QMM7rsDwAz0Q2BiG1MhcOAZVpUdvqRB2b2HIatmtW7aZTaqbE0a2MRhBtAvESFs1vhp9yMB
d7pJap3OlPfYlX70M+isKw7FG4nsPMy+wVgYcncupSNnGopjEH6T0b7q235DQmsXj1W5dAYIARYt
3KCArn4ZS9WvOuDiVlWscAIv5dkVwO+1AB2+q1xfQiRbP5FyQsyGRvMkTsMVlGblrgAsxrD90OF/
aYHlMHagLRSHPkmzq7nUte3srRwQvqkqt6xmzngIQ8Ogco4QbQH/ANI0fSguNSnFI4C3j04TFWfo
M9lPleU8V4lDT24m2uMQNBcQAQDp51mGI9xnZqvyYLPkBnfCYZtQznwQsSv/YCEAHS3HlPA3TRA1
FspuVqZoDeQcChwPidvpkyKynyVWWb75VsYWja3SvRsp2MupEPhnsJcNgyaNcAdxoI9cpMmaD/pX
vWnMEcREuGbqYsoQqv5m0apcdPHwhMxIea6L7Am7k/Y09BmeJJix7rRuu2c7xEwNaDhfI0jygXVX
X3nYece+p5ug8FM2hxYzAno+IOhToz3E+tr1lO7EmL8jx4geGnT6bcQgaX0vM5ipzAawJqF7U3ZL
gcjyM7YxagnoPZa1qUg8Es3tyFHbMhnFikVimGvZWlAOJV65v99SX+GYhB1XONdTbZ5ggQpda57q
k9BptCvb4VIPWXAOuVzj9Ln0I++j0g52eJl8137QXUbJxdytwmbVsLexAdA3w0lnUFn7U/sPOqT6
qc3T6FDHI7jDdQFaRa5AIskwpUP9Pd7YmvGZwON84ZYSl3K6o75z4Zj096bKNHZVy9dae8ncFAFu
4ifLad5zpISrlgaPTW53W92SZm6KlCUjIm+w7bRK8ghbGn3jqpoXU0lAPmfGEojT9XZvHcbpAjTZ
r7si9+Abl5LvX1Vf3b76RmAUI7WBv/57JCXtHijen3Uswl1ft9k2hFIUKKE93zDfSY6asRaSLl5+
QipxWHnCq89jCDOyiEMHQuvkEmFl3lS84ntY2chdisd/o1gVHjyYbKzcwR7PfS2rZQzwx03B4Xle
+Np+FMW1aQKgDsKRX2GJlG06v2m2WRLJ88AUQ9yraN7cuDzaNZ70vAC2wCnbb1mjvDmQevziIe26
AZDK3nRC5fO6ckG3QxR160B4Cyri1rRk6HoeUs/5TnCwcO2GfIaCPzjYQ8xbRAUv2oPrY5CJnz5I
ZSnmwrekwzuEPmV1CUqmNs0gTyEepXXuhnrdB8DK2DREbIGk7osdtO8u4bBUJUegNCGwgIf5QpB7
fqMpbOTqzmlv0AZRq7qQ1SHsm32UIScYJxas0lsAVMsWmYC66udp1RSfNsRy4JqOPQkJ/XIFemG1
H0cvOLrAkSzSSDuvvh6OiIGESFRGDqbsVWuT+jtLg3EJx+Z6hzAlvZWt/gS3AhMlsvY4EbfkyluV
7T0I4C1DiDCdeDQdX4LgPXNEAlqGHOCfK9WaJNgiQe32qoDS/REBJjdzSj7cBg4pt6Jo7FVTduoF
4QkkSNCDTRvnsK741dVtBRxAu7FpUmzpGBG4gWfVAd9lvh5sSc6RX0cLpiel4z6LNoPLhkMpAMfv
WRQ/QkCrvdCm3+VgpmpPz7wa6d6kl8WRQbt9jQyyXBpwV4LPckE0q7cG+qXgiQWkSCgn01zruVXh
TMEO49G2u/JmxxVCpjLYB01XzD2/01ulnGQ5hk75BiLGJ7Iu/aWOQO2ovPSDTXNukEcz0VlizlzE
YSHiRbYd64Z13+XlLXF1hHilan+QqIEPhHI+LaQsapvRp9r2x6Xj5G/h0ECxqPSiC58uINjrmQtL
0k1MLNeCL2DrLMaGimUaN9HFdJwk+NawOY1mX3XC6sFvCTCxTK9iuhVBTy7h/bXvL1YQZ50A1dDp
8WWwYIAZVqI8WgkCgOAHYv/cedAyyqJvNPeiI/Nwvk7bh9Hz2NwdXXidRGC5N3ASj0LnKEBQmY+w
ZgL0BH5qUdG6W3iBDmcxXdimHHi5wuGYbQROCgufKPcFThnfvabvfyI/NwKpjI0KTtuNVfBZK6Nq
qRH7xnRZJOPOKjBR+1Zw7TGPbOzBgjQrlI6eSJbQTZxbJfT9SzyvTvEKzEyxGENox3m2GA4jtMbm
3AvoKiNeD/GYvFqF9kAPVa1UB9kd9RBUEGg1dV8XB/KKv7rAJxlxNQr4F3YjELNv25ew1XCbpD57
7uAHtuh44F3yKMURFVgI4LnXmTeCIgBNJ+B74CGg3VrD5VoedePhCIgI1QNHnmkGUnYP0TnUOdwj
s26UIBVb4QU2zPQTuSgY6M1lnIS3xMMumbn2d9uyhh2Qp+POt8A0mcWw3WHDFJqoLY2NYP5qtax4
03YKwDrgQBNwOUQAPN0Bld5BO9sj87wPmyUBhj5IYUFfJJwdbNGXWzaWeB6EbS1qCvkxL43i20Bh
q0uSI7jREPscMwsBllytY6eproingZJs1SV4bBK0cYJdEyi1zROphuzYI66BUIhsnnJRhaco9x/x
+yGP4wA2D+jg/8sQp5NazBcVrMYpblHD+3VpCOKmIavb+CTFD1MgaWovYSCbLyhtxksOHaWZ58ge
zARvvNzroPaxdosQ2Iupi2nAaQEaKRY0YFAjdJbP7aDEBniS1+4jWh+UKn7dFZ7Il3AcgJIw07Bi
N33ut5iJ8Lsq7G4FtzVI6gdwK7BsULu5E8VHc8HPINoqMK08aIscg4ZgAeDZVdZWjscf0yJ2sPTq
jHDIjPHJbIMG4mimTobVzs0hblhloQs1IjC7VEGQhYcN/GiX0FSpB3h6x97FHoYAoodpck3xrtcD
HYqNhaNl7SYj2GjDFEI4A8G66ALbxzIN5GYkXHBxMv+tA6nvmHYfg1ch0aoGsYpCBG4FyykU21rs
xaY7J4d8zr3SlM1F0hOyvMOqUzCnRdgUKQoBtp62irc4T/Nv8KGbFFEs+Yz53pnLLE4egEVhSz9r
4jOx8aNgEE9TDAl41QC8rwIsLVPRXHTkAlUbRIgOgNeGJrenZFfqhaUL9+K1N+a3IDbaBNIrMT5g
SCLAdMeOmmIbE1eDv+FYbC5GxAP8PCgWbLS8q7nUUFFcYLelVk5i/6prpFJI2Lj1ti8a/95PO84J
CT1yyKsggun4hBOnjr+TDJGWCPZHj05K2ptu9cyGf8qjT7tllNvWddqox6p1XjwgVg8IEMT3YiA4
n2eDzlbcFVBaLDuYJwo4x60hwVQgF1v9COOsgumc1rv/oe28liM3mij9RIiAN7dtyW76GQ1Hc4MY
jSR47/H0+yGbIqiWWf2xsTcVqMysKrDZDVSlOYffWsSJ2RyfLZA0gIdN56Pl+e45qZUvYVwkLwMV
kmZXN5+DaapBznMpemq1hzJQ6s+eMVjbHnojnrB0IfD0j1qPa8Zv/QerIKmK0i3/IY/tX7V5jl+D
LIYMVw2JCHlB8mpTLbM3hya6ES0VEdA+hGZJ9gpaGAohSEmUT6prqi+8P0hjQTw6PXWLYWFvbA6a
Z0eZSRjsLePGMpp0B4qITcVU0gDYRPYYdeD2TxmuBKgPXXWHXx/tpGrHsuD1riSOhYslhPqBNNG9
jNW9PjiWGmjJl7EdSWe87fHzLcbs8KDFncmMF23S4/szp7m6dEnT4oU1jepBjPMhJb45miDhL+uq
QZLv6w7H2GXsOPo7h4D2UYwN0O12dej6F21qN5CJ21l1cxkbDQTeekJC8ickc6hsibAmR3hcbyzH
6x97WNMOWTSXd25yJvsk+qw0215Th8+K5vSfs3r8QhWVd1+Y+XhT9RRvKsY4PHYteGVR71E7pET2
RdZq36sZSPqLqAes4MEk2OyrJRQpMSdmEs3Dkzu4w6PMkddRCuZJHoGFDt6ikw9s8SKAOtU4PQcB
hd9Uvf3IcU59L8tQ35DlYT1mvhXfRKN7ats5e+qs5KdOTYJX6pH1E5SIkCV5Y/BaJ217wNc+HURL
8kCzJUbonURbmPWnrCn6pyByjS/d96bKAoCxC3VXDlYNYohd7xrqVo9NTJATOkRgkACE7q19bDl/
XKbLpalllb79YPDh0sy08pBMuA8C68WnCPOLzZ/3yTNJ4x294IvBt+3ZT4uT9BRrMB/jYHqRXjzn
oFrnww/p1fzRlG9HFeHWKvwy12AHuSMxOpk1bmfj4JOZsottxXicfPWtMZVbRxmCx1XMhr88pX7w
kxit8tTstH04ESm+UhRBrG4qqO6Pq7GY4I/grAOO2fC+nN9zYLRqTfuJevhDNLTTz+5s+7u5Jal5
0nL1XtVxd5E7vXPBeqH+vQ630VIEL82K4Z0alsvPO+cd7oACIlrt/SotMm8/9hSUXCnEWLRDpwQf
tBT7wNxpDw1eCXyvl1nBpN6kzUziXkdRMQ6Wac5PwIW9NTFbhVO6NHK1Kla7VXFl9x9M1ulBliWz
TeZfx0l3tVlX+g8mV1OtY//xLv9xtfUOVpOr6ZtgScy7Ul+ttE6z3szVNKvJ//Z5/OM0/76SDJO7
1PqpOnRh9LL+CSJfu/+4xD+arIqrD+J/n2r9M66mWj+w/2m1qzv4n8b+++fyj1P9+50C71CzOzSK
LQAhbO2i5Wcozb/0P6gIRTEqT923UZd+ZybFZZZL/zLgw7C/XUGEMtXHUf98R+uqq41K3Hner5qP
M/2/rs9hhqP3YMbsztcVL7Ne1lnX/Sj9f133suLHv0RWb6mBsKqhP6yrrnd1JVu71zf6j0NE8eHW
1ylEky7/8iuZKP6D7D+Y/O9TkVPf7SbIYTdmPDUP3Rg6+5qM+K10w36BDDDzhswdtORoWVsVRo+d
4jaFfkwb+OCb2mNHuajFcJwCcuJIXrmjSL0+6QV0vztRB/3eNFMPGP2aCjoR9bOXniuPXWCpl/pR
nwxnBykIPyu83oQZSL3EOX2+8IALJbgQgVOzB6SnXIKWnShbuZRGd94GrqKVRdz3jRhI3Cb97keN
cmuCD7zNsyw5EpPCH6VmxQtZmTdmlbcPgC3lLwrelzvLa59EJ1YVv9yDZ9fjjrLw/EXM9AQW6hBn
y0lMdF9li5SzNWVWMUjLghwuMyZZcFlEFP9xdd3tnxxL93Gi/s3K3gTyku7/EuQGHriFmmEmE2va
2GB/XBgcqGEPt2PqvalXxcr0YJsKJsWIycL08IH4YZlQ7Lz3WawqCQ+FSfEu3BEkIMKEUFwupY+X
EJBSuVybi1HiuvdkX07HD2PIPP3D/IMUcMXU3Y4GJBNKA/0brOH2Q69FzoNcpdAe9n3e3V/J2RBF
O/anfIeuBoxteNcnAWgNf8whFtKUHG9BgbL74yqTqzB1+hvKIH+7ksskZeOe63K2T6IUkZMOh0yd
htuKfHtyJokTwgFs8RE529yuvYtclCKXq7UhvQ4Gn2XoLAB4cukSTPHr+G2sDGvMyN9FRt1Cl52N
B1IA+m0Uz7q3AV+vedpUGk4S+HAVvrWkUOO2s8dD7BXt0xCo7VOtlc7J6d3PIlrlwG99trLW5ayB
qTQZ6cgH2wz67bSMFNllDZlpFco6rhNMl3VEoZbz16yom6OU6coVOFDPb/W6V6W7gPB55eaiu1xL
za5U7wILS7ZDu/PA5QyJ4Z7U1jBSQLCrrDkplWJz7Stq/afrVoNZZivmflv347nVdHsTNH22a2ID
YN+lJDpROs/Fu8Hl2hhlA1gn3vxrk+vKa9F/4J65zGYo/iDDpTAb+IJNBEUcnNv4rE2DQukmde1z
uCRFuHOhfssK0IEWEsbVIrQ1DdDgIdvqt1dJP0lG8vlBhM4cFnfUv1o4QHbFe24QmEbn3A6IHC0e
QH4pL9B6hQBXAosnDejdGZTkLZRBi6wUPOnFriUadrEj1WLYg3rSAB1XNs8LQsEhaut4F4ILHm7J
FMxJB8ninRCSCDWJyLRF1lHUDVstPtqD9EV9Nc+oxo9N5we3vd0Md71q9XfeQIR4I/0YyPKzqz8U
XTHmu4sC5xP5AKPT/RLCi0rgXu/BXw7K3TpDl8dvc13JwmU+X3+4EttqpBwVfYRRJZnO8rr48F4Z
5G1DNdG8xYegfXjDiOW/vJEuL5nBj9RtQNLTlgo/8HEVIqZZGr0O1IUd84WnXJr0/WoSPvK1L2oY
BC4jruTS5QTdH8n8/9oMnTtvcHxSNeVRxJyZkXK/NrnfvHXNoN10pIlAa4KFyC9jYQmKt8FcL2xj
f4zFq+7v+rLSthe0W5OCQ8qgBsAATSOKSALWqr3iND8bU5cFpzZ3hrs8zjmYRk11G89pdZsYqau+
DBa+A3V0863Y1IthIqUKk0dmdEfUDT/kg4jcUC+2bEYH4EFgTci28B6BVwxrxA2vOe2RYlb9Ua6y
JNjpc9Tdr3Id1u+7TLfALsLUU0mq3WhjaR0dbpsSP4Rrg1uPv4Ss7x1cSUtkYFFHpgdU5ftqImuW
JeF4IyTDausNhHXe3PWNeVntgzxPK7JjoFQfZv12TqMKjA8oW70uA6hSgZNNhwky7LLhF7fNh21N
Uf+T/24bGc58ZTs4X2uWSSvwlAONEEDXAI6Weg3upDy4McBrGi7qyo7wSJLp8CYrKKwqxgpy1mXE
ZbDMM4SLU68KIX5aNDU4ZjDvLDPaY3gjJtdDlrkprY1AfWeEaAur2qW644z2Iznr+d5tABrmX2f/
aofUiWhJ9T20Y3A9rCZ9rOqkOY16aB4s6lw+i63AtfzZVu1nizANqQ+KXisbR+OVJDUDDcSRFMMk
dJc0YtUAV020Um0gWscl0UG0MrboiEOq8AB59dZnnq1JnHxTL1TE+OvxwFfkT61d0VYLibFoswJC
0tokoanRQPn1uo25UKQBVEIFz3K1KlZZuGjJ4NCOdky1gthJM4DGfFFQu/HrTIRvHgaCqOsAWeJq
JlliAu0ERGgmFuN17XS5KbKvmvuKtCbDMcu9PZGOF9lj/DN1UDCJqj8HfAAECyOghodO+7myNJKs
oGaaioH6PCVJiYQH2s9OrjoEP1X/Pkhn9UWL+MIuw2XWvM3r2xF/73+b1R91sDEUBWpYNo+31uBa
R83vqcwmP2sDflh/J7xFYTnfBhXe/taN589FVWzHBRiN+rmFDA/G4UCH+4iiRfbONoQkovUSveJP
YUrRypRU5Q13oo1M9cOU+ZQTKGYOty1+JaSQEmHwCjLone5FBXD8tnND+wBPsv1FmaMHeQ+vFimJ
n7dl5FiHsLEAXTZBp4L/bLaqo+yT5zgyzqYD/dmyTZZG9soUVbIDn+H7OVvxm/ZNJpqoqT9oppHX
z0ZG8ztSbwz4OxMtCqEfTUHRMZtTqw7K8PDeJSga3Esz584txdHlva1Ahc5ExU2judGLNB4JHmVC
Lp70wLbQ7yuzPRu9CVtINmXjMeuGnocsA2Z+/y9Olrbbhbr5WABFB6NIq57KtnPuxWTS/eHBdufj
OkC35+SGJyhV9TLAVwsL2jFIQcVGmmhOHsuiCC+TGMA7PoYTgU+5C4c0/BsApq3NOoCs6XRHbtNw
MJfpZ8UttyOsCJ8UeEFjqGWLrhk+TUGtb6PBCm9ENpJxe0dW1K/egvcqoqowgQrKVIgxEQ1kpx+S
GuY2sSg59L0Y1lfRibkZU0fqZZTstKpvnqbM/xnskOHsBcFwnvyRLHS5lIbHu6LAa/FucG1VvWvE
Rrp+0QbVRvpAnUV73YLNSgauNlkRT/52HS1qq57e7uMyhfTLzPmsDnVwvDKxG5U3auD9FFo1ZLSd
Z57cXonIHZxVLqVZ+6IXS1E7QGW9WUrfXi0vKjElIDFttQCcETGSOeRqXRJuAsXY/u1qYskZNQR1
kMxEVW/GRweAwV08wl0m3d4LkfXG+Ni7s7MZwKA4XCkgm/o1JN5yey0vxlNYZtq5zuvUhk6FSUb3
kz6Vw0OgQ4xlO5lz8DhZPgNqX2/8eh5upStN0rkvqtnHd9KroMJ67qxxl8M281gsPc8MgmcKM9ch
FSgc911n3fhTM0dbD+K6c+Bl3zXKv6MtGC8zPxEdsD8Zviw8muFwaKKMPKWq3pLeMzzXjhp+ohCA
vEr/kzRGbLdkEFn+KV1kbkOi6jwrkLssXaL13WMe6KfK9N4G6D0pDNak8CNHRClatnfmHtjYxZ7c
2/yuL5zfV3tKA0nvsptnMaj6aoKWK5xupDu3ZUcymh1tpau4qfGSl1+yJH1bDVQk+C9T27k10jYh
66YwcNq4C+U1WKIxf1kc7IBYL+5FFhUWScRr37w1KJQDqx8DfxkkVtKVxojsmDyaIthdKdYu3C3m
IbRscgS/GJoLTw7UiVCluASbRnDsLRIfd+3QzAei8EDXu1H4rEbuJp7K7C9aGWtCySO2qeEGn2Q8
xf3X48UiBJz2YrGu8L6+KNc5SAoGy5ckdA+o/4MVguGV1LCvb2yKd+5dpd1TmREAJGANP+o2Dk7x
kmO9EevOjpztFBrjkzQtqKn3pd8Aa99OT7lNkUcW+9lR7gmIaSgZrPru0nMJozWKNW4S+TjetXJ3
2d9oU1xiH8Z2y9hh+ehyNbFuiFUHVDillN4kZX0iXRBsKRJgX8Zwm0ZLwH+RFGrssYHMfxfVxaj2
u31audF+HRMMRbqZ4IS7zCMKwIz/P86zrj3+3++n62d1a1gglFWpZdwVjX7sY926bX2D/Vba98bd
VDENW68USj/biE8jJcD5ohDRINqLjZhXFOXstdajlmQZIpYyt3SVEfaIXRUA+NQm1bQXoagvK4r5
SBESNNt2vYncKHl7SpcTeT6b0jSmGzgx9lClReYWp4Z5iqrMInWbZ34b8MqDYoK+J8930ePLmdx9
WbXtzdu+xh+jW7x8ygM/kODR7VIX6sfWAOv4D5m6KCBLozKn1i/yHOQd83KZFfPXXrfKWxkvo2SA
xtdnxzcFWJRlvCiGPnPvbAjwDnE2Us8xlHfkSlR3s2ZB5/g3XVGIyQSqtV3PlNb+321lpjQKvjs2
iGi1/alUDGUrVyZJK5erfJGVqQJT3Lv23+1cB7qOosGZ6ab7K2ws6eqk8Sp5RMLsso8TkTQ1PIj3
qywltSD1DWDbsuBecwKKz4gvm2ZGjvMIJ2OmxJ+MRexnXXKaOEtvpWtVlN6DkaSQwDwXr7qGEx4v
EICjizE7+sscM3uap9gJPwUUK73SJPzcTPYxMFzYWZmqx6J0Xhrfrm8/dCkOue0DAE2OSuNdtAFg
Zc+xbVp3QISPTzMwKdZkdGdA0KYn36RpIgUU7CrSd05f8vAaYzu5m923ATJKGtdIL0OlJ+NHK4n3
Dqk0u9KtUnyd3XQstMh4Lim02nclfjLTsoxnkfmK2W7Lwm4uJqKYmGADMlt+KvXptw5K4xOuYeMZ
UNOTGofqvda1brQtXidqxZ7bRTV1rXKv2eNNazhetOUROp0SRf/9YmlSrEV2ullsZc31ZtIArO+Y
tJiSHPazyNPWa7cVFB/Hy1TrzYhabjB20suNrNMVr/AkO7d5rAcAJnCwE/JtN1L6G1L9qdtSONJv
VqE2zeTdynlRzMn5xhLQ+ovNOsWqWGXrNLD9xJuZ36kCB8YXXGivQC8rn9tiso5FZ5Y3bVann0Hy
+0Un8fHHnw3GCMKLOsAtI1BAk0qdjAGQl4ABqqFt7Owq+9g1l64Yi1aM165or8ZC/+vdtORYb4fO
Mu6zhHyg0Xe/kt+q+adAAy6dIh5QvupSmXDTxOY9vl3jXqybsd0ltTGci/b3tLDMUwjE05lKUv5V
lQKpIZWhRQ2IGFJIgcczLiHRTouJXElTw6lKiui78EPfjlrjZPc/oDSzqYte7GQ66eNE6iiFrk7x
FADXHiR9Rhk0jTFroXIzVjjsZ94j296qcvf3NDWzM9nAJa7PKMvODRlR28Txta0MatzU20ddR1Uc
WbCKeV+VEBwFw0QFoIp/demCGjU9eqHfhVtIsS5aS+3r5xlqgHsK8F45dRZfuyyeN1oR+a9dRzqS
1hfTq19F1sZrm/zVd6AdLIrAg0WhUTaKRc1uZ1DRRNjAO2mOAZnYUqdtxrF/6WoC9QBazYfuqhXj
/zo2TYNo6wwcydul+tPoSI8x6khjr+A59/aCdkL4jCz2iZjheQiqvchGUi7n3UW9DMn6QtvXywwm
BV17T9PrvVsr5Q3wKe4+oWz3Zz2JvzSUGDyrfaU/DlmVbkSeZ725y1TSyL0lqZfyZ7Zm2ld/rtoT
H0ADU0mW/Ex1W7NpAs9/IBdwfimV9lnkgZ5Vh9Q3LRxjLBI17aEzSSdqwdl8jb4ZYTz+OswBdAU8
1p77sp1vYD+pblQTTmGOg+TQ27n9a/RNb8E/EUvgzaZnOwYW5m1nDd4klU9wOu6AsEipgUrxGtVL
DZ8IKTVI99PkpPdk4zmPeaUoWyWweJu9XwU5rlKRRe9Xq/ZyFY/FfZcDjhUF9nPI7vWW76LxIA1F
7OaDFfuwNsIcuLlSSHeK/eeyzNxbsV0twHnHE2aRc9qnwQvgfvknrU7jva+S9l80FI7FSllurd5J
f7RjvJ3NafwWwC62n+vko0WzhEj+1UJwotI4AgwznL6ZgULBRw7U5hF0m4xfkaKGj/5y4GhCz9lZ
KphgdtiGeGLlcOIsxxDR+wH1DUpknT0wQ7udtyhE66UuP5q0vp+UsqYoZDnTfBi2zE0MeDw39X27
8LLqPQ5fo/LKl4nExNvBVfTDOJfKFzxYFwuDop9NNgE8ZMeUROXEh7UFb13Piu+EnrUzyLrtCziK
0wPY5zdGzm1v1WIqDtakDzuxlcZQ0+9A2Gln6VVdNFNT2d+A5948cbjc9nNNWNKHzE1YVdsGP1xh
4B2Zm3b6ydHznZRAA4/KcRg6lZ1UObu6o21c21bvKVDcpqHWK58if5r2oO4XNpUywOJKE9qqelKs
pSHXPOMpwiW5taZOSUH3S8azkUjBohHzpab9ny7zABLImnJY6l6raXyOluc1YF8WMZzU4lhP4UL+
2+y3+WGl9JzJu4Xdr4IrcHJuRH7N+ikmeWyM53QKzc0MCsdODEWxTiVXQdIc4/eprswS91HxtKyJ
jkCu6PGuzaxd29r5k1WmHDTNJD7WepvuGj3ipKmmFM53KjyjZv3LUGbeQe/VGSoCyIyF6FhkrdfP
21EZm2dR/KNMXcZS4Udp6mojQ9K6GbbdNGo7CTyuANGXsOWHUGcIe9HBH4afJIB5UV+wo/96fQlv
mgaUdBuZsis6+9AX3U9utAP8cmPpY3o/TH0f7hOFUk8n/0s3WaqM8wEPXdq3R+m9m7bLc0weZu9y
mVF6IheLd3uRmwtB0ru9LCmm3je7AoCpXFCrpSlK3943PRT3q0yuFvzMe73wgLEVG8sFl5B6/bdx
rTtQFCSWQ1JBpTUkzr6oko8264wtwGtHolG/wpdgn6rKerh8HtIF9YqyaD6A9S8iynYxE5GbOzzP
34deuqK5kuHx/e4HdbXR9EHdNy1PNkEXKBvjVxLq+8eA1GJyWLWNYBA0QZXdmSY4oWIlg5ygB31h
gTL/66C2Se7fQiVapEELbeaUu5XJBIdUAFVkUtrjvfQD6HEO/UQoUWTKYvPRkKrrPU8r5zJa1PiE
NSKL+N/IvTYAHop/M4m83Sr5ZDxJM7e9s3OGJtivspryOkKIarDJctXkWAyv97CQhEmDtxq81Rqf
dz76IDguxGGhnRgP9fhNDD6Iu147AGebbUW2zoFPjrynxnEuc4jCzjXvXg/Yai5Lde/rkQWUHubZ
HK4V7Dl+EHrtb9fJK4+fQWl2fPk8/QYEJSBhFtJWQA3rZ0MvqLN2zMcmh+AVcsj6eTEQkRhIEzsf
RWK6DCRZ2boM/PNc6/R/nmsq2q9eFGsnVw83jm01L9LEWgE9uuZ3b7w2bQEokj575m2npu1L32fe
U5+Fi48KLpkhgF/VV7G+9HFcEYvPtTdrh3Kcp4KjzLX1up6MUJf5RTaZo/c0Mr/0ulJ7jbLwdUwi
53kc2O5ViRHeSldKd7zZOVOF1txLDU8We8FzrJ2lI0YhyPTUMpqfo6XuR+RY+8ekJ2uqtigG23ZQ
5+20hl+OjBAbKpDfllqnWpZycOJCu83NaG0RPvs1dX7LHCqVV3cDy2TeEtlS/fwQLNTtKXn6T2HW
P9RzOp1FJE0JqtMRUmwdMEfM8DyCJR9jp1rdRPKJU52q0YwdmISh3b6Ro0Qirzi5lAYMR3/Xapq2
kWOKyORsIlerbB1xJZMJTKJ+G9Utun1IASgpQ+CFfQANo1jUua3V9HyBE6Pc9Q0wrJjqvWXpQGT2
kAseFOonD/USIJ2TMjtQZpAcqiWaumqnQP8xamTQENKLttQpOfurNHnpirYk5HjRrmnykk5PlDa8
jL1SXKZatMnMNxluQ7xbVBHBafRlLkHq8jUQ/d1es774nf4NQqb8UZRdq28AydM/V1ntvUx6eBRx
mEHEZwzU4Y56ZH8ZC7W5zdUy2YnWChplH3gxcbRlAR/u48sClylH52oBgokfFojcxj0AZUrWK2Uu
7Z0VJlu6uF2kC9c9KG6avk2T/gSAp3vX+VO0a6wo+qWikGPWwT+FCM48DHphA2pRJD+NSv0sBiRQ
OoBdBMbjOhJ6wPCXSuMQ7Pnm13TOrAPkLnytLFDr0zEDHybia9cvyS5rI7Ic4hXgbfPjKveiejhU
JEri54Ic7GqodBVJplzGUqcLX9T7xNNLHPFlsrqgLjdd0FVnaeyiw1Ell3VMCla7NKtaZNMchLt5
wBEkiuspLvOUNYFivNA7Q6/BUXxvhq5vTn1J6tK7KCAb6c4YAdrb/XFJyWE/Nx9sijYaj0nr/dIH
Y/EAVrJ+XysH6QANDc2zzXb8Iq+yo8hFIlftMmZIGv2evc0qDiCUBNOOIOufJv0w3yr/06QBhFh9
3kSus9WpnFrOFHIAsXzXPo5j8u1yRJHAydJcnT8oFP4K6Rf5tIuS/DL9EMUj3uI/2zrLbFUYfbuc
gER7Oc/01bAjwck9x0ZW4dLJ609NSgGfqswUo2SVA45w5XyebCrTAaz5HQo79yeN5yc+PM2/m+O6
PusGiZDwFxmf+MyHTai06q9K+yg8X8sYq9Lfxvia4t81QQQ1d1JMe22YtlNWcCrGo/2t5fm86QFx
eaybHjgPNeD0FWbzt8YB+wG8yGmbNmA5OsNU7IioxI+kHo+3tjspR91pimdX8ypOPtRhGR5wywvN
2BQNT2Pf6F+vBmltrYC2ahbPbQ3ugTvpzq05eFMG6wQbSOqDaueQWLnxJanHh3Ry0x+JkVBJye7t
BXzNmhpTLEJFNb7UQ/8g/rO/s3if4x8tKGJztzlVwDu3S34ClyJ7kkSHbq8S3fpiTU1NAVj4WRIq
ilC1TyMYW5c0h6w0SPWEDeNgjKBXdeDtHksj77dFYcK2vWRCxHl0mVTGtzuZdCJbUiaVHAoKO53L
pJ02dfsY0hJSi9mmqM7wFKhVfge3AScQyMkuXSGpF9xYDRG+ExBWlu2OyBdRHav5nUzxPo+IIPTc
OrGi8TED32+T9EjhFSAfwd1s68ljsxDpdWGY/+iWc3rred+mWfV3KQeti4XVqv0mJEnHI9PuYDcx
BVTv/lTgAJrHokw1FNDITeI/XYUWONjQXCocXWQ0QZtqo4P5sLyQA3tXjDPutSnLHrMSLFHhNe+q
eCSh6q+K2lY4SyyKAI/aZUTSe3yLF0UQl+adboBDfD/iqsqKRm0+vfl3BsPJDiMBauG72/n9pH5v
k1eYQrMfePrUbeRN84NGftMdBexAhL0Z5H20r1OFfD4ldo9T2x0stXXO9uRbzg53SXLIAVIkywiO
eVFHiu6cI/4e4Ifgq0wpvbtNdYrY5S8jzXpvkP3/2o0gfaxysHH2ZpqEr39jby9yPfIKMhsbsMgK
4D3SpOZXuvgkpa+6Qb0hbGxBaIfvwiu1cWPaWQtlbGW8NkRe6hYnJM6Bh7Duyo2gbIKzAqSVAt6h
dE3b/PdBlWaSnJdP9zipCuBvl0YBp5L0Qvgz2vkP2aKIoSmDEWYg7Um19xPoxqXmVndxM03P4dLk
o7VvygJ096UnDQn/ZtSw6VwkXtapjx2xYukB6QgeB5l9UCIH51UUj3V2Hnr1ZxFJY3deceuqensZ
2UR1eJvX1m9Q9HRnsD+hMerGpIcctOi2AKFbxJiGEn/7IhSNWMrVxVz6ZpD9lqeqSr5MMt5xZNL2
1dwPG8m11Aaqb9iXo5G+2MiVNKCkgVuQ3K1i4HvjblN23duAuoFiu5rVx0R3oDJSWs/hmazofHJd
7e+nKnB3cWJMn5s+xI9qec+6Si5XOJagh9qachblPKgqBZUQrYvWBf7pBtJqfytal1fNvT0536ks
nj5bYEF/gg6gqOu62xa18lgNYIuJZWFRnV1NuXor8+g1P53GGqa9aPWmG04a9a6gYXJH5HHET7Fe
nmRasSATEsA+pXqRXpQDRMmRs7qT2fBZdYDYVxMwWjZ8oyZ8eJbWcwybQ/0nn2JWAh4RMFEwkd4M
fJFvDWB076nK5tFcB+XnCnCMjTrAzFbwofk4fALogpqdGsTjTRfkJFwsPlWO09o2isIKVDy6mV6E
xoZshuSelxJ4LaVJsY1iOru4jbVt6md/MgwdSAD8KjuoeQUL8BKCU5YQnL+E5lJ8QF4/tg8iEqXd
AGCjeuZwEAtR2B1ATjJeZOskmtWRo5t1DyJXG2WAkgbOLOr1tbu6q/KbMvSf/Vkxgf4SSKsg0wGy
0sBInf34R8a7HHCVRRM2HpdwwSQHG+7gjQjBbsZcLi+mQFfm+64jLAU99c7zXsOinR5XF8CkmJQF
+JFyI44DUUSNOUKE3dQ7HrDGkyhSvSHmXWivAGSkJ6coch58nn40s857KFt4DTIrglDBn+etWjvx
azu4xcaZM/975VYPw4BDfjPO30oOfHyqRUsFSV/9lpjZF2tI8m+dwr+W+uXpJ84D2S7M0+a56wsc
Aqal3bvhON9MgdOdKtUbYOXV/7JyMZofV7aWlZWwfCinAj9LkX4jaP9x5b5LvsRlpm7j3Owf5yg/
AGIGGvdsKkezmJTvxsD33OsSHTDs2t0D8e/dUfPfn4ijQyo4xOpTAqDZ1qFE66vVdK9L0jbjfwfa
iEjnnHxXNEV9DXon2en86J+C1FeO1G/HpyiJm/uxjee95c3FZyf0AYwOTe0XiDTebkPjNhQ/CH7p
DJyAV7cxzd5fbiMy3eJPt1Gzsbk32Cdvu5HfczVAX0EQIvsMFGzxbLQ8Vpae6ak05PLlzpQ/iIjd
VrPzGqM7SleGhzO5StJtjfEynLpup9kuQykMoMYcUGRnNqNdb4TWJ7/QsmeOWiQmtNYn+ASsT32w
OGEgQTqLrA6CJet3wboC5PgTGUbZs+2/DYcSjHhiZOFNMDv1rmvNt6ZZrhLS322lJ7t06dlRP+Nb
SQ0cp4sGcB5YezT1VgWlcie8DqaGd4EQyHwHGiyceuoPEcMuClXMYiU8NWKVz9N0V1bqM/sWfxuV
JXiY02DWd/2CsiKN3vY9+2PAoCPgH29XBdQIWKvv1tNY74vWv4Gus9sa+M9uJXiXJmBfgTDhAoZK
nrVowbz2biXwl+kzdLwu8LK27+8viQPzEIYb3x/cYxFptbETvndtEcKp4B6F2H1yqImXK9HqoLht
2kVbteTOdEML6zogYY9zaHzWBaV26U22+lkgbEW39FbdYqm+W/55HATDF8vSqA0KyUgL8wdr2ict
GEqyBbzsBkU4RiU8IctmUULl0lyszdagypdU77XxJmXaTyW73yG0b2JTMUhSiKZvJHbtytRLXqeo
Lin1Qy7YtEnkgWRRpRe5Oy0IY64/fVvkq72mm7+xfRt4huF7GRfEdmnaRKdaZOgi3G3IVm2w2GVO
O5PsIKfFPM3Ch0DjxdW2A5UWkzN+9Tw/2I1Gpp8kuuMUT/M8Na9XVoMTL7HFU8oJ/lnhn9YZNoEL
N3LMnZuHBDgXYtbBaMbnauJfKmGNXufMJuG10VCc59RUjU+g7OwV3jdwpljdnZJyXhOmGj3V2M7p
IUVEC48NtC85qelhcxZtm1qnCdiKlyAITZlDxD3UondhxhwypYEfjHykJNtkYZHAYNWFn8qpqoDf
IVGpMqLwUwFwP2At7nYeQZ/dVkYPp6HvO4fKtN+0CcdqGSqivxu/WIjSocBub8FJQ+1A7bTl8qc0
FwBzpzCrO/6U5oJZrlphfSfaeYmMi5boOMZL3HzVyq9JuqGjfxz7d8byW+OpltwN5zxyxm1ue8pn
JZj+cjWN+ptseL+6slNiuNzHph6PTZ4Y53B0Ad1ZvrTkQbxM5Th9svrWOJfdlMJqyJezBu7b4PTy
QS5fZv8P+yEGC3Tui8FW96Xt4CACxOQ8N6F+nvTW3kEJb2xEtir+rosvQa82Mm5VG/ls79oQhuwr
hbbMn/LG3bWuAcWXooWP0mRF+pn6VYeMxz9EcgWum7cFUz7dF8KXKcIybv4Pa1e2JKeubL+ICBDz
a81z9eAe7BfC9rYR8yBAgq+/S0m7q+3tc27ciPuiQKmUKLerQMpcuRZoU7wAFGi/eyccYPfc+3Yz
22Oc3O5Q+NXbHXwX2C3NGhcuWczzNc24OXtG8RjLYm8YYNlE9VK6aAqVbjqofEJLLmD7bjKbi6kz
vQYvwqPZA2KgM71404oHgZgTZBYa6LZqDxoohLO3UEM2T0J5cb8SEDcbrSm6QI60Wxh5WH/uaqQj
XVbwYxEN9Qv0yGZ7O0KlCIJEzrrJ2uZzjb2qZVXVg11GYCsqRiCNtX3Q01EBFd+mN5BcfYy9/hki
F9UK2nvZozQRbqErskltG7WNrv5//IwK4YXSBNe0UtxahvYEun39RHO30zB2rw7j43E0gVkma5YX
1lJJPFFqbkO/Yt1PIMEOIcJjgCBv04rU2pLQxeTbF9eqzIesUNldItg/ZCavIAnMbek446v2MkN/
axfAw1SG84i9Znm0XDwEkI93H8lWcb5SKHK8t13bfUwh1LzygbrekgdNcEaEO7UA7CPZ9ITBA3vr
HAcIWJwAxJetwdrNXwCXbvfR0LI116EvH3a3cz/aKxyLvmj/v9nllEN9tokWXPH+kpUy2GRsqNZV
yYsn0BjaO+hShksedcWT5C2Klv3YXxghuukUIShRgx6TnC0bfD5DIS80mNXp9JCBhCzG1klCZ2tV
xBX7xHqZ3Eu/k7sh8wITYTivO9R4WeYLacXR3rG3livE8A8NGBXoro4FU91hdodsH/RmIEIF9FQD
FpapVhcnqfqXbuUpR76YhuggOKXyBXXjutcMkwZkYPUoVElriCuglIW6hYKCWezKR2Smw/ug985k
xl8XDEUxQO511mLJACpoBYRgdjTqW+OXyBm7TZbjfHd73SI6ko+LBBESaAF8eA3T2/b28o3UWhf1
fnCgMU4KLBicIPMyv6tpIkMMOgEZ0skBuzvOkJbcDDrLVvSqe0imaNP1PL6SqTcD6B3z9h8aI9Nt
0s32+6ROTc3R6uU/5P9/nZT0QIuB7QEfrRcB4qS+uoZpDKhHLaTdfBvb+Gik2G0+llFXfSqz6Kel
d12N3yaLAJvJM+gE7bnr/d6l0ZszIlbifOvKDBVnVh43q9DYR46uLFZ2MN2hF1Od8fDXnu2X5ULm
XvMASAhbugVn9wGzxg1kpdsTiOCGgxQQywn9QFwRX7ZXBgATT1MDIY2xatpvQcP3wgLedlEBzg2S
AgiFFvY3KO/wV4/5bJkh3TYvORia9tEv35aUEwBLvXTflkRJ+SnGdzfphHw1KjaAmhFXI2rwFtA5
kK+lwD3pSmrbX/0qewJNbAjC0qXqCr4hbbAIYZWz54PiogFx8pq6bd9CKByKnKQURpphdcH887ud
pMU8BDDwMs5S7AXPQQnZ4AUunAjvnwWkOuaLj0P/xccE4OcwTIm9iXu7X/HJj/ZJGI6vPuSse1nV
z8Kq0nMOhuiFgq7HK7klSWbswRE8vkLwZlGzIdylGYu2HMWKKxQXO+tE1vi/rvOpX9lVDt0P6o+d
04NWxHHWCqJC0AX1prVt+ltgmf6J3DHeE289QFfdla7e7TcT2SfXmv2J4p5MrgaMKNjxVo33ZCcT
Df6v9j/Wx3f8w+f5fX36nCEhOt7XlszdhKhq21iG5+AL+asZQGQ7sv7alxl43xsZIHVRpt9a24+y
NbDtiP+0PUhG9ITZx55SCL2kPlRhUjyl/73UzfK+3Dw9BaWvpwoohGs1BKdy9bdI1MvQCvIN2Ug7
oQfz6UXm5sIeGHix8Sq1ndjaIzVqzrgxGeTOwhVBf/bBMv+UNPbbCzit39xmGJl2C7uqP4M1xHvK
frlNnfrXar+70fQqivFf7OHbb084GEOB6drVLjTp7ca/T0Ti3APtKVE/jC96ZZ7yDswW5Ckcu9t5
nh2AK5HhUKL92ykB1SFvwXVLPqPheotWAE3HkGOZffQdwL7sfriDuZrdcxlNJ9BG3JE3LatCPLfs
OTlkCnVQPlArTmQUuxw6mM9mjZRE5Efxmbqg+tu2RZc8GlCkeyxGezXqGtcstxmqnkS1oO40WfYO
ZMzmPJorDiCMKssdjdKSHIIbZ+rqJcccnHy0ZAl6nbyPu7MbR6BFMUIEK/iSUdxEN6ItABOHHNyJ
Yil9XE/QxEviDXWtjMsjM6FZNDS8/BQjb/To5HMohRzaBpTPt+lCNOYy9Pu11dlQKYzT8F41KFVj
8Vh8r+UA2gm/A9C4H8D+8G8PGXTHVuFV/4cHkFMIi+uUx1/W8HF+X6nEhj489iwFWwOJg5CKZzto
J027P6TGhoj0Z9s8DlJ9kOw3LVhg3dKwtm7jICvBwGqKPFhz8qmLlMncJYQNYWq4dGfTDVPzPonQ
OuT1bqIeub5PZChHOPEYpdQpq659nh0hP+g/AhrsP/qMPaOMqz2DJNaHZHkTrBHfVmsa7HwjPI8I
WXV6kExlmV8qP2dgpcXsLHHTNUrq2w1ND0xh4STafptn60mQ0tgC3p/ckckMBmyqQPy8pU+ghqA/
cugBL2iU1mDIwZUmG+7JJGsDFUTSz3b0EaCu3Rxc5pkAgPz6RCD9geqX8UCWziyg+jR9i9Jk2FMA
ToAgdzs1fT0H8GRidxe8aO9pkL5kyMZC9D3l9/QF41mHso/fp4uirlfcY6BvLrNgn+A9AOxusO/C
pvjksrT8VGCfZKtMXePGxnfcZc7SZVzsaBAI6WlngyhhSRPep+N5VYDEdfTXgVelF9t+JNAEw0to
BUjvBPYd8N1nDZLKrVTJN9DgfvV66PuAaCTcFxxqjH6eW18wkcZp4lgbwcpNAZopV4aZsr2rIfiW
0Yw7pMUtDb0Q98gLu4uobvNNANYCCRmk1z5LbLCd5shg5FpJSku5aDuQteyD/Xd/5AzPLGx5v0fp
sgKENQNSQUf+/ogB1n5SL+0ECY3bwIdgYUuRQF+CVbNM8AwfhgpcGjK6h4pXdO9ZyLJgexxuB8jY
3oMjADF/D6VfMghP5MGi1LpT/ddpdN10mYfc0/ThPyJfeunS1ezArV6SfGkNWtJtWmj26Ts0A0Pw
tod6dzSg6E2f7PBc8iDjF3d76rbMXHGwwj4lOHlg2/JvN3pVDC4UtMOi+6tbo1cjIPO7mz7HzKuR
nW5q9I643ZRW6wcwKg+ZBHACwmTbbsqyI3TB8mNhGc52BArhymUFGHtlBY99hNB1w9zqM0v454TL
+keTQu8u8xVf2AoQ6JZXP/qw+TwavPxcNGUKaZzMfxwZfsy1wfMrBCre7tJY6uNdPCdJ18iDtaA/
/tLY5htrDJSm5RGYLeKI+WCGNuRMK/M3G03SFBxBbEFiIwzWOWJvjxCJqQ4uUjYQ5nGdR7LF4rWT
zvAgLbwOQheyw+0ELqybP6SvAGkUJnaprdXez83L0E0QLa2cO3dU3sHWm1UP2I2NlY0p0tiTuCLZ
roB2/d04i8eT0dae6do5KBEE/1SZeTLBSXK78D1rtoS/Ln7zqdJwfE665gvtkWm3TBvlcYDYvIjM
PdllGFy5HQD7kE+f+xiyA7fwLoWBtd1hEDt3vHhDlQejfK5jKFVAKsJaJcgzQnIunS52JMwlObjh
c9Y1zpKXKFZvRZwvxWTGmylxnYsBxO3cWCHjp1A466GIEN6iAXKRkFtalviRbcg2oP5vZbpJDGG6
XlwHCbqQzs3UpioF/n5NZSAAKcYDNo3jK9hzfUhUusah113GNk2o/Jca5DVHN4B6H9fa0VYx+cte
gMJ/8o0STFj1j3q0jS/6IsjqtwsL/LiZgCCIayG7WFq59dwEXbfivXCu0oK2QNYmxQEJAzA6RFO4
rhlUEVIrKpd5DfKdWMvTlfqqD4D2BpAHfdNC0i9VprX+zz7kSE2agu2Ea+/bYnTFi69l2YU4btkn
OnIOFZ/umDGdSIYsS9l4p8fohEljLcO3RR9O38f+2zzwoYDlXjlfWsgyLEB8xB+5HQWbMQDGRoLG
8MzSMFn3jbCeK6P/WlQKauYJePCwq/sOumd7ofQkg/2aBPCtOqOgJwWzpmE+T0rNkyCrOk9qKwS0
ADcxoiE7Jo1rLPNJpkvEnLJjHCmQtNNIF6Xj2yUNTZmJAIpbTAdbIYFW6rLKykAheGJBeB1aYMkp
jMCgYRSifTCctF5WteBfxkJefRe1XotBfh1E0P1AydRPHrjBs5/b4GEOlHPNfDOD7pPgB/xl63M2
2mwtnMB/ZKl4SaJ4O+n8ETWyGkNgazjqxqmf20gXZ646WJSB+uDzPswDPh6o15lQnO/GcNoSJKhS
0CkfWkT0ZoSQhg+BkuXvNuGBgYJEqcmZ/NT7XEId0Xrk9x/XA7dXfA6y7gT+DZSnmL6xukVYBsf8
BJZ0YG50kKZ0AAqsXA9UZRodrRuaFEHbaX2zTWl4sYwvDY7dhyQIa5ySTUPhbxiv5q6ShXcdZZGi
cjcJES4AcVKiGxoAk120sN2Sbz94Y7e8asd8ON+cXV8Te2f14wc3CLkna+UWLbjAX0AQE55FVbv2
okM8YB/a0UvNWHQZBc4tK8DvN54NBrLZBTVX0yJNIgNPl7FYAU8EUYPb80mxvAaZ9ZoeTB3ZnbF3
LmXeFSupnWkkypGBW5gCAMFUzM5/PPxo9YLZFsgWUZau2Q49TY8YsxJ1mXRpEvHhbYiM0kodoPqA
zdBTSAPvgx8frIqvyNFNLJQH2bVv75kjZ9u8gj3WuxYybQ5fFHUBuQnLcu6SbGp2btLl+9J2x+sE
IUhoxKXNZwW5R9+IjR+BbHZexfwvnV+oJU0qvLTZydwC80jYj1cbS86TCtM70xPBKbsdYkTePCkC
ru0uTMc1g0LfotCVCp6uVKCmVs0SQavwbDvSAq5GH+3BtcFBf4XSAxAyvvnh1ATmElE3wJsj5LN4
n2xWidxCHw3yxkjnXIEZVtcik82ZeVCoF6zwIL4DChQzacdDFZr31PO0ia7AW5Lvek+XJ+iptAgN
lEacbcwa8Ds/asu3VcI871asRyQ1sYIoWZcODpoqYyAkvN0KuSV8GiBodrSaGtNdlKbiIkCqsA4C
mazpF1Xpn5WZlI9QcmMn6rVR2J3LpgfvH8aoCRtTrj0gLtZpFb7ZULl6H1VGMP8WUVVbnuvJvpI/
/RRBHi/WMZfN+raQjMSdDdniM62D4DDoN0Y/RZAJlCq15r+ysuSnkKl/5w4Q7xYRWOvJLjzXX1qt
xY5tXKonlvJtNwbW51xaULIu23FLbhlS6LmFg307Dezwn5admFEvPAkaLlq2iGR5sAkW2Bq9vUPV
YLQu3KnbEAsZdVPE1j90ue4SZZnZNtH6NhpJBCXM8meM18LTAE2hg8jwr6SuwxEtr7wAhQh6NHU1
RySvgUvUXTMF9lBomn7qImWQnLO6y+ZuPErzHNfGj3klZDwuaVx+pV4sXPcydOazP03TU1eK7mpA
R4zGuGXzuzYPLzSmgFy8a0cbnAG4Ixg1mntssHYRCFaeEmMygCkaNzRWDMx68EAYSPN6t28fxy5Z
0lg9xcknr/hZ45u3lSmw7n1UDo+yKDPQcuXD0dNcT4AN27uUOTW0dMAXNbugmqaxXfeeemmZM2AA
E2tD3cEChrvMwgv1aFKJDfoCAYLhSF1a0g/6ez9LP42a9iQf2uzB0FHbsubOFhuMAXI3vN4r1O5f
yAVJGX6BBsX+NqErhLlFIQAQFHoRavoiEfMicdEMexvQ5QUYJkKksmtvkTYh0My14xgLZrgcIlsi
XDn9FN3VeRXdoVoy3yWQN1qY5NMwlNmVdX+hUWrIeTyUYezdzU5Zi4dLi+/AvG4WginJdLN4d5t0
u1epb2OloLANs9JdoeAKGJIwNtnRxR/nfS9QyARobep/ePurZMzXvY8geN2Z27TPh52HaqHHmLv/
8HQqvpdmiMyBXz0VoEv7m0PW+k/hWNWzA168w64ecejSK+Q4LD344JFZJB407Usrrs9+btgvTGym
qEhe6kY1F5XEwGlrc19Kvs0AHN8gGWW/3Ca9dbFbTxHJmqbqOL8ZFQvxG0l4hfI+yCN9aPoIgDc+
jFD5xUCr3610BZl3/4IDT2KrcEWWkDHsc7Kq2kZ5CTU81wkh65qLtStY+iQKbAWTLu7+qRCrMpjj
/BRIY9X+mH52OwQ1cuCzcdLucTzE9vtg1S2K7fT0CGI38/QpMNsnpDyGdZpjt99qLISn8RGidfC6
9PsL9XwTbApTl4mlNVrAd+jRPpBvo3GMcvnGrYCY0lPf54eBKjdmCAbTBBTWiAWgEH7QNSq5DVoV
/EAekbcPwBWFs8DgM/NLLz/ReARutxWzw+lIE3M9saPilkl9avJkPPi6rKLpgvLi6ivqxl6E32k0
nKwJWttg4QA/Y1PJE7mRx2TE1bbrQRa7B/ioXwZu0SDjORpzbUCUp9UisUx5Zw1BfQH2xQCaFalT
T9YVvp+1Fif9NcOOs/AehIDgMM+d774IxJFeTn2bhBfIoG07jjf9smXxsAGTXru6bfX0BE/m3ZFM
EjR9GzOwAZJGeFSknvoS5fUexDvGD8u1ThAunT4LMAssfdT7X8GbZezc3hx2KC8FalNP8l3ULaZm
s58Ur65T5JSLbCz5OddVqVkCeLSEJNDce7e7wi3FqpDFobTBpXgjmQEsFLo+Ru+DXdUsDzSQ4+u1
rnIHOX4WQcm1N8dzA4a0l/5nLa3+JWYqBkcuWNHCJrRfBPi/Nqkl1YacwNr6Nod5jfNifXfifCeb
MrnvG5s/ssIGMD43QV/VpsljLqr2hCfOZxqcOK/PoKg+l8rLT/aY5Sso40JgUXfDHm/ABV1SExkp
HmF6ZFQZRnwId2qhHm9NxsH9Bkhcfu+MfnPJgR9ddENovvJWGauqYeWeuhkyFlDHlE+ZpY9gwNku
OJhhXqO0UcBWmMHe50F6RNWpt8R2aNFnQjxPRczPpjGGINAFDABCst3KqIL4UOmudhPazYwbfka8
EppocYtkGFBYK1DZ8AN1390svRrAYuBGI1DB1H5DZQcYturqa+ghpq4j5qnZSiCt+uCiwrI6oSLO
W717ICWBEoBUyqWnPaIOlPLkAU2i6mvcvK1BHgYU58BFBI5kPJDMhw7JtPXUoAZEVY31gFJ66yEX
4aZFlPJKHkWS2kAchGqB6BR4dv3UmxZ42ox7cnZsFGaLsQXmClNpRqvXRDiyXTuVnIpl7RkbNbif
GTS19hnomBadZoZxp6g+UhciNfaT24u3bqzGZJOgVHmlGuHt6hKCYXRW9/Cv3olKJis6yNModem0
fnN2OhkdEdRJF5TV6pwOVMFpOWySNjAAUi76g3Ds4GgCtTVnx7IIlFwKGVaaQHZKnbWjSrYjMEDz
SrcJf66JSBFUCVcZx7aH5QC68WLI7sIMbzQ1+fdNVMIEDMFRseDLzTSkHiQRnEIu4y7v06XPC7FK
jS7bzP06njRneWLv574V4eXbVOWFlqgKL7sbVY/zoZ4MvN28fo4SW5DUqUOeHItYZifsdt6aKUgB
9vmzz6t6OBbtkew0o4tCGzSqJlHN2Bdfg82nIYJgsI9aSjsy2IJsrh7Af3+1LAGKWt9oQOgKYXSk
UYG040nxOLmj+0kJwGTG5NoLw/1EFtuY9qCP6O+ENg222SzSuveP5FEiI7FqBZTQWqP1sKNCqaRo
wCFFUzmkZA8oxgoX1EVJrHX5X+7k201/lwDi0iILH/a5i0rpqSmOnW4SZaPfj7wAZmgqjnRFw5XT
K5AT2wq8je9zYnKncfKspxp8Pn9e0rjRDs0aUlrJ1snjbEW64ftCV4fV+J6sWGvKcw8A/tnN82yV
m8w+Kq/6IaKsP1myf2vi1OlPZPMC8Ou5Tn6kwUl79GBrQBzt3YVGFCroQOkMXrXCuL+lqabB50dz
bD6L98pyB2kGMlGaihqjA0Wl9qIeudLEiXfzxDmj9Wut2/K/r0X29zve1mK/7kgrs7K0j6jFxuMT
D6MmQ+UtIXiD9y6OO+wp7fBYuY1iO/GxS6NIiPOctWfHNeRZMRHt8Wo7dCwFYods82UAgMo+tawD
2agpvRr1zLpBmQFISl94hxMEeLuEPz4ZgN8HqfFSd031rbSDlwBfhG+ggp4vgCedL34bMiPlP0Mq
46CHSz3zf1ni/90HEmCo8gJ/99rtXffUKM9ZENFDwXO+aaFTO7ND2D6UXeradC8d/snPLPiUTMx+
+dukKGDtzA7x70kqre2X2HaSkyxRfNkXhrqjpkv8HFqZy5tlQiDuzkv0hjzjWvTV1GyWZW1trQRn
VE9a44epeb80oqaK5iUHC1wdptJBCX0HHdO7ayJubbMIRLBkc5ChXLSdX4IatKzXA2rq95Ev8ufR
mLZlwwBq1XbTzsKbXcbVm90HY9u+Ab7u2a1whny33/x/t1cN6tcoezUnvnT2CpSX0GQe52RZA9ra
Ux+2n275s3xgzXZwA7W85c8kUpiIwibB5pYU6534cx476kim2c6XVYSKMsq5TUaUnbhdf7rduscD
Z9s0fFzelmmj4ePSNDBa+bw0LWSCyvmu99hyslAhKLwJgcEckJRLXnve0mhFgToAFV3mETyhxj3q
Wp4KbSO/lkVQUASCZEsrzHNpgfdVJNh9UNCkF31vsD2dV7qZbms2SbbF+8Y/0iBwYA+pm/enAWX8
K1X42HHrjcy888CLrx4dpGa1KQDP9K7KR1B16S5tV9wyRq5NRtmRbF4AggOAwq80OLvpdT2kwjc3
W8l+3pY1xuDjsjQpNBDMSqXIcI7CNoiWHcBoTYPUdO/LRgJHhbHGrkp1hruvO+zsaD8TxMBBUJf2
M9T1gkGiEAmpiVuXRlHLht9LdgpinHoGVBBvIzV9DTsciWLfHE4gFMcej/q+NtIVNUlUQiI2a7c0
NQLLOl4begr1bytEFQj+7aF9+MM+r/zhJmMeJgs/KOUGIY5hr/z4kTmD+cWHEGsYucn3ok+HZavS
4ALB3+4EGg+UE45V+NVqzuTgQpV4WfnglG9UXZ9L6IisaMDb2tCY+gZl52blNTI5hzwuLnwC9gCp
reS7xz4NtTV9tVGUvoKObam3zdEWKWLEHgSEO/HOHb8UpiMWSWbHd2XpORcawBEAtRV6wECJ3TxQ
G+BfjhjqKFRz8C0OakVXQ6CUkA9kk50LlN04jA8NIoMbOzbkNco5u1qteS/0pjZFKol6sjP4xgBj
PhSBUdAS+z47IKqyp6KWW6ELdaHu7B5Afj4Pkj/ZqRmRWjq4ibf7066XBTu0caisbvfB/71+JpsM
fkRBzjz4x3RU7yJ/bMr5493qbcgNkMjyONX59rYsA6b+nAZy2RhCnT0PCR0FTP51iPC6RqFZ8iCy
ELDfCooNqg3LpeVY9YsvWpTxyTb/EgRAAUhZfg8zkCeVXv+zd8pVlhU+9EMfkAxKcUrJxbIO7egn
UmeAcefZN5X8gxq95snp+3HN8Wg8NWZZHS1kVzdT4GBTCfKBRVwE3XebxUtjyouf4OB+7t3ReQkN
heA+Iu8XzzDNfeWgdN/Hmew+LYNhKTvT+jI6w156Vv7T9KdDP4bNF4A2IdAF9kO/Fwsuh+nRZGW6
jZwmOzS+yK5OwOOVFQ7yC5D027HO8h/myF/7PB2fB6lGnD6t8hRavXPCL7ta+4Nfvfg9woHa1e6m
feIH/Ni0ibus47QHBbYrjklgTY+dsB7B0+F+gUYz1JwipztBP6x+AE3bN7LjH4OozNDIcwnauvtW
cACpk2BlhCiuAwFmfDGKMjk3Fsdh37aHb6279tKk/A5wDWSytAMT3rhFDSVfpywr71D8Ut5VEQq8
EHCoEa93izsL2mvBoi7wiaf8SibUcBnITMvQ5gtlVLvY6NKN1KAP/Fcb9yzIkwXCxvJg6/fePBCh
WmCKqjvqcS+qzgXj59ukvMJbf+QJSDzfFyqRMF7hx5RuDIKIYEP9tjD5+NwSiyJovxPZ26SpN+us
H49dsShdTfk2E7/NLflQ86Ffq3g6CmBdeys4QMJm4Xpg8ahy+zJjFiZIYyA4kG4I4xCXTJxRoPFM
g2TyuHVm9vDmL4BwR5osdo9GG7hLoqNwqva1ShzrgSFodvqLfWjKj/aUda9uLt78GwCAlsRege/N
axil7EHFqKaaI1llNIg3flckQU6+B25QwiRQqVoB/oWu7cA9ETl3+MNUTwMkmXYdSrg33WhbrxMe
vHHv8294hYE+RWTGaezd6QqV6gBEGShI1jOR062elJ4pKgSGYq+eZ5KDG6EIjGbaQFRc+xSi4/6v
mXRP0wdEkWa6PDBfBcBH5ICdHmov4nURt84DEOLpBv8Z4UlmCfiGIV69s4VdIy/AbaiF9yb0qG3Q
q9os+w7pos1Y+1OMmkS+BkeX9T11UFkIxGz67E6mXIVMsmslY2M7TEN38JpuPCHPDvFxv2oeGjzm
UZ43lJ+xjfgUZQD3LvjD1LdgDKv9WquKOJ+FYZbLv322qbf/9dni2vzw2RLDgMiurv2i0i2uRLEU
Nu8Oc3GW7gI13x2o7Esw4wF1JGJfyyyTC0RWQSFH4bqg9Zu1nYAxYDZ6SNuuA8WNBdLYJU6tnb9R
EDNbchXhr05GUSV4R8fuadIqXko3ZW/6GxFD7Nyv1dZWfnkwAAk5S69XZ7qipk8rMJRFnre6DTRN
9C0RZrQoWl9t7DS294Ff84dg1CVtI6h+gTw5ocSzfiGP0bEZ8pv2E6p/5BJ67PFB4VFi39L6H2L8
8yU5TXCiFICfJu5GKo5jP9joRgR3XT9ADUqUrxsNKxa26BZWB2TgAFjQJ88FRNrJpldyi0zQnLp1
jQjcgLNGknTdpdNuQ4xaPj39b24Kv/xtCSgiZKz8/qktii1KuZHXwy9vw1w+bQvdlXm9TKEb8pKV
jXnImAfZcWMyP5uu+jGmYXCHRLO6gk0bFeva37ZCbyl6H5krvWzRl1vyH1P/bdkKcePdVKCyHdTa
YNjdBMCMLZFdTPZ0tKVubabpfj746lFUbCQfuohlJvu0MZGJblBdGhBwNU7cYWFZg7sOy9A8uYR2
xUti8DYoz7h7uyPUaY5xhzhNPrHuhCIT0EsUIKo+QaAzYpu4RlF55Su5oXFqDD/5mno126qS9ahh
QZOU8XCuRFOhlD93wSATeGpBxqQSbz621/fLWghkf7U3DfR+rMB/CaWFrEbyFlrr/bmXEcCE0Jda
dhUkGmUGND9S97jEzqvbgPGtWwQITaoFGVs9QlcBkDL7qvGvN3ttMVB/zKO9vbJqAA0VdgYuXuNH
QT80/IT4ucsc/ObokgePtZ2nUDhD3Jwa5KhyiZDur34HfqESvP5k+TCT+lOWWNAsX9JatzkQEkIo
Xjes8O21o3Ivv4AerNuY4AK/1FZkn83+ydJwL2rITFcTl/bSS8dynWCn4uMMEgWnKS6W5JKRbQzL
Fvo93FnfVmgT8wmnEw6avqAvFwZUyQ6hbugqztyuBJOCByPOc+GarN3UOoDvai/Xd6B0LsYd+ZDJ
catfs2nJW598qFtVhessbyOe5Vcry4OgZCuRMJJl8takiEa2qJdHP1dBA8Kh+Mdsy2mE3N3WrzZD
YfykCOSHIGWWJFD54SBP74BmP+Hs+DGa+UdwkyYHbvxkJMYzUND2mRngB5Q2H6EUP6bnZsxLcC/1
xj2K0Niy6ThDjCePF2CMLP9RcbYGSLEE9iOBcI0b8R992nyrYq97bUfk7Q2Pmw/Y8ATgnhQm/h+r
bI+X1gAWnBbV/H629vByxe/BLfG3SOV4mi8NuzcOVos9VZk1qCTSI9R4EsisEbR4CqfBLmEo2gMd
xmcAL+8h1tk+BlMdnlAs2C7JbvQgX6xa3lyzyJ7uQldh/6IncHAFIGNUuUcH9cWfggpyutIsn+Jq
ahcKjHwnakZpFCdTNzcbdXvZi6Wbs001ARAuS3EWXlw9hUDBPoggWpqs5cC1rFqvzJ9c1VVPiLwC
3lj3D+QYV/kFKKngSr02bf9RZTPOi0CvDrSqOcfvUK9Z6QMtHkRyT918cqcVsEDOlrpdUCM9iAD3
hrpjEgmcxtpgZeubgis02SO7YS9pFJl449BUoLeg0cAbknPXYYdKo6Zi7RUhg3saxNY1WdTuaO4K
w7AnsC1nLQoy2kOHzQFCSUUWnfHdis50Zcj6FXzZcsesyp0WrIkGBOBHMMFbBQ6GBZSZ9RU1MVQB
DlGC5tb9m99tGs0gF5p26/7fl7rd8o+l/vgEt3v84UcDvpD9frAeIw6RZQMqIdWCLm8NiD/cVWXX
agGhhPx4G/ATUNI3VfFrCvVvw4Fe8dalqz9vkHfISFo+WA7/+zK8ef9gdBf6JLPxdlcyem3jVAvP
se6nPsHZTX+I2xTqzi50SVPqOn2B8mazN+ykuusgDekiFXQqNWMnNfXoAgViRPVyZPabTdJVmm0M
iBqdR/0LADa6F5u2z1Ar8T6XZlQp0HLKZ+ebfTJRuz3leBLRXW8DI+h1pCezSxlw7Mx7PnjrrE7C
5XzH94URpULhNji8Jd0770uckhsrXc1L0WTef859ya/zUnlv1WueGM3sEhrhxQYJ0RYME/3B683+
MF/5+f8Q9mVbkuLKlr9y1nluVkuM4q6+/eCOz0OEx5gRL6zIzErEJGYEfH1vzKPKM+vkrY4HFjKZ
BO4egDDbtnf/ufcbG7kMwvYyXNgYRxv1197N5s7T3GaljputAkvoMrFxxYPezX8oew/cVBJM6tQM
ndR/6ExIaOvUvJOzRwV5ta1snX5JnZUt/IcC8Za80ux0HaQ7KAWiiAeRL0BEVdeoO2FZZ9CkVN/L
yTkbLiu/2513lh52FCwiTJqjF2fgZvJZuPPq4ZkA6QRDj2YsOiIBV/vNRB5kz6vpDlXmCzbihSBz
knsQ6NmXJE68M25IK2rRxpjA5pxZ7fd+jFJk+log8kq/apbCDcFi4OXRoc7s+X2+ct/av/bShH/a
aK/PbPdNyjFbsCL33q690YZx/zHtuvTiOE56Ae+1e2za6UAmiEOklxZA/LsQ9zKo5g3Rktz6/iJB
xnRPXrRp62abWoU+UWuIk/RSq+K18BSYNOaZyTQ04KxwDTPa3Wx9YdVLkbB0Qy7UkXU5ii4KFPGQ
jeaUFeREo9ZOg9tRI6+zNukABurbfJGVmTuPD8BrcYETTopJHGy3vdAw+kjARVRQKi1/mp1XoOFN
rqdw+wgp3ig12L/ON5MK6/vB9+TxdmadF8YLDppE1KTiCyPfxq3DhWG43k+fqjJDwEhN0FWRC238
CRwgDW/49VPRpF7vQ3Qvz7vl7bCsVWJrVMCt3z5pX/fGngn95fbFIUAK3v8u293OblCOf1dEbzTX
9Tf0h3KOuo531+ZU2nswbOi5mEbvPBMiCUaRDx9J0z6ZWZ4+JZBs3HuMAaE726FnZxlFe56wDgf4
UzTrFlRGO5GX9nMHojtyYq7Jl63L6lNsOUZgOEW+6CDA99gP/EW3ozrpueWW/rQGVgTMyZXPH2t3
qO8FSK9akfJHMvUc1F5RHsUHsg19VG7zuGDL6wDHjB4Hvg67joOJExA9rKv7ZEeTgxM33SMqwhfU
pAE+/lkMlw8XMvUTQonZ0NcbmhzVJvkxsdQf1Emna8T8gBRudHc9emtpoM1id0WTCS/VZ2aXZ/Kn
jZ8kH0Xq8SO1BiwPN6Fn9qATwQeajCG6AKkSUCeZCkhkLuw6HPbUTKfS2noxgnXkQqegURnHpkcy
GB40XvxqYls6AdB6sH3UDXiVxDuVjl9ZbPWXyfY6qG7r76H2/S+Qdh9XUAQct9GApuyMAKRbwGgm
vn8s6xwKfKig/gKeQhuUuHl7KPsY0DXzcjX3UODrqgp8IYjRLD/fuEGhtr3i9G7Y/BSpj0OvysVP
QD0raSAmzq0HA6ddRuEr5a8jpr52TVc8lUiybbsGEj+I0vpPswOltrEG/Go37waCnF8TBwDIVNs/
Uiu7a7PRfOuSdoQeqKkurhX3G1GZwz6s3BRxipSBNdAentIRyrgKAp3f5uHQKLV/xBju5QgG4180
XIdWhn+NjKEkYa4jj4UBZgueovgsk8MLNCrA5Qz7zU3P1eeZ7yGNiIDa1c1F7T25oTric7ZxdrvN
FiffQiI6gOTxCJpvlHcYi3z8nnsS6FLffIXscAVQIs+3zdCmL1VvH72Sy6+o58mWJeDR584z2ang
I1Jr1hh//WukziBGQSMLNwJs27JYYCQJEkSRyl5oT0Vuet3Tv7H9zi9inOG+WWY/5dkM1xoPYAbb
/pTVu+bYnPHRcCZ3R+m1a6+HLNnKMSqUmfyVoyNnmiWrmi3ZhyRbqAmJ3XPZl+XGBf3Aq5mXVz4r
NxN8lVqi3gGFBHHerLjyWWEtDXvSgkDb9I2X2V8gToYqNcAUnLEAj7JZanM1Y+eX0vXBg13J9H9o
62XSLcK4Cw9+CtkRQGXS4pxPDhIuXAfUgTxhcY6hIWgFyTQEwFCFh5tbODpyPUaZtxxsVHNqADUO
Xd73T1KbagWWsmF9bU4gYrPdGqdkev1Tp/kEAtfsSJ200R4Iw1DUdaEWzTak/HM2m+vP2SLLiNZ9
p1pEvISZLogzC/JDRy14faZWw7Jmm/h5vaQmbRDkBTFn1Jztygdgc/ZoQCC2tGcpEbL9Zo6rxzzg
1zl+dxSrgvZr2YN7Uo52+Wik/EDcDCHUSbcpaq1Ww3xRQKMvnmPR+q6CaPejracDg/jrCjdH7yCb
SC5bMdnHJi2sFwa69CttXaeKPVgoyyACau4LuYVZZR85izbCLHoU1btf6YppGghXVIhZXFrG2kMb
9SJgURp/7fJTUVn+e5+CdnVqp3jP8kw9zgOpv04LaOiYgAtZceru0gzzuI3pfo8Q8JGy1V+RLdXL
3vblfSo4h5jrBJZRq5ggopx++jpQZOkgx6gCjuRpD4ZecH/YLBhoz8KrqladQLgAe9feec+SH047
QMVdoExo3oAUs4s2DQC9G6e1kZTtcCdqsYwAv783bXzcZy6Vh9T6zJd2/TFkOwaNi6Ar/ZaZ7JML
lOVmDa57x2fOewauXYgp6ndzGtiySxMNLb1Ib1u3N7YMmc47jZLwJfJy01s1DEfi0PYV2DvjQr+z
KoMcJOovDJ3kTwql9yjdxl5Ul5ANxS35yUi6T9utl/YUY81KqxrMQDZulCjRyPd0yqGbZUe3qj+u
Zzx/FLcE2Rd55LLbQrEgefbz8lgUhv+UgPBpjzvKfBXq8X22ZwxPC1NKe+96oEr51T4hkbEoeFNt
cfsbTljwD6fJcTX0oe1ik5plvKjYkIwL6vFkPC3aypGbQo/QNTOggyD8Oag1N282L83GLbBt9aWf
Nw2I9ZG9gI2a1HGzFY3XrKvQ7JeEciO8G96BL57thjvCt93shpdMGwbs8CIjmtabspVv1Rfk1pqV
6nD3iAxu3qnUMVbxvBe54+ce2X7XC2Ap6HOAldwk+O/ZC6QO1s3klc91rb5biDJ+j6tmjUCcfud5
mAbAT43nTghE9njRrFXmuUtTTcYiFDk/CmJEoEAxtR1E5LDOifZkoo03R5FpD2kKaLmWE4RoAV5d
J16HauW54I5AXGQDAQD0byz3hEBOcfbn26/qzDdzatk2sR3ckktjSHc2M/CUqFJooPdNZENMhyff
Q1wVwnSdj9KXScAdJz/7KRMHORXNauhUh1pv1ItDzfO73eQ/xqJvn4SM200YFvkuyh0opc2Tkcdk
QXE9bpwPhPaTIPQmFXhMjFtQCBJGnTa+UtUq9BxzRU2N4r0H99PBtpyNm+eAi4/t46RClPancb5D
TgMFhlB4uEAZ5NNWeScjTHZKuqvfaVaEFh61c+c0p+I9JVkAyKI2HhFdw7eg46gMqPY/Repqi1yv
iUcYVJ5ApFhfJIIxVxs1qQPo9nZrLQ0PBAi93ZvPKAPv97ZZztzUAuHDGtIQt6YLAkV8r9YpsSIg
pIXrL9OZYRxSrS9uU0ePntNmx35MwyUxert/2rvCyo6FNcszIQK/ApdvBlHCcoHLln8F30YHzL+Z
3XudO4LrBT9E5sT9IxM1CIfmW+0oP317CUZjy+zkg+Qgr+5CJLLwbji92wzKPEM3vkIu5tNOQAxw
ZF7t5D+pJFxFxoQag7ZNt7aO5RpJDuT1xIT7InLlYLdBUUiaZVue5u0X8pBtbG8SiPMtsNjKl1fq
+dZgw+a3bSKeR74MVTKO8LemC2o46TZQP6OvtKt/blIvIv56R99/Fev/6P3b2JtzP09VCaPbTNG0
1yOSrpBCrw4DIgBrVXPrUQESBpljNX0vwrty0OEf1lT9sBwhnruM480yGsIjUOD1dUyXl8ZKjahU
ouuNjXa9SQxZIPY0r4G6ecGj503mT9aSsY9bzfStrroEmcQuryDuY6PyWrt5A4HisfusxL75QZMB
a/M+f7ZZw/B/qmtw0+TWOnMALo7TqjyhCF6tAHuqXmqPf6PSRsP9httW+v02hsWTDIzQeetc/JhU
tQaEcbW+Nf1mqNaQR5brzIuiozOi9MoZXgn9XhQ9pOlkOJ6FLfTR7PAiE1ch/2jSq4M1PLKBL5At
qIAQwSVRYIWJsLBdHkmGJp+bztykXqtHbSf14l3RfKbe341NXYnMRa5AoGqoM5YJWFdCgNasBnGo
Ooal5mzXtQvCgLF9qzpRWD+61BMP0KMNwHAb5RcZzQUMXXwEU7djf1OoIQ5Aq2HfGSVU/0bDS5+j
rKhXUJKaTij5yvZumbqbqSyseyspnWXvuPKtN9VDnhX2DxT2A9/od99l9edwT3aAb/SpCSJ/PCvA
j+AjFOPnR6ftQ6AHhhe6/Mlu2srdeGV9VR/yRzO/R233QSkII90EifJSthunkyDDnSBIdOvgpQ3B
D+MeDDZgoiqB2kdwZVE5sT5Qsx2LzyaVHuLp8HPv+GuTehOG8rD/cWwxAaNTqTwAte3RaTy18+cF
FtCIUGQTVS5P1KbN7BIWk9olqRcfORafxGeQdPqP0CnkvasH+4FN6ZnIECylrQ1go8mavMZ8+gNV
etE91rZXLzKbowWvIYPXvHL9ay7wV1y9VFO660401goRSgCEh5q9xha44XBdhxclG/Bx4+Z/Qo0M
clBhLxF00dZpAlQc4oiN9dAWTbssuBq+JL710fte+odZtRg+56GcrMKrEku/uz6EVofIYRBki3BN
Rw24UfSINEnP41PIjY/MCO3rgrJPeX4sEvlByzR6QRCocl0Iq0/3tFjzbfwPohi+XBGbF/F6dUOY
nYwaj4qZ+Yvs7dChtGO221osb65kh0xnhgeDXy1A2DttUDSTv3qQF1dcyK95iDJoD1xs5yST+ixQ
QA2oQSu/JpAGcBi4N0wvDje/jkx5PN2r3HpVWNmcQMGkTlj1qhPeQJKtMxgvworjg5XE68jMq8cs
S/p7N/UAaNFQBh0Qc1nWIWNb6jV6pz1GkXi/9rLR/d6g+OOAxRHeWlzbgOQlImTkSxsQ160drYw7
asWV7wb//tf//r//59vwX9EfxT1gpFGh/qW6/L6IVdv8978t79//Kq/m3ff//rcDSQPXZhZzLMfl
nAvPRf+3jwckweHN/xfuJVVrDkYP1T+O56QO8Y5AuA/UDN/7suNb1Hvj35psPQjAZds/Ta1bgbUY
VIeuV/JL0kOMuNVV/q2Imz0yBPbrzQNAjAjRhjDeenOdHBXLdWDKQb1x76+oMq6bVYhoDzocUDda
Rk2TL2jlbSGFvOzsMT13sjXvqYNhGXv/z18D93/zNUB2F4FG/LnQBP31a/CGAcl6wbrzJzDBm3Wa
Z30DBvkqVGLjt7TMCaQnYi4toZ4ssgJ7sCq8bsB0s9OIMgNSgzpkCVICvO4ky38+ZZv/7ZQ9LrgQ
+OWExZjNXfvXUwZcmEMtIk7O1yjQBI1h0NlF8Tse7Nm8skLJZLqpfAjf/mkmqqaaIx7+n+YI5BtX
M7O6+B18qTfvJmmhORtXCoW2K3pW5VAefzYdFOQV0O+VkF7WWLcGKuXywYiqzz2wWdqB7oDVURG3
g3Heu/kp6Bws/vlLscxfvxTkVhhUgTzPslzfZo4tfv1S9DgNcT056XYMgddzlhaYdfsJemkesuK4
C3gPetJQRZpRQ7pL75G5qF9uHqFhT1jkm8NCRyGkN0zgUeJhAB+3BEtY1hURoLyFfHRYXu313EtN
2kR4mx/dITpKm4Fw/K/xSjspwN6cf2X68M8f15x/45+uXnxcXLzCQ6mXbXoegHW/flzgZfIRryPR
9grEsyD7SGKmWKD5UIFUePtEIVw9b0iUk+z9qABMnHWYUxdUHFHXg12BeVh7RKa1GUHIJVcAEf/S
vvUTsE/U/5//ZvxIlvPrh3GYiU/i+5bJLM8Wwv3bb8cgzVR4sWw2WZfa+w6ab0uEe5GG0E70Jc59
8BgAPSC8GnBXGyADsiOM661BqIEoQqzkF58VGRirHffMsXB8hiD8ktxU4ahDJH2IicyzFQ64xZpE
MzBzxAkATW25x2vPV0TMkx95efadWf1ERRZeK0LxNvNFLXF77x7sMGvXOauqY5v13h6RAL1pa3u6
B8A+Ckwo4r3O8/RtGP+Yps95TAN0HS7eCMvyzCPp8gVoQPoz0BInEaXF3sTVzReVsDuUEUfdaTKe
axRPncmLzNQcu2raAsL+QXYyUSdtxr4KA9467vJ6BDI285QNH/pFp1S0IdtPBxNeu+nGpDn8ZMt7
lR9bVgWOriAaQkPoUA4QfBszq/OfbeRjOHUxE9n3we/OGnpi8SIRzN8oaNXsIgYqiwzwP0hxcIBs
RaYCQDZN55iUJtZcKQ/BddAZ/YHahYCUeBvxeCWscZWFjQtq/Ckdl2DBwhPFbfNHr5PeabLDO9eW
aM2mLgv5ommZA8JXJ8ciPLIPhp3/uHloh/0Akxl0cTs7RVIeI/E25e1aD1pZNIc/TwT2O1SedM6J
POysSrdY4GAVMXeSDarmq0YZ8v56pNwf1/k4TsF1jrjahcmU3Hn1Jm5SlPvP48xGqBX3ube6zlCE
1cWCSMltUo9PcQC0brmhWe2pDM9xFu0FnufFEphO0IqW4bjN2PU4bRTaR/DvvpI7zTMgNrNowYay
p2YohT1Dr5Ccm0+BNlWEoqjMNY80KhKRsa1L/CZ0VmSzTGBKELA4k39sx6iwCrkM6LsZh/DdKpr4
KFDgj3tMvzalbT+ArcN+sCbUM4MU1F+1riMVtKHTBWh38wu5IFBkAYcISZnYNIuVmdjtxu9BCQXB
xkxnGWTG7XhnG2b5kk0hFiBe9oE0VhO4bWEeIB0zPBh9/5VXYfqB4DaWEqrlZxH56Z0ZTu6COpQ7
/Ogrz7jEYZEeIRSeBXSA3skPYs5JFf14Bt8CuAgH/BR0kCx8KkrfAoXOkG2yUvubxjbKL9BPW46s
Dtdm1gAf7GMtbrQHnVRYQHZINyxxd0l2HNxTAMrjKyu1YotyiFm1DHETC3mkLtTL3bgP3NiINtSU
ho+gNNRzrlPV+B+ukMI4C79jj2A1jdehORUralaqZnfApW6vvu0AkD34Hot12FjfaDav9IwNlJKc
uTKHP5rGYD/k1oH6rhYFOEuOtMX1VIXRqr1jdeDLnc/cyibcJvwa2K8GD824+fOcSxAbJ3jj2tB5
dAWzj5atPs9Zu+IOOWF1Pef532GNApViRUfNHMAQJsgTU4uOQudtm1pfz+ufzpkGDY3xH+ccpTVY
F/HydNeqYa2N1Nl0tb8r8YIFIGFXIjpn9Fha0O6YdTVyj60ZlLHnbH3qEUYByKnKwM1/9WyBzEkc
EYF6fw7uzXNopMXXYSxeIeYLNTCyMXDEyCPtXq1lb7IF8iWhMtJAxngAWOlj0lQA5dQo1ccSJHsE
eDZ7rHLIimj/Qg6I/Fgr6Nni9Xr2L1lqPmAwOdIQ0LiLQEut1mRrBN74u3gJPZtxV/TZ8nMY5m1k
i+BqBxHO2OyzR4hMtncjdzc3j7waO3zMrtjSXN3U+tDEXkJVsSrLA/nR0DoawKnPhmZHNjUwfRzt
5G2qpm4nrCoLOBPJxm4HZ89SlZ+iocZKfQhCVe5EWoCjnKl8kcly/ENOEOn1mh9jNn3T4Hx6EYWe
CaFDhcQ+2AumxvY23GyjyxCiGFD1Zv5ucoEXfgxC1nODO4L5kTgW2BTbKX+gIw9j4eyTZHB34HfY
lMJFjag5eRBilX9Y2qzwrmuAocQVzinGU2NtlxEHJBK6Z2Na+UsWInBlNKvKRnVVhlDZh4jYGTxo
8zssu5diwJecINojY7P4bnTRtwryPF/cgaVLW4/hYwOSkQBcmgzYnenz2CjFKPd/O27cReICUAuw
j1LqF6R6gVLnCAv9cjzorAGUWTTl2h9L0NCBwm5do5ArCDPwIKueY8E99vwD6MpF2JvNm9+gXkKi
9H/LQMfy4tvuvsrnWWufL8UEtmpr6PmdilPUh9FIQNBDWY2Poc/LvQdFsBUNyNVmMhPxDnxQBpZj
3eyAtRBPk+/eU//kJgpv+pU+y5INZ0BUIVo3Hyn3I1Rr294TLrt2NzAJ+WSzDt/Den0daIl+ZXZT
seesA6ZA1l+uJ4LU58JQ+OJSvBCcTK/iy2KeENHnfRF36mUSctyawPOv87br3tJyXJCDYQFkCQGG
/IAK2urBF2AQp0M1DhD4qOFw7iMEso4uaEwC6jCcZu3jrvnaCYiHCvDNbGQ6GK+FjV9+PiZ4Cqpg
kiLDezjCthC6qq5fVwF1vAWCltGDa4BmOJyVoGhEnSBsOzbyrZ3caDNMZb0Flez4MhUgy52/6DRH
cQxYTPKTOxk+8iiJuZjwSHp2cvVcjaBhjREU2hZRCu73a/QCIQwHBTAANLr5lqr5qINH3qMxQGFl
fprWRuI8lPNGZFjbVVZirOjxGfs9OsQ36Q7N9YFa5vG0KVC8uaRB5NUjBTtiOXmiljt0PqhTNR7D
RWFusMzle8DgFh5Cm8+ZbRiXNCoPJKo6eAW+HCB2kZuD4mpdc8SqWT6sqNfNoyww7LHfUS/SgT+y
UrAzteYZTYTCntU8IzgGwI6HKZwKx/0T8Z9JiIYA2XNEAlEcO6fH6rSvBnOrve7OnDsAWAQS8Kdu
Yyi3uOm7u6lMIESA4Lo4ho755+4oXVAlT8P3iL9rOwJjW9fnS+hGW+lSerJdCjwjN+CUtdMlNDU2
Zi+scwPQ0MNUM3mycnb36ayMYe0MXR5c26YCK4xZVS3oiufJGgUxGZZcstjPHrTjRAdH+n90boY+
sxP5ymwb/JvRgRq7+NaVLV8BTsBWSFpbKKd2k9csMtxVbvhQnJ6blQavXijT8kjNwTK3SCRgFVWE
zqOaylUxqvQ1knV6smZmdiyk01dQXopNzcLP3iQb0gBlt+OOenvmfdiFrO9oqBGtJosBdpJV5T2C
L890nFzZ1Z5OKp/nB+7/9ydFvXnNrydlgKYFi4W02oQQsj1Squ6atJubSsfIe+JN5lrxQS7XWpCf
0nuREQ5XJ48qQm4TXZ1oznh2cvJ8Cqo2WuGVHvX5fvKIYN70bAGykLaAeFOL6QJLNFDqUUtwa2dN
LL22snI8WqhDvqe+sPXvUHQt7qhlRuyxAj/ItYXU2Gs3ePxMfSrKv3LpxFfqN+iiRjO/kj5dD8Hq
bNbSCo9E8AaWnHqh/BFRvfnkwq5A4QnPxIF6FZ7zC57biGtTL0T8cE1BnVh0EXt2PT9b5uzUunW6
g2xV8TS5XrJJDcYDakYZa0+iDr94zI3xXwyxmWhEyTh1shaHKqzG36vGKJ4gslqsVTI0K+rVoZUf
mxF3tOvYFsVuInsi11yBb870Iyzc54PKTvcr0HZma+r1UUazB4Qjq3VzzizwQ2ZpzgMk0pqzU0Gs
CZFV7CZSQI8EtJvrq7GSPrqqht8neW/vEHoYwes/z8FQ1pZb+Zdayx1IZ8BykIbqkfs6P1exPDPo
OBbI+E14YeMWOKHnXidu2kM4Im0A+dDikWxgK393INd5JFPsayj/zS9CI00wckBPzKLB3RfjB474
dyih0EFNGmGWa5n27IEsXGKtNzpZuqY+Oab6HmGQqzt56AGqZV2JSBI1BcKeYF/sHyZveEe9Y3sk
c2sgN4V/0H5PzaipbMDFgPmgJm10bT5ZbZad6Ej+BIxMjKcXcGc4UdowJwCBaoB/lOxe2wNbWQzC
v7jTVGvVFl5AA/uCGw/6j+unbSp/CkZUDCC3glmmxDLv0izZQFdKPZK7oya1NNlkfp6+iGy8Azmv
fgrS8CVAvyiqiJag5wY9G4Jp96k3p9cNsb+ZaC8dvDXSMcOJWlcTWFMXfjkMG6CiP4eDrNFC/n/s
lyhX2cly8FaZDbDKiFTmfZ+I/LoJGzGzZoZ7vytQK5g34CwYBvXpZ/mdXnce1Bl8WcaBTiN+4g4o
45HOyYN0yOS3cEdh5ls/s/t/7KfxeDTnePnLinXej15QxQW441oUWJDE3a1JlZC3JtVJFrMzsKZw
xvL7+dZLYxvk1oLaZ8NODKV/11j8B5X4uUKizr6u3Y1TYhmGVdtpBJvkQ4tVKHmFifc8apBORbn2
11cibJM/913cXnzbr6Dskb1QsqdMIrH2ytJfd3h0AmK5GF1gY4EULza3YunMqPOjxGtLmsayXN1c
qFA6HWQVoJ5xWI26SMeF56t7kFckO0fhp73aKiU0xKfaJrgy9EO4ja3McgCNncsEvjSwYcnJRt5V
Af0E8gbrmXrBEw+VKpBzZqmO1kOEOF1paFCicLNgJ5n6K1634z30CMf7ESVM91Fefh3NOt1Ti+yi
Mz+Hko02zDWGYMRL251jgbAqBsPYYfSa/slBLcOqrWSz1nPTNri3c5MoXlJvYSf+XVXbe+okU9n3
gW8xfqEWSI/BsTTmxQFCej/Pxvg6jmr3Armz9sFIT52p9IXPGnY6n+qdH7ZsQX1kcyMDXOSxRkBo
9iebn57aujOPfZKfbwPdcWALav5toKWcWVMc2NL5SPEsnkdHogFJrsJtYQqRnRXWCaic4QhhRd7W
MJR5UKF2/2MPK/w198KXibWIHiGShijFDCWpnUdd9c6RWt1gOAewm35QizbAbYzLBHJ1GyvXYFvr
RfTQI546D6Zpwrg15qsb8rFNCuq0ecZWOs5Ra0M+uHLtGJmCkMf0YtJHSsBNFtjSFeCxwddHm6Su
D5llGSdqjRpg6EHzF2rVnu6PdSGmTVZb7BhHErIg8yb9a8+J/W7TptUbeWS8+vSg5phlS8cuE2hL
2C14hIDkmqA7tPBBeXbWVebfQUEahaVzR2EjIwlWH9RaFNq/A2L8cwQgyz+m0gTmysl2fRu3Dxaf
7IsNCpPJbB5y1bUPHm7t26ZEGIUcyAZWDlDhI6F5HdQUhn3x/LXyTq4zLN3UjJHxVvaZNtofwKUP
ISSQhY846blDijlbPc49NkCog4WQGvlRr6Gbpx7U+lsqj1a+C15bVxyoOtrnIEpcUAe1517IGn9D
sSGKKCQIoZWvzcfbXmSMMihnmxGh1079n3tvfkPhHMFY/FVqXb0hOIt0CH7+s89j86Eq/QvZawgJ
ImzWlFs2xNWbxGtSPpTuS99hwQMeFbxyz/bbcAWq4UON/DoqmVB2CA3p6BUvEmCxm/fq2UZ7ZKNe
8tN9Lf/eK3z9Obaow3rpa2lujMkC0rGVqHQFneJ+LFFSMJtudtor3DY6dcJuNr6TTk92Fp4MMK1+
n3fS0NW0A2W/q8WrIcd01ZML8Ut0SSf3Rs3vsxDvEDH9crTb+BMYl8WoESDBb+rOG+qwJlPu/T9H
CHzS8xXP5YF9dys8awrMYmg3WlT8CT+lsdFZpAJqZg3SxQ7CNgtqNkOK1zSsFKI6NiF5bJhrrZPk
Qp2+ARbyClfewWgt/kQT10mFwOrclC4m9hVi7SEivCB7GsU9qsRXpTSHsz8jvNIBOi/MiYIe0LWs
DMLWtl5R9g1eijQvl9zP7FfDVYjWGqoCWLGyXuuyeRsdK7uPEP98+s0gg48M+tOme1LQRjOMJMVa
KYiiHjuGHcS0o6cATyx361qus84NU21GJOoRH4cYLTWtxsab1fzwpWYLUZzllMvqMo6ZvTcz31ii
lnf8wlD5uuw7Jz8i5NK/cn4iOUzykqVtLEks0xdgXkLVbn60eoO8aPDvvCwDgB7FXYloSNq/2saJ
Zijb7vOw1PzbYeHVZLpYV4bmAfKHUDn9a5NYKOov2elmyTme45CZhkhv7ZRH6gBFrDqjgqE7MrAz
fVE5rmU8Z55B9e5u87Fy1ikyn196yIhnTR1/TTwwUUZlK44J6Hzuhh66dcncMY8M6yR9zqr2cyQP
8+tIcsj+GlmZuXUdCUkY+RU6IZexaLcxCEc/GrUZUHX8o4acyKIqe/cZJM7Nquh1fKorIz3UxmCu
fcctHhFpQW7L6+1v3dQtaFRajG+dnOLXFsH4QIGp6CxtpFa5g/gdkMzpQ9KEchnlWfU11gKlOsic
pSGeqEbZfJliv0LhXSNBkO71O1EXb1j050E12IhFgT0bRbujeMeCcxuPXfxjZqtNAV18Uzn3lmHh
xPe8Dc2tEKm7LSyOJBFAFNBa0sOb7RbgIsazFSqLbx0eCB13/HNY8eKpBw5kWYLodcv9onhiSFUB
s+tPy9KW5ZMGp/hdC8kLXLLFE3k4g9hG05jdk8mt/WaZCCF35D9FvbOpcp4F1IsgfntGjfuFDkUm
IYcAfMndhVqttHyAxkBGS3PHcW2sXQhjgd8HJ+NGVnFCodI7+Q5FXp/z2AFsPzYsMCLH+RNCV+c+
U8W7FTdhYKMuc18LUb3wCcgcaB6+j+EISpbOxj8FCFm/lOwruRtcxJtBYGFPTRTXeEWr3wqrq7aQ
R2jWZIYYTdDaSQ5ATG7uClNWK5q0N5x9gYvxyVUtcJWWvSvrIn1ICxvky7bCAsLrQTJe9CEehf+P
svPajdyI0vATEWAOt+zcLbWyRvINMeMZs5hDMT/9fizZbsMwFrs3BCuQHVnhnD80zNVEk5/rrsof
xDyA1CvHbOPGbX+Eiq2RIF3L/8eLv261vtp/3sCIsXJJcWgn4EFItIOeASnpLYUtfg/x1AlVfWlM
y7aOR+urW1tO/+jW+fk/u7kslk466+T7OVG+biQRfyZZF4TSMxC97Bb7m459Uomo17uuB+LBdRsR
LusgyvpgOARpGe1U0W0c8vAECu5UMbLehtjt3oXV2tepiDPSmNxscB0Q4T06FekQuuT8f4eSsEUD
iuAEWkmX1AiC32wLSwD8L/RnGHfDfso67RIFTX8Boe/vraTWntIZ1r4AqP+bM/RXU12/ZHB5x6T9
WZfojE5eNyKzg4FUHQXl1avn/oQW2XxMI9k9FLOGNBR6su8kiH4VmJ7+Eeu4llm8j8Yw3/zcn5AU
5tnTVqRgmjbGwbLd/tyJBcudocQuEwGXV30dKNi9Tz+wR0eQjJgYph/DMbP06DhrbbztpGm9lUnn
H+uGIIQqzhYjYKZl6VcRpxrraAYy+yqOMU9pgX79Vq9S+y3XJ7LlVlkyv1LsnHSi6FZfnT3S1ccG
N4yvVreNu6NHROjrWlF5rPNygV/Eem3tkj2Rs4GHx/quwGgVaP9rw1dr4YAG7n0dKZG1NQjq5Bgb
2vzVmgeRdogHAwvKtXXJ0+hAit38eqHWIxGCr5v11eoY2HU5JqpxqrNIdOugd4jhqCJzm3FYegn3
ZH1X5TQuB9OJUL5d72wM5nRAgx+83SxP0q+7YzSXbwhIT1MIVFbeqwM/759nqfXgyWW6+3cP1Q1u
CtFwp8oPqihrnKJK4aB8vXqAFLbp3wdLB86ojh6YfC0Phpub7JsYBRtVqfqpQ1ylP7zEMU6qpBpd
DRGRvhj36Xr9rWuaE4vKU3Jhtzp11pn6q1niS3O7t8Re5+IL5yyTiBlPdYtSgNMNhMeturFRMPiE
CRSAAqj85fZiUYWGbKNVjxkb8n+8/pgxqdoAvXeq7+3FPDM7Ob6s7271fawVZwTI3tUr3+6dlKa/
ITBmfN3De4k8A7zvqpmrDlqCXK4IsDqbV2jgX9V5LpwuVGUTvdO/Tx1SaZDw4I1YWrHVV03dr1PV
tatzLRQdpgqq5X+5XZcnBzOKSS2sLzmv93Hjnl2RKtuz5sMTC8ydkfqszRAzCkYjODUx/3JVdJ3M
Y98kqnsghfF7ixC/qjcm3zo1rc4yFvDVhyE7G4YTFqui7u23gmiAqs+KYDotYgLhqW6OtjI5EnCF
xEBY0BqkAtSh7tLgrl0Pqth1TrPXI9D+qm5sGpLU5PjrUDd1m8hU6t2nXufdZ7nc9hitX5iEbWJj
a4MbeQNOjUT93axkna06qhYjwXtj7S3Wa2/16iyIjD8vU8Wva9vYOdsVwjmsjeRhnk3tDkhD7tvF
vTrMdgLreD2oM1WXkDDaokjZbv7VgF4cKNL1WtU51YbDrNfV+V/1qoe6lDR5tG9ZLn+94n+9mLrW
aIMfBBDXyByhX8xf572+elzcXBSV22KtXDBy1w+wQNV3rSre+oxWrG/0QBsPpvRS1IqcBFewNj55
dZEfRhHn70mUPSkM/CKjlL/FahD7d48A8Zr/vUekNd12Xjo0fgJkYIK+I3jVxeWdqXs728Iw6Vbl
5SkMl1v5dkVrZv3Rqpp7f72Jqv/q7M26tx0KbAmcvu8eEQyEBm0juzoROwlI97XeEW3xKmxmp3v8
qqxLeQDQt6rxUFetB9nmeNwbjr5Vt/lqMDxEgDMk0RZ91eJeBbonbcZEPo/6za0u9YXnfZUxiEeA
+9ZkGGjihOpKVfmPdlWWEkLTv273nx2n9R2oFnVQd3QN/8+6W5Gnjold9fFLzBDRpoUgtA3IuExh
Hc/1/YSlBpmdqtEvTRohbycoqpY+kma/RRlnDh1+5b2qxB5pVXadrXSb4aJeW6N8bhKdscRMvJMf
ZIRLxjZ7Mv0P1aZqQJymR4/I4+ZW5zqIsSZlvoJnnPZZgBV4rp5Vd3XIrYBlu+5jxL2+hqqzhZ7C
/MIs1az88YhNKhiYosjvCcbl95LYx1FA5WmiysA5FwztGKoW1QcsZ7eRxoAY19pbNXhVb+yrwYL3
XeTmuXKyQb5GBa5NToOfQeDHL4WTTJ9GkbFNc4qOPHSDs0AeA5AosTGcG5gRLBzjR9RQcNnQbOM9
Y+scjoU9/4QtsfGCFYaf9yNYIysAs2TDCsmT/lWLSOINVgv/ykM/Tc+z9KSt6y69aqqdNc3Tay3h
5CYu8oiGn52+7oRbDcGVCNWOnscvL8prtBQo4XT1xXJM8rjenNdkh/4qqzN1kImsjra0YOzG8b37
94HQGgSGiWGtSHzzoPvyUzXe6v/Vd5nwoQfb9p/3uF0qMn84Y6ywU/e+1auzW91S+8ldgvbZ+g7+
9Uq3OvVmsgX9LB8rib+7+qWdHBq3hC0dO/IedR/cBr3Y2k9+IXdtulRbfHEDr3NetKrzX+vSfKzR
0H7QSaS+yt5YwsXr8sswFsHrEvVyS9zF4zug1Zaju7dY/u/MtRishkiLBgRH3SkdWgPxX/FdNTrw
PZ8jHhfW3Hdt5tSnYo551DHQ4xitmkRkoMAyqLI6RetuPINo7S7ONAVvRYRZWz6NV1Uye+OlKPXx
4askbAJb/vT4VXK9Y7FU+pMqBRkREhfyR2l538CfL7ti7JYHdTABwu7KyNKBKFBXNvafDS2ISnRz
fX/X6U7vQtNYW2DGhTEj1PF2hwayx0Mai0OZJzgK/n1nGA7BrrRAXwY4qWzBH9o7COTuYwfo5tGu
vPQ4254ZyqEGWrIeLKIi9wX+gWbEboRVKXW9FSOnvEwsTympvmlim2HrJjg5otH82KN8nWrTnZ7M
47YgsvUDKmVjuD9a5BK2elaYd5ZWe9d5IK2mGhqHkcmS+ucwOhYJZKwiC80/zLKrzgWKmyg53E5T
4Nln0rpy2aSxWZ07w0WAfdKiE7qcxJzz/tF12vpVDMDAmeHbE8G9+rVggXNo8TPbqtbCm5z7dize
CUbn3aYfl9DvE/lcr9lZqIJL6HhYcQxxgLLjYA5ow/alfpZGtHwdsnL8Z/GHtrgFak1afCEqFF/U
WbRU4h9F1fCvuny9ovZLfITUJcbS7RhbnGNLHmoSgozHXIidJ/T2MsRJ+mQ47RCKRjY/5OC+BpNu
vWb9ZB8zz472eT1E3zRoBBNQmh/Ngm5MOczdNdUL634i27lp2ql8mBKhy0Mcx+gMg/KC1DRGJ0Nm
GH5IM3o01wO7puY6YoXepIT7d2BgWaTLEelfGlU3puhfhK/Ts7qHOgg3AQQe70lTgUsT9oJBHXoU
tjX/ZtU1cikk0pH27tNDMoAIR+tFXFPIONeqEQj3yMglEkHx1iDWYmF3QJ8slLRvDZrrNPcawE2v
KZE/KqX3YcURglmi9S7YLdffxv4HjGnvI0LI+9SvwUGyBE0Igjk+GnqhQWMeNSxuXO1OgrzejXFB
4mdtUHWq1THY5qK4Rx/gsM0GIYlQw9v2IehAiPuejW33nD/LptFea6BdR7nY5j5vSu2jxF9VdZix
Sdv2TWbfqSujEqiO0s9FK/a5MHTyu3/qeXYORr5GZj2krmM+EJEc93GhIQP7d506a1PRoKYXtPs5
mIdsl7EzGubJ54/JtergtHi4B9WrKlgVA0RYAPo7TZX302vnPtux7s53ducX2GD/dRVqDNZDbNVD
KOfIO6gG9VYisA/oMMcoBa7WZp4jAFhK8T5j3Pcw1EYcktAn4Nwu88HD6GKnuvkRKQLXDph319b/
91XOkDRvPQrammUOjzBMh0fYCPC1LMyuyCTd3er7pCRRvCw+20G6qYYs1/U7QqwYkv51OZ93Ps7d
uIa4POuBbDcR9tF3v+mO/qGYkWlwwKXB+6XFEg1Gw6/fPam52yEAX2fFojtJZL+PILOsB6eWf17N
N/oBevgPK+5/cbv4/kusQck4eCu/UDhIcScRriw3fQfV0A34YOaZvjVzAzCw9O+Vn6yiFaeDeYj1
xL9XJVW/VqlewSKiw1fiFz9TAH+2K17q2YyetOIZkDCUl/WwoKu9xYQq2asicNHVC6uZD026oE7i
93fS6OYHZylQIyHrvoFStZxUY+JN8x4rrXKnWjEtmi5FiZiyam0LaNkzOC7VqKpgWgC1tecHVXIi
YgyRvIvY3pTmdjUN+6KkASjd5gDSN6p4Mx37UitW5WntIxut2yhjMt3zp1M7GfOL76O9Ymq40bDk
XV40WD1sJqa3eS2pKt0039H6ye9Vf8lf9oDXH7PO2sMHRvQ0CJsAPjcLIFO05hakGJ7pk5lc0Thn
CTgx+tT506y7rB7t5J68lL7lDY1PaBOYLGxDxs2nqR1qwJVmtpmLGdMEbUDqsf+IOyd4zM4ug82T
Zzkv+TyTbc0L72ATXd/7XuDu7Sr/qNNaA6TvahtBevJIOvaEmlPyFEQM7saICoNPoNvukNlCk9ba
Vmxlr+pMc4AbNTUqHKbLz5pqY4EHX70qVwUb4k/M0oRiiZwxJY96hGWVjOytX5lEcbMVSX70pqc5
WFdEAfpMMa+PG9pcnS2zXTZvZhJdfJSDzjz/UwiM7fcKnYTnWrfiU+wXn8EQfxdpHByixAiOWaQR
22I7zCyZ8C9a3hwsGA/uCnjw5XRK25rPCgnST/Casp1whhP8WMNE3Iv+0cwi0OeN8dpbxm+BYfqh
DiJsa/cR0U7NC1uLBJE+A/wZ434zjDw9RAlKhMM7tNe1utcfg0BHw448IT6KAgIQiYgdoGdPO9f1
JLdkOnbj2DMv63l6mYAthqLq7nvC8TER+5+ZU6IT1FjdLq6MZl93WhGONgBTMx82iIMAdEo+Dbdf
vndNf8CE4iQX58GqW/0SSLCtTE7DLkjaMjSS+Y+o/96WSGix9/2FnhnfhfxEKuKQBuW3oQBMYtb9
3pqrZxO0Wji2OASa2re4zDZO2zCtNB0a8sL+npcfkLf3Ft9MGeB8MHnyl84yYevY77ABmjOQY3Yn
KPaGdjoQMtC0cWMuZQ7AyvnNTMwFwDdryiCpxIYOn5BJd3XJBDsXKIY3dXZNXJDVS0zezskQmpyq
/gBa9Ls2luVrH/3RoIN0gIT2phEdZZ2wXOuJAFKRrKzhKWfyWLytbphX8Jh8kqWBWkt4AYjk+CtP
4/ZqzBaK9vlrPwzGm+WdBxCUGy0Srwa8kG1lI9QyMQYQ8bRPeMRd7WU6V0JHTj0rrmOHcLcBRWa3
ZPwYJHqHQwKe9JzEp6Dpdp6JA0ZUtegc2+NTb+CJ3rpdc0hclCOGoX8E+rG123kEhWyfjcrXQj1J
CpB2/Yu3VCQs52pZvVzbs0jHU9uDzcWFnNQs8HWt14+4ZeOKbpcAX8F1oT1Itj/x0MGtSRN1PZL/
A9KaSeRefQ+YM9LHom/cQ9cnCKAk+sYFASlQzDguCzwGGx3nEMt648y23N+MvcbSPWpPxLBDu+lm
UBz6OQ2EPLOKSMxdMzfy3Geo3z2o0wbeWx7+o20xdSrKyh0OUu9PVU2gC3QkV6m7GKr56wYxQs9p
ZIbFtIwHyB7lGVnlFptue9pO5SLPIkjMvdPrD7pZN2eA5AtPWOKjecv+eCtnQCa9Of9irnKhySzB
kxSrJCArg5DZLz675j7D02oT1R5C4rn/8xlR7s/UZwOHY2ISluYP0/VeRNSHJjm9UwxXdeelw++1
5OcRwfJY2y4qTDUCXGTgq3JVOhuChzbPEkSgcM9xxWuZLM0u7wEit/2vwssIYXRQgBKtrneLlvgP
QxudisXXXiJUmqI5uRhW/1Y6XbVP6/qzK3Nt50WSHw91Dkyxh3vdFQMpfBLVhqxeZDL8Frd2hxxF
4h4yl4RKPfb7aGjLDe83uxTFdAgSvhDsvIPQLJzhvqn4soxcvBYjeX2zYesSYfeaFvuFgPLRFfKu
KKp2j5bN21jrG7EK/GI2gtY3wvdkNLN9V0V3bY3hcMbDqBvDYx0ZH4npEaqR7UVnv7Hpl2HYwVx0
zpqJ7TaqdPYpF1gVtF3zhzCqKsRYzNLbP8wZ463JTvGXkzmuN/FTV1rGEZmlNu6dLTJWCMe/6Ll4
b2w9CQNrYuvrF9fEc+N9a42IRMVgU9ugOJkGi4TMzz66NljCPvPnjSfv6i4PfXd2QxGUuPYVtb+v
SPdceyCLbSy7a+n0RHOLeg8jHh5WJ3SERSQa9iC8QjE4H1YVw8gi5PQg9ABT801HhP5cafOvwNPN
Nyf4dMYCDxdrPJVknsJEkC5mcp42swOcrzIDf0MYejqy88rJrqHwlRfNJR07xmB/svcooJphv9q1
WLnxDqF7Arva3tmzH2zTekAANYOcKsb0og6DcNIL2dFLXrQu1GG3AMY7vPgZBAsiS2Hhauj7tX+k
lvPujPPvrdmRA0vsO8DYlxoWojcTR7Rdv9laUftN4hiz88r8FW045zox3Yddm7fHOpbFYzGDw9OS
/kn0S2j3Rb4rWNRtTYhZ28BJkWk3RrC0hbvpDeyxGlNYWPn42bEt/PgObeHoKEcruSxB4ZwiVmpn
kWTGOR0tGJpJuVyqNBuPJUpWd0DDrYMhxHw/JEXMYhZaK/CYZj+MuFuQazJ2dZp5j0UXJ7u4vW96
aD22cEmm4uLxHNQsicsGs4oEBafNioLcdJlO3twGEu8I4by6VoDnwyKaNymPg+YiGlmm/ltH0n7T
ek6PZGKCUFQPDMia0dVG51D/tjTsnIxmqD60hpxokHXTqXZsZwvlFatehsuPyVkNluC1fEAr7gAn
g30Ap4p1Qy+sDyYw7DGgan1Mbt9jxCR0DFIcRFCJi3zETgG+uVrGD+LpbNiyZvgwAnxnC1BSH4Ej
iS0ufvsR4wSLx03efEAhm1BGs9vHWLPOuEaYV0REAgISXrRVxVQs5hVrem07JR9YGdcbeEk2mO4Y
i3R7YpK17XPisieOYnu44nM4XiWf9TL57R7AGXtlJqBtHRRQLXPPuWetTUQpeNSWVnvtMr6y0d4M
Lu+yjtIMPbZpROjKyHZ9jA7VkvSANNFA2tgxNgjuZBsbF8j4Xtc1ifqt/O4POSlmOcBh0KsXcjrz
fkjjbgtSyN0gaW6Fg4HSZeOMXjiLzNplhIBDyxkOZoUV8cTst1/q65A187GXaXRd+Cxa6t6BWXzL
k0g8Ekjtw5xNBMsNTX9Az67lsV8eXXtmwq7aeUMgAXQd8mskptjJ6kPabyAzdHtrdbLpy3QDIz57
cMe+OgULdjnocyCkWy+/VX2FWGy1HBqsFXZzHbwDDt727ZhCfOH5jxYQv3PjCz6KCzYE16huAa3t
ubsoS+Iwygm0yhZXbMHpPk2hDInIbFg/54+ull3NdeiOcwJXbtG32x4BGK1uHSZuAfGBgACCOpGz
6YPCQ7q9IhHJ9NClkfs81gFBdafYy96qw7EiqFEFsb/NUPEPJZnlnUxqrHP9djgj1OHep8LA9zBb
wC1IwmWGzYBasoR+8Kr0rrQaQLrW3ax1zg7pkPQCt6M5sPB3eGcP2jA1RwPFDKHJ6NLxqIZeXP9u
e0uPmr5wjoNu3SVJSgh59oxd10XVoYpFvrHTN+kazWM8T2ZIRO03Rm8yzKPAft0Jh3mow0TG2oNb
y/46uZMWlqTr76UYBS6vCR9cD84J+qllRZgn69pHot2AG3qAP1Ub2MfSwQXNMwzkBREuCVEW8nUj
u0Jv3POXmK6dJNuIF0ZwjiMf25vCv0eN7zDEWh4Ovv5gE9DZWe48h0annbugehPC9e7KTvvVTvxQ
k2NY93bdlDs5Zz+lBX6nRRkO+ePHqm/Tu3wYp1BLZy+ckIrsmPdRhWBa0d3ijBtbtJsjJKDFAFO6
jyKU85HuEJ72y57s8WJHwLemOtkk/eRs5Oqe3tdmcdbEAAXUIjA6T9XJnwfkXf2qubNH46q3bKks
oCIWvhYmuqmAZVmRicK9tBNOuN3E4sloB3mAZLtLJg3KWiOWY+FgkW5U9WsnqydNB/CGSpo8eFJ+
GriIbqzWsHnCch6+wH5Y+gmW3BKf/Bjp6TUm2g9JtkPTixV8bMxbnd1HHSTiDEdJJ3u1/CalBVaO
ZcGWhwIOBWZ5m2WakJDug888Ku2w8wZiHd1+nHIEvqT7QKp0uk6ADEsG2H3ux+9eXsS7KTCxpBH5
bplil83wwBc0DGLvxpG+E17+jqrztG0Ime3QzdF3eQKasNJihFbMGqPsZNnJiCmqcG0r9KIg32sp
hpBdkXYbESUHYnD5OUM/ydVN98Ia/w7Hkg4tuvTRMgztUPMghdH8mAPgGItUPEn2s7FDotnyyZsI
eCVdI9mx6q3JSp+dXW3F06GoXWObArAJhY8mUPoQi8lheSOHTQFCcut42VMSiIvr+O2uQ+eIvHWh
7wfoeMfF0wMYv4icMIZDpRmyYt+j3rf0brVPyDyHMaJ4+2jWd9Lz2xC6cr6PAoeRJBLxrku7TwPd
nV3Ty/HFKAgLFbBvGnPVaw8CjGcsl9hTlE5bHDxe+Kl8Yiz+d8Kf+V5oyJXO1tbLwcjEBOVA63st
srRtup3MqADmM4n3hPgMPNeNBjYQUHvXbgaWFPvGQYauQQkCdHjVPTc5FC6LRGBAzr+dQNDnkz2H
Oitpu0ffnfHnBzIL40Wk+RM2p8tm0I3oXkjr07XJwy9DfU77TJzKmeHa1oBzVWQzau/iscuEenrB
QGlrYCWwaRpDZ9yLoM5F4JQyee7MEpDXlIdA9zGTdh39oGvsWYbGab8OzgIKwq4K9K1dB5/7bNnD
0UTRNIOQ2i8aO/WpSAECBM0J35L+PI1iOKuz2yF27f5cpECn4NQwU3uE28G3H+Yy9w/8uPXZyvUa
ay7b3XdLdcW0fTkjibScUyzGCc8uxkbdze9IBvT5dGhIMKLLciF64YeE+q/CCNpz1pTvrV8QQCnt
sT0uScEWOYDV7Ocz2lL9fB6tHkE6T2Jo5BpFEToO6ixmaZ8GbXU1qA/TvJRnZpGSTdAU7Zy+encT
UAHdEFfcn1CLxCypsKuNllQJeyk/OqsDy1fWoUl2dQi77yNNb89L3x7sfHQOLcPhudUzsIsJy9Kw
aavXNOt+l13Zf31X6kx9TcniIGA3R4uPEkwvDtFqKaL2GerMX4urvwK/97atS+yD14M7RePZjd8g
NdUMdDsDvUZ2F2RlAy99t8q4NDZSb7JT1y0k3JetMWZPhhakWBLywUi+OUa9KkGwgpcyijYMUusb
aHA/lddMY7hAVnGTZHNUhIkeRYclb46jbBBWKLG2SJPT2MFL1FisAYOdrLN6B4h5kBf2ljfSdjWi
o5a/bNSpNJKa7W9khUkHiBKpEOjfr1UZsLUabeI1qIqfATqYZwHHfFN78NiaH/6S/yDu4vPNRhP/
XNPx2R1TRsgcL5tEnNRvVZtTdW7Xgyqqg42YB3/z9af8r+YIdMA/eo9eIPfzKAgulgejxtlycD/Z
nPQbaeemu3M1G4GRMjsOTRGQ1KFDXGPiVvkpindz2AYt+EzhNUDuOAwg/vbzT4EwKBnAydC6uyjv
k1OuFWjyPfR4Pez7ZHgqo/ouYxw4I3WGzH1dfJ+LKSZQLqFp9RgFLeaDROCPcLjm77ys1UKA0aQT
4nR5jpqiZOxeir0xxk8eWbGoeME8763VfeswrGEC3XGKM8Z64dS25mU20Cc+QETwXvqWZzgYfPCS
RfUaKBokGpJlDJFyGE9a5WY8Ov58FXOCKI2nSVZNxBkDxBuaIT9HukBcrdNYVkHGuvDVYP4baU64
kHUOtQmQlm+ZYRbE9guKR2VdZ+egWn7yYyMyDGj1ZI8lBilm2m0TUmTm2AXXUSzWgaByDWtsk7KF
2DqtrB70AlIjpsjQivM6Dfs8rh6clIwzQlYoL5YHiPbLlixMQK8kQstRGBuEik1/yT5A/beXqEzt
Db5W5VZqS3OXIZxhGZX2XjPM7r2p9U854tJPGKCQk3aW7vcpEwdv6TAQ7OwXzxPVgUegPEbE0d+r
MkIxIdW+95Fdb2zfGECMivyq6ex7ZDDs6jwR3+M6eSOStMFGzf4cYvHkot76qxDE05gXzFJzH/KI
5UsZp03Y6mjv29L9QWTeJxbAGOXpXX8kWPJMahCOS99AtCJasq1imZ1MZAO3XmEvxx7L3sNC6mAL
StPaYt8rdywft1U9pge9WeMdARGpkkhrJ3r3CtAfzwkxPJfwSay0Sj4jrXZhgpNMMF+yWq9W8kqy
0y13eZaj/tlJ46Mcu+YSDRAmyfaTh0FwN/XTAB2gsdzGGcxfkWYF5NZsZpDadXORX5qiHi/OGr2b
gfqOVtscg6HV3vAv24nAIqQKY28b9fluitP4DaTgD4Fa+L3dmtqrpTsaGqj6uPP7AmSjUyX7vJ38
z5b4dRv4YOtlNF8IfMbb3EZOaSCDfERWcesjx/ddBqO18TLPeGAHYJ3aOpEHCffsJbE7WO9kwn+1
+tF2gvRni6sU62nDegqqvF4FZO1jYA3iyWoiQhuaKH/P61/ICiTkSJM6XFo3eAFtHO3jxIMw3CwI
pS/Z8kCI4edsdqdlFt3LKDv/qUfYIinBM+MW1h7ypGU4UvnvnDd7VjnvjFxaHt7KX82qp6pUZXVQ
3W9X3+r+8xaq2cVvdR3nESvTTjGRT9gfqzPV12k14lmlyupMzTdDotNJlf9xemu/dVd16vCvOnUf
VTcbXbm19HoK2dvlaL+VZc2kup7qHksYwql/1VqDzYJgbc81ILs7RPX/LH9d+nUUM2lAzdH2cSaa
szrU6zQ72hXiY6psy/mvsiYCVpFDelfNZvzsGDqPg19YG0BE8bOqqwuX0T21x4OqUwcdbrqejNHd
V1XhZo8xw9jtog77jZNtAvO5XVTKpSW/w4b/H3WpJlcfRv10q2PHuXEM13qo7NzYJX4dH5wakXzM
q52rXtv6NSqChKlv6r63vvGO9eSqR6RN5yUSxc5FRfqpmhe2T/EcoldXfSYgLg4pLh5HEiOwlmEn
4pSwNcxg2A5tTiwlKu/dapB3dpoffObYC3YsLJGWLD/BHDtkbPkvZevJA+Iub2Wbe1foh/pOY9vF
sBK792M3pazw9fts6s6IoRQXLJgEusgAuUFRLTsrMFyUawv046rlu/CQneSLDl4I6N+XXat/ordW
bsXoljt9MR5JN/dsMXtkGqts2kjUDQ92W5Hp0RFkMkyIciy9t9kw6G+NNwIY7bKVTUEkKUfkGx3x
2PpI65+W7CU7ZQCNfey8L6NdYzcddM95gkhBPVU/iOXPF1XVxmZ/DfLipErqAFE43kuo31vVX9V1
vfkWOEN7p0oDDrVkmCZM5OYAnFontlWRjc+liEposMm40+JxfFZ1ScViF3DUVZUCrFUuSVP8Qobm
zw7L5HjIYQxgUNZ7qENh/pGMjnhStwlqrD11/CfCW4ehr9flfZufVF3Dc3vXaRGO5eTw52qLXmL8
aCyFjhNLNu89P17DEwzbqi52kqeiJIOqqpxqAHWbV7+rcV1VJeMyb/TaMA+qmM6yep6Jin/docTH
zASopDCvCuQKHPQxrVPvmErGVyRb/gLdfnWRC+tzI/p2q/93P0L8JXBIy9yr+906DkbyMpGNY2eD
cSwKTtU9koH2yZpW/ZwmmUJVpw5DpVcYf3KIUw04pzkvq+YT1Jy/G26djWzxjrWpP96q1Nmc4z99
q/PT4pcetKx+2iQI/Vam95VJyljguPR1dqtztQ4QQRucVQ+NDNNXtzJu8qNmAobpTIxN09pG0VYv
ureYQNAuYs2wV0VDVMWePQm8a8+RbyKKVpDPGitcOycjLtipwLBbFUfR19g+gTNBqom9l3DfrCAH
31bZRJjXok1S/WhKkPvd2LtvU9mOR6GxYlOt+SSzY9fW8za24coPHb6fUcuixM2IzumaIRBJy91X
/JbZggXiXZWcwkAcizyBKiV+5L5atoNKUlc8qaqqj1lNFPVyp4ogpuwNRhyfDToPW3NqglcnGTQk
wRJt5wSB/2qwNDrqJYs6VayQekF/jUWO6mwxXDzCYLioxghEx+s3k781ruyzxXNV14/6etOsY7nb
BUF5pzriLcWabu6Rt8Z9IlR1IzPPTkhUqAL290FSD5BomPImNbGpuck3vYhw55rG6QboIhvLNZej
l8u98IYc7GecHErUQl7j8amu22IfaLh75eOqezm6L//D2HktSYpD6/qJiMCb2/SZ5W1P9w3RFu89
T78/Vs4eKurMnNg3CiQElYUR0lq/IUhgkfzVun0BKutNSXqiU6n6pQsSvu5Tnr1Z2jgxz2eU8xw7
ZS5uODdzBN0ZHdH0rVdGki2e/16lXfoGRLh48jrzKLWqHOpXxzgzOkZ7G0MSB1TQxdF1D/pWop3G
3A/fmpFIVlqRkoJGo5+0PHC2ITmBJcrnbHuQLvsoNbsDYawlNuYync9eJlyrt6aeBSdP3yE+imGx
2tdPUujpyTCVByOvv3S6gp6yW00P/GhkOIqReHXK2kUxoEXGJI+3i/83yzA0BFHNKr63ef/o+5X6
ih2FIG42ten5LxlxraRirq4qFddn0kAXLYVshcscwy7MuyAP0muTNvrRBd/E57hJf5a2i2W4YUAV
t9CHm5ji3mRV9hdz7+ana4b3/Zhpv2v0GxKvsVgsPTTTvGFCnpPDblvgElay8RBX/hIs+OsQJ/jA
1aw3M27OEUDen1qGMJzymHqW9azbxQ3KvPmh0IjT5kqc790hLkl6R1+Y9FXH3oXIELZeuPFhdj2a
fVETCLCjn3X4XQ1m++g12oLOz93dpBIjzOOwwP3MJWirgoy1Z/1pjof8dejihV2YhhepphV6o4Am
bmHe249+N5GH6oYKroYxPka1ufDL4uYAKjg+NRUaIZaC73if5Ns4tesTQb96by60clbmxjNTf/78
TA6SBMUOENQ+Vkj0k9RKN7HeRgRv7I2pP2Ed8RzMjEAGQ+0h8PUCy7Yc1JeilW+606JZm+VPFqu1
t352tae20Q+yD+lT76bDCG0z2r86Buc3M3S8l6zE+8/WrbfeMias0HDSWvaNCMERa8aaZqmp6C0+
Vz2R+6XWkyx+zrFTkhp6wOVz4yWH0C+tt7aocEzKs6Ps6zxLfXL8+nStlWb11A7z2VQTFVkL/ZRU
6XyfLUWrDjdz3OqEa6iVXdMfelex0TLS7ftR1xzWvFO2IaKzuEAvjcZSxBbfmGnKbjK9tu/VQWOv
P7Xz3oyiHsHapS67pCCBaTZFfy+V66myqrFIqhaEUbMhPA19RliyCVG9d606hDCEcphUi+UPkASw
OXqBPZO1AE5EdWx1es+uOp+7cHq9VmWPVpf9JbKS+yzt/zKLuDhnRLzu+776u0AB09ljDlBtP+0Y
VG+80/kpa9/WcDRj04xatQFAjrTIcpaoJRg06jGCAaYfPBiJOx7CHjKllqrBA28SJAG7n/EtBl4l
bdLPncrgQapuZT7CuCPKsBy/ts9Vg3xRbSvoMgY1Uzlf24WTH8I4pcjjNgdgDMVySEuSyEtbZDJ6
IgQUAOew29fMyt9KvwrvpeZ5k79AK7GVW3YObawclcGOWUjn3atq5/qdXTpfQIy0gF7oUQFLZXH8
IpWwJseU1cl8K1WtBcoBGS89SrWc8vjsDzhKSxUZz+xhHqLrH5Ym25q2UZ0Gz1KzsoEQ64AmilQj
DPz2NjbLB6mGtlVe4GLYG6mmumM91lBwpSa/rw30U2pn9aP89mzBeY1WrGCKsvzuBVg06XiySrXE
IZBHE6tEqXp2hgxSjBDU0lfOFvn9Y1oS4iWxTGrN0nJ1q1RNfbFJFhBInirGarNoTqpNZijAwQXX
5GLaxEHgfAdAfFOzhbEA71NjzX+IW7xPREK/lh10EZLy4QtmbXzqmRpuMFop70FwpKeysP1La8zh
je8r0Yk8ZH4qEPF80LP4PUWe7Vc7Oc/mhOme42KrmhU2vlnJeNFKnKncGPQNsZ/o15lEfEMEn4WB
FrjxfTrmMUicILghRXqMx/nVnnNjgxwn8I0yte/auSvwLK00Hm/e1D7NHqRQbDt9IBqKRLb/3UHh
cdsnMNDdoSKfFlQ9gCug53DoVDQ2O1gsXjveAJafz3VT/cD7RDlbWja9Wl3FYzc+apj6vdtz+DOf
3S0J+rt+Kv1DaIe/qy5LHqI4Qrc2dZQDNH31vbRijUlre9Bc3X4L7SMpsfSLMc/DwVCieO8q6U2g
eD+ZrqsXs45+m1HxoxtDk/RO5Zw0EKNk2dx9XCI0NtZxigIT5AcvNJJvA0midLJcoEgVyUqHFzup
Rm+nh6SXKoAAz0VxJCIfk/LDua7N45e0RZ2YLIH2pZoD72R5ZD4Bvqf7KkQe03QAKw1g4Zum92+t
by6s7/sh154NtblARK82ZKGCg1oQEbOQuyTwMhLvVZmb147xMI7f9JZJ0lPR2u5pyjrkD0cAyliS
W5ly0hTyanCaqgPceR15EN+4/ATqod6nRMB26CvZu9zOFzOg+cznEYlNO/haZW79Mut8tGnSHxwS
94C7sWP1l0IxR4xZvfjnlOOcMQ5o5+KX8WeGBlO2uoelA8aaVh+2TyRvtaNVWeElsHKi8lHp7oJc
Nd5Bfv4YrLj8Y6KCSS7od9R1FeTvkGB9USIOMbTdRkWk7pz7wfCsFlr0WIFSkZoUldVqB4jzBMeW
HlL4pQ7SZfRufMgqz8ioaMD+4hPYiH2MF8NDr5nqy0Rqde/p5LqlaiGkeJ/F3p3U+sUtdTAgY492
fytNBuyDI16k1a5xMRf1eqMF5QmAaKlJk7Z4n1Yt5pRywPL1ORt8mZm7RKdC8xe1z7J7mXwgrWZU
PkmtyLRgn7p+fpDqyMqGfHV7kZqna91LpKQgBBwk6aVNnzzt3Hu5DYuGs0nBpOTAq4FHzHJA4CrT
Pqlw57we4OAd3OlkH5adylKMA4E/BdLAWXoQ6h4ufoEK1HrKwE0viK8m19+cRUOxjbzpZYoJd0yW
pr80voO2XB1e0izkS1e08R+7tdGVZu707IT2czr8wm7WeCWmuZ0Ma3zmO2G8lmP5M0wQmpB9hGjV
LeKU3gnEqPlqay14rh4nYumbG3pwqYqCRPqyd1DJ9OChZx1985HvfQkYpp6yixcyg4CKFj1LgThK
sa8Sv9gn/7TpU4THYeUh3m3r0fMUjKC8fA/tb/OYhpHx4had8ZLMCoM+mJazVGPF687aDDxEumiD
bbzwAZucLLr2z/GD2I6otJ7s5fAqqA/A3X0E0eG2VUrnPEuRxA2jXTOMZyeInecWbfT7MVagmesA
0AozgB2dzcR5liOICIZPaMmxpvHbfAvqt9lzgcY9wOa/z1d3f4pM8fcw+wFG6ZPyDJdOPyha012r
0taa9a7W+J5JDSea4jhXAOyuVd3nqDk7+gA3HqRpNObFGDZWsfWoghdpm2b/ouW8GFKrW6U/tVZd
0IM/KkVvTw8l4JC7axMsyPPA/H9jOHn06Li85i3aWfakmxtyu2SKjSF4lsJTw6NaGPO91Ebfbe6j
2j0Wehol27lZosB15WxkbxHxlU8tjH2R28KKfTmJtBle8ttTVT56fdk8aRGsst8OBjFjoz5LwXOE
gkdPtnpt883hrY7U8RZFH/UZf8j4ttbsv9YOCesUlDea5ri2udjUteP1pE0/IFiBjNDWGu3pVo/i
x3b0snu+gdk9KfRLDwniIjXbtG11I5teGj5rrdmeP7TJYVZT/KhbP9hpZZUB8smdJyncmiihAyEA
hjptpaoA0iUXUw+7BI7qSx375YuflITXvDg6SlsW5cQqYyDmYV6U26ny1Q3Pvn+WzqaB0U6BSrFh
Av8pVbvdpwyz+6CL6pd6Lp9bAoV36L3WL0WCyK0ZKv5WhQ6K18Nw43RmzwVgZwh8akciFaSUZtcv
6lTHD03snmWnNGmuoRG8b7yzNg3l/WSON3Yd9tzPwXhrzKG8eGPdgQqaguyuxhw8L/eKOpS7pnHq
nWYFM8AjH79ExXDu+gSKRtz7yW1mqnvLrr40hl/Ah+9v/bK/s/oAxfaQnBS8hB9+Fx+sEMGDxGKl
UzAD8LDpPo2R/Wt2cxBs9VntA5gTSgimW+31XcscZNsw+8i9b02sZ5sZlPB2jBSIpD5fc8n2gY+B
XW+CQVeV4QJi4k2rnegY8EEgwK0CSQek3Pf6jTqjNddqikFyAXaSqxzTUX9n3cVgA3phVxrqfYZn
OI5iym3VldBj+8E9Zz0EOMN4i5shZvnnsk4G7Zn1ofsyZ5Z2mchoE+9oCSYaxSbLpxbO1EYdsUNC
nZj07YQbgFf2yQbP1ceKxfCd2j9pYeM9LiJ8EyQGe6pMeI+BcWs2sXpQMEbZFNH7PM+vZIR2UauV
h8Ju3Zs+ww2GQACbazENKMDbRnWDaNkXEBbj2Vfb/lA6ob8BqeHf9/kvThNekFsxNug+D1vHNMjc
Fop2mzFXzaxRfTJSzjxU2XxjITgbhIBEMmXeF4txMATUU6MN9aXu/Hqv4iC3axwnuE3det6prf4l
GPEPADHV7YMZioY6l08W8I+nSjfflDiqThlqjbfIJIIr4ZuyTxunvS2LgiiJPsDfmv1tUE39LUCC
U1cjyNjWyTavy6OXjd45N6ZqlzJvYGllhhsjghtR993JqhZEYNBpexPL6wMA4R9INX1nlMtOJlny
LVer3wKH67aosxHB47mxGwW4XtK2NxolOgnAtdCSYMXeGXztDRu2jfqjSvQJXp1Z3wwADc7KEvAw
mieZUWvLtJopCo9RRx4kDRFmyRMkI6KhVd/07HtvK/dpCs8XcZRtGj+BXv4zu0Z1If+m8iVMajTX
1MtUVNqzCcPD5LEn3WvXQwL+xqm2Rh5Gt11eBZdgZIaRaby/U4gvT9qVyO0Ny9NbZoSsnB5NCid6
m/AH2BsJMVS7qutjaE8/XFN1b0c3wW68fGxDQqFXsEMDwa3u8TIP+hBHiAAyjZY/Ig5VL5GSLxAB
cizXo19NVmJ1FpknvuV9AmIFeav6wAX9U6dYxIyE4ck+YMrRVtYjgRF9g4Fiv/Pj5sVzGzhmbmPw
EhvFOawZB2PF3M5D32zLjphAnT+iaare9lGk3bZL4ZiTRaoeake+CfXA35sdSL1Q01mhKE7H2Gs1
+yBJ3C2grENUBL8UMg8oMUQoChHK+NlbQ/neImvOR/vU5T6+Jy6cJj0gB6KO0FM9psd3QQOQZ35i
RdJuyXtWpXmPN122wQ3gLY3VkD/vWAuEejdBLn4YPQLstd5NZIWDZ4RV+Hy2FQglX+3A4Zvx7Qjy
coNtFrMKFoW40MPhMVuC13MaHGxvUZ+t+l+B62cIlBnAG109BcSAp2pe+MdwdtDbhzC/6TSoTO3v
AdJgBOx333jA+WrbIersbMy8VbcITRd7tehAKHcKBiyaqiAfiV5MEPgkFkr3Zaqm5zG0m1tCjdl2
7iZE0bL2AfbyM5HmZmOhJ3/GsBAUqO5bZ8d2L4rfexcl8d2LteB0qrj73rjebRkxzJqNwjCWVtVp
RmGp1cJvA0DUY9V13/A+MOAE28FeKZPpbsCr6NYheFwsBOIg1V9Sx70B/zAxyx59ruDwbWTVTnQj
AL4Ux3vd6PxNU0CiyOKKQEUbmGTdSutUuVWxsRK7PQJdLwDFeRagGz4GB8jMFycnKaUXaG4hHftS
Wp1LlKfQdrhrH8upNY99XXm407/CZerU1v852/UOzjvfUm+ByCg/I6Pf5lYWXHRcHbd6pTY7Vure
qQd4drTAgYI7ISWl+CzeOgj3jlUQ9FDNHTPAO2+0hsd0QKPIoYaYTLJvzeA1zxT7Zi2qoXCuVZuZ
/9muoYhh83Vv+cwdvcECx+hmAD0rzzv4gY9duIf6msbQt2XJvNHVgFfRN42buY5JmzL7+JXm+j4P
kumC+eKpQyjqSYuD39biEAVV5xbdYnkYWZ3xIV6KRTzHzEftVjXr9mno2+m+jZeRm5pXBu1THTHV
rer0WAaOGmJSz20EE3ZWWtYfXZ8y87Ci9yTV0Tk0cdA2Rvsw5hHr76Xw3bvZ6+ChtVq8b7qn1GmS
S8jy4JL6TrQzCggAsLGjG8s2n/TAgL3hjTxR7dYaQFwR34v3g4LLtO4TXCMGw/OPwJmWnQQDZi8Z
aajCwBJNa/G6AoH5T6F05IswSz0VHnYZRoikll+C1BgzryXMgl+Dg+z5kghQZn2v+1hmY7gFR6Lb
Jx4c66AHjTUFw8SKE7NnFKgZfTz1zINa3DTm9KiG8wi1w7d3+LX722mpIlMwYRzMzTJTF6CZE6bw
SjqkJ2cNdJFnFjcgMk7DBCMFuNJ9Z3ZPSov/U27GyU7vqnzeCmYuXAj8FvizvYP5JJyC2b0fU7y2
p6jLHjxSc5e4qd5n4EZveG2ANiy+h0OUvqk5LjFe+8stfB5uiRI4S6ignnHXZgiLd47nandSTHzC
AFh5ys6X3miAY69WSqkA9vRBCkx1bl7kNDiEvkZ1kJ+zuGTIHjtnV1sx8BBSCoDginlboJgWOYXN
e2FvTYa8u0GD0lsDFMB/bTgkDX8PyRH/LibAekrm8D1ECg7x0cOEtdzOcUYI7gveCID2LtG4u+j/
pgrqW/Uf1jXtTTtkx3qs+UyCCkycxD+qCSShFh7nYtsefi3y0viChDyKnOOzngTWKR2U55kgwEJv
VY+VuRgPxN/UzjjF3hiSrd958eydw8i6j0mlbVMdWaVWzRH+M0CM2zeuqU+3Whq/jiqr1LAKkFEM
oQwvJk2Vj65N0vD3gAK9XxUggqzuDjYJb7BcpX0VjkinP93gaC/Adl2ksZWJhYDJOK0tuPo87Ztd
kdreIywA50GdXmcQfI8GYAQbS8tDFSdfSiYGyFdGQCtLkqlSnVM9Y85XZgA0FeWYdG7I/MlIgb9Y
uzzojG1VFv0JdkTx2pl1cxphi2ylqidOA964tjZhozR3TJf5f9rO3ull8GuylelYxOl8g/DHYz8D
9jZdO3kIkHJ5CBqtJjOMFKbTO+nequ3qWEIDNwLYGUqCxFzGz1uYGu6AVLATkmQsgo0zj9meVfSD
QZyDUXyXZQ9dCFjse26/YlrWnrMFM1MuuLoQhMXZdB6iBTdaG5N6BhgRLkhSKSY9elcUw9/H/zRJ
u3TPlteuvpQB19VrodNtsiKlFKBno4Oc1uoq2PmHCUfIkxW+xg1IAf9lbIL0EEDntVsDbtEwviBU
jrohnndXXQ3BCAluKDNZMLixg5L3IrghOzo/hSQ5/pjcJriAy7LmPZNVfolsyhttVXDJTrKZzESQ
YGHx7w11AdrXbXUUhErlOC2QQuay2aXogVsHDV4P/iZRtCWOQGsAFmtPVuUrbsi7RA2cp+mX2Q+g
mJcL1yxnlK0Vn2hriTrvBaoojeOcTdlJekZOy5VBFjH4+/h2OYn00kJ12thOlu7kVyZoTZOARfhs
cfU7Bo16FIURx9tCch/OYDh/dsv9G83IOeWoUUsOWIpErr9sxiyRSWlhfCfVLKuOYano+M8svykH
9xngnXGSPyk/wwsewqgaECfpq71Xlr/kuHQM4Jgvt/F6h6VR8FK5T9bFWkija9tY6t0RqRU8mQB9
XLG/8jRAuyVDPU7puFf1+rvggaUYgFF3Nfw64qlIjmTVYGNGVDkpY7zb7CXpfcV5hWrwrYe5uPea
kDtqIyF6aJPmRe69nbgPA3Gfw1wbDOvWEKG3x9Sd9FZxSR2Wf22IZtt608AO60Com2Ant0vuhmyV
eHwmG9mUp8AKdZ+8crfxij6/4OvogT6TzaWAiMCzoRwrjVUU+oLJDBABmHPKimbef9iUox0cKUAi
u0Z+uW7OaQ8ayo5O8vfGpiFG3eziNvkyj/pFrtz1KkEt3RRWOu3kWstVSdqC9X+rIb6yYADknsgR
siVt18dB6lIYKY4hTRcC0UT0ceie5cZfH025NOvTIHtqIp+bCgz7Ti6F/Ei9r7k+bVDoWyLozHKt
6ke72IYgd3m9vmbu9DPAK+OQMRvgqXvRqryFaRse8hmic6tPz/oydMhnO4ttZ7GQBwmMHd9Ghc6J
Em6DnpCV5MX/84c//AbZxPYKsrse6tee17uHmgwOpb2h72QIkO97h9z4yQaQNT6ncHmvF/cKp/jw
1nwAVXy+ggZpvCKCNTk3ByPMtXkfu+E3pcvU/XqFGQQvuuNC6V4HF7V/zDCxPMhv6f3qIbVn9YBG
Yz9vmyy8bQddAeaxjEPLay1HytZ/tnldOSMcECY7eRL6OD0whWHpsjwI+oi0kwnHen18lg52NdPB
1LcDEmwneYLHzhpOU26xLKn2uTNgfOQu4Mr//Lt2kZ79EKywlxvAFRZAyvrszfGdqy8ARqOw60Xe
huFtGZblSZLq2lYQ/VlGJEufnb3vVAOYlfTRCRTGSOkvxfq2fnhEr5uyf6684eQ15laehOsh2Aoc
lfcWg/LrXWXB3hxR6D6vb/j6LEubVIPlKVT7/tAA0juGTnSQfaY87NJjPf7zIyh1uWuydT1G6tfN
T/ul+qnt+tiWlW3/PfRgK0eCPzXPAVy5TQo8pkgBufU2COflw6F7EE0DnYXqpB/woSBPz7xA7vhg
6xiDOg/53D45zA1YH97qRCxmtcBjO3nKAaUMdXdjLVjVeSyf8sHtDqY5M5VodHWnBgWxmx6BmQ0J
3oPwDqZ8sYs056HeBVH54GBevN54+atSvb5Oa10a18fk0yHFkLanHvtBeRilqJfhWrb0BPqSGcN5
kqsvJynAM05gVnjseh9a/VbeEljttMrmh9bBNf7KLUSUZN0y4Rq8h1T31RYuRcgF62IlPRMHhxoS
L/iGMdHfoh64OzIme7nGUshtj5fpCUK5rJGn9Ec+6RcvNrKDOo83iVkiUOZ1JxlkNEbtFs5uiXru
LiyC6xfAaH9Bys/OckK587LFSN8ubBg7Gn7Ng/eIWZx7xSz7if3i43l2yOWJWAcDVVOdM8etv09v
R23XTxDv16tYZg4jabJ8ZjI3s3a+BV1ISCXwAv4Cl2wwE/eQH5Uu5NagnBjoooyatb/qmMlkC7xu
dZxc5zwBzCGfe4QeiUZxZG8zHMOus6vrKirSgoKcm65dB2G41Pe1kRgHOb/8Lt+OxnOrP8xG3h5U
03iSu7reWtnKu+5nbEzRZiwKlP6hkP+9QFsHDkW+/VK/TuxYnpY40rB8AOO/1zI7h53f5sMdguzm
CWhadRHWzhB11YVn4U8ZZtn1/sqdWMeY9cbwgf6dQs80J6/eWRCkkcVwDBxOCl4ClxF8h0LgvuSS
yZ2RxzpQiT1awIP9At+QfwZz6bCO6OudvD7Qy3i/XoR1r2xJl///qZirjbCX7tahXn6MVK9z8bUu
W9fGOcL2gwktwgwy0VU6+6TisShd5M9ep1yyicMmr9p1k7z237D664dSfueHWcb12DJ3t8ACbkkI
Yo/Bh17mryRHCF3LazIXyMFsg8n8htYK8eSwT05FE4bqXrpfN/3lCxoBBumC9DqPkydVZnRrsbZN
c0bKQUMpUgMmtkzC5N9ZiytKUuof5rLXX1/OI0ycu7FA161nuwGefrDJUs1b9HoLklA/XPkhZn3R
XV09y7RMJnWyJcX11Mu0UKokgtC8DiCArJ2ly1qVrbVYb+Patv6NT8dG+VuHUAdjGGOmDJwdQID8
JHV587jiCcv4Zf/1x8+lVmwiZVA/TCPlFl6fvPl7ANH+LI9rhJIuoOnlHoRdh+SGPCn/vilHX4cq
QDnNyS3T3WcqSABTZF3CfeKECMFD9q471jWg7JBi7SfVwf85aHV+vv765Um+kj3Wd+Y6n7k+zNLq
6XlH/uSf9062rr1k83NdDrqe9UOvz3/g81GKRmKjtV+1GalZGVfW2YMc+29taxfZe51ny+ZayP1Y
q7Ilx/3nWT8sZ6S3dPz0p/6t7dNZP/2lYBnwMZqruxBG3/KK4+FMrqKar2tVeeGlIJQCORMaEYv3
Jcy2FmvbnOEJCv2OPlVrsHntJMOtnHzt+mGPbPpmAEKIFPz1iZaXRd6T9WVZX6r/bFsPk/dO+v1b
2//1VP6cL+T+IgbtN+5cHNqY1i5zYflwrcV1JbvWP8Qq/q37p7bremI57fUvyHk+9bn+hSHxbjVl
+KN2XriVoUHWoLK1fqNlDFmrsrVOyNbOn9o+VaWf3yMY0P/UaiQRksKGyMfLSe6d6a08wtdNaZX6
TCibZXVWZQfdK17W4R0wFbTxta7MC41c6jLyMxcKiChZmeVeQ0d+YLXzVoYHov9IsjYoA/9NV7sO
GrZKDEFGl6KcIWEi/rb7t+F2fRQcWfSvfdbHYG379LhIVfaOQZMSsnBheg3qbO46R0/nrax/EwAG
hIuS8TVoh+hwfePloqzFdVhd63K5/rMqO9ZXV6oBgZS/h2+pfzqDtM1ZAnZCS3iN1sH+OrG+7pf7
sx7Z4FXC4i07WwRGjCVC8mHluHaTY6WQicFala1P/WQQXds+/OOy59Mhg1cp+9m4AxX4WEOlwDVA
ehApNzSQHMuHq8QRr32RocvPkiw7yZUpkz7PTrPqbJoMQ3d52dc7en33PwQzP0wV1q6yJbc3Knoi
etdO1yBX7iB6YsQRMik6WtnD7JWkY1Bz0aZ7eUWvcUp5AsZZj5u/5EX+O6pVq8Ee62xSJw3JwTzP
zgkSwbDEIa1JUTdkKzdr3bcCBf2z0NqUi+6wM1sYkDEgr5EPS9eCo6n7N8LZtkgARCraNXJV5b7U
GVQmvSpeyxieifDJ9eUGzy2iO+01nvnp8stF/XCLrkvX61WXNYtsXl/ziOTk7JnTXq6y/Nm1kB+w
VuXCfmq7rupkz2cy59pTdq//kh6G+tbGWm+DjSFWcUHuv3dFPB4NhAD3OoxZqlDPECAtzvhMstfS
yZ0ZDjI9y17PA+apJwneTXXwEmnZUVvOoSZ1dlcGdbuRXnOXjSdlLs2d2meA9Iah2DQRr7oUXuaa
W9sD4KmBKbpNE/egRqGV75EMwnCZlf2eqCSo4ck5N3rQPMDJIteMaCzE88zBvShWb1N/fF0Q7c8B
MrDP8G/qHapxI6ocVKUtQ/AoS0hP1CMqELFdpc+x56AsaHZ3U4wWggNs4aCT2z96lj8/plXzE77j
qTe18n3MTVy1Uv9bXjIlr/GBv/iBClI8a157b7a+e0Tryez6AQkHrUUdZxg2QVPXX+oZTC9L8vJN
V1N7i6IO8KoI2S61WGwBTELJc25V6DepKlJGMUmmpgTHjRFjdT8uewglYSYw4CgQJtqxKezyfp6S
6l62pMiKwkH3LM8RFiYIbxVxsCsr5If8afhqkjw7tuoi5ZeplYEdCUocuyUAvHF9Vm5xEaN6rUL4
NHyMRFUUDHdtVoAJ8tqB9XBTuBeQGqTXPILtLapfUz9Fj8NSQHSJHn01+YaspnKWpjLDpBvdRVS5
CoTPDItsjRM8NqhhP6pkQh9TRdO20zgGrCDYEdse0KrU5lrmWIriIbuZhqG715LOe5iXos6A7dk8
W7Cr6bHuCPUs3WqlgyvaQHbGnDCbG0cdXRj/95RE8/21BpoD5V+HZ249voos7wGVmWhbhe0G3VNj
72iWuZumJkfjDTB9YWjmxXaAOgNr1Xa6rSftBit4ZDBwAC+9sLytoNrdNkuxVnk+j0lBDHVA2siG
m1bql3w2U2OrmYZ2kaKYgv9tLPpK2U4eLHcvTAk2I2rw2vsARl177L8mQ/6XQSodXDh0f94tEz4z
yETQCkWFSkw//ybd+SXME/3r1CSgFRDEeQ3GDNg1OlgPs0Yu2ZoS66Zy8/6i93F7StO4uOcWaFD+
W/W5GRUeriw171Sjf61RDbpzo+RhsKsG6qtSP8c9iSMHsce9VGUHqdA35NfzfT1ueow7NtPSPdZS
TPlisFzLcWSwaXIUaLeMGbsPB1v5NyedzRs5Vd2Y2r3jhSfIYTh1ZsiiHfjgVLv1F7RB8icM5+R6
3tqY24ema/e5iqzN1sdiuQ+yF4wKZ4L2RcNa2TZvIFo0z3DP+3tCx2epYbTbPmNaBxkqGxFrWnpI
m2OUnw9K3FfVRY8L10CA2tB+iFgsmwoMulv00/rbeiCsXKaoncgOByWLMzKYCWg2LoVuKu0RsU1t
K1W5PFmqLp8qB0zYcn3scQToUi0Tvfhoj3+u/06a5P7RLmo4Z8v1Q3UaRF42efjT88yMg4lyimxK
UQUzDPe1Lk/b2CIh+aFRdsueDnLHbngAOAMCLxg24LqwVCgrBiW9/quug/DU20OAxntYfSvLg+yP
h7A+pDqqTdWsOASsFRe3cOKB5yaIgttuKYYE3RPX8I8fdvR9ip3Me+Db8R4KQ3xTjhkehkshW9Jm
ssrGssFGUS3Woga/wf/oKIdce69HdyPmgP+XQ1J3AF+hasfPp2m7ApHbp/G+VIkGbj/9Ouktf2Qq
Sr25TduFR0Ha0bRaGLAoUt5FS5EjMHEn1cn3USyM/AHyuhoTXF92lyrK5Zu1k2zhoHfDh68jj8zB
sUtUJSwrD0+MSVEuzrsFFB9lKdn76VCpyh9uUR09OQiBXw+Vv/bhiEw3910JQOPzjuVXTWUM2fFp
Luy/UuxJQS7NbnrTTlV6444RgBMN5c0uI8+okq3YJ0WovahlONy6ev0jDzX1ZbAL9UUP6/uOAfae
3DRMF0QH+fr1BvpfTt3qNzbQknc341Qkc8q7FDWD96hSvsBHDh5kp1kGd34R24+yD6TwPoVQ95wv
Pcf6PRk081Xzo+JNS87ShW9O9qI2DfTL+7BOp9s+0NK7cSkQ99OHjZnUbNrNvGHMBo23VKUPRFMS
Ob77W00G3EtdYpcwl9L3zKvR0daMditVo2+Gk4Fr6q40LRTxN7bV9c/YWCFdZI36PoJQ+d702CKo
8PWOC7/yHShYubMz3zyNWGY+lvb4CoSm+2qV32e3cb9YittesjJCOsnWu6/NDJBCdaz8EREdtHTD
/k/g2O1XIFv6bo5xEbcb/1UDfIaGbTuA92QrDtv9jDUsfOH/bYIW+ffOT2265YCKzebbcvDqPX5t
JQpzTvGaKZZ9adJuQnO7L151GNPPWL9vZKcCjO0VBMYXmLzqnTTZfkN+wR3Ko1RH1CTOmjclW6nW
sWs+zmTppCZn7Ab1TkXrTYcRfRNMM7iEwgqNmxqtGGjRtY8Km53fEXSPux1YPGQ9kZbdV/7gXGRP
3/re3tQGi+cOt5PZZ+RBMCb6H8bOa7lxJmu2T4QImIK7JUEnGoktrxuEWmrBo+Dd0/8L0Dejnok5
EecGQRgaQQRYtXfmyqdOLbs1Hp/oZlm1I9VCphB1x2XVIoiIHEjdPy2rkzK+O/zmX5a1scvuuF/n
d0aMvscfgn0Y9co1zRr1HPnYiEOfuKo+L+8Q+mzATnTXwm0ek7hRj4gV+quuN1wqMVT5MnFOywHL
driI20KpssuyaVkIKEeRhYGhanUCVyXpsZkVXJfDY+xod7m41rXcOq1TElhYbcCYF0drtOUxajHL
zbDg4qioLOq2dMDMqqMXux3QcSuqb0PNJgp8NB8ghKWvqlm6G7iZxX5ZxaODpF6XT4UYQFIaHVqC
+TCtG/0VTD9UNflAurLaIBQv01dU1NkOO7691el9vFqmccwdxbwXYWafi8REYDEf1ozqnxG15IGf
Nu3MsE4jjYhHzryYtNRfU8Gr0e/+a9vPIcsjU2n+lJ2u7f7X8/UGAUxrxbfVMNWXQSmRS0sH9B2q
LsEv0Z9c9R/F0FtPtT3AB8p1ecpCw4JsXKYo4vrpuSud63LoYKSnKjLcl6rOVc+pYvOcFi4BLFUF
LQUu7CN2pA8F+NUmlmsH2dBJLbionCF+bzUEYqbh1LeuaIMbxbKTXZSG6j1UlWq1vLw9vaiFW3+0
9I2QEYkYDuNo7KnZFlB3C/PqWjDHudxtwJZavkqySkLGhVF1Krinnqwi9Dpfj28q4OT/7Pg+Ztld
/GzFR4L4GYy/p06BGnvL/hDd42l5tdh22GiV2AlLWxy+V5fduqslw5ZLO/o+MtD0qykSc6daPd7t
n5cwbXG0kJff2KGpbFJN6sRS9fbeRO97IOumPmmGsLdWko13IzkuXteo9SNXo4r0x7HfGDtfYfMo
X7X74PQJQ9JBmtvrvdVI8YEnEVik4D7Pt4+LNktsTCrBtKnKsrrEelPthVH2N5HTmKT7+gWxBK0N
HwuxKjc+nJl6ARbL7/zXOBgek0gofxSUlt9vlOUaqDhpfo5p/x4qiv2iWXUG7Vib7kMLNjhDlOAW
C7Wzy2aouKr46bFLY3NHOSC9dbACoXGuTepn3MgsfwpfuQG/YT5UPvWAHGTUSYywGYQngSP+ZJCR
9bZ7CIjmqJtfXYtmGU5x/eA2zAnbrtRu0W20yHNIWMJ3ZXsU13x/r+sGGVSDPSMN1JS0OK3Njssj
265oAYJAOLcJWBfya35pdu8+5Kn7oo2xchad63IOwPdWYVrdLKutAXkut+P2oMcdYCqNcdmhLZC6
ydpxHwMM6auyD9VzVxb+Y1RNr7oZ6JdlbZoV4LZu3i6Hupp9jDTTv1vWwi7YNWmR/hJS9x/9iV6i
NOv7wrDtR383+Jn9GvNTuWsGtdnZTR+8SX1X9ZX1VqDIIjKnrPZ90MsXYu7WnRk5v5hHngh5kJfK
V4DnB5g32i7UVt/b5h2RpONMsu7sZBl2wI5GLiLAa0Zk/FniDk1gaqEdtI8/B9RGZXil1ZrbnkjB
Szsv+GKMXk02sresLjto2MpLPZG2RWT1EbET7xy0JeoGAkdX1O7kxZgXFijeo6MY59wup19UAV7a
IhrfxmgWejT4OeBAgdxL9Zd46se3oYrM9TBvj+bt/3m8A3Lp53jf8Xkd5GnrOnAAvv3r9X+2/79e
/z+PX95XL3uc267YiNyM1z0T9mvRj9VVt4W+s+Zt4DKq67IjZ/L7vW05BFBkfS3mbf/1XH45wVkp
7i7W+U1cFubstnTLWt3yzcj+2aYSH+3mYvtz2LJziF13VVX4DYLiVskaE8Mknq9Bq/pgY3Otex0c
Gy8bNHm7LAbB/0t2T/pKq8uNHibqKSgx4nGTWlYgtKunZl4sq5ahYLr/Xs9Kr2O6BuvxX3uX7T+r
yzOWbbDtjnmEoO1n0/cr/ayn3PSmwbktOF3vHfEfEMnc1wQ/E1+qIj+4Pl5SfbB/jVbnvhsA6KgW
uv2t6TgEjibwVmSqRnRfcRNjPD7UhbI1dHd6hsjQ71pedQGePmHLOizvEWbI+bqyMc8kYbsXv9Vo
dM2vTXjFrc5Ze0Q3YpI6YBhbvW6GG70KYXYLNzgviTrf4TpmKDHnMvladiyLDlb3xkFkhRO9sw8i
FQVwnca/ZnaiXAFEt56+d4kRS6YJposBOwYIuS1WDEHwxcRDtVPKrNsx+QOLb3yVonkDMdI/RzFJ
8EnbdLdR3Wl7NW6ygz+k4hIGOpkYSjE9pWH6hegw++LJIXHwN4oQ0LGI/r2SJ7Mzhja4lLKur3Je
GCrDw1CCS5wPMPTZilQj2TCb4qKl+OJBJqub3pXtZTl+OYyApw2hkSMBaMBpkjmTHck8WbJdcg2A
dZCrVqd3QIcIiDAJRjNaddiSg1ZdzKBNdiXWmnOSYaowBjGdbAdlMe5462hnfXSQoIyProjMA2UP
eeOOU3+TlcNwUNSoOGaGJNjH76JTUvsgnnrbOSXFSNZrRZEkahN/GzeNSgKDWm0dVw4YXYEuA4Dq
7uhPFJs0tturD+0JbjDaQe44qIHKrrufWqJ+CHceHiITPHIrVl0bUpQKpPpY04Neh4NqPA2OA8sb
7ukz2TPdqozG4eyTQwWCOk+9cgwjSFjw4/htwvDhp9PvpHY2PnlkL3Sva7g20ey1n6J7tKRfkaVO
v5XE+E3hF3u5GVAoDxx9mzX8OPu92HXzKzgx+R1oYgsiHgYmVNYIpBOJyW+JLlFvxbuL1oApYNYf
YaMOdxVB6jONfwK6Vp1dc2xBIXMFMDMq9lmtAZIB3jdcYmgtDMqHfS6U6MFXXPtia7hplyD4UHRY
7ky/33dpP74Ii7mTpgUPjuRK0cZcgg1Qh5cIAeAmKPpuvzxLj5NDZfTaTW5rvUctUd7gCIqZqs7K
YNMlkMNvVt+bxAgQcTlkefTXRmves2z87z0/hw/ZwifkDX5eZ9lWlg4+NBp464zEwItZNEQ5Nkr7
1BJgeTP4aga+glOSwdumbtnj9JhXIdq5m7GR5FzOq7oYMS0JUx6WVT+ttBXuxHhFyAMmOctmUjAv
9Dwk76kQY3Ec3KQkwYJHy+LnmOXRso2kcY6udSRKfY4a6//jeRPAqAKD+n+89rL611vb5AgcGAmt
/tr285Tl/YeomG6y9KUew/CBe66/krFtHnQfb0WXG/eqa/s7ow+V9ZTzb7ZdGd9Zpdwva8uThOHe
N23mnk1T2YMumi5uW2MpbPLmuRvscmX0dvDeBMoDhiL3U2jaNne4HcABXwdarkccAJS3zeIvihm3
0EHi32VUxfzs1M3LHHe/Tsy2OFPnPqpA3M8YBcpzrpXhFpzptEqEWp5/dix7GWD9c5wgkkc29lpt
n5DIkNw8v8LylOXAn9XOGuyV3Vf0LP/9Jv/10sqQ4BfS/acUjSrAzPlNfl5gWU17dU/zK77xnF6x
T+0QEEBEdCiJL0oXYiHR7TsByfEutea7ryZRGIjQ+d6G05dIpdTZ25QKzrZKcEmsgvr/Xp23kdTd
n6N5sWxDgqltyEWjCzLv/dmxHLdsKys124qeVIBltbGMfBOBhfHaeKS8X1a/I4wLrlSrVy0Ysb91
xfhkF0zaq7H27/Mp7zykYt1Vb2NomPaQ3ToGUJUYiNt5NLt+L1HVQnCM0OwTW3UwUxcmyHwX7201
uuSpWm4z5rp3KqxdKgZUr1OzUiisy+yRTxeuqXk7z4kFAcWchHgjU/TFr1ProzD9G5VCZgAJB19T
UiUMpR9l0Vjg+ygy0NBov4bRPfl5Lj+MOn5XBFVq7pYI6FENmWZHGpYAtWCC9MymrH/0q76Gac4E
Ytk72GFxDDOsgMvenAjPk99N9WrZG6dhRuYlTLll79hY6aVSxFsyvxIdj/w2rcr7ZV8sHGpOgJYY
k0e3RaMql5gkIR4H5hTdLo+WhZoFr5OuloefTcsj0lBDLybH5/tZP3tVO7N3MY2o1bLNrkNwk06N
7xQ46PrnuJ/3UfvsXAtp3fiTzrFTTCoVTqT7IXELWkQ+zRMt1Y6u02pHFR8VnvVI26UTqJhlx7IY
HKhBa2U+plKUsdz+PEfzlY9iKiDb/ftl/jrEtGM8ZMuL/7xaR0zHurPHwvt+3WW3n8a8xV9HTpai
rInDEp5huRjB5pdX+gqLIA7Wv5647Ph+y+UDhpnqb10hnr63Gcsn+Hnz0U34Cvp2qx7qsPH+59/0
c/Q/r6t9ZgHchu/PMJ+F5dFfH3b+cN+fadnz/aZtkd3GgF2xiu/MxlGPcj5sOcAXFWWe5eGyZ1mM
y+lfHgqnBd3Q/3bpCJ2Vtt8y2iBObajPdRKV64oAiyDCahbU+bsp6xGGHprGTj1YoT/tbLf9gyx3
9FLAimr00ekJ0ZHCIo/ChQ/m9u0hTJvPKvPdLWOmowPCNCr1yNOscUbZuh+WQkR23K6Uihs5oFkB
Dt9xqTHWpFs5VfLEPHOPCe9R1J276rjs4HqMD5VfIi5uH7Vg4MWw+UHETi6dWp/sGP9lieqJgs4m
pbolhf4eyv6k0PUcJZGIIwiGYm74SYWmQ4Lfd4+PmGmqmxwjRbtWTaLcqTFT3oI8o7vSPwrGIsTL
zZv6ocMmlSbn720aIS6rSfbZ4edZAZU8L6tALpGbqtwtO/CgvTcTjquy6bByTvd1eV+nor/rGQg1
dgULPWdK3k9IRoCXxXyQ4FEpCFkhIYfYg7K1ITs0w2rAaipc9IZmeum0gQSweTGm/rXq8fFn8mgH
vYnqn4WkWrzGYzZsdQlrbNmWQ2DYTaSsUTD917Z2YiAB0lTflaToScf0b7N5AY7CLezyrrHANaUN
XJyBMczdNC+i1Cj2zmiPq2WVO4hxF0OjwDBUf2/62V5b4jkyG+Nm2eQopQ6XbJiIC63lZtm2LAzd
12kTwWxcDvlrB8Q8Y6y/33jZbOqS/u4o88Pyxss2P+xXltsYXjNWdKznD7nsjBI1P5oWAMJ5k0lZ
/WLbitcHYXyVxUZiCL5rNC260jP/GqLSP/SacQZEnp4GwqruloUzwfoHa2Vuf7alY5cT4gaZP1GV
WMHS6BtkXrc3iZmYdxT7ze/ntpG1maRP+lHY1KRoOUza/JSMocksnN33OglJ5baSqVij82V/WJj6
cR48x7VzO7mMDrqppFdUtuLOdRPl1oyOwbxiRPE/i8GsXluqljejSOdpIX4f0v8QZvwcNyRQjtKJ
W+/yQrYqLbIrojsC79pLIUfv+xs1FVGA1rhZQUWub2WVBVdBkeyqx/K+8IPhuBy2LBiS6StigYr9
srocq0FZ98wS5fjyrGUbjooUS0JyZg43rF01cO/S3HDv4HJPN4bRvgV+BSVk3q7bWUeSVLzyYwfn
/3IYBMwDnfvwvBzByO9OjTTjGE18/+QYNXslcK07zKL2HQli5UYLHbIMhsm+W3ZoDXBPtaA5s6wu
OwCmiEuZMmAkeUOBHBs2tJINY91F3H+Tzjz9HBtSOyXMrLZ3qV7GW2dEMQHOMrwWuCE84lmSjWFD
RlvbTelvDdeAHA6/5QrqObqKpsYbaiTUDwbqoY6REio0Z5ksC8YuE2lZpHnq08BoowiIw1MIC/Fn
Up8PePifR/MqfL3nvCHLj2wNF/3dHK3iEw59szwirjmjf33TzC6hdpYwLo+WRb8IJecFk1qEk8tG
0LXtztXpeA8xwBc5PoTfwqtZ560y7K5eVH2izNIwi52NDz8LxshYHZb1bHE9dCJ7FrPxqJ2dNNX8
EcgmwnlkLf4jswTsBg2SogDc3ZtloZfNMBFwVM38jX8/1FP3I0p0GBh1DvZx2d11Ew7R5WEMdgbk
fxLT5gCcT9MOyt73GXNGIkgSOCOxY9FCXM7i925gL8e5KrODfULcAQ4z7Atio4yGgsWu/TO24tOH
FpHKcjcQ/+WZ2n1AruONbLsXm9N6jIgD2zaaeAtH4W6GWVWb8DLSPXLHyTbL3/tztpdHy3+AHla4
EQHnSiEl7ai2ulclgdg3BLXdWIYsDhaThKSMq5WitrteWI8pf7VpDjj0MXWo/If5CmgVY3IHIP2k
mF5cYWKeTWn5rLi253/W8igD2rApwYLwu9tpNzVki6C0aHQZBSS+JB1Of50YLMqcN8utQSja2lpR
Mp96PwW3MjQ/RBYqG8M8yb4aburQ6r8XhoiGG1+fz1w2vmWaXt5g+S1v3LwEOr48zB230zbLwyV6
dXm0LBLbL1E7udAwZu28nONYCqPEoMOg439+sQrXzg9RBghg9ojOf+ayWP7gn9U2MyDLaORm+rOH
aZo1isvpkIvndHnYTBS88swevZ//zPI9/VldHrlaT7wVBl5u3hJOIAtjlv39LMxWhLtWmMdk1t4v
34NlEc2rPS2O7RTVp2VT4ZuEOwQOo5El1qBbEg0speP/20n5K9XqivRRI8cDNrvGvh/ard4fEiBf
mOQ5pzMfohTEGCyLZTWOoBBrkfJVMaTsjwRDNquptjtSUZR4ONqO9Axiuho5jKsgI1o3JJ/aU52S
WYyu+jtqP59uOjxoxQzWZTxCbqwkcA4r/UjrfKNnHb7R5JzJMlzBKKNROhXhyUILcw78dk2/vV71
Y3bJNH4icrc0PRfK6lEtmzW3jIIWOpXFomwP4Abmqe2kXnHf6/upJ0HIcsiktZ+bqsm3giYMKva2
I4ulDrZRQxClyFdKl9EfQSbo8YPLTSO+FbpmrUdtVDa+0hAL0+lb2P/g6aZHQ6SHvCio3xFJFNXi
texLMgvHdAt+KdqYGP1k057CoFJX/DjiTA6l9GoMGWF7AvyKniSmpauotF6DmKIKXqo1ULZo25dz
RnRjoMKlREFzej0Vek++sVN7BYiK2qHW2A1ftc2JcTqXqBSeP3XuKRiTeB0RsOXnsQrXlIjSSKNc
3amAb40YOj6hmWX3Ffs4slWUVOthMp2dD+tGKZp9o4ecBDh0kbA40yLEK173Al1M/+Q6c+mSIEjG
Y/WnzU/3fG/RNNgxtnXIk52hjBiBFfT+ba/sGFFMa/qPbwyew40z4t8vFCuBTYRMx5kYewq8OQ54
NOSb/OFB7o77xLkOIJD2dDzVE2Ja0jMcEhjUnH90gUsXz3wbAAx2Akcla6sVMKdwPYXKV+OTLVMN
5/kbpMdWc07D6Y/JznVe80NZMslWbP8i9fajzKAj6Vyia63vCGsae/qNoU1ijhoLj4LoSSY1CbgW
PjEc3F5KOcEQmMKnRE3XVjMjRWAtrwa9efb5vfCgvK7IZSYfNKOF4/BeVulGMCGmbo0qZ4ToZZ7b
UtlmQe1fR4jrU+n8LlJS9QI1eB87Zds4TAR7rfPmAWBnGeERrdzWdMNPBQ7rSg5kE2vD9OKWFCwo
QGrKH5uIRLhGRnQwNCp5bqxeIS44a2NMPT/sHkbN2RKEi3wkRIqlCJVuKzMkJflISq3dTuXQemOY
FlvFeQqVPF+ZceZvqjSnPtPlW9NS5GkKecG+oTIYadptMMQNaMrx0KrvzPzDtTva3aat7uuEqNaK
vC7q+RvLLV61pgPPAiDJMQg9bronFLkGsKM4XJPima0YDWrrCf7qyiUwddWMQ7aK7XBvCkVddSC7
rFg8ARIrBSJJMF8p46NS9fKY9BUHYqiqtXvNCEz2jc+B2737QVkBdZKf8fQy6QnwtTT8QJybebX+
SITiY4dekq4LtNT+6IJMnXsbzdA6HrW2YWxtSmaIgC1f/6J8A8LEeo178yIHmvapexI6h2VafzZU
Rv/c0+NNR+pwU9Qnf2oJkM3HHfG8Fumyebgff5OcTb36IcnbN60lUF5txjsRM/JvpxnXKykEEo1O
o09wh86BTLZohgEbBnwn1pVsAYLF7x0naVUVhAIrhnIoBgZZodDKdbPj3KtealPwJ1LgaBTbKjP9
K9mGzYbWTrweSvvRGjLPyFtuBAoY2jR9IeM+9TSXhnddNdGqrrNn9KKYHBvm0EMSkZeEetOqCBKe
c2JRRg+bWkmfgPlfQac5q/q5syDQlVGC774/OJH+KZXkM4v0j7o0CAusIPOrzKGocO/yvh23Tkaz
INLQsjspOqJwDF40qqBDBuyvH+W9GpeXci5U5ePciP1j1DbRCz0fOEQqW3diBfeu2gyKNdudi9su
jFeRtKiWzELdMhgOUuNHIUMjZAHvg/XCXdMK1rF2qLLo1kaIsSpSeckS+ZUZ9qEsrfc6YuI1iLvQ
STNPqOkeoQr1IL8hr6X38dU7/U1DmlkAqtorUaBvWiOGyNN3iWcppNHrSjOuFDMfPN9QPhzIRqHf
IUSPjI0gVEpvbGs3DtUDMW+0oTOxowqwMycqmWH+mA/qVpDqvXVCC/0wmpXI5GumyBdXlfFNtw5C
Z2aI/eqMENp4+jROTerBn3kIq+lDDtazLsdrZ631zCq3VjCcJ9CciQV5riZ/UrOsswRj7cgazqDU
6aiJ+pD4PjJta9dHiudEZN2/jlHx5gbpg1W0p8FC06j2T2GT7ms0OMnAdyJu6i1INtA03SkEHIig
DTBalZpeUjADVyrPqLg+ocqb6b6sZU8Rd4QZBx8aaADZFYH5NjbDG9nU2cpOlcfaAWTTRPprnSUf
PTg9oxxe8Zf9QbaLLtbYTV10aEX2MGIjX6eq/FW0wMsjOExdgqKa83EvCBHbSdoAaP4Makf1tKMB
CUytPgRteyXTiAxBh/p439h/alGDpuAXloxtot5zAfIXgPJKET2Rl2oOtik96U1+TUDzrLSpNzfC
dXeD5R5esxpAH7ShgxzMBt5+glh+RB4RkqNJGvuRUAx5wTeMhM8Gm65zRRY+lR2qwo35oWbNKVH7
l5YPxdTvOUKEAekzfXIr5cid7x5xWbFqW5tTH1w0kumlqe+auN8P0t/W+7rPtzWnhZsEM396h8OK
3l7E+L8HBWwXl4gq1b4hT02tCRYb3FMiYX22RkI/Jd/2EVdv7/h/0pQI5QR9Wj5Uz1bbnHS3uWud
dE2ew7VogjczY96IhYzohj59tfHUwyeV3ZrWDCkPgujPie8GHQGw8TnDhkrrGdEMG8dQERi3O8E8
4+AyW5bZhejRinFApFKr4nJpn62GovKUOsMKDs9tGg/1qrQhAqoCwZGRBQ/SSv8UzVCtsibtvdJt
SYzEdFiF6qFT3V+2wSByDCFn50F3NGpG2UXrv7UN193U6lsLmLddd2eD6h3klMQDcWcpKd3Q0gcl
inYK5O4zDEKETgElNIPaYdUZnGSb00jkycQNXcu8VrddDP+Os+riPvOy+zqDEdUlirrVDZgNdRX9
IgC+8WHb8wPHSPLqfqpD2540QGTMxsy94zcPihjBbrrtm2ggjY9KhO6lfatqdxt0IEXriIxiN3G9
lBJBRYMjRRjv5arCxcMgrBTxugyoCLSqmlGxTvbZ1DkHQiaf7Qh4D7/gbVd8ag1j47Hn8pTwdeLo
JBRJwlwPQzHm61JGvzRuPx7uJFRN5PdMUXkKIvlFyGi4ElpLW8l49GuHoJL8twa5zpkqXBIaiWB+
5JDPmZ/boDxaDBaDJr90Lk1D8kVAXZ0xED0x1n5yaFqszWDOitCHj9FkBpA43XBxXH5qrNFLnHZO
GOTX3CJAKq7hqJbPiV5ydfRrq5rUW7PLBgbjabISDmMwK0W3EURfHfXs5mjKmZBlDvDehv7RlP1G
082BgRWhGZEN28Fq75R+KA6RktwZAQNyMmlz3cx3BpWpspx6BrRht8OkbdRW5lEQerTC4Dd8K9ip
CZq9UCu5AvjSKF8U/d4jmRx8yxhIBm7oVl6yAowZiHuxSlHb7iczqLwaIqbbx+t4Ms9V66JNbf+Y
yg1Ry6eIYNacIjTAR7R3SbHByngXd0Js1bx8BbJw0+YTxGc5I5rfSkFw9eBqmPVl+FgIm5EQGiiH
IsGqVAPGnTICM4kEPXd2iJZMoiHtfh1bmHusEVeI+R63ICC7fiSz3dK3whgfdNU6lTFXYMgZTgSh
EnQl/5i233lpA3E424SatYus4W0ablDOPKYoUlfkgpSbTOM8ESV+wYmBbGRivm7hVWrGuQRvPiuQ
+WZt2xp6yIteHxVtaxF4tHJN5V5Ise0A3M43KbmCg4oVakRAvZvpcqR/JNzYFOMIOvC1C43fuqWM
W1/vgCVjIYVoyPQ0TcHbMSI0Xb79UsE7wMCE2MQQ/wpj/CYKYSQlxpdhNfnKGij3m1CTuG9SQjTB
C+rqNXJUHaqc7SWknK4Ul2+JbervFFz+kKFcHLuErrVO434kqijRtV8A+zIPqQwGSkPz1ESa8xM2
ETViT9dp7DvJTphwabVh2Nta5zAOiIs1qLkaekrzEmslOOrmqER822QlVnVaPMZpjh3JugGM6U2S
8XPfuKT6UqRYWWm460kch9o5XSwk7IX4HDX3o8im2EPIVvA1ba923r/adf8BSXQ/jePa0rU3OUQm
tOQeRC/mC3+oTPgkfb6mD6IW4r5L7GtbO9gy4uzcOS0NlFKlke2+xmZDon1mPPjNr1aooLphiJIg
RuKOavveEObn1BQnoVlcukFDnhN9jEq1bwtmHZ3Mey+M1DsCRx71jlRMt823QTj+Cn2zQwtoX2mo
EOAS+zCbpxfH/eVYCiIRfWbxZc2wbpqYATYDTPB1gRfr0huh2BJzvuqqln5DuFOK/Jynj2DzXJqd
/p7v5LoqQmMzxBozsU7jUD3KN4puGWvnpg4AdlL0Q7tANrjbojnJ7U1fqi9KmtJqafWdP8DcG3zC
8FIwaKXdroOu+QhLpPemcWB8UecpA4zeXpmMKpl99bdqcmAkbUIdTkmpity1JjuLtyEPIXWVtY82
Ny8Nbe048edohy8hfcpxbLO10sEGjF19PNjjsxRRuvH1XSpoSOf4UPGgBhuLHBgp2pckD+YKNTN/
P+a/5lrVmh8EeiWVRqWVvDplF2MiHa3kcRj49TZJ9d4WPUOOzmpoE9a0h0NCol3bhaH8WfhkZCRh
cWmCcGsQJLJ1x+FYJPrvVMGwG8aQ32feUNl8oEh6pCEutwoalVXJFb9xFZu5ocul1Pf1JR+3LhTg
caTcjp6r9PwkgM4msQWWOBFSulpxjfcv9amFRNGn9NOTaitAzeOCZCHfpPUU1fsQwMYK0ZK9qqT+
2Rtgp9JHzbLzXSC1N1tT9vY0UD9xUfMYxaeUoE7hdX/Cm3lnRN1vSz28TCCHIfsmyZo0WCgE020V
EuF6N/BryqWI4TB/RxKD9Lv7It/y4rtELEfcozSCzrPOfnK14ThWwEjgzJElb1S3XSXec/5ZIFGu
UeLqO2WOXA6L8ZSaKtT3KG+3UcQ8TWXsXxT9E9coMhBE9fPt0NpUwbjjeXTB2wDwbXggVugx0XTF
IwFr94SR1F/1pY966NMdnkvHeKa2/WBnLaNNhKnmhOKM6GqsE8c0cZmmcovyDQa8XJuIbKn1lhXy
mlfV0t9KDS1VhmaCgu0vyclb5b1xVdKEkqEwXjr6llrQdx7pPzNPxQ1OoSkegsnaaykDdBEQysfd
iREApD3msI4Ou7VsDYTGkIQpWN25YXAt/nDj9en89Dgrh7C7poKZmlXhp4l7YlGE+hJWBDWMuiQP
qn8AQJpu0XDdxXZ3oq2A0U9JLyINGo9J4Kmfya2jca+9B7nzbrf1U63yxUzMJ7Iv7nUr90RATiER
wFDACZIdb+qKqwVbFwrxfW2oL21j/lbsjroySrfaILsuVinGxPz+21Nk4JjoDmV7SUo44NwAkMHN
8Gbt1Z8nr44SnCZIhSC1T4luTRTu6o+iHLalrTylRBKv7NDo171k4K2aqBl8vi2MYtpculjFhboy
RXoj/eZ3LrBQhO0ElBL5U9Xe26k4GplVr3WlZUyVI79XAVQPsaJ4Ys7nbV1tgxWcKPpYfoRZuAdc
cVNF4VZNzM/QqahTVXQBSVIlSjHa6WNxSSwCRasyPRQdkamtWmxQhb8nWo1cVCeh24w2cULjOW7Q
v/k54GBzw0c4tuGtHeWIhPtTrmjwnSwtXGF69Hvjl99gofD9rylXHnSihAZLhg9K8gYzMTcnfa0E
KmqsXr+MsMc8o9E+7LY56G50L3s66zgAPxt/Ptlh+jZq3XOS46smbQH6leRvjvrLmPRnGSPP84N3
hhDvBKuGK1t2W7MY39pi9uWp/JArmYsicJKwx3XUdozN50rlsKOLF3rGSGlWjXQC4HWqCeGba5JI
kdT5KUuJU5Lmr8zpBR105XUK+pNagpB287POLVzYzq6R0llnPZC7vNlEffQSpZVYf5Vm8WEa6W+/
KNBa6vKaQWts7Iybi1WRtmQ24PGOU95vfPLjUTnh1daKIz6je13pEKfj/MVlsR97sIQh2aBxrFLU
a/OObyOa80kYnkpPFQZXgBck79fqupmGmKTEKNlOgX3EQfl/dJ1Zc6PImoZ/ERHsy60ktFiSJa8q
1w3hKrvYl0x2fv084D7tPj0zN4RIEiTZKMn83u3dNsXPbJouHT5fwGr2mV/IzU5xa1PajVeUcDDd
cKfLZO30LYRjhbSoZLpHvHSHa+20E5bhW9gb8PzRyKPM1q7Or6ub1G5PpgMu+tDAB7fFZJ0vVRne
4+BQvHGop6wMZnTcxcXZyF5bM90QoHqVUfMj6oDA51twGomYgliibkObGwX9xP2UBTsq4j8Cp7mn
cnsJMMpnlYAOLROaTwrRMTPzpybS3/LBNlnoRUxr0VO5Hi5PZsODsYifFqpAqFKUoXhc7VmNPRGq
/aNqkt+sfp9RgTYHbPPJVJ6CDbqXH1Z1klXwxvQAPkbEFCWgUH9SAHKkRthKO1qp7+b6HpYRZb1k
NJgyiJB8SOVUOpVyz1rzNuTUdqfW2ZKXXWxKy+5Z0w/eNp+wopnMLN0X8lyUCgABF/DdVPnNunc1
ooUw48DdD5OCbjLHspKQrHBww7su7lk04pwAtq+sq8Qitni0dmOda3dKBoIlUCKARDgs1NxIRZ6h
7cbREwfkcfFKjmQwDZqRPypjjWm8k9a7ZferDRv6hN9lnQUbBwkHRvyVzrOqIWzcyUuyDOb0p+GH
a8aYcRNgYTvDuBbeeCgdJOmInH7a1JE1E/6pY7TKnu+znTQmqq0ZUOnDxJ6lzeuUyXrXMUOXPc+w
TlKAjJsn8oXf2yablV08fSalP5ha5+2c4I9DZud6zLR3eGQ8a2robolqhuQcZ29Ki6FqaTC1t3vt
MyhcfjTMsPMg+GUkZrumRORusA0wPQMTZ7XgO9kMS664i/t5yhYpx8iBwxc4vyNP/93V0LdHBuGg
DQ44MWOQTsWq8fSbl2L6bW2rUTmL+e3iGYExbOhTPc73nvuKfx62hwXJElOx7sbkNKn2Y15dqsTs
VknWPxUh6HPmugdZmZQ0nUuqoyZ33A85WJj4h+I6WtlDMkMHnpJTNhzk0VTDfl1Lg1+ERwo8qrI7
8jGKjQjFAIbfbJhc9/ysjUPRmQTqWKze9kYYmZhNwOxQbRwJNKfCEzU1HBwaQ+knVnWRSfdjyOeg
xSHpdoGR/+njqT43OG2ElLdVi5WyEXo8YEcDfMAwfC9Sf8Sjc/bCP3ptgMlK8tBcFpxV7BYMj8lT
3r8GRoy7kMsaLQqNcIXEejU0eDkM5bB2vYS1s2P1KzDVXRKr2i31GK3xjmV1S4llyMmH0uKj2VJ9
sTvznjX2s63mtzp3M1+RZgzRIvyBxwgSdlffoWZS1xA9GAZn0qFD7BCVQ4pU7Xoue/qdjlhd53+s
z2jrpBAMaaXpjiBTztKPBljYVnXt9wklf95Tqgw6wBUsVJC4g7j3zcAaTiF3yS0yd53atoaiqXvW
MgwBVQPLl66soFVRsLKqjzQReL8U/T4bqTNrmeUddPPQ5E27GkOAqXqi+OQ46XtLkY+nTamsCkgP
dVZGhzDp5gm0/mYhcVlRrQyxOxnkVc1zgBXd+lXO0FPwU1BhWWupwty1OdXULKHJyrsQaWDLZOQh
sLkri5JiZ6uiO+nuO/R1azgqle8VFi7pI7CHPSfWtIKKXzy1PXgZNwzOCOlORrhUML1bDTJtHwSZ
6ZuaeKPZkP9IXf4cWmKdtdRtBhw1tJ6yJnOp6pB0AscPngiRMIO1aGP13PTqNmdOuRodlNPxRGK5
qV68yjR2ptqKLQ6Rh0kkzspOCz/SCWyZQh4OYWjWx556e+pCcE/S4dUuIJmqzQuoGf//YoL6Q0U2
iOvkLispq7Nuxac2sYle6bZ4MeAiIYr41Djgp0JStK+MQUEUix9k5uX+1Bg8jPv6BxY9fmHN888S
adzUHayUkTSLy9fCnoy9o5ewmc1yvDPrGROS0GmI34DD56SSeW1GnjjaDd+MuC2U3kSAXVMI5IfG
Msu2XvNM5mtHK4I1lisFXE5Ur1WyJrKtwABq/klesoG3SEd+wkYmrbVpmnOegjhZZnJrbP62gdbY
+yROITDxs0fm8yptvrGweEv0RFRiQpthDUjGdrub5VkQi9P8hNXncAzLB5USCndUsQr4r/hRWmP3
XUuWe7y3Vo1bgkY6UGdmWQ5Yj2+7VblOwm5vsnAnXjgnYrU1ix1gsYFHzNbrzmVEeAta2XfVNpvH
XA/8LhlvRo/qsnO6lzpA6wkNSO4KgmgYopvLEE90Uv6YpARR1gl/VYbdbhy3vQvBUCkcejrGKOFI
2dyuPvBv5k80JtdObRXCp10UMJ1L7EaBMEFU8Gl1KnQ6YSMtCZsFd7IVYLfGDwnVf3U2x4bhZij0
A0Yl5cS0wuKeMyvtYwitd1X/0w3TB9YzhFtgFG6J61TbKs44AXXo4B3zLc42dXurZigogAxxr6kR
mVD3UPruvgdjtknxSaLOryPlzZOm67eaJHAtTsszyJ/jZ5NLOp4JpgPstVY1ZjqscxD3MmNlXbvD
2Mdc44mRbnhsHxIjGO/sQAXbYOljFlBynLActgpe8PCQnxolU7fSveJxwcRQHV+7QdtPtUpVeJAv
TQciYvfNWg+Lej30nsZEMZv49OE5qpu3zAYiM/7oXXx1We2zCOap2HUDVCOWA+0AAB15CnP2vUQ3
fgnJI1FKwqwJd9r0tfIhy+7NCMn1yoJz2sKtNNuP3qWgXyWU4GFXPjcUBch78/D9LWyKH8ZLF7A8
THBv8BHovCuzei1yxuPgEF2QJ8mDYla451sjt9xUlasSKspG61jzObMnfl0Vn6rR/2o6lRmL3e81
xp7dbLrdl9kvuBukV+J+Ct7Lylh35CPfKOGuihLKL1a2i7DAhWy4SZVkn6sEOsvAuIraS+7Kmnvb
EJuQP/JqrDzogYDgmvAsP2r6/r5yfQP27MYdTNI22vdxLC88YRNmwcbKrJDPybKAB1Jtx2QW7Das
OwhtgyA/VR8JIiuWCsmTrnrBOhKUXqPSinlF4SQLy/ZS2Chzld/U2vufSrgHfVWxdjLvuxqYbRqK
344ze7OYLI1kDbGu47+iqdMu9Kb6Es8bi+pbDpP2bmmyM0GUEZWHKrX5tvUcQRMM+xz6I5xcnbGU
YHVX8XDxl924qQTjcFBpz0kbJ9wH6q3GXmKj6bqzDo29a9vWxpy8WxhHJio3atplnfe+DFjI5D06
iGQlh1IcxFA/d0417fTEiP1OZvcDlDGwY9A5Q2Zix4+HYGO3TfERHsBqQeKYwjHGotLHpoLqsG/I
ur3vKvcxK/iDFlO2yitN3jdeU5HhvXV56LsVniwN8AauYxcZjBT5KTM20fCrbzVcxB1g+aTVXg0b
ZmFV/6wETi4oupgK5b4nnUsOIrapJrNeM2n1A6SDHRArnjlz0Eb/mchxE9hdQ3zhXSrbYYvxN8zF
4N6bwnNos1ZhWbZN9Spa90pKPUbr7zTyB5jkDJ8MuZhHOe5VM+SDaFPKMHb4mo3gnybPpRAHaamM
fwbyg5PA0O5jy+g2TZGHWyUjGUFo7h/HgqOZN69D0wUrExvktTOqa6ceGZ+N6cMc3L00iMlO/jg2
N+iUZ7/FgLZWdRrmfgohRsUYHnujepEpZIqGm0uvn9FxHD0JwycMIj+IJS4erb5yPPP3rDhhIo47
Se3pxjrQnZMO8zoDf/G70D54UH7uECq+aHPMeFgpoO0lfwDH/KgzxJboiEqKr9shcDG1SbJnzwan
1h0yivACubPL8dIZoAeWGbxFVxgojCrroJ/8Voe638nz2KbZDlrGYeyCC3EhSF+oRaTaAFXH4Zrh
ON7ywvqU03A2zfbCLBXb4uiYBvTg7lQgBNXb1Gy5u+fZGTjKxU4ik+lsnVM5MfbCag7aQA56Pjwp
46SdW7hAOjzgbRnvc8kUt/GMTz012lVh1zelbCbqXCkPA/5uOspMAelJutGxAUuj5vaum01z0giL
TSJ33CpN423qqVx7ZsTdEj9kODOsQ8b6Uu6wVTrAmeRRnqo6+v7qZ2YTJxYMBonTymdote+pmf5q
ZDRx9+u7XvB/MWPCC8lb39pT/TM0KEImySynT0DQDDKe9NIN1yYWZVQYQGwt/syd7LYQnxhh75Im
eeH//+j8kpX0NiH1Asq0FP1rT10pPcsqK/wc6uGx1p3PKmtu7lg/gUIEaz1R8Ml3CM7ycJQSAcsB
U5vZO+CoCqnBtgklm8gDd9Xmk2DJr4I6O4FxxCjtlxb07loU8MRmNKtokOezUss2xO4cusHG/OFu
NMadwy+oCMtdzsAd2MoPo43/YG5WUHkWw65UobUhf4/kZ+HUN3KmqEYX5UWYWy3gycmYjruyt8/N
Dvfj4peeunDTB791Yyh1qlmRy4DutJrjZ5QRgl2gfTj6J4Cm60eTdx6gpG0KDWsEqNexUOH0etHd
YE3aKomjc1UqpFYa+clGrZYWIt81o6X60OYsZhf9ui3sndYPIW5jlSCCRTzqXBiHNX7+qXknWZSG
KDpJd4wQXnuiYYTfjVXyGZViNp1qDkah8L1J5TRtqjhMb1mEzRloY/+qTZF3pLKxHmqyx10r1vzB
KZ6jSl6NliAIbKr5GPGmz+G6ulTL0XtbZztlKSSAy9fxqBJcZaQnPPUeoH9j+jdUIFYDIMZAuBPM
qZ1olMrvq0szqdqxyLttXyjhRqRMyqp6XxYa81ZqwnER898bCt+NpnOcMwAFkSh8tWruQpfg9lAl
dgHGkeYpte9lCnLl7kc2SF92NVOAJrwqGpP+vig/QgA9kRBG6YVKvFFG/d1uxMVUm33uZaPfaMx3
sya1qQcZiIUyHFmC/tqExq/KPIYGoyY5gQ5w2B8PjkNpWsjcO++TjJR3il+mcF9BUHYDMXBoWo4G
i9IoZBoxhPoFwcol6tVL3LewPbRDFWb5VqM8YOf2ddC9mcrDdLQSBCmOcF0rqd/qIX6GYcl0FB8q
q+kQahT2fTEZT4GRPJqMKVvXaXepnHZepd0FPMkRi67bEoCMaEo/SahGktiZxHKli8HYQKNkzw2Z
7FTwYuqcqjla7riMdmOnbZ2mYVZCsdEjs2BVKdnJHORHkHQfaQ1WkUwrTTxmom350SD5C8ofemR/
xIP12XYlfv36xlCzaof5PXjZiLGCYNVuR78oyQLYV4WkeKZcjHJ6jiznNXGGvaobBxExVVUa/YT9
DnIPE45OywPRqt12dfqjmYov1IoHBtYQnWduLcETVu1/yQLbwPSXaZjksKUHiroPtkMlLmvK2xR4
GzlO5i5qtBePHFYhvLeonRnxcXRSeogUEO1IgciHk5WTe1rqFLhz90XFxa0NyguGRx3Mq+5JdNRi
mhAxbOnYZ4RjBNoF1WOOkGHlTeOpaL1NPFmkKNEFxORk4JMCzOpuLVc+Glb+LmuyyhTVwWsfQpra
PXsm5WXDQ1ZguU99ozFhszYMuSDQeCRAwzVfUgI6kZtgL2YZ8r1Q240CS1WQGjrE+sXWHDJD8Q1M
qLm3VbCfH3ngArepSK2VGRVo05H6BMJ6EEZ9b8nBXYM1suwmtG6lCOOatXbtF3B6ehfm49Ac9RY0
OAROkcpvnByIeqS2uuolDpLwUnWHf20PXp5lGutS50AJnrEx1iqea9Ou1drXXKUEhivSrEjfKQi7
a89mUsJEsUetMsOA+EnF2E6o4UhxgNlvUP8UrrZtpXlqHQc/lIpkyJQxG0MLp6Sg2TbnvjKbs1bG
7ZkCxASs1yt76CP9qlaq4ZDXZvWYmEr6yLJ6fr00lDX6R3yKeGzaAV6QQRRqa2mp9e6vw3RUhs4n
1lBcliboAOAQlvn2fZGkDxPGcXfwramuHqnDiEfoYk+VinnH0mQQ73ovPHX/1WHulRFguuXTRpvv
C1FIR6Xf68ph6QfZengYBPH181WXDdqSfYSgEtiaT7a01XbdrGHYWdi4/Kcti921hqnPZemBd9cI
2yWhoG2l/cUcur82rO0eXLPo7/7VbjI3wEqnB9D6T39N2LhYmCdwUv3+uzkjWu0+hGG0XHRpz8qR
6KnIurIW2Va6CK4JmZ7PIoA4VVZ9c7fs2l6Zzhlwkx8PSfvsyTA76oJaYhH2LU+Oxn0gA2GdIb9p
1oUznHuVwXc5dZRevQ4h6x2W3STzkh3CBnPzdeEw6E9kFVI0m99WZrjOpdpX1+WtXK+6gbqY5+Wd
+pjIxilwQwoSdO9bke9ZTivrZTdGeXruPf0lFwqfQ1UvhtDqp+U6GmdSypDitFzIKiD1icILtsvR
JrHWI5xeVDVZ+bBsrEzIbSr5aWGVFUXr1i7xuujzer0chtFcPvCG8V6SwcwoPvfJ4ymCdQWo9X2d
tB4H1gPFjiKFvm0aI75QYo+2ZT9kVyD4mTlQVQ9Y1DmbMoy7xxRLzU2Nq8LTKIW9DlDfPDP3kuuw
t7PXhuobvzurv0UTfnZOZjk/isEqVpnSlj9NWX0SKotcUhY3t0vy30NVIBtMjI9igsieueWfZmBG
kYOpgHCU606tGDgm9RoMzGhW8kS1CkpujguNaSfQD4gmZrrT0XsqdxFYyCdAxNFoJvGRSefBgeH/
K+6TN7eI5LvKmoDZW+296WC3qzTJxm1chUSjeJp4IEweX83MYQiaA5eXtjCtkFROCpOfToiH5YAW
ag6DRFD5y+5yQMYUh5IwU5jucKmvflU4+DYUs82y28wXKB3d9bvBxVHv7/cg67mEPg2OZvWijNaT
dNStYmi4EM99lut7YIK7QVjd10ddDhR10O6KGkxr6bJcf1BUeP5dBN5fCvhsKNL3U5cSFwkEeiEt
KN+3wkqIBK2iMz8zxW+UIXnCxCBeS81qfuaZcq9bVR+CET9MbhD9Ebn1DsHbu/W27hKB3CCb7Z2M
qoonjkpRGkdH790ti9eO33+ug4sb3Y8+6H5YJVYukeWjHuAfNKXTQ+FU9ttg6+U6DPvp0dPicuvZ
OXY7ed3dwe53d6Q2BxdiTeuNIVL1FUZhgmFSdBVq+lhMun5vVDlGC4bdA02ABbZpJO65cQCKwjK9
T1k67Qy8Fs5pama7VuCSkhUAXHnaj+fUMpqdUcAqKEzA/9bU8rPWjvoOZ5vwrHm6veOH4pzSFCFA
yYDLr+yugHSyq5D27w0riR6YjTCl0xz7d5jd4SthfzSsw1d1E46PS9fYmhSqMv/pOnT1v7oayJwf
VTK+d11jMfq26RPsqeRE9tmuD/A2xW2ZcsbSRsFz14mqj/yeuNBNJVVQv6B/yPWaZOUkmHw9nvqH
ZUO8rLM2sJPYLrva3E/rUOKGRmXtKoY2grsTatm4+oQHPRbD13lRQlHZ1QN5Bwj+MZHmh1EVlX64
/tem8rC9QafEatDdl6SowLHsEQOjS3gwcBXeQNoZ/KWtL93ggdk9HH0cN8GE6Le0Ob2x6UfsmZa9
PgryeyzK9sveciH0ad4+IT0POjPXWDaWaQUEN/Mb+m6DzymBcm390P7dD/xjo2Ntd1maKs8tsHST
+1ISoT5kWbNR9R52BQWUZqskJv874iAjHzUiekxlSqll6fXF4bEAEWBupDaZrr/2ayEx4KOO+9Vz
2cU4n1LTvPm+xHKgtMLmYgOp4zntYgPT1xctGNX9UrgvlIwPwY35/zSGlq3uFY0S/3Li0nHZLAfQ
oQIHzydPUwV9PPXsQzgvQEUkjfuO+s8lzAW0FlwDf1I1rAF5rPKqVxhVWBN6nLIFcDSc4rPQS+8h
DhHeeIJ6+tKeO94Tdh/qkzdPd4VAFqNELf2L8lhWuEJZI2nTwVgIf2lvI1ZEfVvdQHEczIkG4lUT
oMvcInJWi3rlWDvcTavlZTOSXFoMHVbmlnJcmmSScnTZ/3q5tH4f7zyEa1mu/PlX+7L7rzZLd7VD
LlK/d6mhkns1HiN9/GujqvVD3PJdJxO+eB451g8tQXygVmn1E9DuwzIr+11xitdG05qDaRvmztWS
yPdyA9cPPOBfzVIDPkPhUegu42mo4csks/hG4iWhxgyYsDIUvzbGo4vLVjAmxgZWOONfMdyPQuSf
Y4WpZ1vrP0KrVmGQli4r9l656297XeuwFVWB7ldqb4T7IC9YWjdIu1w9f6887Y18cuURw+zyWOjY
DMbOBCFhaLcir7JbpwKijUqmbRUkXD/tYM0Fcr+9dTKs7jQhs62KQOxQtmH+6o7jgWJk8a71Ronq
KQiOedQlj4EZ/lnebtJd/oNiKC9OmXf3QQjKMMwnzJ8DBiWYVgI3sLBDc4ed5K8ES9LzsjGKoT0L
s4Vea7lYHCis0gUEybOhx+awWvqg5ZxfQtNGA2ce/9r9+xJL97yqbnmelfvvS2cGtGBT6Rq/FUgD
hmE64Nvi3S97RYoAzemwvV92EwmLBXrqoXfrewdAsDnUVEBgh6nxuhSKvI0duGpSmOLNmcCt4yGr
38ssv0Hz6H8T0XxumY9+1p2NJKsISbAvp1XpIhNYKSzk53K0F6JvyQcYMm5oznL7HJ14g055Npcr
HYHDnK5Vq5ho6d2y+30gzZScHGR4lh3l7kv8qnTEiBsYUp9cOxLetq6g+PaDXR8io71b9pbN0sWa
+y27YlYXmX1IvaxxHuJBVQ6Fi64rR6XOKr3DREFHfLWJ58NLH6kE6jrLqIlKy6IPj9XfLOmVu69T
dC1bSz20Ll+d+T/dayRLWNJyHhAMcZG/3+Pr/D7IJXcW71FDKTgOVdNv1w087McwzYvHYF5yxKqE
q/N3m1u3zSalBAZ1B0s4lCv6VaquexJ6Ik9oWW6sia1nFVkVfmP2taodLGUT+OQON+JpOWjhar+B
B1Lt1QqeYNMZ1a5w4LtmjRG+xEHp+FWHOYKeDOiokHcSntMhdRty+3nKYNl4Zah8bsHXgs+iY0pq
yMZ6zrmWD0E2PQ2WEW2qJENABFPgiWqmP3Ctq2EZ1tMkAwqnjs4KE5Eda3NM3Q2zSVbLUccA6Rwb
JzgBz2MwGsfZfVXb8t6BsQaELuNfwsnvZJFYr9KoHDQVIXYgUx7fKoUCwtzB+e8zwVJriupu9Au+
yNeZNiPWuhpr/Qq2RMXdEdlzn6FQwsAzfkiCAN8orSmBSDJn14+2fkx4RkCHyVsQ7aQ8Mb41uzFX
nXuTv4/vpKnxUGbE38Wq4jwPs2URfrwrIUx3V7fBNK7yOYOhdUbtDNSZUbjEdWtuKmDwn6t589Wv
kWZJtoXy1xnLkWYcSUjuzYAIQsTtYNw+jMT20Tba6Kmy8ayIMXrzl91lQwfTsdtHZvazCgjjoe8O
SxsdNJNyIBWQ/hB4rUkybRce7SKT5z7qcz/Ns+ZVj5Pfy79aM/7EVh99JNyrFNNHgi7mc1ysio7m
fE7mUFOQiVm/TsYMH/TBp1l8nVN4mbbS3fyvc4QNLyXNiiOSKu+oNaN3BPIE3+p1AAmRFOE25dkg
ScPmULEc+vdLJsHGRmnjbTaIvCWkwETHR6ruqubb4/JMjvoYYsKwslSXbTE3fG+aLCYAGNbr84SQ
1m8HEtfreDBOZaGnfmwlyg2R/KXnLvyw4u5q1r1xQ7dQAIvX/6trkLeXZepqRsO18uK/uv7rquak
krFeipQy4rsuC+NFDWT1HHb/2Im7d62z9a8jmvePI/8+p/KqflfLABLKJDqSxWt14BmL4h9AVDX9
5WWqYQgQz5vKS3CYdC8qvl1Hmc7rteVlgQetQqbqf7cu+zjDy7vJoGTtjcpdYYVHJCPmLgMqvgOV
V+6WdoTvFE+XRi0fXHyR596Afl6xWnq1ttZa+6VDvbQuL5eNcC2wMqdNVhXOGX/1X46MWviz9WR0
HBnnryE/jX02UJjTclFcg0IrrssrZqGvDWDq3Xf7EITa3jUA7pdT/7svbNO/+jZ4967wOGixHXbD
87KxMPrkPspN3xE53iVNi/Z7efndpx6BO/7dZzlsqxZmLR3BMjE0w/BZwfz9WBSNSn16fqkrML6W
V8umDnl2QU+KVt9tne6O4vy9n9pTuk1yfMyWk5E44tT0r+tQrgSkqWub4coFI/vHNZg4OetiHFT4
NRVaLez6Oi++YmRQXEM1Kq4iGx004oGx8UY9/+eBfdNh4PfdWhmGswFpNTbLicsGa+XiWu/l3HNp
qHv4YTZTjh06jZykmdsE3HgmDEGsll2kTOWuNnBaWnZ1E8moglbztOzGdrzhAak/V56uX9PcfF6a
+xjv1sYkQy4Zi/FWa0C9LCGcw3JUsdQLSZrTA0HZ5lNdTF+X9jKzPfZJW+GnxEkgHqOPrxDr0flj
aRlugqWlGPc9uUo3PSCZ5H9/WnP+tEzDoi1I0nD7/rTLJVM+bV5j0CxQ6e8WJ/Scx8W2KUN40bNZ
+pc7+uyn/r0r6gglmgeFZjm6HJiGjJF92c/U4i3TsmK/7I25ODJUIvHJNN9LmOsiC4zjK95uw6am
nu0PtTNCZYrydYBRwX3JVIjopMACfpDYZy29v050jAjutHDnXI/4ail1fIVvFrK06B9S8i9OGMgf
W2Vwb6rO24/egOrI866iS1/qubnw0NnIFDi9aVP3NjRGsqYQH5+Wo42dkIkxpq+hBnu6MYnYGXrF
vUlEY9tCJsN2OUvXe8qRbZLce0rmvU7JaXlLV+nUE06vIIDzWwVJApArC2W37I7p+DaRO4uHVV09
12HgL2/pNWBj2kTyddtl+quJaiyN3XOTGSAeqoq4mCCrM0nZzrkXFthLotkBvFDzaRwzE7uhvw8P
ChyG71OmaRoZRLHYt3i0Ghaqk6h7CqO2eyJoidJhBjk0CNnF8oYAmX58/+6htcFLnxjZeelP6km9
MzqElsuunC84o7jztZZzeplbazxFvJ1nWLumHeVlKNDbMwGAai8Vfq0qJpmtYYcf0UMbdeUHGU45
PMFwzhowUdtOjYvQv09eLLv+5RlK8ZEGOvQXW/wwdEv4Dc6EJ6qR9rmaNEEGkuf8TBSxWboKF5xP
71X3ccrIhhvVmCeJJfvHqfK61fJ+NiLFrLPFe1BBVVTEwGRMSa1jjajSL2PbvUEcOC9dm0R/61wV
DaJua3woKjrLdyiDXqwd1lH/+Q4pa6iv71DmzKmW7yBRDb3EhfgFfbfbBiI1t5maTnvIAflGx9jj
ZdntZFps9EjVX8ym/uvo5IXGP3bVVBd7QKN8i9oZnMRQkleVnPSNOqryHjJ8fxBaWu+xTcZHVImz
jYNv3o9x7G5QoM0/bn2sM2X6bATDBCbkCYJyzp68QN7X1DPLFsOF3ije+1xEO/yycuzvsr46UZkj
Mmp+9a/dFpNnYobNZs06gN5C9CPqCGKggya37zPN8INBiU/ARu46o+7qL+3C1eECIXQuToZV+mXT
ExkRtpxheDHBL97gfl2gPxiOSaqWNsfrOY56Mk24oPOeSEJYPKUcvw52MtJ8KTscCeYDS5flqNfp
5REAARf9BIAKJ7BtJkPrbFLfPNvzZtmNst4+ToRLLntL+9JDy8GPAH0cnKmLBOn7fG5fknEUWfk2
IvVmvRiwo3R9qTD6f4pDCJO1Bs9iMUJ3pvrF9tz0CTg9+mqvMmfdanr9E7cN1ObdB27jPMOgvzyE
lRnsQ6yDdm6UFU9pD8jRKGr3YfTqGgPo9l3FtWmDjaN2j3UqCWhtFm8HodSvUtVeQpn2WOoQlDUW
3s1KyFBJNCc9tZXoyQAxRlz7x/DKGgMxdhE+ICvvT4be2A/WvDF1eItW+TAmsT07irVnKJhH9H9w
LaWZyoM+Ma347t/WdbxVG5ZsS9tyWhfBwh/jNt8tu8sBNZaf2NZbd9/dHJhUTl3mF8Sb9kMmgvri
dsr6uwPOMkzNkvH392VqwxG7ZkLUt5y0HGjbeNikWRQgueBCS5vWFANh13F+WHa7MrC3RVzBhlDJ
xvFC6+aypDv2HiSAZbcex8jHqUbdL7tOWr40wF1XxFTBEwr1bd201q0aQwRs3qM2JOYZ6AIL/lD9
Aw1L3SWyYkmztC2bOC7qE5orZMv0VafS2AaTrA5NV7zBBUZ67gX6RlPd5LEfC+tq6r9aagsIZ4ir
OGBjhuR1PljKMn1UzVjdqKBD/tL2dSCo3oxR147LHlaK1tUrfi3dl5bY0tQDk9Z/XifJShVWRKP4
0uk6hKRN/Raiofq6BosL6NpiekP84q6lBzKdAP1r8wAU4/f69L0XBF97y1g14HLxfaz7r72/z1sG
ub97LueBOfVPeg9WPQ+Af/f8er/52Gy483+c5w0h7MewP4T9mJ5RNqZnKw0e23zs9tixpOfv9uXV
V5sYAMx6mA10/24uJCP9atmvp+53FkLMJ5/hHORWeV5eLZtajHiq6FlLgNh/DgSaGg//2DedeF+q
YX73P8yd127k2JZtf6WQz5fV9Huz0XWAGwzLCCnl07wQaSR67/n1d5DKKmXlOd24DfRDAwJBMqwi
GOTea805ZjyQQ/n6NG/P0DfKtNPihd23PP+6WJ+LQUG/effbv/3jP76N/x48FzdFOgVF/htuxZsC
nlbzxztbe/db+br79P2PdwJ1o2M7ptQNVcVEamk2t3/7chflAffW/k+utqEfj6XzTY11y/48+iN+
hWXq1W/rqlUfLXTdjxMGNNbXyRp1MWd8r9sJTnGkF5/8ZcgcLsPobBlQYzN7cCj9eck61s71vucC
g7x2vcu6kFkl3bxG71ttlGhwGKgQEpDugzgxr+vZMl4X2axdm5xaPXrDfNbQksxrVPnlQdGCbvN2
v/UGem4EaBYRyOQyoihq5ccql8OVlWfj1bpm/LW23ANySs4wDt1pyNTkyte1Uxt1xW0ZIaX1zemn
LSdXT1boTPv/+pO3nF8/eWEatm1KxzKk0A0p//7JR9aEji+IxPeaGNcrW8+K66FT02vSLZZ13NsN
/Y1lT7WzJpLJkG2MoEOWxY/dce2ADawa/0qhubnNTNUCeDM2t04kahAK7Bt920JOqvYhrr4/t8uu
/laldUf6TPhUIdd/H9ENf1L1pzRpu0cD09RdgpZ73Su7Nr7SfCyG62aq0VQZDQV4/vIYC+/BLkib
GvN+Zz2htUjdWeTpeb01L5Kfnn8sf3p+xVBPQ1djtPQ1Uk99vwXW0fRXVJ//6w/aMf7pg7Y1leNc
mFLD8mWaf/+gO5lLBqxB/kxFZIAXw+e3fsJB5vChWqAsMPZBy1s/47ebhwIsapPn3uv9wqbDKQxH
1AvNub5Q1sEPm3DAZfbUEZq57Ozloh9eV33fXFaF/uNepWU/9xXjrioonRPMKmPXy3b+0rabqaEe
PhMQs1czvTt1mSkfLF+7WW/PmOVQMddLnJy+fV2DN3abXs5f/CZ5GKkxP3AO+OUJU+QHd6pjIDR0
xxRu6WyNN70Q4aUbyqt1C0jgdPNjf39DzjMEvr7M/U1vQH5E5mJsffPtLjy0NfPXh+qKWW9nxifH
IkblEYIOAWEfjXeqXz1Mo6YR8NZTS5Lt8r8EykchdlNnqZ9U6P9HxEL266Y9Rdc5HtZ7QxISFBVW
RmAqj/5Xz7o8vDZgIayHxr/97fTXrKfDb0U51VEQtr9s/uPwXFx/yZ6b/1ge9de9/v6YfzwUGX//
5V229//34beXov7t6n7/8Os9//bcvIMf73D7pf3yt41d3kbtdNs919Pdc9Ol7Z+n8uWe/783/va8
PsvDVD7/8e4LDC1KrQS0Rt/adz9uWk79UhpcC/66Viwv8OPW5eP44932Of2C3uH5nx/z/KVp/3in
COt31XQM7KK2pRqOavO7G57/vIm4EYx9tqNB+NGtd7/lINDCP94Zzu/SYIfg6LOEamg8qMGts9wk
fzdNpgYqz6dLQ1eNd3/+9z8uZK9f3b++sJlC/O1nb5l47WxNk6aqSUfy9tS//+yTGOKXNjvVEZAH
9oK+9Gatr/bSlt5ghT5BfBa0VgIqNvgMFrqr0tu7Iaryo9YP4zarREu4MfhJS8vAgsG5meJFJKmR
3z0lojpbMdP7vSpILCzp058hZRKGgIOMVPFFXqa3TA5roK/87ppC2SvBZ2mXzbaFM+Y22InOkQwC
l1OpuiWe4QvXZyrkwr4erAkNY6m7kb0gO8m5DVUT2r8MdsCjn4koAV7VWBB9+Rdd4MjYa5uP5ojQ
sOTfgn9Sd+lnExYjP+LuMI5IZafJBkQTiqfJIFU8CX3csbWyg1Ga7GpdFTu/5kQz+2hPc4uIU8u6
L+L0rAY1JrVuwUr44UyCX3BAz3coRURgBPFau0nCSMrGk+zU+SgQQO3NJrnRg4DOYardSy6qGMou
fpzVXjZPWBunh67wR6TNaYizgJoYwfcVgmshYM+hDCYL7tNMiqzEb+/OunU/DHq5G80kufcD8Sli
dJVCbrLL09AS2FKb2vOcL6Qb6FZUtDTIgs6C5Wvo36PRr5voc1fsaCPoGOXrBKeCBuA0atEgDbsM
8wOy8gwwImZEW31JBhzsCBvIq4jb+zIojY29MI72CJyeMj1It/PYULaag3No224vg++WQgZJ7iPF
1UL9tu51inBdQ4ZxEnL9DuFNkGu4pzKuXzPjGrYqUb+Aerap8OZexaapFdkVleJNZtoPvp9jlKeg
hul0OltlNO+duPquFZa1sSrqlPgggSjFjLl4IeBDZFCIFkNyZWw6Xb9FcbyZDEEuQ8dFm2JyOOb3
fdRGbuQvQ/W2xa9UUqVKcqyOQXNKFkK2zC4FwdKW+rUus5uySrwRFDJ+BvDfMS1QvHLBZ8f2T1Np
U/ZwKTWeUsO4Tabkc2X1mNuL4r5Lsp3Aq/mUgP0Z8QpCdIELE8IHUettJpRjp+IjZrrjlv77oKve
jwZcCRHbG/QuD7xjPMRWq7tN122Q42j7jNk4+s4Zco8adFSccNYisc5G3a07ZOF9GxRwNhw4HP14
LIbBxLsvjh3KfNjKw4gsjZJThvpJGw0wTzkNLlERiUVa7SmKgwdbgzGWty20WTV7ieWd04bnBqvV
Dn/Ue99UPJT2uA9rtLKTvO/qZnhv19klU+0Dgoh7yETtHcl7OPSwfmp1+GSU6W4cohcEpj6ZF6d0
sCCxzsCmLMSBjY0gZaLyZuBuG7UW6Kx86MIrkdr1Lk18tyCC7UBMBc5hB98UQRAX20/ELjASQLAZ
qiyB9Hdr45JuEk41SQ36rvwKXM+/sa6NNGw9ClrXgpPOvlzObUo0w8b3gWf42odpGAuKCP1dFoGS
1+ly9iIGDzZBoGm9hkRlsCg1zoECBgVmht2A2B1/xngxAP2grXCo2bRTsAuNvN4xSzYPWYEaGCiV
Nffpnawc85hFxMYkU7P3E4O+QdfSWA7xn/ZEy4L/wYNRgKYK7wtMWsTg5vdNG1Y08bMXEi40puwB
Ce8hyInIU5gDeMO938RQmMB6AD3VoCs62o2otJRq/XDdT7c6buiWXggWntDGb+uj31e/xVFPZVq3
nmY9p8zSLWAgE9V559tn28zFOR577cRkmHEYFqGgZOKDLbQ7l/qc7QfegFG1NXGlen3WhzhB0jZ/
75MRewz+zWl8QpsiOTcsvQYouEbQtsepi24F5o+DAxFoC5GH64ao7bNOSiHN42ArsqfFR3rWtbE7
q9oITjKFW5OpKPZnot1AAmkuOdMO6vgquYDexCU6hXSs+sOC41sUZVikJedR0ufnrVOQVpLDxqKn
2rzoAk9O6c8oZdB1nqkTW7jJ9Rslt6xzTp6imyi54oYpXPEw7VQXqSIMbVvEx3yYr9tYy49KXVxB
z1PPUsusLR8FiQM0Z8LKSS4iNz443RwfCM10zhMCsqPh2HA+cKrE+RTvQhqq26g17dd3US9vZX0/
1fwSilh46wbZO+ORA+31XeZhMp6Tro0OCNOhMuheP1VW9mO1iuyTbJ8sp5i9wDYeCtXQaXeC30Cu
RXlYvx0NCNspDMlwQZOLxvDWtVzXDM+EsbBB5qpui7l/ySy4DAXymY0ef+yB+XCgY47Cj4BSAdK2
Opk3QW4SeODMV2k76V5g5Dn4Hgw6nRgPgzJfVaNqvE7B/0cGof8Lx42a6UiGWv/5wPFUDF9+HjT+
eMCPUaOj/q5ZQmimNGEN/DVidOzfbSyKfGlCc5gUWdQhfgwZTeN3xoQa3kJDIoqTy/ztx5DRVH83
bOFYUrUldIflUf+NIaOGA+/vY0bmRMjiGZ8yNVJ1YRjLVPKnasiUtRTdRCS9ykjo7TDlrlGaNvxo
ugpWgurHT1KfootUGvrkc3MOS8SzAt+NsvgyFc6VB78sCK+be+JwP4fVRE16i001WqpWmBvSF0hg
0ZH2w/dRfAYWq50RVrjd1FMuTCL9wVDn3VhKbF9qTbwt+d/dEsQEcywj02nfDemDrqrG7STKi9KM
3lQOuRfRzSL6UBkOdu47XjLIe7OUHNetQDmWHfSglpcA94Nf9+PJKpNgT3sBRJiPCDGojZ2CHsQt
NREB4xakOaf2h9CJ1feFnuFAwf5fLnVyS2jb2PYXR6tp3Fa5/Szs1HGbsH8Ggpfu5tq6RE47nkzZ
PFbjHOxF2lADXsZGZmEoZ7igx25oPw0RF6moq7f9oOMkH/wDDWoycJWYEYN5pZtd9pVTy7loomNQ
zNMtkgP1pAEhkgakS5GhPfYLPT74k/Q0TMt4B7BcIC46yapMicxDnKGhDJ25SkEIrDCKbHvaW8ZE
AkldipnAMfBJTBpnZADGERw7DvbtiHT+QBY3A+VmZ0RI9pIy2soQ2peS6pepI8VRDAC8jDG/NvtO
g/maMj3PEaE3j5NOpHznm4eGKKyD5lvfq5x0SsK5GnytcQpLAjKC04M4nobEPhXJTdvUutfZxJ1o
M2VJrfLIlontiRRRS8aHNBJgEHe63hMWMQ5yJ2BEbkrTfDGM/Gz4Q3vOlfqCNolYr0Uu/ZS0OfQK
Z7xKR0W4cxp+NQcITwzxPbNPdMYz1jV5fBmgp2g8RsWzwtsDjI4fMhkz5aDG3SdG0wMmoCnb9S1e
5dynY071eKjU/ETjB0m6UeckraCCna3GwIZL864X3/PCinfChAqkBv53DdHq0UhoTBLGuLS0iQJs
NWj5pSLQ8/aB2w9Vu7ECS2NS1n/O1XA8pvhjEsLmz76PrrUY2lOmFCdLBJj3dAoH00YWhf8B32sZ
NMGtHR+N3tlqYY2fmAPsUGnm1irlR5raM1w3ue0VHdqgXt7S7YGOXgz9JdZeTLKQrkKl83cWcytM
Qv4C12+g8Jr12daG/Mwvjk57rZ4zVE2nEi/Dtm2jDx3x1q6Z2KYbisy+qMU3ym31wemzT8HUMtwB
Vr3VayP0GsfVHWFdq6S110qJ1ZaMHo666ZMhEaSnLaENBC+8HzKTHj4oVEZjUwzANpPqtuvN+zyl
4gKxBxG1bQ/H3LH3dmlidJxg6JiyxZoT+K6TJJ3bTo11ZMSwh/L0NUe6fEg7rlrRgEHSiZOPbWpu
fNGD6rQYRX+O0ghhYI7LMJR39cCJS2N6iKdJRZwUna2GIW/lc9TE+WdttqLjQEA1CkWD8ZSe7sgc
uE31+cX0iR9PMqIcALnTg9tGlvos7eBkF4oFXwy+lj9VxxFDBu+bjl0iTvj5J8ArDbmutPQspg3n
2ZrdYpjGbdEhsm8jlPwGE4IG/WvW8wWScjyq4WPGSXtDZme2WKThTrWAYuumnNw7KskV3X70EJY9
JtfKXVC1e5Hn0Ukv0/dIlvp9Z9nf+jCkX6fFARSOCkZ9V6Kuw6hNFhOEnDbFu2/HN3Vj95guobGi
hjyQWlNtMwuOva3IY2y+t/F5uzFhum5fBCCo/CTeTUq4dypA1y0wq7lOUCOia83iCEnwCLuhmi+w
lcnxLOYZL+p3K7CT7Zj4csM0eZ+Zk9xOdv3ZHjl+zJH/smpBETaz+JA9j86QgmGo51PdZmiASzjS
xXRBWzVsuyj/VkBwVn2BQ6Gjp9RqrbJVmalDTzpFIW+56PFcmHXhnPIMA1yFCWPfKc8zngRMQIy7
i5G5mTE8J2JwqL85zaaJjOCJa+6+HaObuYZDo8JcQHUyXeI45JyUZ19NW3lUVP+sDc1WC7Cm2YHe
4xHqP1Rjt1NUB9tH7HsU/MQud3RGm01w72T9HcR6az+PBhpVE3oXUz5jj35PbOQo7idfxQBaKDHN
PlV/n9Bvp1whfa+LSZvBUD2i9yfVuSm1iQQrM7vGlw8YDbf5jrQFFVFu3uwKc77xk7oF91ldNIjF
u5H6FcF+YrpJtKzgYAfIH8XzpaUwtaGm4HjwtDLmUsBjx9IytrqT1ky0FM01nUonHbY9YnIhurE7
KVOQbVWHnKaqIRIhJxvWdZq49foWAH5vzdeGXZLnbGf6tmQ2EfkD1wQ5lnukHo9EWaSLF/tRVSdt
KwPqF6LHS9pMY7/tVJ0jXAcE0M58bjX2w43VF+k1KBxOvn67H+wa1Xd5yZBLn426xh6FpRJbJwUJ
iDbvh7Q92IFxjWph8HSYC00YJSQXwBXVo2NPbsfGVlqcz6TsbriyV9445AezBKTNqEXZS9Jmx3iw
uSLPrQsUcDG45dvGzEFdVNUZJP3RqaIB13AX72QtnIPWRQclxefjYPxGs1i2NEu4AEdZ4ZLozYEg
cUqGuoQLYIJqu1eiUjkSBY0wLQoefCIlt1zhq4PtY0EYgIIe667nkptsUup7F8unDhHGMS34smfS
W+6rUhkv4O0J8eitU4eInEJODRzHzLP3TcQwwEksBBqHAOMUBagwOKmtFBtFAWVrd3NKNW46TFVA
XhKwKJduH9SNgUwi4oMzT6Zp3N23MwdAUOq014U2u30KSSsIJgt3ud0QkQHEoAao4oHs+K63k7Lt
9ROu8Mpb965r5hKCI/TOFSpe7xTv7Sj82ZPdhPu/EANHmWJ7pQ5/H4wKECcOM88ujc9xMtXMp3rg
RFSfKP2nR7XFl6l2k7cu5rQDumc6X5KMOXpg9d+UmWasy9ig8IBW8W2T4A3ooCy8zJq7o28pW3vU
mNSHAQDryCEyo0vyc6zL8tA2EuBZZbZGihKQ60Bi9RGRR3gJkd7utLb9CpoBF0tSKK9vcsyHmp8j
nNnCj0xvRNbhjj0FCqN5rDN77weN6gVK/egnLcK9Lq08aUnMA05ziQtKiOtWUMqLPpNfEhsciIgA
6PQtazqpVK9r6+a6yEyGXGXkHDttqL110fy1NukIiKMAe7wfnUNJQFPh3KEnjs8V9atTz/kk76Tm
Wjn5NnkMEKCwyBGBZWfvNbO8Wd/uIAx5CJPgaM+kJqdLLtK6MIaW3OW3bTsIqcb49odxSSUzl5il
Hut7fvSXn/0Y1aQmM5fh2lr3p7jOgVRQSWPsVbNvXW1MPl7SYEaIgxxvYNi0XqtOzLd5KmiOk7uu
phbQKFCCcrt+rckSZCatjoSc1+W6A0rWzWyTLJPr46egIsaV45MIqGXtbYFKpoQWygdjIq+3dVjd
8wwGXKfl4xk9IU7Wslg36yl5VksCtd52JSVVU9PBGK7lS1r08tlY68eyflaNbl0sPYKx+5DX5MOF
Vm0SpkoRQBKmylVKD8/rolnWGvlSESm2CQdy+xJMlnCkmaMUedV7Yw+ljsHO0VcFCXF/LRzKpp6a
imKfOPNjtghvy0V4mw7LMRfx+0TSAu2GkLR1IXvgvqrdPKdQr1V3HirwaA2eIsYdnr+m1C0L+baW
L0o9FQ007dP2UxuKylsXUMQ4XUriMhg4cu4jqZmzuoOIbknCs6Pu2q/r4DCacwczrKnvHDFM+/XG
fvmxG9Bj3LaiXmmSa0i4UTqS/4QTZrueJ+zlFAGmqfLWNW2ShGet21Q2nyLcg/v1S1m/i/WL6hNA
S3Yu7kEAZikhUJxyKtvZ4123D+s388vx2wzA58smHt23GwSCf4bNJ72rctiAy4FMx5cjixwChKwM
COT6gXAd//nzcsaSfLos7sIT04nXj2D9L9f/14wIA3z7zzlt53tZhyekFtuyr+NtqBrfiV/vl4q0
eRStdqsxI6Zpm20tvWbsbSC1U2fzU0NTROo0Y8CB78FBPSp5F7mxhJ+hzzNyCdk+q3wrsoFZuKSq
I8fkBLtQIPI8jbiOO8a2nsg7eFuMTg2+A7hhA67TMckytGfoCXVxVAVsRD2y7vpQhtvOuaqU6loP
/JvaZu6mhFzoTZBpMWRxoOInszHvira4h5nCFZM6tTmD+kkYvGsZeFewTWN/Fef5N01oT2qg9XiU
SR4ehuhDhu80TCYIlOXHoM8/6sK33djgJ6Bl8XUd5umxMMdbtXYt4mj2w5hdomBAMwxUgqGF8aFr
mHnWjN43jHb2nQBmrM5Wsg9SXI/+xNBH9A9xqZdnlDpXrTHIY5CGj5VG22AZqKomwWUq2uKTpnJ9
DdT2hIEvP2DMcbVpvHEy+RAbGUCkJDrLrwp1gt20yCGpOt5Z5B0Nk+y9xsT7Wn8b9Vs535UpijKf
CKhNlSV48cevTEgyN1KUa6XDWq2DPd4EyEx9iTuZtDNK/MBVqDkofGP1fYxDKE9vJpl896dohqRK
v6ROCWbpGKwokzq6apdcpAXyYRTAbePyTtYnatyHSvfhiEnAElbR3iQiW3odwP5MMgd9Qp27ogLh
GfdX6vjkC5p5bUARn0FGW4PVZQhJjhEAD8bMW1GWjxJeimaAQlNjxlUyiU5zW2RboPRm8qWx+ofG
lp97PoQ5pILYDTCv0NPc12niyUy9q1KaCAYE2ZKsnURnTt0v0v94aG5NX2xi20blkjo6mKroqQNd
Mvb6I6oH4pxgvWByfK5rAzOQUZ06PRSIAjryTftdWOxnczy3AAT4wb80ERB2B6zOFjdmgqmX+IZ0
11gFnksIYloVCfiigg9SbWCfwgqajno8B+i3oq+zntzFzmS4Y2JfpZOJ6D/JLwu+DPOy12bTGdDT
PumTYNOb47e8067DrH7EOQ6ewPnk2B0UI35HczFbJ9UghK6sJJm4JDahUhnobW0Ykx5qu/tYFNkd
7xIpkTMtWXgExoZMvMC17Ef4vttJ9TdUSrpNVjBzF5SyEZSQ9HszpiYDx2Sn0oWdqdf0tthHqKUN
s59czLtYkTPnJhqbjxiWPWH5k+s3zcca8d1maJJTq4PfzqSEDV4HAsxO0p/xJEe0LZVPdU6Kiq8V
XApOHZMeUTRi70ubyW3Vf1H1jpOf0u0s3RkZg3M6sDvwpSIl+qaR0vWVbZiQFREGSzc3jfAIaQ+N
hPwsq4EkuTjb4hGGlF/3NS8PWnekLFdn/XBG/DhtZRscJ4t4wsakNVYPUAklsNcuzl/SCtZNb5eQ
fXVwR7R0C017xvbTbMOivy4ZYsEr8AmSSBHYdGRMElNQbQcznNwkwswZTucu6yEk9QcjGakRISg+
qgnxpaQGozOrlIuqg3/HDIeGTY1vyi4hyKI2Do0l7pywTt2i1/stsLKNmY5iH0/2CyOLYGd0yGT5
jQo90LhOPE1NdMu8eL7gmroUTsbI2u5ejM6pXIccHZ7yy2iRBDbX6qc8iolKns0zJjfNjYE3jRIP
fmd8N+Eo7GbM2TsZDNskQeRChmJkyCsLBPRIIt/GnJeUEmS4TsxzlyoCQ9JqH2Hv3zQ51dgsMfqD
2pqaxwAWUFHQcEhRCJzySxMQ4a2I4VJ06p0Tz19tAhKvdAuNySwU+xqCwXvVAe6eKotlM0Nj2fYI
BfrglEFApcqA4MyXLzFhAzumIRYq7ajbxiICfQvrM7TKjw0V6wuntW008m2S9fJC2WPa1yOMIjPB
T+j79xXnII+syRcEw26L1XqTZfVzSBVlUw0vMp6KrZJfpJq2KBGIGwgJCkt6IgGthV5Qd+/NKv3O
JebScCJbUASMOdqPXS+fuaT3Lo0agvQs9P+Zeorj74lFO2uAK3uxySUcY8ZknWkQ0iBRHbT7mIgu
/mPKIJZJWIWSjBS8gNkkBf53p8eNTe+skM6N1nfR1lI4yzCqRR+hQlFvTUk0wKx8FV1NuMgkDVcl
2VUn4qhOrOzazod+YT9B5elASvFKWipuUibWbivLEuAPdv3e3NXdFe1/VzPNzzV+FMaZ3XAoMuuo
zs+15Cefac7eKcAmGlpruaQMgRMH+gF8IHOHpvOAWXwq1Cp353brVBYq2CF/b8zNdOtbaLIIhgb2
Ngbqbo5GuTGN9/CMaf5VoNUTnTRDVUv3vW7fNXEJEUgm8bGyjoZREbVuy6+hY10pzMLw1uCzys2H
PJlJAIsTSLoFJzT8DjdEnsJqLI9D5MeunmHJDnrzyuCoBpqA6WeYLqYxQG+b9G4fevgHwfU1SOI4
S9Buw/+rpRXs1CIgX3yXtY15puDtBqR5mZZ2h3GGAIC9AXzHEsO3xEgeiu6qyXFS93QStmkXOm7f
6cyZ8CSM2UwFzoZPLdtDhIz/ZuohigM+oUyWb3r6yOCkLahOtX0bRfpNmE3dNjU/JNS3N2uo7boQ
YLarJPePWl4+mJzYhu0ggLyJVqfiRXGI/mWxoxYcIWBG9xElXPyDl2z0y7M/mCqccNqQTUeQREV/
T8H7wWXOTTDHXEcOQIoUIULcf43as69X1g67GkkLpM2Sl2I81i0g/3KK3RZEs+MjmKAXUR/xmHya
tfEr46adFqSfAcYgukvlLbjbrdEzbqmjWxC+eGHE8H0MzROVyouSgYjPBIBL3/xiWVPptXlpM1E+
zSrTq6hNnztT3BUVEoi2IfTbiL+Wuvl1puKxLVsQiqPJVLPjqJNSIb6qj9GWkgM8Eo7l8p1wGk5y
GMMBo3elI/olhfetBIU7EJxJHpx1B+AXFXyV7SyEfq3mkBNVDHs9jas9vhpKSQOdYE0HFS0aeJCt
cbIXGltqdedpzG0vtM33QiPvK5Mx/fvMsbdNVICWSxOyIlAwMBsA3dqTQzjWSXUJ0T8nKmENFFSa
fWR9yfseyKf6rSpbn0Y5MomSXERMiOOuVJ0vQ5kj7FgYYS5Vp9nlJ55t5FIw77TpIqrrATYqBJ/i
IUtFzfxqApCvGY3XTimRd+hiWm/dVqugpdTE1OspbeyW+sdSR8iiuPPW7bdFRFSGq1uc6ZVceOOk
lYcQbMCmoPC/nZZnUFReIFrnbJLjLYxiD+ZA6+VjfktPZNwz4OEVll1vi34gY9uHZekWy4vGo5U2
x96sO0+Nr+I5+yQpZezAlHSeFCmTTND+Xt7mpD/mEkYZOgGuK0USUBEAH+N1dB08aAYDc8zoMmtB
flj3q6R66giDI+i4ntGNA5UcBoLzZGm0yLGIjhV0vrqlM7JuCrt1XKUo7aVYBux+KW2EKoiFY8lw
BtFkfKLd1WyifB62YimPWMuCys3Pi3TxTc76TPbgMrFfdWqjb9xpbcpILUofrEGvIZ75g7cuqjIn
JQS9PqYM5egvE+c4bqFnLYt17W1foYICHIgmrAUCjnyZgQc+qexQgeDkr9tvOzHIkp6Qakc1Hvhq
53ZXk5t5VCwmR/NYhlzdfZpFNaK4DVLA1kuXchbKa1KMqjim1BZb+g4d3E6JeZytiMYrq7nx1jVz
2VzXlntUumxRFghz27QmlpbwRhoi9qy26znwu1h6qq7xL9rkeTBg073M1nWvXNb6uApOgs5n30gA
gslgZtC/HWUvSB9f98UBZ851TRtNfaN25M00efesGcYIlbxiNKGEmkd2mXZKqq/rxrrbbCFMJnxj
rZqr3rqo/1r7ZZMBb7NLSrRd6/tTitHgkAVqwz+sdoXxulh3T23rn8Bqdc2M6oFpQgJTJ76G2cJm
urzZ9R0nDBII8yBVqlzeowlp1bOXxbq5LuyqjbdVfZeUXImzlK8JKMn6+j+9ieVDwrYjCBBd3sd6
y8SBQNYFv/AhsXa+fDCrGr3OVLqQNgPmXJuiUj+ACKRuJKqUuLvaBk7BxGsSNj0OAz8hoY81EXgz
oCrG9JS0FeQ2m8ZvL5puwfyQ8ZdkTL8yBnJTAx8FrgF7C1vuGSH+Y9FylCRgocOCjFqikjs6PZjZ
54SPa4QXwzCfuYRC87CPmgy//lShwTHPLTMaSJrWIel5uloJty+4VphvHmbfjBic4OPnO1hcIHWk
PRZa/6yk/Ad2D+04iMEzTkJs6JRy5PYQnlsysGB/3CuKRoCwXUfu/5zg+H+h1oPjCR3Gfy71cIu0
qL98L36We7w+5ofaQ1N1RMLoNjA52JQRJJLjHxphTXV+R1CpUle1dGvRD78pPrTfVc2wbR6pOqpc
lMB/Kj4M+3fH0XRH2sKyDMGT/HcUH7yNXwQfUpAT6TiOwAFDxdz8xYShZmGp+goypbTGPSwQJXpD
Q73a+mvtdR/ZKIBGp4j63LCur/f6p9tGny5QPRHn+dPty/Otm+tiifbzdCY9+2BwbtqkM+ddM6S3
NMHaPUEXuZc04UJkB4DlZnTOmXuxM1qqdOuinBZg++udagamM2xablvvlf79rj893dt93p5pXRuV
jCtAN3zquyUh+a+X+eVVByKok59u/lfP9/rOGkUQEbkILt7uk2vNBzVmVquk7akUdX9o/BwG2jzU
nmraieoiqiDra927LgTIyJ+3afPU3nrLDKpTUxDUrY9ed5G6k3lMxZfnfLvjurku3u75evflZX96
gX918y/7yPLCXkzZJFQB29pqeXp7pnWNy9WVUCt7Hy5dl9FI6Mesq+siXna+berj0q4B1/JjZ2eo
tN+dRrx+lW/f4i9f6rqZr9+/DHSqKLaAHWuXANtrk8EDThJaJyY6lwLu/y6mUJGSa8BBTY5XSE+2
ROuw3HHdt669Pm49pHVEE3ut1a7X43Ra9603I8U9A0oio2R5LNZXWMlRa9MBW17z7X76YN7YnRjQ
5f35GutTrZuvT7q8Qfxeo6ZcD8sYjaoxs911dV1E5NifuvQLhYPOIyyHiTJ0gZbfBAuaHK23bppC
tu6kGIUbLYNSYgHD+riutksaUcAgQAszJBsSc+faKVkXXYPIk/FlvdV8RFhCQkNY+irRsljX1MQ/
6DnVi7VdsjZTYgeZJG042ifrtlEXxi618086ZjRvXeCE+LFmLMM3Av9+bKbz9GHGCLdbO14yoO7o
UPweAaskGzoRLGlQ9genFkcmaRkDkwjDkWglqtK3VSO6Ha2Jn8M0UkSliJ7QEqV3lK2ra7toqEZy
VLIbO3CsfWWpV+u/k+MO5Vyx/HuvXSPc7YNbOMxbYYHq2XsF0LUgdBltA0SP3f/j7jy240aydf1E
6AUTcMObiXRk0oiiSIkTLFES4b3H098vglWVKnZ1n3WmZwJGAMgkEgiE2fs3l8t3kTTD7oO5viPb
bi1/vkpEqaraqPyiKmVFc+MhLr+3ZaYJ9AKqzCYmIORU5D0qYHyjL9h9Unfhkg9U/w27keU4g8xN
pT4LqNb5KoVtvInLpQFJ7ZKYF3K2DXyGom33WVBnJbaImelewRzAYYeMMtCZDjr2+3UZyrAxpYVW
QHDQmeCi1DOBEgFkozOPapd6dJdnFe4RwQNKGq508llePNUdAjzvVeA0pChTEqBtWDGtwTm2SMLo
FMnWF7r2kz+DLZ3EekqbajyoLJQ6pkrCMHcmoc+jyj1dsirvCRWVlWpitL4Na/jp9RMRRpV8wpWY
qYpKB6l6uaafDS+r9yodhPY+SXxVVFkgVZIK2DSm6KxSQSpdh4LQzI2RWU1PbkgNVFh10aRtP/qq
a3F3BYCFedZfG1X1Vh8IzBq/qf3Iln/z0JknHA0hEdkjputeXoR7K1pvBiPrr9SuOOqxhXKq44w0
Ro3fpISC/JFC+phSmiUl1py1GqnoP9Nt7z8T319anUyN1b1hnvTirPLpl1+pqur31jIHj8Pwfvba
8AB4etnqMr2qfrn6uWhl0QxttVU7qqbeOu5kHlOZxxxmfFEHE3j3b+1VtY4q6/zAcqQzBKq3MuvK
O642/qCh52kZ72lstUuARWkIHe3/KXmNwAim4XYC+kj+y4r4yL7Rx/vURgBzAn30nkZWVfQ9YvJw
chi3DQw+wC2nO19NCAaZR1YbHQUpaBHNuM+TDtznaPlBbfZ14Mo278jFIHJoOAoRed62ckWo9oXl
8oJybUpQ0E5RyGaDk/a66QmJBVNciACf8x6rJUbHWa5oVcn1IrJ+QE/nE3kAgxTQxi09B+071jJ1
Ucw0B73prny5GWdCz74+Y0Kjs0QlQ5G2V6qBv9dFgxFCiacoMXQjcOqWV009fpUOVZtVJUHBzQKP
wiRm+w7AMFWqWqafETgg8Yl9kw/dlxGP26catypdqn2LXRgr3GHnkblz5UpJbaLIeAbfgFkj1CeS
7yTd1cZN6E8v+1QVHzlyhKqozlGHL1W1z0IN7WAuDmh+vgoBMPpmdd57Ue397Xvei+Bstk5Pv+cs
4B/arjmbZdERmuBlQWOH5Er3qTIdIEEDi2Dk1YmcamRFKxvVpaksssCsAUnkcirZy0lPZ5T0GkLu
fC+q43QqdwTS0w3MS0wj5HgyyUGmRV05wzWNotqpNrU8rEqI/YJVoPP5o65OVNXxkzXYyfuXqFPV
XnV8ceSYlQHo2KBRVzM1kXWs0xlY//omqOaA7xO7nOQEJXo/XKn5jDozVrNPeXoqS6oKxoWHcKmr
Ey/V98OFmjerM9WHcvXGXL5TnX+pvh/+8N/Sy2dsP61Qoanfr0B97rerfD/x/TtgE+HbggHItgWc
d1VBU2OYnhj0VD00xYhHSA+qTu5Tm+GvkqqungRnyA+r0uWzqjqsTXyFDKCqCOxR8vci3EfE7dXJ
GDuxVxXf916+5/KvGBGBx+U5OtB//b/Lv1ely8m/fePluz5c4oePXM4DAgMbMDma8mU15GurNutf
pQ9Vayn8LQM8TsXyFFMiURo527hshF20u9Befqpd+oAQItIIhMMup3yoqgP/cV9VxRhTD4BH1HmW
mi98+K73//KPx4fRxmnPaSAjqSv+64eqa1f7OtVJqeLlHHW4VbiN953yp17OsQFSnsbm6NeTRWqh
wWaWO6g26uZNWs8jd42p2GuZ87muwSuPOVi5Sk3yinG8iaPC3atovi0nba6CC11C/O9xfrWzLQ18
kZvGZGCSmKLLSZb85PtXqi9RdXX4faeq63DCdka5kj9xtU3sadO2nnQQu1PrX/VYMm10DU27pk2q
jdcCuRV2a61oM0DyFJZGIkMNe+Bmps/G3AWuBJ6MQk8JP7c6/RWvg4p1DmouiREndwL87opLdZts
FkPHnmPwxZWPIfOVKsVNYb+XRDK6B5b6SCQz+nRyduGrWVVaQp30LbOFSRjBUkM42KTTLtSMT0Vp
wWDI+JaM1UZyo3Y6Gu6EownlrnKNBzP2kRHWoxnz1phI5NwvB2ABNjA4NoOo6lPSA9OQUepURcRl
qRg7EnTMGS4hw0kChHAWRXmysl/FoA9XKmx92ah9ZPJQzDEsFGO8DgzK2iA31VkaA8UaIzgI9t5o
0q8rulE7iKwMx54cidWGkOJ4qqpnnS6YZyzvhC3nVerGqJLaqAN5HQGNGMFUqAj3+8bM42O3oq6k
+sZe9czk3Rk8ZP+cqqLaq5fJLZxWf79M8Z8R5Dzh90btcvx4Mor8JeM43bw6okrkt2vJ5FKx48um
kKHkS1WV1L4E++6N5s92oGLUoU/g2klFyfNFWu4SvFYHVHWWt8qfMcbL5GxePV9VumxGGalXz1zt
U1UoC3I9ID+i6u+ldfgUrwsh+PfVgjyqDqgPq/OSyL3tHeSAVjnODnJ0BdhYXl2qmhoiY7XYQxup
vGoUcPByapxAeAzRn9v+dlJuJYck6XekisODv1Zhd1QpDZXc8E0pXYsXPateJ+mwUUT3Y8KNJEDX
djirzdBMW7cfsNzVZ4mZNph0qM1QEIfaCAHmXh/q9w68GRcGl0sfVhg6CSTSw5uh9JarHGM/lStR
CRFDrtMu1WEVcYFAGKkUdViV1DmXKoKX+bvex/9ZPp0uw5v/Ocb6//Lvr9+LvzPq1Ef+CLF64l/o
G6Cy4HumMGkhF1Kdh6ICTjaEST2odWyJbv6pw4B4g+7aru/plnDg0EHp+4NUZ+n/Mk1hESt13pUd
jP9NiNUgwvubwBAxVRuNa3kZoNSI5H6UuUkNMqudJbRjX/T+3vTmdGut/jXCP9WxjvZGUZfHrol0
tBZIgM65m2zXMczelT7+JvTxu87RP14GohMuGgoWIWXzQ6B3NaDTj6CNj01dSU1U07tGruwVosFP
v+yDqElNHKVrbTdkmDD2OqDh2Jyt97b5ny/jQ7xZ3g3fIJUkTAKCqDd8IBh6wkg7fyRhorPYCcJc
5LvF0MyTFm6t0T1NU/U1c8J7J/G/ouLC0FrBlzLg4K0lOpCdNWKGijjg7rcW9Q8qUIAriLZ/eEwu
hDrUN2BmGpary8f4G/NxzjrSSm4bHl3wM0AOh+oA9ObOqGLvXLi2v5lnAUVHwm7bFfSni1YLXAET
9CJ5T6JVo1OBlBHOIRzwSAckezbmvD277iHDvVAyYFbCLsU9uhjivPy1yYkGB7E9EdVZCMeVU2Uj
MBXPd2ipL1eJtjyH5Eyv5xDPPCvRoFYuRLScSv+lNZ5zJT7Z0UNDtF7S4w4sOrCmWieNwEz55ofe
zGyDPg5zjV3Xd0eSVzehkXc74EAweOB73OhF93OcffjrU73lZ5c3erp+9vB52GvLjzDqt1aXVvu5
37mYFYxTf6CjrYJsGa+j7GR4SD+OjJtOYe0lcNRNf/pLdi/SKb7Osxw9S4DCGwuFWbT2p0csc1Ht
GAZn1/nXOtLtqYmoYU4IfG/4ZE5t94g+CbClJEtPIEKBfRILyRZPAASGUJ6fvBgJ4JTLyoq3pdGL
E3lhgIex/6uXD6SMsSECagoQ6DD3QxGs0YivZxoF2doAQ+2YMmG7AknbO0yjER6aJfmFHnS0QSkT
NYzmzS3X+8qP7hsLc0ARmpt5bD6lsNGa18lFzqQboZynFX5ksGfuMPrZrLVkhEDD6yIbjJ6F/S4R
/nNUQIRE7FdyLhYsV8Xeas37NWyPbgnC0PDtzzIJdDCN9CRzD1DV0Rqp4yWwi+mLZxorAJoGNtGM
fmY9N6+Ooe9D995Y3ZfIXbU9TB1zo8XhM7mGPKgNEpKISn3q5/7WzfJfJAnFBiAXDqrFCn3ImuEl
TmMclO43o0Z/tADBWS7JXaq/RmMNVMXGHRlTrrjIeAFmHSDd9GvG+9uuZSqi841DSVxlk7Le2uOj
jMd9Od8MiwFpKRqse1EAbCSPRKtYsNVp2xrFBufHEgEfW9BQ31bL9JY7JoRITFQ2+aCBFXGcMOgG
vBChmfd7i1lDkIravinDFtn3KQySBgvN2jDbo59bV9Vg2QHgkOFKZd7Jm9vAZGUSXuXlL5uij+2g
Ie8AnpVMsGY3r0uSr7tCxtDrOb5zos7eq1mq2jWqWPsFVtEP5Reca7DmVNNX+SlVUhAM9YnLAbXv
UlWl1p7XQ6rZRzWdQQaO8Nc0i2csUh1gAMx2BjmFVCVhroi0L/mzGZfGitCCnBkmouqATf55oiEj
lhU6HIE6rDZodIBle58+qrU/txQ5BM3A8EJ+kHZE6OB9q85K/Axd4AmHPVVV8zFVUpvVGTwUK9RH
f7uSRdfjY7gYu74j9yMaAzCQvMLLtXkqnvL+f9TeRV28+np82LkGVWzU5dKFlGAlwHA7UJjs1P81
WILmpdE8tch4nTKULoBNi0Nk9wjvRc11H0fefkzD+y7UD9Okg76K2qCdW3Ad8/iYiO4nyusjNiFP
jmOey8K5Kqdy/OQ265OwhreeaVmdVwVQQQ1MVI1gEXJ5xRHQHA5DSMicNDr2jRFFHrKwLfSL6EFo
jrmzE1KCSIQ8YJe9SR3rDiUX/7g0/Scz8vzDiIEJeNSdO8So5HStCGI/L2H01hh5euKWEH54LuGQ
6riT1B7WxAAeN/TfEMj9+lc/AvEunfZYWliyhmaLvawNSzrWjc+I7iWHaqxvtTmMr9Y4P4H/XR9N
qzqEWvejcxfgfSiQtiV6GOgsZnTPzacSEWCwo90c1DHY4sSqfekVbQe6u2gkL+soWFZkblH7C3sE
d/RJ73ZdTOIDw45hk80deLIFlnVSmHS/6x3ur78a3t9vzXDnxAg/JfCK9/3PzI2cs5MQ52qdMkWH
F9bj0MtBC1zq4JDSbT1c1hGy2TeSYtnvC19Sv+sE0ks1f1nAYW2sEujOqHkCbNZ1N2NH567REY54
GJg4ce6T4Wc7Fb/Eur6OevvF1tryQRvd5mhq/tGH6A2QN6mBz0NmsiKSh/qQVtfijfmevwl7DMKh
OKGLseQA+8bv3Yw4tdsOxtZyk2rnOIyjegs3M0Px0devsMQiGGtnW6WqM0rI0VoA5sB4fdMADYZT
GnT5vadja28a0OzqOn5LqvGqaIxru0WjyKun/RJ5u7q5g/fyNcHyODABmJ5cULCFO+xceP/PzgA4
LTGvDQ+AS5I3YAUr7bMxYBY6iuJgGQmxSsN5NYvmlzNDnamTptmhY4yLrQ/lvKqvDQd+uwdsTVTr
7aqRUISHvrFNaAgToYKtjl25r9MCTOilnWudjNQGeW2es3w5MMUAa6qLgIZ955jxsoetngXCiVjz
VHvDNK+bYZx30RK7AJAy7b5iNnMa518rSzWYydG6xyFrH/XTS1LpayCiHIx7/AnO4w9e8dOItGwC
H2Hn1vZ5baHtuuWXsJekp6p9dFDpGh88Ye+8uX8oQlT/tdb83o6IqcQY7Wg16dvEi78SaNk6updt
serGTK++S9cc5uBYXVsmA9QcbjMfIU0I7vk5aaN7PQbuY68Po2M9LMX4dQotb+t683xN2HWvjZG7
NZ17Zn6nzI667QrTUktINjjR/NAaqEQ70plVW603BIhpW4hnVxhol26BvlhdH2A5vIBxKzaxX/8Q
JVzZyYW/r0z1moRRLEs+Tz6+o/6IJQUecu6NY9V3M6hjRihQ78PsA+IcwICT0wE0WHj3ntvcdw4B
+lkTGyZO38hd3OjCfWozuiYfZAKGMg3abfTay/2cRNzoBfRn2+1sY3zESy2ieUB8wJsR7pjmP7gh
bpphHGMkGeHU5doMwu3SoTNvHmt3fE513JFIxG7QMGh5ORAhy5p9XwKDa6zk7DgFyfEgcsbkGM/L
2elJaNiafi5zKBvrOFy364O5xubOM2FWR2H9UpPr3wzCeEqxVSWVbT2667WXGDzFML7R9fxxSZ1f
3qx/X2YEeMIvWuxcZaKVPqakcavPkV/Av00BDfvez3IqnqsaCKWeHNHYGdARcgo3DnBpyZF1yoW+
wcqguM0bx9oliO5s1RG17/2wkTvMpQCCo2f/2DDIHPPR/KrOCmsCqfUwkztn+L/FAXw4oP1WbnoQ
d/wY7KhTzHZuyXssZ3MWmxWw8K2kV/emVuyIjWFv6PjFGqxk7ZO25m00V2SNGh91JmSZNyJrt6Gn
v7nHsWqWsxUBuyaM8dAKVBjw37mxehMheoOZXgWwdw+YfEN8xSRByZAW6vV8Y2iPievyC+WVCL1f
d04XFvSqLrcPQa+dbxF/aldoZQOiaHryFvVriZZYxWZGq4x84Pcpbsetmfk5D36pg8ybQ+k4gwIE
z3vlb4UvAMjmAnld85fpT8ijavOLBvA7N8MNS6TwnPazdyoQ3O+SxDmUJXacdhY05jrcekWW7HSr
foNUfJe5FpjLPrqbTMti0OutWyMa4Srk+c2rjp0kH6lOeuWczGocyJ60N2IyOtQY9E92buonBLaL
c70UAYHUjs+63SaWD5HsWgq5C2aLbqJKt3TGsvMaxNUQnTkt8CfAuhMEw/57EI1/6pt6uM26qbyd
Y7JEYXbbQQ88GkvzmlTRlSXC/tpPp+zKn9eHcJiWW/zu4Q4QFYyK7C12uEY/O1jdyL8paFnZaiM1
a2c3BlEgJo32c1PS72OxciTzFFS9+w0k4bzN4Tyw9sM/1mz105jphK/r5Sr2yrs8M0J82mBUCbsM
kQ1tbMZ+HJBRnMA3omqufeStyt6bbnO58c3pF3FOsUcSi7nB+pT7C1n/I/61LIZ6Zi7ChbcCt6JH
wDB59aN5OoJdRJyqrYKCuPEpNNefXjXf2/4r3hQ0iwk4DptRbtC5QTtLFbvBWI2tOmRFg8cgxYou
Juksc8qqlMYOid9LXe0UKmmpirE6rrKWqv6POzvhB5kF5bYcKjggMgarctuqlMgI9X+sqlM+ZMfV
yepj//GrPLHQV+UNaf6/+KX037bWe6cPCARV/e/73vP2/3ROA+iTZH+GyCQKfZevcpHOx9P8L3Zt
0ZDbVNWPGIDE9P88U8TXRTiKEzKGvQ7YV53/2/FIDL6xU3sz1GKYxv71/QpjMAzDS+st5o6pUo/6
vfyfWWPTUatiTvyd7PuXfAVbaobpHZTFnImnlT87Nkb0VWTcTVrnb3qU67YmSzyYBJgWl9mI36/r
hUGDWiuWXuguphEGaWQvWzQC4A0Pm9gpML8TqDgug4uxR190+8YL8xtc3to9uArcr2R1jIz8JtEI
imqxPe+nehJno7OeUt0Wh9ViKY2Mn7kTaAbWATJxx6RsjZOHkuvZRdp/1dvPLmmAWKTHAde9cxon
+bmO23irW4xhBup369SNJ6/V71LXR1p4tZf2vHB5kD3NeL/48G7X6kys/AsL8fU8ltp6ViWvNZkk
VD4jrTxgyE1peaRPwhTHu+SP06LVWM+gInAJNoxoU1qHpuZKVvsbCYPyJk0q0t8La4Iu01FltFC8
Qcxip/fRtkV362rMw+jcy41B7KKD/glipjGgg6Mch9KFBt2ClcpVVDbWtYkhOgMb94gvZDnP8LJW
M6IBbOyoeETNxKVf5gwy2tM50yAgLllkYhQD701z64Jlek6EYU6eXLOtb1YPY3EszWDni/IHeA1z
Hw7oifhdc/RiDARX3b7GF/AYNizw1hw0cOWnxcGZk+8hJob7Pk2+tr6THCKv0s967ulnVVIba1rw
v7T1dWvmKCmndrIn9qNZPIJxzcwqUGfVi1/iAgOGAd1a+7opSufatoxj2XpusBjuD5/l/Nm1W+CR
Ub/TZG2QLYX1BXFK4YyMVH/ui11CK5irdeP0UGM4sYHwIM6qYamSh/zLHuB9BarDXJg49khAD87R
Llbr7E+9dcjS9Hn1hYkKB7RL2zi78pA67ky1dQaJjzUWkz6Tn5JME8COakVBjBXlUvXXGgCvjWtr
uLDxkpxNvdDOqpRHOC0lVgKJpKhvkuIMW7k7JoON5Ypla/C18+Z5Bd3eOoh0mQ1GIDbM07Nj5tnZ
cnvknsnhzcZe7UWIog1gyBDhqbz07P51pjpdbVzvOnWGRyKw2X5YQCRZY+EHAmqWNE7Uz+Bb+q0n
72EvG73aIF5SbVfDqBlbaxaCIGLWePpjoyURNCRVfy9qWrrIVXuJPc/6pA4M8iNVOiBy+9uJqqi+
TR1XVewiYbNmZPs+HLj8V3Xyper3jRWAEcXK7e8Xps6rra64WoZnK/XAc7VS50X9H7XBfJolgPD3
v13f5VIul9eoK89HImchuYCtOjLRuHyRQuCUt+Lyvz9c3oeqOvnDZajPqvPGPvmRD0gGg1o8wHTU
GXcjVgV19jkb3LM3xajXk+oLBGrW9xUB5yPaJ1+rXGi3aWuWW7Tr0AMowfRnWKnc+HG2n9xuvQ0r
/9rS5x86ElsQByAbz609BCVMlasqN80zwUd801bnyKw+Xvr1LkqfO1dHICu2dmab/TCZ56Lw4Pt0
Uqx0BQ7AG4u3U0TEY2vdgoVgd/GLVx6SKkenaEVQaJrmVUJX9UPRA95wTOMgBqwQykW/cYb8a8y6
5kB0g+WoNSdbqqjD2CuErY7pIOgSb68ZGE8t0c0ali+FvnjPY/y97hFtbWfjDtf2Ag4xYpzjp3Kk
n0V6DOEuFk/AN8Z2l5XZN9TLwIJMK07yDYGkabB+DKL7QRZSnGSkYzem6AP0c4oN1fitC737wtad
vSawXcq669R4Zp1mX+cLsn08ox39OWK8oNM3mjdV142HPBlEw8+hrZvbKl3oiQqPBAAI1HCJrpn3
A3xx6v0adiydfPFq136/bfTpVPIKPphVZhNBB1Tf4zNz8PUK0ijexbPE2ZcV5p4W8R5D4BK3DlgJ
m53+OjXdS68jBycWFharQFmu/rqmdvS56LKDJzWraCQ308TwX4n0fsSYCGLPfIcjJ0KwBHR4lcVV
flyB4bAEQ7i3d9pPui/JSkm9G0YNnZY8nK7tFehCcqf1TnfAyBHBGOGcZ29Zg6oyYwLQQ33bv6Sh
450neDCPvZ9c9YQvT9WYClKfYbcl+GXvY3giW6OuHEimLJeqAg6z6Nb9ONb2A1JjeH6ByBsr52bS
JuMm1MNDWhfWVV5isJmHsXeNmtIvs8Q1nA2WAEsOGLYHtUbsDOiZv65ocZsawPgBtIcdaScmJGAf
Ym2XsSTe6YUOO9PVjH0skCAmRqZ9QkPhFsWG4eSUYPpGCE6o3tbmsVrSNxF72Z0uKkS7aVFE2iyC
fNMBD4EBgapx2mODaO+GfHpl1QfHx1lBSNvmqSm8U2Y4/Xta7v9qrtbUhfdftU9vvrcL4PSfvxNi
/vjQH+lapZrvurpkt5DGVbSXP1Xz/X9J0XrLt23d9aBFXbK1/r9c0zIMWCqo56OpT3buz2yt+y8Y
LJbhOrYrXB1J/f9VtvbfRfORUtV1D96Nz/v00SujJITYFjF2YzUscmQIV+LhAoSwi1jwQr6qmk0Y
6jmsXWSoUX3EBuMqz1zkrRu6qcX56cfFWbAE3sDY+5+ylP+WSpZsIdfTbZOf6QnnQw63z/0YEWZn
OWrQwE1XCFiwxPrtfrpbepgComifFoEPbjEeDIImm9qxuv/BMEc+hb8nSrk7KNRaQpDNJBj4wVag
Z/U7sq6Yj0uPqoSOQOumqcFNYA1ib93wsSYhU6DBFrbOr9cUc2IY7uSgNEA4XCKdD1JKxueKNb6Z
9mKrexDkaz1/yXsU+2v0EzquWYvRifvvOV7Ttv/90g1Hhztl4fdDS/PNv+d4h2HxEJR1+6ONi2Xo
D88MUfWOoMWRCTm5yJkpgFck126c6hhcQvNnDj8667cExzicxfL7aZ7GrbrXK6EYUkv4cGLdg1yP
OGZ25aEkWHwZDf1xNuP2KvEhpozhN26SdUyL/tot+Td9nHzq/XE61iMCDHOTHSId5fdiMFGkakAO
Jij/b1apEE1kfMZSWLeYeC1Vam1q8Mp7r34Av2BuQ4Cxe2cVyLGl025x4W376PMjoAuHUGy9MrsB
jLjDUnoK/FBDSntc9oidQcxeQmCZdnkSQ/05ivDhnqN6t1ackxcOTwYZwTxD9tFNzGPW8uNzhB4A
J9Qvbl0xqNpN4I4FiiyA4XskeAIbwT1niOXcVt5JeXbrQOdEZ0MqZPQrMnmpFvUbxLQQkxDIlhhZ
dF271s5g/RrEqMvAvvgaoT58jGPUDfIQ6utoRm9+VKWnqRiRbPNssMbh8BJN4mvlITxEELDbhFLI
PU9KHTyUNW79tH6ZElgKRXbtOvUPsstZwDQxg2SNRFJs3/HxZRMLlIsbJt6BWyzbeUWVn3Dtuk/S
JyadDa7w8Id9SCcCHxw3JeTcrfV948T+BslYrMpTYmL+ykLcx/CtezG6wIq9OyHQDm0Q2OunWt/4
k0f21CCFLWOjHaE2xyXr2SOZvwGHsF3CSX9/S7G+fNPQUu88/gmvQ+TZj43QgA+603PnpC8Itd7W
pRdofvbS6mhfNJaLNb3/OFhotDQYUtYu6qgsw7E10ElS8WgQeryeMF5PunTezFb6PNvZizpSGDwm
qOP72Rafl4Zn7qPAgDggwpvZajLoDQSHEXiMHA2Vx6n7IvRuCnAAedKibNdgbrEfy/GYibIKCJcj
8sW9c2te6wbShFtH5znNv5gCiXgNeTxyR0TaPXjVVZvsM8/fraaJtEx/l08Id7YunUdLaGBDBOqW
OCyKbgDgJwP50V5E1jZH/thKITNNlUG3XHuB+gXYR8ERKJfPYsIhPPJpqWlr82KOyT3ialmwjuJt
csajaLHuS6fHaS2QoDDgJ8JK2FQZEYMOAaiabqnVuuwBg8o4nINZi91TOU0DAiDtvrTg4uIlfN+h
ZLZzXS/w7fCGjC532EMbUmTNbqhkwxjdaIcZ3AzprBi3WVsRf51wiRuXaQtASIoGj3dr4uPgOnN+
tCMJ3BxMovQ4XXpz4GvL3bjmT6lt2FfmZL2aBt6TzbIgclVUX9rWwYt++hWhvgGlX7NO6TQ9lYuN
NR+pum28IhqsV/UulVKXlUXrTXyUV1HA/NIXiG8kOR8syuXYaph4Np3PI/WARqpuvNJJInWFicKC
CPNtP1W4wcITTkaaEo/ZjSPiC3KgaUAbbrXQvIu0J6F7PwabDG4uvHPbjNtYKo1hZ2b7w9Ng0LN5
+KCi8sSzqVF7IKKQvyxo+QSad6is9NB0Zs0RXpIJX2gpNYjCkFODkKiNG+A6r23BEEHmipwD786w
1OAvZl7n9G50J2Z/PcOvyHi11RMZejrmaYp366z9suf4oZ3pI/AN3BIXHPGDSpHnOnpGjZ1pxK8r
wxUuGF5Vc863wwA/FKjAxCXPqDLTt6pWzdShHffclJopLknEYK6+rJigCyap65S9GFZT79Q/YpbC
75yv7MEydw2N/YAU5VPnNXdWyvCimgljg7mLpuhhNaGvlCuvxtiB//a/A5u5qproq2oiJOrHLUjb
t67ytkUO7TNBUdwzpN1I8hBPXKFbly9otbIYNLI3U2cAgrRFsCOd541hIkQ2GvkdDPMK3jg67lFm
bGb5AC2n4HpJxfqktMHvCADnYD4CX44VWrEEEI9+RHjmbdaE9Yps+4iY0xGInPxuxQ31AIhs1n5A
j0Q8Y0yMYNQcnlTDRJOclobJixbGeqDFuJtZc7av1u61T8J645tt0IzDZ9WKLJ9uBXHA7/Ar79qW
3DOYI+L9PM5GNvAus/OtWIsz/o0jKvSxBD+hSzKsOl0JbRt0dSFFZV5MqQw1R9m+HZ1v2Je++Sad
SiG76Kpdg6JwDCwO4HQ0+FaoY3VRX2VR86OMUQRER4z1U9KFV1ND+J+uWNKWdJ97qvXyi8YGPZzk
iQU1zt9VnaEgeldY5UvNsLoBfLBJx/ARuRnMSZFo3JDEImXs0yXrNqNhLQcOXFL2fc7aK4oYd9Im
DQxtvTNEWaPHm/7EjY5GXDdfOu5t6FlIsA4IMTc21R7xqoqhz0EvFndRxIckeDXx3UCN2CDesgDc
2K8U+ZMOKAZqy0m6RX1lL0L7y8ivR/+9eFHzAG2m3c86wyTPZLMWJv19iYhPNSAkMjGJmZ/7hkEl
lQYmS5e9ZfXwrRYuK2hNis0BXxuhK9K7rGn2Vs6PZGcQh2nCF22mcaHML6fO57Gaqx1DLcMghtvR
jOJZTUdmrsWp1JdtzKwlkPfM0qPvI2I36odgb5OhtgKwm1Fo1ZlIN633A0k0qfXzx2vBPU1M8+DS
20C24ea+T0GMBBheUwSsv1FT7GgWvdcGS+2A0EjviMUeMD7Yg+DzAA40nxEsfvIdFL0EEpzi1kJD
ManJBQpwo1t3xs1+xDxLOHHQdb0XtC0NaQixjEIbOSQp1Fq3uIz8ZFEy8nbyqgxhnx1yz7yuhc87
KObnKEdQppbdKrFp9Opq7k5b1S8+gXDSrXzQvHU6QsZWvNKfcS+6AcceLFzofAxIqggzIOjE/Mqy
uYR0Bu/ijlv1yko30ChFaLvPeJe1iC8T7vIz8qR4BEj0DfJz+IF7nr3tbe2XLzIUnof5CA4OgHMo
p7pbfY0gqhpwGSKhPVVT/uZ6DK3AFKegSvBb1vw31ht7Qhtx0DIEL6X5tQfAtqBcqbvRpy7usi0z
5eUAAaZANqjbF33+WGv5ij4FP7KsomM8LKfOpFfWbOBLmU4YeRFHsqhMi2I6UCIXEW0tuqscHWiF
NK0qu+IH4JEHs1mZpCW85pbLfU3tZ43pxmitt+bwrZMde5oa2IhV0CrmYTkM01M2WA4ogbdQapiv
okGYA68ZXkGANWZ/1zPR24R5/ObJ/1+MGXB4d+PoRHZzp7gf2vwlTcv7WnvNZ8lBCf07gj9yHK3u
+yjWjzg8EQTNXqDEegGs+CzQWvgNaYyFcaWbu2IQ10sCGEXMuDIQ4AFhhL1WVzFFzKoX1fz8UaC3
rwVFNaLD2Xwv1giYnweBnjddzeequbhX06DE/JZPRrhVnXFqeI9qDqI68RTc3MZI9U+h1fOxzGDe
k7UvaHfu5KMchu6L3+JdXAKMBmzjPdZFcj+X3Utas6oxCdDNZEq/WLURRCvTDF8mXrFYSlByzX6o
uS8iPiZJJ8ZwzCtg2GCvI5rqSH9QE0DJ3/Sadi8n3HmXffNZ3myMkSmkQ0gpGZK3xMheYpwEWBgX
n5pQbKe021akXJf2HjIqDtoL45/HSjtNkYGaM1Sw5BR1ld3/mmVHNHxBvSChutW8djO7xrdwpIPF
y+AYd/ZLVjCQisX5/4Sd2VLjSraGn0gRmodbz8YGDBiq8I2igELzkJpS0tOfL1W7Y/fZfaLPRVFg
jC3bUuZa//qHlzzInsqU93pI8pvX2nLlNmuLRDC7xfFTkjGVBNextFgjO/fUTc5t2R1njcbVdPuH
QiZ3ghKchiLpNqlzse38lrRUNZU3f1GgYJHJ2Yzi92pGvGT12kcZn4NouAyqbiDUm/oTpqJfpd9U
ibQh7HuOTTLaxAsizIL7ZBUJYywu+LI3+M/B9YD1jVeVWf7uExaJuXJPZW5ecMDRst/Lue+5ErlD
mASr5R55srGplXE/o4op+/alEM09clT2FxJBCAz/qeoFxw6uuU/TPSTUwxZu+4V6b3w5M30zx5Uz
Dh9Vd8sEG+byMc/xU9bjfB0QcrJrnPgSGf5Bs/OzjNXEvy9vZsuxMiLbwynz9i1Xw65uPzGxxEbU
YLFOv1WLtAFTYUF7kTOr3XIeq31Y2PZBnzgsqDKbIisugwRWNJ4wN00oDimR8In7Tal5g7nVo9+y
dtibf3fWQBwns/ipUX2uxDeRiQQhBcokSxufZZzZROCda71I7us6O+GLTCGIT4VwZ+2gaeLdSpzX
Tvd/xUEAd6S65C7XV2W0xCe4+VfpeMM+5czdPWY6S4yASji7GDLHctjbR001f7rqUpLKZJ4rGS6q
APrtOAdkgXloU4JwDXBOmIEqKhUGYLS065Uz9mvbiP40nVW0c/GipMyjIDTq5C1zwp8eGQa9VePz
rlFamG746rJBrgJPG+m/2CSBxUFTq2Qv8C+shDnt68RgDhb0Gz2045Uw4MDFkQX7LfjG2H5akX6+
STOGP8GHWYluHw5cNX0U7sZBT9ZjX57ZrJnWUYm1c340I6n8zXAGDB23woVrhC9nTL/0hg9Jneee
NxzFkHor3YVF6Bfdy2KovWjD/zgckL6KXSJxBQSTFWjxxxmdTYqPLK8Do7HMYrYvL2UeV/p2KHwD
gNV9WBwK/v5SK6WjXpKlspLK5auOKvJmlE5fl9HaVoMQkp3jnS2G18XGezmI0KRYOSyWFMuNfUh4
BeK0ZGsqpVw+JI9iiNydrrzOoDYPSAGZBkcWufSwX5h/Ljry5YuOOUGS+/Hh75v+3MVfmKum0mot
v9IWDZhuJnTAITwgMf77wyx3+fvOfz8YkDT20gvXV7Fmlx+X3/5927/p25cb/77P33f8x23/eNSk
KEGqQGr+enkkTfIih8Vm4+/nWQ6v9bwQM8wsXS2/WL4gQsIhbapADbWmPS0PnnWBXfz7mxJ8VZhT
HC14TXfoD1exBYOyXeuFnW6NBlPbdaP8961Bhu1psdxYfo4896mvfbELlUA8wH1iL/NxL7oSznZ8
6ztsf3gvJdrFCBPUFm/MHPbPXe/ZEC1dv3PxhENZuNy4fBEiV3wwfAGdCB0gKBiD+DDDRqgd8bDK
8UdbvmM59e4SLF8gbxsHx2gvXR3aOwz4zTutIWgtBpC5w/HtyZyCYaeROrRtG/GZUfrWIQ3HMRoI
d0LXuC5gM7pGIbZGDpdA6ume6xZBm04rUmgS73O3PFTBcAhjayaDKsvWiV3jPRvYr0gUg69+2qaT
ddc0k9hEmKOto3BYG2aNQSKeoVs7TVQ2z1t5DJxZX/t6mOHvTEBliOuiGWqkZxDS2sUPZNMAppQa
9qwts2MI21z0CQVES9c5ONc0G54ITfdWZJE/aH7eEjQePITIRb3kNdKjOyIytLUF65IFDefx1pjD
g+VrO0wv7jNXnjFUwGHTcz/bMLvUaKcY0xsk7AwzLQ0kDDOLYJeTxQpPInrExAJJfHSZNXJdtao/
MNF+6f0sO8k8ITZO+OXOsvzf5mR/+qVnrzVBKtMgi6+g7XHLFN0n1P8B4/vtKAjpYSK6r5Lu4qT9
Q1vjJVkV4zmKYT6MLguvcCSkN9s/Mia4L7HbG9qKptSSBKP0X7hfDM9t21pbqF4aQYjeVsQcsssJ
4efeoUL6chwdaa27FGO43Koex8IjetWgApwi71DgkbbqaiM7FGmwZzYGnxQrALAdQkDMJn4eC9el
aMnsk+40PiqqAsNhm7TOuE2xPfRfcGcxqQWmn2Y8sEEPVs2cAJaQ3zKdDawUa0QbzBdS4VBoxsFL
YWZKYexEn6Zru/N4vugdY4tga7fDKcDiAVdiazqSv7FpVSgm6O0qtIabYTchCMywkcGLmQBDS+pj
E0ULuK08153lb7vaxyiqFIeawCVozDSZddh9cQT0K0Sj7jOrPjlZtCmV4S4M1hkoI/YRnextHddW
nMk2UdzAmQvSbZFkxzlKumsamNVDNnvnoduUIcrQMqt+gcfpiGV8yEedcwyEt7EGjC76tv6kNTyQ
I3Kz2Rr35LJdSyF1QsKwwQwzMMS04alEsgVOjXeYYpxi3fcfSOW95wSCk9/ogrcw2Zn6cEDzv/Fk
Ze+cFrPx3jFuvpPDQ4rsR12Gu7LVOs57AyNLS75BlrsAI7y6ob/vLRYLNxaXyg2IlPJUymxFMktI
vZo8tpqcrhrzVxpXIBU3PfVa9cOIe7yFvf5StyNYFo4VuV0PmGwOPhNe8ZHL9GBIHHFhU/YrINQH
D5PydSYHrpZGOpsIG4DB+gAa+ojn9H4wrJOW48aXlA/ugx2n/a6JmJMYkpymCHpxG541qD9bF1+Y
ctSe2iL7ZfQ1gGwbcdoylXeNh3KEz9G5wFURvJFVqUu25mE4NML7MY1e/mgSXKTQObiD7RH75d9F
QIyZ6nlnczpnJShCAZ06DBIyR9GVb0hVvzRW3RxEb+0mM752NaTQdEwxSFTYYwAxDGn9pFQ0ELD3
VgLFFeCbCzUP0W/4R7+NtnNYm6tezsm2x2irHWxlkt4eY6fdo5lQ9OE0vjfldExHLTl2RXaRXVaz
dhr9tnLj5vSEoatDOA7dWeoOWOqHF71TYgJMG7bd5L7hff46lms/pHup2mGr9fW6M+UbSYIXKrlN
MLjuKsHtFiPg/Zy0v8L53inSq6jsPUvdFe7OepjB/ohP8xjuIfw3f3RYe8fYH3eudRcMpMWYIzpE
DTkcBUlWRaTnWuKlxoy5ZhQUTocuqXZQNJhw0CMWzPrixFyb9XC1fRefUu9CRGJLgilkbGd8wiPj
E+P2bRJWDxMZgH4/rUh2hvNfrFWAa2Yka+Hne4lvGnT9zzQewSZEhdt0EZx7gSxeYRkaCCPQOpMS
bdNlMOTDh7k172v4zZ1r3Ei2emS25a7a7hgOxUfAhNBRp7QRpbvzgIMnSU9EHLYhRq0hu3Rx7uqK
3fLdCAnr9bRLUjePvm3dxyK7ThrLRlBV9+mwsQfzIzYpg02BSkU33mRkPnmkgUQo/B0Lak5N1NfK
NijLiVp6GFtxypj6e3V/sIfuTr3nBRkTyWz+JOz1gsbrbCby0XTBDxyM9zdzZd5VNnq8vHjy9Bwi
G7UahB5CO6IUXvlsIBvIYmAqO52RX3jPFj0Xmpz+ks8jTpzjlriCN023TgV4RGnbb+qjUQ+VePIA
/Xvlg4yZzX3q/7Tx2aNjr2FuD+/Y3n+Owru2G6JdWJNH7zXn4+jH+n3iGpJklfnGqxPGH07rHgI/
Qq3qMPGKE2XsfYxmsou04i4w+o2R5SaYi7wHg0c/TpwfEDgs8yOM6nEacGoGOs0JVc7iaGOP0S/w
lOfpeYpyekY9tTcgnnaI21E+RPt4Dp41ghBRRCG2hCVGq3qaNaR1hBHvppyVLfGeWr/4Vc7RXVdd
fECdvG2OTipuWoqEwYq1Xy0rWZeCLBEvYm+geKECnIgN15x9c9+N5llqaByaVCd8Q2TPuKv9BhP7
QamyEXX92ZB/kXIalmxXa/CD41QZ2dYuTuSkHEakBnrQniAzhzvXyAY6W/9pAuDwCJanw5aHvrGt
LXFDgsA572JPJVFxtJKAosU59LCG1m3n5AKvKfG9xsUs8TJNfcLS8gfqamRKbjtvnCS8iVH8rtEl
uR2Bgo0RuRuiT0ShOSdCeg9pXbIaQJ9mylTjdjd+tBlCyZZdv7Q5CfWMEasDqExmGM7PSCRXhFkS
KeCdx1Z+x4PKbjBI3HYgvYdlTRvlRO9S41yTs8FglfKACLqtRD6yKXxn3uh9h4caJtMrPg4s9tNX
a6I/EoW5L0ab9iIu8XofaamKJn/D890jTxHkONWeQbifXE3JSuFROe4IRmuiIrEneWekxvNEkaSQ
l2wD/wFAmXYwJphr6uUh1XTimjN7z+r3CU/pDSJMsu/q4b0vLaJMUWuumrG/VQxQ45GPNLlU1fyO
daxcdSV7ej0NZ1sWcKDZsW17r2GKMZicIzItfvQBwGlmuc6uTPAkd4Hb2FzvzcninJf9+xTHO1zP
GGpVAv8ciA/rMtFeo9zmPcnFqzZM924Sv0LFQVrmjatpRloCiYd8LWcvyfcqJtLsQnATT49qRnjJ
lmkZCkBCiXE7zVcE4EiMsP34KpzgIgv/1QaTs7IPe6a+ptZzPVApGH2IVIvkKR3FXob2AdYmrp2P
KEsd3/gQM5NX/k3wIqjX1z2m/Vkjd64zvOhM31c+8iws9VfMeEHFhMqddohsI3BQlwS98Gc+e7f5
1+8SFVpEed/kwOgpcye/WBO3iH0ipQQPrx4tqejEa2MPd60ZCBT/60/NuGY1giyi7hIwuxqL5emw
rzqoh+jJoMjCcD0hCYOwtKKSVz+aVrmxktd5vqjHjQSe//yv7hzyHD0sulVoZKyEHNVolW8zyZdJ
dvXhXlcAc2BnQZntDDakOnY3Nd9bWrpdvle/4x8xnquAMwcvDITG3Ici1UBi3KQAFvDPDk2lrUgR
X/6vGe/SVUDH2TcaJyMa6YC/V3epDW+nvleXY8DjpGVw3wztwap2dnsy7UfWobUBYjd0+rc6sLKb
MkaUwLyJfKpTE2xu2HX8hZEiyTDXQxEA4ZRcOPvadlbqHur56hgLqqpEzehunFbA1CvCm0UMmnry
uulx4uAFMLgm8uPILHkU5UY9nDou9bQI6wA+iz+vnccQ5IHTbam/jn39sWGSrVKL1FvTSGQlf708
9Rb+66UGHBUxM5sI3EzMNBPwNhMGazhdbVm/dwI+XMFtLROwySs26nt1n4p5v+5+6LQtNhEvOndt
sz93TyJ9ryfhOuThsgCxDQEDBjgWCIWIPTK+APb5ddX6B3WXusMBvadD0aHWG/mneigdHWthcDSA
7lPTfMiqvKiHVPcJqod8flT3UMdUVr/jh38dVMSN6oAx3Dmqp+Ip7iUGe2Q8bNPWWJ5OPZwr+wMP
Y5F7RovyHMwH7PGoXtKtW1bnovkJB3pe+WV5GU2AxSaa7zpshTZlmiLzaIh/VAkfkZV8exTbFldV
KjWDhDIXz/tI19jup8sywK+79Jvt9qqNnK4ElO9QXF2j1MQdoNAPPRNzU5qMg1OdcwksmhCUkSW8
u4fFPu6hI3zXAQYwI9PsudKTXUlClCsdcXBIF+C1nkX0KwXQY7Mxsd/MP4phLBi4e48LDcKGAczJ
h56JpqhXQxFbXBFe48xYEAPdtBMOq3Zb4rWLm1IRH62ofME47xrOPmydzqBvkhK4Ib9rq+FJ/cND
wNzWiiamqGAtpCEzVYzIneHhjz+ziZDyiK0kGQ+7xPvUoDmvG2f60YUotjoHiFpPQL5nKjbHgm5g
Nd6rNafvFiqMtSuadU7DIGN2iPo2Od1LFlEPzQTOEJ3JtMma2DPsgTYOXRXO4MdJbVhNihwPj49i
7dbUnn6kXxe420dyx1WSeBtt0xTFWVPzSkNNYADscrxymcck1mHSbNR4TYVIDKtR1wIUnorp0vWY
vaU5nhQ5ha2rRmZ6B4OCaN1Pu0nI44roHk3J8Ze/K79iWGvl7/AntrqG47nLcP8oGyz1CwZIZqIj
9Qy3oqt/lLVRnqWdpcRNknJr2bsZ40/2975CcaK/1CgTNgzTbmGlSMC47COHQWgchclBWPQ6y3CS
2vlQemAHJbLstQmvb9WFFs7oHZPYnG04AFSZ5LS33KrcmeNw0mvIwzWhx00AGDGh1sU8iGEmAoLz
AuHnx6LiMBfmVQVVbKUjBMi5rglkAikNwbINNYaWBry3HGljSJG6nOi+F4+bvnS3DcYPW3sM+11B
JzN5A9FMLUO/EnkgFRZz516d8oREY4ksnXTniLM7OdZx0vhU+4Es3oy6UfP9Q+lM8t6jWmKsQp6P
dxdU2tscjp+Jj+YkCdLd8tRihH/hZlqyHc0S2w87Ko869bVTijV0BkgkiMAevmgFVV/pwWPkYoXm
puhgJZqWOZFYW/inIuG8kLr7lo9+g98ZwGmfOzsSrhBKJo9hVU37ZOIvvdRZw5rmSuzjq6WYGZI1
OkUOMhIpq5gM+9IR14JUyk0sMVBD8o08z8w3cjjmsKE3yQ8nrHwygoIXd2zmXWnE5V6On1Sc1XZK
J3MPp+HUoZENR/OnbjCciGV+pg/EamKcUUDI8mLF1Sfz7ngF8ybYxpjN9aG49G18Ntz028/vg4DS
SOSkKEwaqLO6FsKec1srxle4Lv26JuuU4YO7wrqOskzvzoFxNCJwwjGGvVVgw+sqSt+fcaoaKC4s
qaLieCjyyDBObq607g3qfS+HItJJyqMO8S0UsmMBbBMHsY7ZLqWR7UpGXQOFXp7c9cR5qHHRMjRo
cuZylB+3jIIJnwAmBuonWMwXh6iVAgYhwx4GN1zA8Jwfut56c1IaOBxzdEaO2VCdB1ds2Q52ekpe
O0VdhpMIE4GqR/tKrGR4GfUeANcfkCjCiystqjL1JJJJdBkaP/K6urW585LF8IAUy4utg+qRYdnc
laBDXMCFy2mWIzAKC/23mp8txJx5YB3mSdH4wJsAK8bAJmROS49mx9nGT86Ls/Mysx8j8DdrgBSe
ZjfTKC5WzbmAXeq7JuNy1TLUNvvU2+XS43oet3HX6xsnZMPv5qA/tx0dqD7+iKP2PVYwkDPA5EnI
4yRbHI4MJJSrMYMRlbxCJJsjPYlFjEYcsWVHECuDKPmCIGYxVDUQgAORaRFyIypwf+M28iB7hECo
DYJzofnYr5hnOxueZ0bfQIecIO5As56oD8kOCesyEBtXomq3fmW91G2gLNKmTVL148o1YHpUqZMf
A4JurMq5pa75WfctellmyBhEhWA73ToZ+AgCm/4iWhskNSxjRlHEdzF2EZDqBkmqOPVvlDVk1vmK
p6XGTH1D94AiY+cxkyoYzjVR+5aNwZ5oPFZ1j5m2132XKXGHC3lKtr9KtLzyKamOJF+eslzxYtXI
L0/c+9k07nRF68ROD/IzrgBdQkxFXA8QatoG0kiEhoOJnauG7CPDG3Lqk281FHT9+q015QvxeYA1
9BvDxNkLEJysk9p94rx5LnF50jWbwlXNznpYIrgN/Gzk/FOOLEBVyuxTBDGLsIF9xZCn+//OC1aJ
Dv8gNBuu4dKYWOw8Frzz/80KbkwuNDiwiN5qOBRTvwxFmfz6Pumt7KAvM+TQQ9ECI9pkU6dzsF64
C/h411vMVv5QA/WOhW9kY1dcJZFwNlRNddEUk9GLKIvCwDsuPznhyKcEB473BCfCCHle3BHMaNHh
6PVdmvf0bwPjSAJI4D4oQ75APs8R79t/f+HOf9LJ/7xsy3NwvMIZ7H+/cGhcuOKnojvQph1yFo5x
Nu4DD/Koxta8mpv7rP6uJoLtTQOhufANEusNxbmoUi4IOjlYAZQrFfy7SdF8YpgAWyZL3xQhv0Sr
CrA5+PCFSrH3yaDn3Vt2UQC2dQahYMjZ1sy4eBmakAsBCjLxXd+qbIrVeZopKvJo8Xn84dorgkNZ
AgWFYrpQZb1jtulDeahu5N/QEsUoP3WRHLL4VP9GsfnYaLn9/7xpVvB/nC28UNMiJCZguPuPN833
/MwbNKvFO8KCAFeH15kZpadKomWWOzYvhLLAclCsn4UewdTlWNnAcWproWE5e1WAw4ejvaI+fYiE
uVvIMbOk9CIbi+3TnbDhSPJT1rW8cy6nUKzHT8Ck73/YbLb1OpjMcWdaJEVuiGRymLPmqRtGNlXS
aatdFANKqyvwv58z3n+eM5bDooEKw4fJ+B8SBKIUMjNIovag6625w3ZKC30c9GO2CUy0mG9hPr6Q
6XWTYL3WT04LSU+z+CiTQpHAFZs8nMJHp0ZIizsCi99hJko7KYZjW0OxXAqGUUxPI0yDSm0qkV3c
Jp93pgyCa5kXPKEB3AIHgvVHO4WFZEZEKPFCHXLSGMocbUVeY1ekAsKlRyBFhC1GlI4wPPIR58fy
gHnnwkNKpa1cQeuj6wu4hWpvs2Mj2DsJaidFxML/u14bOWMgC/gooQXHYR72Z3bTQ7hH0fSaQU2Y
vZYoILW7Mq6qKcgzAZ+cT9xMgw08bgAwxN0wsf4fYz/sKP5zAfMsE9EKvn6B5Xr6P2QhTq9ZdT7J
5pBWBSskxeq+89MREx04O6V8cGcXUTnBcpsSHxrXFSZhP/E3e3LdQ2w2u+h1UidfrXhWpShPcVDc
+07kIjblj7Sk/NEoW5OS+dWfRak1jrbbr9pBpFvNMH/pcv7ykugG92wn2+RqBvm3n7FwFNoLOAsb
amMyQ4FVljWuvm4r7z61+9tc1PV2Enju6e67UDxOOwQb0oY42eLasy08Dd+YeMYfqJePgTduuxnJ
reh0QlrNjd+Uzqk0pHNyoLtmJEMfGsYkMQ99HorxLgyQEDZOidmRNDdJIR5bsLqDNeYZhVeLAXDV
4vzew51FmgfciJHQlqUN8UZ1Uxx8T7iAnSx4ihm20NmsDga6Y30pQmyTUyOpIs1t8u88iHYd2siV
Y1MFLkyq5fcmhZzVaE/6EH2XqCq11FqVZvu1FJRRUV9cjQlmU/YRsc1cGYq41XjOFRH6WfXFUZ38
9NLmGFThKyvlTbWmKp5xPSlsKM67nzJwfoY6Fh9o3LZEwCMdCZo9MORZzFRcStRGazysorl6V8Qg
Kv61rcWUaU72bQ/jkyiKk6nHLk0iHPrEogqfg6+pjN6iJj8sTNUu/lVF/YdmqseK6SECe+2VSCIc
DHdpN7XtkHGmzDETO5wTCZqkE01EeW5c75ppMHgVq0tVnG3eYlGgektI5Wc/j49+hCMGNqyKbNyr
vqMcuOj0oqePbMQhgUPqAyJ4MVCHItDZMWOnTAc9LDlcsy3mHbMnuPd2fe0N+PyiJY9WtcJUstsW
YuSu7a0nP6x+hmoV8maeXO/EWyLMn8sFHjc1ksdyfIrTAQZAHSGAEealTkeEkQ09fgvwEDHRS/zm
hx/Ji2NpLDYq2deR6d6hJ/e1hlKuYMk3SG/aGp7+PIrquU6qy6R0Ex2j5I72OGjZ/PUwl5vEDq8a
4DlxvAbWACL403Z3uBmtBgMoYKa8NxT9kVRVUvrGY5zIc08wdHPUtOW0jeOTYTTsHsyMcss/1S4M
/7SzklPDm4wnBSSJsvwpC4ynfYRsmWRwzWT8tc8q49RDT3M0IhtlllxSUx6nyZcHAkMAerzCXUlc
SHcI0oAs+uy5Kgf2EyJj92RiXBx6yyMm3LgOhjoDQF+ecTL+cLLJfCFQgcTO4Ywx4bWeEbF03qsf
C5ajRiVrdyBOCXxPXAY3jVd3wFslgGyX2Lsybs01HjLDlg7d32QIK/o+37sdftmji5djFWD6ZFod
narN4K5TxB5ImuXBa53tQgzqkPWQa53ySWxHJw7J8vPvrKwWu0zD0GBOCEkbdQu7pfneBDXfx4Qf
xlZZHotuMu/mYL6PSztDW2petN6oebh6Xhdztp/tWYfQ9bOehGDzVmknTvs9mtzqaGAMlWlYd1DS
rDvPa//6jrGhkRGroJn602wQ5gt97YCk2sTB0Lq6QTXfBd2bFIkLvgQVRU4CS7Dl245hUN9hARdn
I3xFoZ1MrzlBeRgPIiSuK/FSDyPS7+WHVt2yfIeijiFog5dEhjXSln0cESuZwjPk9YNte8Ep7Od0
75fWj0QE2XmMsMqx5mITGIXDaGrST1Fb3ff0P0R0zg+R56XYbeYGypEeunkuilOuldq6GnDnAkZ0
TvFgXiDROfvlKJejsDxcskqr/a5CZZtWYZgJZY6Rio/3TEgbuq6k5ewLf9ibuIwd3TxnviOycx6m
wdohxmStV8mp1PXuUOfg9AbDw61lwONtYQie/OJN9NDrTEKwMq9xT7UqQsi1hk83tuMesdmTHXXd
QTr+niAfphvUnQxaxrcg1XczJnSjaX5ZktiTtDebE7EczWmMjU+ciopdMVb9Ka6JSoIhE+0qZSU1
kobo2SXDHFDCkzRVXk/E2JC1+CWM/LcsGRJEduSN0nLOQ+Gu+5Ie0rLSk5yeMDJ8KFsulzgwLqiZ
fR/EBP6g1qaH8SUqCefwE1z+jM9+jkqAodDYQ3IiJczI76J+6vZ64TKGFSpzBLOJFiTDWpEPHiTr
dDIuSzAUBPv0mFYh3GOUC2CEKpaGtjBDZEJwC+bCkDG9zfIYEVRebMmtcW3iS0GXF5NRq+akSqNC
M5asSkqzsiU0RDGAM4x31xVWvDm2MeumjYDVvfiwSLiqrgMBzobvyIWvA2HtvKxapdJmQK/+ymP3
1S7m16W6KAYSn5mT7aXJOC/q2p9DBNvRZ9wHkzu/+SQjZjMeFbrSM2BrCGxkYyISbhdqdD6OyT5G
UDU51U422ccUocRX9OxSJc57FNKM6whMNhGtSVdDBm7tlqNcCNMKIprD4jLGG0iNd0ZsEDOJMRtD
lfXcB4y/2utSJzUqCFZGxZ6UKTzmw6DBC+BPNW8AeK+dciZsOfvDIUf8Aqu/Ye3nVaSgFM9zCPqL
ZP8mFTVYh3ZOmd5cZ1HcFB9Wsc9dCwY6wiZGieOmRRKQIIIMK2ySFGouo4ksG9IXcUtVtQnUnCo/
tyHVZYcIEcO1eF2LdSbyuxRccdUrK9UO6nNG/ulK6wWtFbcsIpk5qvXVbeH24/3aJR6WATkYQZHJ
vdHL69wlw5FIFcJKrPi+yWW10zF0VZqthSC8GBY0Or3oAM9+6wmUZRApv606glPSgnNiMUtY5Djj
d4J7nNGhfE0rpUENzMOIJ3CjB1fcH5hVmhe6W7Qhrrw6MHeLPPnGlZdrlRFUr12zEcTBddEONNNt
8GGodLrYmpO4CM8+lJOL0MQ5LA20p9jGfes9wpZ4lEVr7YYWFlfnNcd8QdOUHjDQjk3YXPQc/KaI
JiQRGNr01V0b1Js5t15yBWjWSl2jpeAxughOMu4pWjCAMeFN0ekPLcoX/k8kWOXkYWvDIHSd6iLb
iRAUzRzvrNDKGMigoorC30MsqYvVGTHHFlgkZeQqNbHxVEPVBWzBz7PeekP+wwu6fZo0P5GmHSPm
K+iKM7nBrRYlEQfdHoseuoo9Uj2VEXWRi2DA6omAIMPs1mrars21H8sTRA7OFYqtbJVjh+9Oe1Wi
HZv1gdVW/FC154IfhDaVCGbRG1Wft6J5yRhdI5Kh9i0AbdKUtj7WKtwUMRPxpfecT9aD0Lr7xIMF
HTYwndsmuOpRAqmW+a0b8NYFOlHKSfrgmK4PQR5csneu0iFpJRp/6AaYjunxdnSSjydyEhMeAnck
66Nc65P3BbgFn18qEViBK0PnYhU4BNV2wAL83CkpaqKkSKFucWg2c7qlRSSpHJJxfI//4ZcW3RPM
uwKtftWt8LvW5gzeZIZ7aiA2o1dRk8v5IkuOFYfYiOmR163toXrMmbey+iB1GfNtokUfRsl7qKpU
NuytO3m3WYobthHBu14U34aJWEBdtxhNPbl+cRi6+ncWZkdDASAFyC+6Xv2YTc3XAHJqqWMcqX9r
r083aYD7SaUFMIeIkloV5BbczU19LCwTuphr6zQaB6lx6QSh7Ww0TW7iwULc2At778Swda0x/V4Q
ER+mQ6ThwOEBBG4wCNwsN2vxtCKz98XP/F/+GDyAQW1VvRQP/VYfMHWBa8U7oNR+VXQrHRuFZJ8N
gHonLD2ZCSn4uo34oGWV3oIx++VH8e8ydgVodI2Sui8J1w7LHZ5EU0wnD0kcfmGLbmJiGmpJimpr
X2PQDLqlHkqD0jgIb6dEK6ofVy0JgbkojZWoVGYxqdpY+FQTrYLS16fWrySbEAwqhcfSH9Uxu3YU
Y1BVdaRsDcF1EU4tCgxDnVRi0l4xkT2UyKkXAG7BrU1VNXstopROor7BUAFeaYTkl8KvUHwqW5bZ
2uJCzQAiD/2IyeuYxX8GAIs+R0fnuAphfxH8AJVWdR226a+Tdif1Y+M61L1U9oOh2Wifn9zgoZ+7
fVGZ5cqAe3JMWgMyluszxUlyQkvjkq3ltbddPgznlNqEM9qmg7G6hxuX69KPQfxHpKs9DLP73NVl
SMg6WKTWkffcWp+TWmUzelDZkbakNRDP6dfQk7k1F1F5sMddHUNp1RMXH2k8Zzs+xUURqycTO1EZ
bJHTjrnREgxHo19Iur3lEOyUFVeG4t2OMdFVF7c22o/tWLK7siKlJBeuBUHrvFGscS3FAYnSWxFO
F2MyIGCguujnoDxate6tqgkhEWKNu0UgKqOD7fS0Rt0GqadWPi4DzqXJNfGUqy3v3GsZc3bQ96ao
3q1O20XY2baSC3VR3YYe80pHjP3O+uiD8RpoGBt3NgK1ZCxJutcllYn7VSGD2HWFd65LCLSTB5Bf
T7p1rMIPu4rBHvDvyaPwsNh0TL023Zv2Wx45+rqQA8IShfg4kY3mr/XLM9j0nRegPRhZQhsMy6tM
g//pZVx0VbrO80uawBLyqZoqJTFcNMuL8iSexZEV7RrY4n0ZuU0Te53fTe9zYJxTfX4aVBYZVHiA
sSBTLIVyI4L0fYGtUIqyr8YkMoTz4whvW1betRPjm52XWy9zrzIc7pvK2fuqf+2BKmCNodlSvg5h
pFXbQqm81LjZFYhlOfhljKvp+DVIDb/XuMqAfDA+dlyxQnEQ/Nn50rq5tD3TY6aZO6VAXK6uzJp2
tmhPfmlCXcpe7YiXUqXiGPRw6MJulavyDmt/c/s/3J3HcuTatl3/RX3cgN9AQ530jklvih0Eq8iC
99hwX6+xwRPv1D2S3g111ckgmck0SGCbteYcc7nkctWRWZoaqlEk+5/CNUoq4HoNWucls9m7d5xc
VnIXO/pnIbkuNS3a9S4jp59DO1CVY0+gddV9ZB9qSvbS8KeWlEiVOcrfLWlFTUUS5SpPlJy1S6A5
j0und/kOkVrQq08oOjc085uqOUpBb6IVTzSamFnUGglcseprYZdDf30cxzwBJxj9Joj0q7f7ty4Y
7imH0XBIQ/IvDrHL5VFRwFjOBq2BobRcF0sNQaPBQsuHJ6Q+uZ908aDWzIg2083SuVgaWJ3zEXjd
4+Il8rE2rzREjc6ctJvRA3qEAeclGjUkDUG0A3enao+8V5ui4SrLCP+blI4ipQRVZxAt9CjAPcDB
oZAIxkCVM8b5EqoTspLsndVaWlrwFNiDHsFl35GZwjXCwGtkDL4ta6Y41FA8oPZmITQeLDXjeUg+
sXJnd2o9ZpXjJgddo/yCsCFU7UuttAyWnstRTiL7dWDd6Y0UfBaLl/EsZsjaYarTl2w1ZrF0FbLa
IWL2PNnhb9XriyP0KXN9rfpkvzyXo7q6c0UnNWnqJzb+vwsNSzRJ5CePb369GItzNY4z6lO222eA
spYa0IjqZKk3j6GB4JSehOq6oD9z1zqrPTq41S7Be1gP3bxTLUykZvS8PL6WvLnD3vxGQuABUPkz
1gcaF9QyUNSbN2kWvS3XUG0Yw06MDYYVUZJNBQy2w2GiGDXKEueOJae/F94tRlpPGfCVm1donxlF
ClxM/h5vCcsMdWV6ffZO4Uif2QcvI4WkoW1M4zZloUR6iDoYL0uLY86BElTu4xQ9yy9nKt3VaDP3
BOKKL+e9YEu98ildwGegvVRkvy1RvMc5ufX+hN0yVATJ7GKLXW2hPV78k5rHpGqq6Ia8LS6TggmQ
3lDsqnFv4wcobfYN6mSdYtb2napOqWULPbJ4Q4zkbnEVqvVcrFAIoAfvOuVRXGQjjpXvMjuhZFzT
1EY+hVtTO1iiXLu4grZFDE+cSicXORcWbZ+TM9og8+mX6do07GzMzkNlH6yw/L0IBpDY0zMlhmaw
wm7z3jSagaI8v4tnyQIldN/xwhzUIWOke9P9aae2M7Hy1totQFLB6lg1v9Wol1Ryi9q/YHMUWqth
zD5VDXKQrCEXBzfzx0sISweSA+e1l2IN1vH6qHV6RelX4hOdA+c4uASPLx8h6kns8Yl6q8vIRRf+
uHQwCnVujl7wtHAtUmzWzJGof7vwUMIESCtdkqdhvkO9pynOdQWB2EV3Mz+MGo2zGnoR98MWYBtS
mfhVw1ZzEQPjabFxm7OFqFehUT9MmVuz42XzJ/la/Ap/rCQ9TsNIzGmxLFZwQt0VhYePNvqtjqh6
tchq2JEpR0drErKgatK5bRIVNlcrx0kvBRXk2Smy3VLm19mYGpuiyT9lFt+oldOcskRjbbvLkhhX
ccG5Q1vlRTcowyj+e26AGjXn11piwBUUOly1kHBM24DfMZ+XMaNVvnQy32gZ459c4WM5B824oyy+
5e2y0aOZ/m2LZ2UzSsHW2aOWa0BYalzKpOU4T2tWGymWCna7Yb5R5AvKRLR3lMMBFN6XTsODeFV/
bfYMJPlvpKMUdwNxlIZPPYUdmK0Mt05HlKiJktwF7YUao//lJslene7LmJgmMS8nk93SD3F1XP+Z
oKXEEmxZZuqRh5Tf+eWVWCBkfknsKFp7XhGc6Gmuh1pzN6oGviALvNjZsY+6LqgCQ5nio4kqb+lg
lspZQy7XT2QJDByUeVd5llvbZg4vau1lC/qhVThfR9Lg123coOITz0QDVsi4n5diwlLH0NqJ0N7e
fFzgGA1BSWB7W9Se+IH6lGHU8yP20JY4RVl5b0WcOTOTjWuSydA+ESRAHybFmZV7pDZUvycbAFIK
/ntdO85jRAd8BSEUDB/nQFEwset+b+zK9CAV5iUX5Y0mbRgk7vThDV+LSz2oU+QlPsdcUqvx2KQ6
VXyJcOp6IFhXxoyvyx/Meq2EAR07Isrw1TojkGpdBpQhI8YhK6iZruOOpsIpMiR9tAKO5eOsC6qP
vZrqhuqlY0hWlZW8pB5jVIeanZHwEf0hHv69bKC7uX20LPnSgytcm3w/aZrF+4WEFtAuISEHNRJ8
6GGM2J4jvh3YYAg3/Uqr8jhlOktAd17ZQkl9VaEeddmPKc4/zIghgu5cvx5mnbEOyZYpEGdomHTi
emtXCLmGzD3HBNYhqbPvc6X4yIb+WjfmTL8mvtoeGqxmRgeXK/FUFbJ4d7gqKc5ue6aWcHLtVTZT
fQMlb2x0n1ABJbnoXI+dpxNeXBYp69pnPA7mL8HCFm0OrpdCFAWELtZJ+py/5TVuDKeBAtQInm8k
/oMrFGFX6m4X8VDkoqWbQranbcCgRDD32+hY34Ajo/9IupZ4e96yaN4tk4asgyR3rWZy1RNbyDux
SwOkdnhSzdZ+a7a+XQoofNU1q5LXBa4Sp/WNVvaPat6s0aBTuJdnCFXYyNUWPqE7JEjIYsuZ/Srl
6zKELuNZkbzHLpsCq0JLab9mfrwPYuoDbj/WK0jqN4Le645t/jsU6S35afdR/dV78qOq6at7Cd9Z
ZrJki1HVrUeBAdNKL62txEkMNAsqhMV4tYLmR/31Xe3uitA/ePEAqNJ6tAqXIk+4r+eLSTwCeADQ
uAL98s6u/LOmBfvcSH8uUI5cY4TLVWkaD8GqUaIPonCffJKNWVKwAiPMfKOqXwIowKLpGOboNHjx
G4pDinvjailzVrR61vgJ934v4sMChlqUXgO5ViHzwCIcUM2/1EVE64XpF5InVkaBDFZ2nX4tYCHH
ZUbxS2vDDPwqE/srabNnBTBS06ZeJpg0ygYufHuDiPJzadeh9ttPbfU6e6yDoO5UsF0Ut4FGnNIM
9R1qy5bObqQuvqYrn7BoHpcGsCHo2FGgWdm+fwcL8FZBUreYMhhqQzTvXfCotk/jyPKelCz0qcpu
1gtFsGJ1mCuJn7TzGzf1zfVcaF9Lcdh0lZ147ClPgeZ0wZuVDt+70aKEhw6NxlrBdfoQnQz9OUxF
ctcjflsvJymN0X7t9O46bwnGpBH/ICPUs+roc3Kj66EBmXfVhTLhRWmVcC+QiMJHWPZupXaN82A7
e/Q0Mzd28IwI/F8NwkeE2RaAJiS68R6s6r5L3FfDZEhGbfozUpLayGiIKDdpkbIOsRrvwWNPe4r7
6rUzvHpDe2ftu90VrRlCeIUSU7u0USGR8PvZKzv+oWq+fZ6BDtAofqryetk+tSo9ctnedIo0trRR
pTQ/HbsoNtL5zJwRR6HCSaidjaqOxsyAxFITcDMKbIls2TLuFso+q6QgNtKQpPduJ6nfRCWxFb3F
/sx26hO0TobRQnyoCyLJkaaZ+GrUKnoRwKUtKy0xxz/q26RhQ5GrDxqpFUAnb7WD2+TFNhg9KCFG
e7/wu9KZ6Tr2dujmPXaAJuw+2q1bF2l4W1oR13Kg7YoJ47RJy2pdSYybpvukquNzKT4LrflQRCu1
Z6Tx8Yyn5UD2xp1iipQxoTIUPSgis2Ycbbqn/iPY0jdchPgwGckZ7hhX7oCZPy3sw0y9fR8ut67p
2zrFQ9wqGh0kkXwfWMh02zNFzI+lymKMjBxRS7S03jyX1PkxnsbIAGNyMTiE05xWvGXya5SYpywD
iwYKIhi2WlZWvGQEtNEWWCSUauO5XLmzouupPdhSe6JGcbJYvWR2/stS9VN1lL1qvskr70RgDvoy
91c+1NhkkOjqhNwpWpywP814vFdfj+W46S6ivclwTzPA5Tzk24A0XNCzqQXrQ75Tu37AwseEThtP
3W2yRBtxaaxqtbJSh3lZEaty+rK/HgUX/UIrUo8meJHliSq7LjvADrwCzuP0PKmBQs3geI7SDvKe
HBNEElUClI3oIRy8DIXa1snZD7NreMeX/MNpGXi1xmXBDaeGIzGrpbanyvewLm/dEb+aUnnOcJtX
Te09LDNJj8oH3JHOUp7+flKxEuEU/eECLMzn/GQHIcw2hih5kxbyhxprlrnfCearhfBoi07UnnYK
xSaR46zMMP4dwMFYOXp8NirYhnFRvXXl42Q5TwtBSi16XWt+zwr/jANP4QeteDWH4Wt31dvoR6VZ
n9W9vUttOM5NxReqVhXLZKN5uEGnaYck0gvUUlVVL8xrCyxBRbEck2I4YpO6RaL/0g7+uMJd/1QM
D1FOJxlLxFNtmhaNxIShK31f1rdaYWuk663i1nkum3r4rsYZBsUAx8HZaIbWtwry/1cQseP4CPP+
76Gx6w82OSjL4o8/ScTf//UXiNgw7H8ZyD3J7nRty3FsUMB/gYjp4f3L1h3dRxOpyqACRdVfubG2
+S+dNFlcabqJWpRA179JxOa/HAssL/VkEimE5/8/5caa/xAa6rwtwzRczxUWEbWmrWC2fwSSdrNV
VrWU45UzkfSHUt9V3WhfeiKC9mEV9c9s4IujtGOPGcYBUtegcza6uAIXJB/RAeVP0Fl/hTni79GP
doFVXGNgZnUE38gsbnPd106BPb3Hmocrp8n64+jbB3pjz4PnjbdFMo23fue5uz++iLsSUnZZ/JlE
69j/rqBUH8yGvSsElx8gXldJDP/4YHYxVamPdPkamla+H/DMm539a7Yb5xB1YXEpBXFPBuq+PdJg
IAKyhSs5jMaVTLsv1GDV2R97WGHVeAO6rDhYUut2ntm7Nw1bQxqt8k6oSCzfHtKDofzyGP3JPfUC
lj0oJXFFPpRCGk8iL5s1Uzl6k6TqoYgV3d7Vi99diV+oUeX7ySaAAmABIJAiOVuSPAA0mZJVZSv2
QDnDrTsawZnE7btA07xNG/TWMzFfqjlFoEu0dQotPBaTpz26c2UdCkWgDEMIqP/9MXX/ga1ejqkr
4KeaPp0Bz/wHlNmORQTCf+quMPW7XS+jeAdjTG5DRumnPtRZw8/TSZtt3myMAbCokveuHD49O2z3
MVrac9tVuwyr/m3fS+vQlZ3cFm6vLFT7Zmyos7pZ+mCEAEBAhz2zBalXTeC8hVkHYSdzWTtXfXEm
0gmUnDcD/k+gE8T68MQqKlQGrscxiwp3laUhraOoMlbCzEsSmIxoXztBs+GiI3Gv9LLb3gmw2fZd
sqkNJpnJHIwnS3As/fnOI2vmZQqdTU+w5KZzKqglRnk7kSslqhjqyjR3OLWchxQPzCGJuvzF7K61
A3KLrJtHQlqG0983PWP0aZqS+D+ohI3//eIVtqULznKyD1zLVNfAH+c4aYvhgNW2vRbOzxTl3dlL
G1It+0QjTYRlexKY8RnggXsz9na8T5to6wbFtjajc1c3ycksnKvsbP0S467Az733u41f1/rLfzhv
/nEp4r4TBvR0ggh1daNOqz/epqOPoQ0osbjqptaeoEfdFG7ubJ1oiDcABfz/8HJLyPT3iHD8/J//
w2GnjsxcZ5MMDcHwYbz/++tVnP9z3UTlddNqRnSrGV81eUO0Akw2cmTwXZnFaSZbs/9Yc0GxPWo3
ri9L1mcsSKStP+D/n/zwpbNIz9EHVpK1+JnUSNO6GIBhlCE3agLQFIFeEDE8iZtyzptdZQqCPvXA
vfkPx+8fcmg+ENeaSV1LhYir2eTfP5AQVhyFRR5fHdt6FxmKPBFx8o+e0TBchfU6dFMdYrDTb9u+
0i4WIxEJetKk71c/xEzkm16Ptp3BP1kToyHQm7vlJrX9L3bt4mjFXIKToUqm4BrP41x06zZqdqZs
GNnxmFCpnVkhSJuzqh5ONbISJaY2TgRDYtyIa3vXNiK76gJqVTAn4pVcQSBC0WkyguhqJFJQt8w8
EkgwkvhzyxBQtTs6PuwKnXS8AZKHP9XXt+xyR+LSqB0CoP/dtXp01RpcKgET6kbGAMo8L4DhNcHP
D92sPSP9gpxhd8X1vz/ujpI0//uJ5NFBQlKHbdNmIlHX3x8nru5Kp3CcQLuZvHWHBWxlaM6Av7N5
GyKNgbfHEzQ0Hry2aPpMDS/5snIDdVM5fNQp9aQmtV0isBLa9Vj792TyBQ/JRB8mVo/tW+JZtOlT
yvQKavU4mvC3k9JTXvQpugVaOd3VGSnJjZMxEhWu/WEbAe6c6sGuPYcM5NbfkrZO4CROBQIvhsuc
znKD/JZk7sJ4HMzUhrVS24eIPBMkq+xnNEevdwUbGlKvXMJGiuGA74TCkgsTIXQ6iADNjz4dK3QL
VfNii/vGbMdXr3UI8Tb+Q9SA6f9T6a8Ly8blILA4+AZOScFC589D7DZerDdRZ910eQClxMiMs+9J
46wDp6U2HRv7bHa9w3LHckM1HOqSph7TaCRX7/7+HyPQflVz1fzxpz8e4ogE3MXy5H8/W9/myAcE
2YXfz7vcHWQJL/HHI2dX04ARePaGMwVUrHqX2tCQCk5y8x//uNzx/ZLLG4xyPdj5wEK+/0ZWA+/g
7xeffNK7cMhJ/dhG3eb/+Jn+fvRfz2t85qE3nb7fgzoKy09/vFn15r7f03LP94vKKr9NjA2KX7mH
8aqfS/Ww5QEA8D3t+8gv9yw303L4lx9tLtm0vkbM8XujJzg6aMOLZgXn2DD9A3LlspVghxj6en+0
tgncmF3XS7keWMe+9M78e866dDd1z5M2/O5L2zjK1KK6Pf/Wxw5e8BQ/dWn0kY0dbMl0/FnlurNJ
ZA/GChvMmmRVycb5OZA0qegtrrLWDfdzU7ya5MLuSme+KaS+jRsj3MsiPzPhVytpYF/HmbilamOt
ooBGV9U1uO1qJVUMzKtpDkQ9jveDxnQeEmcZA1fpBlduhiCO13MXaEqOsAo9O9uZQQPRQx8fh4Jh
lFA4xdqiDaUnX6zOZqrts4U78YRyk1KW6b62HoDK+LNO+is1sOQmtrQjXxsIOre5M3pAOjR0tmky
4ObtIGblbocUT2oEHSHspBMW78lgfsBdw4QEp4jL9x2rowflZuNMFWgZDLqO1dqAG6MK8SIUvtL3
eVeEBOSuBwQBNkaaVpcyrd1tG9OH923jDY8ZslALaKK4hmEbnbUOQUammo9w1A+N22zbojEvCI9r
/py+gdPAw9CnOFPGz8SpHk27kZvSNR+SsLnxa3DBs5/jG0MQXLXVvqblv4fKqBXBE4kF9JEJZir1
YVvI/pcYx02TFRS3DEL+xrK2bi37PaUiGJSVte+mSltHFl3qtlmPmlvsPcSe51JnZDQ2jNvxsakO
Wu2em8h1T8zY55Qk8o2MMjQFMJid1OA4CL69BHNynT3koiDojhSAqbStQyVGSLlopyZRg5EbOcEK
ryESG4mgpNBf9M5xjGibkXhM0m8HNcJheo/qS+3Q1pj64Chr1EZNSoUj7uZpZdBbXZktuJ1ZJqxu
cobiVDwbdNFXNEcR45MwlY3IOs2WWGZqThx8fVw3PbnXQjORyKBqms3xtyAvNEOF4SSfbil35dj0
W8dOHoqwbC54pE74wdE/DTXYUWKLKMz+RBp7IUWIBn38QLVQgRmNS1GnjxQgvARQXkx68MoYJnNl
Z4dAM85d5ryMZJXe0hUF3iGBPrT9XVO7zaZjpzfr5WNkVSbkddfdhg1yQseEm5XEZLu1Bh7w0N/1
tR0iHjPIvSpALlR7klVCJS1tVhKrMMpPSskTfsZVh8t8TZjyJyp6lFZVN2xJxJ2xS62rQjisuvur
zDvYQQPxftYMaUPL9vrkovHTm50r8Cp4EZy71IMnaEy7IhE/ey28ZcBCGNCmL6hsUnZ21XQoTOs0
BRNeg1Q/5SGqJ1uAbKPAf2+X8J/Qxm2j4CN3tQ7Gdcp5MHo7duvdSZ+qneeGkPKeRJLdWhD9dQZE
XPnIo/DcqqgMOWwdAr5ka8OYkXazaB/rnv2gMRsXTZQDzGAu5bGoDjPrSxSL5TOLLTp0/vPggscq
Mpz9epsfOxPVTkIAGsIH72ClOTKNHNVUDQeICdr5oXkcv9Hp0y2sWXNnl0gocnQ4qzG9eG7ZbEWW
G1S77UdokiF27qI49NBC1ybMQ/R/3tfQ1uUadSaYk1ic2Q79dDJAIupIx6DtUOtrL7gKGf3c8LUX
9p6t2Liu5s4HgI8fLbkZVSoZQdY6AyS01xI5iD5N9tkpGCeRNG3mxE7uMy/e9ubU3rU6wsPGPsom
ifkCCBh33Qo9McJV8tF9fzf3lPjARK1ll2ITp1PHgURin66z7jVq0+OYStSZwp7BC6XNxpfddXLu
ylozj8TMo9nGIb8d5tHA0XCPGogMl4lNI/SyczMBmfF9AZMEIuyY6dbeNuj71XgZepBycNLzao0I
1nmM9WwfMh4SHYH0ww5y3DVN/oiqjxVoZ0tiWiKVW1bsDedd+v3FhB+4SgvryTG9iwj4hucOJ1FP
l2kKlEo1nh/NmqjesRvhZ5YY33vrgwus32cyVn49VeRsTbTxdNdZVdNzK9bVYBsb4FP7nCSA0deL
zdTICkgWv2JVealT/QFz8vyjwCPjpCUieT8xlAznranHa8TQWeXznmqp3AlR7SDPRWuZo2EkZpyI
hhRiux1rexLBAYZq43RXUnPY6rF/HCyDFbRlPeIXjijg4AmrTC3aTGX3hL0PsJFBbmSuIaf0O//c
BZWzpzBxJ5LxMennQ1lGN3offMki/TIgHOAgHg+EvKGcMsY3XVkRjAg7ZGzTVIrRVRJtJm9qouk2
9kB4Y4j5v3OKV7epGKQ5yVe9Q/B2w64pcuqjApn4zY4BJgYJ+muAwDNNgfFGe7XfEjQ/nPvQ17A4
lHhE1COWm+XXdC7CW92NxnPgzD3GcP5N/T/UHhrqIa/dz7P20I1QzKo+E/sQ6dVTDDdoeY52mFQX
Ub7WzKc7O9dxySCWvJ20rECzz3MUHrq6rPvpwkGlzW5E17Er20smyV61/Eb70WPDX55LzDnKKObw
e1MbyyNbsXwvc7L+kojsoFlkH0Krmk8zN85u3NIqto2CmHME0ZRdgLvpEQEtuszfNRfEnXoohx45
WRpSHon6id3bkB6jeW7uG5tT9/vZ+hsgn9kvU2gQJHVdv9ULrzt5kQYRhlLLc1D5b2C5mk9dpjeQ
nKM3+jOU9/Uwugyyc27ClCmDSIHpHVr/VkXifI6CcONJ1vKRJQ8gNKCAJDr5h743jHtdBvZqeZhu
v1p2Zf+cWk1fE0Xa3E7haJwUPRMha6NCYb2X5ZHObF9B25mvEkD0Nhajfc61NrxGm1Qj4Mbwew3M
IIq+2qGJGMbNSnet5NGnnbc3p8k8iM7V7u3aNFbLZwFvuWr0ov05kiy4bmYvupXYnk8uwuydSihm
B+89LQfIoK/DdFW/ZrQKtlwHw7lOa9LhxZBsAOo3H6qRsTy0cmMJ/ap0Hqo0yA4unJtDQWPpIbM6
vll1EH1Wu17kBR8avb21h0L3imcWNriWEbrtlc5L4EePy0NDGT4MiSob1Lq3bSqnhHDS6dfGyim+
u9L+IHDtrwPpaQO+rKJ/MIK5PSCMrg7G0OkPQYmUdXm2ARJVJT047SHP4bS5i2huqi6tXtvXbhrJ
u9Dz8hdhKdqcmR+9ikap+0a/lFnZXU2qg98PKLQzvJvsZxJ3Ehl4E1x6lJIkTejeOgAS8Msv2V8O
xs9cJYHY9lDeTDaIkb40os3yEsQw9Jxwumskm8zr5pvAFe3NIN18UyeT+IkR+vutNJLqaif8G69r
YlQxsiWQwGNOpmVzCfrD8iiWfA4C9ai6lqNmXZYH6AR4fkzaw/J+3IAckmKK9Wua2QBSWsfCQDq3
H31P3U995jxSMo/SD65TZSQXvRb+pugcD63Z/P0I6hAIhT0cugyeWMomM9l25dS9t5D/llchXyxf
s+k0bjO20+fOF9UWfU7wI+KsXF6lbcJ4zQECXo/Z6ZyroUlt7n+4aF6XR8wdX48JgfouDUl2njN6
1pOdRT+KSe6WVwkszwG65h7iRIvZG9TzqaeRteVkmt4SbEvL8+BHhPtEo/HemRqi0plzd66rJXiZ
iuPyPIukM0qa8b41ccXjXa93+NLNV5YHAKf5FtOwownFJXE/15V9NPEi7pIS15gpypfSCNfOOI8f
sZf6G0ef4nPtlOaDU+u/UFeOH1w8KFgDN7j1Ilb7Ogo4Ekv4B93MLtQlnefMtIKD7rKxCSJzIJzs
vPyj6SSYqKlrnJjPs62lkxbjesXzcmeFhoYCauWSee9117Fy8u9nTdL5YRh0+ZQQW3B0ADVvyzSe
PlxCrRgLP7qxySEERuXRz/Qan3J5Xd4+itxhTVkLVnMYjLdGRmN9eZt9P753aKofZWtZp5hI4+3y
9wIpTtZ2w49qKlmdFAkWvtExX2bsP8tbJNIK2lE4oafuYuvOCSN0LeqDu6kHw1Nk3n0MSeXcT4zV
33cE/sYk7PbNAwK+p7E873XfTd/02N4sT9mPACG9OaZwgH70vpvgcPgumzTNa/27qjCgsrW1cVe1
sXWZuwHvo/rsYwVnofXnl7Jw2J8ZI0aH0Z9/VDpLe1K97mhzqCCWIN2OVWOe4sTOH6Wn/fh+VyYn
WhCXw60eO/aNp9EXWO5oo/mahqJ4xglQHTsfRLI5yvQDxfLybiVIqG3dxs4RaReUOTOgRmyWD99H
p5W488KqZSxHOOpEbfT9rI0hnwcKo4/CGLITOKjh+wvMsJUy0b97YY3I3io4ZcbSffaamO0pHxJg
ibFeTjEZDsHtctpNxCu+EwRBnvqvsWfqDo10PJGg3SANNJBQo5woK1LhO/goxyZx38mIrQ655dQ3
SPVZmqAm3Ls2DIAqhTnpESbDSNgzq8oH4kHLYyKsDrMGm1XDNvaDTtxB40tE7z7ihaSbH6ausW9K
v93qXuUTgI5ItJl/ulOq3Zngd7bWgFGhbwd744/uRMKZ9i5Urk1rwBfKB698Lj3/GCcDbK6gtk5j
7x2agj1gLDpxIyx21aGNntqPabzNZv8IR+SdMgZOWM95kWYUrk08DEgQOnMXCa7R1qnAEfUN+sAu
rc9BLarvmzAH2C2oJ6kvrTghrhUp5xM/QkvLT4j4zs1YR3svxif899//+bjlwcuNpSj6379KO9rj
HT0v/7Y8wfL3uW94jeXHv//IMO6vSwHvEukeEpzWTstT2ocQqyqA7Bqgkdlrpxuei6wlkCPbPi1e
MENQf4nZAUVaN+9Lr3uJUUnT4WJBnGebxu2rUysha9XqJpU6a92qZ81fpEBNg3Y4DV3MwQX553iE
03kcol3mfohOnwjYMDoM9lm3QgCFAk5mkklgTLZefyts6X4/oFdZ5iku01Oubpaf0rNOceoAHu8x
zYa1QwzRqdO/Sk3jA0VxVZ6Wm8mnwe6A6KYbY+78odtGMp+2cd2/xW1YnomZThG4YRFqhy06mNtc
WBcRNu1+OTxcZe3WTIeEnEB8N67GhiGp++flw1EdrU54anO9UiVHrNyd/ZOUx/JMtiMschE/G33F
c7fdkw7Xed2m/EM3NBwrQ9dnjPrGJTZKbbf8bbkXDpyCR1abiAD3DaEY60g0uM0LgYrsEladtV7e
WGTBFCkrdnElMBSVwqXhV3FxEzRPbcqfrVa7i/Kg35ZmfyVbYJNLtpbCt7ZGkStNpmxP1YQ6swyZ
eMsCoWuAsfkUpCC5qF453+fH97M7SL9Oy+vmMRinZHTg3dvdkXyqQ0vL8DAbsARChipaLHrGZlnK
jetQckBWS0bDLLS120PF7rvmXtqF3OsqWB180rg3W3FxybbPYWoK0B1NRkOk8rXd3AwvsY1Vtaw9
JCwoS9ks2p0TnyJCV0+Grzenph8pQvbIqxwPD1eientVBfPYSMxpa6BEP2lj8Gto289EBDjcZJPS
XrOudl9U+4bQ6myuMUOOw0uvrkhdXZGtCulYfmronFHi14Zi10VAvLvUnQ9FY70g7XVvApwAnhR3
Gkzc82xmrA+RqRwl/3rTDpjssta3d02tsU9PHHubiDjZxEYs94FoDq10h5DgUhfhcjrtHQPiv9Ub
Ep/onMCW7l86R84gka3sXLR29TBPNd4NRJs3pLVYu8TCXDCBVF7ThBS7ACHSqZeGdQowgPoT1vV4
DNgaMzWs/UkDemiVxS2ipV2BQeCMs63Uqxoh3fQU2kNwRxAglo8swx2kZ/ODVlBl5HXIdpfUbNMo
iU/GRIeDvLF5lQ2GcaiQq50i27+ZkPOSQktiCwJ49JKyLrN9a6XnhC3yabnJR+vOV6iVqTQvnhrA
8FUj8v2vm1QjxngosVnrQvsVpvEzSj/cPFYdnEiVeHGJ+25T0AcGBRGh1+1J17jkRf/ueCl2xNG8
iyyzPikORJV7ySGy2Ohsa1b+XNd9jMkHMENvGs1+sACYKtbD3zelqwiapMkgCS1/BhH6t6KcCiSI
3vf7H1qugLHPyJOq8FBXcSJPyw0lJ3mKxYtf9uOx5QI9dV1yGxdQETNz7E7LnxZz/vJT7yfoMITz
MmtcgJjZMd+EALVOsbqBt6xtdTG+QXSLCGdoIKQivm/xXm0yGQA7AiePZn45zwVCQ0ZDfEU9QAAS
LcJZPw5eOp0dEjPSBCstAEYWR4JpFGKd/L5ZftXRsMCoUffolM/dciiPg/oky00OI3wTFOTJLACN
WVE0qrCHxlPA2jT0yFKJldey15/8hlE+IkDl+8ZDHP39U/BfP/Fk+EGxf27SpBtO4OqH0/ITBMw/
f13u0CtBUpVbHcLaLU/LzRLvk9b5c4gnageXqUEbzk1eM44FrNi+f13+5qUKzxaFKmWkbU7EZDAZ
JDCZISdD8rDcZxki7Q5mi/xI9a+pyVBCYAvq27we4R6I8TgT5iiMqjobvpcRSZYjZKTrRmnUY2w3
SSUCzyYqczcP5QsWawo1NglsXYG3NKjK82CQDUy+Xb8NVQ9W64B4ZI1qlHKslhuX1TpGtDj/PiQy
T32K+D5VSnVWLJ8kJTh2H7Bd17VDYXlyN8bpB77q5OzAIa8nA8L6Eiakhi3J1bkpqRnSCAnuKK/J
FV2PbBtGAzGktj2eELoApfAHIqX+F3dnsuS2km3Zf3lzpKF1AGVVNWDfR99pAotQSOhbd7RfXwuU
ylI3XtZNezV8g0sLhjKSJAg4/Jyz99qTrx+SJIebIcEYaB2Ldu5yqZmFjtfy+txvMXMFLRFRPQA8
na4aOUzWMq99AJpNsc6sgHsxUIODas1ZVe2CrIiC9hHlZ3nAOlQersvB9acvvwsFJyLEWyaunBet
KnGmojaAMZon6yxqomVapsWJWaEP9cMr5yBwvGl6OGxd8OJMdynGzNJ+TIu03uhD4t0McFVaytx3
ZjDgl33boTENMiIPgn6PN+NUM5M+t0NMOA2g4gUs5J1wp/SESJZTqJawW6P6m5+b55gR62PuNMPR
68AgpQ+R4w/3hZz8C+SsRWlp3SHxGQhaEbMlm5E43EhDbskvHG+QbOLEUhouaU8geEUGBXLTxBaD
KiGiF2s6MGTLbZ6K6Dbv0xxptJmrVZRDoYY1RLniOhcUL1gQ6fCu0dPq4A77/s51HMooQw92EVmM
JlkAt3lT0CUW1m3gEZVtwv3eNnG0cGm+vBo+ht28nlfrBIa5k3bpyUAnRlQbfG5hZumJeOaJ6Yxn
rro8JCuuSz4bPajO12f04tkCliwqWeKnS+k79gt+WxiprvENBKIgXsdAfWHm8ctg1+vr792qY4pg
RsZeWGnz3OTNtoRvee/35VtD4NLKTy16SrUSO3NEAGNCBqp0p3mxmfPvyTbLVm1YyJcSq8hqCAuG
QvO/erhNawehvFX5xUYCccAgYUTaXodMhiN8bF5cAaXJ8/2P2sbfjoYTb12ZbnWdtKTG2uCRG+7V
JRWJvLk+WLIiTYYt7D6pwYuwWTTeldYgHsidx7ANWgoDNh7SycbblnE7tcdzrTTv2RplvCv69Mwg
pV1rZWTeos6H4B5P+TqCU7UDl8yl46j0IFN7vIuyRsOBIsblOIE9QfulONSSRIEsITE20ZG5VVNw
cCdWIAjKzV6PHHMni+xH3iATb4uqevY7nMJ5LGm22ROIeeh4a/Ax3YZ9A1gR7pUfXfjgpx0pO5b+
PMCRkZjZl4kI60fXHLI9mCwA0M4D/WT9IqXm8CbcWVkuBjRyckL2N6hzlJECKlLYWlmSciv0lbxr
6rw9DkYZ/LBSlRMYgpRoDaZz3zd19dww4GjDMruxpwTR12BdhF/cM5kyH+PIUo8CroyLKz0eVbJv
hlbeFHwK4Y75TlmqOF2v9Fh41jEuNu7IqGvkb/jWuNUV91mRtWeY4ufrMwOU9b2m10xuXAwRVhiR
YTVFNzttyOwXd8i22GryD9S14zLokvDSZQMm7Go8MRal9+1Y7t71HPPOmR+mbjo5CX30nIhwKhZ4
ECZYQOIPM3WL9mmJq43lp0H+HwdivLOcqdoDpUNchJstKBGLFCMDbTNg7xl0hfVq0qxcRAN8q8qI
PrwZ0oYVlbl2+4buSqwGKR14dGH5CHP61hG19y2cWwm0KqsTA6J26ea+2FSpg3S4GcfvXibW3hRN
b77foYjKoGWFntWuKr2UG80e1YPKa1bQeoq/g81deZUrfmgJ2RkbgG/hlu2ZdygrtWYhi97mpCPc
XlF+6Fvdv2vHhLpoeDH80Hqq0UQzQORGYEa6SeBJ/fvp9V+ZcDIkddgqljKoH8TA4jyM9qttyWlb
ByGSlflp3QyvXWOguDP7n9LRp0sXhTjc/OwG4xPyN1jbLBt0gB2Rpzd0LSGRk/XyYcUjfRPau7r4
7ueM75F4RI/Ej7tbpiTjLtQ9934y9HkMU5I0Y039Y7F18Ov/1FX3UTJMfimKsVsh3slvspBdEonn
2oIoL+Y4Y5owbGg2aBOTJzse3oCFYjMcQGSY0rurPbP+0QtQQsQvRMRv7mj+BPFiJsk4lcOyTMTR
EqU/wLkxlAfMBQLyex+uE3YEW82dzFXo4lW1hq6/AVv1RmbVtLcnqc725K7ATFfPFSs78ZtPHbb1
h5xrvrBsdQNuBNrz6Bl7TiJgUA5onUZPc5g2rTqMtnCOVaceyjp7NGpLrZNZmw7yD5uWSV0D6vhe
anjEmrbTduFUdS/8zWvaYOpVNRdGw6h4WbsTkQCK/hbOUUo02/ZepnKAhEVEkbTEq8WEPy/2Q60b
N1Yttxmex01tBy0N02hn0Ura0WaKl47o4e90hT7fX8H7qdRZRyZ9GSvI5A1TYQrGjugkOw3UuixM
96EZ8QTLshDQ0S1mek7pHlTahnu6R9PWypxzkurRW0TIDznb2kdkQFnoyDjB8jRqq5EV+bscPm08
f+DIrYrkGkxSRdMZF5m0z4MGXdwrc+eUtBK/sNE8ZGFVHYK5vym8xnn33oayCrdSOcYjZrvs6Kvc
uC+4eS5YTTN2voVF1Ib7nlQGGeV4uoUQJE4HJnQOk9RZCQ5nKycacx5xmvvOscDKN3DvQuVlW8Yi
3MT0cDwhlaGvEJekopZ6ebZbQKSOrZ0TRNow6LrqvmqsZuMp4nR+f4MK0rkVmo8iB2jh+al8lzGs
9pJhitNH2Z4MWY6Kbj3UaWzt9TSrIJwxxzUMSbCaM9xH06BdDNVtr88c3DQMWBN5llioSzGRGMJw
a+W4sfWZTuVn4xj2JufbX4cSU0Im3fceSSygPrZigByj+qIUgwzQYE9yQHiBb9V+87unglDIkwDb
hqBSamdLJwFoHOUsJdKPkBf/70NTbl2t/cEk47aHmHWg4mRrEU/DUSvHUxYZyVOsje4RSzrQyiLx
b8a09W+4Kq8hCiB60Gz9gHREilxkTzvGVMlDlu+bRnoHeEGkOurag7RCzkIp6ZAKc7qURXouCArk
fgeREqp/tElb7FNmVJuLazEt81Ydg8zc9730HzJDQwATx7dtjuxhEL68sES5pXfJesqqav6E6J+0
cx2wwar7ddITaTO2Z5oX3kUqF79g3TnPTRRtc3+cFkNgVHuGxsCkalmu44K/VU7tk7GYP6V6/xJT
VD2bAz70gLDVIairt3ny+B5H5JSAXhHrUY7s0KCib/g02dmuetLd6C8ciKRTW6cqvtPhvVFZbN71
aehtUtpjq0om+rbFuQ3YCN+WEvJQAOt4Fjq99DCPcEZzmXSyKAlvqIe7dHQ+9CoXcwnf3yGxz482
W/tlEBkxUBO5VV0zf/LgKbSwWGboWL8H845SG3Yw3XClxfay9O4sC3tR03Xdh8eNRZA2D1oizZAH
kTc0YTxeRoG20s2pfdICIgNlGXOrAwXgTGW4tFj/NhGZUCdHWg+2y5RFxNp0Y2pQhHtE2LsQXNEm
Y/bBCF++5z1DoBZHGz0apmqGm596gmEPpojva6+KVwAIyp3jdT20ehbsSTjZEYYU8TpWCGtbz8qd
9AyDY0+UKEabfiI1frB2dmSvKrfMXpxCp8VCv75QKfd8ofwPnZuFHoX5Q0VifONKfWV3wr+JTUtt
KzfqjmMZh0csU2JrgDW8MVtmWaJ7y8s6ZHibZ8fBNbbSV9zD4vDVCd2eNxyg+tZWpVHJc5xgONNx
nJA71BW3ZuKAf9JT5k8GpRAfmzdlPYUKWhRZfXdVkkJCQIC7poFlgPpPAIsCXwF3q5iM2jaFn92c
rlJxyM/NWotluhJTZ8we8GAbgTTfcv9AFjVzDq2Zc1jF3OXLZtyHCPC37DigcvtmRrQKwfYwCZpj
4w3NkVr5Agd8Pwaqfxqa7FynrbVnb4Ir2zZp8yWRBWZuvruB21d1goffqY96qp2zyEwvXpop7nB2
dKbzRfR8pkcnuPKwJ5Q8GnGwN/RcuwUmYCyGa9wj3bCXBldYUrTPKoQtHecX5VnZRasnY6+c6Pb6
qzw1kNPmc+peNl4qM30MY9197OA/IS/1X7q4EXdx/dIN2DXD6j6Zw5Q0UZN3PsDir6B7eiV9EtfY
qajkgqkmjJBNsQ01tjq5szUZV3wj2xZeG1x+R7T1fVKx2kPeEB96jbsSXDzoNJcUI4WNJoy/JW3n
b2qHDFgVquFFoUtKisFfgk/KoLXa8oEcslXG+GOHNxRQNDgAWn+5RfhoUDxwNOZUHRUdUcIswvFD
tXO5a30DcRKi1AiCHUje4RDH6Wns2OeUjUfAPM6Kd4WsuNNBpTopAaBYXkkx6DgSydgOLxhPJug9
YcKAyR1e2LMgpAya+3ZmRFVhekcNUax6EmLXohQNZD1gQfQOwvP1IR4ApIFP7lZ+qJaNrdzH6wMe
uNVoAliM8+GlzxFDwW6ek8FBvoXCx4Kj6YcgarOzDLgd2wUKGGNQ6S5TkU7SFTDmPMdvR6fqVlnB
q+ZoO2rxjq0VS0HSUr56rZddSB0fWe6SFsevLbxyIxnnIEjJsI5mXbYdcz/hmx3TRzUxqCGy5aXD
0M9dyrgElZbTsSdZ0IrzRw1M81GnW5uESLcVBY2faiNWZ9kvvaqpjuachkcuExrynkAUhWivUIZx
HiVlZpm5NXsTDWIE1SnnJHXb0Gd3rbDJIer8UyiGiJKyRGSWM3DWELUA4OE8qOr8oNP49iUXWtpZ
B8ia7K49ZlQ0Mf17T6qln4XfpOX6z6TMEl3NdgSNaBk8T4NTbJ4p8gvcLVlxg8Bk3blmf4q2pC+H
N2FUp08ObIfO0Ptzbc7TQLzPhFrZ7p7c3VejiYwbdCxQY+N6b7WieHIL41AMdcJApg7X8ThUNCuS
+GMYDyrZ9p4ZPNb92D+aIPTMJv1kjqXOsNPkHRVwznwPIsEQYA7N87LE7JPUZ7dn8KrL3kKb1TKC
0JW7LCQ+9rQES8Hike2U8hs2GDwImdIcs4YjzqD85KRNsmMPhCp6GGiflQ7j4V53HiOlbsLCzt99
07MQfyFIacKHypqgRsMufiuqkAGO6/ywUOyLwq/YiM5AUMff1oWXHHKnNM60qfRzzqjljBxPHfpG
O6miXhe0pd7cDmFtrSLo9GHwougJ75jg0e6jfKfnfBs32JhqK38MlNnezYFCTg5xzGQfmuuN/o7h
Gr2dxsy4NaA9EDpS7nGM0zKqc+tZ96x4E5OZtGlAwDybArnAAAfmoc8NWvWe/MTP/eSSRb3o2nii
fJXVhqG2vaGvR2xVcJJG5z3kbnWO0nxN08o5DCVNsrEZd7HDSgevArZLqgM+M+nq3GBtDakJ5IuQ
pX1z/VUUSW9dlF21c6qSniF3zSwmXonbago5uaericySkGvnu01La1m22kteT1DT2xqqkB0Ot4ZT
hRsyiD0mNy0iIqbJieOh+x/07JmK74JVqV41cZvumMcA30R4uWP6btH5CMUpMesbFwmE8szw3GPX
gmxXPeNo1J7cVm0m6dgbrGkJ3BLLPYsW4G9jVvfC4WIqtHJlamAnIFUyFBlpThIhZ+88clO2eBvN
Fdb5J3MiiiWc8tsaZ8ratn3WWM94EnFcwy1P2TAYJVoGmO9MxRAjNnGwLoMpPGe2//sh9hv/kBZT
nrNOVe95ronj9UGTCjEEvkBaLj4Ob6XTRijrB8T+xp3bQkPR4wxmUAhUgky8uEYAQYziNHj23Zgw
O2jUXTI/1GT/QdTFqV+LlWKqujIIOe719A0WXwsQxejWYoQATNiDcUhrK0HFqSVobmDCW3lS7JhF
E+vs1c6yGSrzJiZEa4nbT+06jbbh2Gv9VpL9u27opGLgKbxD0UceCRL1Qwtg7UhL2zv6YZSsZDLV
a02QFjilEs4nqaIPMnm053U3NGJv2+V984g0hEJeKhMAofwk8jq4scdogkM7VAcnQ6wBwDHfoVI/
+Fi375ziXQZ5eB7hRCAGHdubPubCDPQnq2vVmZhnbZ3Wpkb+SXhP3qF7AbAsHkfF9R5jFPtVV3fR
OC2ZSNOjRgOnmm9+3U1vA6kg3JesZHN9ikDkJMoJjTgtgoVeFtHBHAz7prJGXO/GZC8Lp3q1pLJu
+/6z7432doIftepK1EAtLdgzteQmBeyFnQq20iGDEeqhLgGHGbwk9tBt0l7X92bc3nKhMcknd3oV
tOhFRRO4W2M+VaMSBgCeiEPf1XIddPMAOw7s43B9GC50fWqCWcOoXETIeXbobQ8iNfVLPuclNX3x
nJuAUhAaW2+innb5ZIm7WmAcKMt9WVri0w5DdMVtMtz3bn1id+Dv+lifg1fS5IlxoH+JZzm5ZzUH
QC/h0rN9+74IQPo19PRSKzoAtouaJFi4xBGfMAy122IOcpnM4jOuQ0qeWF4yoi8WnBfd3qChcnAJ
ZLds079HN52A2o8AdM1PEXt1Kxdr7u3kGaehKtCsdQ1JnB7XiqXpZ9TM5ZpOqVh28HPOpd7p5wyO
+yJPuCUaVigfhvYt18z43nSlfCjZImuh+VYIXX8CsYdLTit+/3T9ndYRHUkO09ZVGvJJTFcPVuaf
aaN0b9NIi4s4U4RNBjnUQwPzJSxZMgw0SJhRW0aI4fiNxuiD1TfDQ1yDEOlgPy5NgWC57fPmBugT
jPhsgoElO+fJ9hBrQlxTr3wkBmNxUr63ynsinvsu5lLfRs5Ef1FXt9B3CT72sECtVCCAHEWD9zG7
ZAFro9COwmyf6Wie9ALxDt244NGWaKfNSBzcKBsuFpjgbRTL2TlQZntMts3B1I3gAGjLsvtTknUF
xMg2eFdOgja+Eq9d4pDTqMRn79L5NaAknEsTAVad6do9LeQK5k+RviFcfAkZTh6Lif+Lnmp8LxTy
hNLXwjvWT+T2KTa+DLkRPUpGBWRQRw/XB20ssd9Mvnsw+7wmyMSH1F658en6ELcMOOrIer92cCN0
loYWhitIWT9Mlsh9Hd4qVq8dlMx2l9B/ZZ7eeetAMGa2NG1dMmlDXm3ggsTIiJrdyLcosXBbBTlD
3Q4yV41whwLPprGtXFDniUb/ySapWDD72jm0fZdpM0erRj4lEJPJnfeBB82/UzS4ljLz8i3jAAml
vLSWpUNDmah1UBDRTW335uJqPfzvCkrAb4t38m9ACWVR/Piu4u+t+pOU8OvPfpMSXOMf0Ax0Q7i0
FkmaMbAC/iYluNY/XNMBDgLvwDbAJWDE/IOU4DgGDkJWCYywNh5oCewn+l//Yev/8D1f8E04jmtg
8/kvkRI8d0Yh/OEGBe5i0UXXiSUyXEfHX/xXq6JjYlUGqNTtmkyHIQAcpA3rE6b4eIkbl0QBpV6V
9jNtrHtPhyGHhl/he6JASxOIJIUHeiRGAgUAsXip2EHpynv0Oi89hEUVHLv659BmBKnPFBxNXOIS
tYcec6nTTHQpAFBi0Hf1ufUu3Dm3GaoPyy0AQVBSBFFPT/E8U8XDe2F0dYe8JV5WlvtOH/oJC/ld
ZsAk08P+bGsIYdxbfe0EvZorNLK53QGJAG9y5htCPwks451whop0RpK3hqfAm+AnxPadP953mf/Y
9MCjp+KxmaKfUSMuwkk+2t6/kSI694iJB1UcUr25pAaa3ErhtGhbEnmqrnmdouoRP959Bw6YAG2I
psNa6qiQ0RI+21Z027rpz67hzQvusbSFfxLvCX2z5DC7wrwTlXOk03gyZ8RwGvKeQ7d5pV3MckNE
tbkNAjqHfXGhEljrBmHWjn1BEvGadcE2NOa05omGS1h8WsQKNY23j3UOWyBp2SPkXyeBU+FkDIAa
ENHnEshkCVi+LDy0bvlW7XTnAQhP4aosEV3DPOoqCxJUttORsIcmXiAUHeuKwBJ7EKTRqO9ErqJv
64CBZQm6zj5nFJXD/wkY/4jrmaJJhDDTN0NMq8Ru2DpEOH4opPeCHfWyS+07fAMTX6fJwNLbJ3bA
PGn+tukmftrVSzgnG1To09f14L0kLTllEoQabbfsToYET9Vgq7BjcRtkQ1+Bgnf6mhjMAd0HLhG4
Z5e2QMZGgipo2Yb+7wzLwQj+lFINgweFQeuXxU+JZ36dsVmkP3WJme8u+G8Lwc9ZtK40lqp0Xxrl
dUfKze9BBkdsZislblNAhD2HVglxkjFM1PaIuLDSRTmBkrZi+G64463WGd/N5ruRxtq9KYMVcgXi
ZNuKRBQc+L6AVx0cCEhJN41L6UerovfgHViS99o77h5bwz7qiuX1Ygl8n/z4qFtPtWEvJwKi3U5f
Ucbc0ZeNlzOxqx7CF2qkSxrz/QIkwnd6R1+Hno8RUooW8SYdaXDb3BTgyPExqw0qbHh+QTXszQxd
KmHO5FevRGHe+0o1i/Bex0wBydC9mGVO1V+jVMr8H8wroji/r8xZGjduM1v/KQIxYBKcL7w63WcR
XZPccS7DCNCMvdXCNDkqjVm+OP08HVkEdsqVoL8YaFY4R4cFXHDauw2B65wilJrMWHK+q7BAbMPw
6NUgO3OlStFxms6h9hLXeiKAX8xO1GJBdAPoUS66padv6yo/IWQZCGd4dH1cXl2V7kJjOkzpB4RT
GsI5s0uOdcu70I3wp93MiVYgVuNH+u8bIzVgZrBLINPHonlbDYsox4Ba5vvaHsi+yYOjstwU8QX/
LrzkwyKnGLATDJO+Dl6LJhp3LV+ha7uPZmMxsgQrwr8UhIlDT6O/nK4ywXqKejiG2djjm6Nd6bvy
1U15XeEypmSt3UZyPLFjpHfv4h+ubouKFSin5tnUFB2LKs3Jl6LRnKh6n1csLAUj0SWggsycVV1h
zWRUt8DwRmJmiN4T7QFFEOEy0YxJRTeQCWzfMK7xzfmabSvcjjGlRsJiWTbNu1n6PxmHp7ALshXe
0WFFjCDKzirYAu88epLscRVat2k0HRrUZGsaAfHSj56lZDlKXcY3MHRPMZ1zPk8pV7VsozlZfNMk
ccHNID1bHAg6Bd45DI46kUZsJa0HelDrQWn20ptgvUEbJOIhBbOcg+bXinLTRc6l1/gGO9uRJD3A
EO5QfC6i0XtC8rMrqXmXBvGLZz2Hfw2mFLxdjlfDd0uWt7ynaUJ+BpM7EnJxyy2HtFt3BrO6LvWI
d7L9W+IMN7Z1o80TYy0oTmYVfE9NdxkakEmjKvlsi4zdMt9W6rz2CirbNFPUy6qhoTJWH1VK8VtI
hyYrLHUiELj0MmgImklb3+Z0mdeSUJp3Y0Nkc+ire0YID3rTfuLqemoEBm5PKRYLEd666WyTB5Hh
7/CWR4zUmHiIbW/3zC0k2U205m9iGihe3rPcFnazry2Pfvd8w0KLhj1N442WmgyQeNcFwZoznNaJ
PzAR3WCFenfb4mcEgSyZ2rey5jQwjOxT17gWcxrhS7reW1i4zjru7D3eFeZ7PgFTtKeJnfXr4yCD
rTM425rVfkQNAvsNmqMpLlPvnvse+nkC+pP4bnNZR8G6jZ01myMW/En/geHh2ZtoV0bZeDdZ2M2m
on6L28mlUcDNSDOgf1sDOhVXcC2j1G64OdHhBhYGBxHKGcj7d71PX5pKP8xQkBjTiUdvstL1H9So
CYgxrBMMKRepnYVLzBe2DRO0q05OTxe+RJM9J9EEZPBg2VT6shcsNn4qILfz165SxcaQ9BTyWKcU
lUstwzbjhoaCBMvXQuXwKLuJpcKbx1atedfB8K/bYSCCmwVSDCJadDTLFrqF1jfrjmCGSaeF9oMB
LV5esXJJhAJhtF2kOhfM0MucomiTkzpDb5vbIRePBQ64ec3m3VcSo7LTjC06XjB2ofYIweiVDkRK
z6ulnsfy2zj2nU7SaIz6cOO33Ckj6+wgHmP/xrZBc6oHjRHfMvLP1hzrl5aZvoqAatBIA+CNfWre
usSVCdtYaoCHjMs46a/XM8e3ypIzYI5wGw9RgbrJHbSSciTzN3aBfjSd8BU3msSyGrwwydhlKMUX
4cV3rZQTyS6WzuCq1RAFt+bURyuVICuPGKokBgPgkoKpiYsfXm/UB1y+uEJ1qrvWcdZdF6FHD7AH
LMrafQbITRWtsc2C7+eQ/+uWBEULZqQbZdj3HPJiZwqhjorew6+HGnvosek78gtGhHlNsxZD5x8s
KjZPVcaOHfhbVGNWxG20kjK/bo77Q9P4xrpnAJbpA6EqdIgV3qLIfQ9dJ9l4VYV6LWjoSIWSh1/P
dTllgGoTorBnyVKE7CehXYJnVX/4p5z8qi4v3Y3ywmRN5Qj0nBHowWn134LZf8pMr9LZYIOsguaI
/XENq3I1FHmiVmDEx36aIbTREZ3cjU3++SaVQh18r8F6gHRpqVlQG83G22D2Fl5v7iaXfHNpX4w8
MrYkYTiLKA3IR7FrPLoJ4+ZtbhYI+xWSxWJW8F51uUOePTmNn6F6mP+BGZe9VDGRxEZN03hSBu6t
dnYMzN8ndS+o4WkfS58JBWLyqLjgTgCMY4bE2Y9GeHKFOlVt1C6bDNoOVWt4ogV+0iBgb61Zke6R
b45bxlpHwma8Si8dHdVD4PxAWhM8yMliA+Z338uy6U4RISCn6Y4ErUtVW0gjMs8B2hM+iegbclRB
9BAdNLS5+0wl2bpuOGE8qQ8HBV4T4878I2MhtjiCPM75WVxlJCC17gSSOXm4KokToxkO158yVC+F
GxL1gnslKWNkp6b7Bgq6nf05jNhb8UpSp9z8M+uOkTNe6H8+Z9gN5bOIPq/qaj0eEJr9+tFOURC6
KXtHtD0AIYm7M7SA3mkWocMiNHTFNgcj/ODhM8nNU112OCETXCVzUtD1mdnHlFN+iDhj8Lpq1Xn4
l64Pcv4f/3raV89WHAQbUSp3TaGCcClXs2FQGWuzx5Chu6JD+EVObeSyCUgLYhVFELkL4uTsxdiE
F3QNztHwfOdY54X49RNoA3dlKw3GzPy76/+kRZ2OOPSAzMdeX39jzX+E8Z+Lt5njxaV+NiznHPRJ
96PizVaD3rzhJaHJ4+jY7IIgp6Jpu2Nf9+I8atopmdiFT3b/ECupXVTuHIseNV5t9dmxnqF1miww
tCFZ316fOlN0sfI5Uapnb1b1uvmYxYlxkhPBfn2XAROAkLzJfC+EAGH136op3KI0Te8YTaQQM4a3
vHXz56r1nXVWsEFIC4ftuUBg13K0I1iVf/QXbn+V5X/y/4y5Gv9SrdvC8pj3c7KQWPslbzvzNRO/
T9PuVC6LrRlAxI5+xikxQHREH6FaUTjgvY+JisMuz93r/+f1bcPTTYEi3dK/dAv80QbQoKp2J93h
ySGUonHZTFIIWnH6yWbflKS4tSI6BMb0i7L5ffgf4Y/yX3z2L9iquVFhCwStAhC+j4Xhy0uz+dfs
eCraXTZSJ84Fo2z9xyEbDTJE4I0QA4UjM/xFo/vv2rIyDH0+J/7fPatNVjbx5/uf/arff/O7YeXp
/9Atw2PxcQxHmLSLfrerPPcfNLAE8FDYYbpvzZ2k3+0qy/gHXSzPR5utC92x507W73YVNFCHzpfv
eTpfnil85z/+9//8y3cuvzz/8/y/sv/+PP99YUGDsw3HsfhR/5o3H5JvNHlV2e4cFBKrGqXiDTk3
yVFW9Y0iZ3Il4Mht41xL6fzrBpZgsCEl9p+kuiWNNDqaLSMxgP8LRtf90nUaol0Y1tSo9xZ+W8g9
UfRn6WCcwoJfb/2I/PU/jve/OI+/4A2Bedve3Ac0UV9ygK+cvz/wa3VNu7gjpnGLyKZZEk2xSbXc
pLbAIVJgjcQDZi5a3/10AVr/m9f+un78enGfBRKMoM1XMl9kf7x4YyVQDnJHbZs62nhdSVImjJpm
jNaZafSLNghvKlEBiUIZH1hx++/Yjl/Wr+vr87WBDXA5x2xL/PX1J2NIq9G2Cfzy5C1de1LCeqNf
SuCWuRtqrKn7OibIL84l8CbcxH9/7A37r+vnr9fn09uc3qbleF8+/8AwNoX9jTzMYURJ/XQfNij+
rJExM15Zb2FZKlzhIP3ecEtcIq2yCf/YemxTckuipEeV/vdv6V+/Iyq9+eIyfOfLEVHsfQOrUmpL
7IHAfTdEoALt+vT3r2J8afPywVGSGmB3PZshsud+eRmJAFp2pC5uh4lwqRGV5LoZRPJcBf0yFSo8
6GERXCbJft7sjF3LYPTWbZiIod8wobhjlyWiRxyT2Pb+awv79a2Rr6WbFu1sXcy97j/PSafuTCsy
kO3I+pOUJzopWvTdtnxo2cFjbOvQ8mHM/psz4T8fdrT0ps+2xMMIzar11xcNSAXsPatstwmmwyXj
v2xZ6UQn/v1h/1dH3WTO53uujnnGmv/9j8tN96SZGGnKRwPNhEmYj4F1ku6qBfD671/qy+3xehT/
fKkvXzDY4LAOnazdekDPac91q7BNPtHAVQvLpaE70m2Mo/HfQDyvlNM/FuTry3quJ1DwgpMEK/nX
TzhGKQVEzwVtujrWVk0VOz/Xjyp2881Umag0/BuEsO25qvpHhSWazPpux9LAvFUjBavLHGvdJ9pW
64W5SzMXuBqEz46J7sprux7qVgqpbADZgIV9HWjxzwas1lYLzHMw0v8tmvAnkYHoXtPbxivHZZg6
ycJAOX/ywDqpO6PVvtm1E+/+/nhfl6ovnxw1lMtoB3WK+Z9OW4/RuFkqLtzMBARoDPEdxgyofCGf
Sou6O6UTI9R3GnmlpHBlpL8k9njbF527GgaYpqJ4ANdQL3Ss3PSZQX96hJtYI/FmEPPhtnGymB3Y
M9mQB5s55cVzp13F1hSW7QprvUXQqg3XSn6Pc1KlQ6/Xd8ErTYKEkWpLDmfy8vcf2fiK5p2/bUvn
3jUvVg7/fblUEz8T6eRkakvRna9bXLZ9nfwYSnabsn+aGLFT6MBd7B1nIHOWw6E5P0fEwrqKNxXS
jFNYfiJj1U66/mbGolw1lfEWBZMBuBatvO8YG9E6JeJAsQmtzH3022Dn6x+J5kVP+UAaRu9yn8T0
QT+b1Ux1xO/YAQB+Xf0fys6ruW2li7K/CFUI3QivJAhGJSvaLygnIefUwK+fBXqm7nd1XXbNC4ui
ZQYIbPQ5Z++14ZZ4XU+KMv8m0uJBje6DV9XP/XAxSLqBnU3IAhIEs9eNYwlMTZ3TJfK2VuyYm2Rq
8HeMD5Bbn+n0ZyQhQxcjN6oSj7oun12ZP7aplAfP1mjMlsOuJxcU+zcafRTUrdCcYHFqy69Msh1w
jL3QjXeNmuYd3R83erZSxNPOeNfaDEwSdszENX+fa7PeanU574yoKTh2CIizk+neO/5sF9phrIcn
oct+O2mouqbkTJpEEaj6uUkoQ+GvrL2g/CT0huha6AkksrUmsxvtk1FBmqu873Erv1dOey/Fk10x
0Cga+cU0bGQr4s0p8JlonjoWBkE4oWPZm97lScBpPtsRwoVUtqSoFzTfWK8gdrX9XR7Pfzmr/rtw
uVKya2UpFp7tOB9WENVFcpAT3yO0i0FdqL07ZtrWSNRTqEiSpje7DXMyev58Lv/2VSVXXYlgeL0Q
/HvdIg5udL0l47JLsIA1PRBq8T4w8wMl+dyK7DXz7Lc/v+Jv9l4YfrgSGB5hTrb4OGntItxIGsH0
+1aM/abMCta2FE1U3+3ar9IZF2hgZ71HRVHL5f7PL/7fTacrXXPdnnuebln2hy9uNMgxncaKj+tU
byBV0LiiKSJLToOMb570/kAGn4bQ7C+HeR1v/2/ByorBCyMwZZ9rWRaH+t/HGVSsRguB4ywG59bj
G7azigKDfzSrI+0D4IX4+OXYEwsIvaVj8QQimH+1xxfU3cbf3s1/r/q8G3TrLnN3g+H7h3fDCG4x
bOyxe4Uzz9fXZSOqsx2yYpCW7sw3c+owydA6oqas7nA2+fmq2Sri6Qk8KOYpmqN//st8zCq4HiH2
wwbqP2kZhviwE2kg3S3J6HSwUYk4y9F71bYwgjEZX+pofgfFgm63qRCa2ya+qTB/Lazq00yK0IWs
7M+ZQuZ8oDV3iunCbjK0IDTIiRXh7+r3evQE0OGmR+V9y1Zk3KsJKmBY3OBzotEfKtCGPPWfP9J1
W/PvS6MrPWQLVISWR632YS8SCY2op9jq9sAPYcz4fTTcEntU7Mpx4KLMHGc7pkmzHS3CFNNcgcHo
BOYJuX7xSSXyO93+io623thjudqt0NTUvY/rxNshbfKdKc8DHbW/n0WhdRyE+6SblbOLbJR2Ssws
Yd7Fo7N8kBUfOBLHyFpTQ/P8EHGMqoR43j9/ZPEBZv7rr+gZhmXRpmA5+wAzR0/lFbM7dfuRHKY+
jg8xmAAn1uYDk9rLiFUokrE4xhPsiaEs1aaK3+Gn+aigYugtQjuwPWcqFCobRwzzdo4NCYQjFpcp
rd4K1QwbRKEVz20Hff5Nc6fnNsanmJdGt6Otz/7HtvwCv9TGXBmE0oSKZo/ZyY3w3GHQofEPlWjp
CuY1mWi3edihZNe7x6myf/z5aFx3ff85Af7naHz4nk19PgnCP7t9NBjZdiZkb2suRrup1uCBmrnr
jnWh3k6QKG0DYi1jR3ML6f15TPu7P7+Xj7jz//uXcblIswoZpLb9ewVy51FMsxy6vVc4I7Mydz4L
M3sdQoT7jTFfEAU72zrBV41mjQUhN+4KVWV3jlcfPRizC2/8EkKqxdbogY8vsT946zx4IcetWPc4
aYktWWTf4MoSO9NUX3tjGI8e8QCbsLGJqZzEE0/71LqEmS8OAW7xiGzMYDa1K9zkPUeeuw0dE6+S
DANZ2G9FLduN6zH/sJZQ7RFOsH/Xj7HJEuVabgHXzPUC5Q2oHPRXS4RfUWU+20PKtb32dk7fvA4k
0VlNnFySxtqKNvrhGml++sux/e/ijszQEII9sK3T0vj3oQUgSlM6ZTl1RfY1CvsK+YweI0JlT//n
V/rN9ctm8yk8CmWeVV8v5/9TSHV5ZqMAYDZTR+V7WjdbBN4Hls57dyLoK0bEXhZoGEQpnv78wr/Z
8tILQ2ZlQjSn6fqxcMamO9ROKFmeS7kbQPFsBleJY9Z3300LnQMBcL5jQrS2y4yI00hPdgV2UhS8
GiO2vPJrx/0hJJnvS63s7YyyFE9YEBL4/Jdl9zdbGlsXJpk3iMbown04Rn2UNCbz1W5fxpi+puZc
denXUScujViuIkneO/x6f7t6/behw+GRpufi67TIyftwCngjueIJXhAg6sMtY02ftd9Hx+IvNimg
bog73Eahr3nWgS7DJzN0j2aHuGRacyetStwrWCx+HPdjQPaEhRh4fkoMZg7a37ZA60Xnw5rEO+XS
iRLPEf8RuiVDP0p8IB1Wjar3waWseSpOjFYJA5uM0/c/nzi/PWMpkRDo0W6j0/fvM9b28A4B++r2
Vnkz9eaNELyqWcKBHtHB5Jy/W28BRKz97YR1fvM5GYwwul7/IML9sN6lnRFVhqi7fbH0r9MsHgyH
6pAhTbaNVXtHuUJ4OvVnpmLYUhGa3FR2fjxq1OFrDKZbdPbW0sdAR8O3LHb9l0vlb1pR6NIdiked
L7MrP64a0zwweOkyvlGa+MqqMq5RQWmQ4fCjbvwJKoC8BuEGtkm95syPtYj8UCyMacgCpUNGfvPM
Ifzzn+uaevHx9GCHzF+K6tYVH0/kPhpD0yp1pHsDaGu9mOOjhqIs75bUVzOb1w7o8zbF5xREOEZ8
No7H2qSJOKRucU/8SGnK5NFS6ufACP9xQGwVhx022fLsaRagOTe+XVhpLo3XgPgKZbnHhqPfllwX
vNS46V04w4nHGH6puUyUI1u4BG4480dvfO2am7KmQkgUHZ5j1/cEC8i3Zciro2alzovZRD+WJtll
I/ijqYzVTW5wWbPaBVh+7XcNe4A/H7DfnN/IUG2bxZgcHMf4cH7HmpvMsrSb/RjJrbUk+E0FjOKp
HOJtNUgwFsODrbXv6fTXJvZv9looagVpOI5BXNjHJjYjOtr9rdMgqMidQ6oP4pBoYcg4zMownMNE
mdr2NOLHOOWAbLZ4b+Upnq3//5qKWkoKnXRQi/fy4QjUiLD62hXNHtrjXSsKPOCZTmTDVFaIAY2v
yi3RSlQloRBm95fT9XfFJC9ON5cixqGX/+Fbbi5hlCLxAAbkzMgUo3hvutW3tI6iSxGtri/NK7fR
shBaGQV13MR/+Rb/ZpXxdFp+goGcIeDx/Ht5Y6dU9l4sG5jggLJr72iF29Ttug0qD9Nv9b9+Ykqh
39SS7Cl1uOfEHyGl+3CtcfFODlheec2x8L5V5lUL19v3iqYNualgDMoxx17YeE+adHVOw/AHEhpy
hbCP7yMVevep9rVE+L8DZQgaIUlgJhGbfj+YPXKXhmAMrFzb3sEZmDuW9uyG3baeW7i2OtGn0GMd
FG09Ks+QzIg4f+3mcd46XZuCcfUCIDcIU/NiYopA0iHfdsreUiXPJZ4xMNpFdCgwUb9mQnwbbfJ3
mU5jCKYmuomM9YkIwvmaOdo+JTvb1PVPdHM0eB5sI51JviRelh5pf4U3YUIMQIXy7l7qY/uwrBzG
YbIeGGw0zz36uDWkUY32q2u9DIuxhvJU2xY5fzskTw4VxEM1SW3VNKNjLkpqbjcOvU+p482bKJrP
8YAnfZmNl640sDvMlvcWdmm5J6SeFpEpxF3p5S/sZAYYpWvktqmfZT1gw+q9LxRB2U1NiMTFhRKM
MsAtX9ScPulthBwaL24AunL+HLNvK+ZefSUUMmftINOyXzSgkjpQynkeqsc0cb6bcb181zPjAZ35
575IcK+aIrmZnSEBS9X/qGdcqAhvc8jVxFrvijpZqPegsyUV6dtEMy2tn2TtjAKlUDa6NSQCOcC4
BYHehZHba6+lA350fro+RASVCw9BFL6lO8ktV/bktq8qsCK0Sa4PGW4tT/jy9vmqfkjXm0oX4697
18fCTPnd2IZ7BBlBmlnyQusRT99675+bqYjGXT3Rk3NlXQToLbnsmVWC4mFObmAC0euM5mYXhfhv
weMgrPK0vkLJ0H5RNvAvQGE9FuwJDdB6Dxtevstz0uIxgi13WtUud+AszSps7q6PMPmbAa2kOAGX
7FC1Np7OUN7/c9OUwzZhr3KLKz32JdDA1fiUHbq5xKlu1uJZYY86AHPYTz0EDPzQWLszSqqTNzYv
M3+BIHacaJcbMnwUmI6NuTReAYRU544kUUtjm6zXNcT62tA+EZXyALS+v6mItLk3WnrHXtLvQ1DZ
voxk+BTFWXOKO2b61x8Ltvg3M1KqoVPHdtQKbYMWY7pnm9DiR9M2fYrzDAu/o6dn8kvChyb3gKuA
OTrCSA+3BmS8INXt9EFUY/pAg2ncKQhU/jKjIK5tHECWnozncCFvBmGv95LPab6vq9rZ9aUZvsDB
IjFJ9IggF3ffkb/6MoPz2qTRSFyPFi4vZlacQN97D1hd25fiS74+KLBdH9UAJ9+qnX1D+fIchd78
aPclKFijeW5AYftdBgquXiwcgtWwmsQ7887uEgsIEPfYuk7UGhvH7RKsrj17pHS22ovTLE7gNNmX
q77JcXsbvBzevKVCMNuH1S2W94iU5b7dSyDnBZ/lee1RbswM1nAsozVQyDIe9YJYFW28x4jd7byF
j+2Nofc8EjuIVcJ19lbGC4/JkPvKmOobbTaXsyLqrDPPRgtfg+l5+AAIZfgSKfE2DtMZCWZ5Z+Nl
u606zpPKBI+OSaMH8Yk4xa7jH+QRki8rIkkPgsyoKpLFbkRrR0XdF49LMTzMrrI/FylJDx3y66Om
tO5NqhesMQVSJbGzao3GcZmO+7Bo3M9DfGowtHxh/qsC1S79odOi7E3aDNrXx23ssru87pftqFhW
Lbfqnm1BWo3Zmki1YxS07ZK+QGT/wkKSfymtkF/PHlOzau9dI7NfYiy3UVK8qGHC3OwmN/H8UovG
eEJcV925hXqOhjZ8lsmS3aY9PM71p1zgXC+7HHzOar+dIGnvJb3XBy4yCJDt8BFhVvg49wLDfLyI
c84I1K9Tsz1Y5dD7C82lQ401+dkLbeEnJDIwb6tmnhjQUu7o39SkCoReafc4qNi48UTyqe3G7rFf
bwxF/0BVrgliIMOtPErazqU3naYSEgFYFtRsQ58+JmXt25MOzq8FfOEq5zDZ3hsgg4x6zea7aGac
I8I5GCs5rfvJH3rCRzsNXHxccQ8qn3qchN+8k7eM5YpNCSxq7zY9Y4qpbYi+Hu2LJDF1J/sk9tVK
/ovcZr673sPDKpGU51u5aClYUot5nuqye1XU8Z2dv3hNBIdrlB6tscgEYmwZ59qkY+PgZPNtzTZP
tsG112u85eDNhbOmdfpZHd86s4Ph3sjqsyCFCxRb6u0nfMZDBiWAEW33YCbIki0lnHNjuvW5WOEE
nYMJ7nqxqwT/GqcThX4Inet6g7Puxcg8fa93bXQRXrNzI8M8ijD8uiT92Y5hvqUNVOXxux0CmM/p
s/EBzt7YHQdgjQEVNRxih8AI0UdnQ0cfCS4ihZ5aQDNdDi1lxEaKZKeN3t6y6h9Jln3KshC3Qj4H
0ZL8BP27RylHaMQkdmUneBfs+0bV7SrHPSwIxcDcp5cu7l4hjCDDXjM3LoLrOAXMVvXiM7LhT7o2
51BZhwe2836pkKQ4mck1f5QY39lDaoW4uEP/as79/TKtU2VC9JxoveoyWQoFShKkj072CgDhIBb5
3TTjvejIezdPqJpZ1rT3ckxuZ9P9sfRKbUqrQqqM+HJwCOTBjbBVOigtRqEJWdPVuHOGBWza3Jwo
htKTUS0vxGne4/Fd8M7Ux6xdjtacP4zlRgyUTHk9HVUqiNBWRmCVy75LtN08mntsVL7MGTk6808q
zgei6Cd/dlqxLWpBB7KYLQ4bW1bJx6pL9sp6dsZTiaSxfs6yBttyKj+lAt700JGGbcCo8S0c9ruw
0P0ucb+75G+A+C7An+X9Q+mFnzCjNxisZzg2KTsTTS/WJqOznejGNZV7l6eDu1uWqd+Sg3Psu/JU
WPbIbFK7SxSZBYsdyGoxfL2d+UCW8aWs9VtaJQjt3X2pm74Dz9P3uuVHjE+c4Z95RK9qbLkmjVsC
2/JN26LrnbUG8w8JRihCqm1TW/d6i/wSLiO5gEaKLeTNHNxbCEo0nyWnalbkNbjutNs1AK0QspcA
Qo02YFQFuA+0KaYr81Zq1BElMTdBN5reebZZEoTzU+sRlFau9a6Vlr7FnYsQEuxnNi4PeudRIRvS
3ISkbwnyYLZZ2UcHWGcQDhWESlAc0WZMsK3ODkMLe7kBFTScVByj6rdQak7VxTSS534B60Nw5YlO
4HtJKxkU06Ybip9umr5bHeTqCb8AkGEDkfrYBlnB31iMkJ1G60tj1AgMyCWQnwT4OIbRkYfBaZqU
r3SvhW2EN8etwY1qEiVo2hPXGFRZV/s4n3LgRFGwmPZXVBxQYBqJVcuGINUMI5ddw/aNlLjPZu4v
ViqAsOjqTRqatnem6a6tR4vMMuQORjOdh4rrEoz3Y2Em7T4sc4ht+nLsmuF7yQUwrefkoZ/buzEF
hDskseOXTa3O2TSD/VjvdavzIPKGI9DtG9o5Yj8tEYQzZVXnxKHMpc8oVwJv7goNKUh89kribhrd
aXdYjkrQ1fSMXdi04ErbsztELSqDLiJjBGP39vrgkFrNue4jIK+Ti61naM6GhnR8qvXG172sOZvU
NzVhALW5R51+46wv2Ii5/qV+Lgwl+ZaCaFUtjfFKuNvre48LVQaWk35nNJCcUzL0zja1O4LyDg5P
ixOc46z7mIG6s2xSgbxvlX20atmNiXtbZdnBjFp8z2EBthMmH+DFZlOMRNwO60HIUoYLXgnDVgu1
4RxLZz5Us9wTaLoplDkdC5T1DIHWX6AIPLmtTXCs3WngnobDXCMbmaaQsB/H7M7XG+aCgdOZHgQq
iT6+IKqvlwKJWkGAUk5SzrZp3fKcSO211cIp6Nafrg9Rgl+S0kl3S4svsmrK81LE5dlVyxdXslmy
BoRlNKLq3WDDywGs0VebdD3KTddVK9q0PPP2yiNMPd/Bs3lMyelMYj0/kzuVn7P1njHFexDT/SEr
hzcXskfAT+HpegMIoseDYbyUORBmvZVAvtZ/THOPpfJ6d5Ikh1imc2jKOTrPWYaJZ73nxctBA865
hJMIOgFXhViCvdM2gryptnmN604Fv37UYi8nypBYTAHnEyUFVZ6LJEJL0vP1Zib95ayqV/I2il8P
u71wN6WdtgTd1Dl4eGF11BohAsBh0E5tk30zKExBpKXuyRpAFWXReGtl+CJjoniaZO9ia2GGpoPP
drmuYbkb/Ly3tIPBX3xTFwlIFSo4FOvC2S655ieu7sLV0rhRdbZJyd0MGq02+ZJnCDY6pw2i+CeA
hpAkb8yyedYCfS2Pqd3ogQwlxTWRN7PmLdspw78omD2QS8cClpEpM5BNZfQsrLPu/ZjNPlBurHYZ
KMxp6okU8YwYo/1KnMaV5ZEesd5dElF1Z77E5cm+PupFGql847yUp+ujw/pbsjEgy4e0KrQZlJkO
V/L6uBWXJJZef0+38fIhOFl//XpzffrrPSKecQQSNPjrX3+9zq/b63+tVnA84Qbt9teD1/9UX9/u
P09Xt47tA7PO/+e9qeubv/7Or3ciZ4Bw5uL8ekv/fIg4jO2dUuKVKIWEPff6cTNNwgtSXKYjkO9X
H8n13pX5/s+P13u/48Aj5ciDYSifr//rejNFrblqZ/8fNN6JOhmAaLi7PgSfZdm1wOm7vqRUdsNq
U5Aw719//OdmSSmkqwVgMpEQ3GVNH07CU9J3c+tUGezF46aTWw//pt9WzWXUNXGDhtL260V2Qdan
wBkKI/RrBaFOX2eBKp0FJsL+XaVGvwVIJgmXtr9zIcICxuK8ZpcfraJcfFyIFiwIoyNHvlQ3pCMA
V2bIXRQ0Z9rOM/ai7vPNhMDKzKafmI/0/RKTomyvlDJs6wPT3kT/5lK63MW0OqizHwvnMzu22G9Z
yLFeEKncFVaKzpW1B1rxz071t600HxCsIPtUcGxCQC4VHXvIYIsW6IvzxXPupUEerWq+hSrKCWCC
2owJjOo/7J9zGDragLMyHe1kX1TJMW4Xm5Ag+Vj2iIvKpTlQWt0vMzBpb8S/HYXhBlbW3jL6S058
ydYd9HlLOA0Gx3DEmKc21sQQOKk8vx3LdgtuGbJc3nxLHkHGPCQiNDe1BUffi+6tSkEBrN57IXeA
h6IN18+f42jA7uspPFyr98dOnAD3UFWkTBEUCgsKO5pF9FjoiLXskIgobgHcGFXlXgqr/qyGu0Ev
P4VZM+3byMUACODhHivyt7FMoTa6zY86Gp60vpmh4kz1NinVOUrjr0UaaEVL9q27yhIH4ZstUMGi
gUdXld45atEmJOyNjHLSDoP50y5D4xCPzzHyrU8R9q9NnYQXDX3K2ZiP81ihRrL0CxCpepd5abJN
hirxdTw0v/LCLXWb1j8qaFO7jhI4MGSEsxE2ypZAJnsz6qOz96K22xSZvsnnqNoamHvNrs1oaxnZ
LQFp0aELl59oHLNbR5D8Ilr3XIwqQUc2Tg8WwrOkqF+1vO7OjiA+YkgHdjuiqW7yBLTQKEAcZgnk
tuJF4y2cJa0PYKBY0vHyq90ichFUThoeOrP+SnULCwfz9z5yzPEusTf6wJav1BjL10MfbUvltP7I
eBNBOkBdo3AoCGHrbWmBrSgvCSxqTp4oaOZ9shKlcYyTkz4+oGPy2JmwN0BqcLZb+3k08YNm84ao
QyQuOhy8QjsuCOq3CTj2Y2GX9aVMaq5ERc0+OKNlG1rdZqGTiCoq/uykGKWA3CS+lbbtpac/1K18
G1G47bYG6rZzJ/dNGTWZrd+yamjvmnCfhm1KAKR5S4wdS77SALnp1a1uoP4YJSm+XUyWTTqPRWDL
DhZXLj2yocWXKcdJ2wl8Q3HCfn9ggEtZsV2M5NWC/Rck5UB2dEXhBD5JR6dQ4h5t8oBgvo7uR1L7
pLVOtLEwmRJtcy/NvN3FPAnZGulxGLqN0CH5DEnu7mbIpkNOknNuMhbOdMHW3ibyKaxYmHP966oB
qzXSYDWODnUdHf18eYc+/lWrks9aVb8PkxKnwSBzmZ28vS9s5FrFAkVAegVfI/4/THRzpxnx9zgJ
A1VKuFl9QtRc4gGAmjAu51YCxKZEzgmCaQ1bTi7onFy/RrDNpVOEgWjVfGiratkTVgY33Jx+JEk1
P7ACIoQZh2HTNor8kCxtgnkidKpdCvuoUc0ZKL7xmMV3kd1UZ2NkA2bp5ouAChAU+FqOlTFItkAa
OZxjeG6GdMJ2ncaPvbJ+hPKmqqEkM8fRRgnjKBTp/VIZHuAqYhwWyd6sLfhqr9+iyWqmY6OMO2KP
KOK8sWBG6exta0aWyUb5pllvphXLK09O2UNxdjyx15qWRNA6u/l1Y7I29pb3HjYxGyyGEDvdmxj9
ETrKkzlNfKlKZCpE2G4dxoEOI0Cag5i35ZQN5w7h/JmCUvmmy/yiiNZQb6tMaK6zUq27SXMv2+hI
3EgO64TAv1or3U0fEV7tOAd7LrWgBXHYh0NL1O9XYeD4rK06YUwem/5LN5Z2kCPCorUFzjt24yCq
2giZK6u1Nqc0hrzpIPTh61wu8dEJR54L2G9IwhjXFXPHozuIs/WuHnC8EwuXAJnq83NiZdWmjJPA
TqLu+1SM301dbbGycdWADocBuzTYJ84/K9M6zra1n7PZphcKfbjVAJl1ECXZwd4b2LnJ5CCoGenm
xhwAG3ANekvMSASwBV6XPr2JQ4Ya0VSke2Y5GqcbRo9iqA4RXa8A5VU7P3Uhq2we99ASRPSZZqPc
srlFu2OWG03BKl9srz0D9vVac1/2JmsUub+Bx3NaLI93DYdvju/Ypk5BPaxRVI5NaDm0tKBLn2l5
Yz7ygqG07rzF9VDWAjx0zCQHKDXdToCE2TF47m4q1hrLzeeTl2uQ3Qd1H3fnfgbmYPbuHdjvQ5QT
uNBa9fck8zjpxJjdqKx7y5o02c80X4JqGANJ12zHPjkiyB5hHHnCRGxnxk0sqEIqXOtTNWVgXHG+
5izafhSJJZja8TTGimBHOvWQlYfkDk7KrrOI7lwi9HNpE3OJZfcwEjqxmz9j6Sg+jQyQ/BTYADDs
sgTDRjhrJRCwkZ94UWjEj2OU/ZiMqN5ahi02fCcY8OTWtzz3zL2YWtZYel0Ho13CXe8Q7cRA7Uhf
Zj7K1SfctWSs9XV41ArSYTeu+qZJzzoTi+NdlOdFUI9pzrSLybBNedBD0f3d0grQIeY2WwOT+H0j
qGHD2bwzvJXgrg1Vev+AwRZqDOPVQyTT1aFr6AAobGUecG6191b4CVAbMGNStfI0Mu/RKJSPaOOz
wC373jeGz2SA1k8yTYcbFSef+bo1T707sK2XcbnxwndzTIu3ZBgB+9YavtD1R5Rxhd/bZnayxkoR
REiPoXGiYFKT8Q7N+eyCh2495Y+NdN6KuYtWESBdEodada7UnYsnD3tDT01AK0mGaXowzWbyHWNa
7iwO80amojjmJVvImSfae1oezE38RarxSAbf+FDbcXTLzPS2V3XxlOTDgRaUgRwtf+9lP+JdbaOA
tOD3rL9LEfFfmukbDYnuJkuxaZHrevHi0sP2jN1bDsA+0kQddaMb+Hbp2Dc0PLkpw6wJBcyeXB+L
2RbbTlJY4cONE0MSihdCLcmgW3k8IdsUyYl70s3viTvs5DyC5sgjYyeSkAI37L+YVnVLLAzJmAbt
wrDo1VGSvQFNhHAfzErZvARaHdv3AN/2YrbsI0Pbw9hPn6SQpG6nrc4VxBiDuiI3Piq4uoZgWdDu
xXs8rt4lb9jDTuVba8aKHVLCbM/wDkVtfnN63Tp6qXWjrNXlqqydPQ0tge7DCG+WSF2rw0A8uOJS
qOgn1joaoo4z7bJ0sfEET/tcr+wjtNQyiPJ+WH3g5FVE0DnDcM7pJyhIgVUA+opwx3ZK70ZWXaIW
5UOSSLnRw8LZFHUqArOkI6IxAkNoMu/sRFhbferWXJ48PCLlOS5xbvq5SwiJxUoxtXZg0aryJWFl
xzaT88YO55e4MeTZwrGwKcyV86AKLyjdNt+qLqkfjZygEpuWcoW6ZV/bgBAZVCWbCL3jnUd7fGM2
3ew7DN7IfT+yIimkH/ZI42OMP7lkGujIqjvp/TREOB5Hi85wZ8lNPyds+qa09k2q7G0tEnYLLpdR
vRDazhTDjQFSOCgGODVr/XleKGeRu4IgUDL5YtJiPQrX+0KO5njTyp0RpyTVKswi+QD1iEF7weYC
ULlVU91R0UIGQaxtqaa8TDMec5PCL+0IvYllu7eSZI8IE8W5rY5hBhmp6Zw5mErCz6fsPk0b57Zt
7C3iE/UMgThMW+3VINU5d9qHdG7CQLPU95m94qUEJ7g21y5uGpKdgxxnzx8mPLTiNaxkCFE81L7Y
04/QKe1XI/1ez0W486SaL8Id3WNbwjdEwsxFPYtv4hIHjCHK56JU3U3YZ8ancXqqgV+yORu0mzh1
s9uiZyWhlb/PEJw8FPFAeyhP7Jsxv5UutVzkopp2iwgyW9H1DyE7mPc5bx3C8aAPjhLxqm2hGnWJ
Y8pJFKb9i1PdAaN5kesNiWk9ICqgK2wbvVtPf2DsdSlm/RC1cFvbZXmq4z69MKKYP7Vi2WqLRq0x
pIyfJFkm3UI0yHpD2+5AGM7PurIY3um5gwh1Zcp1M2agaH5awFvfcD0YP4lRP8Vm/GWiTUzXemRC
A4cOWpzX3SwD2YOl0lofNRCH1SofKisjN94ZJlrDAzP2JQdcmKN9duvJPbJjqOnKhS1AEZ/IPg/t
InRaa945tl4GA2yuixV3BBK6y7mkUbxLTB0Qm07PUwcwqXeScXMjAUWvwP8M3cjEkLKBO3bBO0pY
a4R4O6mnn0kDbMxSCzjJuiQsjIK1SpLOH+MGW20RgZKKzSgwwNtMxjkjYuOxlAlHaWthWrrMxCas
ictBK2vSMBLJ/j2MvW2vhdGFaHtYSlYCI6tZO6CEY1n1G8N3VhEBwUsRQ+aT9zPfWSQ9b5mPpIGZ
Ez1SDmm7jWeGQYb8hhZVO8q4dvfKSE7oDdrz9UZrJ29bKw5MXSXFQzFXOxvhzdPIN/6Ujt2Ai0Af
T3Pifi7D6KeGefM+tyykkmV9RExFfHpoTWwZy3q3ZEUBRpd0nao1mRxDTDkWfaS2bdEAS1iG5iDr
KaH9T+dunhW913id8YN5kTLo05AEhYndYZO4b0u33ORDhezdmtqzcpKaoUj5hjG255Twkl2sGd9m
obP/nfPp1FMT71PDbfzULh5ITmhvizFRd2FYEbRhmD7hyWQ2sgrtSZ4C6WRDDTKa+HXuQLhZfd7t
LA0BHxRvtkLpBGeIjsSdjEBnvzfOaL161YSuz84/Vxr+UCVU+pm+er0NOcUmYR8prG1Wbwx/UwyO
vrfIKomL6an4P9ydyZKjXJatX+VazUmjbwY1uBLq5XLJ24iYYB6N08MBDu3T3w/8z/TIqMq0W9Ma
BIZAQgqXgHP2XutbWlKT18tcMI93rS3tlct19IAFhurALpVdvMdj/1TAFvMDTzfWvQOXx5KuvY1T
2R6SFMIaCWnVpT2pufPLbcFNRFVg+bo1Ppl2bh5aIrBhqSJWmGFrgD35RqVk3uGiE2gRvCG1kQBO
iJimXTv9tE1UuCXNcWaPgOr1BuZvqUCmF9BZZoiEDEuxDZKsxrDgIFlnVpTKFFEOIjzqWhOMlgIq
i1G3hZ/G2lsVbBpNZ6Sv0PaTwttlAtZG4IHsNQnsyks4LgKd6S4Lpj2ZocIfBKL3VPi9CxnbFTti
jM33Xj3gH4EKqK6sgFRqRdM6guWUfalmmzSjcKUP1H/soL2rc+XrkA8/Qp1aSN6GLVmK47ASk6kd
SmW8nzrHuxNKWp+1Uro+aqqchiZN1ErTtoWhxxvu9/OpW6zTIa+3xvAlKXWGKc6xkjnXexMgt11V
3OqdcGV6BC8bDKfikcDnvhgI3sIhbwc6kktKMowl0NeJHjog3dy8TNxVmkRfqpZIo4kaP5NU9Dxi
ZCo3gAyup/Eo1HSXBkS5hNZW08i5mgCS+E5B8Uu3QFIrXqyvZFkYxBfOcBPuUcfSkj+ph6s716ia
FUbpftPTZMvS8o02mb0bQ4OyFnz5glHQJtQJOYpt9ZRbcK8GKCQPFcWlcaBf2+JeOCmdjJjmyYcq
jaAMkOW+yVrFfJTFm6Ob2REZLEixfNT8KhLWvp3n9QqFtQ7+yX7E3rtWYlwLFqVwPLcJZfSKkWPu
vEaK51JeFMWuUokPrwQU/Dwg2Jur4Ykva8DXUDM3USvjvoOkj/2OyFtT7RnLIhKv50xvjFDmGva6
cTZR5RzyPr96jizPRUEGRt3U9cVxGHPacjhzEZ4zZFLvPoupg8TU1uKkslZDI58YQdX8WIkccqLm
YLh64kMpXtP8DMFf1t5uUnPkFMPKrUrHB+xWg7ianjQ6ZXNFyjmSeJT7ZluC43X5w/ViZPpvk48p
A+2pSicSHDHMm6OdYrrp39peB5KUlMq6MSjvRRszIN1Frxi+haX2PcpkRpej+Nkwad+BgA7WSvmr
SJvojMTO3TpW8rO35lKXHmb7BMu95fYQ3HERbk03+K7rxX2QLHVbCtmjTp+siTD/tvyqPUW1D1pB
lO3g0X/Jy6xZh1Iop8ZKGMhiLVxPhAFwnc1/0edlkkW24TaYEu7bHcUiVyFRJhbDnSG/UcNYg99K
X53+MMraOaaa1IDnJXw7bkVXFDboBgP/0ZuMt9pJ1G2sRoDGhC0R8gMIirv2UBVJywSdSwnjyFsR
vGtOXd5U0xpRQ7j1phAEQ5H7mHM/H1bUHD0m1AhUPWwjoTHfWHPvQCz1V5nV8SmU400UsPbqSpwz
nAUk85V0CCfmw8Q/IEMjCDMsGQ/EGcWgMTV/BMRE+mYq+ZZ7+H8OmUC2NWSrtPOMo+Uq3zOMxCqe
1i0lx5kiB959MPjvmYNr4x+pJMhWs/ZDWo733kiQl4Okiwpt6JtVYOwcmi0pSOowJ2CzH7XyAJcx
g5dnYVo3v6qj4kJ1A5WnxX0M+PFSUmSBLpQOinILNQumhO7xC9BJze6z+tVwgv6Isa/ciUm118T4
bgbTpqFvVAIVieC6bxK2tyyy3vopqK1R+wOZT/EiPtAvIsZSmOeoNr4zplR/ZLV5swI1ukRj5W61
KL5zuj7h/tppG0pC3bYAN8+AzeQLboKMuaY90/jj18QrwfS1EHgpgiVibo/J8EkiZ2XAlCVHvQB7
mZL+FaphfSgG62YUDinUFRetieyGI/81P42IA87QefyQDNfa2n0NMpJFox7e25Ca6Tr3QEWOo/Gc
OMU+bxvQkk36JCgJ7WiXofDojOqSt/UTg6rxMKiE30xF9gJKmPKKNA6dV5OgMchN4KRM00QEhS/u
TWiyFExHF4N9FYyrSOrRkZwOOndDwNywsjCYNylTgQkXhhYmxwqgwRkk2HYWsm+KIXRvTVQC0RuE
uh1H75uDcA2UU4hxfMB7gHWrXZPRtScsxDgNY0hSKnMxmVB+S8EiUGjotW1tMKeZSvXOg+ot6BPu
iMAdVjC6IdUx0b2zvZSoM4+pDv5yvuPg4ZIFmb1NvJYQhoqzvBE6FZqoCEjLGPbqYHrHjLH0octw
mduiQe+kZ5cI0Ol+CEHAWczLleRhLJ0Cvc0YXTwsg1GCf0IPtWyX06ekBTU0h0mYTJXJVoMguLZU
M/ENjWhGWch+C/uX0CO4e9hBOkqa9peMc4UMZWJI9CY6FCio7nOhXPKx7g5A9pqLF4agD0SU3fWc
lxFgxqNFsMkapCEgBLRwUXqJJCENTWbF5zQQfD2d1Hc1Ac/roVCh5M8XfrdjNukosMVKqesH7h2X
eGSoqFbiWobJvaFT9J3Mzs+UpDvxZTr8hCQXciHUvUhb0nmo8tRVbT+Swm77Ua0/lgVjlKBHfARj
GFZgrH0nX7y4xk6z6crK/OpSaFljBeIj4e/YFFVuvKjdXna/pJDmU2Wo8uom8qkggwcxEEGw5PBl
L1YW/Sptu/tVkhdjW6NH8DV6WEthKhxP47lTbOPQ6EN65+rmjtAh8ZXbYIEGkTSu1C6jY2sAqfba
0bnA1wu3QUiU49C15EdUZB3RSg9i/amJvYcon/gRqczOR5LE1xikRySLuXEhFjNgRiqt+25mwEaA
CEpKeffVvCDqI8MtWw9Xc4DtqPaq+TyhGl9F/Qs+OW+e44LV6LPrKIxh3wziPRdEj7kEg5KrpCIo
Msfh2ntaeKlVckOikmQEZr6UbpyTRZ3TdzEzUL4Hh6mrRbRRwtbxmVpbh6qpY0wAeNsmwbi/Rkub
zLBJScmZATyTOr1X8PGG6TfN0u5xJys7uClk/9SI3Ljcf3MICGJEXspDXPYzca1ON5Oe2jioomZv
4nV6TPPpXfD7jt2ueDK91thXzKNXKefypHbqfT9w+UmcFM3qBNMSKFl5l9ezsMUkCJqRaHDKa0GX
ZYrPGBrTi66dw5rmdimNHAGJd5NZWN4Ta0nAdcevDsdQc3Jt0nA6s2guepMd1Kp8NKw50AhnzsGt
awY0krAVhxHXEvs5jN4DxX557Ag7MrEIkI8QBo9ohF/M3oV+nlbpqbKD7KY3nPAlMd2+Y8RUyKjm
3XlJSfFPx6A7RHp+pkfLHEt0+9zTxm2bSP1WDosp2PKrNrPPhHw0l1YFlsc1w2/aUt9k811EySjd
2mGM8g5tU08Dy8qmkrpgKx9CpVRvXnRs7B1mq+xHSnlqbQ9qc226aymz7AyFXWHimWpfECZi4NZq
BOa0GV6ZL3b9XSBM96uRSBKZbW6KGuUfRocO3aUwXFOzbN+KIUG6aAvzmGvNN2YE6kmvuSdA9d2o
2MGdfixPEj053woXp3SOee4H46l0GeuZWkSFZF64NKhAbrS3hPv3FRvETTPilQ0j5GgmDSqiRItP
3eg5a1nhN2qsfsWUtedXyyKUzLeVqe/3Wdvuui7VDpVnJQ8BwjhbrTYO10W4tt10silg7EkB7ynJ
kPOqYAsUnhG+1DFl1zBvgjPfeoGDsaIAbabFtyxgIAKsI76R7K7vGrqjL/S2kendqOzZZnqv5wju
cnkUriNe8naePUMXqLu9gm3ozgzV54CG5ntpVNwCHetqt1T6ukblqIFrXOgK3dKewZArg3EzQony
yza/lFMXM35iig58Wb1TqfWvwrR9lAiU+bsW8WtUUd6pXPxi/VhvzTnhyAq1tcUgtMs7cSfSrPZz
VJn0oTwuwokVXOvcfgOJSViH3RF1HN7XQC9f2rQYdoHdMGkLeJvazG7W6Lon+vQlneA+oU6SBfsi
A/zTEdB863GX9PgOvtg1hc80jW8abkMaJbq94pzE5REccP9t7Ua3f5LRnNrBhhw257IsEktzLmZo
qnfQmPzQV+gHfcnMqj7ZGT94LS3UL7Imo6TLI/dk9Mj72iZydpnS5XciTtBuW1b7HPHjptibviCm
SnaUD5lSTWQaiibUVl7vie8jLaIx1tRzlIA+EGAnj7oxESVY2ug7QUSejNz44SIVeoZSrTMasAj6
dIhVUUU/PIyjXZ4UGfwaKAc9xAGsd1EgVPCWelWBxrQQkUHvhvKVXTf52R3fHUcZBt8wUHYClSEF
z9TaXSVn1wGhhoAUATjHOhlnTdAZzxWo3o+HtuB+By1uhNrdtXsVHK+fFUN+GPsRs0AefhtbI37O
xIMnvPKl04PwoTd6NBdJcvP6SLkHfLATUfBEVWc8N4YXEcDoObe0CKIXbelFtIM4dkGx9vB9PkXZ
dJae5VBOScentKTShsnsVGeIMJjmGKfewRIVenX1ZQpoYWEuEMDr0YfVNTUHDzUbYIHWI02UKbSF
CLuY5eWTVQ+7Ju9d/CVZcbFGfJAET7arEan5pgMsuKW7i6LSasqZMf9OqcHdVbqKgkHvjQMjck4J
BhurIafBH4wKlxlGumtVEtpHmCZVfc0a72wG/GtR9h3jO0Xbexppwd3ElFekof4CF/dFtm77wAd7
H+va8yfkIZs2jfp9gQxtVcs0OCP7lhu6mjRYg9q+J98KiPSacBzCLEIGvHnTvvN1UiAMm4YfUmts
izydb8WacWWma16ZVrZYfqxTrljDRg5lujFfRytPn6pQqZ8Yv4UrVckiMkoZH/UFc+x+ktPFGiiU
ydF5BQzcPiOxZYrr5OON1o52mYLSb1MnucPCYdGBHL/VttTuloXSaTR78EBSv2AbbbJ9XXndzo2n
E99VdkStpz0EFqF9bXoTTWCcgnzgmqYxrbEd42nSHiVo0VftR9a0F3fwwpcIQPk9RJHXwfaEn1lO
ib8t6u/buunvc3c644ANvCPIm4SAUOoG22JkiDphfKVNXKjbhsSFhWhArOXEXdkgrw+krH5tzewt
8dBeDokwXtFJRYjsHmXHjCSxtXBbGl19FzXFvWN2yj0TBkRAUUeNZ0rqkxYqx0bwzQNNebUnrd2b
nQNC0em+MrPQDhjHjBMlu3A/DFq+9QY8M3VGAISHDpTCSWraA1PVyNnoYVD5Jd453Gb1S0RVfE2z
+y0z9eh5aq+2jHKCQ61+MzXtr07Ih1Forj+YhMlBqjh2pWEBjwufQ69ST20uTUDSyuRzn3B3vQ5X
fPHb/q8FkYK7+81Q7L/Jt//zi7BEOV7e8l//+R//t46nsvhnDunykr8wpJrq/Q2XDtZSEsToI88G
179ApJpm/g1oH2b+Jf9GtfGJ/h1E6gAihSGIoNPEkoxP9B8gUhilBuEShFQYrmZhyv+fcEg1+0/G
DQBayzE0uKZgFSFgGH8YYPMKHPqQ2v2ZKIUZck2k2bIYwK8ftVifjvo0kLot0FZTpqkpajYsUCn9
tTY/pHnxWkgg471MPRgffUTx0xupvc9rFl26Jo+OchF3ztLQZW1Z9PPDdl6AVEFVumxUQHBzwYwO
Kg0CdBrjE1PacFp7Wl4c1UIL6y+qPp112ivbxDWK4+dCA+5OzXLemE8eq52Zv5qzprOdVZv1/BEi
R6JRtRelqlVxAoeaovskB3ILmBd6xdV4PQ01jz9X9cxDqkBvIGyIaSbkj91dN8EoX1aTvCC7LkuT
0UfWQ+FOTyr14y/mjlm1T4m2Sly7o3c8/xU/dvdVfsI7MajbPi/I1RuD8ijtTtDk+PvDLIuIGCyU
iLk+sjhIfcdiIrB3vayG/UTnblldFjD45NEdKpNeW9Gq66lEEVDO//PPhWbP//1QA3qCtIy/vIWA
meKncPxWG8pjJAgxccD2qRtMekhYyKnViv2yeXnC57P6Wn+xgE5vJkKf6M5Toh35YRj07I7L2gKD
X9a4v9Qql6h/2o12IdA2hpHkWy56TwGqg2MqBX+k5YnLY9QH/CF/2/V59N+OWdD751WyAr805hqd
Fd7o893Fx+5/bFyO8fFOy+rnM5cX5nSNR35rqZLqx448yY81Yjz0o2FlubFeVpfdy6LCZOeaRGt+
blrWAPjqH6+1KhhKBbjSP7Z/vsBqtPxYUmpRtPI4FC5/+SasWX6sL5s/F878W/nYv2z8bx//dqhl
lV4fgArLePp8ybL2cZw/D/Hb+/6X1cT7aeR9efjzHX47UmaPgGA7MkZ+e/Vv+//Nh//tBb+tfn7o
31763+5fnvnnR/vzmbFNigroQSrXgLx0lzP/8+e9rP3LbR/nxZ+748wgnuGfj6OUnEzLqUP4a4sD
az7DPheiKYmZVSbE3SukgvZO55L2+ZrPJ/5x2GWHPd3QWVoHEtHLYxbq5XFZ0wquHZ8P/9hWmjTH
iLPiJf9ldXnqsmtZWxbLgZZDfj60MFJlq+VxvhxuWQV+yJH//bsvT1wWy9uQZvKkoFXdLpv0FHPc
l2W1SyL650kzEePQY9rNVHGEXyqO4+TlEEjbrDouG5eFm+l08D92Lc9atsq4p5fgTPSbSO/pfROL
fHdadk1qYk/kSXJU1Qrz8v63w+g2XsxBkIqTpyR0EbjAs4D+m6vkVJMeu01joAhjhjtVqZms2cP3
uDa/YramoAsbrIjIJR/q9ntKOP0aYcyw6bKfI6Ex9BKjTa40+XoUBTw0Nz6JrESuNwCIpqnb5kc6
dj+MqWMQyi1o1adavg4wJm5++5Qf/43RdDE3xjUIiPmW9ulVWB7+y22froqPp8x3huW1//KhhwGd
u+j8xM9D/38cxnCtdmea7ofT4zdbyMfqcqzlMB9ukuUN/uUnydX4CH233P3+aZqh3Ap9fGA4y50M
/HF+9PKBsO15Tc4f+HPbn8/53P35nM9torJthiL/fIg/Dqt39d/f9fMQ/7O3WT7t57t8HmbZBnjp
K42O4jh6jBcoxtVz66L5WFu2LQ+5g1+1RB23yzOW7V3U9NwL55d9rC67kuW+urzmjyMuD2f/ZrZa
dn88c3kRHaq/3vtj/+fjj2NGpuLjjcr8SQO4Cun9YumC4Az1W0Qz9xRN+bnsoVBqM6cErzmzZ+w8
cEVoCqZag9sSQcMUGPQkcNKjMBbf046cPXdEX8v9WW7saA5hs1JvN6cfNh6N+U5qO08gNU9T95th
him+X5pA32zFPeCOzg+9W+nrMtABqTkPqOOggahKtCLH70cydabfMcIA1Htx7XC6hijeGzG4xxQP
L0jb6kl1FHMXlc2XLFZ+JDkyulFrvQ04uEvYq+460ScoiK+NV9D1iz1vY/XO2kqxC7cUlDJ6wWS1
06+T46apoh9pQHlm7FFYNPSdiXXcRGa6zQUG527I+m1B9DDV6+vMhE6LHvQenZdVYttnpgjRKuhJ
t23S9G0k/nllAds7xYzIfdd2jpmuQtFMh0sei7M64phm7A5y13ns+jI5WNXWo6GGY7fyNnPHamPK
MV13ffxgo3v37ZAkmLcOq7YftWXEN6lqW7OMExLOpi9lFr85ciIUr/+qNo9tKBCgWuuw2pc5fmDh
zNc5BEY0D1rktLAa09l+brn0/FGrEkk255jcTDvbV/YccouDBiByWaxbt/xWohQFKgwrPy8xg4+R
cdONn9nc3swD3CQZGhM3jcaHXNpYHKqvlhUQNeQGq3a8hXl4THQCasTwLnKtOKJFD+Aa4umxeiG3
mmwCQKwjgVRIsw9YUeF7jPVdMabHXnJRrVSj2JrUPWhg4YHIdcSMlfcj0cqIRpHunkcj9z2bsoLl
zW4gR//aRbegrmEEgYlbVzhMfFieOy1Qd4AfnA2Qyqxg7E8betvG/LfsCT93j/Qo0lFDtmK6YW58
VIcWDyJaDBSFyi8l2gdVQTRLpL6U3lTuEHwB+46KNSFAVwNbUYlSyhIOUWkCTZU1mGsAdetORBNm
67pYS7evVhR9tlGRNYdq9ttSQiSQ0SWrJqo6X4ljxw+CcNNbebU3PPmVOus7TUnqeBXimzy972BO
b8axse4tUslhmqZecBGGtE/Ifdajl8XrQfxEgRNse1KSslyIVYVbci1B5XiNeC8q82q1gbYVgp/D
JqrxlVDXEDsvvVZJR2YbxrY1UnfYk1GWr41ceLSn49hvSm7RdsbMBjWQhrwI1U83aajMe8weGlni
ZoA4NaGRPg03FEj1poknbpUoIZdXjCKK/Egd74qyuVItF18hXO9jbTpJx9nmnB9Nmtdw13CtUEts
Ge2vRJNR/dWi3g9c+rI4ia+ebh6rctROepIE2HyZrJmh9mOw6myDfRTbVTiK61DYh3HwMHRknuoL
11gPcMxugrOKoCqc6zUimrWlxYDUYr4J4P+Y9Mnww77GPbxWw7VoA7l1jFDbITN80tuhOleJfKT/
BupgYs4aU4YaazGutdJiQsYQukrD5k514aFE1m4w4CD2TP9oCY60zKznCMfSFlnOvuvT8jBAW+3a
OewTx9RGoF2fku7NrBHmD30RrhpOfILzaqpguImlXm8sJdi1FsIWPYVOzQ/1WWkbBK/SMM9BNUNN
x2/IA1c2JWWupyJbK27J1a3mAHGHijWkV9WYFQrBU8qv8WDVBMpanY/3iu8blz2Ihey1xB5n9G25
wpFd+4aJBbb38O91ErVKhNFgKgDHqdrwRcoux+bW7wVfLuh4LK1d8KsooztSWvd2MjwGRXVtAsqH
LpKCTKmcLW75ymeQhqK3lE+lTn2ZGFsq3XN5Ej3bI5QN059i71CgSdxwKaTDnkBoga0B6paLbhRl
6VbmlksyMARO2xFbGejttsynHYrnTVUNl8Cwv+RA7tZmWgJanlOvyumrPxIwWtEd4exLEI20YtV7
hBdlPJJesC17mtLYy2aOWXhK9Go30MpbqWPRrak7P8ecprvWeNNKbaCAMiD2r5ySxLjpEdQXGKAu
ctcjMdtAZR2St+1zGmpPGAIYonjdWbW+eZgtd0KP9t7cqM4Dosxx9zwaAdG+YZ2Ga6WgO4rVemd7
0nrMxLrrXP3U3qMSU049JxhnmgHRB22tSw+KvMd21eTeSYc/gXnKdUES3wh70fxYcE72AAFXRaXo
h8G6AtW4EABaI//nt4eXx12FTQpY9LVmFIUkcK0GXO6kTL8xQSCLiqg6DwbhtgzAOpGGl6JzMeqd
JEJzw0j6UNPWIiO3uaYoGsbETG5paPlc7ZC5YNrAhk4TiRPPb0OHbMMK+oYZJ3eEKRDp7K3bbjb4
OeYOV9TLZI8lkhjvZdTVaWNmVbrK2mwtx+Ctbq1TpxcEpac59a3U/pXXmKwdSErUssNiT95juAqF
/gj6TKN3FOOodk66HakrJDTeSg6etpVRlW5o3lVYTfWvlUtTxKsRphC9As5JqO5+RBXAFL78SkUt
P0wdI6LWjreKZT8P3biF9fJcTIO5km6xJ+fBwTZCtHTkTefKhSSfWs0TJkx8Qcakrz0jupDo2W+6
EWlepcXBunHxQZEqRfhqcl8/qEQDXlyJFD/BR0y+wRa2bb/lQiJ92b11bQyJyxz82A6uhkMFnwke
GQKpeqxSSX4g9YoeEOA+JkwW+Ef8EuTwdok8uKBZ+252wzbCRHNUcVXxy/BWIFzrLeCpS1kr2Y5k
q1Vpj+dg/ksLrbtAL2OyJLjywQrRhMSu5YJUgDj0U2hYwUaTgUITIw+WqkmMQinoTCqestY7sWuT
4smlQNRyPT7aobeNGq2/KxIskwGQ4o1JkHQbqfYmNATJrGr52DByqCq79gm0uHoGbc6wM9aZ1MU9
GUYveq2iTdgNdosM1IAC5CRoAWjhAet+bFPtzJP42owbmnzspzkKZr37LnreSk3cbaGm0O0s51iT
j33W9OjBHLKO36jc9kn0Mx1e7D49jvrwnvXAmCpH0VdFqB2aosdgYKbOCksLcDe7oSv+boxcQND2
oGJ1zGfXi+BconcKOoInYKBrK7S74wrRIDEoBeoXBIvBoWIIrdblWUBW2IDRbfaIfTIHEZejGIc2
yoAYpWeHd6SFgY0z1rLGR5CjHkgR30LTMvZc4zY0z4I7u0gwO3Q/WvTsZoqvM3b5w0VZvE3wHjDy
aU9VZNvUee1TJWiQjvHBA40b0ue20IJLbyJMUSXUA5GeIIR7TUyFgdGRJF7MoCUSyUabL50ZfjOb
xmHedvBB+plvvuYvHvhT6D4xY4NkH+3KRuzG0LSZuOQPg1m4uEQEqdTqg97nLRi74tFq259hg0lS
xT0qnIjwUA+XAAKDs2JWGzXW2z10DkKlBy7NmCtOqmPBbzmOs6eO8PovdRx5RBZU9oZAmTP3QYZb
tsufG1JaW3pkGTNQECbhsvTRzF1VIYCzGkEBASljqH5Dv/JNsToyPUDAafDrc89FviXzwC+scN8i
6fNVHWmGisIH8kkybdROv0/s+pqF3IwjQzks3S+RdBcr/lljYAVoaL+iQVtn8VEojLeHlFr3lPwa
J5yysqtnEa+F+9Ca+I125UpxTCom5NUzRFNwoQf4bTGD+lWvcfLFqw5tKyOTm6b35ToJ9IsiOEaJ
5AYbDOTDBH3PqktwqWkZlQb8LKsWZFAs2xA8xrQB13cX1JG6LcLsNYJJsitqZLAt8x+desUz8D5T
RwPH6cXoABcqMmvKHQOytyaN3toxflLD0vaLoH/XpXZ2PLpe2ti92+Ez5fh02zfje58PxosVVe06
VcQ8sMSS1GukgaDrau9sP9HglYRmcFKIzxRyTpXAjojS8y73+u/eCJyRytE2tgzzqOEzaVJA/PUU
HkKqwntq9G9W2YwrtHgWFvKDTTjLzvHaX8IVo58Fm0iNf3R6CjfMtCnaeLFJV73FyCZ/1nngwV0Y
Ti4kL2DUsa/Z3BSE4/2wldwvkYbSlL+znGZn1mjiPTw4TRDe3Dp9wU+67zX32Ww6AF9MkqGjjE91
UPGtts8asBjCLzuxctT00qnNmas0XgpJ6Q6edqaXL6Wpv0VlT1qog96mo8VPIq9I4+mC6xsvuNSi
PbIafVd7fGWKdqPZq1zVWf4g4ANcq+BkKh5itGVTj1muJvD67mOb5oRiNeEGwLD191eFsz0pr4do
K+Ztyw7Cf9/k5KB/lh3x7tNjUz0S/dNfe63fSbzvJET2ZEtOKXBHO0n4IOGzIrpQIQJ5OiZVC0Oj
k8MKNg4wdOT7VnbptCG8yXkxZsGN1Dq3yMuTE/bWdVlQjpxwlRNYvghJlm3YYKrd1Eac8rO4ZNnW
kj+1gp6pw3ZD6eVaAX1cFi0/RuFUV04KnUu+rLdDrsNsmBeUZsXeHeGqLA8bGRnXBB/PfY+pfNn0
ub2xzdeY4S8kSl7pKpV+zcQwYURoSmIb/n5IQw/0QxPCT1qe8tsOA7Y9w5fPLRZSAPT3ZQHxmDde
dgQRInxPGj6TU+Evm5adMTnbJ8sewQbyThYgUNTiCM7CKLlRK8SkMV6lpsW3vhreh7hCiqIZdyqA
x/MwWHDI54U7cV6V0ra2n9uysSt2QYNoJFWVRMFvEBhnDLLH1Eqtazwvlie3sU07J0g36FTJIi/c
iC81C21gOzhwPh7XAEa2dZmZa7Hsj4SlMzIarknj3k8e15BuqnAMVK159bxUuYeeQ0q7eUUe9teC
qdVX7LLTkfQf3iELJ4y5hcHN4R/PI8Tc22eTCpts3ubgQDyRWX3NRd5esED6H7+oScQhIjO58rK8
uS8Zfd1MxQ1vEDUeRRAOp+VpywInPQQvtxD75eHyXM0tpG9VvbpZXrVs00cdonmZYuMZhrWnht41
KwzvGs7B8IYBGzKoveuyXXfyDjokXLrERXi4PC1ox4Nw9AjlI69kFnhVYzQn8cTvrxxjHBKhBwlO
lM5VFFGFD9CdZguWc112aDJpDqqA4LI8XHaECMguFRJRI0kliFAvklsoKMa6i0dGbp11/nxuVIGy
89IGTZFeJVt3BBkyEWSCBt2aO/9jukGuXYRrR6KiNzyqb01Vxbd2XpiykQdqSsUqGjCz/K9u/pMN
ptOU/9cppNdfRdGMWfdGws/vUaR/vfAvDYBj/m3OlDM9RhjEjlnepwaAlFILfIDG7jlT1JhZ0X9p
AEz9b2xCAoBqgKBJw4Jc3pStjP7zPwzvbw4mwjl7UiM/dGbj/xE++u/CSEEu/0HBJpOWzr+BERTM
nabZf7L2aWg2Uy7UcT9k4hHL1AQaMHk0RyZPDC5EY3vbUNHukchNW7KZKNzpZrPNYVM3yKD3XuVk
D0Kny58ApJC9ufMmSRB5TBklt8N25QwqHY6sG86l09x6jy56rkisVNFQ+26EW+acdzYKlyAH+NDy
zwjRRhvDA0DQEtDyK6WdxA9ihnFIe+djpdHWNRQGJJE8zmcG9z+44XUH2yylPGE1qHl6L9rHUQiw
L2PEibU/8ZsK55bJJHU3OsS2A6t99WDfrTLFao8tpS4YvHZyahv5nEQPcVIzKEWBhFW024e6Q8Yb
rmnKi7M69L1HeNoYGoOJkUHwKLyzWYK+TPVBWSlZdsymiPmC3YMU6jJ1XVFC2RIzMa3U2YIWxjSB
wBirq6DVRn+KUnutKkN6cPT6uzHG71GAJ7AE3207XbWZEurojK0YVmTuIe8iOGo2afYBTmkvcZND
TE0lNe76gTkkaoNDEZFvbcBHRcg5UTolxOAwwMRcMwyqDpPOQJwxBLraaCQ7wfOOpd3dxaEpT5r9
vSHZ4Gx05h2kWeT+DlW7IWnaTS1EuquznhuyXel+Nzjp1mjQ/KOmXDtjJeltQcv25P/j7syWG0ey
bPtFSMPoAB6bBGfNoZAi9AJTTJjnGV/fy12ZxbC4Vdes+7HLrJAgSDEoEXC4n7P32hSORh1Eml06
2sFKE0QYIE/jGZsneniGdCwPyJYK1ilu9yzW+jK2pP/4tQdLaJNJ55mu9fhgqvcW9eNmXsU9abLF
vWOTNeeKBcuTPoxbhqvblbSpE2i2ewdIxNFNYvMONyKlIPuraxT9PWXBm7n2a2xjVHV91zhqupUD
bvMOFo6753CImeLP6TbNJnCQK5C5KWtPzNjdbTiEn2d/KrZo8txdZ6OmAvqwoUEHB1lDcrcxBQJ2
L2q6IBM2AmfPnFkIYCHw3Mk5NPGPlvQUGoeQBotuPBgkSjql9rPJbCKhZgyJOBkBnkTWU+/tCVZy
TzQpgtYk+7DsMECH01zvdZEbN/xIs/V7zpMQOwvSzJ4EBjt6GBDH7KbZHDBHjC36E/eN6KYM10W9
bPJaRPQh4BKtvf5lRuCyHU34Ufbc3Opu82MqQ35k7j75AoRN1IVvhTbdFCy31tjgjCuTW9uL7M2E
rrfMMrEjkoTcxtH6giKPsHq9C8xowaQM7aINEa226OsP1SJuK8kBXZgFz+VmMT8tiV4co3J69DVv
rxvNcSBVOOiWIjrkCZTsSfvpgXbEQ0lJ23KWE4lfcGOyT4vgHln0WNhro/xVtNlm7dx+GzOB4XwJ
yTpy9x6ioBvHg0TttQZUrY5xaym7Cx8WAfK8fkvS6VyVibEtGZCYabvfKLIRCug395bvP7cGMBt8
2cgIHVTVftFf+uyzjwkTlOKByGV304u1eET1P48/AFnyIWaQxotcPSbc+Gk7NDvG75nmdIr1d13T
LyGUAjpF3hbgkVRHDqU3w0YPN4B5LyGxxVRgZ2MzZxlA18b+ZokczRWJxuU8NofJJfkiDBE84/1+
LgXYCcNNcAJLGItuJ9NuBhKQoXhJUNpCRcJJurKg0ysHrgqwwXqOi6PpMBgZtgtgMznSjtpEywFL
nV9+zs3OP1VFcwDUlQ3NIW7njaYzPjj+gehn80hMSYAuuCDcqfmCmY/4stzCblt2sAKs1wrfPTJP
gp8H/DrHyWKN6BhOexzm7IXYtzCYuiTEwZhSrupOS8MSd+6d7mW1Geim/rlnmrsFOYqzd2W4gCx5
GRsj3CJhBJBjP7qjuYfvsuC/pQNSpcvnOse2BmDee/qCXR7DRDisuFSBjNF9BLMFgpd66UwQDjFT
ZGjoZyvN9ZvS35DGfZ6mLL1bFzz5wxBVt5lIRNA73xs5XPuDFQBbzgK/cL9rvnOkExoeNBPP/Njq
5q7rQX83mYa/YDprgtKF6/ywC+MJdR+01jDVdq1LbLdYMdlXybe1t0rW/+Vrv+uRbmvYxBCaGtKs
RI0lFN4pPLqD/k0fk2bXw+/QVrujo2Qco8pjKRoOJy2mGeSkKyNMH1iR9Qup2kvmMGDAQzFwMEuy
FuAfgxIZBXe9o2iY34Zr9oTXiFOhN33EA9YnHMO3jk1TDn3WcAS9QXHfMg6jDsQmKaOgxr0RrMOy
d5atLvteVdPX8CczGDighdP+DjTvIw22vV2YTEB9Sc8Rh8o3vjYxgK4Z+i7gySHdaOZ46nVIFbFp
9DuHMM4pp+VVAQ0sXHPdO0AfQBSMpxU54t6qXW7FORXrEOaBKwF0/I2lfL/JmHgIVtStsZ5KEydq
XD/O+XqqUk65paSCG4fJ20jH/DbS0IkMGb+KM0CpzAlLkNWfyLfuCr88al0Gz5OMjs0qF8U+/TLW
+dN3b2wQZ3gHMw3fowWW/OJTlWzaHWaG+Yz3jejw5XvGOiLoAaXz9UwHw7eJAMy+T76Ld6wQMBBe
k8X77sQIzob2BbLagYjIB8OeXnHJ0AxsOmLdqfeCnDJc/9KL9B61+aYvU4yaw61mU9elGHPbRJk4
JTk3WXfsd6Qs2FvkxCgQaCH3YVNvmG1gUgtPyUh7pfE3ETHDJK9233D/FkRbaJmIz2br3RgEBNBf
jvaDmUY3RW/dV+P4ki2kuuDfvo16Ti76IbdVGEeHFIbcVk/NU1RVr+0gEY2Mblu3cg+J0X32fdqm
ZBT9MGcsmLNm3dflSDouZC7SoCl0O30wza4p/a0HTu6dh2lh09Q13/vAfKUByJ3nT2USfy6b5oc2
CmjGRDAAfz/A/qX05mF+AlfLNXcIdWgwMesoK+bss7N2n1BUZG5VWxTpCofe1CDQF4XpSPG5/Bx5
CAmO3NmjXTVJ4ZzcgAqg95wX1S7Lem64E0yPIcSTho1mPreSb3HdqGNixreqjnECMOUkafBDXUSb
oDmrjSd1Ry1i3ZOGUbGjVpMiGDsnLr1Mvhgec3ESzQAJumgQaIQawot1lD4RmpObENzbKYVimeH5
HpMW3Ny/CJ8K+5l1okfJ9w9FFMyECNQvovUmQs1Qil4B4KFbTcOC/A6qCDYJcuq4J59Ue2qjXtEN
zXcnZYp9PaT21Ht8vOf17Yw65C5ZL1l9SptvaypghI6fokT3T8I1swMcgrs4KkHI0a+16QPwAndd
9EPihSeX2g4kffnZvBXsjOT00YuXm1D6TGfuWdtManHbMarObeHSs1K76uB188cx9Q5/HAtBkhSd
1R7/OH596IW02NJ07Ri3GMjjmFzD2q6bcys3LN2bcy0md92qx7brvOQ44neT/AavXyuILMR0esV3
q77mfG5btGXyRWKeXoqM2mGpjuluVB072w+uP6z2/njDFlcaFLU4oUGDMO+60V2EvqbcqGNJ5xRB
6+ZEvMiPoN4qU+eYesOP3SgUr2ZWQaNVumkp/VJ72brwp6UOLW8mww+lpvLz2AjWiZAKIJDusl2k
LkpU+SkyOqnOSHGgfXxtERoYsnPUV6j+9qlgNAfZEAY65AkGLPn1wcVAnSz3RAJjU22m/hbBjX4y
VxtFoD6jif7YjcgoOededED3mvFr9a/qMlIb1035Fmp5RZVOvwRewqKGvEeH4BQuHSXIVTJc9VDt
6VKHZCslsHrsj2nGShT7dOkirKmrr3AbhkuVjMiMOLLgHn3gMMDiun12jHPZMpSYVO875D5opuYn
owPP0GZPXuJAFgy/IL3AYKJNyY4eiwkHt2n3JCamu6QnYMKun0ucEnsyPx9Lq5ZRLmWKSGjhdjlg
Cme8ZDEnEnryq5x5mEjPbQfldkxVZdN4eXrsVvHdNIz0OOLvpflUbIzVxcyf6nc4II0ASyHoCdxe
J2NmFhFl2snrhmTbiS67TNJ5J8n9d6ZZcYcUK3MXaLswZEV2DikszU5U3+vOHAhHp7c7j1/pbiZ7
u87JJZRigDQ3raCJkMCIqfzFFf6Muh2mls+6TNMSmMy6Dql3GKiPT0Fc9t1D30kBkoCFs2iLfetD
Cve5KxAOTxKCaTEjNJBEbqZYVMUxM2nlg2SYmVEgvivUgCzPuUVJ5cjEK347+Mdr1LN+wgB3fV3V
ia+kANTb1vJv1XO5Euap3XXECVvN5gMdjeq8StWtITfq4ceGZcnWR5G/bQe7hp5L4xIWaiNOsX7A
DY0G3h/8oJF6e8IpHmZ9HffqjbqJ81jttRniT5Ia5hPFzetzYVk2waiBW1XHGrnEJ+Puon5wkD99
fYvrw7KDXmYuSRF0icmtLAvj/LiglclyZH51XkQck7vXDaHNBD2K6ZTm4Ipsp7QCJbzjZEdhn0P6
YAlqfBy7PqH21Ea0PlLAtgSDNpTuh3ZQPRFly7sJH5SB5B+FX93VqIukkKqWfy/1d0lrFzZRaF9q
kpc5o4V9k8NR2rvym1Lfg/ASnlBfNkJaf9mqXVM5NSzn1bAsGEq6ZnIHZSNtTWcTpOt2bAmoGn03
DIaCX611IhrPaW0S6rQEiKgqEnAYb9SeLx0JfxyzTcPbmkAocmzZ0PoMfg0M8N0Zb6T8lbOWhClB
nF+4Plakhp60VeBSZBI5Lbe0/RmoRn5LtTcWxYL/cjpGltmgK6qXgzOaRxau0a7l0tiwyJE+CPmp
VjUgVvKzqQ/YThjJq1KPiTiQ6kyxOHu6oHcWVhMo9XjqvfFtkRDuaVgOda2bh1DeIE2RYGv1vEdL
vmun7o+ABnvSXng853MFejf00106Rwk4FDoBROxA37HBKJy87OfVQ5P2vl0clYlGL7S2g+IspbJ6
flbuGrXpeuzzEP1Cskc4w37z3jgpQxV9S+4AqdoOWbsEccG59dur5O3m+i+qf0u973885ind8PUd
1J76ueux68Pr21w/3vVYir5kE+Jz23Ru+hJe31m9+MM49PHZrz9DpnR8XAG3Xg99vEQzXaomDknt
Q22N51USEOlciX3d4naWYu9qcZPdwK33w+SjybOP4lVcHZU9SNl9qnX+PPV9vLfTVByRXyA0l5J6
IiECu7UMCDzylFFnrjpPrhuw6nctgAREWykem+kRKE579lwZ9gYxla6aWwVrWZCqUVYAN4BZAmNP
XW4mhrzBqg+ht+Mn+sbk/njgkhKrOArN7aDz4uIhAYRsjAJWGr9C1eIYsooGEaPdpu5Wm8KU2A60
IcliPNCeR2jLLXvTG1l/Vu/BXXwF0b46/aE1csaleDwkffGrRevyf7sfYABAIcTzP/cDLu9l9979
3gn4+0f+7gT49l8OAiqXWGuCbX1TpjT/4wbUzb90apfMegA727bzWydAxw3I/1xh+igGWZxfOwHi
L5/8SsOjSSA8Q5Dn/j/pBOi6zNv8LT5W5x+wdJlKKRyIUkLInOTfAqqbsGeqEs3iYoThSRVPJnvQ
b9ye9dPqoXvWE0GaXg1WcGjGCzlqDJgo8QmJl8ukwfViuGFJhdAwyVkgcAycZHNWe2MyNL89rMCu
jX3rHNWTZfiWhHbN8MxQoy5stWfJ4aodBpA5zfF6+PqcOvYxfl2f7qHxHGoru7S4lFf0HQ1SAboR
OP3pPCRfx6ICukkpHUTbaZUzk0wnUswSCHw/Ri5lFyxV3kNaxbtVoIBpGVOxcejPZTTPRwPtO9b0
+JKbCYgKIX6NPWU016A0f9MW3dEbWjSHhaPTSWbTQc/cLF7+ahQ6Gk9rxmOg8/c+1dCN1d8oLPda
TxFBXeZqKOLfY16jptVyTz2ca+tt7SJIJOt8j4IrRVSLNTxfh9tcLiWNLmShwwoR9NB8VhvYyOWm
9ArK8TZ5BSGULpdpH0p2Rh610SglseKRjx19qI85v3MFfhOsLWqr68dQn0WNgGpPbfgcNCN1Crty
pLwOdGpPHeurJpinvD+WaRMe8Zh+3EtTSXOt8ubkbQVQGhqwuGwIi2X4USPRx3BkTYFR0X5BX9LC
dGPBv/a5tl/H+BPV7Plc0R44r2C8jHZmVeI2ctj7sKCi2duYTU11ZrXy3bwmCXOoMTt4fnejy3ty
Ulj7ybWq43wfMQc8+w3iYstIRzh0UF+tCre63o0NKmHpi423RpFQBmdhcrZrkzUS0WK7Uq6MJ8MB
FNgY33zyF5T/VN3mP+71Q6EfdW+Ef8qdH5K1t/eGGIJRLo2YclWvNqGcVKk94n7Gk5E/hav96i4L
Sn2uqmSNPYpbtO9OkIFzf9iTdpocS5cz00+HnR8i8k2BTKDjZ3Y4QVLAGUpJm2ZHR8ZM2u4oCf7y
oQRtyX/OwcCvxrn+eDUMhoV+s3yl3f2cu68hELNOt45jahPFow+P9hDae8N19R2evu9aZy1nk6lI
UBkuAu20n5gxGtMZ1N5CHZMaMbjfGpV3i5hRlgDEgo1/28iJjvozOJlBW6Oun/743Uu5bohCF91u
2BIWiprmYyKivLvqbq6uTUf5hdVu6CB3GUo4f1CVrBFCZaL9aEcK6VoBYX2FS9p7/nbqWLo0sU+Y
WzNTSVr0creGxrRl6tdt47HpN2KInSAc6mdB5gmnmCtgDmBG0MQCCsKPkdmTk0xURFsRzGiGxbHr
J/0MTWI9g09DDCdOakq5ynW9UD45oGjmllodCngnx/Y12+CiZJpVuITtLhyYLCRpjH52dKajCwK4
BZR4tm2yvPKSkaKXD+tihlReRO/q1k3HqKfchxhfm6Nv0cIJWo3+ust7kRwhvh0zIvGCzkmAvo+d
c+jzGbgNE1I1K03kLFftqWPeZJCiLtLv6ur3pJ+7QQuKxZmwo90IymAT18SvhI4uOCfGctNYBpQW
wx53Xkty0cdHAnJ5bMY+UGOQOuT6Vr+xNQreY/5uDPNEDhKbzGOmg1nETot1W+KAPLqS76yqD+pc
+Ni1G5fkYzFCv6DGZWTVm18C3cksMmIz/2FZIvM0mNL+THuOwiwuZiDExCuRYnoX14wQpj4sZ7TS
AQvrB9+omQuqv6zMJ7JNdM9rBKso+izMx7XQdkmVLYwvMREcOUG7avxV41sZ65fZFunHuIwepofd
jTrDbZPyqBu1RrTT9KiRVTDF6Cbsur5NKoNuFRpaWTbLtkwJUL8DHobnlERBO7tN4KTtjWaK6SBw
OJypGcJ2lntWatA01nqocogbiVfCxyzLIrHO2KweIkv/0YDMIRqjrreL/KfIoWTYc62fS2YZuICK
/DLFaPpgpdLqODsRN96ZNaQ0c7OrNlQP/tljJbgLBcNmG1U0UURPp3YhuAcHQ7iNcrs6WSDyL6ue
Fxe8UMVlmIj8qjRAqEUPWkKQoLEpFwaPuRnSE1CODVw1BpQ+lL51fOhW4Z91nRE24iza21nxVHYo
Fnur2jUsgsqJwt6am2TvyOlq2lUnl0K5b8p7gTq2iNoM/BwxUDExzneeuxwM3Tm5pQ60uBl9LA9c
8YfQr9EpTO4pEQTezbDnSMdb8S6iVFvoO48hq8W0k9Ygy4l2HjAlD4syARlk9PEqPEXmeCF8kzYC
cTVAzGfkiSKqNJ2WBN9P0ep/f1PqYcxE6GC5M9PybdHTJYAa9TQvciS273rqUUfUy3GB/t3KMcsE
ecMloDYlolOaIOULSmvKyXLak8vJjtqUco95PCYuKt9EdcpFmjxW+pBp8P0U+c92hmBC7sINuYKM
X3R4MyCbm641ntJqMimEje9mTMV1IPGlzsfXJKreyUqsD9ZESvGkDQDqKeXONqX7xf2EK8c4GGBZ
acq6ZxrWu5CKZ+7EBjUg1HXZ9Lpk0Iax+tyQXTFuanKBPJIicLgzvqBtPbZO84qS4zkLWbHFWgdz
Jl6+QVzbdaxJJi5GNPzJbU8Y2QF8wwbgPAHUddJuncR/Ycly009YWYRl7evF+gVg6a6iH38aQnMH
arWC4JWsL60f9aRjj3trTUMJhSEcMSGTKn9x+7m4Iz+6sBbq7An2NicFJUtm1F2X6Td6Uo37JIrf
3ErVqvydxfwJsVqGRrEsjtQliVOc9VLOGI85CKp97hKSUOE2qLpK3gfe64ogZ61unFNfgTOm62sc
56w3H9BKgzxfCFgD2FrU92GCh8np5d3H59ZCRwCm10ywpO2LPctt8qeysQtIVwRla5NgYGL2qHHe
7WecFi8d9yRAmL+EjYuDFA1IlJbYjzlw3zYV6Cxpra+oYjaz+GGM/Dfx+2dDJnn26AEOEWDYvhyN
IF2ZZMCPETvMRTiGemJTOy46IyL3+BSmkPxQ9xFAqhdvc2d9WZbJeBzjAt0PZN3Zq0FZ5OTqzW+N
U8UX02lP/pJMjGldhQPAvYf+Vp7saeHP64fvXgXSrCfzlSovKcAFaVzWgyiG9ClLCkn+zemDF+7J
goqBfZAS7oz1Gdf2pp7T21my+kMmDvgjHNpeffTZbDBwcxJAvi2JVu1RuuA+35f2iMezFIDXZjuI
V+pUSVx+HSsNBBPxCXwEkmFag6IH9tQC80tga+MbbhUbU6T+Mjk+WmPxNBFafrQr7ys9MoRKjn1X
xj4Ro7fCxGhnWxnhgjOsnEE0QTkQ/FQvLO4ttNzG6oPRnm7pFteb8XmIHukoX2LRV1tGOmdDapZJ
+yz+bGMUQxOhH1fAMgQiVQ+9ZdBdzYiptydePs9kIjhJ9+byf4pgiGjwZdUxZOXU/YxTviabLb3p
nZwpaVfHQa2lW4uG+5FAuscFaWjgypzV1oQc7Pg/wCMwENqQzWz0ogcxImHQ9FkE1XScQ0EsJ7Hr
iOmnTV6QaqllIIFdYJX1MHebwc+2oeEc8gUvpE5lmepx+BDJNgKZJlMxfqoK54emgcgw+MX1zttb
ebqL/Oo1mstvNIL52BOpHc2q4Vzgi8HfEH8jIhjk5zh8NXQ7/2b04n1sxt3EchntxvCFjjZrKLQX
254IMHCgbmDQwFhw8xoVE23llf7wZas+xijJMDa3DZZYgOdDEmwwElw36kXXh6UqHKseoTr4x9P/
y2NF0gIBqJN5ibe9xewokrU7S95xjTlsWC3Lx2qT/GtPPYQj+8/Tgjnj3iRRqg3L9pytTPbUXi8I
vIgwxrWZuNUK1gzqsNoU8lXXl16PqT0hOmZv//Hp69uklfP3P7Z8ykam3dc30jWHon9MII38VNcX
/vYPXN9nJAaX6aItyMFVH009VTFzPsD+PuFA9Hdr3bwi7mb5oyhAYZcEWYv2LVfVPHVQba6vuR6r
FlmdvD7+4zWEjiQQcvqvuSR6XF/2x/tlasHwx8/iEQYf9K/PVQ41TOmPV/7bTzb4FsZ0r5z/fpH6
0dzTMWpNKU7Q1lrpR7sPBsTtfWkw0R47yh/XDeqjvx82y9JsphDXRKLmWmMtyyjX5z8e//vn7H+9
i3o9+YvFFkAba1k7ABjBvboQOvZMtBdbtRTOS7Rt92p3tUkYwWaoEZZCV9ORdUu1d90ksgN5fajj
I84ZTI/XQ2qvJJR+K7p52oKl+/0H1M//u2NcMVRFr29/fY3u+491Xa17XbOMc1yMbNrypyYK4glr
zTv8n1YiG77z/y08/leb/b+lR/Uzf1cePf8vYTu265q+rDt6LlSzvyuPFCWFgdJYIP51HE/Jk//h
kIm/KFXKpDklQLbkT/2jQbb+0g2DV3u+5Up82P8IRGaqQurvlUfD4O10S8LQDMexoeD+UXnEaENJ
ZbBPTu55WMRprEMsvcQJfXrbTVjrJZjYhQ0fZe92iMQMcRJ++9WdG3030PE+RrgmPFF87bhxBGIF
dFnhQcMxG3328UhUBSRzax3g5lmJOMfMTLzodtCXeZeaxRikIX7kcXBfoyWVcVMpOhokWVHmEScA
ocBx19uAMspMVUHzNrlBp8c0rWyXhNa2zoxvpAiFKZ4evUzAKIK95q5Ko70wrBFNmPsrGy3xqWPq
BFYvMDE/3KNaPuYd5X0kTfW29hcgM7PuHLB+bPha5q3Qhb5zl/jBLn3zlOv4M4u3U1vHnzEA4s9v
vCUYGuaZ42rfgXJfH9IkNYIMWWbQPcZi6m80Dzmi7uJJrZhxHKv8vJA2CJs4TR5WUsITWKKksqUz
6tl7eHMVlP0h3fl6YWDjEzg8yT/YRgOsf8f9GbpWfmja6gt4bmTaU1lephXJ7OrgQSv1rZ6Tw3Fn
kIJ4qgaMfaF5iVvcWVQohJnCnU+Xl6kwPxXInoKyiF/9tUl3hEPa+6WQ6joL3846/Qrz+b5vw4c8
xSbY6BkazBGbSEK2yxYQyDEbEvsiZNpIo/v3xBGSEIBPbxpM5mK2QWxRluyQ6LbbMCMpIEqIOhfN
PsS7B0q82tv+qB+qybl16GZ6RLykvidZiM0eOmexmfMU6VM7RweDjj967UbAJEHNHTn+c018+6Zp
2/aQSFegqFMaQOVbpWdPrNZPble/td6QEFXrr3ehBsii6/U1wBcD6N7v7syoOUN3IQFCxJBT9PKN
nBC/qaPPXXpwSdE1o/J7ipR6iOcn+lQlDo7jAJwTRcr8FnsVuRmg9afCRnGkG3iYuFULpIO98L7o
rQMhuh2zXe8bP7Qm+QzggkXxc5t7YN3ygt/LcN9lBozt4WoTA98uM/t3d8SvHk0ZyHGPjIhE09xj
EZlwOkGGMAcNL/iysxpjkJkJwB6kCG3mhqiAOvm5msDxTdQXG6u29xOG557KR57XrD4Ix0wX5qsT
xavRjIhUDx80Wgw7v1i+pJZ5NAviP5A4Tg0y776L/Ce3GI+W9tNZY/2pm53vY5Lbh6yMjmnZ/Qhj
wA1ZvsT8Qc1H0jY/0aCydi8kl9T7kk/NolIwc82n7TyIhzYjlkZGxkKn1tym3DZZehmZduOkqSDs
wmch8o26uMf4wcy7Ma03PMksCkNw/BVLNaNuty71p6Al2WWDV4+EtadKTOMB4bc44Kh+QfwYlMJm
LcYFHZv5S63bXyuyouK2v0QJAaY1ymR6fSwk+J1gnN8aifeUcsX1nkd0hXkXti6uNmcst6VvIHeH
pm7BWT6YRHtrngY3H5SKRgYUSR4LRZbjbDdEVHTGxlyRYMR68d0kIAESbfHQoJBFpZ48R1o8BpE5
3RIMitiY+UhQNARWGGMmga3TL81aEf3m0FUGWL0rLD6tTc+eZr91eRzf2W17Cr82CJ9YosYCVvUA
wSUZjkx5s43RO7/w8HuUyubwEj15dShFDY32yTbPrun+YNLh7Ys0tXcUpLh0CNSsIjsG8NxQE0MH
CqqADnzLGtCPvig5GPcATnP64hQ0W5b0q/t1KpenmQRheVFONEtY6EyhdZt6Wslv03YBEsWtNc63
kdk72A9UQ7NCXosplpW/ZGuNBpx3G0Fhkcxv04IiSYfsgZH2m50QxNb+wM8cbSMM4atblyz182Lf
ImI98K3N/ipVMSD8M6JqF8IDmaN1sKfR/B69LNoYHWK5lFlyzKUiaxx4SMjMvelX4q4YfY7kN5ab
/EeFV2Ir11FV5D2Yiag2a46S3s8Q4ze5O8IGGUGN+x7VtejJ7CsNOy0hlDh4t7oDtEi7XXSE9uS+
yfjfZBvVBuXpAu7YIrocRjRnRjXfFGF3G3uRSdA6uUweAST72Uq1Q78sRJnaFPHrWNsaMSlt+RRH
+74pXkIH0q1pzts+7hCqhRNokxH9rramJnFg/Atxm+/NwtTeZyM3j/AMuMXCJ9r5fXk/khAAZsa7
8af+boY2hCZ4/qKBQjrNwxetJ3aVKTL8/BJnu16i/YpBWpAkTD05u28J7bwwGDAolxjaEnM6QCxu
0T0x4vk0sOfskCJ53hEgRnnZcl68KnppaA7tmrHVQO4UUWAgjSFHmcAWFLnkMA13uTCtw5RnEdGu
1L/MKHunuPI5rdr1ZfWkcM8LgE5HBJHvRljTZZQOR9Pj79Nj5eacwS/KUhabxH05rjlZQefI6hpA
FPhhCMmJoDicQZwf25JNVifHiaiUYDb8l1HEnxPfg9wjU4z8g475auPV4w2ICz7qEPHNEsFLMcRB
S8Ww64bcVUmw418FxsAdiJVx8wLZogpE6NP9BzyNYVMjQTQDkxOa5zJjyVaa96LnM2oMJFhmEu2Y
SLqV1re3gopTTkjT41KIN+R9K+fkdFoTw7840RTMFWrNFiRL2HIhk1F1MGo6UmEqbpKl6G86B2eN
TgYWva1gSpp3dG5Fal7K0KUdUNu/fDRwRB7tQdp1n+OGBkVUMebOyO8mH8JzAiBn0OJ7cx3zWwPI
acTF58wW+nTraCSDOHnMmryKP2gy+Ed9DX/6/WuROva2dSr881N2JCdlG845FQAALTvNXR6c+4Gq
RJAZzZsgfmCjTdygQS1sXAazIG1r4typPWcDmSomJ9yEW4uxxf7WciEGAN6/jFqFdysntYvQgWD9
4ur921LZxY0eeg8Vs7dLTljpniZNdAE69makTb1vTJcZ0JQ9p5rm4z3irj2gRjl5ZG6yeAQjEdIL
cfHOBFbRfVk1Sz/Edn3rGjMok4ispTHe68VPk9wZbobOocIPEU75O3XwKuhq7qRlFmEnchmsuqRL
aQOtJ+qEj6bpk6OUMxNM7OV1SawmcDt81QTSI7dsOoqcOoBBrjAEg715Slu4EdjJyNaIvSwwYyjW
fjOf1slJUPLHNICr8OS5a7KtVpSyNDJ9+t8a5HvMYRbfegaTPDAs6IJjgSWClv1N3a0J/RXCjto4
MwNw2ccBGSCtNmrAhhW/Y8ZjCVi1+3z17rgvzTu3spYgckXPGckJmpfhqwnsZx2ex3nEltBN+m3u
7ugOuPuxTIk6iswvOCkI+xXOxvMIFVNzrkxLSOXz+FOnBH/P4bnTaCoS/EYC0YDVStzUlpueJsEt
cIEDvl1jZhYtubXAjmlLOiSf67gDAorZOGDv/WmMuIMtfKRGf1rz+kiT8SlOLASdK41GiJNBw5fQ
YoIdDOu1G3rpQ6rrfVoSMkQFlqnEhPVsJFxuGvzxmPfIR0lnxIiVFdsCyvhuIWTlJGx9l61fcuYu
h5H2aGDO7Xjrru6bUTTfhjCijltG35J12JljSNx36pGqJRFMaT5fliHygeU69DPN8ZfRRe4mKrGf
uxaD8jK5WBppRjNts5luMtWE6ELpc7Lupl+TVb8vsdg3lXVbmNRWE0SEm3iwvjQQZoastwM7Jc8h
TyBszd6eKaIH+wq6GIFcLZXXbqrdk0mnjMXQoCNxWJ9caAgB7Hz6FS4Vg25+zsZ6IAkPyotDJtiu
nT2LVQe4jFYHIyjc7KmrGN7JF/lEK5TU975fcF8wBS/M9D3R9Xu4E0w3K3Surk/p3odxJugUlSf3
h+ei1NAHA5JFyXXSBplHvh7+0UtV/FhjX9s4I44gQYgDK1f9eZlOaPM2bVXiGqi678yV3pjplTPA
vKqyaY0LL3AyXQZID2RmzhT5TVoRJJVR+RQVbCRwPBj5GtqdI1RJ+DJkTFDbHLnekuUmWvRTagzi
dkBZup2m8PsqpmoPWnAzuKW1I9hNbLtun6PegO8A0sXaZ/EobWng2Jc4ZvKV9/e2DcAP4SpDHIXg
rNIuGRfgqbXM+3hwsIqlyKRjmkXZmL4V3YRGW6sBG+EDKpBjbhynHIlGmS5U1v3HYUlvyfYeTrOL
4zPyoPQNE47Pdj22tfUrt/JPY8NQKoxbj3zmzeiPJKNR+c0z/T7q9jpGqoMddjelqFnGtBax3aY4
jUt7gxLhpGV6cvAa6yVyJe9tmKqDyLF2cg9dWYVRy70I836MmEtEOljkchbbqNVBNlHRihztu1Ud
dNo1m7Ib7V2XEeRNp5JE5jAMWq07ZIn2LZ2wy1ILiDbEzGJ2spiTsNiB+OPGJOropNMRqRPDSIjP
HlkucFga4tpJjdqYBm2pmIkYtacs8LqGtJAys1iteumW2+kvzyOdqHP3qRH7B1JG5i1q/6+JTToA
qptPuIGe9LJi2Y/YxYbTlkaf3ZJvLkvAJUUs2cvlv7k7jyW3tTVLv8qNnuMGsOE2Bj2hAX0m0yiV
yglCSh3Be7MBPH19gO5p3aro7oia1uDwkCKTFtjm/9f6FnuT+tmq2M178wBK1gmcXYilUujVd2Nx
0jpkl/sO0dfssYtdYtHvzcr01XOHqxd7zbHsrVfNQzZXNZM/RRukVK9JQndhsUQStV76kRFdkAqi
oM2J7vBk/Uao2IK/JsY9jO0fWmt/IWuOn128e3ae7KKkYd5jGWUaOzpzxV6pBKYIOAS/Ji9oyJxz
mkJY69uJDD/b8omZVduh/Na1WrAtY33whfpQcVReSoaCuJDykETiRQI6yHRk7laONYyQydiBEtPo
dwr87o7wCea8lBjjLt17YQtUPPkswuhrImv7Sp3nNmuT3DBfjsYvuLgfYR+cZaf7VjPXBxCvNAFI
ihO5KWgu9Fdvsf5p+Gyx/FjMISkONkIKNzMsOUoQwSls78UCDJuyq1BttZ1V8uDq6mdf/BIKBUep
8MXpPd4xm8wKWyl7P2o1rWurgCeqht3cuX7hIJrIwwQ+XfmADzt4CjTUKO5I8VyYaEEMfNq9vIEh
37N705CGgX+ypXzOSK48oi2hpcuuUtY629OpV8cJ6X6ZddfOssmE6qlRtWTZulJ/Fap2T9Kcv+au
X9JR2eYJg0sZGLcUzN6xY8XjJPj/BgVCpgnhWKJsfwiWdUkYsG8ys+Jm2BpRbHIyGE/1t2rwvjRE
iwMSfXNqOfumIz5VCYnDSTiWrfpKlwUsD9iQm0NVyxbhDTTGK8a+rYoXttTQc25i5B8jYBxFRFlm
m2ThCzESZ/Zi062rKQ111aQ4nHTxXMzxOynN7bMRYcNPCvV9tg+qTaqTa5rvDkLuW+d1L+iQXmdT
mvyiDGAxObKrKaTt+a1/X11vJ/lPbPaEjMZdcqy1eV8tStT1wnDkAVyCdVhvrYTp2ii6g7SCO6aO
7ZS7+ilYwtkR72l+0OuPw6o/z/tTmxOTuvqZCPFBULRexWaIWihh1WXEjGRpf1w3k7KxPD8LR3Mb
Oe3wFOErnmr1qzDh00UGLMlQRPfWFW94l/FBEsZ1NNneGcOAEIQR+VNpdyey+x8qq051BocVMU1x
abm21XuHPNdMjSAEAwm0YGRgqjO+z7D5dFwMA9pMwcLGwEGOw55vutgbOa1YQ6SPy+mKW5OkU+1F
dyNro+vqbgbuDVsfa8gp7XdxWJ30rqcIRFM8D3Tosd30jL96ZHGyH/Sse9bs+pOhCKqT6dwsiYZR
ZR+OUg8l9sDdIliA/fcg3EsTW1+UKdPDHMM6A5+HNotDu5L5PvKA2er6R2wwtMPn0jlCZItMUTxn
nhR4TKpvTA8QfbtznSSoupKZpr5tX4OqYEWnpQTFV4ZHerd8SDvnm1eJ9wqCFzbAlmoQdLHRo81R
gu3L9a3lGP0hwYSyaYeM7iiZoru5wpvq7BAkxPqdPMEbqCgAeiV2WvijIIkN3Kh1++BOyNHsDF+6
tmdJ9jTYWnpALgINxR3ecxOwgRksHcocyCsopyxOSOIx/aaA/bAaqWQ9B8Ac0wvlhAfLFFekdbVv
Lz4AtWiVxj7qd39sWX+8WYAQsAoski47IjdIM8diu3LK1ZgPhIlqn1WeibMzh48th9JhvRXU+Zc2
lz/igapJ3cJhm0kt++2lWs1Tli4Fgwxt/qx3zmWcmufuvHqogDZQlVFyZ471+wogVyv3nDVkRR4B
CrvWchiplreljYhOAGMcqZVgcFnfajdMqMVdFclDHJo0/NMPQmmfmoQl/x8f1m+++Z/bBj8UYPTo
tJ6/68X0x/6VCNrktXkq2Rl1ZuL5wHGbxQaRkMyX4fJ3XDqUzS1sBS20eJH8sdusT538up6MJrJ7
E2r20VpaoeuzG2H4t7lseW2T7MvTFMoc7hwvkmFVPqyf2HZ7xPDr97DepkPf+K6Ynm2z/+ENuJ0i
yicKod/BBs8RRDVaLGvRmhFrznKK/ZgOJ80s2IyFCqVOd1Jx2h1Wr9v6TtdRZL1Z0sHbImIOt3+c
hY2ZvdfMVkwxCCs9YMHo0iyi/CwUrUG5ly7Db9Qrlo2if4I9bPnjaqsY88XTszr0NM8r/Lrwnldv
HgI0AjVKhPWU6pj8Pa86RslMWWrxS+UjyAwggWobJ/pFRxZ9MZqeHdlIbLLXpOqshx2SosZ1dsgt
6Y1GiyN1fZ05bNjLZLPBwIGi311cAbZGtLzWCjwCxNFsKS5O1XFZYazjLwnK3dkjFbADHM1PWFHy
J1+OchiasiDhYr22XqxHHHHsv2Z9BIRRLNkkAgdTIPXs+MfauF4TS/4D63T3t3uyr5ZEi9Xb6PHH
sH5bF7lL0nPkozIr2gIyHS63M9RPBFGnaqojdhj2X3nYi3Oe2Q+SSoGvL36N9cIkknePN4KxYvFO
mBUuu41rju428RrqRkEbUu9mtFkibVqW6myuFj43/j9C/S4jE9vO6Nj1rCfjerFaHNdrUaw1xy7s
dlqzpL3YHtay1dO4XsyLivWzd3pmWWOxNKG2Mc+980Uvku60/g5iEWv9/kWo5uAH/NQGRE+DE/+o
lTdd2erN1xbaEoq8pDmE+vxlFKge7Bj4gSZBei0XdRz5vSYmv22jN91mSzfK6V/3Id482AlqYPQp
NqJuMRDETWZLxYYJp611dSSVrgy9/voAGJQtjC5CCpb7DOJwWyf4payOMaPWINkpTNwpYd9ChYNF
WiDde5MTbYM7On8YAEcOmdfiYsx8Y2hKBqjAjm4knbEbG8GjK+Qs17GsdlSvXqgtUMFtWCSJ5U3r
zWJh0eCk5Cw0btEi+dEGbmrWDMuvZ3o0+2vnWpehLY7pnN9A8VC+AAl8C6ZfZW9EV0e01JAouG2g
6qSnuEmOMnR0P+nYPSs1WROAd2HcGDLFbcDNviOLG713ml0jxBbI8LR0KwYyrNliwWfVvtWhy24K
LZVW5hcZFEA0e0h9u4pMYN1rk40x5h/VRLXH1rP3vp4VohwOBkPJz7jJ7/lCAZ7aITn0NWts/RrL
Cvq1E18NW1QX5MJ8mVNl7xDjJ2xPopC+5gS2ATNHDpnk7wt3FM7GlITqFcFVoDn2I+k9UbjVS5Sq
dUbU3YQUdu5Yg5DC1MdMdRBed/YkxFmSykpwENesROw1QzhHbJz5xZxl9vsCFC1FIKjMUHH/GvE2
7SI738ceavFywnVnWDTc12v1cnO99ueOqK3EeQxAFeFjzrbrHXpksfqr8Cv/edz6LOuDLSN+a6mv
+7WuOefBEs5ZlAnxi+tV6DvacbLI/9NsnPeArJcH/LloVOn+vlk0GCRK4uZAnpss0Ub3XHSdjk95
mUmok6MSB4s96gKiJAL7JsC4yopwajk4VY1yZmi6HxRXFmY6eqtcHTwVRJjdOWO8ytwzFfC7MDyG
pnbWmThPFaMqaBeC0TWY33WmnK0bpupiIGW1EjXuWqiVWyNQJ0swrnVaWvo2owC4GgMMhM7p3X6N
u+wvqivb0unezRKZzyIW68v2NU7Z46bS+6pSjLQQCTd8j0fKrf0DMYY/swr8xegSPmeqitZbsxdt
DgqAGubZTLMP0LfJpKhjUEkbHPjzmsg+R72u9yZfWda0n94S7ii7vUcAaeK9W+jFd7FNCklnTV+Y
sgWujw5QrqLSVTYvrqTxJZ2EyknHPjt3gabCPI3iV9RyWGU7aRObKMHM5F+zNvEDU1B5NHsmWUY8
OwLc21Z8CzbltiK545s5Bxns+jqNXof8I84Hybj2iBQTFpKeP4Ll1ndVHnwJuuVkL/cowcBiFhXR
7yPVoZrFwozFIkH52+Bke5CUtY3G4awPhrMUWYcMO7wsq37TrAgvBAYiiCWvk7s5WfZOuEylc9b9
YGZQvhSPmTae6ePfx3I8AOh9ryd6bF722tE45cDijHHAfRWvjQtsA502iKSSI4CRkkjfkZzTEBi3
GSSPM08GmoaKEmrJsosJjCipGIN4RwffWheXQZEkbVvY8M+q6SFPwYBmry3Zv7vBhEHJAMgZHOwB
lA5b8sUo3hKMXAfBt86gTAkDpqzz0yjxTufx94pOgJtHflnUD1lJN0e7awJrM30Sx8ue6mDXYRhH
XF08OAbW+dg9RaP3c3CLhxpB5yYa4u8IN/Zjj3QGj6MTPwWS8Me0NfdeCfivgkaokdytkcqRQ/xX
SLF7agYSPBUlvzLRNpZX7bGroS2mRtdI/aYCKOWK5aep7+lCXCmfW6Cms19QX45xy69qN59jNd9k
ke1SFV5aEb41jvFiOFcMRz9JvkwXpy/1v5dRUVyjgUxEt5dcJs0Zd7aD92cG037hbDcu67X1ojdD
cZkkY2keJR/VDCV+cllcptYc+YgQvgo7WBAHWUGlP4rorEeA6BgC6DnUnOO9fpAt5P/6uJqmV7+z
vgSpOKs3er3dti4qrJJVtxJo39MRhDjW502vrJo9HCOvClPzW8TaA8jCJNgK0Ydb9pnUKvgxV19B
s5gLRASEN6qmhLOzbfZx6D70WoIDASUYusBFy49dOnbAG68WtvXCdd2nNp/hDcCaQR61LOYmaVY4
gMcfzkzGeJaziVkdpsMAyBRV5iGqgkVOUG6yNYJpvXN8hGkPrXvZqRjLxbiu0HJ9gMBDqRnqMkpT
sXIyOFeIpoBWZBlMhwXncLoYqDRkh4v2NNqgctgOxZxvGII9oittori9xUKlEEjT0QWEFC4XOVue
s/6xeju6WXuRBZ+k0JYpb33QgtM9Rg6a6sVdRtRtfWaz1pJutlwlPDM4jc3eWMAarQy/CrXESP0W
iv3RpvV8NVurR5WhZa7ZXwi6Z+WJkHinLStUs51Q1VklAro/twvDPumKeHevU3R7/7z8anShsUen
m7FliTLMU3SwTh04v9P51n9bc/rWC02U15JTn/XR4i8xe/c4utE+yOZvpoWzmlb6mz2Q4MxcYFCC
o8gE95wmXWkGm6Lv3/UWR6Q5LM1CdHJOj4OAUmB/Dl1zJsXJpgm0eKfWi3DmhA0R1K8us/XCJuZT
Blpy7NZP2JJICaJBTVQCErElQ4UylpHEflyZSNQZFvf4xxW0sLLZVY3OON0P5Kwsa232Xmw34gUJ
1zKicpV/XC07qvNe/kdr7NCA4Xb9f5t7d3HbNfFn94/y1z+2ZdbnP/4z9PP33/9Lb+dizNU9FiGW
dEwhDfFHb+e6/zQMFxuwbrJKMSydyM2/9XYSO6/lLZo6QxL96XDX33o7+U9CP03BnY7tCqy5/x2n
7/Ly/662szxdt2k7sxDFT4yd4r/4fCcDilw0jfpRY1VAfT8Pf9nzhe2xr5OKwe5go0PLTKTcBcZf
dhtRr3lBIsK09VNoeEyIOoxp9lJdxF9zZ72ix49d/W7Q4eji+799zfff7uN/FH1+L2OgIv/7f7Eu
/7+8WzpbwCL4egQitP+sDSxBiVVShrzbUT9DyyXRLa/uOkwxOl/vk1ddocLvw2Wsco9arj8vK4Fq
fpjkQOmRRSDOA5aYxznXmRGIMc4CLFrSVxgpJwu2oWKsQu7eF9EGNZn5V0uVP2WTGgWPPE2NmzEN
cEIV1X15uskhlm35Nx6RstSw6vJzecyAFqarkt3ycqXtHZUXbPUZ1Rov1a2slqvEVLD80/KQ5Skx
px6Wd8CuzV+eCjsC3qZ+r1efFs/+95uqKWsv72l5g+sbxs9c6jaK+Xy7PGaxVoT1BCvSodXJY0ug
zezdRCy2y/Wa662iK9xZvHTqtyGyRak/Lo+JcmffLKBK/pS7LRJywoo/WR4a8m8MMbD7dpL+VTqe
GHMxcfJf0yMrazZWTPc+Dz6cFmv18hwxg1MdsVrRqL7xt7VlL8xBfMg7cuCRGIitALA6tEfLHPzl
EWmsnmoeXS7hVMvLqk7/JVjKhqiUTOvRbi9W6bf8RVrwBLzG+r548RoS4t8fdXm9Fr6ci4mJXUJd
DMflLsuM1v+PR1v/0VKJE4RErR+A57HIOSF267B8PctnX158+QwW4k+6Sf5yffkKg+U697VwvFE3
JOmrzlubzOLNQuUpmghjCyJVvi/9ALp201ucGiyWHa4P5T0Rr4GT7yjkbCmjxh46D7sjroAmAQ9o
jXFTtvI46WtezaYGA2clg98n+bbvi8vy7wHW5wGiYjJ/xLzG8rxtipWJljNhTetTCK57NAILKs7L
u3IE0u9//akUCNsSa4NGfR9Dug+4vtxXL0+7ryw+Gc+WWgh9YqN7QcRJm5YKEu9g+TMCGh3vm0HO
K1H3x6Ge/MGj+JsM5fc8IY3eYWp2aFVjmuuqqwjDrW5Gu+/DmIPeSZ9HLXgl9Q9Bill9pG2+zwzm
2cm8B3n2piqH5RFCmULaB0pCF7xnt7qhkw/OskvSrRuJWz/G/a4gXIX6/UF1rLiISH5Ni3fRop7R
4qDepomc+Ezqs7BC7D4FnqKlVacZ0T0zzD2AFY6zfm+q7gkn/bYixqZHbU7R9ZFBLNz+j576hOkY
/199+QOYkOgf2+8w3eP/nHb9rz/9e9qz/2ktYGpmvXWSspnA/iUzlxbB1QayB4zBC7LaZBD/e9pD
Zi5phVNq1k2xzm3/Z9oz/8lDDQmv17N1ZPDmf2faMw0h/utUYliCacS1HWZl3XTBbPw74MJNx5qc
HyQ2sW5bpJJUX2w5BQd9sfwjPwfG4kZPYaLORW5kNLCxD5uVbj4zf1WblCbtGRIPVsjCea40YvXm
VhQ+5ffiqpa4KjVb9h0JtAyr4e70oR+GRfJC0AiC8VgRYNhX1VcT2xAFCeLy5o+gJ4KIen/9ILqi
QhBQLEgA5DxdbLhPtTejA7GD/MWlJ5SGTridjMB8pp44+R0q+4tdxt6FFK3eN2p6RyKqbb8acdGV
Uzt+dp6GFpA2J36Q7GIRKH+cx4AOrzEppMIEo7Xx+I26Fb2rzqYenHUHtAzl14kUG4ZCdziZGZVl
arBfxok+faRN1a3v5m5pbfSbsupsGmdLk1I3wDyGWO2ocmb5TLD1WD5M89MURNZpkPV3z/Xokafp
wcB97+exDSfBmaND02u+Uvuq7IwH04y/ehjf9oisdvWc00fPr4NMp0sbCGLs+uJN75odTGPzlHjz
a+nk5p5AlgbyqvWXpiQGR15Ob0kTSGcw+LjS1Qb7ShFV0bGY1XOfYkZyxYtyxRbYdU6oj9H6mtWW
tAOuIK69N/2SUP+zi3vYj++BypWfj0vMT54gsGz68ugd2N8OCGUoanlEY4/jYNytcXgumsF4QCvK
6JsTPAZcbBYOCvzMJsIDNF+Jwr1rwCBPnRTn1oV7R9cUpFEvd0QnFXdNNqgEagPlnfWT84jc8CS3
ju7k6I/MG9kuKM1XVKGAA9x2P8qofZSCHEbXDqqTR8cYkJYYD5XoRh8ZXed3XnSw9GlgANchWi+u
nzBJkY3lEwkHBHUcu5T1g1bZ0QUl3a+y1X9UGiT4KazNJ107h0NgngxReFcbP/qJAm+3zQKM+J3u
hGdTID4i6iqjzBFrvhYk3gEVOhxGghwB8BFN5Q15uwgyPhqQvMi1uHDn7hKAKDhG+K0ueppx3Edb
Sq5L9iN7X9dDmuWKm4xHcYOMDzAts9JdbCUvKfGKMUfWWQYTW+hkOtM0Tu6xSeBiLZ2n0ZymjREh
NGVBEmMVaHq6kEWGnyEOyJZAVFNZE0EVYY6iEW0+6Dednz/vt1pJUmI0a/2uK6c31B/abuAr37ox
EoYEHoaTK2o1QTIf0DGwn5ucwXf7am9UJMK8qrFgW9pEPwAUZKemBiFrO922kAneYb2RW0mVfXab
5jjNzyruLnVduYRa5MU2N5aPP4mI6lqJy0qr511nye7QLQdrFXQx0lnH2rVGRSwHq8xLrNKvVGGb
u1eKFydMcWsDdRWhfIu0oLyg6921LTzmAeP6O6wbcn1I7ysYgW+cO1/tLowZuVg9Gdn8NI9iOpGU
xMEdJ0g8q8iH+h7to6Kk9N1Da+07qPlJElER0QfcJFPGviBLOdEoAaG7qihTZqN4QJpc3xJoxklT
fKB2Al8vy+Ss1xQyvmhetqfy1t9KwaJhahp58jCawBzpoJPEUN+8+a0Yi+rRtUoU99gcWvJrgPF6
79Kj6DYXVChR+36DTbQrHSvwCYApv8UJ5hzd9fvaJC8q7yiKeeP4XMXkfGZuFV3daSZFkQrSFqOT
u3UK29laWt4/Lkk2T0SfPVKRKx6lcp/mmRQr0k0IdQEF+1CztgJ+7f5QQ7SvS/sUVslbqKCtS7rn
e5TiSPtOUxvYG7pt8Wlw3ZYasYvGqokXQzLoz1iwcU8q7YeNKf8FMfdjmdm+FZmkHOkODJ6MNhbz
UHklUvGpmPqv+sTIb/yFMEA8Vhz9S1aR/tB6kHILCcQ4xBwAQHcWaJCbYofmNziTKLiFmPE9jAPv
zYQsgnbfOGN+QDVZBerYJ6y/VJKPVweRiz/pNsKlOfFRWgA2xFPykdjKYuujfaHNfskbp/9SwrsX
AaV+drM7YbAkpWb3K4khz8AJ7zdpW0ZXuwBPrIG1OFJDmS61TInNNSDIjho9lWiHVzt9babPaiCh
JxLyCxra99ztL1Xlgp1euMUpCp+NiHo2BjZfbQ7TAPdq3TyICBLMRBrArKaPxSczOYvVKac02je1
dwrtwtvCmYD4Gnfx0eOIh63tNRDmT6Zl/gzLyHurw9o+znp4B65WbbErRC9IduGwTPEzuPCacCv+
g8h8yyNzR30fRF7lDRerJVAxrov3ILLr7RISeK7Q9G0HOecH8sSSwxBUve80UOqdSNAYs8vXPusX
+Hw+Hhyj9B6lOQAIIYjUhYC6tQdbv+Lz6TYlmKeDREOItzyfTyGhaEsMBmb1qQgflOZZNyCvHwKs
uzE44osyyvGMses+xzmNacuxny2OoVAp3ymN4dwFKH57ys8HZupqJzLNw04jfolp+p73qfFGsqk+
FN7blKlnFkbfZ+p9xDy2+EnS9ks4eAQgdHrfXuda21ep/B5ZE7x8Tb1X7VkjhGTn1AtN1avSm7CM
y++JxJ2SUyQls2LiGihSG5owLXNi33dQHfIOI1qDpDeyWhJWs6zZzOK7qHX7KVW6gZutNq/YW4ib
q5mpI2tJgW0LeWw6VCoNBoVXoojJ/ZJM671owDiUU3PMzLa8NMJMYNej4ezT6UwlXh453eErqE8n
Q701B5d6DJJDZ6B9berUeE6zcOd2g3cx6/IwqMY7tzb1Wpflf2/p2KwexrYKLzSvzs1U0n5OO8Sd
SDSHMZh9I3Jo1LZV+9R6wcVjALqSWtxvozQnJbFpnetQRGf0qx1145wMxyz7q55rVgUahdue/W3O
kV2F7fgc6v0LWjz7tTHYEXX04wuj1n3ZhQfNLbtrnnxkpl6cZDf9pHZX7gsv6PZRZ5AzICEkoOHB
JdWgrrHTsDiQeriIt+lq8ztTgQjzD2U50hc6NgtFx9FB0vUAWxyTX9UUx6Xo4/NLm3sZfpNI+Rga
S0SxZqeFJzUTbjpLbzeUsn8cnJ7FY6KuwVQbx0DRaW8bG/mwrCUYZ0FP1i7/6puRjNPR8J2IfVlr
WfCplWzupqZ9VWXUXKz6pXO18gV+zrKMSIlxwmn0nGBH8ulepQRw9sU7CScIxcNRI87cTj/dhGWH
JdpdbVXuTbIuxIlZNYdohj7vet8K+1mLLPVoBdZ324r6Qz5D2KrbrW4k7RNd0M3Yde5FZplfs/m5
0g3srKy4ZMP0y7TN6IpugL1yODMpuLG59WIINgkeu0tnVNgXgmmP7ghbf5N095yl1mgRsYlF5M6a
Nb/mfItkxBKLa1lhdozA+ZLdEhEWQLSvn7nOWy7ISNXSWT/mS8axcFPYDIPeXVI72w6L0NUiseQ4
yYmsuD4+ECf26mpNfOxqdLd2oh4j1m4bkvdOBaHB4Pw55zvekSO0V2q2IpDNO4J5nmFXDUn9WCHD
NuEQeSKuTyn1/z4pj3oK7cYzJv1s09ldVth14hhEmfUzGBGkY4EzjM+5Vb1FFn2P3q7AlebMndX8
nC55vHE03cq42YwQ7+5lSHa3GRNoOVrmSRu9RVhNQJzGIpy+LbI0ICt+lBU/i4IpN9DM+JoW9E7j
Ccl+RH//oaMAxmznoCGbkH1JzYSOHGmUceRMWOEyo1CK+Jo3iXVaF0O8XxJ5R7kfugrzbF8tuwDx
OIfVNkAUdXVTpUC+V/GhEdWLOwbhNiZYlNJN9pTmVnLj/jMZj2QzpCXZxSnQwdieaTiogaKDRXLP
uihTrhqvSYSLJVgyQKsu8S66yj+SpSPYaEV2xXRXn4aCZF+XgMWrrSC/sSfae+5U7aVTT3sPfuOx
h0yBj4dU2DrkpcbMfkFaXe+cEtg4pga6KxMoavKd1bPpTcYDKh4oeNwZDzLibZHQl1fToQg0Glp2
/hyCmKDvrs6Ro3enEtAGGboUrmj1eX5vFzNLjBqQ8OydNJOFbx+zptaIfZdxDtgu56isNSs+RHgt
URvdCg9hEc8MvFlHmUK+4L7sPwbBCstmH0BtikQFa/zlykruWo85NevST8iVnJBmNWyQg3OqpOi+
C8tpt2FrzkTpNDE9U/JDme6Hba3l58wbThCYiSBtO/FQVgZa07KOApydRLcyY9Y72DvvSQp2P2hl
xhTLMMBPt2+zt8Sp58d2Fvauw8d96vAL4uxI2EEpdXQaspyFCB887MevRlW8o4kCq0daXMiCcSdG
xvpgGqOLNY4vue4MyAR1ecgCVN0Wy5VuZMOiZxUG1z5+nVtSXeMUMbbtIqrrvVHu3BcKRNQKq5lR
NO1zJnCHUpkTNAdX04ZDlkxfvaQ2HoLOzbZZGyhSDTgsae9sDEXLNU/TG/nVX8kbdTj80P3Jwowv
5K5/a3O05IM1lZekDBxfEjxE2SDgB43T956OAkp9BzpGP7f+IJ2bTcH9bBOnyi9euj6QC2TxY3op
hFWfjNr+achm2CPRQN69gHzAHmnHMUTFTv6EuZuGEtsh8Pxlwx1LSqxBl79MkJy2ajB+laxf9kMS
4XYPh88JgQvB1eSl1Ja8wgzOt1Fr8eHyWh4xvHlXXXGqxbneI5QgD6GpXXr6KeW2NB3krowAKk5C
gqNq8Ni1VXG0DC/axa7u4pHDnJ0azi014pLwC/PskEfJxjfQfdw6IU0G+zNGZhzodblHhiQOU9A1
R+fgYRw4RAs9qmPc9gOr/u7Y02c7I1U04+Pcjt6tGoh9KQsqxHWgncB7t8dmTMxdjyTs2RCjw284
qctUtWzLQelsK1qQhZiD2xgMH+xceQDmdSinmDDcwTlVwu7uTXkvYnVgFidGivnoYFHK2dUV3wtF
q0Nv7sw5866zIqunczgXbZvAHr1JDeJeRo+e0vwX5gAQ3TVesLFiE5ZM8poJzXh1QsfkF5kzVIAV
FUz2pswexTO5LyfTFt0jwC8UQF0YHRzMXJ7M21NTPIylsBDFu9kpLoK23roF9kbDRXAF1azF4snk
V7Y5oWNBQnCJlWGIa2noTHZhPOgdaCVv3MG5C94iIKG9XqV+mHg9pi9WO4T72HR5r8hND3FapQ/s
CLoDaiy6RBnMUcQX6L0n2Wxpe+lbY5kCx0boV1DVX5ymG6+IMtAXpsd5au5oW6YLImnSbIP2FWBV
3podFV3PvrHvOCRdIe/dqD9D61vqOW9kyIIkc6Rzwl9XsiYC/uFFRrbDLl9/LSGTE566ZbqcD3Vg
9/uyhXEUNwgQXLaZ9MgVmG/5ZOStcS/lx4C+pddVea+M3DfazgPOn9s7jengRK9p4cJfrLlAj1Sg
gccsNfppRZHKxWjNaUx73cDxUxE8n6r3rNPaN2T4FAyKHx1U8Bcri9+JI8kvYRB9rDNWAjogaAt3
bxh14Zez9mWgEDMjNX+JFqmQ2Zi3VMz6Juq74cAgJ04MKyzZn8ywy94ik7I5wWbK9PhsDQpNGmyH
PB7Eo9IttS1JmT2UHOTkTet0vZ2yPUrSBV9nPIhsRPSjp3FQM1c/iOXTEtmis2u24pOXqA41n1uf
4gk5IOu9UBnTEfqMvbFClnP0Yag1GeEvZ8ZnmWWoyEytfSYp+4bONrf76ltCtpfsEmpHZhr6csyo
TVnlxS6SX4nV6DcEQXs7x+xiUeLFLkWHwBsFRQxCBB4wrHm9RO+B8hv7QhvUhzxS2qmNZ2JsR7NA
bup1PoIb91aUpXYkSv0FQQbvHwb/aciboy3M4jBE2GGTdHEMTlF8y5QtDlWGKC+cRmj/o2X9gH6G
qOFU2ap9x/a/sQyqmnQD50crH6MjZAeW+GhPZal5N738KcfuMI71tG3aTu4i3fsWaXxbkvrMlsUe
nRxmt3ubG8/6nMYbs2c3w8pG3esPac0wd8wGLx+KFJxN5TXPNfs5iiIYg/rXaOjMj1B7DwKtv8Sm
ffYMJzg5wg0viczOfBj16LQWbjvRHCwCRI9ZzDjPLK7tNE2jGJPrT7h7CVyK3eFBGQNBAIpqLmL+
lwLYsDcXoJbtagRXwDFbLsVaU7XPdkxGeCLxSSUF4gFc3MW2tAoGC714a9On0QGAmNgEUpiROg8Y
TzGnlVQj1WuMIe/RUqeQGvrVY14WhgqOdkszpyV1j8U3LOHZ0XI24mNCNpgMqDeSvZQXLi+SZD1y
QU0tftlxq4UhwnRtoUP2U0h0WSC31aAWICtWMLsaDJhZVCyGuQclqdz8oMXYvOgZd/sh1HIfzEbq
V0hzDi6n+iJ8oAgU3Untey5NduMZlMV+7Ic3YgzmE/Pzg/oPys5ku3HtzNKvUstzZKE5AA5yZXrA
vhFFiuo1wVKEFOh7HHRPXx947bLvtdOZOeEKRUgKkQIP/mbvbwv5s7ML7zGJDe+xBMsYDMwmpLj0
DqHshqF588g5Jj7V2WtkSi816VePod0uNIq7E0qf1wZc24HjEpMEc4YH5iPLYiiSdT8Ns0oLF2MQ
zDyV0drlZLdpLAgOo4GYSrMylrFVtpW9+W4yNUfS7KxV2kavjotwJ6lfKngWHeYlJhxy1ekA/hIP
qek8/pABlTNKrr3rJNWhKKt7Z06WYHSXPsRD8ehgatpSfQ37dBT3lDqkXetJuEP2hMOzK5o7H/kH
FjSTiWs1e/k0MsCUMpA44s5tvZrVXxfXO2CYtXRz6iPuFbHJLqLJmx9dGeEcKmHudqDhhwz6IYyF
T0mKfTglwTZCu8IdB9mJxpF8Ezi3gzvu0podLsFbeweRD6Lafhsje3KxJx86gu6VjuFthtol6ZV4
c2T+iGiM+UH/GgjtbrJk3N3MFW1kP+qMUDat739o1aCtBRL5WBko0CjFlk7NxFXjk7Q81g8glBFP
kkFaV1hJm04/U4GAcxaQVN2GpESpNCgCjVbsbFWtnZbbF2ZZNvxMr0DuelT+jjqrgKp6COXGjr2R
sVG0HqwCjvHsFBiwaUpeNma3pA66dXihrVjV1RxpmYl70n3tDY6J+0Y5CQF71YPwTRredJYhZUGx
vv2cSedMPF+bHhu7C6tRXn+veHZVcYpFYCwH2DJpJ4cdJTWHawEBwJglQQFL1OXPlkP74MzyJlBj
/TZD+lxVUwOil4eAcj0pMEuNFcPBvk/IVQ3WXdn6uFqS16JOv8qCRIKYDPWscdpDPst9LDv95aIn
XquA9GsGzS5zGkKQwxZLfTISFThUPwfARQ2LI7xsd3HtvU/+2y1dypxcsSNxA2vvnDcwP5Algo03
HM3VTfePcH3WZwyKcDc08LcHRr7kM7N/WWne2B2EXSRbX3V3ySwJGwezXxdh/6OdfR2BmTy61EH4
Og2MSOO8lwBAK3SJ/iLraRoAaZYkum36PLnmI3klTpTbZKroCwcfDdPBYoM+nwyuLLsb5WBtKXWt
AcV+Pq4TmqzFYCY9OG0qDC33fgQVbA4xbdvSfZri9NvXNTIUu4DlDYsM7pKkiHgE4ITNwbACbKnQ
I31cQgdTkIQ2duOHHTKkLD3CljoY0IN2aQZp7MdyjocxDQY3mXYY9QGtQTA0jN34RVT5s25NYqV0
cvsiRyikaBeuXG6BhX1SMyMPR2K2EY1/LHo1q2LLact8gosnCF460ZnPxdSiNUxclA1JuHcrV22C
svA3KFCfvdSyVrcdydQU9dHK5//r/s6IRv1ewzb4Lot2FWtUH7bbaAdQjk+hRuyRrhFJpOfji9kP
RH1GuKsGCZQhJ8opAbewsVWA4sYxQ7rHQ2D4YmUhDF8wsRp1yBVIW/qJTEwReu0s0gnWho1TRBUQ
tGBxjXMCQD8/jE1Zb2g1r79dlyaBFCNzxgUOlWcRdad6dJ8y78tuX+oovGojprVJVZ+oO3omF55a
5LlzlplOaJRKfg36uMLWM64cDRmI5um4uYXcMxbWFk3TOjOXpmWvg966nJV5Gl8cmvk8cOR3DL4Y
zXnoLS2y2nY9FyVyb2aIG0fRt+MC3CNxWHtNA0paE3d9Kq5MHJe3dDhNeJ/SLD/0qOPNmx+7hALY
eRyayxQMH8IzZsxMSYPTd29aXr42P2V4nxmOgkdwpzdY1Do1N9Xmc603j0jCDlrPWGbsrqVUKzja
JDGFtETMghyFO81QyDYy7zmpESBq8jnkUw8uePjeipPdzacy+GW/6ycUf8N9UGHZYrsBt3i2+YxO
LhjSKTZCiop3YkJWkfyJ0QpyERm3LVAAede3tIOVMeIwG4sHmQyQwNgkZSvbzDy81pA80RCFUwBb
JQkhmUbBNTErphG5gca0Se4FCqeJW/gYPQaMnyhfArH0uO0EVj+tQqtjdTxD9Blp6GRD5IsSTdW6
UcNXPItf810ZtitJ8hrnD6xFwgpX8ICzfT3hm6ptbxvQEBlO2+8sMLIqDMTOmDN9bl5SPRYHVZUD
UzRT27mYnwITBUvs5buu575dQpRdc619ZRCK1ybJ8+ggzZ4mn9EX84Gl5sQ0lZ53ihz3jYI4gDxR
nW+Gv99cTINt7PBZkYJnwLxO/fGdzQQtRiyjpQ2PFQaAHh/ZoSCzLEBWd1kvDl5ZZRui8+5wJABu
ygxmeIiTA4tQIWyFh6yirB5cpEPOMLxmhgffWI4v5fxlftBww6v47TTaAxUCpNrUP+ucP7fb3e3h
5qUSUZyvY1teKj08DmbI85tjAWpBBF4DEaCyMWYEPmbHsiA4qiMTg7Ouolcx6QuxURUzW5qftvJ5
3cNg4q2dZ2dUCxUoc4q+QgX3us638IJDKdS5bCcIswlv9KQYP2U/29bZo7V5TdM836Xnn/z2J3gn
XeTjQWgGczkU2hsLTFC5efYyPFg5dHzsYZhGqw20sGNJOcN4Fp+EmTfbtKqXpQAklrlX7lcEV7fV
1StisaEpnQ62DuhdN2ANTJl78gZjWHZx92q62acKYJVFYz8tNdKy6PFMQYds/fDm6sReo8M0yMhm
qQZtZYVtWx6SwpAEqnX5vu69pTANa6uM/sW2uWdwnENt8hPm8UQDL+pUwMArK7EGWRjjuouDVer5
3LrSEQLgHCiRGuYvFHB7gVOLDGtre7tvM8BSe635tHTtCSzVOZyvFGkB0QqcXWUI4BlptHUb11+W
bTIxLZvl3914Vg0kfz/eDLrDcrJ0tsKqXsYuDri8a/y3w9FiInQUegiFpBZXq84qNhIoxDJnuOM3
2SIE6J+Crj9T2T7QrcmVtOt6nXkOkaRR/ss2OCDolVeeLmwk5+mr5J1UKbRUfjeeegEy5TXRlbmf
UGot897iNxd0+Vro301fUT0VwMg56fxt1DHM633/saYFxPjS1EitlkQf0bKgd/OJ2MWNUQ6HXg3b
NIXsAMsRXLRbBJvkqYo1tczD8IFzwmesyBjDZrMtmWyXBiejETR7VQMGagh/jVtXQoMo0JjiMOMN
rG1ri6Q/O2nSXYBBgqD1USxNTduozNb3umw2eQCkUMvkO4CUZK8bFDHueO5YiWCYlkwTUNyoqD+3
ASIACpO0Vp9+nP/Q+RXDHhlHCFaqWaHfsBZ9V33kjvkB5y61WvuolxaRFPGP3EDCUoww4yyp9fvB
Jh+Ahr3BSeLw7PD6aN21MIElprj+FT4GsGgbgV1gzf0xBw42IOQc3W5F5fxCzsG4M9SXjoWqMUwC
ekq0MFU6I+PsSxzz4rVuQj59hs8lqOInl4Xtrhmxw3e+cejtb7/wNTZtwd6ml1zWTtouveJXXfjp
m5czXmmyvdmEyYeHJDINoIXU6a4XudhMlv3tlY2zjvFKLGC5ML33j1EYQ1ebBpLconJvNUax5gmg
IXYYkAki3BkuQ9B3AZ+1Huk3YkCY6AvnhYtgKSYGQrNjjP4IYUAQr3AcEG3uZeeoT4Od2V51GNGz
A3M5JhEFngh4Uy1zPfi0KFjndcpPx0vIa+CDPnYXZCuQ49bKmfKvGDXqtbPR4OVx3e8hTvRsiAyf
l7MPmDQ9glEP9kiwxiVKhuZexd0lcJtNmZj4cY0vxvf2RSoEtn51aiejXXXIYrc9PJ9INQzd0/Rs
0GDbmeOsmiDYckBhSSxKe0kr/QaqoEz1L+JPmE1YQ7yNPOj/LL/KLbC1rc9giNOKKgWqYoppBhOG
77lQpKYRezp2BeGiXqzrZkn0BN5agWzMFDDUYCuvbOmAWrDddmda7nd3mtZDxPwPp0U3y4MNvGcx
y/JpNax1FmgbPxYfZv1kuVa9Vz0ahWiIwU+6A8of1B94mBxE3wy5CguZS5I/IK4g5C9JaxbKSBgy
EkWExu0oWTN8pIOy8ZKwlaGNnyk97dizb8QRmuTiOOBavPnCC5IDXcjxjl68uQNO5dkoxynoVh0L
EiJP6DpMi5kFh4YmWDbBiPnh9URv6PMPZkMRWMBIvjNzX2AwqqplFJpfknlwpR81e8jXQZg8pWVl
HEdSK6wK86vbQdiqsO5q3OZcJDPIwWrweCHBsDUS0qC60uVxk9bTinyOaW2I2TSoxr1I0QHVjbG2
Z0QIYFPYg9lDNpt3rKj74db249TWkGB8tSpLMi7OjiQr27BYGzF3XJLHs9frcCMFdJGiMdfOqCdg
P3IPpYwJxK9newgvPRVWsxkSXrvA6K9aDecp5OooE/vAYhTToV9uY0JTyPfN9/aAVBUzAIwQ7O6L
oDF+svq1lk7pWqsmzhjEmMNFj+NsNVzpcAhvwhyHxoTcTzl9VFHX4YOuWoZew5tTgIFsavY34kfa
QxKTvatvVMT7PCu6d8Q/6N1b1wdA5R1ZBGvbtM7WRCVx9MnhWueDotIDtt/M36V3dAFjCjKQQOXU
ArtkFLSPLa18cLL8EhMsd2B/g5Z6NvDq4bCzcudkSS9f0EIQJZ8AbjRDbrxkFG3MIDwn4DmIuxc7
hTwvS7u7IJfGwhJdhbtQLMuq7Fe6Rm6Xw95iFSBdrhmkLMo+Wwda8F6bD3mbT89ltp24oqDfw4Iw
TWMTxUCQGpd7kZ3pzHrdHpSk7t2hG7NW7MQHghHMRZc7b3lKbjqmSIQuwyOqYJp7G8rP0ERsd7P5
amhAekaE+Ng+Sru+nda6Hj8px3iVrI8ygUTcRyYqjSLkPfecokPcINGgTef6QERmNQ9WKMMja6pT
j/AQrbcTbTzTOErHfw29wl8puDXQUaOjI6DUZHa4m6f4beMgjFEByU3U/5NWryaDjVE2gjYdRJis
0WVdqjIlXnxoNoCWS2ImQNjQ0WubKotILenD+7oc3+P7QcFQTnm7jmX+XLawKcll+YjARm9CKAxZ
SIJUOBnzGDI7pqSmrvOu5T2BGqxbtDRvcBDjdVkdW1bxEezPhccqjHo+AiPpxBQeZrBMA+acut0S
nTu/EwdqaM4+aA839nelq649ls6zdN12r8+V+82/dnv47UOXxskZhYMhHlyENlYJQw5iCW9EBWse
LNwebpFvf/vwf/B3GXlbi5bGc/JSgiMkg9tbHlUX6+5SH+gzR1xcG1nLR52WMCn8EbVRu/Vn7sIt
5+r2pzAm8er2p789/OHvbh/+7Sv+2ZcJMdAsRLYC6GEknDSVCYOuDs+hF8t1YEzDUi9mqunoTyut
YTwTTvE6D+tn0YuvQAX1OYqjnvCexF2ISh5zGTIdcfR8I5AjLx0+S3TITFvCnqmV0BCVOGk7BoIj
a1fVMi3su/iOK2/LEWtuhpGaBOf6cO41rDxhJla5PeoLFKVsKhlz2KxqF0JFx4B/H0N0x+hYlgp/
vVb7Hx/kwnsnkf7izByWhc4xB4gKn0rVbm2Bv9I0PgMMdKsROsMq75kiEYjcKrLWenpChu9Y0X3z
XXJ07KFt5YP1UZr+ZSQQbOvSws9LbE31P8zSMY5+1EJwYAnquMyFRgxxSXgmQNliZmghfuxQFJkO
fNq5onR87UVlv/TGyx57A9/t+M1wFYqw7j8HVQsz1Bq3VtOS/5mQlaoGdDVTbcKjlNuERNyN39PZ
90PxNQFeo3bhNqg3L+ihmUtPHAWjTO8pF9aSjmgRGi4OG0NdM58UF+2Kisha8aSe+9qBF4iLMjSA
U5tm9LNhQAEVMiJQzOuynVnLp1wjtKbF4QcsNGqX9Mtna8repeofh4zCQZ+TvXDT4McvMS6KIDhK
CH9gYCb7YFmVfeiUtEmLkk/E9SpqXjq6IRvaeVw0rNxhlJuhru9TpbRD5blgtJTTsxj+qmzeuG3F
NywaXPHFEDPIegiYwFZuWx+L4WyyqwYmuoasCXMiWkVZgiepIAcvHLIH4lQfQ082rNfNblV37oQF
A+e+M1t/5Ug+OQQlsY9ZtyQR49TeS7dwdR1+Ombpcw6vV+scKNDOZeilRwyu65Y8hp2Ye7yuKBP2
By1WrBqthFfwWhhBZh6FO73SKC6m1jOIIunDXenXh7JM0HwPxu72/I36bDmgA/RBv2dbTlD56NB5
Z69uklzswbrEPbq38EX4qICkTjQrmEriVyP7qmLqHZPx0+0befad5fCctJ6Rc+hom5aZQRfWzg7d
xkgQI7NYMAckd4zSJzWXVCsiynZV2HW7DvqnZeskAafEWWUFAC0bss19nMeHAvCNhIoc6ABNgWcu
Nds/uJXGhUM9jMaV7h/eHEXeex3SCwoXHJPsO5jHlG9pMmAkP0nbeG0HO19ahPE0pXFnxQ75b+77
lKdvQ92haRxIXOv9d8sPfbbYsXrsyBbHjx4eVJjR1bAyE5ZA8kyWUKP8N6NS+saFjLWsovE9KUsC
/hLmUR3JwWsf6O5C6qH+WNjVt565WyCh8VUhZFiQbLKM+3Tb4yy65iGbLTWR0SRd76Sl1Ou0D2uX
jRSraRmfsyTe6UA6N1ohCEdsHW8/5JG+9bKDKnuBA9fTdiqq2TjWIEQxOqDxDs+GMmhnPgkpSu7y
6TNHXzRW7nVglBOwcSwRdWyaMXxI5y6qdwuwuxO6Bcnmgb0jHse0f5Ipc45Uxe6ymbcORen9iHEf
oOZSULsI5T2Y8+XX2ozqvYaXPcghKbFePoYmKWlBwnRLpyIFbEoOEdbA+zBw2FuV8WtcltbC6+PZ
FMckf3Jb7mLZGEycfibnn4GXMA7QASuHrQNZBCnmleU0eh4tjY2TCs0Mu53+vZuzLq0ZanR78EgE
or5hbkB61ik3Oqz7bCLkTGYiUTNPp/jgt6bOGgFUFk7odl5o3B5uTABb13R0g/7LkEA6wHdAvLQ9
G6S64SvTC3cpPaTOlZqOlEwEB3AHSVoc/8FTnlEo4pzosVTOoXWzkVnMD1PRMSJs2SxCziOyz4xe
ppLPzZqOu5pjqqOZz01P/WVGSc5wla9BAUBjNZ9pjm7+ImeiBQMmXkRN/CSXBlh8i51nV58k+qb3
smSDRwAXkZvDaz1vsAuZAPPuky/kUuG+kyWouAb1u6sEw8BIe0GvmE1+dEFk3C4HTWBsdQkb6BsM
YL4zsAfQ42JZylytGMeFx0n7NTKvp5MAttBEztmbY4/zyai/JXTaZWrjJBMzQcO03nrFoljXEWPZ
vYzOCUw+5ufpFkVGTl2mTqRR7msvL64QEH6QrvUI/nx614ri6Ln98J1Z0cm79IDu3+uMnfakgelF
DoA6GeDtiq3di0noQDzZ/aaLmeCPWAamkCWqZ5bRm6m8d6sHXz42r9DO57jIS9AKh26ptwFVW798
FzFqDA9uEdeSjL/OpDfMEWxZeFFWRhgAG4n872QS6KghAYUjMsCgmPLT6CIRrY3JewQXxBVc1BIC
yb4tm0ur21enwpFn10GybyQBCln1zIyKxVU6uwWyaYMy7tOOL2KIwqe8NhijR/YqYqnPO4OTza3i
T9JDYSz7qCnb1lIbquxyTwq8TslVPBZo5Epfb9AXNzrtbHXtkY0Kz+p+ylb23Eq8+qnEZhpT2YIq
uDqjau98Y1pXeJsPcWT4aAUQdo3kKuCAMTBF8Xt0QpdQJckM1hy/PSu9g/oNHLQXv8wq3MsayTfN
u7OJel4oT1kAp6Vh7DkK1VagsHjE80Wfi6fp2w52xqSVc/SDvSKZXR2DEG6QpoxLbSPVHmrWiji8
70xVbMeir05daE0XoFHhFnYoI2DGbSfp6A8tcmnky01+CioiKGHwssOrdcmZroz3xpxw9iemS7g3
a4rbQ0ZPeEhe+7AtT3kSl6esjhzIT0xXf/uQQf62aQWhk9Qqo5j6i2zDt3DE45VJNjyqNK+x9O2V
5XXoqaqoXKdaNdtEPA3QDwGX4M4474ZkbQ8tjFXfafet27y57pTcBfb8mpdMbkRiiLsq0Z5tZXpr
5gD5ug1/Ga4z3yLHF9ZBxIVOE3pIgVraZh2sfNZNlKzloilJJArTCSSE7d936AGstD9EwJ0u8rF3
EiREZB/CCCcTBgx2uqxzY930yDExb1ASm4JZUolppuAwxvWdyxmSkP7m5Pw5/HvwXfwT87k9O+H/
LhGbDY2w8TOa2AZNF/PgH7znKvTTqGyjeAeAChPP1JinrtUPEaCQB16ujWI2BYzEyuEHwrFwxNhw
F2fzP+WYUiilELOnY5SiaIlfukZS4M6swAj+7Q75Skbg9Ay670vrL1YoKw1JtqvdFNZss3OGKD6M
lPAoBlLnqYXBhfdDGUcrQYdfGKbOIEGf1syTwp1Z+u9pbvWnxqvivamsc+lPwelvDzLLm10aqKfA
qNhrCeqkDgWcPrrOxH6tAQmnG1flYlz/1x5+8Q8WfoOYO2N+NV1JWKj5h3ifPsQQMZltsGt796vs
AuNd1TG4cSuWC0w3gHXdLnqb3sqxQfPjphYk/cG6ona0kYOkxV6J1Lqyf23Orpg2aBYwsIgM+wvD
7kfeuJhxlPukj422T7Bzoy8JLkMSOyte+2ZdOM7P1KgbmIRR+GBiQ0RyEX6kdYqmaJiyFyMa8pUo
yPDgiHZnf7B/7xpqL4exOiIJvbQmPj3RwChi70x91hgvUrA//9ev05zl/sfLzbMkJaDpYJN13dm/
+ncB7OCV/CJEF7BTpr8acvCSjt9sy77g6cbmSClJRh6Ko/bY6UhZQ/IhuAa2vaWiPePhez/3dIBn
7dod03p3M7DFdlvt7MD21hn7xuWXTdjzWa6rYRqfsyG6H/RsWJFHSdCIn71r0IYftV4c0fD86+fG
//tPn5zDE3SQC4O++MOTG3GxEqaA7B2U9B55KePTTV9Y0UdYNlggg4J8eMEvgu0V5OKqGRalFmk/
ZGVw7yoogmuQ7SK203UuWbayP505zUp/rj27X7l1xqiby2oBIgXxChvbc2C56d/9KbHDe9e02vtR
QXrVzKT92XFEOvqYvzqw4Ddyi/hnOODKNe6noslXQaC77z45hBl5OfjT9Be9jd8jkuGfqW7UNsUB
sxOuApiKEByGaIcQsx8dJOraK1Mf5xGrBJjeOBLrmp5jWRRk1VbsTXZjChTYWvHOMY6QaGsJz6IK
DPnITQ92IBuCvkrDu9JzwnuaWQ4EHy9lHZO20lT5a9c43XfHsssX7UehxhGN+5x0YV/bDh0DzNMK
Tn4rHktm+TBJBxJlaahXGoRyklOQ87mqc96qoTgb9WR/c7TumH76R8cZMNRGPnB0JYOn2IfTpQzb
ucdmh+NCy3aYLonBw2QYhxvu20Q2aVhU+k0zlc07tjeE482e9y7+3d5r78wYl4vouB31dfmWu45H
Is74jBZLHGJodLvWqset3SLF7GLTRVnVWuuUMiP0C+P9X1+F1j+eRLbrGrZreaauu8Yf32EseCLN
wpO78xiY7iA2Muga1MntXtPOvEQuOE0R1A6hCpN5TAn+YeSXBDsk9HT8sm/X9bxzjHTzR2Yz5xXs
7rauzp5cH202veNIMBH2DrPBKaBmVf3UyoXbNqQDjMwgm1oCbPOY3/vhO8I2RBtMR5ekvJ70ls8k
UtTeZewq/5unPd+nfn8fQ02B6w2OlmsZuvGHgwVYsDYpkjh3k1uco2Q0z+YIGNBJteg+sNUxy82M
EJT8qTA9ZPKdrp7oaM5ar2gw60ZdGoHHsnNNtj92cNJ8AGAMKy1kMniWyw71d5B1KAdnIeQ0fBq4
/xaWhgMwiONn3kTlCnC/ntTNvQPl0yzsHePohPhW+I21SwR4amb2prK3Dfuv1cQ66795CQznH3/1
ju0I23PwezB9NKAT/P3h6nZ6iSO4CnedWXbnMQ3kSdUW+zLzzXHb9mEKnPBQBdFPV6DdEFH52kfQ
6t1g2DiuzkAu88r3NDm3nfGYjgkq5sy0njI3ABsCoVZyEznaVd29etG7j0zh0vXdj2rQ9Z1Zjfjc
NKG/WDHUydbhndbE+FVGIqAsH/k+a+ywSF9yFm/nKapftaCNlpGfxGRe1OrRcw++n5dPionQqsqG
cqdUcUlLvT/XrJDvhmD8kAQWIDPNNqBiUIfbzkszxva5NYU4c16+pSLSST4wuEzbqL2iH7LuYA3c
m5WyaQ0z7CG9dlK4iqBvCHtNFnF5bljVrGCenW7aEs7sfZPS8nf6IJGHVNO1tI2rVDCiVVVfLauV
dwOCqGtGM1iS7raP0EtC9uiPWlHiOWnzaCsVJMRukls1ecdWr1gV9HrEkScfbEMlW81p9TnQWqx7
DUEqNsWgFCjQ3VLemfZMHEWLtx6Qlm2Yf3y5o6evcVMnCyxgOTS7lOC4zDgzcYD/2qX1uiRAYgsQ
DiIb7ftaJ4NjNUgX8Z2hJZvITPKLTqwVklPkexF9uT8x7LaNAKBg2Mfk19D0OxpDczuU/tqoDHMr
QOHXRH35E/VfykRPCzE+Nz9so2TyNY1IuabuXXetZjuFiFBwRlL7KQyOZQ5JoYvpG+op/FWl5gXd
5slAsnXuM4ajAoepRJizqGi7LnUKXZVoXGs9kFy1jkYjYbWeowV0UVuMkf6Ez7x4SEMioXqHrwx9
h1p9ki8oxRaWS9+HwtS5y9TIgqf0ted/fbIYpvePR4trusIxpDCE44k/lMihQYbI2Lnalm3qsJxN
hOfUBW6EottcjJP46miir3kZ+6vRaNJ16Yr80IfGR5e7AfQEBndaDFeigLp4gWca7hVxwMss9J7A
GEa7GmTBpnN7YwdR67UlZnAox+xkF3ZzbkcN6V7VARsP0/be8zVYp7KgwbsMYRJe5nXfAwUp3grD
dNdRjurXZzkvdTPeyo54vazt+LqAccpAAAR3ISsh4AnxQ2fDReyxSp9skbE2LwzyxLzik7U5k2pZ
nFQYlqj7uR4j23DvzbQFF+lEzSbsa5LYDKzb2di+Zr3pXnryCC3cZrNPb5OFh0xTzU93bPaRh/rW
0C6m+YPxRbfTiGxGRr2ZKCLuXSpc7iR9vwMegv4EVk7PgbzuO/6XwHRs9lL+tLOc4EJuMpIbWjBW
c+Me7gXc2dkHb7tHixBVoA3ltMuY2CxSp/desNGekrGCTiEe8gnNFYW3dQhtDzsgYdA77PNwFAPP
Wgts2Iupyq1zklOaI0y6Q4e5NLSSYgOjV52ijOmxJh2dPCDxIZazqG1WQiCuRu9iP8U4b5h8yWzV
+Wgx46SYdp5MqvsIPcgEtoJUO8x4qCTjIM5+egnCAC82YX8SH2m6eBVvV+z//V1T1/z5P/j4Z1Gy
uAzC9g8f/nn7Xdx/Zt/Nf8xf9f8/68+//5Av+ss3XX22n7/7YE1Wdzs+qO96vH43KLhv/x095fyZ
/9N//D/ft+/yNJbf//mnz68sol1pbpC5P/3ln/Zf//kn6middum/JtPxXOrg9zC6v3zNX9NfdSg6
OuFurm5STd7YO3/F8tj/5uhA1XTXdRh/g537G5aH2+df6XP6v1l0wY5n25yKtjT/NxQe0701zb8r
RlzYeHw33TGEYAs836j/rsvxzCKXfkENhkT0u4grLjDFCLr6hUzjMGhmiw0veY6y6k63gu0IR2Ep
ww5S4WScxob2a45IC2QDvnQgdDoFkbGQ5MXsevKhEKoRLVUDtsP+EQKRMB6Qgt/LvrGYbVnIVKX1
qx71ckWp9D051UF3NO8YW120IUtyzjYR97j8EpZyLNCJNKnR5Wn5pg6rewLhm3WapSXZ5W22RgQV
ri0l7ykhelIGMZbhbiHyEEunfSk10LcqseOVw9tNy1i71NpE09NmhJbEsM9IMtyn3Xy6JOZXPtgB
iC9W+4Sf6QTF1ol5nxfiw4ALwDfERhZPzmaM9U+Rhtw0kHtwVzlkXrZHHI7CPgbXWxby3LUNlkaY
XC4JMXLs+6Xr2sY2gsmxisPwscs6MLKAX6THVB65008v01emPYRrvfOzVdsQzd1VGJft2L5ivuLH
LZ8xLfV3+HUYuEx70Xcr0J/sXLKRYr0UMKVHIjO9QPXcwcIHzRm/RardMd2eAV/bJAs2Zj5tI7zi
fYyJJEzLfs+EHaodnGzsuo6+tykYqsyYVrxWF72YXtgCMchG/u6oqV4aQdHN4j+WmTjZIDQDKaup
nsEFOQugLMuxHQb03fIr66L7OtF+wX9etSyy9HiL3GBrT/ZPb4bz5vkr8kKuB2cbKPtn4qIT0tqS
iOxuBW3t4qr21c8EzRdKEEyH2IcZNcWI2JYVYpYiUg9E3qSrOJPXvhXvOEmW6MG3Ft68Vn0Bt1gk
rXpVfnw3mpNY5K7cOY2FCcAz6cPFnaDHpmhhhjVybo/Rd5uOGzmHgYRJcjWt8svvvC1F6LqrMJVY
47QrioyB+RwzOjtcRyywR1Dya9Ba3oqYJJrXrtmz9ERzkzaPNkJE0D8/UW6NCnrSwHZ1bbHoMII5
mwyWEjujNtq4RntqSlFCQuQtQyzdqQTasjGVb2yy3DY3jU2/Jovxiks0g77jh6Qmx3uRsOsj1UIi
MthxsGQPPZoAhNzHNhqeMKekO+7qS6vRSHQJbH9ve/4bOULaUo62iQKWPUUIaIWq+CjN4dR1FoGf
pOPY2BVWkxun+NmZ8RVRxO06NDE1E5u24JdZ+aG7bVgxrXXF5csu+QlmYrgPw2okSrn/gHznB/k6
aSu5jCuYgCHiF7zpHySWI+Ufjed4sAw2DM6mtuJD1U//j7vzWG4da7PsE+EP2ANgStB7UV4ThNyF
dwceT18LzOzOqhx0dE97wqQoKS9FgsBn9l57OsZEdhYFx+6g4U7Xuuk97FzYK5085kxS1zU5uULp
R2Da5qVIcEDaGC6wuLVb34+Ulc9Zat3a9UPnROqW6F2SSBlxBNZyNp8u2gh9I9ErK3dMxCFv5j+6
HK5OHvdrAk9mrHu1DbLK3yrC2Vhp6G56+uMlqAbHgyrM0iGhLs81Y3qi0uEwCr8ihfCQcqgeKZyT
C1LqOVQm3UvbKh9srUPhNBg13J7k0DcWKwCkQPQxb4niameL/DYa9LXhRtZRWsE3HNtu4xf6S88s
eVvMfuOwnWvQoAUW2JPaZ5jkxzp1T6arURHSUziLtmMc3gROsRx0OqPWhkqimO2B5N9BFro3Dd8U
sxGdZIJiRcYrtDukK2uNujUH4tasGcgDMOfYY1hHSajw9wRJg03/oNiHDp/tOpt+fBuFaqUJUIWd
y2aws/ltPQZjyIgLZ6SXdKTXykS8NKZhL5GIrLsKvVQNGX5oQnkrAm2HvxA1XEkQmtsLVKYC1CBN
m6eUYXURUtvWQf5s1KG/Hl17w4KXgCzKMzOMPriAZitz8m8UYSgY7OFBrZAiTIYLEHGQx95EEzlN
EXu0CTlzk+ef2FtPMcyIi+ZwQXFc/zuLFf59SVZZLsOTFn4ppBmzQ5zKlbCIumXP8KzX8UsmFWNd
5xEwVnNYkQaJsV7t01WmliCKiCsVSJMZo3iugQrdijrUOl2OXtRy3LU+skIegnTdoqQi2k8tWbK+
K46uX8fY2Ycjoi23IzgYr35GUza8h/iQzpqNpWRErONGJMnJggVv7ISepTkEP+rKzZpIQ0DvftHc
6hYiAfJcUfdv+KGnsyntW1dYhF00PFUt9NFskTyzxJU+IQmNpmeSiK4OLethSFDtY/HMNjSGUMYn
kt3QibyFpYZmJKzRPhjRfiyveUHg6siAe6tUfn0QLa+IHuJjnpiFEtNU09rtdKicnEkTF1RCcU5j
67OFRrbLHIZVRiPfLYpwL8xh6Bgj7x8W3yPCs/DiByMR3CQ1NBYhy7VVfHGtEa/4mp5H/SltuuEA
vQm4g+4+dnnCvtiRr8mUfneG7xIb79tLjqXtRCKXwBmvTw5zoczaSNX+wWuDylWINyLVsBCX8bl3
VdKF9qKZOggMLsJZE0dVUJMtXY7ToZyRlGiA8w5onJ6CDArpHg0XSaCrVRmYs4zgxTY5O7F5CiFs
7jlV61Qi41nN5wRbRSpPKh9oJELNe4zSFhqtmm9kwbZWnbNCzBSbhjlZ1tJNbfC39KKenRhy0eK5
gPSNQDETkt1/HIKkbXZMDPTTIPuNKJSNz1GF6YJrYKek0Zmp7bbq5K6awJIVXE50xxaHIfKpTt6z
ImzZ3ZXvqpu2Z32+GdXq04nB5/hrAFflkkEo+As+tGXGjhOFW+jpmAk91a9jb3Tg1ckim1O3SSKe
CFHapFr8QQYyJxJBxlzppLMdqRVeCUV9hfFI7mMhcNJMnC1VVSXJrg5fA/nShn/q5mN0SckAK9dt
mC89Bbbu3uLm4IYGobDSzjZFQSGhh1qwkgn7/H5Mm20JTQ2j8IYsHGeX50x2xEBSg08pglXr3GIs
YI43KHs9K06aiStRzsIYXHifACpacpXn93hG2lXxYyTTgx8kKpZoAToXZvnKVsFzi5LxLM0VQ5fK
XKrEQSwSyYtB58xFc9JfpZ53q8awGuAqSrtuyEVg947xifiGprR2ZRHh0qq6PzpgYM3ednUevmFv
1jYig+/KUocaqxAEg/qdQvXVDSvqSn8bmdTZOkqmdaujHU/y+jt2jGBrlFa51VuG8dlIq2kvmAj1
uKvPzNHGg+pnzsN8yJB+Yj0M3a0H8LGqpkQumdQgdSWOduX7497lYIPSHglCkiQX5i69tYbALUF1
uybn+TTYlPr64G/AvuLb0ZgZjHOKSujY63LM86vMCZl36geVgek10+UckM4MRmuZiU7Gk2O0T4kg
UF3CcYAihCiYbc2wZXZiLyx3RowgPF1pNiLZhue2EaJg8tIKZCl2+dUEBeFfwsU2E/FjFgiD1aye
LHNdv7jiI0P/Cj9ZT7d2xiApJMU6KMrjmOnvlsGZoOnBZsVdApKMLHO2fA4RClyku5a8JRJkzBUG
FoJM1WyvOcOlyHJ12Y32Rze6nlaCipqm+ILTf9lpSCIsCSzMzcnIDvEhIOuL3FuSd5/Y+ndK6Mde
O/onpcxR1ZjbqnqpNBcdsgqsv920WOyT3vny++I3RD1hRe/EG1zGaNxOHe3GCwuRzis+u8jaMUnc
DIHBQNA9UZteFNXc+b7wOr+5DEO/lSEqERtCT5MoJ4MiooVKj7jZkyQhj2G/aSISyonsVAD7N+Ag
GjG9WANDm4J0cFyqKEiJZNSmaWsa1s3A3L9A2Pll0bg7QXMErPXID7KaJQYZBsiDk4knrrTAhqPf
jsKb/Wj96tdEtbWsnsPWPyRVv9EbB6cBeep4x7UTqb9W9TL/kF4mzw50bUan+ybub5XpH53Mipa5
qT0WmjzUs0Sd7DELJzZXWsM9pKN4KEZnz5H9p2UPFgSR5SUlAh0UqV0Teky7sRJFAJFNlJ/lY1ME
r718CNxywxH71ARXKwYTqTmraQoOlWH+CvNaG4gM53+wMuqt1tF3uNNh4PtWN0pC7NOXyky2879L
Q71ItPrU21zjlTFYFuajHMH6dFq+7pVQXzmDsBewVbIFIXbIcfxV1gvp5ZU6f0BOws08CEVLMUYH
O4p27JBoiMExjeSOj42OC6XYBQYCv0otQHiZLnMsgTo8OmVm3XzjqY8cx0IdgNcewX+Ta+9DXb/1
sj4OaC+06rOW3TPwoDq52b6mn0ulXI/W8I1fdzc5H2wqX/0QcWyZPUGYvuVJ/VGbwxmXNvaA6RjK
coOWdVvWxZcxqtdO109CUrAgV3YE9nTdHh8J5H0SY25slEB/I1jnJDDQxyxZs+4RUggi5vJCQb9y
CgtLjYHUR7NXVp4+WR2MrUspubhOPgCTjHRpbCGMn+Ck1TL1iECIqW9LojVKMh2suFn78qro2bUm
fGJAJeBJFWxRM+/EoMVcsv3sesIFzcepbQ74sF1PeIUFXAGxZjl/IPVr1ep7obFgnwXWRXIKRxhu
6JLVKrhBVOHFaOALOeMTSMCjXUd7kbTruNExyVrnPm/2JvNztRovEisatnxl2zjVubJZy9GGiShi
X2cdGQ28dkShKgKffW8RAA0ZJ6uj9zZRH1hS2iPJ2zae4dgyb0Jp3+qkO3AS8rqu/mXjc4Axd4IY
hExoOPOXHk2u0ozgF0y5P4hKOZPMerbM6jcZnqSW4QzMmBro+2B6btR6gzCc7GuyoB3npySV2jC0
qyuCZ5zduwhEo5u589Qa5hSshqFaxxlppSwaAPxlV3Kft4FhLoM8cVhDju9dGN9PmXlqruu0fq8V
9Sac8JMAVeFncx7mdwF7VBXGY1bUB/TrX6phYflrEYvWT44O5ie9uA4eIpwIZk27lWVEoUcPBQx2
GsZnnusfzfIfROt/YK10neEDTd1LwAkOmuSqaMSTTMVPE4J8m+BNdpn5DOL3x22Ur6AZ97mNicYn
5MZ1j7FWLEX/HehEe8SYmuaDJbDi9yIuPxuH4i00z1ljIGEL3yz/Ka+1ZGGociM7czdUwcksygM4
C8UbeiQHk8XHfszqh8IgylYb/+g9Hzm7Ul/zGSSQWHMFXCxLW3tj0fecJdaqVtzzQDGRl9bbbMng
nOYFZXduE2NVpu+4Tz7xrCx9N3lsi3A2Vx1HmAhYhfJNC+xeQdgEnOWREwacEkUDRTGs3DLfE6lz
FQkJpVm4qY1qqzbjJqaxMGIyk1z/EZjrLja1TaCPp9bi0BYEyLbXAXtGPvEUJ7KnaYl0ZT4tbm3o
fGFSMUNQ6oNifsx0Bx3yMNUIwzEWJVGPBjh6iarSgRPUNqDkwh+pB+uqM1k2Ynil4V1aDKUXI9VS
lXZbzSHwzwQPX3F2zbIaPqZL0oCC/DCNX8pQxph8XW2RxIgG/f5hzCVnt0R5klw2Z5vFaZT6vlKN
daHZCA05qke8HyhG13IMd4Umzo37UMbVQ2IZKGfL/L02irUdS5q26ToBvdfJa2C+f+uJqayMah0J
+eoOxUOFvoLBV05nao6oc9FGmmMEaJ45PDwTJnKktvScOJhOAA7vFkOJDlBp6g+tEA/QNCbEA2C4
LlmTkQOrbrSmv+Sdcsks0sA1zMcJrdFQkeWFjr94JoD7gDr12CJHHUmejGuQZuP0FGfao1myZ6vG
Uzlhvu3BSyyMCtNdFtMSFdZqBLOQzYVe5U+bgjYQ9R/GMCKCYYGLYsM4BwWDh7TpWGXNW2iAupH0
YCbZmf2VlK23MLsoUX6ITa64dH8qXI6xT7YS6kVrvGkI34hQP9QcI4ZKqjyS5DiUb2oXP6E+keYm
4BzRDfaJ0eN5iuaPfVG/YENcyaj+cERwogCm0urZcljLvBMPloRnOf+/cnU8hkwp8hGPbhMpDzom
Mbv4kUG7io37gW/3qOzKjHcllcveMn8RWy4Cv/1To4fLoZslE6Qwd3xNtP4Bfd2m5UKh5TifIdup
1W+QCBgSOuYya3qVVX4ajGmVImBvje4qhM3rppQjJT4i3DDw7GE4zu9X1RbvJMG/uHrzkdXpuWEr
Xabppi1WLIVvehlnLJCYqYkR7e34k5rBn4hQ9kZNP3179iFLeNWu0d78hFbYnIjo9mu9n2tET8N2
RD4B5ki6KMgPVPSGfwkU+zEnoVrDpe/EiKPjoUI7jxSykY+T76Gr1RbQXbiQtvlSH2oceXm61SLE
zbwmdUCkotX2KC9LxpMS6TYPoOSs1gxUIq+y2pOv9erKzZGG0qA/YgmEgHqhc6VgIvfcsceHdNoB
aX8sajhHSTe9SUCVCxvLohoEK0vkFxL93hudCKGh6ZajQcRzPe6H9jeo0M/K7iXt8NwZKcSYakT3
jbqQYQ9zU3TEd9z4QfrMFVonB3VLV49u0l2aQj+36HK1hqiMou5OBcfyPrVo0IH1e3bUOXvTQnWZ
ReqJqTNVXTGu+kpsbcLAAL5TY8XUR4bj/EmbnBkYckq4hd2qVXz1OHH+FBqVkZXXa5NEy2tjqszt
yGNFJoQ8uaKFh/sV+NgaEVC2IHg5q407OoAFhB6Mq3TOCDO0un6EvSZXvROE6DiQaAkkDnUYPNER
fE2hSUhIHeOw7BiZB6nhsaQm49iBU4WKF8FZZT7Fwr36WqVvetO44s651EQuLFxDeWHvT1BTEDxN
CiQQP8dMZZe87bNPbmgV6CyVCUc6ma3SRbBIdY26OXcB2UAPst1wJTQg40lfv7RJiid2tF91GLXr
KB92kuuWNMWbNeM2a1q9iFpu4csAwk51sxS19WQZN0u97UhdyeQ6C1T0ljX9lKNDmMpKyUoP3h3k
BF6haFwzZm/OyC9td+mG1U76nfFcpN8sGT5lfzZbwiZN+1mW4OHzyNnmNm9h5q9UHNieyRltTDYG
AoUjkCkqoXmHE7g047kbEVoC7dEOAxBURfwZlkTbjLhpLc1AeoJ5kd2mZnlxVhFNgH09wPbZ+MV4
jMfW5t3ARO3WKIQxJnxYPeVpEBF2rUCu3YSwGtuBQwntpL4oEKVSQ6EasEgy0juREaaQPEL1+I27
aVuitFy7gqcnBbSEVFxDOfwBd8Xl7jUrCjqAgpBE41mJzZciRLccWcpjPR/JuHbh6jjohUbNJKCt
cPA4O+hDA8FwI1cn9C7rMOFgk1NvLXwuT1kbLulUsdCs+lTi5TaeBq14CcdVYF7lVB7sMr+A018l
GocsJGkoHn7/PmrOz2RuhJNtRYq+uVD8kep/NxXpL/J6nMU4mTSXVxAtOXlF+UvZW8FCscZdq5sH
3H9fXOJOaj8OnqbS4Zqyx91QyxPKUkrwb23j6uZ1csovgLbL1lGqJYNlDgt004lf3+ivsUk06Utr
z6PDUpsWbuguA80gz5J9WGoAhykVYxVRJFhb7PurnNA2NSRxFiRMw1uQ8QHO8PsMLB1MBYf1YD/B
t3n3CaIKYQVMZbKDeL0TgfbsR4J5nKLtuGRbJEZG535OhWFhiF0cdGs//NBWsbpq0098zMuk6FkV
pVqG8Ch/B6mxc2AQQZ++9XH0o/aZF4zVI460L12Op9hPqLXy4VsdrG3i9C9GRFNi2yumQ89qz9XH
ld9K8Wp0ZrjzufLWDQBUk08yI2liyBnYrTkaEa4wl7UWmkN3USHgsbgqwjOeUVvKlx2oe3BYNwtb
O0MQFJzDmSXXq2BaCFdt+A1D+RAx9eudGzuUZaX6UHlkxOVCPgZD+qRDrgdATeURPhRteiACuQTZ
ou6YMJOCbUcVF/EsB2zSeCUJrGOBVToREjRi/oPGcZsMoDuImrQxkZGBCI5c6KeqSz8D6nvP9K2H
Puk3A1SQQMWTq2q7QfS/qUjeLb95U1UURSiSVmGWgnn3EhH/jPlvwL7eyqkbzYZxum0d7Ew7Ka5Y
6YayMAwwesPYnqWGr2WcZmYYCjETGgAQCZUES0zVagxJonOA/IaeaZefxkCr5aoTdUzKQTcN88F5
CnpkhJmsD66qDZusLH+VaEZIaWs56WezCB+ixn53O/fZF+lmslLi7oqIuMmeYkQCclayq6OYUBdl
g7+FlWLcbarnICM70e4wVshwKyZirTEA/oIM2WlDfu0gRxGMxFYWOovdwKViqmiwpUD1Y4o6XPoq
PKj7zT2e+58vldk1+q/H/vXlv37t/ht//Q+iepOMBqunzKEUFY84mUFmA6ZZyAre6D203C26fJ+z
K2DFPN3y2dyKLAp32/9mb92//L99bLj7a33GIjYR6eBVwWaN4SSWyALggsxO3TsH535z/9K1sfDa
07O8e3rv+d7p3enrzKZfK8z0heqX5Mneg9bvGevmkDnT6n4XWDp6y/vdqdFArDrD2nciTspuNmT7
+w35Tv/rXu1zsPpia6Quxpuy2jmYycnfnJ/mX3eT2dB7/7ocm3lgR5RqKeFPVJbc3y3y0Fzk/n5z
f+x+7/4N2wngOfzz7Xr+QRu4pMf1Avqm6RBJcf92SfDX0DVsNIkFZ4NW7htT58Km9igM5th01qn/
PTb9n8cypYIm1X6h9LlCSfxJCaOCAVosMfUkRydgHGcb0dfE+uZs2PhXrCZsEOIFiNO3JGzTijJ8
S9XZu1Uzq9L73wQ/DF0qNw59T1oX1aHUUKG6rrIaJ06ThpX7BBtIbByJ5mN/yS/gOsa9NKGJSJWT
69idEzmUK9uyBw+XyftgkY0ecBGkW14Ug/WqdiO8SpoAvEjF2UbJiiypG1dT4SabAJBimvxR8bcZ
g2Pu3RbpkjNMN+DxCZg0vzmERbBXx+pLxmG17XI/obfG6dzn57oq23ND4jxnVHFgy1AsGM6vCqvb
QYrwcd9r/DN6UfBx480ssixeB2wuqUnR5AWOUp+LMVuKrM6YfOjqDlvmg9Fr9bmz5EkrUI1MxUzz
nYoddfjiWfhpelIDWFR5Y5w73TDOYxPw6TcGQuvQbc/ZwhlyLX6lPWdWssxy8yQjgtQ5sK9RMzg7
WzN84HXAREpj6SvDh4bn1HNK/bfWmwyCKfX7xPIF2mBj89/YGXymBSOvauIy/g0hSfRu/dkPCMV6
o0BnW085uk+yzi3kmXLqlg7TxbhTk1UjeFesGj6XoeIzTpIsP4e2nZ2hB7FdGk7WFMhliKPUE4zb
8KoN607DokN/bp9AWdonZqS7IMpvelDZjLKq8ShQYKl/4Kh4Eyu2hahcaOg4I5dM8pol+nwce242
LTHnUjLqzPu1knYTg+hZG1gI5+54jOZnwu5JYTtHeaOpIF5822k3gwh4V9oBukyZkWMduOk56fQ3
rnfqljHdEwXISp3fRDZKKE1YqGTs5PipMOfISipwa/fH/vr2/TtWZofLoS14YQ5TtM1LAx9ln70a
rvPTiulYZBW1a1w8zt7B2JRnggL3seI/D4NHLuCnqIxftY2fxiw4JRnubaM69IP2FCF8XTSm9lIY
4A8Vt/ywQU8zoWMqi7q1nzq00dhRTEU9Wg2Voib6Y8ECZqvYXlWl+xLKfZ1T58XVug3JhI4MCWUj
iBeR2llegbDcLPRtlzT1MlV18ON+vXLDEIyHT51qK+6tClLc8lE4c/Zme6HWPblcq5TBeehh2jBs
GK+VVkOG1/e0twtjKCjBGuul93uckck7Vh7KVBpPVdRXLUM6o8l9CkWtoiyB0+9buEj7uDYXllFe
gGTBt0VvsexcnV1KEj2W6JxTxP6Lzq4aBPFJs2D4/d1XFGF2pn60ZYneNHNXuDVA8gCscEAZ+ZPx
x6K3I4iRJC0rGG5+xKVjxGGMd7X2CAXDnH/1u8BGlRmtCdIdDn0yOd6QdW+tMG7mdJtCDptQBteW
QPMjWE7IegPcL0wTZVcclCiaXSBnFZMoJ0KT6UpVEEGpvPolm1eMP+x2k2IrrenT9/k4JZ28ORrS
4fhmWWc0/k8u2shFbOfPo8yWymgcq0qDSWiJB7A7u7KJv03t2neA8iOHnUXhNB8EA6yJYBnXI8h8
aoHfvCzcnWRDclWG0F6WLSs1VdcPWrFGfYkNMPAT+HghsAibwPBJxXfa8zKk42aw9KMaU1HW+q5l
ETZAyVvUDQbfIi89bXB4Q2lyjFlxaRQT0gyyO8KoPxXBwaaKQzOoYjzNSBBjQKF7Rlb9Ijn/su05
d4hdpdoazCRj93EkzW0bQulbyNzSDlXw2YWa/tqSNmlY9T6zbYhHLRaQMVFeNQWEmGCPiwLFlNVP
CkgnLCDAlTj4yA5e2GpBgZheYYOXnd7RGQdoxZRIW9g+AS1Y/pE8Jx42TqrYetrPpWRtqAfc3Alj
iohYI9lqnhyYRERj/Rk74E+DMue4sWjLSEtYBD9OLfKDnedI1Wh+FiDRi8vAOGGhj84WV1q1pdvN
b7Iun1FMfXVm/Bu3P4ZpWetOH/0lgOYt513zmvFiZRZDvVxHrkfHzz5geHZKgqVSd4Qv4TfN+lO1
8nZdMV5uhAmyAYG11zTDRQvJSq8Ey8fKRxeYJIZ1tD5RbU9ri46St/tSBpr17lvabxVOFxFl+i4X
WDliiJ45G/qFDBGhI2Pns41bcIHMfjcw9AjHEvQJ+kN0xsAyQ6ME0xya4PP9esCazNElguohpfVc
Kbrk8uuzn5E24HOl/ta7fBMo6fSkTPGOM1IIcjM/WwWukkDVgBZTM+sZpD60PZ1nt9U2JOZk4af5
76AkPdxdqGYuZzZGuuIUW0h0CrCTjnk2A+hxnHGZjNUSyMes/ULbvrJ1+dGOqrsRpXxgLOtuDUe7
RCylpBXe0sQHCMimYgXm68bOestkyDkH9hy+2pTqLg7LCYZsm22J8WtWjoVGuEgL2NGzcd1o/xDs
8AJdqeP/LfaW0I+tP8YvaXshJegnGLqnCu0BhZpcdj0hw9JXN6R+X5myOGuinJg+N0CczczcdNTG
EFW1L6kM/SLT5m6hEr8FE2DwC3a/GmCWAPr5URs0mV2Lny1J1G+/UvgTgDGbueksogaNY5YynvBp
qSPQUusq3yX8ZZ5sXAnUQ/MPSvCb1zbyOicxlizG9EPEdXedDOybgPY6pOSozmlMcVT3JhCZyTdX
RRYlW9WyYZI0hrJV7bpdBk4FT4KwJ1y8zGoIUqCEOekzCjkOujPTF+TnLTodtZf+imicrzugAwas
WNRwo5bdVKaox2H9kWXEs08UAtuSIsj2ffE6YB4//PXI/PAk5y4gfCI/b4KZ1sL4mIEaQlZcqnCW
DutWVq9/fYnmZCNNrd+Ofg/oBAy0E87F3xiwsUjCObYCTSFD5G1nAfiZaZVROnPA73cnycA5S+GD
Grn2kk92w+aQH7nf2B2Y3Thv3/iq2ao9FolQTQ91gDQinO9FDq1Lkxm7kXkqH8F8p5ZTfijrulhG
inQJdZpo7RtBNodui3Klt6O5sAk/Ahc4fYxkvXLaqsjJldkhzG0S5Ur9WPLXH4iYyw+VQhJGaCmv
94cS7BseyhJYFo1lJrueoIRdpUCoqXV3C6xyjZq5RnTODZzy2WkAzcN2260uagWHIQEb/sy17FPT
wqsFtY7gO0ZVMM1y2B4B7zh6QHDvTs4PQObqiTAJSoKH2uKAtgQGBqdAjuvsSwukwqUrAWrhnIlR
YrmYgVY1idwFlpTUB+SO6rLFPkhMO4ePpaLEi2Y2lBEUEc8x/qZt5XhARXroaU+8fGBxgdN/kWoD
AxNhs56CA3RgtlDis2lRdJT6RjMMuF2Tm1SHrlQroFq8ynXQVgd96B2yUoJjE1MdtVkgD7lFshzx
G/PZJWARcn/QBmfBIcUQPCIuoVRtuXJyAC82tGZI68x27v8gmTM2LJoCoPYB12d5CAYWBsAhThUW
5p3EjXR/7jHjp8P9XhNxbW1jiqh6lJfcz6IH2fFJ0+S3HqjTzmXnm+qR3BSdvWsKdVirVX8ITagF
VUk9g8Xt0mQ8gUgd3nRW8MvKkccyrzEZq52YL9sflWACVldWgiKFcm7UxScv9HrCNoSZvi6XAA0K
dEKBYqGUgijBfDKA6BqQuNX3A1KJfhlJFcTaAxzgnlpvhO0VheLD6OqXOEMIraj1OiuRXHZTzlFb
MzC34/jP/98uBpOm6P/kYtj9fIbF//A9/PUbf3sYNE37jwp3xsBjxHZImDin//YwUI38hzZNs0zd
FY6NmeDvYGHT/Q+qL1e1HcJluYJpOJf+djSY2n9cFyegqhuW5Vq2+v8ULGxr/w4W5lSuGirPy51t
7mQZ/8vbTGddtZbti7M2xh1J5YXXh1HAmHXS4dpGKe0Kxv5mf78po4ZI1iBknw9APdWiGRg4373f
xDVqpjpG+NvOU4v7zTTzx4f55v4lYCbAkgBE12mvR1tDKvTe801LwbuPDP3vL/96TAHwHPh8mJOA
bUPSptU+mm/u93TiVEF6SYdELZskbW2Q5b4E3ci8Z75LkgDik862PbN4nSpBYrwCGLCaz+C2haq9
wIpgIq51m+oM6Ai9apghGHe4FNY2a7OFOU9IhBv068bJTiFO2HwY2Ie4tPJG03KOywWIMdfe1WPy
5eaCRglxG3Ros2UZGXZkrmjautLrq2LxkJx51qZic8UOqvI2BgTJK5i/ISw6z+1IfgKxBhFKmJ2h
T2yQa8RBlgU5dpjcDPfFfLeWNXd1xi97QxuW0Bjk9v48lVIU+/u9KCrsHTLaavb73m800uc2ah9d
hq4utpEctwEDtz0o4GoeqlaBH23n1SMZq91aE2T4fcZRcggRjKlNbe/0svdI4wRBEoAwMe1hZwbm
Y5ZF1RJBGagosO+cHmHn9IbpUdY4bJ+5jP9zE8x47H++HMcp30MSih8gzrfrJCCi4X5zh+jd792Z
evd7uqOLbQq639WyfH9/5vcbe/7y/pgywU0fMpNJdZcSMzg/nwYewDpINqC000dCQ+aQQc9mmxDE
XvVgHDU8nWyon3WLjGpv+JHqkrU4greiYcO7bjq8YGtI04Qdrv0NwFsvA044fjbNtlIeK32Oi7xx
z203ruFlLzMwRF/W2FxUfLa42eq1Lw4EwyfaqeKQf0v+aEs2KK/FKYxAXa8I8qmTXcf+hN6oni7G
wNL8p7DWDltslGASji9YrhJJMkGz3aL3qsPQeyCJuYBxbduO3W76Up+JwGRtZSIhurEftLuFC/OQ
2QS+NnXHCpWNtYuKDfQiCcYmdEpkf3tC98RvfGUki+hNRy2P0iFkO7rIH/NHI16LFwFYiF4E1iPh
UDSvJisooBX7lJiMGeA5s6S3rKlSZpTIEYZFZXsyOJfuV/mTrRAXdJfuKXoQL+S7uMGqOTaPuAV4
JZAhY76BS1N5sFcS/TTOEpxFdCgeoKTVNx4v3/E+rD6TXbwoD8o5w2aOOPSdNTZ73ZRpQ7dgD4BS
PoZfxZbDo5Mz9zWk6m4zRlckljk7rN9WLHr5TRaYTcfGrCjZFWRnfJPIkDRsuAlpWDQ6uT64Iz31
ExoS7P8qXdXngXRv0xv0RaDvUcC0N2M45Ff92XjNGLxbnEMWSMOgZsPFRGYVeOUjAVy7ThKUtzKo
b8H28dkEhb9Fnsh+BES4mrG/WaWP4kgj2bzmX/Zz/kLg7iXuF3Ogantw5bsbLewtWhqI827rTf6G
eUlL5A9npO6b5G/MZc6G+KDRU69jtcwaItiXzpNxVN5gxfLHcNian+bv8MQeh9J3X+4aVkdgjmnS
kDEviYzAgMnHwd/E3xlLEoNF7DI76QZniq35guWCYVKwaB+S4rE7Vi/DVf9gSyff2OTAFedg645O
yfRsQU+UohTz6LjdesUBZaVrnf1pypFwIALKEV7wIQ+raKcib3pC6xHxTnik1LFcZY6hrZoHE47h
H2jj+AkWOqDGle0le/HH/ab+P9S/5o+xtz6jH/eB885Yr8Qj2LBygQsnm5591GLdQgeuWhzKa41C
pPG0V8ZBlefumdOxJMP/g4N86+8wzedUqfiM2eIs6k/9MytWRbr9L7rOq7dZLmvDvwiJDj6lu8Ut
LvEJSsX0bsC//rt4ZqQ5+jTSq0zyxLFhs/da97qLyXrIyelxHz916w0whZ2f55YB/3MLIUm/qhsU
fEzHnluSZF2ZQG/Y245Bp3qLMZx1s+1Q2TAgERA5zfvst0yLxZ4BJygw/4qXN13wuCmAMbpbq3yw
d4STZRJ1pf+ojMqMo/Zw+aIBZ1nKn9PLLlegRhw9pLW8j6R0vNzmAyYfdMMfglZ1ElYsaANH6YGf
m9t+wrXxpK/yd8EWCvsSfxKPSu/JFtXYyW06axuk1GyLgx+56nIAX4DcbGvn+ONFNrBX+uyWw/2J
andZ7ZMONqjVhD738tGSV4lh/rJ6D1d4UhV48e6Fb3jL3N9BcLn1PHvFOzag/EE5xobLGjf9JXwt
4emIM/SHbYJn8jlKS2wsogoEPAZwI8TakIOOfUdaZe/Qa5/QegQ3+gR7eSA9aNwHpuMMSZIgDV39
wON9yLfJ1yOxF9/RsQtXGkY6bCDKr4lMRtasB4S78VY+z0lNQp+/ODHrHQWPlwkJwuqhZm0M4d5O
BWWBR9ZQ8y2dulu4XYAHTXuMq4hMiS7o7PPyoumAd01QNhZea2Xud9JlqmxRPLTjzhD/EAr08JIe
NptHnLuhimDNzbPfHAdA1A9Q1A7jrULSCW2TruL0OhHRJ7e/M7OYpxeVl2x4Co8QfsokfCVFRTj7
ntdQo4Ulji40TDYLA1sKODDkXpNXSYez4M44WXh/AMiiXURWiLjsL1vyP2gqXji6fDD2f9GnNls9
viOABusdisQhym6pukWLydvt7Nd2WNrhrVnNWU8cfWux9hAmlEUwRt9PfQMmk+ZLAnXinsQrD1uN
l+jJpSs99kSxCLGL4O45+Lw9RsDt5MT5Uiq3KRIiuOEWdNjOmbtE6wwSMdI8s405answMHiUqnX6
sVgpq+Sor6dAfVN2r114NlesaBy818LN6NyaLSZlEI/Q9cZbAMFtWjhezkPyCuWtajMnS1wpDFBI
FvJJhoGjrSS8C4+ZO7yTUucoHgz5bAk3GV+wAlpf95aOqJy2YPPTmmGyd6Ej5w6SPfn4VvE6loNx
nvJi3AIT2TYbyi/osZGIJftaP+JdFbdrmukaBj40ugLRFUUkJFX0IkGS+Nj7AD3LtT8k7ySq9dpW
wipTdcxsq4eECRDE6UbZAb0PvlpzQjur68hGdJ5fCuxn94BlTHVrLZbIiUljOwt7tfYlHSSZOQaj
RwiDVvIbp1g/2XyJlqiYfAwcwHIIyxpQovVOqvuQFEFZ6xr+2XqRXowhkPHiKrDYsuJv9VptFx+5
aRUHvotqM1w/1iPCYioN27zWlcNbOsq0uta0GX3zS70iP9lkx6l1ACFru/sTDKd5Q4KI7tDveufp
YwLqK25x7w6C/zy83GgvSKt+2e6GtfJRBweMIorf5j6+MfgxdxWv8XLJNQ0K5DnOo3eSYZs76U2E
0fPekKaBDGHNNQI/xbQXTkJ8ehLbDReQchVjyGEJheSZXpQ9KH8T2b0MAOEMwLy++LX4EK89XOTB
bc6In4HovAwN9GlaUyvxLnxqdm3ye90XH1a2olvG3vOgrrPDdB2uzZnrzx+LiXZH+2uRxJbbgOR2
uWzfh3dwE1Zs5bwquEP2K3srVsZFOr9+H6NLhGdebBkhr2gDhsrpeAZlN/ru99Wn6jUEJM14KmvI
IbgrDS2DQfyxX0Yn4d34YeGQeHAWO0xXbO1CXAfQLzncNBG6eDVfp46ihHfyOc+vL8j/IAPgiN6g
YkEOXPqzc/zaUDwI4GnqoajeNDaLVMRJH55tcU8OHe4uodf2bhZghFr2rpgesdvrn76O/jpHMwOa
7Cmf2FOViiV9um29K384pxeMQnJPuTRMKXx8g13B7976bomWUg7PdFX1rjuLXzmGQTfTg7iKKyZM
LaZ9bbuFrU7weD5Q3e6fx+bYyFvy6J5HpfQX6TL9iIk9Rr+9rveTjGOzV5/Sbz58rbjDjj+Atisi
tiJe1Xv5aTM6IbtB4PexqRAdIV71uFTtoH3zT0uGAFJQHNVumZHokcGchMBjkSBAjNxbuguvvKMe
wusrtoto9yQ/vXBg2NM2Lf40yvNZDGVXKrHufhOfjOprzIP+Z07AJDaTqTMhrOjTPaoJaTcsueZ4
pBOj9ALRZAQ7Tw/QRFqN8sJbvmmRS8wYqDIg+q76JZwHc/XvP8ajWKxmor9pNvdQIayGzCamu33/
36/+fe/ffyLs/FcLUaXCMKGuZR1c8wrdmNKFidPAxLRGpn1U+7TLSPpwGP/31SCN//0qJ0eKEej8
k0xt4Tplz/W4EGP0QvOvjJrSFcH/+9tqhbpW0wfqSC0wEtQzqXCrm+jpygWVotaihRNK+sx+/oOy
SXsMwv6WLmB85BIc9SdKNPU1OW1YNKtFUXPs//tSwX9yNWXYb8h7ne12zrS6YkrxG8vgwLa4pUXD
ISy1cXbqGl9r/DyyGZnCzcKqbuSv8iQXc5cy/CJvWzcESyyfxsqsrOJLlyxzQ8dDVBvjNjoJ1RI/
NE4KG/ZwiQ48cZhX0mBunyKkAJsMxYXu86Kq/tZvSW+x5ZN+UraTBH62FkjUm6VQgLZu/ltcp73g
dtSii9zib1B/XpnehZuHHW37D/mDBum15tO/JYB4lmB3gW4tDtPD6T31o9/Wd7rOaHABix8vJ4bU
Y0J1tkgwf15r9E4f0Av20l0/dV/C5ES/+LpwodWP0jfIpkgd7j1xVpnmMlWUf58/yZ4mtcqO2pfp
aAdYdzD+0sdRewN6HL8Kj/QfkpwJCd50GzjgL57CPwGm7i0Npt+HJ91xpxo+jAPYNZcOPuNb8kNR
TKc3EGHy0f6W95pkydZOEDQZvrTm4qHAoN/h13AVIn2F2k2+NCf8CZh7PSoHkBDXzC+Z8++AypU5
MfXwFj4gltLOw+N2V501oeO1ikA7dKtoO8BkfJskoCK3MCxYhJBfxZ8Byh8G1LiY7bokGNf8NQZw
CJax0p6QG9EmKdbrWDvtLfSq0EYjCU/Awk6BfPRksgYv2rAqsTUvvhJSxwb3eX1wOQcuteB+j/bI
PhZvwnfDhv211Jcvwn22Iax7t/XilRJgMaPQ1fvdl8wt+OFVawVHY7sIEF+29oJUHEs4dQ835/cD
vnEUjjWTlK1aMZjhfD/SPytrcBRpLbGxnNDMEYotIVNxysFNTO4rVh7GUcSyAaECjKefKsiuTUiH
T02FS4PFmDXjID8jfJIcdRWtVTc6QINB1T74NQGtQHK4qgLCEErOZ7QVH30jm+1iKy6Rlo9Bf052
pDAa13rFtBvW7a68P07g90rpTD+GrRzCp2skdnSe7cgHm/uycJ9fjAMV7vKVQGFxr8eu/INfA+GX
Ek77rGDG9FB4KKlP8rIJxit3gxRXr9qFAEIfsmqlZ/Sh+ZbupZ+LwCC+k9+yoBEgTbUnsFBZSkeK
80NFXBoO+gY5Xk5GqKBmQ+yDZDlrvAJVAu+yOoJG4Larxx74iYMzJ6EKN/bDPAo6zWqST2NLO5Cb
f6NqK8JWgyJI7/5N8Ud7qvvVcgbLJGjlDDddjQ4Frj6IARgBLN2L+IeE/LmhjyRDdbi/NuHzE4IO
JIaYc6LlTfh6bUMPpRlCSNh/al84jGH4A+gBOpl4huyG0WmWd1098TIuK5QiPspfUQpGPK9FB7V7
oVgjzzg42LX4wKY8evk9w0zRQXE6fknwadZMg2a8pbXb+7yK7uYvKAKGGycWBjafPIYAQNzw/gAq
INxovrUvFskDLwprFOz6jh2y9tVOhxz6SeJlABK3/pct7vFRQR1PnTKjVls/9+0bvHYDtee1koOk
YZPkfQFOLPXDoDugXMl+uKPEBsrQIxsca9KuiAwFwypqV/zFhqy9TyhvuWjDFmHXi+MbAz6sbf5a
8K/MQ46Q35n+wX8kCBfYJ4pXw3ZBM41l3BeJPGhc1K1C7sfl5fR+sjMIDsBo9prfF8dJe8tJqCXH
W7Kz7JCl7yE70zXCvhCpWONHuMKOM8wyz9tIAQk5ewGHok0oePKJHEVmk0fc0efGAdABnKAGQ928
rs99uXoG4WlysLfiH7wOwFr22BHqYDc/6WGOKlVOhsYRun0pjIs9XPxxuFowIdEtzGzOmBMcYHnm
QQ0R+Zwf4DnU22q4gHpxEoXa/rGgVHA5cpovwzXeQNCYcV15djvRQvqy0/fTnnRiHaE9u9KmpVgo
LX2FnMlhNc0vd0CWwX2sh+V0nncKlP8n7jyPnHBl7GUeZpo8O6zJw/jFqdEih0rYbtDN9+y86/Kc
boe9ccdje0F4iSP+jgTR8MhhRPHVa06qeOIjmPDtqjwTJDT2RmwqKSOg81PFEL5RUS8uS+H33/Xm
xqiueHiyCZgfDolkj84nO09b02cTl7xrK0+T8J+32XwWBhKL1aMM8tJuZFei+VRbp57gy+EbbZu/
HLXmYBPcLWQ3PVlzQrGLsrBgiOBgl8Jeeh+O8m/HbT7xuOm6jVUYkDjYXSI4suzh80zCKn9QVRGL
WwvOVx4UPNnRSrzBiqP3Z8Dc81hbxSdmXxWTgFvLYrxN92HLk8aGDWk9wasA9YW0zZKzqK0ROGRL
kupJZmQUy3Iql3SoXCsBKYDsDcROBzy1gh0mvoqoct7oFfpb3jvXWz21Q8BzoZebOZ17rdy10TUK
zA7c6rWscRIw/Xr0zDl70DJ/Ypf22GNmh1g/zdE6vOuTazQBlpt46jS9LWLcsqxO82dmZ6ldsE6W
o8USe/B/Au0LSxLAT254+Nw+qiAy9vg2T90cO+VGHNvpXBgJoR2XNmTPTHaZgs8LBT+ehddlBxyV
8FoiIZs0ePi3Ln7mSkh0qLd4Y/u1Ble/PNm1qKFwDV0Q42oPv1J7Wphe+6S7fBPPHIqAgj1d0k95
aKNl6SderO25KcpVPUeH6Kz+kJlmvD3XT6irV8jR6HGtKFjguwH260jfyT5at6QblkvE5DyjKgds
ZSHzIjpJt8QzHukjcSQsievwS+2Ff0vHcMjuQH3IQ7CbnfQ1PV2AydcXqZ4cOuWhe9dQ/1xgOA8O
/L/w0LKRzHB0SrdYLpPK8YZje9ZX+Wd6FF39XiOafMANt5p/gH4/LKUrzgF/iyaIXrbkEbblKcVS
GL+rMsCtOphjNUDP7PzMIYnCWjxxYcnR4tltf6nFn/hm0cVh3FVthU+O9HQFrX5lbqsblnvRHz5W
Exaz5rnrBitREN77IDYp99AOV8zPC76lzsCqCGRJsuhf/kbPfzcMJm5UezLSpMqp8fI7E8J1yXkC
KPCIP2WnKgK0JPm6kC3978EOvLBQgYsIcVxwYHBMOE7yatzIf+y6IgQRciR30ZpV1p2KH5UcAqto
nJGVYGETcOjwHftF8MAOrld2BQ6UrF4MP4ZfKFerZF8fo4DV+s2bxIqn7TaApRWaZzLLVuFSpXTz
odjKtO1381K/qe64jv3MK6CLvSzkLwKsf7v/41gm+gUlwJnSS1unNCWrbCPttNeeVEJ+KtqKQ3F+
ZI9qlIAMrIwBGR492lxmhNI6MjePir7H6/DeKDe0ds+vxRcP55zqfmWxyD9y53D9LDTrl3AFYZjV
fx6vU+LwQDlcvp979v7aNKf2zKaYgJ+A37zHlAmuvFQ/Xl+L66v1p3NKuNidc0lTd/iBPKZvDhrK
/3Cj3MPaeehr85vqRHjYBZ4lyfJxxP4jftcOFYDOKUVwCsmC5baR36GEZ9dn0P9m9D2rbJduseG5
4SNaLrOXlW9IMzewUWV2gmOU1UEKb5i3WPKychfbaA874RGMLtZNGITS1SQX2UNja5UbfBmDhVfs
F+sxGI/DTfLNDVLTimYJYvBcOWCTQBVPxLrH3WiskPwvjDwo2hGFfSHYfp7YI9t537CyL6lBKg0l
DTku7ROYswl/lm6MnY9qsnKbGh8FS8VVbKP50KwYB7yLsUMzLXYuoL5CIufLM+e8GRu25IRjnIvH
DeFqJUbWp57k47WJV1KB6J3MImJB4bc58u5lmySnrSblXLGxpmBRoA0rUn4FOcgklwIRy7pvadWs
uvvw/mw9DLPlG55WDjedirlHtk5zuKProzA9IkaS7tBiluWZjm/NQGBJY2Gca3aibfaGQj4jeR2L
AZ6R1Go/RJBWNv0owKCNtSN8hsFwG/9EPl5pCdv6JnRe/91dED2RhZMdakKjCthTlnYx1+IXwJWG
DeRVWDWS/ziOl6Fxtc4Duih/Eiok3hVoPp4hlRh0ykp/eWjT5JgBAOAmN9ytsNh6YBOL0Hf2k6tG
W95gIgvRzhjv2sMWN+A+02l6bRTX8M1TfYtAlBhBUYxDtsOGH4+77qim9yefKF4Ot3g4abglESHB
0gGb34CkfwetAObVHf8pbi0bXwLmF32I9a9DdtzENhIguRJ+Otv4Uy4MPcLIzSNfY8QmBfFeeWHz
6rQsCzvq7do8t71ftR7kvgdtcIYYBd0Z74cD2oFFQxY1AbnI/CBs2iCK35Ul2dENTQumV1huq/J8
/WOMXCDNHyWcoEj0oaoNaTtp8aYd0lV9BqXKvfk9NAH/mL4gI14oc9MtuzZEeKYZ0c/kQQH0mC3u
6zd4lGQku7JXrXIeHkplDpJoq7mVV372F+2r2yRPK8+d6FMESm7m7Tf9Kycr/+s+zHE+qJj16X67
atc4xcHp/FPesTN6b1eD/aThn+7q34jxTmy/4nk2+iDAOdBMjyftuUyPoUDEidPX84zzFa4acf96
vfGKj3413sJZ22sxkCSRis066X0hXJnpCimepsL/txjSEXWWPW2JkAAIvfOZdZa+YNRivCstfIaW
OEri4TRABTb9V3uDBVa/GLrZjIkaa+z9IvLluY5gJgpRmdgKVMJHlaIcSRczupvyXDE1xWSsHJ1W
gMeOo4RjflIch284l856+OWwoiBgXkjj55BkLHwXHznYmuCwWxaLg6b5cXbRguYkLbzJpICxkm98
VOYjy0EO99mBnjdWJjop0+Bsx4BjWABKM/0MaFxw2+FZfEs8CFniNrrL7GNU964Mizjg7lEBp4d4
tlyb38HLtPIDynDwTxwmco/jzO23j12ibVtEFpBNqUHxZrEjny37jY9LZZzcqJbzalPg8/IqA2q0
xadxzhW7uKQ/ke6y1PNNai9c8wMkwLAmNqM7MFN+GDfRG+PT7h2nJBPt7MJ/vtPDM1BcfDTI8QBM
kmudvvFIDyWfwBV+h2/zg0NO1pz5QHoGC4qNOyptjm9OuFx32FyfJ3Slv/mBTKlxaXyXulW76cOb
ZLxsNpCpiVW7ISiGL8gJy5NEQDlTnQn9q9s1TjF5LNp5r+bmU/a+O3XjMU1mXgbzWLK6bw5Q0hV/
pnNpulhSUaaV25xsoQtEUlzQUTEwmXpR29QDel03EXBqcUr6MJ401rVgPc5osU8psVeSC3nPLALy
JfCo3FfnksQtIWC4wMRBwk27xIRtKSX7abgsSOUpqZ3ZKCg2eCte/5WC8/g68I7DWJC1rrrtdtoS
B2oJAdARa4HKDjetM7jsFDsz4/Zk7HH80HbyiuNRvWCl47VX7A4qIShxmTvL8LATcNtNDGicAkth
L0Utdoour5OkWL1yj02v4w0yhmCUFZjg5LlrdHYyezKS6Mpb05fRw3uhf4aQ8rjrb7rbrlKuVGI3
N9K0quRcz+81/iSrJbTxfw6VYIKnO+0ZmDMwGnpPNxwgS8oNIptddcPwFCchO3QZY916xpRnaS8s
8139nh051PHUQBHk4Nz5w8CIjMkY94MlAwe8ToL0JKq7ZDXs9A6XKzv7Da/idaL3pfBe1h+Fn6xk
5+WC6iifgN3dHfyfbD8sbkizXzf3wg1dYdmd4xMfR3VCsmWYDy8fS7SXQG587sc22o3bwodOzzwl
mSd0SBNZNNR22XvzzqM5vrPI2PDk2tNOys1k496NvSUtFx2eC5tn+UHwgXLRAWM6fxhd2JoEeIuJ
bXQO4+7qt1DWTeqaYELMyjiiufaUO3nQTgECkQzjptQjCkljeyHfIvXKdJUgP6q2EkodY9lXUCzd
XvVfI7MMZDhuHnp6yuq3IGozfxhlzNYJhnIX6TWrZjXS+im8SVsOFjyZGX1x9Yx/87hEc3BMSQ3m
0Zby0fzGp/yLRLPil4HwgZdnxcw3gbQepIFsdXZ8bdfNbyOyRDjSLWOTnCvVMo+mOH865flvsgS0
VVuMAKHH4h8jvHN3+Iz49r4ow67yuneMrb6DJmSLa/PI7JAIHeMHkjEmrMy7bYNBIaKVZK2vn5/T
dyrxDFrJH3OOZffWjFZXW1jlDcMl6t8kxVUo0lK3OEQ3UmNLkF1ja/hQuk8ita3KoNN/9Q4O65Qb
OTO7jm7Wmr7iK01FmPsNAiMmOgxP3H6FaS8vLn+Z64rY6UN1znILBcuS3UHERgWHPVIzYY2S62dJ
Lo9B7dQKNbC6j36l48S8+dvM7M6GFnHOfgXQ2xJYwpGv/L2nx2cHs9q2VzFQzowUBac8CR/6cfyI
kkBayprf2fI3Yvv4BxX3BeBOOwvREkGVz2zxbEw+W0Z7alYPZLHX6MSmoIszEU3Dg6yfm5Q3czsE
zBkq3V5gv0TkiBfvJX/4Tvcdwzdh34sWK746Kx8qQ574RBpqdTa/UE1qgD/r/p3hyQsTUJw8fDO2
pndeozs0B/FLXac75GJyY8PRpsKDjzJeXvfGV6J51NoCNICLnhgya5YWurDf5Jvs5KfHnWUXnUTA
ZtvcMfIhSTDffH7SVqcgDMHop9Rgv8ZgdecaUMiGTbzjPcYnlQ3vlJxfJ7gB+Cr17OAltmBLBM9I
Iusv0tSsxeYv44IuNpkf2REbJ9wFZqOnPHQYKzO4hTflZr/TSfceh3Y9V8gjBy9EAAsKyRnAct29
5Tv9TSCqj+lXxYO1jr3mWB0WS22fOvV+9NUvTGoxk4cWspYDAsJJvbrFVx7dxwoHskP2NjhMF+Ez
i7EL7wVYnrLz4EjLAtN+W/YEKB1GAA8PmAVgnkQjR67mD9Ffu/vzTefTMr79mSFbjK83TClfzoO4
a+x1mKkjHbGKsxpkRz1yN9pfDTcf+DqA0h/XS+7zD1jMI3Ixa+s1C3oHRDeWL8QbUAeGiMbqdVDk
pb6jxEzr98VKXOdsnxw99YZ1Wa2ycxk7xqf+xfd6nDx/2SJYKNJHAp2Gyv7abAl0p2KLqYicWt6T
h5IwqZmQHcKnQz5t8QnVyCfluqptYGf8T1gi4ntzgPcpMHKjo8YFh/w3jAGU9ydFEjHcso+l7EKz
xO+aFEdYjxjQ2bMtxWU4IfnndWL8t1vmneo6fDh4fb7n74gcAF4Ki6RW4Z8VfXrqtsIqfe+XsKj0
f1N+usajvHlMzrCkUq/Y+niLnJg0iI/AvDLCxm2i2Eof4Lq/I1XVJroUm5kiFjlYS4XTcrGrPx9L
Hq0XeOoNTghzG5zb8NHfCBz30OfcarELYcTCh7s0NzyrIP1DPWffHm81013QqVV0gdEhbPQDqEAH
AH/npHtP05V5gFh2gOZ66D7qq+g01NGZV32yY+P1gm5FYfkoO04QThp9BWtIraGhAYTbFJpSTWac
jU09Kr29NNkj5uWUx81hem9P2n5YN36WLmMVKxJrvDQ+G8yOKFthvXjPoqX+JkIg4WQG/nh9C8hR
HEgx6wQ3HshrHpxHYBaq3omUQNMnmtVhJ7g1hjNe5iimS3JZYPoBqRfE31qccVAxKb/cyOlXtyzc
FnMMIyospAYYe6AushipTn/xwl7ckncaho4bGfkZTZNb75u3hJqDtqYmRdMtZSplN//pPulU46ef
vC3u4amh1EZO3iy73HmIAYYh1JPhsC6qt0QM9G/9O8X0nUvFRdwYBv5KAWP0+EZP1d9Q9I2TqzO4
EncGxW5up/sBcVBQnpKgeFN4MHvb+BT2nHS5ssujjxoOi8LiUumnhgC3om4IFsUxzg6DEhBUWjNq
pTD9rZn/XakhMPygzCiBsZwabOUcfY+pS4zXA54EbQ5PkOnmZUBqR03ySOr3+Mrit0Wrp2LzYDUS
bNmAVUaW+GgwdwW8YtaE4hRC1LZcd76d3XktTPMmvs/WQjiYvjI+csmt/OErLpb4QUPIXms6TiJz
Q60UjBLmDfmF/bPGZ3ZzDmvUFbiFnaag+x19xEw8QUSeYyvy3l5TKKpR8Cg36GSwH32o2JIEeK8i
qoJGxc6HD34Jic+gabOl72lFPhVYBnGmM01pltxHhKi6D84qYjMPCaD5cBm7nUGerwerB7V1Pm44
pxlLexEbDp7905E4VGVc1ZAg9JXce1QkvOE8u0khlNHKErAQT55LhHgShwrDCGpreb78teymO1zk
c2H9HA9deYzTnZxv8yrAC14aEe47L+EiDMvhuS8mjJXsnBlkyWBiNT63SvY16SvVhCx2mUzgmiKg
LKEuoxaaY1i4vYAhlOyU3bJrxh57JbfjRQjHuFngjgupbrJlBD9PR9cdaHfZTT0u9tCTesz4O7tj
YF0GgmBRGBWVJ5Wfkbpsx402wuG4sDHH+vJ51r+e+3+D/X6e9v9vzv/v/2JfCfklx2T0fz94mNGM
jjTw4fgFxNbY5+RNOPjoT5f/vjeFuuoZnbHHzH+xNE2R8HiAsaTlSagEQDn9FXarOBp6oBS+MioY
9QOJJcu62WCPQa/471v/fihjau20HdD2v+9Jr4IfYzLX/+fXFg0+BHW98FGkARkkMvk6Y/wjDTPX
/t/3mvkHdQrV/t9/phbpwb+v/veDf//uP79iqv3s7Bg/CYZVGW/9+0d5ZirsePML/funOLnSmCRy
usIKp9lFz+VY0Y2rE0SVPgwU3qykx6bfDG3phVHnT3CA5KQjA5Z4FEcv3Pic9tO2iaYDAVQd2jzu
WpmT+KkX8S7LHp8LJT8qqvApi8/OUzOVaAPGGyRnLWMhcRue1z7cjQSq+Y8Sp5squ4UCTjv41o9e
Bp8ujZ4j2V/kWhLtSpMHgrDAW0/LoMVOSiI6hiDR0pgGbXIPTzRTkjchTm/5sxyWT2K1bRQnHH06
56bexwyu2n4Mcp3Jdjx8kq0ur9UQWhRGVJOputyVZVJwjTTx6bWSiTS4Axod9nknS+uFxvQBxcSP
KTKLNxWvQnQ94S1lNtMdVUhLbDUFB3lwOeaCviJEFEZZzMgyht+pwbZoCRZwpx5aYztwEKYtYPMg
jsusfNwIbSNhgSMGIUnIeKBfVBXiR5xl4gRHzIw+QkPFC+W7hni5wH9ciyF5vciKsYrncxvpGCeI
0Jl11OO4LHqvF/Py6jGItvwyfpJc+8QZKnWyWAsx6URobcBMGE24LxitLRPYFMRO0mIokuRIgsuG
J4gVylphKOhYd/j68jjX/lT8mGORuAPpGGN8JHyha2GLNU/agGSKnJGkVEer51+ftZLx4xI3z+IY
llgJ4eh9wOEAs0xFmzbE7RZ+kZP0LrZZvmq1r3EKtEJYEQrBJlFi+MYld1tcIi0pzl5unPe3UHxU
y4oM+gTmA1J1mqYxG4i/1FaE5NVPRA+xBObQICB+S0gX6bt5r8mKz7hGbSG9JRUeB0NpQlp4dXTk
qXHHCKLz5VD/Wjxe20nOAKVMCeaxiKkm6WFYpg9OpIJtylg84maB92hWhgFSX4peHrWlofRu+RzH
gOBm2NyYNwk5M0VFLy81K9GVBgkcEh8cWYYcmbKZJWb2h2tos67MCaU7mIgZT2zQBc9HODxEeBoq
Q56M2tW4swVWf2oe/SSIwf0i42xLsZu3ZJZsNyeC1MJz8zKnlfFSeEoSqgE1abGs5yyoQNDqjgFR
o+oCuk+dzUDOPjW85F25SW5GTGBiF8J1NqqTmNISPIUCXPnJVFUEN4wSjrZEWZx6FadmpUoJ3GIr
S6pcw0EJJv+wD1lITvgEjMCd2yErGHYubsFe8TcIab+RUnZuVVacRV9Tkcd57OtYlq3ILYP6H41+
+CpTu4Z0W8oqPEOc18cuIyXJDjUO1PKZlWhh9bXOBXjWoIeEcEXIeEHBI8xFA1OG4v9qkk0fU6jk
LVVfUaWHIfqM23ElqfC+REgGbLFRoGqmPamMIeJ0wCPzyYg0jm6PkpFyaWSSVcqpPyltb8e4mfty
T85UiyMMGBjD/2cB+N+8VNII+/TavF4XNd2PFaOpjhnimBI8LvWs4McsHhUAsUoGn/FCcPJ0Eg+G
mne7UqaFScdv0RA/xpF7XWqEjwhT6kLL/mpLevtV+MBPQp6UnakCOQrqpdAlzup/FKCJgUsiQrbN
Czi4WnMcc0H9SIEbZYVZpQEWHBFnmqnCaqCIkNHwW0Zrdqv0Gd/xpkhcRHRrfKMNWJEvptZPBqRj
hCwhhCUST/VhIXWWiXp0XSqMiQn+gEMlKVhw12XjFcK0kzEZlnVsiXBcp+1plNntrYD8DmZojKVB
yRC/PIJmkN8Yj10hRfKbKPe3Ru7PJZZXZY/dZDeKtPEG+MSDOIG3vKIB1RjavzS0u2IK2E43ZwxV
xeuyv8lCeBTCiDlFLaQruIgIj9cPjfqCpPbBWGxCtsjSvIkpMGWY4yypo1CQkqkL0My7gp6dF+Ms
V9D7e0e221I0KIcH/SvT89+p0xe+Ng5PrDbA4Ikr0Q3ZSUOoJbKcPxzkbxKWylDNF1JJ9IRKv9QP
QFpypPuvqD/EVfvAjGRxUcvZ8S8Dp+AxgylH9Kqpmi8iR6OZ6We3EfoeJs5DkehLcveeEXzDQmwx
poiHi9gfJ5wH2/I4v8VVaDxYVA9d8JUptDC81Fgn2SVeKA+PmHBpJcfMaBoiGRjjwPHAqxtuYcej
mJXk5hG8zTiCwccTu2Mo0CIBaZNgvx5R6D2f2g4TAsjNmlq6CzImeulBhEab4SiQT0HBmGcwW99Q
5Rc2cy+IDa8Bp5gcr4g4z8AYjUnz8pQkYMYa7L/4WiSOlKM2JpSB07vF2HKGqQnmgBDBPV2I5KKK
T7grQiVZegO4XL1wChMmsC85FBlCdNo1EwENcnPz6oQXpoqwJ8qh7WAuoaOvngkiaJSUWvR/jJ3X
cuRYlmV/pSyfG93QYqyzHuiAwxWdWsULjCIIrcUF8PWzgMhMRkZVT88DYYBrukPce87ea2deiZce
uBXWviSkyl8ZQX8xBBApAmZh2PdjOmhMYRCeCCQLoU3VUJuadGs1N5pSEbNqyDQJ4bZvEp2qR2sy
9xu4wl5YNJ4iy5lwIGb0MCW02ChH6mkYLmqzrfwQ8MAFydznaaRmXB6cCTpN0dPfjy0dikTJb9Ng
lEmlssXkbCS7mEa7MmbbOEAgD8vySbGpLkvs315HQa1MyLTEOPngZK3tBnZOkxO4aN3p+Z1aJI9S
Dbx15IQc9q2gDs9kRC5Utw8xvRRtgm+Ji0neWE9taqiPuX6eNHJQQL/tCFHHVSanOLY6eLANTdfK
BpFnG+J56u33IMvvoDvM57wf2qMIgenSD1DNWBwNNURp7jCpH3KqUI1jn5wifzWCYKG808UvE4IB
beugzf3DxB7IzsqwhtFdJVofZyulVzqNCQS2Tc7YCx3XjPeG/lNu6s/Ap3xHQsSWWAET35galiZn
GWo05UNLjceyqRV3rGRvFOCRSLVwB+YvrjHA/K8U3S9SpAtReztb1h7YhKvEiBpUpfbtGlpfjj/e
1UKM5K0AQNx1XhaPFLGk4lxBTDGbGcMYzYMqV7eOpEhXPZ/f7YywAYEF8EiKXqbRjnamWCDOE1b0
G52knXCimpSrzuzX1uANDfofuaWzrcsZNOA22QfxfNBbcV1nZewXWuRHMdUrJULFTzYbNqS4x6y4
TIGkJvPAfSrtwGU6ds6hUKa91VN9aZLSJanD2coVTfosSkCKXJrEGmzMkPaqYWJklJVPQ3Tvttzx
sPAaGfR0ZHzHF1Y9BPls7+uTM5JXPKtkNHbKRZVjSZsZnPjzY0R+8hYHOMmByqGKaeboAXutMhsn
ERk0UyAdKRZaIQAmJB1QpR9btWaec12FOYbbCStpa+DnB4RtVzlZG7OF7kpcjg5XCUHvp61NZeNM
qCFF/6hpWrLPsvwaIcKoQuuqEdTXCj81/C/NA5ngFbh9F1yStZ+s+qiPenhbJeTbwJpvG6SKtqab
W73uvllOJU654xwnh+mKY1Qkjn8rjEu1AhyFVdiTLAKUiilmHm09RYpx12UAiXs+K19TgpowD8j9
zNP7KbTfCPMwdtqkOdu26G6B5oanXOdUVoCBMlIJHBxfqEGdlACIfWRUL7ACA8Z07XOuxvQ15PIc
B7WBCHgk74f8LtJfgHJ3fAsATJmUZFiatDuZPLgqHq7Citqe4tehLW/tctg4HSOnuphPwog+LJET
VhC+BSmVnSCdDI/B2Lboqgl4nXLOI7BUEjBwbQsQAslxRVGtZ9bLyd+pb2SHjkoXl61fLcrepO73
jlVLG0juAJhxy84DRYyQsWeLQ6Q2JqB7OWZFOwZOlbSK5xj1sZZzr2ztl1LlOiwyyU8VakfA4lEK
tRTfpkm6brAW3Ms0zUTcvuRj0m4iTaCbFKnlGwjz06M5qEyh1QHICdePLoLsZhU5axPaOTnU4K3E
6NMMkmPiGKlGE8OhGt5l8jxIjSv4T2+6Gg+0wFIWKVPomQbmUFI6kSlOYbINYP4iIk/vgJLFgLbo
1fJrkA1opN6QwQxScjpGzKKp55ORFDPt2IPZuVasmnpXu03l6SChmxgBz1KWHBieF5RPSV7wuGjB
GRB7jmTntq1OTbaNpn6puKEV5OBB41TlQHqJ2iuh6wcNbeUp6m6oKTxI5OcR3CfttIAfUFIaaiBj
/42Q9pR0HttjNC9t2k4+BRPdWtnIUUFSbpwQSxvmjcls6KAYN0KmIZZMj0nY75wl092KlGybh+Rd
GRzsKpAk8WSQ9b0hHApZrbP4ZdtHzN3jUV1SN670onCA7867OtN7FLFGtARw3QyDwsybjFwQuQml
0No+aya111AKL0mCYrCssHMyLkWQ016yn+euHTr0d503u+kbqlHJUZGGa6CUl/zjINNaJmySaPGw
DzUMe8KFtDT1ISLnbg8mFII6KkGL+L0R9figdUhLJr5fefndA/SkGjQgNXCyJ9mEvRVJ3THpFp9i
Dqgwm4ApEavuZ51Br0+m7zLCeoLfstfJVtsYaZNdjkudrwVn1kRvoIgPzdSlR8du2TtsnbZOE+Ly
QdJqM60IJ42m9YzbVmjWPkpuywwZQxh172QbfGoNxYG6Y9Lj0FcfdeKeLLz9heDbrSjObMMewQ75
WqEvlUwuQBvh5Z7GZsdVAAN0o6HTRY9o1qa4jErydxxDLKUMPN5ERG9iNeg9so8QrM5qse8b9HW9
PhfMtvWN0FCTg/W0/R6NS4Pw0SghzzdD8zlx6jWcaCJvGOhnMjUmIkbUR8IxAlcPAnFu02g3DPPl
LKvpsbDR/Y1zdXT6rnWrJkA7GMSekQQ3aYP4mjSko7a0dwwQphd63j6amUULjiBr8TSHwHQBgjwO
uoaYa2jh1wcogfg9o50uzahiRlruhZEftaLHKNWhnZ4m9utc2moGvobpUcvAy8KWgaFVoaxquRyE
7PViLmVIbVHgMgt+QppRyY36Ptd3kRor3nLWB0HEsISRcXxWgUNiHiCkAmFHpaIwrKZ616bgZxQp
uJMbHCIzfWH+sUzJnjJT2w5LOBreCkmLjwwLb6iYzIgthF/I6icnyo9oroGfF8zuSDRUOAJyEPK6
dNF0Gu01NdsYhV16ZuwwobWde+BDHIQmO6pFs1Awh79SOdlgzrLe5zhGE4LwvQckt1VN8YKDquNH
bJoTWCaJoCMIFlUxbqU6oc8hddHNZL7Z4S0Wh4qaFLC23vEsoX6TO5opYukeTc+WYOaSme038mvJ
7SMhUX8OSrylWLAOcofOI+uj106mKJTADEjKxI1VwbCKIBOvretnDjkKTAE0PE3WXxqtFxeKhvBU
NgsVmbv8ppnijnR5UBImgNISKUALQNoBVJWJ9CMCYHw9I9VXS1pl5TKPNZjCKYzhKhESbIxUW1AC
GTPlREi3fWc0NEQEzauJ4leoxcrZKhW3BKfmtgNSzbQai7tZk9/sSonemNt8GCSb5Yp5XzgGVU2t
/eD69pKb1F6MLmSUdVXWfbOjnGmMZMSHdfyiyzq6rH0vuKDGOmbetqesxqnhlKNwmQp8+8T1xDD8
fCNkEGPBamg0seXSRWtCLw+WyAA5KcNboBJlq6IULwNGJ1PQBLiuBxDEmbIlBG3RtCivWeA8FHOC
fyVbT1Y0n4LxHI/Zi620wp/Bop7qEVQYuZuKa8ZyiSCnfh2EDkKJo7wEm+hNsPCOjkMGZcK4pZyb
YjsowSUnuoRkTke/CEmJQwyl3FdOzdwwH0lljzDFGf0zF6/4Jh07SLW2c2cD9PeCOUD1X7cPdlG4
5kTC2VjW2FJL7U7vOP8Vit64WUi0kiRLPhpVtcL+FNhZznWOGs/Iua8Y5QbqyGBu80Y/NGVh7iyU
B1pm9X4gMQi1cXJqQcFZKJfxIzBKkuMSnzxTvSHijGJ3+p4kSsjvYbVJi8TZaYwtDmGpv8e55FzF
SXU9y5g6haqNW0inELFsHC95wUBeNz0zMbYBNDhiEelZOgU43jeB8CTnxL9hRlij7YUMa7V0HYIn
rSBmd9YQ6Q/0M6LktalK69qmHM2sYbowB+vRQXyXY/XD86JPnlFJn4Xe+8K0TWZu0pXVNx8hhTev
bNBKiEqbfQclBvDzcFMHDLuXqn0p5+U2tADDiii0diJYMLsjFDyLHqlBkCymDQYHloSiOJDQIEwq
ZwyF+lU4NypS1hGiVd+/hKH0mJSWQQIos+SoKp7Vac53qpEeg6CVN5PAfqj1i8iy64jixccvCU6k
JSCwndZeN5INiiHMqXOEkbFtv/UAz5p2ops0C0wdZgOvoO1bLlYS1DoFL49czK1rxAW9/ZlyxMgV
bpMoTrZLVNnyapVvVRrld7NfAsRy48WBGZ/YSfUtMUfSg6Sz2pgnrrXXgl/2sQqMwyhr2SYCzHdI
Wo7BfIGsF88js+Jd0MCRkVAzFCfyN97DBOl7Ljj5E4+OThBTOPMRrs9m/Z6FxD3Eio28uFzIO/9+
NZqaG9EthirDyA+jY5TJ1frwsLbsiUb1MokYxOQy8ScJc33QsvjazGsTJsK6/WN1ffq/vf/r6fPQ
8Lm+ti2bDqPwFUl88pYRHglg1ytXe11bFytLu1mA2F+b69p623rv14N/ue2XzfVxAbSZangni90j
icz0ViR3kFb8N9PyL/5YXW9dt2dt5C4ph/ahOqSXLJ9kXbB34bj92pbm4M9tQlWoHbZu/GzlM6DU
Wdo4MNTUjU4p80BK8cx/KXV7PcgvsgowaDCS77ciaPMBwlwkR8ZhBqHtOjZDmnWzq+c/7kiXh1gm
QFZ2qt3XE9aHrZsSRSHfFNFxvSk2dP1AhjROtl5OSZfV4Pasj1vvWRdl3tC6ZdJ5m8Qaxm3QoWwu
H2O9u1MNY1+q75OuGgiGnQF3q4lWIIYidmTgAGVroRVZNc38IONaXFd0f/Wku+sSGjRDMzUbsyTz
a12oY4cgIiqbGX3jjEIE6oxVdh+jhNaisA2qn4kC+5ELuN7QMYvalnYhSRspsLFdvFCckgUUVaw7
+LK53pbnAul2b0HxbKDMlsqAvWG9ZwgLZfYCogczQVX+63kZ+bj87r15CCpscen6CutrV6G0kEek
gfBU6KRf7/fjXdaX/fGY9a6xo5OiiAJX6F8fKv3rk62PXu/46bX/x7u/XqGyk9Z3+nb/9dif3rMk
iCROm2OmMACGmcXpz84BKZAb6Uahcyd0hIuqgs/OmrpTSukZnBT0jMEm3CaXYkqXr2TSEnZdB3QF
ymgPoL3Yk27XnKRe0FVK6eMT/jBEg5d0GcGL6FbqEpQXiBVCvKTXoZE/TT3KD0NNI77JGOo3jFyY
cRrMsiEVSKZJTYyepRow83QKbYQAA4NocFo/oPchmZQC2q6h8ObcMwArz6nglObUMtJZmXjXLg3c
KhxqzEo064eiQfhpMxfRR6AGLQyPIv8+hORVNxUaKMYCbp9O1z0lOhe7POois7zvTBoINQm2KH3A
ulAlcxl00+/u8CsS8RTu61G5U63iiuFtuxkzGSFCnOwyLsG7gRwaIKcweBTmZTLR2DAY8XOV/XWm
lFzM4qA/jwqNpZ4OpqLRpusXNXhGHOpQjpNLCMeIcQ0tsTFXJPNgkCRjyriE+zEhlLQrqbku6S0G
yVUUzNkmnx0kNEr3YYQp+YxJbbmqoxzLSPTIT0l/J7H8ENoYQGTLeUqRVXb0QUjFAtAa9ih6yAUi
efq1Jzdn2xTtm2xt0yzraDQadPTT9JqcaDTRRoWGOsKvG6x04jg46sY3y9Be1bTHPNtSTNMnZWeY
aMejEmFAeTWkyA2trH7CZZATVQfnpOnC8KK2qZMqKSGUidLOADk4P0h6Oe5ri7lDSA+WYPbmaAnp
TJ+gGbr7WmZcrDAz7QoYJnCeNzSDzyJVTkKzDfRjfeJ1dnkpdeSYCSO4klT9raiXui0fR2IXpjii
Em6Y9CADC4wxaVB8Wll8zAKBcTyspcuooIbG5QymEMniWzNTzyGUEU0egOG2lANqJDDgjNVNkSrP
cqd9N1PS0ELMFTz1knIAB0w0X+eSeTeYzXhN7VGFXuylBgow07CcnQWPpqYYcpB0ecI1laZ7xWYW
VDjS0QruUn0wbrpM/TRUXPxx9gDoHwWZWaDb1V+GVgaX0s1P0U4KSVmTZzXZ6emi6zW7d5qBy8RP
SJ5NGNV1V2Li0/rMqxLOalquzDRXGLNqBS1tJLBtYckubSzVK1PrPRya6LGkvBUETuWScL2tBeC2
gLruNsiDg5zGBLnlD+oC0q/5hiRHkyh1lsaDUnanLHfQwJF16uq5wFanG7tBi+xdVwWXbUQ+ia4X
nEdKYixGDOaYsMZ2eKmz5ptc8QnyChFsHtxUpXLdRiNTP77vQfIGg6Gg1k8fSmpKJBDgE1BbSnhS
pKCmQYeVErjnJkbwHMWIqudChqkDoX8DDHnTRcFlOZvUejk+oEdI70zXUFTI+wJ48UXYH3UUdgJj
T9uAVOJ0vtUENL5KykM0tXn9lpuUDVoIia5mAt/T0bcplPYQv6Tt1pp1cZd3DSrDBKEM3y0C5i6S
zozpAfgpiG6n4thZcXht9VyTQ9pCuh6H21FTvtkEGaKGKdBfqunDpMe936ZLyktkGechCt47Smg9
KY9nMhbEcez5XHWfXMddBT6QgIYtXROO7nEYkMVMF85AZQr8vOXB7N0aMwTtyurEfV8K2pbivm5b
GW1p9F3ViNytKRZsOwPN76ioCmN4XpQuMRoX0p3R7DjOplm45m3ewTtJVE8arviIqqu2JNc1PaUP
fWxrv4BRSRsfJSyxjcciFB3oPNSkCDn8WYIpLBJMFdCA8hSlsdka+V7VAAsZUnRVZoxEI0jw4LzE
sA1go+87AtbrGV0YzaoHAtMwNQ03om3njWpT+5gq0lADOdQPZB69J5BSKbQVH2MCklA0BBNXg/wo
yXXLtw4GXzIgZdbddJQNG2Nbb22HpKeEX2oUeDRrwYAWmC3q8W7sVPTgeky1WHJntZqPHeKazAjz
y0Vkxp5rlUN8Sqs595o8P1EnJUN4FaDHgK4TwMxTbTV+36H/F+OcHqaGH9qZWyjjMXCaaggoI4wv
VooGJBvHq5S6/UFUNFYIggGaQSKepMHXl0eiDBC8grl/yUya6bKZXPazhD56wmphqliY5EbbhAZS
+GmYTn2TZId6O4n8hrgpzqmF8wrtl2J+h8XXbB5TW47RzFR3Jk2tYo6hiJpcmXPJ+jCXQ9VUaeGk
+akRHEDU7BjtzeNbINdnIU8V0Bz++wTHuyJjybZzLMh1dE+glqEg1SU2El1OXiNEgALKy8HhNoHb
0WbGBrXctt5BUny+rS39vmy7kPhx4znOIBsmJOYc+oVgI5aFIlLMFGHxEElRdIjyxjlM+vgcSYAq
2kKbDgqjPeQlLBrJCD0jR06QoIMiLLlQ9rVDUNJSPSRn0B+XUCDZYnJQM4+021LxCYPlpmWh/rW2
bv74iMsT2jimMeetNwydynBuXD65LZR7Kc2A/FhCdm285egin/KxW7Dghc/wcabgNKXdwVZtVmmk
kxljFpqrOBIAksbxC5iIefOihWj/FQed5zqkXxe6za6gLot1E5o6FXQmbK7eNf0hDb6Feg8Ze/1Q
WtsKUgGn9iZa9vBU53rQJel8YS7xgsYyiahV0CXlsljXfrmNCDuumyYGo0ZNKE4u0ydJqhjShlqP
+jIlL6LvmdAVy2/5tWiXMWofG+FGpuO80WuanTtlIbOuiNQwDZmzFLI/th2shGWRWAZSpnU7XqCs
c001xsm0nSkNKbp6a6hQvATlIW9uh85W9qYFscheFnOGkFfq6mwjiN+CVAUs9tBXuM6a0riMrJIT
hKmqh6kvtcO61siSeqiEWVLMoBQbLozYGsg3YzGDKQdb62dY10ymuq6pI+GK4hOR2sqha23lgI59
iMxgb9TQTNQU0W9INrZKuVKf9pF2S1ukPBSKXftRYgNla19mwTiPuV6+oW1Q8xOWshuEEpYdq9UO
lapoh1YDVN9zDYXejvrAUjlVLuhkWJeOBWV/4YllATSFCkFpRbduanXiLQbmMvQxr6sgiH2FRFBK
3Ex5PSJCP8Uyj1kX/bKmiAAx/axRGPoTk2uRN0j+JQWRFf9eDAr2JYkLGlSvykGIm8QonFlQX92X
3az4I/3Rw7ws1u9/3dQoKWY5xRy+7hCA3vIbMHL7Y+GMMFRstAKb2SFhzcqYEKmRhqhU+GWP4qVm
wOssIOGvHXDdnBI85eU0B27f2neaJl6qCk/dMC9ayWRO2m0kj28a9njO+9ZejNXxP3J9aCO9k8az
CoxwdvYUd4Bvhlx5qVkDn0x9siNSz8IdJn+bPyImEAllQg95NTxHz7mv36T78khrSkakilJ7GQvC
XE4YEG9wNFmn6GF+AS/2MV7RsQgeovscrYdvTRBON/knEMXloBx9yp50ECt8SbQCCMbVyZVh4E6z
nBrrtnsuFuAYCJItJ/X5Dp50IwC9bnvZh+oYDTv5dr7q3ks2J2SD5JR55CTV9ABfVA5fhTRQt3vm
rUx6cci/mgv5FjMaTcIcNzjCG/MUvynMYrCnOjxpRs6A31g64p3qEo+RczP6OEJUHd7/O2IYYDUV
oNF75eUGgJUXX5MNaV5gM0ZocS9RKZW22M6TBTRln6b38Fo9oU4DXODhj4VIkNF6/ai4nBFMd2d+
GGf1TvqmHYI76vGM9VrsWBrs3YsgOjFm4LSiviRP01XwMeINfxIwsDs/PCnxXsfA328EJ22TieRW
r8lp3kDZFyfgs3PFpPuifGY/wAE/052ga3TKjskbjsuKPBBP0bfkYehwlDL0Fhh7ATz00gXphxYK
FCpqpJtcMxLjvIEk3rk5obbwx7ewvjBuvzvdtpuQyp8mfN52zcVwp9c7x7qTMv8nXPs1I5KwLP5R
9Pl1GRdd+/tvqg3PnXHhcvv+4/ffEJ7IhsxwwrBspKmKYZjc//56GyOd+f035T+qehRJpikYNeVD
JSFZ8dJP6Vju0rf+EN5COc3QLWzl4Dq23Cn3KStaJ/tyfmcPYVyLRi9b2C6T6ZLmFzBsIlZs4aQm
oR/Z+6C4htkpKhiqrib5kkOurM24wVeR/D1DNEEZ+Dh/Qvfb5tv8BQrHJR7QXfU43CS3+X312FFx
2Khu8z0hGsl+zl51DC7+cM4OXPvRYcrssBjrd5o/0ZHwrRtOZmgNCK3gOssp4ALfvoaxafJJ8tVd
jo4NmDeUpbOOO6p7tC7BMI9Us0/m4Dn99nszfJj3+Qkcb/SJMQFDg/WJA4o8DvPILM0FmPaSvCGG
lMmBQ1p8Ie5oLNzX/OhYbWAVcw9HNbwGCVk/UrI9htngZNywy3a0H28Rm9VPSCzsc7k9Y5TAq0tt
OOP7OyCJerFiBtm77A2t/la60R6hYG4dL/w+v5GH5ml+fJ8tnEb12Saf89Tv5V3k62d8oUQDVxvs
Ux7W++4GDCCC5/yphCyC6wVlk4fcGXMkx6mFG+At8TbxvjDAtV5whE1XCwLgXpM33wGTxZbH6MDt
NrG7A2YJ7JMOdoSB8NgvxosjPgVw6p5CICcgH0Y6J0rk0MUXegO7LTK+8+QyynClegeRYc+/GG61
a+WDWPh6N74yBeejcgH3jUP9Mh2dF+aVPiO3LWPznYRjyF1AC+cX4xtKQhSi3iHxbe9/2fMXuP+/
7PimKiu6aZmOo+p/3/EB2bcoulRxVu3hjGeJzGfOMexeD5bzrC4KU4I73OIbthmUTRiNHnAktQvx
e9Eq/y8fhiCEf/kwiq6jeJZ1sg9+PQqNpBvNxhnEOVapFfJHNmhUeBNfEYg2HDZcP1x8dkRQM68K
r6ruKqSBi83yAf9IfLV+nP96H/8PYME/TgvtP/+b7feyWkb2UffL5j/97+X5Nf/e/vfyrL8e9c+/
b/KkP17Ufe1e/7bhFV3c4WL63ky339s+69a34+2XR/7/3vmP7+ur3E/V999/e/3I48KNl0rZe/dz
6ASiHJXT1n/9/A5/PHP5F37/7aF7jf7NE/5MqZCJnOBEiKXCVAxV09kT/kqp0P9TJm/CMRR+F34b
6yunQv1PWVFNej2yYyoO+RG//eOPnArNWiIsZE02FIvzqqIav/350f723X/9Fn87RRv/eo7WHU2T
NV02NZ24DO2Xc3RZkzNXTvZ0aSoSGNc1EYIYB5w4X6smGePZxRD39eHH6q8P0DNfY1rYb6l5zvmm
tObrODKwfjpl5xdWT9tLOI9DaYhtX8LKn2qEZShxIovebdMDWGkkQeYSRSVJmT/HUorx58xA4acp
9tsxTbZlI5kbSUf8YY6AfrRGBdllhed8xrRCi+0lkubnSEmsCypY8a7SF6aVGH0177kAEAeycXSl
9bMaEUHep5hdY8GZd/1P7Nwpyqt1VVJKGLHrqp7PUD7tuRTuENBNZeqFAH29a03L+PFV/PQy610/
fUvro9YbZRO8fMvYsk+iQfbWkb5CrOHwvK4Gvci2uh7dG8sUYL1pXawxDWt0w7+7TRfdIq5ZnkKK
w5+r+jqhWJ+53vVL8sN629fbFOsT1+1/Wf1/v/v6Ql9vQ6q2sZ/iZtx3gpAQeWGYrmvDsrmufd3R
pnh/vjbXtdBYokHW1a+nfL3M+pR1M8KMs5FjcDP/7sGKYc50lZY3/ekVf9y6Pt0IlySTdZWS8kCC
x48P+8tn+nq/9bV+eat1M1p2Cuqq1Jz++n+qUWc6t27TfqIySq0D8cfElLJYl/E6YdET9s51NVsm
KmZeY3xrSn+96ccDi+WOr4f8eI310T8etNz9tfnT3enak+l1pnk/VtdH/fJy6+b/fPf6FuLrU6JM
xkfsxCW2aqJYKDnSNEqXf2V9ZL02exwhVXhVwDv+2F47muuD1oevm8TWMGa7XW9db/h6pdnsKDGs
29naovprsT6wWHtLX8+xJUgYfQ6bs4mkq9Uv1ykFjlBa6fXhx+rqmMsVFbzkcuNYYKapDAfhn0S4
hKFAIh56S3eFJA1uqt/kBm06pcjbQ2D37aGI25M1AXK0OmnazeD5SCKjRWYvpZwfq8pSPDH4NjH+
LDWTH6vrrRFsBT0JI3/dWhfrE9fHfW3+9JLrjevd6wO/nrfeFqiIxsqkwGcazkA3h7x8G6aapAeS
fOZl8i8Xmb7U1WMC/7pv9nISXxfamujDxBXljbncirwdumtJn5FiCmgaJx4POllFu2KGMDPV51mv
70sjm1x17Tiv3VzTODV5y+x/ibixl/97XftarLcVpga6Vp2BeC3fx9xoeNDyOuHE3mhPelJjdLcU
cxc1teaHkSBjN2SRmQo8glm5j/NRMC8JW/kQDMG9Yxo3LR2iTdV0HZkhDMhjUaNXXzbzpiZenP9C
HYCOTCO94UQVHVwGG9dtSn0T7SB1imqp/1gNlkR0S6i0awh1/aOhDa8aafHbvA1rTK89mrMWVLLj
dFwhZC3YjgpBA6hvzKrHXFzPLQjpuj0YkvXHWms3+s4CzIXeg+86XrCoJlL/aSn5ZEudp61s9G/r
6teN8SBfaSKa8R9zBK2LaKnKfG2ua80kKVsNHfywlJvWRRo1WBko7zlWhqskMmX5IIVXNYII32xM
BsSV4BCYckaRZO4yUGemXTT9tcr478eOqC2/3Nfut66tt9F+AAQ1YFTPaEpLJf1cezkKKkxEB6Nx
cE18ba9rtdqPvJlD7pGtZa5kDSOaKWv5hTFXwU+MGO+v25HNXWMd8KtQktoUutUh+QpgZEwIQS56
W4DYkWd9PPxY7ZiR9q26j+Z5S6QawN4GbFpYyeZFGHIALuTvdAGBrwuEwvpCBzd7OOHdQgxvF3Z4
vFDEyxUoPs6wxa1wC0Zr4ctzIOPyGxnR7JTppk220x3uEg2z7N34zY78BeAFQQHX8WO2kz7LyA81
t0ZbpIIp3KQfmC/Ta1zoVYhmjddyG3k39c/eu1ad8YXp7Y4xvhx5Az19zyIkBg+sQV8M0kOBOX4+
h8CpJ6/WP/rgFZUqL500G82hReplo9stEwYwb3L0mmtYwcj1gjB17O1dFtJ0xijkmuVzNO3z+buq
knkkSDM6xIKWxx4Zi0yjn+QgBMk2YBH9wdTxiu017TiET9Z3s9pPxoPhYF7yGmXXJJel+RgBUMlO
QeTZYJymo56eiuiSKHDoanaD1xdH4EaP/Jk6Tt+5lea3fJ20D1tOODofK75USDBx9hK2OpCIn2OF
8ZXJhMArNbpoB3jFoLqK8ou8oKS1kfrTZN8WmS/6p5xJWR9eV92HOfjNwT5aoDVgfA6+EaNT2Fij
W2T7SDI2tr2jh0EwVpje0rDo9U0gn8PhYNo7PLGBvdNeBTLroiQB91ClezU95e2e3ncpn6GHtAMB
Tl6m3cfaI3Xp/JoZENiqFggY88tPJJTyc/NoSyiJdtonc2qF8dqVcpm3rpTtAuB3Earfi9LxEbIO
jwkAeE9chbD6HrrLGFAf3fZNiipPo127n8z9yMQz2tMBMprvnUXIwTEsL8mGUPD0gOWZT7b6lswM
qTlNLkjHk+zcIGosTd9u/Gg+NDBJ+2MSH4aZ44K20sIixtYVPurtJZ33+UgBk+8b9B1e3YT/zbxA
RhbihYIsBdUfbnV0wFYeap7JDzj46GqNT45Z3aCp6EGxq1UsNQfls2xI09hXdEbl5Qvje0L6eYET
nL1TtXa1vU+kBYoHlQPnBi/WfSv7o8FkneyXYovdU6K65GyK5DLuad9uBIwJQH5E34xkXlS3hkTZ
6t7JDrO8gxTS7nMye0Bl0jksj/hhRcPQ4WQJUoQaGDUYzogEmNPpwhu/MTtuLsDgkOpEO5iqByXN
YSB9ezsl29Hn3wwpJRjEMXR7MR+JllC+J99MiY8KyLX1STgQ6q0AAWFu5XuV9BTpRS4uY+sqfsZH
Q0vEHA4K5gx9k7841Kk5FELA+5g9qInGtzP1uxmkCkctFTk5plYXuRThKONZE0HMrhBHFRsn0mgF
PsCBdUpvk7YBzthJp6R563I/hfWdKPe9fYX3p0l2uXMxTxvqiQgBHpCWEFx2BmgM5IECRkkREZYP
bTJ9K15SEO0WEhpAhnh9fKZF5bNER4kTJ8hi05Vrl1dpJT/BUp65fOdndmbKT2ftmPsFxC8P2iLK
Mbu/gMcAH57+xma0NnwSSo0oeobugYmTRiH12D8b2nPd75aS566/VT8CzUubHR/Nmi8qhC6ZfW4q
n88UQKXPTyolMu3CgXtePWGowVGqOcfsKPf0JreleldAlJdxulM7E6dBnEx5i9Q9Ps+O2wPsec34
uWo8f5Pko5yGntUA1U428UPxlF/if7jSqXJ38y10Uhw6KnhuDZ2H28PhgHlpKB7uy6H2texSGdH4
XjbBkUJnXj1M5ba2PQu2SXZDF2REs3UT5xe4lyU091B4sl137TwhWnTey0frmOm7cad7zcIMrvR9
eDMfUwSXijc+wVe2J18uXIE9A3oexzLa42d5AU96MT69wdm1Gde6TRBvnMilBSUxCv6/3J3JcuPY
lmX/peZIQw9wUBOiYS9SEilKmsBEOR19R/T4+lqAv0xFemWmWU3LIoJBsScIXNx7zt5rc/TtC+GM
4qsZz+q4HYbnjkVp9bUQ9zXC7HaCiOKFLMj2A0YXUdW1qOSr+eu5Cc7DuDVx7YMoCCM4L46hr7Lm
1Y/oeXy0UywdDNgwuKYVoR31QSaIg9qZyB/gqFoLL1divkBpTkoCn/Z6v24ZWcJtIdph+dUVe0nY
VfGKLUSJEpMvOt6wn5ILYOzhPkAiMHIdY8QvaL3R8hi8h+qOV493LGgCGiwAdyHqnOHlrLoXeAES
dLXaoYlA9FXGOttW4O1jqL9JgLFXwWMFdf0s4i+w6I1YuMZdCpoP+xs0d3FFRaCfAEtt1GcldtGZ
2uT3nvSHAxZ2DX+W/rPhsKcZTgxC+xcmrOjNP1ONFF+Npy5y+OQQt+hhXfsFAVtruAvQk08mOQD+
wT/cH1fq4xoe+qUEqMaz0F3jK7rwh+CQLUFdvLJ76oPQ6JeQJS0Jtqv28r28F07zjfTF3iBnkE/K
U7aWp8QF6KbxRe2mIya7RleRmBeaQlftBd8HkQUpEufC8c5I3vl/kBx4KKVa6Ip6bccrEgM8nOZO
K18Ah5vRCpY0IAMN4gpqn94ihIwpFDEMEFE6B3ftEvtCgADps4IVHjo4B0Rx5VcvLJeA9XiYQB4u
vOatarfWRHXUIGO4bfY0bhXk9ZJ9Iw7XGpHWOlBdpSv9B7v79LCv7AdnamktQdl/i280kCEJVV94
y510mz9r6/RZvPgEfIBZx/KQEmURPbU4PS+wqvlUq/DZ/AAezX3SFapvmVvjzeBTO4D2EUAG+SYn
wcwCjMsltyGbssPnij4fmDk2+1XkCKNMxOrpIp1lKPmv8lv1RJqw2560fQ8B9IQbC3wxO7sLil1l
o1nEYuyrp/b02HirT7p5437cl08K1BHLX6M22S8Ch/jtdQoIEVrlHgn044y3FuerOzJBGLJXHkEX
cMlKZ6+5wUe90QC9fQ2OufW2n9VXv0+fenviYK+YfezlbbYPYCK5gJktEPJOYi+W9FyAAHpWuuQh
dn6gl+HKVnSqNzpZ3uf4qTgL7+FLbzdf4MaW0Rkzyu8SfGQBuLGwEcXWH/4VQQ66vjMAHB2BG8kl
7D00F6aOx62+MpKx67CFCY2g+8QEES2OP43h3Wl8Ac0SWMUmfhLWmm3stfMUDOBZ2WpxojPnGh9k
YQkwew76wxo/IAhbPUkqjFAgGTAAfaB+hSfPyeUD9pG1goTp4uXesTu8Red63/2On0zCCUpcBbgA
LONd/P2ePoUvtKR+Bx/ZL2zQbAnGGG2n7ZrDAks2+kWCLpsDUj+3+RQv4bOeWwhC2K04qMLlWbxn
BNhZIqTKC0kl/fK8uGFkR9rrxLvyOQUOrl4eH8MTAyEDpPr1+Ii+MRg9kQrZv8a7eCdfdKs9lc/q
JXZoOBDPJh+4tEYbTvbyNmVdwsgmqtKmVqjt6QeT/he8TzvdWrj2MMZn6DojXPmJ/705hDjPp09C
EME6O3JK3JLMgvz7gn9rM+4it7qMO58xpr7SWM0PnJ3i+7zf11c0h6j7OLtwFNlTaDW/lA3buSaN
YGbHF8CtM4vjObzXo11fuY+DKWxsnRQR1ihsGhWXGBkgFkpPQBX9bbxFr4Dno3jisYP/xyOnDiuc
5zUs0YtwI9UH37mluf0GADhHy0nf+ut+0/ODDE8krn4gwKHzgzd+mZ07puTf4AbQH74JR+jj7tQj
xdohremtiW+d8h6vxI2/CTckM+KxL10omVvhoBxqOMrGC1QBpnYVOKNfiBjhl6Qyp8z+FF9NA2c1
8LzhRVwZx3HfDM/x4bFjSqGBqazAXecAYcEzne7hc8em7qEsEihhd0yVt9ExfB6v/TwAzqMEDFsG
lVJdVpf8TreVQQWc+Q36AP8C5s8ZPzgN3rqDzkDwVm8yEP8SS7Wv+lhuF7cUUwRGrZcFJMcvrj0+
gndt3x51XO9QmvYgUyrEFVbzQLGxbF+Nq3h5HGPsIOMKTC3zg0/pVkInX04eeIzrdxRF45UTYntD
Zc3HE7JpMGZgY4rQHUh2sQFewD1cDtvBubVrZniIPF6UJ9MGqMVYAVbMATezhcNffo7poRtW1SU5
MuQlx+7Ado3XpOA5wg4YnASsNeAIZQpkSZ/iBpO7voenC1h7qRbcCCbMJlOQ4UZfLY50zZ/yNXYM
7exfH24BUB5VasAw9uavb4FdONoK/Ju37p/1fbuExmVFRz53XzoSgyRJ9i6rsSvtdv9m/Bo/amTD
v6QP7Why7gYW/5RdCYrf1LtgCmqQgeQYDqJSTmnyiekgdRh22ku/VhieH5vOetjCTnolpGHFDJVX
Xp1IUnphTkGy1PTt/W27y1cjwPaWcWIN0tRC9b6O3OgVw9CztiOK6MVFeihdZXYBxEZkVVxajsxn
jlnvjdoiP6B6V8Aqho74NnwNX8UJ6upL+lTvUY88Gd+LY3A2XqUjSIZx42114qNMki4jO/q4kSP1
0u9aDmdlPf2jI2EghxBd/Zv8RQYnCHhIEckarkPdWsK7mKwBR0OLZj0bLt/N4MCZRnyrvD02bObF
W32LCXu1oLy7Yb1ACIqEVHHaa+ULiKTEZZwG3NSf/a26QYyVRS7O19G4iwP8cv851gHoHUew+uf6
vFjY/nbyXT84YvOXxZUPcfNXTPCntOVmqoTGUwKzLhsKayPWR3PZTZgKkfmkTZov/txWAambk52n
+pM5dwema9JUopoLUX+qUVM+dE5QNKsQilCYKf91MVeifv6cr/lDR7e5Q7g+V6Hmz2OKyaRWK+zO
kF7jbuxBlk9iaNKslaJDGYpeRcJVnbXhrhI+W4o50ti6tFScsiWifBBzf2tyVE8fPxS6NWrmfC2K
/lGmJr96TCHb8wVLF10UgA2X6GceUylvvoaeHfWfArS+p9Zf/cknn+K7KQAhnpGmq3ENSX8MkGfo
SZVvsgAoRGhSwTQv8L1SZ/SJRemy7CUfS1ySmcKCF/Mc9EWlPD1UaoOhTsVBmm7qO3LHg0Cq7HqI
b1KtU32hlxoFzKgLxPSAltAvhRQi+jg5DAWJ3/PnpKpFR0CM0NZocYhOxSsQY4z5k6woDLilcKRG
i6iL9HQyx1NsVAqt7vzatwZ9+nggpWkx9VLm5PT5atPrlDRClXyMuaQ713jnuu58zZibdV1Z7lLP
T1eRQvl7vhim/p08ibN+biuEJlw/At/1s6GlpCJ15AFMIfN4ZEian/6cL8SCwlXbsQKb66DzRSEI
8Pbmq7rnPddN2rpzXfZPrVaegu7lMuSyA/2yDosEOvkkQpzliMN/XNPmBL2pWjzf8def8+Pmp8Wz
Mi/Nhk/MYhS6q3ssVnexNy16qwwAMXHdAhI5ID/5TqqRxC0eT0ld8L16ipTbYSE+tqWkwC7OQYUQ
YND4kHsahZFoAskVUxenn2B087XYXOzGLIjtaOxPOR5UyfFKqoxp2RgtRoXm2JSYdFpBL7eoZEHY
UVWnRqq/GbLZbP78Nd+xENHYhT41+3/cOD/vz9/z1baH9WQQfDNSc9UY8OUHReTaf1A/rrRJPfjn
+nzzfJHRq9xi4yQxcHro/OfPvSUuh75sk9Vft/95FQX/Ngj8/3iy3mXPZmPUbl4a6M/EEFL8IGqH
cEEXdInKHPI5lU2vV5GaTCGF3hRXKKitjP22/8gTogXzhbr5uW++5k+aN3Mc+Q7zExS9rERnvmu+
KGVhylivUH/lBVTw+UHzk6heY7SU5jbi9H49ojoiLeaX+rn1z9/zE+anzi8aGRN0YL7683p/Hjnf
+PP0n+f8efm/H95rPpTZR/v611PmN+xQulrdg5r2z8v8PO7vT/aPv//LT/bz1qUWJyt5str+fNl/
fPp/fLs/V+dnej/b+B/v9Ofq/IA/X3DRsM7UE6q2P5/5v90m85cxJhXwn0f/451/vudfX2Z+2f/r
E/y8xfg51uqFNt3HrKGdJbXjZBucL/667a8//6uH0AOgrvXXy0hz0+rn4fO1n8fML5uXk//y5zE/
d/9Xt/39NvNL/PWyfx5jKONLTb/NbaamjTn3Yv1oyFdlFf1RB89C1fneWSz886cxdzgZn/8lIzbn
rup8/5+r8+Nzak2yqTWr/+ol5kfMFz8v8+ddfj7Nf/u8n0/yP7/M/Lifh8yv93NbP3XB/r+WDEmq
KZr/k2QIUFCY5WH1T9nQv570L9mQafybihZHMcyFqCPx+XfN0EL6N03UNZ2bTR1dkIhaJ6NPG/zv
/6XK013crkq6wSeY5ET/rhnS/22hG4bJU3R5ekXl/0UzpJnSX7pONPjMMxeaKC5UDG2Is/+zvC3U
QzVKpCog4u9S5YvFZvCYqA8V9Jv3QX0AyUpVGboAdhGMINRUAWdhwxJNV43DX3pf/B7LmqIFTWCw
aVBFfcLAu3BxGqqW3jIZ7phHgKUJeB4KNaVPUnXLNGzIzPR3hRRpbyxfTOnbVzrjtS+1/SgwC4D2
ML50FYurPEXKKUsIS7VmALtC3HJaJswjS1L/Ho8BXsRIcU2pWEgn711elEirUTK38r5PYtFhfFpJ
XXRdDAvoeaZPWndSIFjX1NLxRVyXYCdRJ4agVApN21dR8mYO/rgTlY2RZTJT/3VXs2TKgP28d/pW
aNDhDln2OMlpZg2asoBGPW5Sr0ay3CFniRQFyeLUik+aKaeoUk51ZnrEKhHN6kFu04Y2W/kA3+NF
9LiKPSDivJ+nrIG4UgqYAo2m4NghwWg0IscEwfg0X9S6vIEjNDix+OAzsDUSuXOHBiFojEuNoJJI
cdIIAS3dUkD9ofCiQt970ni/6lGMK03qdsWDCkk44PSQRs+hJ59D2PTp0ECnJCGngQpCRXTIRmkd
q8P90Q0bcaF0TlKhnTCTfKXn/VGdoBCJzOme5PrTI2mNZdQJVt/m2J1bAY9ORG5FDHEQ/89iO+Lk
Clk9y6rhFEV1TrspCrYn1isDKRBi9HEDHYy40uXedlwcMS3Ij0whAg2IQ5rjllI1fR3lKYX4ejT5
BdHBa1F6DQP/aCZBa+d+QVw7VS0S0OKuUp+FjkAYpPWTNc9TTrqMTDMzzE9PCzo3UwQiuJJiFy6M
kEonIvM0jJqtsugIzdKLBPC7UB3iHMgOVCI7A+tb9yHNjKYmjazXkz8XfDVtCJLXNkywUGF9qR45
Dt3i6MvZB7QFO+895vxySQ/BZD3YecU6Lc1wbYYgEJQAlXMmNwgxWyS/RiWyyiZfq5p6fXFcHnxR
ejGo98nBWB9NyliSIoeHGORW5SsS0FSFOpaABc4Y0M6V6UaIYyKglNy8xQip9Szap4VevQwVNXnQ
TD6KXUr5Ml1BKbrrLIMzT7qpQQ7by0N8L8DrPTIPPgklpCAsfIM9imTK1DgZrUYPPVvswcLpi22W
hs/wIijWNxQE21r6NlOf0CX4EmKsYU7s6bUvFqC1hAbN7oIUiZEWoL/rKytXc8nqvKQFlxuRKd+O
sTPWePfU6OHGA9IUU4prCOEB2doEnwx+DAsCUtKi3Xb038dR/tYe8TlvaoH03IxnP+hFDIV5jVr0
2GXuxVagmhszCmjAlCPiZikjlQ2d/VDkJ7GjIpIpJeSSkID0GNtSPnliBsNYgZODDuCUoPekMHW9
PoSVlfK7x8Ix0KFcFEN3afOMwjTrAzKg+Yo6dQfkwbYuo5ZBA3mTlfxNxrJGKbBe48JhyqVOHS6h
n9DtZfWEk+ZJoUpVJltWnOzbJMZ1sc6KO1dSCuy3R/BhqHrv3vVUlq1O/pXB/IFivFRPdU1Zs2dR
Hlfl+2COkZOYLTD/Mc5dmDQF07uAulOVYZSgxKNlmHbREv0u/e4VC18J/8ROS2w3JUYV0+sJJ296
bGY0QxsluCXApth48e2RlBu/oNou191vfMahLcb5d50QdwzIiabbA30Ho6atgAuj0AgzbQyzVbMw
ALykZFnmeFKiQAIw472mfvK7bRWepQ64liQakGP+OGXjuBK68pQszoFJHTzQxutCFYADJh6gTnld
sr8NVfOkF9UlTMrPrA9PVeJBndQFH7sV+q1irOivms1nCsdsW5BXY2rygNGI4k2LXQkVBLVbgw57
nxnoHhBFZe22pl2bUpBvHsWv7B50/ikJkn4rD+KTXmscyL2yi1LzIBuUQlKofypctCjQ6LAnLbDx
gh69IdJH0k3lKnvJZ5LQLTT84VcRorSgqzcUOFnLVnn344Ko+DK89qL0FASNtpLeC5HmI5nxsg3V
PLDSEOJmGRpUSPXqGhKw7jVeh6cE6mcpwiBTqvF1zNrfsPVKwJOWwhJ9UiKjWATwJP/OxyCfzK3m
uqij/LiofMPRkxELVUDDznyXEz3a5wbudI71hdsHyBqgxh3FxZNZE/Ggy9AAhSFz2uLxC1hZT+8/
ejg177WsGyec1GptaH6FYXhoJUQQkgfNkrHlIjyqV7njzOpF9V3VHjvzEWFsNwS3X/hHX9t6JQ6/
ImPkjgB87xD2rrvsQTCKbHpEV4o7iFTcx/FRxCkRcQMfMvwdVtqX2piU9UL1Usq0FGIa3+mCylOV
to8pZEJUXwa/VA9NQPOpHfLtIISvDD1mxatXehkD1w4daIu7bDFeBiMn9oOMiGrQj4vO/NKE9k0X
oVIr6h2xFwW9hIRlXIC4vOGjDQREKIJdxAO1UFnaJDoqkwp7M9OIfNNEVyOkAVmimHeyEpHLYMgf
qdcWT3w8KiPKYC8MThzgQPaGAkkd9AwUmWkM75rhonJg2GBAaz/9xaE6boSg41ysEqLFTzykMlOZ
0lgtHh01YnJ4mC3tIFmgpWuze6ckm0WJjaUJJ5WCLr5XnvaCi514zEL9Lvtnr0RIMOrIvJsU6X/I
LMqvtGDXGNj6Rt3YF82IxgJFdnAcRpVmhC8SyKYwdEXSvUk5lRa6tKRFp0iBU4SAItTGsIIyvcmL
5FhrygHs2U2utU+/eutbuHmhhDRcdmB4RijAzl68BntxacFtO82U64zmISPEmB3djZl/jHF6MB6g
S7rH1zjpdsr+tEjUF6n0D7gNf8mlvqmISZZr7ItDBEuxuEoDVhadXUwsQaOUFKHC0C3EMVi1ooIc
hnk6yj/zljW/64DsxbxCtJR2D0IKk/y797ZD/A33aBXEEDkl33ivMhz8vvYLrDJhpJ5xD8m+7Frh
UI8t9d4IpUiiLT5wknqAEthiGMeLR6GtO03w4VVkpyFBCiR4xmeYFbtMgSrABOHgFxpe7HhBLetB
coaxkI8Byp6KqR87LALH20ggOPb9Z+Ph3/y2vuiRsDWneaVYKluyZxUAqhK7NRVItwzw0JDRxHeC
mmVwIo1k1ZIqYZMzgucCwXFC4Ibpu1DEpCk2sMjAn5vrvB1sqSTFFg1jj5IGiMUrqA1CwH3xUkuT
izllaOlT8dwMj01p6pu4i4iH6a9j+mimyam3NuHwE1wogx7AeTfqGsHW9WIlLaIRAlCXEbBDhwZg
JsDKnD7CaIro3sjf9QLpmjwEgI0t+aQLlbSUdlWr8ucirg+RL9yMwHzRJDJ+MolONDLRhz8CbVHU
TVvQLalycz3Gr3JM21PRtbP0yAqri2rcNtVBriJpVSf8/KAo1pmabR4xA50akgQYIjbSFc6DaRF1
TiViaYoqf8Uug5I2m04yYkQddCr0BeWkr5yvamazsCcCKZwf7maJXv7rnvnvsESaazYAkudHzxfz
HTLbntTe6dV+LuZ7fv405MD1pCFc/3X7P95+fvD8wf56TBxHO0VuMgQXWS058+M4w8JHna8y7kOR
/3mrUpNQb3YBk3Vvq+XNa26QJT6/8HwhTVXTnz/na5jn/3lb81CCbUlT2fMGjG7mVzq/x/wo9T8/
9M9t6lZknsoymaZDNQnVZ7X6mDYU6sMpzskT0cfPN86PmS+0qciJkym1Kv2cByNp7v/5+T9/tjH6
q6YGKYTc2Ed/+x8PlHId0QtbaBaSzyStoKRuL00u4fk2RKyx1SVQFeM+9NwKd3mvTKSqYJISB2lP
JXa+2gj+KSN4KG1WZRfshUOlPnG2GrUD64kouoA51Ql9WXoOZ+otUTP9R/esvKKxOOZWSUTkjpkL
YqwLEi0PDcx4ZUaKnD3/hhwFTdhiJr0NzxI6PADa5h56eoS3mFWQRfTXPTounmhJjtfm0BfGc3I2
T0o/Lr9xJMrEaA574PepBUNDXLakvmG8uXP8slYhyVImk+gT3XS4y1EMGuvwiy4x4FwxXdEzwwJO
pytd1d+ZZqHAAyCC/z5vP8mRxfIYcGqxlVt1oPJZ0WtXrgwllOBc+lPAf2jVIX7Y0XuWgilUFVI2
bl7hFdNAwyntgKq4dqWzqm4DrNaoA1VHxySX+tYpOZonIkppLMarunFFCckvi9lgaqC++NSmX6bk
SWK2gNshUEX4MQYbWX5HddBDlDEHeoYHLlEcmWhT70i1Rh33MS/T0h6fmvIh3Un6qZWwxqDLkhVq
Orl7aPYYR2mvw69RkBnlTOsaEfsQYgn17CFDOPcvEb33rxMoptqzx7VG93eXvKafDNDJKVxKSCkS
pA/lc4C4CVbg5DGxEdcsZSa5S1QdXwv33VgcCeVCkekNsHe8beKmjU26KQo5fHTLWEbeu2yxKpF+
AIM2+iInaP1whnf1WDjfLEz9/eJQd/bwTjtG+ATasSe2WHu+Em98JI4cWdmyx+tJX01VbJaHmKGs
U0lixtq0TyiCuXlqJnMJfVOw1JP3y9y0mCLrtUpwq7lBGLLST+FB3+i/shv/p0eKfApdyC28ACb3
fglI6BHy2+yq3sl3kATT6p42gILsiv0qAIKPw2Cp23fxhIjP0k+cFXGO6BsBEUXOYtQOP72Pb2SP
J/MEK2rCqTm9uvH87QJquEzw64kikgF02YUEmSxXk9KSjrqTX5BmfNaC5Yqxrdif+dPRf3nXwAdi
8bd2Bik/R+RMSV7aGh1eumTL3FvivTRJqbN6xFHjSnpBwBVe8M0+3ZWXl7DdCNa9Jtj4ViBKym10
CeTlWQaCsss5shsoIjuUjyxpOfCe+2CVfDwUO+VYyiyqOVWHxiEm07cU7v5zdhycel/AAV2O6/jS
gdzahYw4q3FHK3zk2yfIRGCHkaNdU0z6RA3x77dS0HD9LdE6KKyG7KXJOQLcUonsis3rb8fRLi+8
bnQsV+UdyQj7slWvgUZlHeK14q3as0KRF2/qijoLtR5r/GZn+z5E+9592K0ra8vwqTk8jlDlaG2H
w9E89Cr7+FuIegSxgntXN481qZUEiIc0pp0/e8odbdDCSlijIne1H9fvePVY40A+U/Ph/J1BE4r4
KCn5mfZAJsxBeILsKywx7lO1mw5nfkz2sh2xEf522pjVfSNxd4eCJ8bdnh2L7OD5G4Max9ZPd+JW
+8ac3lvxZnxG2eqtsfqM+rovN+FTcELfTD5xfuiX/idFElzIVyzCdNzjz9CJt4gOwy3rnPyZCRNb
Ll+BFGvTZ5fOoHEDh4ds6DBugmDn5roLBjN9+syLk/zc/M4ISxmOD8FtiJ1D8mrpqfNYsNXyhVV+
VZP0iZY8R6/dPT7lX2hgRemNmS6lrLJFDEB9crSlgrRl2S10urx7bA0L9av9hX4mqw8l+Ooe6dgn
URQ0s36H4jFSljfoATqUAvLltdKNL57dX8vGNkNuQVGgZRvarlSi6mVwREmXWxwT6T1fPQTkrxYY
0numbUa0fSAxzGXoEE99YGfBTeb46GyQ2g2X4L157latcWTrjDvaxxba1sfNtBH1sjaSM0sxXRhn
vD57OrRmtf3IDxI/EdnA7zEmEqJSwfIuEd87UNvynoCoPccIUozsRVmTL3mRbDoeqrmvISS9RNRr
pCnCu0cuCG1zRVJKz0/f3VEAIv7kjPGq3DhZcgosrX4Hc5nBgeiG/BM1Ksk8vsM2KFf+c8iJ3u1v
AzNVCF2Yizj9EWQx/faTVvaL3hHyK0KpxF8KgUTsKIfARYsz7XsFDpjmLV213vSzh0zxIvmFwmVy
/qw4C375z8kr+bHHFz6ieCd9G1nP9B9DT+9twmDN8baJ8MlvKrfzbXLH1yRZz//53Wa8odpBGYZA
rEdWaywJWXDiJwhvlvecnVBJXibxo7pGx8WWyPBD5Bb5OL2+Sr5FxOHmfVSPSJjLFfIBBJIwXlGo
lg7x1gDeSROIrUhYkeLdXdI7ZwaGkStaKIksLAjB4AaO7Oec3rxtuRQdaH9rdqvol/lbr1wN1CCe
kp3LLlRxrJQrTlAuZ1K+4Kx1u5EHpLJVpJt8h0zEcJ4svg3kC7LlUZ8DgBC9Eswwasdwu1E5Eblg
8BCCbbnc6uXKRqdIcA+0HQNxHgkg/tJ7HjfhXWvIN6wKYB5PmH/QI78F5wWsEPaBp/jMwhtho3jh
QL0HNtJGf6vsys/ILi0GT8YMeJ1IPG/GrkO+6S9df9d86dtiw2Hw7n95n8KOPIAdXh6bAgCiBJdT
7DavTmXFenyZnOQvfwc6AV0/GDLDmQcmm8HJ7g0XdnTydiIVCBHbspSX2OKf+HGqCxlZbEKCfqcf
UeGUgZTLPk+7ablqqRohjDcnrKbD6DhRX5c1yJIvQIgjYx0iYBctfESkh2Weih1MMotFA+4t0mS8
tzH/RBbNhGcirCDRS09qm+xUzl9CDJLT1r09qjRZcaV0bTSvhrkqulcIs6i7EeghzeOn1aONpmIF
caUXcuCs+wpNlbDe2eIK7gO5o4sF2iEXxkm9WBKXxk+uoCZfNp+PY+BGi1OxNhzknVSzbM8FPoYY
s3tR7BCDlNM990evO/rlLUEt/F0KZ3Q3Vv9LYTUpK4uDANhJ3AIUE8LJRHWSmgJ+UerADEbGolvs
y5NskwgGHCoQV9a18ZVAOGO+V0ChBD2M+r1IHHEDc5HTFWWqHpUW+5K3hxKB8BN6R/Ytnx+DVetL
oFoyIDVzIv15B7Tc7acKGoMDyN8y7EjrxM2OEZCNtXJjbON8wkRaMkhd6pcc/g2/XPqMkP2xcJmu
lBeA/mVPYWzDRJUD78jIE6BI2Tb30ioviFfJPCgYOGymoEyoi5bB46VSEa+VELgZtzXkQMwgne9x
0r4TQ29O+jRb0lZthajZGeULYXrMrGMHsSv+i+wZJTNhka9jsS5c9a7ehQK5m37vVorJNOKjOHKc
G9fYqTcigv0NFROZMC8+z7ikurJMXyRisDorqB2KxA+SGaVV/KACjXrP7n0g2owVVk4SKqMYRzwy
X4g0MIiY78hk3tCLoBIEliPDA4UIB++deqSkMiZQA13hBRW331s0Kz6Nd08lBuqpb102X/sLKPif
7cHYB+6piR2Vz4yNibX6hq2dHAUWHjtCYopXpi6UH8Vug2ST9l/RWhCAYsHh8G/iN4LJ8dWBKyUL
hu9SLs9qt9b8PVQA2dIPw1Z02sYBcp/Hp34H/DmYfrEafU0CdvcuqPsodNLM/gyxi+HyYFokOx5R
NEv6/Zyf3yE4NU+P03AhlK6TXTF/aXEckKIa2xRVxEsVroUazSn8GCZpG0U/KNXrILx5/YcZWjnZ
5swZyHr+rDGfRMtrTYWZKTjA88qSIRMBIV24xsIl+YEJxrDymyMT1BFHDWrORDtSaDS2DWcBkSlG
ZCPgLQ/etPXYldAOvwrxmabOFpGn2W20W8WZoDsl7kAMUzzpG2Xoi4Utrdti/Uif9WDbk1LqnZOI
wBSWcOiXe5puy1xhNJNnAWyV3ya6oJhAAnUT5dRIR6YznB/rYstgh9Dy3hF6SUn2YUeDuzBWperG
5EEl+TkgBikQ3EKDHm6JhaOyaY40aX3CwwzGNqvLlwpZLTGh4Wsj3ZU+Qdh23/xmnYCKz3ylFkKc
BKVGRG/06BQSHDSK3+gabbFYJbHrLZxB2JOc1mPtNOzMXx2n3W+9OBLylC1WtGPi1Na+i+Al2mTG
WnJ1sDTRfhhI8bNRGQEno9MzPPulmwR7ytHZgnXrPp70J5VISskLejebUABwwOSbIdJM4UojuQW5
zlybH2C8MRsMlyC44pjzchmfUjLwCEwP6CXTLtkFjIPql2mcHvAoxS2nbEm2CvXWfarUtm4FnGnW
MnfOSngo7jLBobkzNGvxhPmP5tee2D1GL5+fakvle7gz2IgAWSO3U1xO07SO8d2oiBuZLwsXza1T
N1is0cxm14fkpMEvD8/BnVMSpK58E/ZnPjRjDqJiBV4BtRBORUyYGOvG5BkBbHvm9MD5aVkfOW7M
rUIL2z1K3L0JSurhLvOO+hUtLSN6iZvB/4q/6v1nscmXn8UvZd1fv9Hi6tDTrfrXZDNincaiNPwK
GZiGAz/C1WBOwy76RlmgWj5OrGXX4SF9RgyLJ4l2ecPy7kt4neX3aGYXX3jmj73uRN9Mu+BwcBoz
9ufCLQQbJG15MTePW3tlLM3scvJb0WKnYvhYVS1LI7pJdJGZpXKZHdNDvOULLetXbT0VD0hnxYPH
FM1a3CLBZbhhpRdvs2NWrLuX/hfCbaY0odzixFuTsKFRjGCvLp20+uzZK7Hc5O5Cpu5hOj18V/bM
atqgVCX4Cy6WugnNfUw/90RWeYdjIzv2rxxbvBMr91U5yY3z52bFAUdKyJGAF5Mxa5+9cvByRCYu
vXLqBYzpGI6apcz0qVsHFmYyhOh7bFLsZcMdTuevlPO/zezD8Gyo7/G0kLXK35hcnjnceZeURcOp
hrX8CwZRijw+fTaQRyOxxiF1mD+P3x6jb9HBzYK0lIUjk/yiWCdHrzlm0cdobCsZbzRrb/ToKUk3
0VNOCYFp8dQwbS4Ylq3FNXpnTW64EvaytXynwCTcYsdLv43Cbp5lh5kOA2TmkjHE75D1J3at+shK
VboyvdSt+oO4RCy+insUN/zixgrB/DbESUjlKXSz0hGZ0bJxQhpSlvRN4SjEjyY6FKvp6CceCxdS
GkwXvSbDbPipf1SFy1GDiVsG5XZg0qQtzvfZMyRf+s5l0d4qhOLZRDitJBvqXL5hmSHGjhIfH/ox
TH8TZXXlzevOBeqCAwLbD7KQqHYmqpzviGfBzTGGcKrW9vXJN5bNS/eUBK688R7BktmsqpyIPBU/
dGof+gkDTHVnB8JMxHeQLVjKDFm4ZcYNUIivxx5DYnEmgkj49ohUUawU4ULrADQ9tTRxMCFTeSlt
f69n7rX8Jutn352DnXd9XDpOmCw6MX8RfWAug2cLh/Drw7jCRoRQ8NVvI9KXOOukrp0PdssUwoaI
Gtuc7Es4pF/e7/Y1X+whQUsFWdTLOHzFQVjqNkdirp/DhW2QV97ui/a9++J8xtt8piuMZGX9cS1+
pzXND+pNrNlU4XdR0VS14s/k9Zxbir+vnpmNNJ86p+vckuXdFL+e4p7+P9ydx27sypamn4gXDHpO
M5PJ9KmUlyaELL03QfLp+6NO3bqFGjTQ0wYO9tnacrQRa/3rNzsYF8CMHXUs6ED7g5YkwplqhUc1
tg7qj3703Xtq82Pu0WEyF930YJjaG+ZlW26kml7CyyT3SM0m7Yi6MJlPUEW0Lc0E23PxQC2Qv+Pe
82gzDeNJRZq2NHQUYcs6vYpBn7cL2PGTkFa/zTbteUp9/lXVjig3Y1QvDDTaszqDNXvJqUXjhVLN
fqoCTxp3BIVVL2C+FRFJLDzUoU57zJ+d7jo299z1s8oAuD+mA6d6dRsqgeyzZCNAg7pOwgqHwGNu
n9TpFYSusHBNPQUFFsKf/Aci40LBWf530YMj4dArWT259m1sj8h5UB7Hd0Rx7apy94ilvxN9ow0e
lCO/owfx94Pf4spT/wU24hr+uEMP6NheE2xY0E70+As+grZ6F0A7Z2HFuL3ctfd2cMTRG6VhQLDH
GzgdJTzOBC9UvHRLAJbVAbUQ7pmMe1b1U4AiBMntS/fC/xbEbWe+uPc1HHcQZ1I1rLde2dF4XXju
O4oVf8Bl1ute/tQZlUcZxqpxpdNwig9VEhQ4rp2CE9iM2ZkVlV8DfE3XxsuMqLOl/I23zSLj+NPM
uPKZH/YpPkkM48Fo+2tIvw6gqx0ReiIRpPl8US5sQ+WGRRU5pMXghyKq8rRwl4Pa+Fp6Idq5Gbbj
brkg7xxRK1lIGYQtGhy6aHZE2GHEpeHv/rcC5meW2wd69eqBjO6NlVzGT67W8EKtxbKGLyBRmMvT
x6JHXRq89U/RF60LdTFYLgtkvGVZsndacqSxOP4QtBm8xcYDJSYqrJiZUMv88ZPVbXzNhT/wNRZ5
cUfMO9tzNdEoA2rwal2o2rN9G57JlOpRNLBLvyyKvU/BEJvAYaCZQGxTf09rv0L5FIy+imbzRcU/
kC7smNqLThDX7jj1lPjaYppy4SLH9ToBKzSwPfX6s3wyvOlQ1yvq6i0vmf7ZPcAlOwF41KA1FKDO
G9V9Bi4s1qD/tEKUFALMihrB4h48h4vOpGYfgMai70Ry7WFNoWdsfzN3S0WVWmsgd3ylpUdGV+1T
lsCMSEhsBFX6keYLQiOYVki49q/KA5goS4afRgcgJQ6LG2T4g/wJgXN+l3ziGoPEcouAkLJKJgRH
LiqwlBYpPdAkBW+TPOsvxTX12NveuGxq8hJQZ9F/OyA0OHZga6J+jivnLSaafM/SwNEgPfrkJ7Gs
kBUILsUOL3vEe+X4iI4GWSPhP+VJ/zS0o8YC9x494H+36M+89DlIaBK84JykeH75/LCsJS76onFl
6C0e9N3wkD8zSTanU72Wz4i43vn6KjyhLew+yd1xH0iq4yVmyu7BszvzgIM0OWw+ZQWi6HFBWLty
SqzUo1Ff2hG4G9JznRUhvy1S8vTZbF7yyWfUxjCU/jV95GsBdmqKi9TTEKWy+LnbwWS45KHZYmIB
XhzbdxEVX+3xfZLE4M24Q5JIJyG5TI3Pj3KLPe5opfnCdMbB2v2tVH472DHk7oIwxQew9tF6L9yt
FeKRtqdybvVjbr4oLP0csxJgF+NP4S5r/FGdlocnRnqHZJJ7Rm1Cc4V4Dx0cwnHug0H00RVVD0cU
KWSzbdjaswcKEwJ29D+3SY6eY+Un8xdd8DyDp3N3awDSerk2nG+nP/ELWcm4HhVLyvjIZ/Nm3Zqb
QvNAE/k7LVf5hGjUEI+JmWFlsWOwXvJ6R9/V+M1F7eUb387vWdoVYl9WhO5RZ+lHLitnxHkR14Da
ByEDslcOSTCvZwTGp2foNcs8xx7u2Au54lwvgyADd5vgb405J/0VEoyNTd5cD9hDX1xxF4Eo33k6
+ZlEE7LvYVxcqq+cdQbYWKfPwP58wOGDrHdLOWLyKQ3cmpWSnY+WWpAEyzTT3NCiIP8kX4C5HNkK
+S3AvpcXlqoMxS5G3hw0gAb+kbzxTLyhtpAmjdcoUTyax7OFbM4NNhw9x8gtWlTeCpnarHA3pX3A
3Nev3918zRl9IWx33waUVsqvAWx/dsIdGlOOH5wEqLJ3vOWhdTxLvPKs8CGQq2YuP/uf38xvIF+D
QzBoq2G6rTgznknak0on09pjreZAOdcJRhB+KKk/VuhUkbSv2fiLB2wNuKx8P5Px5YaGa76Jc09i
fG22nA4Pve5xVLxEfIYv4XZIpIyMhpfT5mw1YkAXP/4Nl45LwDGSiML5z4Q1hmvOnG/ieHkIlptE
aFqPnjxihMQNpAddKdEyvlGn9hRgGMX8jr2HKgmgZe30m+ks3/nFwwNTAoWOacvv5XT4b24f+IEW
MI954faAC6d0zYaBXeCVt8I09rzyuX7szH3PVMBEt8kQWN3Af+Mm8sOWFyNe86LW5qavGdY9YhFG
/+NsubG8IPwOvpDbzhlymkvc12aw/PoWajsErfXszfkN73S+CNU1GmuuKxG7Fift7vJqPeNZxVTX
3YhHKzsCnigpYMIDzzy/PID1rCyuDJN9l3TrTN0QScb5SB4l6sGdPZ+4DXwtYsXlWYSYAvxMKBHN
KdRXEHfKHZ5VaJ1P8ge9D7xRrjJHwddxG3Bj4jbMQAoYL9vnCMak/sQ3ROpJuifmdTwf3MoRH9bc
r4XPb2LmHmUU3IdE4VVnCOge5fL22bR9HBWHjbQf1Iedvlp3/ZGHrLvr7xmQ4pSxvIvEMzxikQ7q
UXVeVFO2wNJBvzoisHXRtG306IPYAI6O99iMPCrHsd9iQ6sip80FdrX7e4xIWE7c/jZ0b7gwuS1a
JBIBjDOUNlXbOiSGa2eyl/Hrwt6+VPeMxl3dgzGWCi80t6r5wj3mMLEr492z2wc+5HQXBle1hsNB
XR6InY0JgbIRGDS0jLmWC4v3PxQdzaN5guE4V/u/y7/KPRCcQl/xTDr1kzHu/7nCELaVbgenkuuT
Fht64RT5ETFzz1gu8iTk60khWWV5F7k+JrlHOVlKTJ3WzZ3xDIbH1SBbpkx3OHXwFMIpIBpew5Yn
9It2F+Vbbh0Xiqm1jtHvvM0gfHJhWYH4uDG9pZEqvIrjRobLq4i6BYGWQaGxPBy8kC05o5g0XJpv
zo/7ymMZMLczFnxSZkf3s74FnBONEw9jfODC0uZxSJz/QgiyIRetI8sLAPNXYbn0pvAjY9L+8qcZ
AT7EBx6CAShzPXA/SaHHOjnwDVBOurIVkwut8EaXAAIgtVU/TCvp1muf1XONpjcnJ1bex9YrL6N7
jL5gqeb3y/OKDwhNqoNfE3Fx70vMMFseQs4R5wXgKPmYIjYfT+pIzLGC08eRO8dr5xhba1iuNKJY
VjJQPiInGp/SQm+hwm0qnrGC4Gm/RRAtvOWCW6TBrCt3bT5H9A6s5dC7mDDCntpMvBTTcdBvUPrr
R3A2mByucxRKATUKhOhmZ4HPa7C8P8a6xuZa21TQ7+7IRCj7E//ArUbx2ZAyOmzQJPNKykvwzBVV
tTPMrmTx69rwBpSsIdrKbXeWif5h1zify3Ot37iXAK0qA1HGnjU2zwD1kF6UbMub1bdbCJcguaxA
BTApdK4cxx8bPYFzYB3WNJfVnxafEF34/aTyuGsyH/NhZxp+juVJ6LE8l8aBx5CzIIKWBlqhUOcF
bfAvW1vvtLt1snejSxdCAN+GKi+P1yU+UgreNBiZTrIv5YfyBWOFZcz4qQ+KS/bzfV56LdeU8sZ9
tZtb1W7gIC5PElGb6pr8SpMiBW8KEiiPzXzUwwuTPQz/hug4FSSxv5KmtEy9gBIiL4qpEdZZc2Ct
0oCcsGWCmoyfl4oTBTCCy5jGr+odDya3gkcWxj+QVBH704U30ATro8iyiaMmKeaJzYhUQ552hnjS
OfIplval5sBo7qZ88rETEbaOm9QjjgZmteeusZMXKrv9QUnvM2Zm03IWfGVZrZcPrU3Vs7r6Bdl0
kK3t1YgajEqa916B+/kGIsKvt9sNbx4/mYkT+3bGdrouNZ5Ghv7TsoAse3YGkrZnJYGgPKOpL7Y8
Nr1547WEnB60zzULfbuthoPGjyJmIyZn7IsHnhlIoN94dbuYxW7DA0UU8cgJQXbgrSDgca43luqL
7oC2ZDUP3DA4MP1RN3eh3CnTVgU6DzcVFuQMYkhkGo7EuAPkcLmV4oadDTa7LFIsRrys1V32xjPD
K8WRsRLNJCdzBH/LOYsRKwe3KMQNIdtz01h5ckgrmODxInOS8ab9gBDCAsV+p5h7vpyQTfpm6mWi
wuCs4VYsrixjfXxuHHjG1OabUF1TNvDL+K3sfYBlfMg1pDjjbVExFU7vmOCYLrD9MmTgtvJdeYgw
B8742RVsdkhykpFIWOOZDC7mmUu9x4+iBEl9lpBsxjt2iUdJUtDhgac/xNmo3/POgKdl+sc9nABG
MlRinL39xSJ/BzZKs06/umzfME+AP2EWkfy70Ay6FtbfHqYFYDKbcwPCRMw7XmGdIpytMxJpum7J
nVq5KovHn5D8T5+u193IxVw05kpTMC0aTCvhx7PA/km7+6bWYAknVEiWvGA8il160dlIlAGb9GTY
5ClMzkmqsV9Zxi2uRv1AlJt+cGv8hNQEElVh5HsEa+9Jh4wi7ybtkCo8U2qd7lUZMehWELXEVoPp
XJPKQ6DawyHsEa+vpKbxJkldRZLMIj66AGeNJSSJQum1ii1lK2buSCuNJ2nJbB0GrY2wYlyCJA2d
CJNHlN00Uv9thWDP5neThx8yYJOpdHbnaM793vYS6powdJCRQ5peyc4lpgxjg9HRS5z6sFj+c1II
LGvaBqlz/funJtVzihz14e9zeZ5OuxHkplhkQYU2YlDaWt0Bu1IuWT+cYg2aaPrff2jhDBHz7+Mu
siGDahWBWjUvbmOgJg/T6N9/6K1vmiVbCSaXlBvq/X++ILGSL2eyeu/PgfTvj2aYMDj+z8d/fxsI
y8X4M9//uZDGf2k0/xiSqiWERhLBE/Kr5qNSw+xU0mbajMaIGYVt847E8P03XWD819E6CozQpk47
xO7LX/9O4Z9vXL4bZief+c8/VmmwHxp6sK4F62lsmJB/v/nvD6LYsSn+O5y/v/79o1nVL67KJHHE
ImEV5vjb9QY7XbVc2L8/5PLh//q3v0/8/ZvWRzs9sXCis+Upt8lHLoawhupSV94S82hHocIKUD83
qtYS2hnZm475hha2cqMOprnWLFjm7gk7UcszM7v0W8JjJcjMDFnMdBZ4OwEZKMZf4tAaOr/gk5Cd
jIqgPpSB23myNhmMzHDaEiC0xB4gEAxFeC0UiDK6MdP6LUK6qAXzrJyEkrxF2UQK9USwH1na/ZJw
Je+qjg15UM019uuL099ES5RdmnFREzpGSkq1M+/c0fnM24fGBBA0G1E8qoxCYtp1Nc7llqDDxDe1
ikEIIInRWLdJE3ck95W+bkB8rWWw6kbKkwnOoW825OSQZmPREoDPldNWjwjwjg22tHLo71t4lRWo
lZNmwbnKe2yz8EMUOkO4pt4EY8/U0KHXcs0BQzwJDlUZnou4z8tHrnQ4EeiAZU1D1NimsU9pKDAu
S+vvsVfYoEPKIAu0LawYpuOQzbSeTQjtob1mqoDlYkJXqDCVmbOqxdwv56IOzkYO4KOuqm8rCSMk
F3QYeRk/l2q3h08fW5IBbUL/XNp2vBczHKQSlNkBILQk6ZhB0r8PJRetqaUB8vqsu/QOxUi1iTs/
ldS4GXIUbeM7+kBifOwBxr+OB170Wk9ExkR9FJKiXBp+VpLRAgJkitTcjbrC5pVRPEYFA5gesMoK
mEfNYDtqPEs4bUmIpKkvznmtPWhL14UUYu8AIUL1QkFrwzxySeAh0LMZFNtXI/lW9hyxoqSQAhXn
1HejeVHZu+w+OhRjOFPYQ/asovTN7qhGVfPTTVzzFPZscLmJ0LSKwxdh0RnCY8Z9UZuOfTRgA4pL
/NHVB4QSagOdzSw3mVjKe1EGXiiL7IwcTJZyII9l0HH3qm6z7GFIMehFgjIfhW2+1ppOWTwoftXH
JF5Jh4Q0P9PC8CaLa6tb7ku8QIim50rdOeZjsU/istv3lUn4ZFUeTaU527Ypd2ndvVuhKbZS1nBV
eHnXtWLfehGz78VTvMlCJ14eIvqc2B5Ac+zvoprlapZo2xLD+K4VyrmQEMDOoh5RhqJYO7ENmSFv
CzLa1CPBA+ZewqRN5omMbVsi3kv6tzRWmALNXbpNBPvvZHzboS13skHYh+zjog+pdtDxmcZKm+p/
Cj5M3ULOkeIGNYTYyT7mtb0dDOGemqo+oafpjuhWCNUUv/rUIqCpAM7YApg1QEjqzKNpisRXkkHj
dfW6XNQHFQMBC/Fs2zb4zkGOQOa3dwYbFps20SRVSbZuMqs9oJDqCVQ1v1XSRP0c29hAZOwETfsk
m+JdWhmStl74s55dlicdpa6reqaSaSc7mj6dtIo3Woznb4TkTSJRqclHGKm/DXen6GInY6L/VAup
TeHC9WhmSVIW+4jbDbjqBIi9JV3xQlqEBmLXKGBr094rPfWWqZXqVgvtQ14NbCx2MG3SPqrXiIb3
QlXmvdSL6WZE0S6pTLxTw/wzC7SzU0Be78rxSeT0cT0yN0syWZMtsGHUvBktBp1OpxznGJoGAakI
wMaZ+BenfZrUbNyTc3GquTVAjrC/w8hdT73+Y0r6GxRXEkyAqkgITNKY78owoRGKzflqGvpL4+Ls
4+KisW9inZqwBIhqpo6eEBGWVZHPpzTDuC8FFkJlxBSZrKhA6JtSR6aj1tbDhP71MIWG9OOAKO5J
K3A/p5CxshIL50q/9XXyGAi33rIY402cPFkhvsTYAZ3ccNaPGvMsK421xw7H+Z0OFattiPqR9jvm
Nd+EkJFbKOPfKcpXUNSjp3ITIjndl867Es/Dya3KM/Y0mU/aS4x6QMVYFYqEGjDPcqrmpFYVkY0i
ei6sgT6PScaUibNQZpZNZ5A4Y9uRJ/Lqmad0XdVKRQJpR3s+kPGnuCbmpq3CFDA0Hwyl8bLZtHCq
rn6SMTglraZDp80x3aooO0sZk4BKt5uljF1qgzGQkwrr2AfDY5do7T5EocPgYYFI0A6HTRKf47Te
Gnb+29oCfYD4ChCpIwKVct/qceqZlvbS5XhhRoY5+nKoLBI9hn1tTmy1hmZtTUl7ZGN6mavZsxh0
OBrtdFPskKGYPsxe7uQbtywLhI9ud9JGQj9rlpYe/5qtVLX+pFX5HUmTb2PZXXG5ByNIR51wyeFE
Fnnod3GE974lHwxQw2tir7l4pa9oeYxbY2hvbMssgDonKC4Khq6BFuy1cchoLZTm0JkIkloLUKHu
tOwR+c9VTnjVDhg3JpZLGkiOCoKCvq6IoDMRS64E1qZRohTfRVJ6WWJ61O/GR6CifeZhvy8MAVRu
O/sYU/pdHkLrsKL+pEzuvUCGHBaNy8jEKSBwb5SyTXbV0D6RNMPSTl7FSlg0W3PofMUz1Wbp9FBl
LHCqRgv3lgqkmRa2SY6HN7nbdKQ5FANUky6CaVp2YHNOzTujit437BKWeTKcUT2OafGLcJ/8cMv8
qObXuhmcdRgHmOUNnL+F4mWe3fg8RRhe5XAb+jfyLCGzTnQD2nGak2NXN+OpUUYcgqPv0LQozMOm
e46Ue2nCR0/dtiYZdfiOiXHGwRM2ZRn32Ak4zjkMh6+wtQNf2etmtasrRrdaNwIDzCVWTJT0qciP
UZMbNzNtv0SH1bhGuVE7gOCNM7/GAUSMGpUwSRq8xu9223pGOHeeKQbGzSJgC5rTixjPkx5Hp75i
hOok+lYKlwGhTZNDG05OKg3vEilN5iUuspH91sTuXmr9GxvOvUXs96pcHCUqX/KeeiQamqfKzY4k
DXSozReMSS0fRoI29gk8uCkbOUkNga8JQK+7BuPBVkf/bJHjXJ/MWJuvRCjXZ4wJgPUnChYQAica
Wk+M1VXHpeyUuoxeR4Q4aUTAk0xm3G+19NMpg+TUBD3soCT1LcsEch1NHB6kWu6kvYm0DT2SeRQj
0c/2JF7I/L3OvbTOImueka2zTzqwNwl0OGgaS844Ae5NhXuXWtxKjCJgNWk6oV0YNweqxPBU3EDM
uiwnU6qrc2wCinNhtAkIeAdWZ1Wml4XtIRmG+rmFtritmK/j7nBvWQ3whVFxyzIKukFlSl+LAmi4
MQrEe+VDl/S0w0SxblB07Ynm1faG65LTTdhrTxTXUnyDnNnt8EhrWvktMmzowHyYO1nnZan5PpHZ
tYmM5igRGQNaivfGqK/5ko7bz3O3Xl4eK50IvA25uKZlLJxcSlIl3xbWOG3JoTDRY1NGEIOwz3oy
eDGVo7g03ktqX0/P1Z+8IT12VCXmvgT0HuN6Z7u8pJUWsozpPOAB49pM9mIfDDm2nWWO3o1lspAo
LXQHrWzQPupq5pzrAWS31MpdGS8yBAifhTDFcQzmi6oOYqdhDrGjn9blvFQFUNfTUN2OxgydEUIY
DfVBpE1662M38aOe4Xq6yCLLkuyQ2Zr0kxqkvsgHC9QsDtauOe4tifzIsXuaPtwQiJ4ZIvarFEyK
bBtDzDrliU8MBD7E2hQ+O2RVr+e0QDtWitfwNbOR4CcU9TjczumpJR0bEVzBnqepwWWy00UvwPgk
MLMnVQUXsQwh7ioHMaxBabMywnz2xtZBKa/jBWEQ5gANMPGrYC7wRi6P6Bh/6smOD+5cxiAn7XtP
1MGskOaed5nczqU4BA3Mbddui0MDjFaEnKzqhNdO5+a2M+uzOtMYmgT8SUeFRjbBzVAS1dyWRfuq
KIRd6hr2S0mVNPtmgo5OFwHkFMP672asA9G/tN1F0Ybw7KjJVTOk8ki7q7N3fs1NW+N0dhysGMTG
YdbYK/dlYZNjSKNg90w11YDtO+uYohf2hWZoU6T6l0wjC15zjNWgkReMHWb4W93rEIzPwA4m7ZPD
Kme2u5KEEwQUbnUKemwRcd/bpzT3Bxs7vpVBzFHLpF9p1MBP63RAE8ntRNLsK3NerDppLl2oOhym
Voc4GTIz7CmdiwxmqNBRnwiZ7+280+8MOewH4JEhDOJzNClQ290a+2UHu9460WcCyFXWTqej3LaU
bw1lwdER8esYs62qEW8jTwsvNCUs8qERgzWBNTa011awjE4WXrVVaDh8QfNW6lIn4Ld5V6WJK2Ic
84pWFZOc+VXE6lOUMCqcB8byjkvQt5Yx6g+maWZAXb9HcS2I+ggZUsI1byvo/1HN9COKBtquPL2M
sf6g2HLwVXeymXvMK+dThtCvp6iCqqFYOcVDk3lNdMvm6XmeJyRkLgBwX+aXom2f5qjYKVkYPmTm
SzsMX2PiQqKNaCUrYA4CiGNc/MBuNcJs2jFHHQKDRJQjfAXnMDjpOWpOulDfmxlLhhzbfBu3gZVr
Wg7c2+G+dfPhlqryR5fISBwTVcgQu+aqtdP0wYyzV0s+V2Vpfs/GQxGnt3xsCKAuZsZAybgMnZkE
tS5wa2qcRzYk0qu736F2h13nMsvDtwYP92J2fRyUCCEUMBrxb/lQZiYLwpLeMKE9U+DweSJ9YcHC
iDQJYEoWrO/VEH/FZfZd2WENqotbpgj6UwGXcmBXtWfn221V4VmLNUjczc8fvSPGi9ornptzkfCt
wBFND+ABeE0Wa3eiGXZ2SqpSIbttwQq+7sV4GoZQ32uhTsEfneecHEl3sBldVPNuxF1jPU4TsoMe
44gYO05twVwWYaJsADGmrgIQJ2EmkjPFlFZd0fgyuqh5d6PaeC1c90fPlXKb9O1nYXHHtTio/Gm2
rnomQKQTe9sqVEU2vV3lIKUxFNSAfVEj0YcwPho4gbjotrjrvD5LpsVow/VITaCCAbdwnddzpaRT
cBnc6jtmTNl1+a8ZEPvaW2hQGwjMrDSBq34oOXQiEZL1OmXMkWOGcQpGi8QRfRYCFVTgbKe2LveN
UbK8GrRywRC99G37Og7zfM3MOzdHaZz2ZLji+VHAXcRUSVGomFuwdJefoWTtrUubaBvJtl/9/+7P
5mj/V3+24jv+KD7+lz3b8j3/tmcz/kVgoG7amrsEN1oOdm//leroOP9SXdU2DFU4pvnPp/7t0Cb+
ZZuuraqAGMKwDIcsyH87tNn/svmEi+eb67gawY7/Lw5tFH5LwOj/CCDFoU0XDj/ONXWNslLjAP9n
8m6vtVE8R6OCM5s3G72fWcQSKEmcX4MpSrHtVtcZ+/6lTSjdrASo15iYG0yCKaaRaBt9NHxaEsn0
Pg4xkaecJqPQzwGt6Es/ujbHzijVPi0bmyijELfG0ozDkMYftR1FADcRpEf2gGNZgglmeQ8NNIeA
JC3oALxW3lwy26xZRffd+Nr1eJ6oyN+qXh+OkwwPsaM1mzSvSf21WZf0vDwRPMfTOw2nYXJT5B6Q
7zJHPZt43jEOhW9Y18nnpHVYyhkwoNsxIBqBPbfq+nuF+ODGNQgliqlpghxmXD/x2uq6sw40sqsj
IkUm034vlTHaTkQmhFWTHYGRVnwJ0rlQ+koI+7AfBAK61muaEu2CUXyblvmWZPkanLzy0rn6HYCu
xZbpSHbsS0AeXld3o0WgXklu+2yXydpSmHYGocElHpm2DgLsBXlABi5GgjZS4rLK9+rwEfXuTwp/
utbsU57B1CzEVQ0zza95qWdD1s9mXWyqKt0RkRphOzB2FyPpT00/IGSNo7u8IVNbK43P0Ii6a2RY
OIalVr0rQ/VBecgjQRHVYiSl5xVcqKI/OJHwQC7cixuM6q3uf5Pu6mpa+CIx9djkEmmLbmtfvWHb
B2mRe1bDOaVdmS8GNgj5bN9PMUO5KTesa53dUqyV7EGQapBmLEUz4rEW+xOyf5R7RSeyoy7Tb2ux
Xh5mCA2uycA+UWTox3Z+Xw5odCIhZkgP9JUJLkYbYeu31oH5iTkRu1uVfQUlmUKJXflY16hEzEj8
kWyl3cWO8hTjakLwjH6LIuQF/ZBj9TGFBSUYB10wy26fy7G09hrSEmACsdFL2e4DGyRIs0hIGRvP
bQOgeL3uVyNUGc2c5HFSZXgBEXO9Pph6dI/Wg0zL6oVdbUIW5mRhv6my0qDrwcRiCA18drusw4ca
gg71MxjpBM+1l7tOiZ/Tqnxo56oAPEdRqrXtVslsBEgq5nWWO2GHnhYk40Ur1TRgLOtKjweFgRIh
mi8WYcfSGB97qGxuwKY3h9q0TxRK9F5RN5NGpA57M2549dUGmV2PBVLoPmdirdn2SZTpFocXE+eH
TG6kmkenWG0/4tlia5lQXckEI5r+XUvo1ifoGE6MHiTtqnvFCc1TVt9smTiXNIFalSQZ+QrDksVj
/6RhnOxlPmyCmZ5AGDZKxy78VODgp+0U+e6cf2E7d4l0ZfKLsdlp3G9YjBErDTY9ukkrpYLcF9BE
0wp3AsHkVBeJRZNpAJPLCbC4t+6mQkWha5Qmfn2dtZXxWnYMWPGWfE2m+pj0DiI26Dy9M38R0Uja
Qm+dw6SC4zhWECjD7tabPS7SobtWtA4iRzxhv6SQBGPTGHdMPTK8Nu/rs87lMjqsBIaixw5JD/G4
OmlaewkF3mDhdOnqgTznFGg/R/dvBxCbSjzq7Gop+s3Q8UDTd0OXnBUdZzDdqvBbGXAWVxHwVqKE
Z5ZjEN7Lk+Dp2I/FuIOLjpIptICoC0wlCntaDw41e4/RH16PZyNjaY9dXVl19KGD0O/Vyn4zcQFj
YpYfpfKSaX2Mv0T6ohiAPlQVw3qSJN/MKVaHLpEInY49ZYrk0l3y2tSuYI2wkIqp7mskR9MrBAK1
WRsIQWnqj7DWLkMcURemJXaXlQ3VxFQ2UYpDhYx/RFnKm+sW+J7NzmM+KMHWUDrnoYQxHzKJ8vUy
vAvm/n6M0XqFFj5aounkwWUdF1RVMMsTSipwENf5DUUMDUjrn6puQWziH6cbO9/KmW1Is/YSZTT9
xOhf5xzW8my9AoqfSzW7Bzu679T623AIHo+HnNQr6ZyCjC0vnvruMI1XobZbR+D0HeLavtaUaoDt
OCKq7/1wVgH+mWJU6kW2cXXthf1UYFt/dgR59HMFx0Kv3wrVAAgXyklPSa9Py/ljrJPKn0X0o8/l
eErsXxocHDPcfaFMNbwFfT9Vgmwk0d9sPUMoOF/1IJnvjYA1VEsDrx97jauQTLuGhNFV3cao96V5
TdzJXJk2Mko1Q5A9N3gVtqAiodGvR0S0IU6bmqKqV4t4G300QXmyHsyvV8hCUuf61DrzR2AUCbmM
6bNlq/LiktMbVgCXZjVW9/lIhZs6iNYMVgMGVMxJQvPc1MVNahFs8ZYStQdcXhWNkuGNVP1UbqGe
mnRJvYy1gAYHeXZjYa8Owd8hj/XMCBtrEEfrfbMHLsiwskmwhdtapj6tReCWR12Vn7PO6CqplWfd
arzecD8H0Fqvqx3TtxONIVpO5k1RFiQzWAdBOO4hdufvdOg/k6k34KQjN667YjqyKB2SUGcfz6Nj
4ZgPU+KOGyVQYYMyiCJ7S2CY0tWPakqJQ6mN4YiOv5yADjMyeN9oxfxYV4twtcvuqpy9UJnaZQKq
Iu0Wj1HlQjOZWM66akzOzWI9Z5FHMDakyUZJNK2rtCVFPcELaBS/2kg6mlNZZ7tTdyFo6GZiPoob
Z7VKczZoki1nMe1SPQQzrCyqL10l3K1nIw2jFH165zAmJjRVTK9tg0Fmh091Eofp2WQEmlM/HenT
70JgSLS/g3HpcEzb24P2EdQMmCy7t8/hoEYro1WEb9rQ11Sj+xahOZ5qJggbM8shRXEmyWNZu9Va
lM33yPxyW4ryyTLq967Smam1bCOh8X+4O6/mxrk1O/+VqbnHMXKYsn1BEgQJRonKNyi1WkLOGb/e
z+Y3Pn3meOyyb13VxaYoMSFs7P2+az1LM3GU+3PZZbe4a7D66Y+2QmevkvJXFtg6wmHQdXOGZ2co
dIpbtJTTapJcVVp+xS2IQSUpzk1pIMc1sJsosf6idopKEwTvebYdnOalusqB5JV2jvIIYtkGgIa+
tTsYNsmQuX0IYkAul69opF+jMtPDzkoqoooXtLIIxsqqwh+rtPaqGWtPvijvUt+1TOIaBrY0RJSU
4YWYKc86MYF7XVCvA5TXi4IZsZTI2uuJY80mTKclfiguEf1+MOJxbZLrNvUyzB0iyXflkrzYWg2w
Iz9FknOL045Sc9wN1DVnV69H0DLtIU/sxe/mGIfIgjJmYi3oUDlgoJ+gqCFfGbd2Zm8HRcEfKSXq
tqEzjVGBWaAF3aRDa7PvglNU5tU51WVqGDCnZmb5KwM4OBgmmMqHIDJqb5JkdBPFTbUQqEyFSJnV
GgBZ1oxWxVFlGKFVJcy4mE5zgfk3swYVVR88xeSMxwFr/3loBlqpKTobW29KtyvxndpB3PumuDFK
xCtbBB7//vP9QebYyj5tHrXRAXzWiNiEWsQm8NwEhSjfVypjOmKGPqE6G8lAuf+6iDt5a/Type71
yucqQlqCuPef/fifPTYNqkVLBmnb/blZkzXod81q/b99lfvfBbWCPd6c+gxht0R56u/vaaQ5qMM/
P5Oknm8iO0M19uc3/3D3z4cKTW1Z1XZDt/PvrybB1CThrFSpIjGZ+ut1/2+/pRICXTEq3DmcAh9z
bcID+ftW+usb3F8qrbDo5prk/PXG98fKpkBIZaU20i4wag5dqLortd2dlWY1Gj64+y9KcQTc7xFv
kW+QSc3/8AsUFqR7iaOMHPl8rXSdqHeL0IbIEVEKjQhdud8ESQEyjHyCe7yKGOr8Pzf3xxxtimhA
peTIFsnidX22UwV97a8MmwwnUhfRy2ktlRBVuaijbZZnz6rYoVHOEdoJUL2TT7kvi1iA+71/ekwn
cVZOht6bLeYtB7U2Cg8Sta/PGTNAo4IiMYQc8OLcUQ2BbpMbVr9Rgac7wnA9xDHe3TIckInyPn9u
ZvGO9zyaP4+VJFxlqMaoopObfM+0DhciwYMxPcY2YSZ/Hh+GydnOpYoRmFie3qpYcVOUWt+f5ETm
Y6QUWAcNHQRtGNaUze+/0SxwaupAppL4wPes6vu9f/pRned+u+gHjujjXa0nPkHWdlCHhOrqj97q
jyYrAmhOVjKieLMluKQRKrO7dOz+41+Pcdwh9V956f46bxf/CkHimjQcaKg39e2r7Ky8jIZFGz02
7rglF3hlnV4nv1iF+3lbb9oNNhsIqdZu7NeJsb0u/uu49eiprExazC6BKHNydAIXL1xw84bUz48k
anvBrXGNBziE2yMk4DUohDVNIG/x2w36N/ddvNmRwRliyDVtNq+JvT4KHtRrYW1ebWlrXuYvHug3
vCF4gJtBmaP8rQAlSW+c2F5+fA1uHbl1THToEYKFhqW3Zxb8wGfDwcebe7w2x/YPRW7su4q/rMcN
uptxQxupJIPWueULUGi2BZVGvt34FtcnvbiwWZAMtsu1NL7YPDOm/2XZO8ZbxjyaZv2lcEZMkWj1
Vb9uAeK6yKhkadv2YPFdZ77Uy9Wk7A/vaNnT3GOSc+a9g1PWhW7GTH28jlt2iYKdlT51cszSHfrQ
4QfkGzULC6RftJaxRo9AN7302NsUsFcQ0pqZov4KCzUXBXRnfK2FtgYptA556i53+NHRt9WyhxNG
NFiM+yB39UuE5nU80D3MiUGm/lytTedks2D+ogGnonMgY8ncKR9D4PKoUa2rEQvXpklvYwd0AAh3
68fZ1irOTP7Fm01nhYZUtirfFn3L+JH2a95dpNCam3hvhvidVuSFy5eF69qJ7rMT419kutGvi9k1
UXxQZqbNZt/sS7237UsWXLliufynv5au6jHeqQ8CRkSDLdssnZe+zDMcM+2Cp4gQ1nVFU+KxOKmk
2JwiX+KbAqZaYcsG2IRwz/4lw19CnE6fx4t+ydcMWs24Gb7raF18sHXy+SV4ZFRcOSrO8c/eXbbR
07CJ0/X8a9c+yVt3YmQ9gnBoTp2oaX9XJV6KPQHJ8HmyX0V+SkZECukLArcGFUJan+THfgVXbUOM
408Ay29jsL+W9bk6RXivz8VzVh2l/Q/BRojy3of9BNdC3VlAffYGI0YVwP2ZOKIHEdscdG6uaWhh
iT32tZ/pR+OTr8pj8skh0BvSVrb2tFk2idvfgCuCmF43L0qytzsv19YV9lRayS9m9eAIDWr1pORe
WD+0xTtP75oVUEG2h36Bkw0Bnb2usMaG0YcGLoNnfuF4ZJf169fFl788ftm/USv5UJId0GcW7xmo
cZcDKVt2xQ+RxBOq5UeFwCpQbzNaWw7ITfbD7q+wknLeVGtKiHp14uAiWjmyxFvS1FzsW7Gcohe+
HC/JCRGxY632sYMkAWQERKeG6wXYJSRIeskEU+PKNViqoAg+6BKiltus/khYvbv+kyO5bfaqQvzk
MQpPHJQZZHuaSfqWB+HZ8mEOdutn960kQCj2c109OdVXr/1Gu4ShBv72vmz2MlYyClvNlpeMk6PU
/AKdqvMChn2DoZKrx4HJ/QBVtlA8ZZx3Sv+pBddBYwqIU7d+SGfYDNNHXbzLMpK28qpWJ/u2KH6N
Nl9ij4wEInF+KwUi8mQ/sBYHlslLROXvVxTc5QvqhLBhIrbh3KMWaKwazsl0S0CkBZN9DbHyy1ZW
M+Dkfb9cnQ/7wh5WoUD2jLafBNBdutU5jh4Nb/7iDIbczPDEacKwMDY7Wp8WAdWXUXc/tQccD3g/
0DJCm1xyRk/usTssb/AHV4zdjLHvHEq8h6f4/Rfj6sSiSDQzGHWLH4MfXD7KsXihzjTTplujgueb
hs5nBS3yJn03FOo+OFVahK1f8rZyMVw2Oz1lTn6mt34zLxjK7kNT3HvkozHQaz4HIZ9k8uc3iCln
tgF1N6oY3qK/9crGDN3gMm9HdRU+MXLGR3YcbE22ltU/8xF0/tiw1oOLDOjNnrbzNpt5c0YfhtKJ
c61Hp8FlMdgpvuKJK4dOxLcbr2Fy527xwmBJZ0YcqFT5Enq0fAfLs+OjSewCV1KOeulZ77ziR/oo
ubhL28FnZ1HGUS+mglHRzfdgDHl+nny86zfp9I38Q/5i0xEOWrNq3HAmcTqKl09eqaQw7BrxHt0w
ZzC/Zai+v72We5K1Lo9Wtf60PogyWEnP1gOmhDecmh/WA5c/9qPlsYGiz/GLOx4SIRJmozXCfXQW
tPS4DnNhl9nR4kqoY6FZKb70PETsKY4NrbhWKkckyic4FdvlYWGPcmjxWUEUrfMjC3sOhwau2uQj
//eYSqZ78ZXX8tcnRx6XC2uN0Nivj1y/7At7yXngrF+4ErfbZQ3x/CHn9bgeeK/WB8uwY8ULRyMs
vQ2DgubJF+kkPSs+O4l/r8nLtP5iI5g3YSEl3IMLCVucu3x/vhYHP5fQwRfnqXEQGcx8SeWBy4th
kuv7kr2oN3ZjeeTyHNysE/AQ1JKMUZ6TMGSxrawTVz/jgbMMa30IijUqDir7b62GrjTveEdi48MN
tlecnt7ocMxwsLAm5ZkMldRZt4yi7ds7T2aOknNIO/mBoTLcF8suPrLjGXyyF4ZBxefMo19y5Jsx
BrxxcTdOaFFX2gffBpUC11C2LNA5bOBb3sr6eG/aY8wF9YMbKp4z7pRN+MRhn+/n0EUrK3FAVy77
BQ80sQ6fhXFouU7uO1fH3SkOVno+fADLYwvnzUYDuySeNYmDlBgJDrPsh4/FxZ+3YClOcmezq4Jr
+8VpHVgeewUIPZfsGeEUFjHG1ROmrnjPLEo68swZYKd9E0ep7maKp3KgHzUZIhuy5vPEZIFo+2v2
Qy3eZrYXPpLjtdB+JeS3wuybmf2zUO8xptYfhFmtDGO8sgnKY3xNZoBeXo/MG3Qt3rKC7IO9qOlz
1He4OVX25KoCN2HRqO1P0iOKVBCnbGID4pTTHil+DNRKorbl75p+qw/mIYti4iRZwu87a0tTC551
1V6JeOvMp4r2QUZ6Z6KsjdOnfWORvkK1zNAwiUFOhUizHok5sZ6vc/1WgBgGLP4hgJEy1YB1CC8r
leBggFPuur0VEEnNxleIuWaKto3H22uWU1ncMm2qXC6r9nBAEa4czfzCEGVRlhi/Jh+mtROLIkAF
izp553I68jJjjB0zEebSI0EhbrAtnVNVvhiE5PoQUTIaIooXBNuiODuTqw/iMLDLUwU8gnd6DlsF
AjuUie08X5mZyyOwhlPE4cqMWIdSKEPjYfBn5sr+eQxPZP9oKOnyb5u1/guXVus5YUXJARy6Gucp
dLpLzZxGHGDHmnGEuf4Xx6zQKK342cp3ZLSPV8Sa7fswr6Erd8ZKkb3M2JJO0u/lPS5mBvN+l+hI
lrZcAxGnR/a548eHyT4r8jodV4OzMTXX8zwGua55lJ4bmDm6W74xXnEETFi7qGlPhIafcqZD4Sau
Tnq8gdXrlUgRGQUYVlAvUgAj3MbEzS1mKxPp8jbGEdmV5KdxOPCBWXFwbHkRhgjWO1xeBYdZrVb2
E2pl6o5M0rlitP1OOQOhZ26QMU9hIjxygVprp2nGoLfJj+3X1P7ACzalB7p7KOeQeRu++qR81BtO
SssLgM8RWtMcaOTbTI0ZkDFM4hUJqLJn8nStqUjjwtlZvxySmlo9eq9VOFyfIVRnljKxc8sSaK8v
qccTQ5aoEP4fl+bAprD3+QcAv8nydWNDSkfUr6JuDZs3Q55ODrPkMrd0DQ6uHRPbxuUA7JqMxdNR
ZkKindr3jtMdULlNEtWqezRFhHSGtRCv/ao6Y7T/4pQrE5eTOEGjLvPaAijB+UibgYmcg8GQ7OTt
BF2GetNMPR5CBNWhr+6Hy5R1cAoX15BEftKKnRvpXpeeymQTSrtMWROcfKL4SLOzfZDj9ZKDIl+R
uknaFGaHrUwBkalLLq0JXJAHZEcuAuzGNWmJjZRrzT0sn34Ekjg1NGrPtnaV32tJHEITpzJxT/1v
24lW11oCgbDNAa3zQHSFCFT0LyOdbgOH+htONux0k3aSaijv/szK+6UcV8Z5Lra4XXVGfkjN09tk
4Iju1u1G7rGmfiNfXM3vvbFWKoJHfZvf0D0in6LYysC4+4cuuqABoaHOV8G0VBW7kNmzubFK15S3
aJueHp11u43O94mJyqoNyhfwd3Q2j47h5d/h83zlgucgYIoPugx8/qlEiZOGu4G6AFfdHIFwXxwT
jWmIB6Lsd0iR/rGH1XwouAxCpwPq7QBafgp2LLqxyPeRVm5KM/PlxAIa1o00ex6Mx5bCsL5JsDR3
nEkQvdr6w2L8qT9IZGJfs3KKQA8yh105zdp4DB4QUWm/EZHlL8GHLjFkkNoABeWGQq5YGY8OwdfV
LyT2Q7Gvam+kGQlXcqWRzuWclI/g6Dx2tbIuiUHhsBx2CV5y7YPdrA/72LPVY9Axvkw+4w+HAtx3
pqoSsSS72joa3bmh0d4c5uEhNq7h+LRkb/rgltHsRdG7xgegorsC3pLrNe4qRAdHBSLNJftatE3/
ULyPH3XGUl4AixklD9hGN/Fx3sBScfz2yFUZbvLQrZpf/B9dsov63F1pxOBHhjJBMdocLgBmkT0E
+gaU1sR4kbjSKVfBa7s1lTaEB5+MGKTbJeQCAfChREtyverC8TkCBPBmXwjwkKoHH8t2OhrHiNEN
wnioMBIiEGR68Gl7p3C3PEG2wenkRAVperdp2GPNCc0P1AsYwwHH+MgWmSuz3lsv0SfuoatMgXBT
7fV1+eEQC8+YycXcrV9Ce2OfzGeKLC5J70gsdIMVhg8gGKoUnBPsdHTaKdzRR3W2SFMr1le7aKsw
RwFCIq2aDEG/4HEfQib0zkU6HOZ8TxvDfAgPIJ2f1X5Xg5LysDEZFOYujKb6e3qaDiAztB2MHm2H
e/yR5AngthHDGeacFXE2F2VDxZtRIeXPpmNZ0Ov8BMtLxEGxbt6KPXiRBHRT7ckiNcETkje/8vRj
v0cCWF9vwRkexdG6SJQUVtaldMuDPK+mGzJhyY2YharH/GdieQcnezM9xS6ePrwEy5v5Hn70zyjq
5MgHVYy1e8foc2JnQTeDgQc6uxaQvupVeQShX4IsO5fqobTdBuoa0SuQBMGcwZNCDx9vaW2N0q5B
v0vs9+SVJ9AoYkzELc6Yf64A7+4tt31LXhlFAdWRkOhhC+i0fUyYeXMooQdbgjne1x9V/GTGG85i
5bHWr3Ml4g8WfW8rP8y67GbHHEFusFrhK2fxT2wd1VB59c7SicsfMwRpEIuYvET00QBVoCUs/i9h
EEpMijbJ0XZxsrghpJo9cJqUMfMQTauMugqfJdznMOBtnGxgctb9cXyzkCAwp7Vf8yOEesPGWT17
zSsahRIMXYZ+G5B/JR1oZrGqoqVDq81GGER+5Kp/0O3NfFLx4tKYQSlqrmSgDt2+6HfqJIzvo8LZ
mjwz3WSFPr+lmNdnl6l+5VoO4REPlPrlfSHW7ChJ3Jg3ga8obalmSKd5+8lRoAKK5Crg0baZkw/Y
RtkaG9M52o2/af2xagKzZ9E3WYXP2cDa0wKORkQDEotV/NJbUEV2+qkExSZG7/AZ/h7j1XZ6S3/i
154QvVVJ+X2jfBlUTzbOjgCNABrCDOn3mM4fMLagZGgoJhjHYSvzdYCZPoQgu1eMcagLmHEclRrC
PICXldoeKQeolFEit15le9pM6IMoH6AAYobAKI+iA/Rm8lbdICK1HtBsY2fvmeTflhq+FpALYSfZ
BtVn+QD+EC+7mR4EGWzZOOfoAjVMKXbZq821akRkir9xFfxOCLtO97ndH1vN0NZsxgIAnB+/IySk
UqSJ1Uv0Mihej5UcAPEj3iCAG7NTv1cvlFS/uuSBmZbk5fq17zahfnZIoG8pCQN1KJcdQ0fqO8Mq
gPA27Mez8mqDpVuRk8DyHvgeG3S4da/me8QoSkscOjomWNhH0y5MrmmPeg0ePSv3b7YAq8Cf/KyW
3wb4tU4/ao8T84lnCy74cEo/Vda9xFRwiCC+Beidr4PGpUlQ0l5+rX5Vv8ov52T4DSt76hoX5AKo
BbT6lnFC99AoV5PLVOU7wecBxzi+wv47cHTEOxTbtmdcpuohpL7gd76s/ATHjpyM6rVyxazsEjwV
2i7sYGsLep8yoX4PvusWsI8pBgMuSRkUTfXZjrvVd7ciu2XZhZBrc8tVLVdyyelgiS52C0tGb/jV
gbwHFggeZhfRdDtMu243oUVYi+1I4AW4fKa3J+cMhw0ma3lOrTfIQ/YWzBzC0BXijdujcw4/6FdF
oP/ld/lGje3lkwaQKUbbl+iVKRSyXyhwa8IwajI6cMNC0QPexrA/wIvFHEpd/KIxkqcrh+InOH+V
dTwwKeN1+q1S+P3QHsvnYA8NzHqN/emJI/G7Tq4D4tk6edFD33p80iW+21e9JlZkZQkKO2AD6Zz6
eP24InMoBFdY2nAgvQHkogBbIllcXdJoBwhald9g8K2JVsX0CXVafejGYJeO+855skrp2EnhNRT9
lPAe2HO/O95jfJqZOaQM1zkcSw18GYz9UfR95l6yEHgNtD5GJffvjzl1fKjQ8XipaGFF81LQGhWq
LrWhJJksIxzuv/8mF/f+/KiH2FYT+amTCxAvojt3f/795v6nnY4bglHfiFBb1owD//H5qdoo+3D0
YxlqQCfSou43ofjx/lhQiSiqyDY+HTRDrslyWNiA//zpPz3z/gtDxDH9+ZOS+PJtlrY3w7AR/5Hc
TKN2h4+wJoSPm/Aed3W/a9CwV9z7XSK3W8W18AwDa4N0+vc/H/7+Mf885oQiF+vPz/e/ybMGOvcc
bv/p8T8//nUvyiPQD+JV//wm1SMNhQyXpj+/sLWON7n/XI7My5Sqcjb3p/zD29+/NopQuG8i2Ssl
4stWOafzyhlclFEUv0QNVySCDRXO74Z01GSod4ZhRVs6+7KnagSs5vS84oTa1aI9KfessfHWwt/q
RQZZqul7CfPNBin2qgG+2nVc2k2Cy+JQwnLbkRJFoJnVeXOBjrKTKaNJ0HR64PRaM641WhaOBOQ7
Evlos0REJlreAmMXRKY4sb0hVxQqxoO+HfD5yA2ygjSwnJ1mIJON0tdM5LGZLfY9AtpGgtqqu9Yn
HWCu6NOz5ijCgpDcMDse8oDpmUzeG7FviQL90oHdzdwSbnaSv4Uh8xSqHCOLN8N29lILI6cEiRmN
GSz6hvg2Yubwc2x1BZ6dRgDd8kk8tW/18AmMRPL1vHmuYulTJrauMCCEh7/GgZxfrWDdzIBDyN1y
T7tLsXVJJQl4JlF4Vo9c3Vwo6hCSN4m0vInYPKRmeEaaCoZMijqSFQDdV64iwOzCELFepVPQwaAu
naLsPBLMN3cTTrtK/Y2S5CSHFqGaSFhVwvym9EtR/HDMvgqR9IcJiUmASP/L+5+osH/RRi4OvUw+
YCmSAiMRGSjtFuLgKEKxnO5UZLpd8WoRMqh0CiiM2UdMss9z+ixLcCT09xGb/HXGOR0TVgjYhBxB
OkINsGrCDHOChJrRZC7GcB80qBp19bl3vMF+MkUWYonRqzcIKjLtQ0jNk8hENtOvFtGfQpSioia/
dGZb2eRMq0UJ4cStx4qqR8420whjrJIe2jzpjNOiM9vjGg8/UaQ3zsQ4diLPUWpIdowWck06wlZn
kfroiPzHanqoRR7kIoIhCYiE1fKWVw11UKenmkqIpEWYpBJiY4t66TASMznpZYFh3/ImkUBpwIe3
iaRcdCaWuL1mrBbJ7zJf66olb8J8fK5srq5zZwjoTTvth5R0IvRAoPwg10sNGXxyVp3jVn5fKgBw
tWpLm0FjPZmrL1OvlPs2Xz6wGDKkqApamZaAXgtSOtrAd9b6dJ+A4RHLacVQ2R2COjmSXEXpXgIC
PDuCPAO60otI9lzk6XmahsNA5Gdjwoa1hzwkLu00W+HNigo/VzQAxQ7lD21UH6eXRqSIZiJPNKGX
WakdKLRYf9ZE5mhtqJ/1l6w5P3WaE0lasrmmeuAiOx9UQwm2Y82LO/PMxYvsy84AhSDVxJxGhq/g
oV/kYIvCNzgjfj045KIq94BUFg9ZZT6jJm8QYqK+nevwtAzGp1kgX5hK5tF0xJbcqUHnAB+y5vJ3
AtBgDrT+ksqlTU7EGfHzRalT5h8Nhl49DH4CbUyOY/9mKAxzBOb6RmaarqLR3Y5mBQpS44Chzn8a
jIGdM3IVt+2HRqTIgtSUCZXVCZdF7UwsVShiwALIqgkRtCZO1bhndZGrI9xlFL10rGl2ZDa02eol
U3LgmsZyriTpJRIZtzVt89h0oHFKVGSIwSVrnV4lxMW+Tz7mUXkdIuRfatOFniyxYo4jA3MCwbpd
Ch0gELkOLbx0W4G9DMtFI4w3j0jljYnnLb+HpvoddPR5DBqQua+JJN9ajwkTsUB2EPLbm6APVJH7
a4kE4DKh4yIygR3CgUuREmyIvGCJsQfwCgZG5JLXiFBho2qf62I8s83PS6Puaia0U5/QNZXk19Cm
6JU6TwG2qFzEFVfVNdZhXUkFF4bGWuRVkMc/+nTTygkUumZijiijq6prKdLgjIq8DHnREagBFKZr
yRhQdJkk/eopDroh+5JKG7r80v3oJuWtWsQuE7+cCrNVp0W/7GZJ9kiDp4NFWPPM+J2J9OYqxZTP
mDRb3a3t458Oo+ZVgevVLCFqdd3BpS2ugsgeym1ukxAdZ8RBJ239lor06JYYae2qUQkhNnQV5t9G
rqrr36ZOu6CO3rPulwlMaa3LePfLWQZdh2UTob6v5g9S0BA5Urdn1NVCVUpBXSkByqlBQ6ICGQFB
l79IUf/LwFoMqk60ukStTie4LM8y0inIz4Z38ByLRG2J3iSyT5UkW5Am9D2J2N6MxE5lQKwmC1SK
SOcuwAyMIq+76iiC2Gh7J6K8NZHpjRQXSnEwAuxy5lWsE1ogEsCLSW3RVBuvciMzYxc54ZVIDDeb
9Ele1K8Sz2vZ9j58h0kkjFcGsyeROW4p2K8SkUOuEUg+d6w+I5FRXoq08kHklhe6SDAnNFDzpZ58
34B2k0ybIQyIA6+IPocZE5xCSo5krucbS5u/nIzqlNxSMsqJTpcGCvqpfc77MthEQ+/waemTFCJx
HZUYhfaKzLiWFKRBB35mtpQAbNWXA7yWSjxNmzjA29ooBGSgE3TbvvpSUnP3/7cTDBOW/H9ygh2+
i67/Suf/YAX760n/0wqm/M2xHEXF2GWCoTD+GMGcv+EPs0zFIMxc1w1N+dd/+XcjmOb8TdFVB3G/
rJmmqsjOHyOY+TcdB5jm4BBTTBkj+f+TEQyL2n+0gamyYqq24Wga46yq8mX/0QammVoE3IDYmnEC
k5kxR07rCrGDiTOsrEhXckLfsJbGzyz9Ka+QwSx2Ee3k6SGWsNVII/TRrhko5iZcn7Bwg1ApJwoy
1JpNLKErXct1dNFAwrIJz0Oa3FKpM9yRWNyNDN09C0CNjE4c7Md6/G7Ubaz0C867//Lf/+vX9G/h
d3n9y9X2L0Wfoz0ruva//avKCPK/fE+2lIG4UsVmpsj/bHfDmzMbqUoccdAsVIuNDkdomrOQYbUT
yA4rJlujfOaA6nAEsixUeCwsbX1t1e1mSJdsVyjySxFo/mIQZ8OcJ8fflqDzb5xVZAYuwTsQxxzl
2eysdg1F4FYAJdfx4lzvN4iqTWx1k+wGDs4HOsOTOu5j8ACZVZHaXSSFi/Q8L7fzko4HKSv38yL1
u3jJa4zXokgXEN3ktJBmplj/TLWqRmI1OzSimidbihTfFDdOJxGRhMRRJpPrftN2o8z8srQwuz/8
edixGjEzCAsSS7RN61BDQq+/+PebKO4oSisOCpo+q/37zQBIwhcp8VNcKvjwu5iOuZmTTBdo7+Wu
stTvoaTGNOss+8um6/yQZmcpxw6hAWrnRz3brHAAI2PukP1KgodUmM45LlOQ8FNvG77W1wYY4Wz5
UvScoEwiGtMp9ZcxsulVZY9mNgR+VeaoaUxo+UZa0rYXPy6d7PzDzf0xqbI2rT5buyovIi/W2usk
/qrl8MP1JOqFIMmTbBY4X43lnkpHyFL441VJYjzaGRQJPeXWOhuInBf35oVWfPuaSjVEc4Xaj2kE
HfU+EMVZvatC4IeADqPBD5x58KGNdJtRQkgNAcBc69ricBWrP9W0V1y5DtkiitaSHaY8yB0PLcCE
c8xhR8ekL61GA45jcVOZaMy1sIwPg2TEmAbbaYvW9+X+0P0mDCd+mS8S4lHtYZEjCQ089nz/flPZ
P0qJOyErHLi5+keVcrkpx6NpcFAxubM28UL5PqoW1EKjAT0Y87cKCjXWyM8Yau3QlI1QkoIgj9UP
23yXe2IdpkgGRyf1rS/JfI0qZt1QanS8JISrqEaTfVfpFC1ihCFVQTFySfxmOIyiSBJaWK7LwaZd
3jovjpnk26BIMMEzbe/yhZz2pMOrMYcmUJP4KUwasmKMDE/Ltc+VmFpcesr6PPZqJ9zQ1bZ3qmPA
0KGjZSVMBKRsQpMqO7w1DEgH61A3e1KXHTNZamhKomiSGuBIRfDR6z15eIHNVZ7aDkCZsvE19AT+
JNOHVGo6N3gAH6TKRHuLxRSOqjmR4/bK8609u0v1FxMKS2P0E4TpjIrbzCQ2MnQ/cThF84GOjFyK
3Pl6a/e0rHUH/5jZHtK6hK9VdS9N3H2yYJH8qd9Niw3dA7Zm0VvDoR+jjPVlfQureThgX68GvdpK
Y/Fc5wsmC5LqV22nQx6hBaKTamSEdNLNrHrXxojEKRTJVg3qOQgj5NOSRpWMTcRR7FCqUBjxlLp4
KToz305ptuyH8KtkDejX4iajszbK8z41aIE7GaFn94GSC2a90/OBSg8ug2XKH1ocJZtcTrEI62g1
84J4QPIA2ghpQlfi9gdng0pimgzkFSijtYqQuFab/RL+y94JnyOBBAUPdDC79McJaaPO6MHTAE6B
OnwnkMLGJUy2tkqWizJGGCDxn1k6kkBFoXGfvWDLLPfRWKFzCZjI2Ra8ZSMKfDsmjlpNTOzIGqVz
bCvks0sqYRnp0xjSoa+150LN/GW2JZTo9bnsayridvA9Wzc9LD6YdNbkOmzuh/mcFX4WN61nIsMv
ZNl06yyE9OagKwRBiBQpbDmEG/NNMhc+JSXPxNI7jgfKD0PLCqCPgFlShlBV8jfDVn0JYqnZMU48
WtpLq8AxHjJoOiACUUcv2eOQkoWnok9aVCr6fBiXoMWIxANcUxL0aPAFuyRKZYDOsgVVtzfOCvUw
nRIQpkC53MwoK9k5owFvMK4QumNndDNJg0HqLFBbZ1YmVtPt9Z7Dq9Aes4n42cKUT3mkvetInZIB
yV31bc40l22y/8I2MTfwJfeOUhgnE4nEnPc1M39MZak90G3gGdrcWWdFA5esxfhag3RZ1mqDw7qE
+0EBq9razMFXQarSh5udX1NSwmpJCQcNm34lU5nYOMZwAR2BESzd1yxytomZuYbArEI9LXatiqcQ
7V5Xzbskp4OjOIQsBQQjlXH9qioRTQ4HD6aGHrqJmb5EQ/PLapA0aKFG93kiCiyXSISCurDsgc0K
N+Uu0sbZtUGikAjTk9cdLKepwVUDDqXZICVutcEipKWd3EUiv81YMi/oYjqsDurZzAFg5fSU3RZs
X+WMxi4u0Z0WkvRgEhmVOYl5LnPVVyuSfVHJSuZXEIT8X1EFbEn3NUz+Xukq4ouHeN4BzCNecSrc
zFDJnqBd3ls2Cx1EobHMzAz6NCfzyiw1UB52cB1Ntb6ZVXbSLUzHGWDJBteO22hothjKtlpXXibV
zJ+JrgKf9Go6DrM9E/xorAJrG5rmupS4EcvUjxZ6cEVKJaEiLcNCn7dMPUXxJvOkHhBjP3wYnfES
ZzhdWFha1EQ5LBU9lTZyp7DscRYc8WjLYyKHy47dD3tVo3RM2HpN2o4uU5mqMUMDJpfV16y8GNFj
QCX0Mob2O6b/Bux73rtUW1McUYpjvWUOqGe9AC3Xt5ruqTPwScu23hLVQcfZ0/WLclO5zm2mXvNo
9PQyeIvinGTKanyqxyQhh0P/ySxmJnNMo82WST1lRsachkwD4a/KFGNGvlOY+6SiFNP+SGmnH/qC
/LQu8DrboNrea25RkKy9xOQKly1CU0pK/4O7M1luG8iy6K909B4VQGJe9EacSUnUYMmyNghZtjDP
UwJf3ychV9HlcC162xE2AgTBQSCQePnefediFu4koMZLnEztNKDqkbVY2GiEwH1QHZsw7K5dv+YW
8sUSuYBOktM6Xt94ggMTJ7WP9vngjQZiMZ9JtB6OrxM19dGbnj203Z7sKej3GlrulvMUN5vBqdyT
S+2CbN+P1kM13c7Fi2VTLqvQFThWedNl5O2AyRaoEzw0Jak5bXw3ct6wXqjRoczhvoTHUNBPftWk
2J/25XRduUCdCP8oa5Eiz20WWtXkNwg46q5/KZv8u+d7SD6J3ZP2Bz/6Y2lCoLFpC/MzXGuRb0AN
wutWJGTlfUWzN57aJc4LExSRxlpO+A1k/vR9VnoQI412hW1uaywnndC6d2cSvoVr7PNCVzaZlD9S
6Z/DoKCGCq25lwkTBg+hewE7juaan5QLjTp07mfpOeu+EKDsxxvPwR6t7Bpv1WHqJIKeLDFQzSh9
oQ/xSnOTN6ejlhlZ5mHQui3EsWKdOhb9lXl7B9CUsukY4qLiIQmiT67fBRr15aC+AqYVEzgsUG2c
HERTfu2mH1NBy3VYOLdT7TcwGGBVJ339JIR8pgX3paiCxxLykMJifu8czd26c95A5X2uCsSVkmYl
cwp2MQZQRUJCjH7hldscaIyioGgWEIKMfG224HFVeepqtGwPgxIDG++u29qTSDajIaGVAZYaqnAf
8itvCy8rtimJkLBWFAIEgbYN/nvOnuu6unWxYQ1Cyp46SJmNNcTXVhGSsShEcTKgEUS+97Ps38ZW
PHG/2ZmKGefY/UclQCrOkvM1phrfzjPS11n7AFkARjgntzzSf63RG+KX4UlL72fC7IeWcKw0G2dd
xPODIeKHpMmDK0cPu3Vkv8/FNxIoObkHwqBBGTERmIZ29RChg9Ay/Ql4GMgzr6ARJqPwWCVfax2R
pzOQiwq9+VAkFOSmgMpklzfbniSMspiaIrhAgzGfuO9XmOXcAnOtQ1LJToUdupE+NDTV7vLMZCZn
xzfB5E1bO3XuRGfhFTvWjMO1KRhSCmirIx7P4UHSZb+fHb/fji5Iq7lO5a6uwJakNrncwADb4Y7j
Fc1reJqiCpwyZEkB+iFgTniZxeFABc6vr0SYcKh1AsnQS57qrLw3bTCWjXE3psTjDX+zTTfazgLx
5TfoQBwgexplirnGAyJUsyobMACZKpJbMdqXlmIQjdFSQtYy58TYVFH74pbhWVJ1DUAS1DlBTBPx
R8vcgovCWNgBUINR7b9aZiVuAHrOMzp4JB5YNmXnQtbPIg9DSO+gDprQZiQnNcAd8yfWcJPpQ68v
Ah+BLdiviqZdX1d+l772EAXQrmU9eTvNbzAMcbNq1TQWZnfqkDIWOvD326BCqS+7tVuQQE1TVKZa
4ZxLDcMLmRET921z6/U0/MmeIpKIMewuBok7lDgXILqRQRiQV+wnmDU3euO9B+F47yaVu3IyRgkr
E/Bd0/fEcO31ENvfbIvStB7lKYEVWluDXsWCeFfHKdSGDddn6OlMYHMVSiWwpOWWuRnVbGu4ZXCc
QyLH0EDxFHe3WWESCk7VSpMf/RR/G2OkiKEwnv2GHMjUHvtofK+6DD+jaU9tId75IyYDKQ3uWFXE
5Qm2E0GJYSlf0Oy9b6NraFfvJcpOs2eKWGZliGn5oR8ha/i07XGY/LMwzJPbJwej/BizdoIPSsyh
05IStwczpCcszx14/ln5bgcAGlNnutMc3SQDYG+MlspIZCvpMKA/R842WXccj3sR4w8CEbnpYwux
N+niOIkPpkAsHOnUAgM8Cq5IWmHulypgV47Q3LTTGIRNuuu6qNsNEjin4zf3mhM+FWbskZEmbZim
D1VR/TQdpBfMRSjxiY0Ou3V6HWSLHjBxuejH16z3HmN8oAYtvRXJwHfIqH6ZpR+sNOfVJYLXR5Nb
mHRJeAbaS9bO+9Zi4pC5xcpq6kfemLApYQBrvfRFx1WKLnt/BZNFrnWPIK8r02jbddI5ld23OBuL
Qx5Sh5s0seEyLpjqEkNjypm6GAkHEzhdEd72zOWwo6mA/2XluoooiiUJnGedcn4Jy4Y6FWn6gcml
k+EJDUCL0isRtu1XA0Il3EpL2UMNnKsvelgkWycXdOZgYNJHPTEg+EX1Pwf9EMONlNiRR0WVbjv7
GxlETleJb8iE/qcnIJl67AH16KWEi3Lla+WJKolHu+ZVVoH5aKVy6pFcDoQFPRramO6W3OXyVweS
2slX73qoZg6G6yBehB5ri6Bd6Sm6d7uVDAGmc6X54tWaaZQL0gztSllB26DeC5X8AyTGY0VhM8p+
auQCamknV4kpSC1b9p2tw2grho7mD3umCpHrB2L756R0d54dPPmQ6HHaQQBNELkymwDYRBncU59B
yUAa3WZaRGNLRqejh+NxrK/mB3/ATiQBwTiVhBtjgUNHgmqsSNvgKla4AyuDbtrtdTGUq5bEIzfH
9xgMyLoUSN0sFwRPmwrm8twnQinlPnA4bsGoc7FR5wraIFiNk4VxgUBMoVd4b8gak5u5x1vLSkwX
mUcU7oLW31TAOK98p/oO2gjAYxQ/QBpGmzm0qNyr5BQBUNxNQUT6RHBDSp7hET5ng4GVmV9fV6P2
Po4t99juNY5mdOXuvuyGmwajmXS6YQwZeu2R0hq11zj/MoVnfDHQk3UUygaf3ca96AMo/gEJOzo9
U898VVylYTun0/hBaBFp9YOdoIz1bKw5gnoGboG/cZ16PjVS4Mb+qRmVaw8HkCj/SRoFzd2zat5v
yMhwXSUOv10T0mTZMYjOASNdzEwgqynseiV9M2PwQVw1wDGaHuoOQ74sDejN9Wkuh1jcN+2+9ctr
YRHNIzaQewDgT2YtH1EMnDvP0teRE/2sIFg5JVbm42Q/2Fn9bEXWfUKNw+6fS9s6t7oDbQjkKTGF
K7OT5aaPncnVMhD1R7l4oO8E8UK5KfIAuUaIaksya51pE0QdJ7LgW8DsRutjUlVoQwuN8h+V0WZk
1qJjbWPmh77s977WnXV1rZnlz7opvpYuc4lZMuMaunc4YwbqXfTYzMrvur6tNoPffWkQXQXGo+ZY
SImxSGy76caDKs+52Fsrzh4JtAyTprCR71C9MEejYjgYKEsa7Q32QofWW5NcGThMInEElQ6Zpw1f
4CgfQHW7TKJ7/aob4rsWMUPifAhoz26Jur0ywrfI9O8CZpxxWZ2dwvrQtPyxVH+zNnZPDrL3vGcg
9/QYLadBExG/1MpN8N8QWXmsCw+BJGKyaKTUA9kDizAgjeVtpd/IMBYHM6nw9QEzVDResG1AVW1d
HdYN8+BtVsXjVjYkzsjvMwPJFKJiglXRKmhFpvAVE5GkwlnYCCRFDOAiUqiLUDEvmCsoBAapvmct
AIqREXJcxbPBpAM1upPTvSEbZAUVbqqhnurnsKhWgwvYI7DKta3QGx4MDgmLw1VQDk/hOaQCdQQK
2ZHB7qBwCDRL4TxSuB6lAnzECvUh9fYUUMu/IsQmhTmP73mHhm7AmNMrUUJWI3NzJ/caUgQJ0SuY
0+52tOrndGso1AhCDYHvggWYlohGG3QHS6Hstk6pdJuwSjIFLZk4ja5iBTIxFNLEg20SK8iJP6df
26Tx1lr7UAcZxlUUmR+lfmQggoOuUCkq+7SnyvpadvmT35QlqLryh0Wsu9LuMye6MSqMbKeiAWHa
DfIasdWPLgI8ZcWWsSsnSnm1mbo3AUE+sRZModzHkjrJrFtr5kSovYlisjWffNqKwAokN3DfaNWl
Vigm7iGMoDnkmEghZFIFk3EVVqasAMxkZjiughnoTLPPFIImVjCa2UBkpPA0HoovfbRgSKcVXAc6
iUtg6R3mCtlEorIjtOTvNknaUmvuFQInUDAcf7YEZdkvQu9xXrQyhxp+TPF4SO4mjYb/IJRfRogD
61KBdsiOg60FvcMY58G35XXVqEjlysrYATMFRVOuc+g9vsL4xPTVRHB9KgX4IUpm+FqgP27zPc7l
j4q0zNEt7KNbZXdZgTh8mAcs6AMdeJADujRI3O8NoKjW9YLnwjNv3bD/Lsn9nOqSZjnqYu1Wjji4
tkjoAjHAkgjMhEa0FnwRMZID1eJIJv4tgd95NQiU8Uwc8bH28p/JBA0/gEh4JTxmBFaAOlOrsntw
O9aNk5KfI329TRNI9vwp+05m1cPYcHFLOFDxUI+3uhY9Q/2Nj14l37qkrq8b5TLghRXIIgVxchXN
SWGdIvhOE5wnSwGfdBoxOwrUuoiwMsCNAL0oLaLTZJ7j2i12BQIurlpX7nsXlXMe+RsL9DjUZWt6
mMqzNoDjSfSqv48LfaM36Ficrl7b+iEqLPtQNB9NqI3X/Hg/xhqgVQLZSgkQqNlp16CB45PrvZjU
RHB9JsR3tXq+6Vv7aRRmefar28LEWDDricPzHX3NeJmG6bAZS0pNHk43Rzk0XKHnGuT2MciAKVI4
vSY122LgAK6rhdvl9tNDOCUP1RTddHC9dO4eKZyvVAG/6pFf1GUO6i8wsPhnreBgFZQwpsvBMfA+
BiTBINORlVdxTQBcAyTCUCrU+nIzKeyYBn/MgkNG6mjcMRSi76CxFkB9gI2w9yVQ+DKhQGYtRLMY
slnHHAnZDrd4GH/Po8KflVySht++AWf2aKoFMxUrWFqs+0hZyi+GwqgFCqiWQVbrFWItDJhx6KmF
Zwr4NWZ1A0UwQA9BHH+tqBJsw+lrOKenLiSJOkNx6w3zoYXqFim8G0htSBAK+UYE0SsEXKhgcDFU
uASQFnMg+q8NbFCEQscN47XbkcfMEOCtKg/tThTQtZqmeDgKJDOuEd1IWtJtBaXzFJ4uVqA68Nze
Gr0GdsI2jn81eIdsvB3FzDVZ39pHzfJpgglq2hYVBk/hA6ubVMHxWih5vksK3FGzyQi3nBkJGZJl
16MZqP1paXzPKEGMPCR0h+jWTWOQDcW56D2HzZcqSJ8ZlKfCr1+sUbU6BuRXcmdbarja1WYb7S1Y
f7aC/hHfYeeoQICuQgImCg4YQQn0YFuEYABdSAC5jr6ppEHcpWZn9NZEvi69DUAOMrmKdpC0tqBu
3mQF501UpSCViPmsIha6zc9sHNA+x3Sv6BhFcA1ayJ2DuyY3rWsdD/U0ZYKXKhYil97ZA44Y0tQz
tNASJ837WufDWxmN0XVKtXvtJ1Q7BVg1RQ8cFHVxUvxFrcOXg9zSOWXavKnbYOdFjr42aX8bzG46
ICopryAfX/HjyS+u/ZqCeowV85HyW380FAeSW4lQXEhXESJNxYoMc8rSpsJHKo5kp4iSGWjJHsRk
BWrSV8xJEovZeqgYBHLSMwlce0DBNB1kLV1vaaDM2GWRrr9B6yq/RoPFq9t+0+iDv4n7PLwFcTqe
uo4GsEaJTUeHOz14SZwTrnNjxPcvLlsEf7WBrcz4MKYw8NIvXZbOGzy20AvQN0ovo9x2egTewdDE
Pai2jTP5T2lmtXinNYK22wj7KtyphNCp3OjxO2HDvO4U9FNA/0wVBjRWQNBYoUErBQlNoIUixCW4
VwDRcQYlSlkM/S100RA4LfxN7QEEp8txAUHqKhipp7CkOGswMb2fc8s5zzHg0mJ2H2xIptOCNF3g
phD6BoU7tVyBXpRAXSoUaqCgqCleIf1HoFCpswCa2mrYY5oBIHhED3BhCrS7Pafbfemi9Rqmet8F
pOXG0GzPvW58z6cJX5VUO7f90K+I+PHx4/Y8KJgrQLq9Q8OjboF5bej2MBT4dYQAW0CCbYR7DYCf
9DaEWLr6XZo1dK6myqpN7LP0jVtaYLmJAXtjtHYgXelB9DSCfwWhNSJ4EgpL2ylAraVQtR7M2v5r
Ar+2aHpC5C7DBdP85ttl8cN08qOdbyBk4F0dubQumf3OhZ+2azSGlwpQ7gwxt9JA584wdGNYuvYw
0lclPUAtDBc5CpqVNuvOeig9MtIxLXrj+FAGDD8drZyw6drV1KKTiM3wO7paZSiMKLRK5ptUa0nD
K+RvDPvXdsJom8j8uu/T/spj4kB5Q6IBDbVDVvXDyYAi3CuccC9fGoUX1hVoGNLqBtSufp0qCHGu
cMSVAhNXFohiRMNYno44CriT9krK2DqO+XyPZdK0Hsb5O9EGPW3NW6bgxx0UZMS/9AMpMDLzbuA4
sJJTBU22JvDJpopvHBgqetvEm2pM3FtYtTQAccNLkNCeMWlwyTF0O7qVBQosamvviZJkuUqclaDS
EkquZSjhlo+Cy0XJNSpJFx+PH2eRPcTtfDcP6XDuNZIUlsvPmdTzd8qVN66dJT9nVz8wx+NmFm6g
PU9rApz2YZoiXIDadYWe/XvSIgLoPSANehne2lbPvW+mwSrEoz1JTTpTRXzDXYM+v7k708LKz2dw
ScOxaWI+UzBWtFgFkySwUXv2IEwiUidujNVbVnvxfgiqPVV3isaCrDbOJriPc+VqRvHNT4qzXeb0
U4uG4guAI2mkj65+nGOZXS8LTUvya9sNmFkMYh1VnAstGg6C2JaqZAroAXr9p9FiUzKZj3MRUzny
ytOMZFVkuKW4lfMaly6122g273y9ZtSkrohqgEoEziCnTtovYYftWRYN6yTCnM9O8q95xm/dUXwv
HCS6ITYaQqpKp0G9SgyOeEq7ozmdG0qEqEQJuCYf3EdJAp93LtGNO1AH4/qL2U808FX4zpKpy3v/
qLUkvTwbeLPt0NIJsRbfGDy9s8G9MjGZu0tB1ZkSXIBdyrPjZeUOBuN29rECqwkDCeJ+ymKmbkke
c+z7YWP6VA8cLLWuPIeu/MqA2RBNBCjw3K4sYzyhS5l3Pm3boRiS21DzHlId02uovBphsk/irrNI
fjkd6h6JBxSkkFYAAGsrjE56RxygH9e3y0J3cQGM7c1gm2C0Kmsi6R/pu0oyzJKTs9CFJQ1ESNL2
0wBPKiCLU9On0RdecNvrrXknsx4ymhyPqUnK1RxokS+CDjqjC4/KNv1rk+b4uSiau3Cgf0A6x9Ih
dpIdFZAp3HtFgak9eoIpnE/Q+p7D2ravRRSHOyrt9MHo2ZtnW8COsyqlthOiipx8DK7H5GtJYXPK
4HTVg7iWkoGprOqD9pxYaDcgWQ5b8s7jPkZqeSVMSKXVPES7zJBU3iBehJLIOxwHjzL0MD+YEDrp
njOvwz51H/18fqeBvRfWc2US1lZ0xBfViKi+z6+Tzjv2qrEPUuwudvL8iPj4LmSO0Aiv3vgmvX90
x2h7W1YfZhr/cGvd29a6g7zcbSycACZMt3MMlbExgjDL2VQK+3uW+wht8oQsJvIzXXNx5UOKUoTu
wUudb0Uck12iubDP5/CRxg4QnBgcJxYjY/aEydt4i/hL4Cwl7BBluMmMrvCgchAPYN2pyrBKEkyT
RqWShQBf6EiQqzbHR0rwo7fMFq6ygYJa3PCSPvS2Qjrbbg7vegpkpO+mFvJ0jTywyClw1ABAR4dW
5749hbPYBiQLr3p9iNZNRA6l6hqLoG6dmZ7YaZObbUUv+abYoAjsjykDUqwmPNCo7MLLfMBTat76
cWzt9YI2UG0qvjneF9OgNKQP6XWZ2dRrCrIb5NX95GCbRf6aZ4LZNjkgv5semPIHh04x7w0QNHi8
CDTETfPgerjyJfiTObCcjWTkmAn7OJY+qXjKEcyRAcml+nSeo8yHyXJftgUzJRkdI+R8OwwDyHCP
+G+jyMUnDr0fjQGzYwCWSPRpbWTdNyf1tL1OA13Qx9q5tlHJBzbj7pyTNtNxG8XmKPoyOCNgoGq+
h2OPIbUZoMIsBxAGNu3G+eyf8j4O9irlLask3sWd9cOfmNtnfrEfxtLYFVZzRKw2HenjfE6NJNsy
gZ+Ovlosa5beT8fOwQ8LB5wBY12U9OTWW2yClB+rWixqDKQJw7wCPkEROkJj1JgJeEuBSunIjIOC
T1wSsEbMp1CHFfRggZGsqQvx1PL8smhlHW47zXviqyuYkaIm+rIg9Wm0d5F6tGyCd72tB3/cJ0ra
FtNaG2G9urWymSIVYwaJ+LTbEnVC+gPcoEWQr9QCTSECkMTWmYchmMYpbziS4cYpVi2es44/GmNB
/Qhw9Yvb9Hj6Dc78ucn3jXH1/1oCLQzXQ378L73t+q17+y9Uz3E33b7lP//nv2/KovvDDOPXa34p
oA3d+ocusLnE8sIQpm65/9JAG4bzD902DFc3LTTSi9D5n2YY/j+QP/s6it1/+WT8MsOwrH+YjoWg
2hS6bTsYPf1fNNAI2/gCv6ugmf7ojmHyz7Q9JsHKd+N3FXQ1l6kI8L04O/R+BkZD8SmlawkHAElv
uH6Yi9KFU2hyXeHFmw3xq9d63OYlTVVUmVYYi9EPVgwU2UIsYIoPj6abrKKqI7zuwaoaasMDdtjT
YHOP0rgIOq7EvnafW7u8z0f77EeClhCEGvqXdOq+z5RnSzeZN0YcTVcpgTbz5nfq8zvHyrtzlk76
fcRgX9ApjErCoymlhxHrzHsjsyTROX3BIzpuM72r5/lZs/Ov5qTFu/KDptbNOFEu9CYMn3v80QBY
zjt0iz3m2Nku5GXEdA7GbTGmXDDo8YuffkgLNz2O3sprFNmAW53OrIDYZjqGw5uEi36fE6H2fhMi
DGgSQAnuiXySte/nQCBGnWAdjVBoYj/+UffeqRgyhTpF2TqsDfyPdrpX7krpo3lAdJpbKGjYAyN1
vIZwH3KOetTFuwgNBZELmXuPv9ySfX9N3qwKbWfraLRphVXurfsx5cZVQiagfSXKtgU57HNdkAet
UnvdWaoZ2/QfmcUrupJ+1w1lfdXTewP4PioJmB5bzoGNZtiIB63sxWhQfNUiezNAP1+ZcYQphlKb
RhWzrsDztmbSErOSrnZmk1pFrx8FIOfrCnYttH6gUG5I1aVB5OY0QOQ5AhTbUEZJ99XIhgdntiAM
JkjkCyuEfDhQi0BpTMHRgwU6AvyJvewjSTWNVDgmBSRxos639tPAe8xp8+xi9MoUKvexrKdWXtIE
b9rDRiYRRnNpxBwxK7kd2HTCR4681UyUBPQmryWehqDbdBszY8/Y4bGw5Uq5YRT+boRJv6M0+lrM
HQLYiMnAMKk5y21Uh/i6mtVbTn/yGuMX9OdtclsbgB+cana20rzGcuaoYdKs2gII4LKa0qf48PWo
OkR5/6LH2bxBRKjqV+ZGlvBnzUaAAnLCU+fs2/KdHoGcexNuiE5UAu817emanuyI+o6499GLr6Nm
KB4i0qSRT92obvG3j20YDl20ZmpgUGsxkJjRNyXjB+aOugN+urbekawWUdev9ebsIqPdhgYJF/L9
GColmQtWzfWUE+QAZslKD5NXfiUGi2B5pUAM7WBF3xvJbst9y5vgR8cAttJnEk0IKbcx2uV2knBm
JvunW8gbUy9472SkYbzuQQZSYFsbA4Z4Q2sUShHXbw0gGpg/VXutRqyJmD0smP0aJsrw5KW2PXlw
K3O+a5C2yr7AF3uoQWSg821in5aoqGw2Mya/ayDK/Go0uUqXPri6IaL09NcYjnKpPMM9kwIPNULX
/sERRxveCeOUjnddh2UUNkVXQ8eESAtJUhXWQXLONiE5NwdjXx1ISRqPmMWKbdn2cm/3TO9mp83h
AcCr7OMcnin1ukMiopfKj25pKmwgZWP2NpSccnFa6Srri/VzAVGitFDaEVlOXRtudauQu8rPV1of
jFvamkFEZS9hyTQX73RzV/fBudZRXEMpbVpsL0hwZ5a1MvSh2wpLe6Np4yGFv2oX8bnITfusueB4
x6Dt1nU43Sf9dBM9xVQ4MoP4KgFbLXXmmSFza3pTt7oTeztBjI9EN9g31kSfrFxrCDDsrDlHIOSJ
gTp4G6RfaDQgv4BbwTzSLVISUmQ+wcVoM3fwQ/102bTs0dIdJurj52s+n1Mv/O2xIF5aT3PFOepp
cJjmciTOYc0YzbtZc36YabBLIhMyXqYTLimWNl34ALXVw2WRNk6O5Nv66AacrVe128rd1Ppnw9LR
0aclcguJnr/3xvDcIjJ0BL5+Q4CktY6s65mBGnKZK1aecLXbKOqudII9KBZkAH1Fs/Y6QfZvWV0W
bdWkiL/Qg8w2RIRlUSgYQqug3JdtRifBr0R47mpydu8NbqNkT9p1pEbCZG4eTMozVR4MEBDnLyVA
FZMSPYROrHzaONtPVn/WcZg+LovKDsXRCqND3+bOrmiM9FjbJ84rhKq2c+eE4dcuQIYuyVmi7kFu
Ft7Q0+0fTFenTNlUYb5vUrHpDPXL2Ua9pVv0UTploa+Wba0KEDPVD0B1Nc9kSOy39nCiIWka7x1R
0HEjaQ6Gd94lZn3KRvujnCZ7o3lOskvc9rzEwijwfoXGuntb4Dd+sEytKPcYPVdHkoP+4AR7GnC3
oYMRO7lDUI9Lm5FaLF1Hfd7yhZdVgxQ72ZYSDJRJC4uGzWDd0eLp4hGwGdPcJZVXMuIyaUfZrg4/
fT8F1uNpekRIactHS8+HYw5VwnEhGzo0EuAeeh2mznDg4nzVDZ0mzs45xHQeb/VMiS4HscrHFkak
FZJrDlJj83kGmDq9Lh1CQTqnYVgsn3RZ/LFNhHibttSV4GR0ub6J1WQhx0dsNVdIO5aj1MTY6eVx
/XM5NpfFMjG4PPxcSxD2ubb+MFg4DSyLuZva9RSjuUoo30/gxUK6K1ETVdboyGqX06k6qF8jpkPo
c2EGJCeolb8UKb2U6nRY5gYYWFSbWhcfYhK434Q9PZ3BDultHH2PsuidlKU3rWp1fKU65b0Ycvvl
YZ4OBbhC9YykRWsmW8+eee3AspqHBrWxS+PVrz2W58iIQpNsI1zSJmt/eaehGPK1I0wJxpN3I530
6xM/3+bzI5bPUYvfPmZ5ps/7J29kFvXHfsvbfH6dy0dd9lm2lYG9sShOhLs8gafw75/xHx8uT/zx
np9f9fPjluc/NyzH7Lc/47fVZa/A62ciEJnK66zRys/DeXnr33b/61/y9+f/uuvfvjQtxOC8PBif
GYG5KiedpJVEJ0QwMiTVAp6ymZv98kQwGZXzuU8exmg1SOtFp+UpO3/iIuGSj+xHF7XkNpxld8TL
g9TT31fbihAPh1qKCgZ9k2i5R9RRnZlduSXGGhpJSh2yGO+yPF4WRlQM+yZAR20MBrTVzOvW9CP0
V1Z9Kkb1R1hzhbpCwCHjNoq2V0lOM/p7FrOAqZBwbi1uRPA4qzOiPubFnNClGsM9dcotD2Wsc+Ze
Hi8bNXXmL2t/vKQcsw7nKsKicvhlgNAoe4XlocBpdG0lxAGLY8LyJmR2Yckvq0MQBXTVq4+ni4Ot
y+pvW0fPfClsApLFjGDyfRM1R/3tl/kErTR9omWHbqAQsEo8X9vIVDzFQ/QWCrq0BnU1LovFIQIL
MoxtAj/ZiAkE+ySOfmIy9s3ylFrABlq/30dqxDCkOHbo0SqvQqUMlSxQx8bsfuSjBlJWvSsT0/zz
rUlaI3hyD048/phH/67OcYRb/o4gdR6Deky3xTIgLNuWw8DYC9+fvtJ/fT+h7pjDRGHvchRR8xGf
o/5iRPFyex3YFLsXlw0ipZfBALxaLQmTZRds6PHgMLOXSho2xXsEk1RMGAN1Tda7yXNxegR81SQ7
QgLkf8hN84RuNan68URfow+JjRBMqEuqbfmWfgof0STXv7z/8r1QHMtDh0jfLDqiN/P+c8ccl4zl
91weFn3/npgAdLCURZtdJum8Wj6lV3eoQX2e1kb8acvjlJ4tqgj5vqLrMjNBHeobI3eK1WR3xXjT
Y6W5z1QPqqdin1H1oHIufFRRnn/+vssv0S5v/e8/DC29PzOgY9ZEB70dpYhRaxfqGw0+4JIHOsUi
7qUVh2z5ZZbTOtThz9hML4LS+jxll+eWxcX94/JLfp7Q6vxd/vQ/Hi77XQ7Mf3yrDnkzsQcuYpxm
y7m2fJnlYV5m3OEvj5e1z41zDDsOck32+XuhYnD2OgrfZZflY5lrciUvq3K51D5Xl+t7+TZEfv+8
AOml5YMuXzmsgLlK4kTN779Y6r6fqGsj0gKqmMtlQtqEXoVwwsG8KTDTjYZ0X7ZRpKPBZvfP1UBd
KPEqsHtiisV3ZTlTl7XL4rJtoti6nQyh/LdWf4xByx9G4Y9b/rLqL/Hpsvr57dG7nu3kRmJHRR+W
PLflNG8dSQ6eOkpbHhzru7d8EfKfwhOQhNUR99XAtaxdjv1lm1tCkytCW0Pk/8+dl4+8PLy8dlm7
/IyXJy7v98dr4+Kpp4TJGMaYuQycvRs1SljC4+XK44in3Wl5/Pnl5wpGU6yNiCzV6L38ppdzC2lY
qGnFYTldY6EjBVlWo74nlFlO07+vLm/xOVTJcmr3HmKATAVviVosY8nycFlbtl0eLtsc1Z/3f9pv
2XkM3kejKWhJ/udlNCwn6PJVl42Bp07jz5N52eqLop83lxf8ttey+ufj5UWf7/r5Xv/5pb89rxkw
/6B7G7OerJZhZrmNLGvLO/5t22WX5Vl8e/jqy+plsfwel4fL2vK6//iulQFT7be3WXb846P+tu2P
d/3jk0I14EMkaFCnM0dXoT2ZBHOo591yrV8Ws2fStjiq+8ll47J22TbnOZf48rjulLPU557LcLu8
+WXX355ZVgNgeFeGKRiS1RmNjBOqzuVC+e3x5+pyXf22dXm87L9cZ79e6UMGi7NVn84GKT2CYwBM
cJOFbt1lc0pPU0gDVVH5u64m+eaPT3RbQvxre/2J4UQq10v3nrxwSb8cqmv6Cw7IJ3SUkc70rbAK
9Bem9iRwLLwbRIlPYDA8pglVirKR/kZP0ugQ09KiO/ZDIRP8G82ApF6Ljcs8xQXtwl1yyK38eoZF
hS9Rpa+iiV4cMFP1bnTJ1g1UzbRljPvzD/4cTmbQ5/RjQgnL5drDAA5lrLq9LjfWy8K/3G1/u+Uu
q3/b/Y9ty6172fb5CX973ecnjKl/7bRI+6JPRGK+hJXLtbusLgtQH0yWSJ3/4igujxeY4ufGvz7/
x8sdu8OH1XFp5uvUoLa8PPfcIjkvew4plBsh6/vliWm5BP++GodZuLJpnTHixkHCGUtyeOMqGzts
Oygx0QsSvbvFNX6Z/NAI/BLL3cfFS5pnFtbIzZ6EnXscdTNbMY86Dl5nPbdVjF29c+1JSKDF8BZ7
SfXqoXsQbU43Ug/1WurvlQjslRqeNzGh/340POqis0tzbFyAuixo3utp5l5rodau67ZvV7VN32We
dOQ1yTPuOq0/Na/IXeytwND1qta8jo+4CzM9BJnUodmbSmx45g4KRVRCB8zaPRILfWXY6cngPrvn
Fv+SOmj40EHYa00Lnp2+/xZGUluFGRBqG8GmJM9Glm8gC0YiHJmxysAH6DZ81+HCoO2MTMF0O0Qh
WYr/5e5MduxGsi37K4UcFwvszWzwJrdvvZH3mhAuucS+b4zk19eilImM8HwvAjUtICCEIlxXdDpp
Zuecvdf2mdwXJgyTAN8HM9NsO1X8m9cvJFw9M4kHbe62QbYFd/RhWOrWNUD4zohd/Mr4mRuw13ID
qUaFtyLOvOfMR0kgaMzVVSnuhoiUjWkA8oDjgebAti2Dl96v72WebGQS1yDnuasA29b2N9QP3U0/
dcTb12QLkj0mmgAxdl58TLI6egbi7TIax90v6caUFnd1aapb6r7vQkXGySyFPIiyXM82/WtLZ+4R
RRVkYJI92qLa1bDz2tlfTHZMz0NJmo8iAZWyjc55G63qsvARwLtQkAeSnkaccboE22UyRFCoNJGd
RxXuanw00AfSkLaFBc0KUCX6tsJ50GUtz95Uu/jkik1Tt09qhiIvRIhsV6qHZJGCpGYb3yde/xpF
yT7NR+OxVPgfgUg8GmWBq8JWaNUpec69FVwLMIG7PiStoMIkMkWxeS4aD00aCePkEbh7qer3KWf8
XJHdDnXKlegU8vYi0ATsfaN46+VNMbVE1GRdu2IkQaOcCNx8st6pPqkq3Qz4dzscxqABaVeONJ2J
tMt7wi1ya/jmaxIklFue4Bz4l9rRSB+rlIAWZJpoHWi8dDxxoOWQD3bwFkgqDyHuW/2xw+u/co5M
F42tUcVv7hhCQaHBWpM6kt+6HUaBzGdWoazmjZiOj1x5LbEi/qOLn3dmEC8qK/o2Oea3pBqLhwaw
4KnwSmRKJRoBO7ZuuoleOfMW9Nn6rPBNP8AduwhNeYKDdlfqkFSOoj1ouBZjyYStJyNwP/U/QhEX
d6lOP0g+RSQiq23SlAznOizBDXphXz/Yvflt9vEns1IQRO/gLGYbeksZRhMVwfLf1PUrakMXuhjc
GQMXwNCiTZh42NI+ep87n3gYJ+OsmiXbJnBfS/JnwYWlfvvV14wSkuk11ALgQGdffG1/NWSvtqWB
UhV4qYm6q/pe1F50n5g5sUhVMQKgaGg2YTsenKa5CNl0a8vXb7bweUjoEU8xAjZliO9WgKV4MPL0
1kfNE/sOnJySdBEMBLiX3HxjoQralsGYQQcnCrdlxbBNntkEXcywzBKzCiFLVamPnFZbPiKtDqb5
kkXFvajTM+3YcSvEMfWpNa3sRcXshlBzsKcAmGmMB4mJgSYplnX6noXn7QHh3dsyA8Ea37D9ofgC
gVKLY8jPcTvVDyXi9e8hpo+hfNEFckNXRlBEsgBQDzfSsLKzTgZkA/x1m3B6tr3hRWkw4NmEcc1m
8eeAeZd7xGSPLKSOMZcrt0KsL1002xZawFXvOg4X7T0PXmme6uAFqgrRuYLwk/bZ5byzspXQKNLs
s2yMlCZIcG8HMeKrAJQJbpaNnqszImqa5BCDYexYV9nHB7epxht3NIJN7LbsEBP7Uh6C7mAAMIEO
BVA+ND/d0vUPNQJP/MYwQiu4r04K/dBy6dPOBUGxOGdz3RfH2qUi9G23Z6DJWx6WkOAye9Igavzd
VGt9DZBz47RpnF3F0CZWVXOIe+wmiKzpr8QDb2CvmWfT2F3iaFldhMtQdnS7jVRvVcfM1G4YBYVm
+NMIu+/EX87rzrkftCOOTjlA/IPrNbopUGjsQAUuu6sz208o4+tVMaXpuTccNHPvdVsZN5k987hE
2VUbRg/KJBmODOVWpTdgyEncfUYGB40CgIz5EKyHAW1717RnSbYsmiGdvbA+nn0YeevQ5EEtkDX3
DouVbcH8QEf3hW48MPwy3pvcsU3qqGTvpNHXxCpvElliHWr14psB2o7M5Wobw93cJWdQK82mD/xv
VMxIl2jWqvjKUNxGlot0ibEeg9AgvNq+Xa37Wt6AgY6xPmK66weLaZU/3nuxF5GNhkrIBXHuFIU6
n6yKWfDI63g2jafM4u6GtOlXKvDdtRO/mK2W2+w9CJjq403IdmPCwToO4YJNz3iUcE8Z93WWxgSZ
+vcj3EsGcynu9x3NI+SE9nRRmle8lmrbTsv0Zuy/Mt3mBYU9sird3DgEBKh4ufUEMLO7DxE6kX1q
oznXxz7jDgEl2DVqTM6Wia3dgHRWXfTYKnRWCMlR9pUYJ7a2T1CfgHWl8xL10qLSMadTykQ5g1Kf
hN7dhF6SZdxJN+xQJztX3VpnnMcHL90WNuptotzHbYClczPM8UMP8mY15T6n6Rqc1YQRcWUZLTRb
+EvEitTY8+7EnN2kSPLX4quDB2s9OQOtLbveQvIct6aP8NeL8NUW+AuAlGDVqUdjGVr2Z2+wCXBK
SQF8nXQqYNZr3voMPNQQt28zSRl148yP42TcxS3GVaysGp9gaS+MHqw0+Pm09N4mlBpjXp21kVnb
bMRt7YC2O8SDfpY4EyxR1EjJyEvwRTqzyR0DURtM9qP+qPwJ33DIgTmOxGo07iLguHhhWCfDjWNV
85fE2S1EvQgV9RyaN8IIRjjo9U6lDJ8w84C+n97ptOFA8qKPqiA2yhHBlnktdyK2dtGxFOHMD2i4
nXNzUzkPqCTI4onxrIwdG2pG9EyYNhwwq/nErsQkGApSZsdkEuTt64D6YoND7U16w1H1AttsKzdK
RT/zKX1DaYKDlb4E7qTuiw0XYBd5g3cYQ/kNt/2jB7thiyAGm6OQ3a7NRo5JlvcQiZec+odxNDr5
BnztFgPeJfeuwvgqwqje4yWAYGecDT3ri15mVRPOxBZIC3pbjmKspmWRRl/ioT2LchYEZi2uiwic
z8SiXNt1RjqeYOqrB0h8pCbld7bjJEet+2c5yZ9N7Vtr4qGdtQJZNETTdUAGkDake/oSUhjOch1h
jldpX4HouwOuWiODZS+WdnO0RY+fOelJdB79o90q70JxQc2QD3SXTyM/qkMmS3dnvBba5qBekmgP
xQCxozyyG7oPMauDkEdWdCRvEqF0OZ3N5i4dTbKEc/197t2fQRFA5kECFCfIh3IXpEuUbOaKiBtj
ULs6KTf+whAvPTUddRDcmO1AlGF9FMusMF4GXNB39kVSNxuAcD4xcWa8zZ1lBWLxc1p9148jGQtp
wqkq28/tBJEhCHnuiafNjdTcG2M/YOcxD2OSu/f5vEH0wiA0wlAbvRVTc9N6YXODAw8pSdQQmRJa
u6Yqdn5UVTcdBbQlzeImjced2y2lia7XySS/5rnNgNABVVv5subpl0/RkmfICWAMqi+JmPal5e7d
gVyo3hkrmrEtVgxfX7KCmBHGkpvEt5+n2vqAY0MimpdQLIgg21WeQwZAnuwpG17rsltCjSBaIJdd
G+kimdRsn9ZcH1TR7MHquIRZbEeu/2TP/ROQQXEqkrveJH1DSRz42Afei1xcBKT8NdaRdK0mVBa9
5ZG/NpYEE4fHrOcp1HY334DAeYBi+N2Tnn4tpXqpYRqQr5t9xAnBtkEPUYHj7mF0eL7wiDWpZz9n
jXhpUfYwILW2XUig0lyg5i1AoBtAanbmiC4Je9jBKrCZd27+0Hba2+QZ4tMZsVMSG09FgvC1NZGK
lqCdTUkXvbDmF9Sb9dYcs10Emd7wvYQnpwQJ00xYLceeLCnOA81UVhuJMG1d0ruzFma+c6MdfIu1
k0FHmRbGB9xoA9mutgmMCbEUHXwo5H02FqsGFTN4XA469jgShAOCcwNX0tgO4T08xXRnCMiiQ8aW
S5QUZcYKWkKEWMWCkWCHu9IjmiUOsTPC/pVk+mJr6iORbjXdz4zd/9TgRdNpRaRVV8WAwWk+Z/KS
mhiG4r7zXnLKpSRklF+iSlt7TUP4IBK2eYCeIc0uB2rpmUSEoKBpILlgkRg2eYh6jHPwbZfgaMoo
PljJSDk4eWLyMJ4T0JblU7BpZk2KYwThwHepkgfZ7nMsrBi/p8PUJve5jzc9wobLS11uk4CcoaQT
t0WQByDOHGPt++ZaVM1wn+AG9QLEW3DrmJw0qNNM5SWQFzteOJ7AnRWz+ocFAYSY+qJdMGXPZuKw
zLNp6YhYLvBNTEckWDs0zqNun2X8JXK756Qr8RGFaQlnbzcUiX/kp9GEZKkEydpQIT88V86bFAMC
/C1QEB0+A6ckzlJG6jmq2gj5fH9v2aG/R1FWkKZEmKKVpJu+QcJtzZYFUn6J7Qo4zFiNbW80thER
/cy4l2uo9wqnZPoDJtA35vf75RIxjvZfPbpcMGqyp2bUdMOm7uBB6VZ5QmZUUDQb+OIQKXaDUJeY
tA3PIVC17rzzz7o20hNsNL4DIb/YlCDgLzEIugAZwyB0Vh6uSjRZw466AsJ4G930JWEl3og5j8Yw
GrymZxvon2a7f82t0L4puXu33dzcmGO8TARKQRekaLeATQuiCpyHRC4zWF8g7CY8ODem274uyZu1
HGTD9QiN3oGkD4YFK5TVrf6/lgRbypbOX0mCL2Uft/EnUfA//9S/sMjy/0jIwwrRO8NRyMh8oP7R
dv/1D0MhF3alzT8QkK3fzOR/gZEdlMTMZZQvfVsoKqh//K9/ioJtPlABn1TCtlENk1Px/yIKtsxP
xGDQkY5rO67lCc9ygbt/0gRTd+m+RLVOEuOAoTBq1V4202M9Y92eoBj5tm9sC6aK+4nTnTfmemdn
kkD6ge0W43OU2jteElL3/PQiYcvti/o6dr0HJz9/QnKP/UpbmxKsIiQmysGuk3IfVDWL9xgdcwsq
C+nANQCLk283nLaQ6bQNKpW4MmreTbBJzYu8baOaPMemHVZtTuho+Zr5POFF4gwgRC3ySUAVjh79
BiMQl1npfkfqA+YBUkpShLhEe5l7WZQKrSYXUefvNQXKwXebR1pORNfBvFiXZqcwOWJBdy17Hw4k
m9bADqzC6H+gHDSPPfRE8lGXF8ShejOmHTZCQpeL7B1FLlkR1XQa6ymn4FTlehrr8WxJSvYFqSr1
LZE7ByBZ5npUDplcA8WDP0K2e4usptooQbKHm/gGZBKbDkEJdyiPofJoyyHUliJYuT6p2hau5gIW
xApNFGG0MJkpCulSSffrlHrOb5L5/wiVtv7zAXFd6maPp4RnDiv6n0XjnGSaoRyq6lg56tHs0Iz+
+iWTpLF4flutwgkG+0y2gtlzUW7G4CAW/7yZf3i7/hvANXr8P+rXeVZdVzlo6F3Tl8Iy5Z8vxTYs
8B1pWh21gXY9roo3x6LoPpRGfxfa+ZOhih+xm/3dHVhegd+07ePHf/0D2T4vBrhOIZGIot53Pt2B
uUeG0UZ+dmwNckBrhtE82IsrMSJBtOvsZj8ZaHsT6K2k6BK4Z7RsL7SmT3wb/hHSwvNf3wcbZPp/
XJGrhGn5vLDSNKGt/1HIn5gcMvOizZDhcCMgAbvrliHxatLdHjWCszJ6oNc+MIqtn6RnXWQzNFl0
hMkMW9jxCezQ6scwVoqteybrucz2vz7Kp5QZHdIM2iB5+OuLdpaL+nwbPWDu0kUN7pOU8eeLDnkD
YnxQXLRq6NIjO+wSCfx6YN9rEtIxTOGhkNaL7AV5Zh3yHsYB6BxXmSWm/Y/anwoofR19eqMkUDNY
gQx+ygJKodHGiEcUBJiGdVYn37pycSbYbXpC/9Bikpm+qb69wQzNjbDjj9EYO9DeJeCDyP6CB43g
5kw9/s13vDwYn75jJejaAOI1FXL9T9/xmIYZBaIZH4uOfA4DJ1dTx7gQ9VMkZ/viKLlVBeg703aT
E0RCc20YVoD01kfsr/HhVujkGno/OPU5B5qNhzXR2cQjwRL2qB4HKDsYZW/6AL6EX7EIqApAbZEF
76qiIPT6Oj15qWXuCq9/r8txPjRUTfBpi20diHUcukingr97Xz7ZTHhfPNOUAh+MUPwqPr0vmdWK
iSAnwNiNok/fa275fNsE2Tf0z/2+/llM5aagUbUdcchtEPLTF96KNsTO1gIHBmWGapp2IBb/m7/5
kfx318b12TYyGum69qcggKYmTKJrgHbXE6FRqTjNWUkRs7QGWv+xMjgzzoaHLpzV3B5AMPrAvYsQ
76JDBbTWJHvj71tVvf21FRH5Q1O6lDP3PJYMsoZaEtHqEYc0Nz8915Srwn6cMY94xVlK764OUbMZ
NtKfEjzkhunIXZsMLsMvQvdAsp+A032N3cC//vW3bf3nEubBP7MsslJ8Blbmp10eWoOOQ79KjrMf
ACDKkjuSaxR2ga5ewyi/L2pye4turzu8ggG/mScaq1YdfaEkzg9FDPrzby7p077iKo/LwFeG+Ymj
h+l+uiQXYYc1RCo+RoxtVpk535qR7+6bnPRSUhjwfsj0EA7m2VYSO4tobmKBT7jF9PA3V7K8hn94
TX9diWdhiHKlMF3P+vS8JqiD6b7zmnZxsPbcj5bB4HEh1BM0pvXaZh2iZxieZjACWEE3ZRlVhy5f
UmQ12c8UGk/oH/EcQ9Xbeba3LXEU/PU1Ostz+R/X6PhS+ex8rCbL3fz+/iUuQoIgrP/d+xnA7XJk
KWm9G9VZ6vSr2a7KZ8OW7Vfwm7Rj8rOI6+BQRd/EQCHoadu88WJynpX7kSakFMnqg6Cw5GG0wM41
iIcTScvIyMJNEMOiKpVbbOWcD+fENp76PqrX5WS314wEp41ssMEwXPqb78z6tC0sd99Skj2dqoPw
ns9v5DBZaVwTsnA0Ueeuaqa4UT1MeIFkuOlaErkcJsGFDRWksxhQlksUT+BMoBjakvau0CddHESa
GH/zznifThvLhdnC5YY70uEs/tktN2B/LedAxEedqL3oIAy0SZmw10+Pngkmb0wguMfp/EUGjrXc
wAjETGzvXNCgNqbnmZSNVQOdadOOkHU9FW/KilGBa0/WYc7a3QyRwxc6uzVRQuzEQFbGEEtrJeF0
x3AOH53FcN3PifFe5kxynaEFRdV9jKg4t+5s9cQpEzTr2hANvfyeQi7aTSXWc5CQtMLtCBlUqZtL
JLuPgNiEc9r3N5iNQGcM/By79FB7VfcuZ5Rk9olbDcM6yg6K/l+vQrU30hmEagldLFjEDAEXcv/X
j7VYHttPj7XHw6yIjlFs4/6n5ZjjaqBnYRgHl+PHQaO8z2p8SPPMN571uB6cfLgPlB+sZTAUuxpm
0m7O64qeDv4HKt494CqHBuboHYXr0AXPwW5JczMNZUWWUfGjdNx6B93uJchUe+B9lutQNd7G5pi5
0krHR7QM2MDTgGajWd1WQ+O+VcEj8R0AuO1L6WXZrpnVaxJGPsAXO8ZKFgTHaXDK00x/pYxsmipI
9Tg7LevDeNb42mHN/NSt6Ogl4n0KXXILfFygKw1FzeZdfo9a/NOZnqCXUy84grlSq8JDl2LdjQ0s
2kwoAALV3QHFxLyqfOKJNSRbLwQXU5TTLVdMKhtuu9kok5M7j1C0PPXbxPs/n/4/7Ze8BNLk+Tep
3Dir0sf587pjIi5AycNdMuKuJ72lvU2DwgST0EN8sCb0Ux36NNzMCCY4yIzFo59By6DlfR95FgwM
YUMuKQl5St12BYek2/71I/Rrdf7zIyRN9nHOG7bk189FQWzYPERGC41hOQvXenjIgzDcliZ7O+4w
YhsLC3odFP0AcUhG44zucfl1ijkmi8nBigVN2p0ZKYuZAuxvro7y/tMDLk0hpE3p4JFnJD/dv0m2
XuuOIGdlY7v7GDjWOuzBwiaCGEi7Ygoy6ulsuN10LvIYTW5C0xAN1e9NDxPi5q8vyPld0X+6YQ4j
a/pulFJc2qdTadZURDbUdkCDNlu0L236JR85dlnyWAyF8cr/2jFuLS5hDHc5r36ozK7enfINFICJ
FcBpvvcQAgwjyg96ltHZLX9wnOnPgdAFhGufTmzs3AU5oykd1XJHRAXv9cBbMYCLQLbyjP8EbQSD
jCEdw7tGMIcB3lwd+VFek7H9KBF7Xf2krA5tN98Fy5yuDYnEEdzJXRTibJ3V4Oz9Jv7WJFF0GT04
b2nZDFuFTYlMBP/kJOKu54RBm5HrHLCgta78bk6Y9oGC4DFznVEd6iI89xkfBdO33XnQVVeJGX5R
/iyPAKw0I+mFNklM3alKAmJJy3ncR0P7kx83SiU4NjsQ/R8O4wDGMA3fFFmW3QKsLAgXOJiOubaB
+Z3LMLY2InKTR1u+cbOjq1PoL4HpBjvBCGYTdkyNfQpoNjlpge8mvCfIQv0cgIHoW8g3tPI38d4P
7Y20q+bMhvqVnvN874xABQUtCdqQGbamyDtlS+cCely8t8rsTVjGeCbALiKzOec8mwdY2Ab3LYde
wVkv3qRKbKrU8K/A5cdzDq92VbP7HlRPnHpJ+3uloiDaM9D3X2cbwo+9b6JhOna5/ZMMJ/tLnyXv
Yqa3O8EN2uNYBiziL3uIL/c+dOPNK4vgTW4Z6goi+NjqLrjJFt4WenDsDKPmJymHna0SGzdmXoHD
CDrAH8xnxm6s1y4WprvKzkGMI0YMbNfaU93Y+475HZtobxxnN6k2jhGgFC7Fc2gBWJqq4qbVI9A+
nzTp2lzMsZ7/Jrs5W9NHZwiAAXvja/k9ckFckmuSXjj0L1ExTDNyqBiPlM0YSoCb8CcnMqBIG9wF
A89yVJTd0W/0B0M7jM4GUzbpVaQKkeSzaWGZ0ry4ul4bbmIBRHQkgUsR2efOSJY4VIUbf+43Q01/
taWY2g5EnwAp88+uamkL6ZbokVbsbbe5mkkWgZdjAmon6a73C2NjWcSm4gSnLq7y8eDH7r3t4BPF
iss5tYfqMpc9gU8jtMksyMPTmNd3c7/8FcSeiqw0783aOkcDZWMH+ubXobspAnIieux6Vg6O1BcC
mre1p8SxjyXd501A5nFogBWsGo8zoujtbSOccY91g8gqN3sJrALOTwv1OB1UfJdl8JDmlu3Lkc8l
IJv7xjKgnaQIp4LSHK7KmqxnJ+CFjOwn2wjHZ3vB17jEmhL2Pi444shejUOIHxexZRqEAepEBhuV
hN7q1NS148NQTP6VM1CV5AHTOrJi/dG9VZC6r2b+fTDB989u4G3GVIVXsVx0vNhGMyHXUQnEtgWf
t2ZYQK/TwaWEuK/eqIgYgQrovROFN/b03QfpNcFyu6bDbKzchBDXxgXMYySFdzFJ4KIYtMJ9PA+P
bm4fIrjzl2EkegBTJ3YgMzp0LeQT0mYugzVeA18zIywi856x48ZavnECJ/TeGmSzdZN+fMaMkwLu
nJ9Sy75wfjQO8PmbW2lzcSnQl5eoA3UwmwrypLKus6zBsZjDEda5t8/17DxXAva+UUZkujpUueyG
cURKI6/Vrmq94oKyCfBsnLovBdOQDSPj4jzZobMuDfJm68DFZUhKQAvadE/pzn2S9Ccs2DMxOqwt
9IsFkiK/l9oZoO0ggyJjBt6nL740WD2ZvkN+b6bEPlte8pU0PdhEvK4cJW8mEW85aFD61/Or27D0
1D283QyEXRP8yAe6BlSNH8iM213NqOTotMZwS7QNtzBX90Pa+jx9qHYos6lwivDQq8WEO7mkwxQH
T0SPuR6bW7NE8uaSK0E9TvpBqq8iuOVHmR1xx34TipCm0rQqxpqsQ4MxODe0SV4ZuZMH0mF3juLo
mhfZmViv/ZzV917EO1g2Dhgr5Y2s9YyEmqRtT5mGKBH3e0Kr34vSfe4gMl9RR6OfaES9A0R3itNk
VdEZv/n1qWMrUNnHEv3CqBvGmEzBXOurOzasVdor1lFmkvuCBnUozOo6t4CMnSVckKAGwwZBV9mK
kSEPtAlpHvsa9v4qOs9J0tzXOPlXsiW8zwqsfdcPD02OcjMLnXqdqwYhlIVPbS59wKKNdRvRDhe9
7NdMKbKTnrt5FTuNebRUaR7CEB6OYeqtsejJpA+xPvOz8xSj+/FouuIcgmRe1NNVl80T4X6coZ3h
Nevfu5zmDRWLs2pkejNGiBwxrc6HGPW5zj0f2R/B2awXzO+yBOsBeuay8S6F75PGG6Hbi2MNHskB
ygV2hF2NTbDOS+chAg7lWmdDkfKC/f/IoHerkRtckGIWliMObr1AOefsmEX266yEdYmEycQwOpmi
qzFccQR0GM2tK4XlmHDgjhl5eq7ko4qoHtTUnXKjtRZxMnICFO1g8SUwjG4U26HCN+zkfXM2sW35
cWNsg8i2kHZVzsEi/mWFvsaCkSwR2CsQrlFxVW50mnOaXH1S9YR+gGxPg+k867bZG0OyNdOIgOTE
86lj+nXph+Nt5haKPAXyuYafbWcmd+lsfMlcIunbnBnKRDDUBjDKGhFbempaD8DtOKMMSjBlEkq5
F8xwVkxTop3M8aVZpq6OMMkYo+qv2ngZc38kMxwmfo/aWAbeQ7oMPFjHyWt3JOASToZeEzwRdNug
GC2EOLRA3NZ26FoXO99KGT/EPW1GXrmWTTcmaQjdImOdee/oCppG927ie2f2+DxO+S3Ih3lF5Ufb
ibQaA8voJKHej4S0Ta3/jFy6XOCfHj2zAJkk2a45KG6/Mwxg72hSJ+ypfVfdOKJnTMPZadeg/ktc
74EjNYBN9BI92SshIUi7aZh72jDZt2kbFP23KkRjOtCMmVrnLRQkAoxBhrYxfWxojaxMo3/ttatW
A9vAEckuSSAdqEnQESQdTouaApnWxka0aFbxJp/FPo0JiTNn5GsNSq3VmPbBlqmAdwDhE69JJTBH
hseDOWyqFw29m/00JYEiY2vGH/6o51ebGJhtGvbxxkUzSDSQ66xHkXdbXZP4rB1yyTL/w3Kr50Qj
qgUICULaSHaG5DgBHXyH0RplgPkWE3xXI+LbZk0LzdVjfYe6xgy9XEf2eCF6yljP2nh1O0xU/vRO
bQ+9rZb7qKXczsajLGwUASkQwb4AQBg47VNEAcexQmz5ut0wGOUmjKpvlu+cBfLo1cQmRwMmug4F
LbvE3ycOAQdtHeXbJlGnQvnIOxnczYixktG4TYutAuO7Bkm6EiKP1ylcN5QRqbcec5K8AoIOhg7W
Y4cnGPcKWkw6/yt2r1sn3I9EpyGtWI0UTmglSGZc4tkr+z3uq2s94WIG/XBpjOy7DRxbhZfJdwve
RgxElolKj5PbTRei9m3cBstJ8C2VJGuK/KHym4M/VE8d/YbVTFtjQ/x2t3LBs6Uk0hW5eYB0obeK
tswqgJNA1Z58T5Fs5xqNNRKaqIMOSC8R8hBRUi1M+KOfhtbma1vmxX0u1SFiKdj4S/x5snQDzcEe
9k0VPVQNPKIp8JorI0BeCXR6wDGarxyO2LLRCEKqUE8+inXLs4p9v/g9/236lAR4rGNiPmGrYM79
9T9+fcm/Hba/HCyxoHn62yMT62DYdtJ7//V1pMOzj/36avULqfDry3/9fqrNeFmFzr9+9/sLyW5Q
OzWal9+//cNftdhvdCpDDIdREBwsAyR6qZN9Vef8KIx//e2/PsvuKnve/vFjp9be0Igvfl/Jv6/h
95/8/Zf94VNCZT/A2gf8aw8xoL3lppjEcnGQT0gjWK7l16d/ur5f/+0PH/Pvr/l04z7fmt+fs3xs
2BdPqqUZNYVXBILMZzszP3ptO9wyFT4MCeoALcZ3lRFpOYT9fiRQBz91NJ+MBoMEJg50y2YJzJIV
bZcQ7YI2cNB3juSAn+T6NY/6XZTG7yhrr1lDG7StPBOE/Q4wj7NpuuhZdySFd/Cht2aXdqsYCMTW
GoeXMCrUVeCVqU0dHNsuKtjacJnEOYjPIq1ajFjDnQk5iaMVfu4miE6I9otLyewdU9HFl3l+56jj
6EukqQ4lGAVItEXXYq1wj/1sIxV+ScxvjUYOb6exPBQNaKtAueNOHueC8znck/cmzu7TMdqGiwrR
hPPiI3Kt6fZtHMlqivn6CoRbHzOCzleNNokSdu6baZlDBKRtyvHSRTg14sw8lMMs1vWUUUrJDnuJ
aHBF+CBZMxKQJhQ+Hkid1gVKKY07mML1hu96UzjwanSFp0g5Bwysxpdw21CxIQJ3A4Q7BN/UJEpt
28BgutnDqHah5ZsPMa1utE/iuxx6GyW3ghsNHMbXR59HZSXsj4wzG5w1diMyJiyvqkm6xEiVBN0V
4YSD7QTY2Fj0zZXGBOeegZSW3LjJx1rdGvJY5/pKX+PdtIZ9afabMAWEmLfUQZH2ppXonhInkJdI
5bu44e45anqrLHUHBbTbN4lFJxet/oBJa8NRsSH/L0FY36X3FaDwFQJwgQFlunMzFlQ3C8/Ebu4G
v7nRhZeR+aqZYzkv9oB60h84iNQiLbla2umQvC4NFfWtJIAkrG+EGRCONjkeeQ9ES4wlesUgd8dT
2MJ5nqeEP6vI+6L7GldjsHYmrINAKddyNuLDjBEqKmomOb7bn9IMATO9h8DSEopNRazB1BxlT8sj
YpI5EUmEgc1f5T174GQgvZQmQWO/zou+4Q9Ar612k4FL3nhzGB/wR39gWCx2uel8BFMS7cdpCRHs
fHkTQUO0Bq4YnQlAdIFCeOqrO7619oqydlUwV74xEqRnsfjRZghcjACpmx331jrxvP7Qg8sCgo05
0t4EBjRkp66PpMRDYefBkjDAHsT44ZqteeQPYUMYCb3MF4p+6X8dyDA4NzCE54cGkt2BlB8a+E57
neS6GjC7zGB14f7O757LSbKI9W1WBI9p6H4srKhGEEEnluBZ4xREiz4OQd5hENJYRy4CzioEEa0C
z4HGraotm90rcCwe/SWDCvIykuWuvnUSkg3oHBHilqaXwEKo1zARMD3BRtxAz5rq5my7QDKS+Zs0
aZ0V1tbJETE0kNMB4ogXwhFRWUKPY990H9s2vV/GA1Ovx//L2Jntxs1sWfpVCn3Pas4DUKiLnCel
UrPtG8KyZc5DkAwygk9fH/P/qw7O6W6gL5ywLDklZZIRO/Ze61vs2gjTnax/Lfrk4nmf5EPFdE2N
Wzeja0kr4vSCJbuv1GSFmKZCmpyMj0AZNCQ0EqZDs7UOQng/iPll0XAJW7M85G0BwO61PcESdtrh
G/mI5yGwgJ06828zXzCg+oVcjH32R8aJtSZc5DTKCE9rYP3hApzWkyqpIXL33QrAZ1Lnw6J2QXMb
gd5FDkyeYdaH2LG5AJGipGW5hkeObhvY6kpoi/acXVbb8pMaQw1JdibLgHjjkmCdAaTmMnxO7O45
qnN8w5J0GAS3uyJ7j0xn1dpgjohVyfdZbj1ANN+Ps32y3YguqouJQ2evBnG3a2aKySYQYKxDw632
HTmS09ZvQopQj0ZLndvN2qicYCur8TWnbeGIHGdg+BQOGEsHnBCk1eGTeu4rIXalwFHY6PKpKqoH
7dnmlmGBE1i/B8ext/0wXDDPfEQa/WW+pE3IqXptZ8Jf8ioPNyDgEGjFg79Vc7sj2K/cISinnoHC
0rk0E6xh61t8m0L3zQ3FWvJgmFfUwO9t2zOdcKafMbIJfAMW5gOpGV3PyXteuF+20PGuX1pP8+yD
smPj70s7eHaGdAeEwlRw8T1wFJeeOyDtjM+eJHIoWd+MrubAQgDPwzjgy/G898CSJ1OQCWqKNQFc
I4ufPia9cTNFJvahBRe7WHKd5oCM4IDZWRqDGTTq8D1dcsGFWX33KfTEQL64LQNKeLJFNpPyX+d5
OlgxOWA9d2gxk0TqG/m6yRqXDEiMSbJiTtrk6mDm48YvQf9mMv6Zuqm5KpxhJDqvecik90PSwN1F
A4QNHYCBiIGTDNm5iOwvX/G1kvC0ueGQmMXRum9zQf1NXzjMuDLTyCNz165xO1tOe6jsnV9z3ggz
jV9L9jXy0BOxQJCfod1tKPNFSDxaAfniMi35dda04FkE/gOfnoZwy9de7gzfQOLK6slRFWZ1OXbH
Mgd516XLEa/vobs0w2sbca4PZUH4KVrSreOP5j5zqfjZqk5mT0RtnmnOg11GskUdbAxzLBcJ658Y
IjVClWBPKcKyPDHZnnvoU8mAtcekmwhB0Gb+GFckDi5UtVSfkdAfmmQ8tjX2WVxQLJw+vPhNXSDE
I1fvDd5ysa5tBRA/Uzfb1YSnjTSFHfKYGpNuHsv3RMwT2fPFOkichaECpEs1h86Phq1XwVwuQCaP
y01qRlhs+Y4w5cnujZKMflu1csPkUOSgDieZIxm2wJaHGrMtMaDelrhXtaFZ0TGGWdWM6S4i+aqz
0t3MXRBuc1yKW3pCz7msw720WgzY6mVunPo3ffFSEDuNzKIF0V5mH+QSf8jFKQctmeLIEmdDMUav
22M8e9RAIPPA8MyP5BisBImoZ26i316ThMxFCuekaxOPs2NfjalKyQkSLA2j/S2xsl14SubKPXDa
oVHXtz+qXqmt3bRXiJxAKAP/2OWYSanmp10fEJGNRX8X5oehHfMT2vaGOKPKJEfMzh90WkUHbepn
Fe9Rzxnbvuv2ft6hD59IYMl+EFJBNME2a3HbVBamDxJHnqshGjedI9t12brveCWeddO/i5Rxtkj9
D/KP7J0xP0o3hiJrDw8mKBlSEIcHJHxnM3FuxBXwCkwB0cHpo8/tv2bgfs29seJmFzHx5fQ7+/4j
lvicGh2Q+OOSUKHYGgXnMa4RuOODmrdej2gtsGqIgcmlUcMrc4J8HRpRtaHv/zxbt6GrFskmiicx
ROSYIWknYwX/E3E1s9Fd0Ae621HByAkiUo88X2BMadMHr5qepTXS+2zoRzJ5t4xHNUQvVQ+YqgZc
eaJ1S1O6zvxkmwPu4W/LP8qR8XqHOMgOGgZLJRF7lWG0bLGt85bYzKhkgtcBE/gCmpvIaJybeiPd
BvIlIY/5wU+DbTNH5un+ECSGQn5H6ZQPYOGXBz+eGzT05E570pSnYHnAfHoKZtM5EDVbrxpJUnFD
AAvpuvZpKg2KxQEU7jD12Xny34YsZU5glPN31LnbwpHBwSoidWpVhwLNaS6xYXan+4NhAua7/43t
yufo4IZ4Nfk3nGCeEvmpsPPuNJBhdcqWv0GrZ4hqTeAlGwJn3V6LU0Jb6gT4lt/wHx87sgpIpAiZ
uFaBgxdN5li42sH5i9h056jUGeeHlTOBsl8NYfJhF7gSaAnpvAVOvnzP2klB8P7j22d033qC8khE
96cTLWuE9hGW752cjRdXQtbvvzNohoW9fP7+RUqheFM2uc2zE7NAD71BjGcxEdZTe2u/5fyRBGaL
j7pjjF6nGD5cuhHdqAlRhwEEDbde1yJ3l3Rfua7hcoIQpazgCgDxbS4PRV9harmGCxymcgksW82E
R2ZtnB2jGK8P7aDDX59czu+8kQwK1ed8B47c4SB/wUSGit+EYTcmR86f94ecrWKjaFvhPzUEgyvY
UBXptqh9r7lfoUFtMXhQxeFCTprupJYHWDtIZhiXD4cuJ71oAANGdhjGRSO0vxfePBzDrDig5SY9
rEh+Cl8YW6fm+h2Gaic18Q73B/rZG0sGlMqTCNaaWGo6GqTz3j95/1u5fNiFLZOUISLMQDL0TA3N
Jr701oJRvfcl1DHUzIm1dHDstKW4fGt8R9NKG76zx31nBSRUZoUAChHNWJJgFNjIBYolIMT8k+Aj
xOkyPZXhuYjNdyIymWbGUH9T833mXLtCsnqzlfNh2da7h7FxPZDDF1X+c5yNOz0rwkxticF2/GoS
6uYfCSgB8oI9VH08tVfXj2Byn1BgvvckLiPXeVM+FUgw/jTHiO9tiWFjiM/AdX8ivnxSHR69qDXV
Gs3SsQrrMwZ01qSJlrltE+9DPtnIiZL71yX3cKwoGVmVGnL89IUYIw51yz/946GnH8XQQabHWoPK
XT5ZBkLsjZwz+/K5f/nSrFwuvvtT3j9tyiHYdsr9+JevG/G9sXsuz3f/urn3QnJ/3YemqJgK1RWZ
wBqoB6OGP1D4H9wStYuIsm8kdGabjm5T1WrjLaACwIgcDaexMzehca7yODx30kB2WpK2SKLdmrng
k9GHjzEphogswMwJZyDjhzekwpCUjfGz6yyTMM/YJUXEGZYoF8/hU33IaGPMiE5WQxu8cMtZ5h9J
MMhjS/ppjavGa7oHi8Xj4pM/hLltExbpRkdj/kz8XE5FT3FTN5AOfPy7qq/U1Uvh+HRL7y4pYQ0b
7fApkHnuGySfwq4ONBLsg9GIV479ATWd2HseSbneYO5sNMpQkPHg+dJ6waqsDq5MKLpj9uKQGkOz
Xe8d/+p00UGlor+pudwLjGmnNLaPnZeSkxsSkZ6H6gCVFHl1iuI6RWS+pxPJWX+w/gRgNE8FKa19
wSQpd3J4dkCKY3feBuz5evowrXAEiVj8tLJy8VX7v/oyfAj8/ol4gZs/JL9drzbPeB43SUIYazq+
TYW9N4veO+YEgU0mxa/u94MXjkeOs29VF9rMhhnUWZX+3fThu7CdZCeWQUDfBFfujrcsAiTOOHNY
VU64C4f0M++nb6z2/IoNnFebs0SavrqRugUeIifm/XNJNmtVcJ8NU7sbGzExc5klPq7oy/jNOWu6
5CFwKT8hcjxLgg3eiVccJ8PJc/WM+6/EjZoEf9pmIlBvJoKjR7bW4ZR/bytIh0EPYsMr5heXw0rl
2dbegvLuu+Bq6oRbl9kHczW9XbTQA9NYAKXkx8TZoqVqs7VkiCQJ4dlnXXWj1UuVy+HcSbeTYR9k
Ly+1mpudZxDwarjj2jWzG0TeH4GT3qZkvOWIAbySA+XkpkSzxgkZTJGgdV1sPMPc4ljmpLkVhX/W
LdlZDsOrAiWJ7UnOybZ6TSyGwHWX/jZAAdBdMM616BEmyQdVqe8uOTSYpadb0QRPnU+vYvCezWn8
SMvxW52mxBipQ07P3stbkjZ09SMM0J+R8bhyDG4Ld2ouTV3/5N2Hf+EmT0QB/6LWmmH7pUdbFxcW
eiyD/m+8txfpT1/Kcr8kI3kW6J+qRNDWe0R7Z/IGX7sj9aQfCIW0L0GlP6s+/APbnILYwzTTmdyd
1g3iCBqYz9Hyf9ivg+xhMi0L5SyaX9r0efXTLxUWNM+I6F6TCXdNK+d7MS+tAJuZRT++68hWnIly
xAJhwi060KEg2BiB+3euy2ybm+BJKLivOjHfB+ypmxydMH14cyeW50Ev0lHU44TWqjg7Yfdihbge
eqaJtE6qtQf6h4S+aZEBBtR6EK/M2mZ2i18A6MLFCRyG9PzgRU9kIbFir7kY2n0914z6xTmVw/eh
xM9r648sLArSlKxVZVU0+8Y4OncE8xZduxoM7zFVjthbtU0bVNCjQENu1VO0mSx1dUZgCQgMci2L
/diJi68YbHC4fkyBPCv92C62IVe8dTR5/cS7DIu7PVjWLNvrcf+lRzN1Cd8OE1pr7q/JRIZj57iH
Q7yrECqofU35Gvb589TjYaXzqtoFZdEwATFo/eLkYbXiAiTyl/ZfJUArhwfu0kUnfMyn/kk6xs84
Cp95hTWVCHv7eNMJS0/Vbg3tbyQOTEMOj7KIT03iHRqbztdkb5tqeqfBBHT6D+LnWkZMCMBNNI1+
GYf5o53wKkZWeSKO8UJYO3wp3p7RQ/9o0cCysl8IQ4rSeXIKLCoERHziJujX2SjTdTo5uz4zUdR4
47qts35fOw0q1x4pyc8ELR2Ml/jHPJnj1uLnKLkrU+PmEW9ZmNhWBfNK6XzSmjjPHj4lN25/DYP6
gHi7zluMoo3+aiUytM6PmV0F3t4Y+vc089+YWtBEw7ELjGn6GhrBnmmFTySb7aX4HpsxqT+BeTUr
4yG3yDnKoneVMAplUoggjgBsIhRUXL8bHbttE7W/EjzsI7UfG08ndmMYW7uexv56sVWTM/eNYZK7
nvKwPWBVwOY1jujabJPqQemjbY+/44HzSyFh4vuL4TkFa4BshmZ5/cekLcrmOj6RkslNiZpA54Jg
m/R17n8ZGbYjWXRcLcNwtsaYiwhBP3b7l6qzMI5BQiHnoJRYGSiByWnUSZA9QOP5SGqrXxFmFj0m
dFNXzJI/LYYChwVCu82qpjqmrCWuwSACYUK1MXC6bWYM9PTDrRk1KC3Q2XYuGJT7jRlosRlT8xot
MnqzjU9J6F1D5bsvQpMBWKDUa5BXWKjxvHjImVP4W35LdD9Le4k83l8xRc1ZgDRaYJ3GFnT+fpaJ
ODgcxLZBkZHI7SSkA7TI1xuf8yUxBRbj5/5PYU2HMkL2lBUAw1LbbjcBWkZSMJBW1bIaThko250K
W7Emn/w1Dsv2ZcgLWihuP+4pN7NtJInz9YYiO9eefhLM8y6ROwQXPxP2Dm8JFmHhNRerilpo7PZD
ZJefyRjMlxgfBQb/+DBFgbjI5SFssmGrLN5evHv+yV58J1qV50bRIjfbuSbXmwMiTHM6S6glT10p
o91iw9RlZR3onz36Oeq5+wMUaYrZalMJL9oXOLlPWe+gCaKtn/gTMbiSTdRy8atPRU9/jK3ken+w
NMo9I0Jp7s63kME9AW3T4kpE9EksdHRZsmh3pa9wFuYwgEZUv7Zo3ItiM4RyJsmwaxSp1bI3X6hV
x5eAyCNzfgm9gqwF07PPvmzsVTww/RqrqXsdLFXtcEVQJeY5qJWcSy4ZPOPJad4SrMy3+wd+Yumd
tczwG5glo+tNLrcBkgLXRtFd9P18TeeUfZXUmn0LzYbcW14eePXuJR3rr94lMcWxIdGRSEAEbgfL
ngnd2heggc0U8Q+ImGsUKGRzMja2foEtoqQTvMbP725noAZ72+a4N+Q44KeRFC4dGQzXq4FnGxkM
zw1Tfm3Scxmiqwr3xILoF55lY+fDQbOpPxY5YZ/uaDXI8OAt+ZPPc+7JtbUuiWaL6+0CMaNttLzJ
kPuZk3BkSAl809I8xKNzNCIsRinlRJlbQMwAzDSdf8gj8TzMTkojEMrJ4rPERMcQYzYeVOfJTZhS
u/sS5R3ymGHDbeaypMYHQ+UzF6nQCEa3g2Bnynr+s2MmQCuIpWsJE2Bpoq/Y90O4mUbUF4gHMFG6
pzhDUNk7PbVicEpK99aM+dGi8UcFZfS4l95Dk7PH3dArWzdbm0lP1ignv8mR+PPYQLcu8UEWIS+w
TruHRIngIc0V7I2he2znJZGhqncq6L4Xo/E7cicXLSm4iWSRtzRwgvqKFwK9DkfXuDiXNeZjikDs
9IoVZpafrtbXeayJih8JlY0Izmz6JIQmwUGwYdusMbVkgbH1uiTbhpVOlpS2P0U8dYeBbh4SJ3UN
8vi8/Jk9dt88IBhcROIjRSTGWDPtJvzvsf3a6kw/hpPB6ZP134GeonT6nZSz56YnpsZKYoQsBQov
Db8MHjc9zyYklpWl2m2Iq0MABSsM5rQ7yCXrN/kEJoCg1gG2melmfsizX2XtRUcO+zRQ/b5nkdLt
3q2RYWYwWtcALR4KiGaroMOSnUQ0wbriROOVKHAnJzsxZsbjxSYzMv8Dl0x+AxH3TcSUH6mUhzrh
wDZP+SXKe0DSlXvW0E6WbVthOCal0CL0MCmchGpmSA8OAUgrInqwQ1bJzhZTfHL8krvSLIdnx7IP
ufs7LqKUGhzFtWK0eo7z9Ca90TjGzKSHxBJrpAn4lFLr3Ocq3DRhggCrHKttRY9wucbNLbgTAtei
Qpz1YO1EzYahFdAY2XZHE/MVgDiGPeP8VFrlLRWVf6gjIOjMO7JL7bXGqlDBI/vhm6na79xCJHcb
aD3DuYuOgZWsEHcaj7bdvNtMofa+HD7rPJ9O0sueURUvbhN10Tkp5TILOQVTX/T19N5BV5t9WGaa
mYfyac76CQScZhjXfs6EZJ5/wCSTtBW9S29iH3BbTlS25P5mihxjpcxPXF8Zvbz25nXzWgmJ+Sdo
cZ+TNyNnpDTJU92OLv5x7xwSkeghWmYq4X2UKCIIMwJ00o0Yumv3EyCFsauLkB46E4ltBiAmjobP
uzX+/opV9TDCQCK/ZdXHPbbQ+a31DiZB36s2DM5wbtBFdpBQGpcSsbRakreorFCY4/5EIUIfmCZF
6OYX0D5PoyTu5G6huJv9zAlChc8FDtFaERzgkVnioei/tu7z/as6aGR0CvC0gilA7A2AZzemPQqo
VES86XHGYRohgh3ug8mP9tgwqAry8Go5fQMai1RDt84fApO5iSBepC1Cax0hjntooh70BatZOojd
3ZppJsZnoqtXzvrMzGbAPGl8LqyCYhM3TVN8phMsIsunGdzP1rbwss/aRcSKpCX9y2tvje5umhjg
1hUSppg7ABgh505Sn/YpSWek9VQLSgADOCZNZHqG6+FZ+OG0EzZvZKPbRsMljhlwhjXmuST4XtKM
W3PCfM1dnrJ0WsLMRXwsHV5xdFGnCqPVqscBK300s1n56grFtwb9sfRMDm473qRDxQXAHrpkjFoy
7tptH8VLygFfGRQcaO9LauEJiFJu/D0f49dk0Kx0zJCQr3HalbrcTJHxxyEBYV2R/rUeZyY0BQbq
DmsIOitQaAa9K3IfBQ6dPi9uVksvzp5qB3AR36MQ+SZNkUJMdrPJ8vGSec7PwGI9Kszu2qRU1CZx
uYnNOp8yP0bOyL1ABtEEGc+0vWfBRaL5qcLeeFUlnvI2198HyVnMb5n6GBlvtksWc6pzCiMDlVnf
b5ZXhmEkPKuQ4q5XUOQUCg8anHu4UxunKkk4g2R5309mmIdlAus7v42294uoZRS10QKeW9p38Ms4
EKafilpS1eO3dOa9sxqDkNAGCF6NCIV4xuJq54+u5ZAt16rqnEe5degwEPRyULsq5ZAb2pTzYTkZ
b346qNNkEVximte59/uHTsjhoWHmXjEzPQZFrY5LDeyXk7iVDotmpt3vMpnc20gZaSr4WV5Ubg3H
Hm/kC9DfnDfM2urNNKn8UEv/e5+QF31/MEb5I02N5KSN1ttCrboYiTRjiPPIqy0OIWfiuD/SyUA+
62n7QSszO8QzTnDW0WeG7eN+ts3n1hugh5FOdHZkfEaMQj1EkmXLEf8gQvEjKi2biBfrKZVcooM2
tpPPJrlcVOaCdUil+80IGCbmw/L60V47eRpnmhufZpcmKL/lRUVHhj3RfjnzazUEKwRO5nEID4Eo
oz1NfhBC6PuIHTc35WR2R9K/I/pNyG4tSeSAZUNHkLx7FAbjitzg7bSc1OzOTrY9A5ihYfTHjZgc
GzP7loN7WxUBbgbqxyevaK+BSrCUzSA3g1tfBahNu4xraTKuDZUMEgeKptIvXtzBq5HhfOGwgzvm
IMC2OK2viJDmxhKtXjcwo8Tkvw9t2HEMolxKUPfUvXjvqIzXQrEG3Rci2isAiyMnIm6E7TguDaBW
zudcL6dRGXD2z7LHQXD3wxNdM7unuBUroUgPQxlxrAKm/nTWxm1QPVYmyJIp1uJgQomgUkQvYrso
Ooia4ruxGst+/LAMDNcxZZkLF4ZSn5Hx0K6HsjvhekFtO7Kp3l8n3/8GHB+xsoVn3sYxdP+ByQaY
IbaVe3NK3mYKwQ2lK3s9DBSLzNKMIfou5RJAmGJ9kYWtNtyThJq4uLEkYolwiilaFY1MXHV0FLhX
M5JaYTbl9AxYsGyLpaZA7jMMI9C5jKFD2jIzDY4kWwSbrE1PXZB+Lub/oS8/q5qrCSEtYm/L2Nh6
sZ2H40tiDe+aywqPEiSVvy9Bs2PoneP5Tlz5SlBIwYpVaNbHetfV4lpEmv0xPGZW+g0Xfb8hC4Z5
rK4pS/iiZgj2UH05+sZdtKa39mViYKdbFpKDx5IfX6tZsyb70wOta70OwMGsM5SfXoLIBH0AYWa0
vUlj2CZW9cw5/mokGAQDC8Hcsl6NUJwQRaDZZ33uyVahj50BIKHkwyBCq9LOP6NeP9xb6thInFXF
KR6ZREMLLtcbGNCXYOlTsrTPu7hdKBdFdWsD+ZCxyKyM6nOwQFelJFOvW7Mi9M5l1j8fqrhPNx7t
85WxvI9/rYlyOhlWQZ7clH/CtCe63cEsUxLSa4/OucwRUHhTtC4VdzsJi5xJ0qtgCrWq6Nt+jGMq
cIs0ya4MEv1R4Tk0JxLKGkd+ZTR0DkJ55i1szC+lXpKosX/QqEDxXM/zJXP9/OA5cwcOOnA2Bg2q
xjTLUyOaY+bZ8sFR47EaOfxFlms/jNQ4VTmjs250vI/8iPskhpBSI99E28/l3II8WImg5AmncpN1
vWC+W396NRloYCjZiblCOkv+GiL9Ztv1A0yB69SAA4m7MUcSGR/Nzj3S++aQIy3GevSZp+Xq8UzB
IkWVaC4rgYoKtlkWFac0iCMvueOIyfwxS30KSnzOvlt8LOsh9wmqgwA8d/aZBvFrU4inena/DTr9
XZb+IZ1gTuNlkyu6GmtEMyNvafAiKK+diQ6hky2d/ZJy111uIqH4Rn1DY2/2Fitk1T4mbbrG6svl
3VJ24LsdVrOm+WayIkclWOQyONw37JizrWmfMc3lIMC8cpMz8JD5eTzbXfjZmuGxcCPcgfYxtTLs
WUP7K4YwBz0HUI/0XlXInNyt1viZ66jSK4IviCZHBDzXbL7hyKXtMkhh88s/fczUpDhFh+XetfN+
hq6KU8cIX9XActeB+l8ZBrRxk1pRLuWEcuKdK3Arh81j3HIzmDVu6Z5WN3F91wYd3ur+k3cjLu3c
148iNF7kCNx6VNjfqCKI9rnaizdYz2wEToB9c4hY5FK8Viq4ioLL/w6iut8uSQ7V160fDLTT9BZ5
fxNMCFLmcAtblqUYcTyGjXd/+WfuB7UaO4cIe3aVBn/tpgL8ARl4rbV7JXCcV8ENOhYwM/6TwRPe
L/9ugrxbUbqGm3JEKoRkqIsF76TLxFQ/uFMsN/fvtXxtzwIHHokovhZmznLcaQPTXtsOd5LMHnBE
LV16Np207omackA12rRDaoNpic9i20ouihBPE4RS3ryKPUxW5addOaeuCLGPLZysPKsPZUBHMU4W
gZ3Prz1Hud7q6uyF8KnS5WxfGfND0Xi/vJaTCmA+pP20oIOU2IfSMP0tlc/7GMVbo+Nwx9W/Kkss
A3drbgiWkAto6RSqegvSHvA+R/GqpEQIwmgTAD9iuIMhw5icF2F72Qp5m88u3i3tihSBG0eBZdvk
4mjwpM97LBrGdha4zwpcG7X40fDObfMieusx1liZ8ZT1AJSyKmJq6kqOjJC34s4195bI+EX7/sWd
5PuwnLJAR5IK42gcFGzToYllNJ1uOd7uTTlnn5PNTd+5/l5G5C/6BWWtwMWBAYnUAiT+aCxnJCVz
RMt4uR6nOx+pGV1+2j/3tRsv3RI2hoJdNSR81aSWN7xlynFeQtHm10C7X2X1CcZMfWMMampy5r0a
IX6Jphcn89EpMn0SSzJsFrvRxgvydo2soXjM6T0QA9rShPED0EVVxAy8CV8Y56zrKbU3PMUOozDy
INx3FnfQ0c3L7RSpt0LqdBN1BSIc3TPiNyHC0jycNkh6tuYE5d6YWbHsQL+GDpoobn7cGiOjFRHN
h7Hvb4D/9DkPELJprzu65B/uOv3Y0/Ga0S2FefweEXVwbLHloMPx92OCa3Bu4WnAjLCyrMBqGnW7
wZHssQkFEOaGBphiPe+UGG5gjzC16KJ8thyUNw3LN0aaEVGfLfOHnhP82qGJVxtmfVOcFp9nBJwS
PclfSJ///U+Mgv4//4OPfzXY0rIkHf7lw//cfzVLSHf/H8v/+p+v+s9//pD/9PeTLtne//TB9p7z
/SS/Ov381XNgv3+75KtZvvL/95N/p4W/6pa08J+/mRDTVRs6Bhr/6+9PLTgxx3ItIAD/75zxl0YO
6b+tf3Z0uuqf/5f/+jdZMAj/HZqWGSxQBuAMNlyVv8GCofPvjheEvusEURjaoQWU4L/Bgt6/26Zn
Ef/tOL5r81X/AxZ07AVHiC7Y83wASQ5Anv9+FW5/4QP+etV5Vf7++N9old+arB5A0NiO/X/wUwir
9EhB50l9B37kv6APJIg69NcZwr0GA6gVj8ElE/K1cu1wHagPBO/989gLse7UOG5S16IPp8/jzJxO
AqPYPyI4IPY+jKtrIJ5iqNCbaI7mfWNYJ6dJyNvDebIlk0N3oNxHM/qVk228MuZioZ0uh0PyDbES
9mI1QcLcJNewKvOXqDC3ZofQRcccMSvwpTtrptevfNSFunD2A5GCGy8JkSp0jN9gBTT4tMd5awaA
4tGK5Ae7KaNdqyK6vQkmejx4PjDRwsbMbfGDrrBtNNsIKMCxibNTqJTadCZYYHy30b5GYVhQ+sK8
TuJVMvlXTiU7xkPlS2At3vPRgXlf4JcERrsRmdWeTfrBjpjCY5VpjyRf9RalHHzrMu8uhreXKszO
rbJ95ktT/91wFOTwztkneR7BfcvcKxOWCodXEJ38qf7dFdjZ8bDrzdgwT+8LgNiGpRrAoJ69dbP+
23II1aORvg8lxXXO7MTJhLOPBC4ArqozzXsL66vz2fVZsQ57UR+t5BhklvcaCZaYJhNHTGXurq7S
itNEfJCxncA4G+kVbCvGCD+ZEl0q582LvOiMFQrxXDw9O2Zew8bhPO2bi9phXDFTyTaRXz3HBF+v
UTW5j5N2qyOwFFquaeyuY6RbSMuMMwOC8pQWQ3bNxwgsetS+jZzkd7gXwSNlqXcpWywoKQ0fFAGX
uO9QIscEdzu4O7ra7Z7mxvog0FZczA7zYhMwDPcKudFgrJ8pJykICPiIhdRHv/GndSSxcOppwWkP
5KdksfeOQ2812LFztLvk2dUZY4SSLU60KS36+mbGfnx2fDhGymaB1ak/n3UBq0kNADMDp3jmBd0w
DDjMzHXhkUXImCN2bKNMGcmNuQ8ae4LhXTQTrGf490n32+LXZSPwg5tbUB81zve2stqfeu3klxJs
zhMB9YwdTapUOn7+B72Ow5Rr71C3pFc0QfkY+KXeFqpNuO5xYDA4eKjSwLj146ufmO05VdUzdsEt
JOIXN7LnE3kf+ISS9Nxa/iXqY+cEzos2Q+CQJNX2B7wlydFa3Nmu6C4ZzOSVM7gOE0RQnaWQWyCg
YDBZPmktyv4M7vhJNOTq3ZvC82+MvfMJHHXPBVS9+Gq42mWmnxBv/a5kSMQ9fUPe1xrIOxatHS3H
mLY12Dwro14SiIpC11Ybo62nA2oi62zHZwvsuo5eRdYJIDaUgsLb80alEycqnYfk/2GmbDDyIpbu
saF2xZtZUSV4UXQhiOHRXPKNQ0c+KluVj/U+ueKOODd3yZGDaSNLTBIBc/skLVIIIoO2TJS2086D
OB2rVu6LMcfES2vocZrVGs0RVoU6fe3s97qDdheGeD9NK7smSYA9JbLXyjKCW9z4ryxBwY3+5Z+0
p/EX1DEDczbjrV9pHwZBwprROsvIEq+DSSmUi44zVgEw2ULrqpIsuDRDFO/L0JjIOyk5QdCfe3BD
+Vy1ApEkucmbcMIyNSXS2Ro5BDhNOc/rY/+wUL2BZWIIY6byd+8zhSAQb28kZXHIHcazg9t9BTQi
t2qCWT6Y6K0ZbVc3IExFeJ46Ah/ymOD4BYVetU1GPY4Do2H8sUoT4zan1LJI9MZt6oR/3CimBZNW
8PCo5DIDJFzzgU0ou+qQoVUu4pifWz3y0q6R/VTPov6qykG+ddJaNcrd5DCNDiYkhS1DFPy1WFvC
aT0k+fhf3J3JcutKlmW/CGlo3NFMSYKtKIqSqG4CU3fh6Pv263PhZphV1EuzLCurWQ3eHURIpAgC
7n7O2XvtQw3fmfQKKKWD1MdN3yOqwPZLijsIdmf6DdAcEHpBjnRtqHnbNtVrLHE8RH1tb3R+xsvz
N6YExIg4DDUqMd5y7OXMLuiENTK4UyTEILzKv4EyHLvCQDSYD9+QmbO1mbQHGl/0gSZCkYs09S2D
WicDNQ60l5Ad+JBrCMykL7Yh8QgTYBlUTYnSX8oJeElhocGneYNSlfy4LX/6fvTUoXIZTAuhjQ8I
QzRgRwe0ifqxcwq2h5mFw6qhK47hkLHMj2I9i2zyG+1VROFtasbIl6VnHSavWZfT8AXel+Gl5Y5U
6U12sObq3QyxDak0uNb1AbhG/9gQ5YPy9AqVKXoAa0OKaovskZaA3Ez4u9eNAPahkFmNE49mnQGv
RZnrIys+WwEmoz53vK2RhGjwwbdqVgLOwGiJIcV96M9pRlNZP7u9nC+tg36f8C597+bx18yoDnGN
ZBgnCM4BylboLqKfasKmtrT7BAwIBol0v/KYaZNtmkcnR7Uv81j6k8Lbb8+VHxCztfcSQUaIVb9a
ra32Zhuh/c6j3I+H/HOinEUFDitxTpiW2DOwMEllp7jB0spkgXUa71CUD7Ydh7eRZBH8fv6swnnf
zOIHvr86zwTaI0+QLD7tnylzjWcClfQie8OvVD5mffhaVPM3nqTQn1vuGYRPG0mD4FKtSoqzA/45
hOLa0ejqd9dOqn0FDGjjlUNPPC7FrtM4Ngq7OXsyzPaQLE2GiPV7W8nAfMBMxknDNa6w7XzgsNHb
lBzAKgV71zQT36Q3sBX5GBwlyYCvSS+e3Gi8Njldtd5Egi8Z7ZUxvQOXZj3L0qrkkrwyV/tRAgSd
nSTNPQau2sdRRPxMCywiqexik7Rd+kSdUQC2rFtsqax5ekVUQaya4G20pw9zatt7I8rFxovvbKbN
nz2OtM1A+NSptY17t8L4rBSYqcZunU+p3LegpIDR5wEsSCae844pVhGmzp2qZ/HcO/VrL3SeFyPs
ty5+vUdpE4peK5hP8JCIGohg45bM/hn+jY8Coc3Z6ut8Y85aubfDfYjf5rfSKqSfFLRPSZB2u941
jEPQWfISD1wPmPc27HST6WilDmUyiD9UsyyN6d1gTr+kDtw5yikPFVpQ+k3Gdq7KcIcib1oztg92
9WSQBGwg7Jy69s7OH5MM9GKlyiMpC/Wz13ITS8/qv0laICqieoxcwuuqQG8O5QShvyieuFQ6mvmo
PHSUY1vcAdmdldbhya3izyh07DUiwY4vRW6K2qg2cozUsx0/LOcswH8Q5xA8OXg30ERXN/berV2H
ycGpIgpYXT52ZfNgDoegqN0PNxB0O43Ze5qdxvJJ1Msxu6LkViEZc+ks1iIKfk02/zVoAW1T5ta8
0ZYbJ6np5ydFCA7GyRweO+sP6lG5US0hTllONxE2wdy8ikHWP1bnvQNAi94YCrt4uEs2OPT1ySwJ
S0ORZofFy+jG9HiX1oquychvMsJARjmr9+Aht6IzvLHxNyyLE04tbA6N9aQ58oshS/GIJfgwie7M
esQK4lrpDq44eWFudMGi3GHqg5RsD4CpDBdRKafSYo3HspiN+hf9SsWkILIvbi9Os8o0UD5/rKBT
p8rNu02sL1NIG1nySNPWN5yEIF8N8XBqDi1ezSB6sAXZC5H24nbiyDlObQa31C9FoCnwM8lPia6Q
oYUx7QkTe62Kxq9K+tEevXEkEfUZAGt/iB1HB8QxrsZIvASu267pLP0ZMnQ+nHvIMFk8IVaEh5My
4cfKRwQyZncilY5ObgnIyjSjl7+Wd0oPCBwEVG3+l5lkEHV3VCIbcIHxs5zQn8pBa2DDoEGixkIB
dmp09ZITD7gW/fjjyqjDHVXg9axwPA0uIYq6pmPnsPpjF4ZM15d/WJ8PSi+vxHkCSk3n+Khg3znc
cSZW3MLo+x0HMHiTHXa2kniNv4aNv/8MXjQegaK/G0W1xEMye7Z06fFsCMSJtd/bBe6Y0Kal3ZuM
NUPkKwC3mKshFcHHuHhFgiFGR1XSeadx84qZGWhWW91rjRPtDEninsJ9u45MMA9D051Cp2vogdF9
7GQFCEmnEUze2nQcOFviksUgAor8q61G2mFd7Kw9Ok7kQLbP1TjFGwZC1HRzuA1NNBLZ5PSM1dS1
kg4c2LBzDxxPGF0+Fn3nMxGxkz65a39U74XUD2R4yk6u24gefWA0iMHS8BBoEr1VjzUMGWTS2t4h
LIU6L3QItADxfpZuDF1MRwaLcznMYmcFfdo793P6UigGT7BBo8dkSOmj2Ws8sxyQVRI/GpmzK2X1
C45Kf9IWb9QQY4aHSsWALWA0AdkDE8Yin51zfZuE7htZVRWUJdISPRLHBh7JJm4UFk+EUoPVPs2x
56210H2P6ZpNda/29H7futR5h2G/w4pEpKD6UpJuf5KJV60+K4HdrUUBGVTLzC9m0+oDLGQt0+LE
287o4wg2wxRZadYmtIMjXHubA+2Eq68/UJickhzSZXqfMqwNsuJUwS8UUsdbQ1Vcqx4I0EgiV6eB
C5zc4BgsWpBslhx3qQFXdRLb+67C0UbOyDYc9YuwR+cYyDvUauJoddVnH2Pv6SL5CMI95m2ZWssg
S06RekkG99MerQee3Ye8S14Dq7SPXpsdjVG/p9HbbTjY/30hGIGYnktGKEF9FE3JxlFahh/oSMmd
+ZUUU/MUFDzHqnYpC/s2WA8F8ZByuf26JBuogmgfKC89BZ5nHgK01wVZLAy3rH1apfaxHrx0h5Xv
0g945CTiEpy/FSPGijmdyWdqUCKiPzb7TeS56C6m7omF5xp1FmecjENkFpjkj9WUI741zESvZJdI
JPUpxPGMOnmMjUPZWNqxq8LwVMswOGjtD8HrQIEYJa4x72sUgTWKzgn+W+KMmykbF+cKFzLTjI6q
x32mspJwFit5jDm8HT3VWTtmbaeyxGEmGGasdYadpJ9xLcCEP4k5eyfc8mJ2UUtO50AjVuMcxVnm
2agKpqIolrZ6SEhOoMJvTkM15/owWgkldwgRbsMYWBuv1x7zYB0b3SMoxcRPWnLueodhmpve4zci
WgnZwZrt9UW3J1T/tjqTLf+TuSno3T4nz4oYIZ2zMlY0FMbEUa0ckWDw6nDp9aW90vXg5gyRQp8w
/Q75e1ON2ZOJCXj2XrIxQjeVuOgIK/Q2HWpFa3LNXaou2YQT0GQiAI6+IHOu2QRqNOjQtl9GZexz
xZFpJnWvNd2HODQ+OmPT5B3+uk5/b+kBHguXUeU0O6uWgccedv0cwARSMYEylvHp0ZFYyardtQ0+
zjChtqmnasTI/kuQhncmI9bzPkw6ZS7kyi7rtgOdsdANT3aDQ4+5Zb+qzHZbyElfKfIuF7wAwD5r
uLSjUmsGnwhfA3c3Rll8Z3LUXyMBCn097Vi1m/JYCNy5fBkTFrFJGj949BUttKUGoDPCfWnjfw0d
wr7c3i8so7ow+/+JZXHT8a/5s11CQJCMq8eCXLIEGWVqkFuliVBdnGbBElpDsgHV0W2CBK9yQiN/
rUUTc3gq4Irbeo/hxy/n9AHB3KEdi9+KWhdLQriPHKSnWjpeyptywJxDlcxU/eJpghGGSh8aL238
JvowFRJUXTIYyuZkJzMH1A8LWkErZDbvea638VQeszH7LVtuB9OqTiKosJTWw1lpPXQPjCGEEWzm
HkWgKPNP8HvrqrKfKlCOgAjaTRIQrW0K1GVSdJ9TPu57i13Os5p7k71klVHGESSzcOZBFoIOHQvO
LDjJCuqPSPy4sfqhb+gpMN4hAIXEsviCagKOk/cBh0fTYqvnmzOgJAsQNDKQVwzytFn79LNQxrkn
Eo/slQw6JNQlpR0WxWio5z9uXR3GghEQ7MbjYsPRY5X7gpPyKtOZoPWtfhBtUN5RVJ30WHsoga3R
7bmEdfwc9eWTq4iuYoXfxpxvOBw98oy0YXnNo/7XxlbFsdJ+ZUZxX4AHFbQo6rh8pMGErVT7ihjA
kx4itiU+Lp24Fo4A3DUtIc+63xhLKkxPa9US1kPdwubyRlZchFucWl9nr/6eB/Ebz80tEzbgjZEx
4PDSBDZ8t/E7Qna1MerprEXWF7r1p3lAKBVHP71uPDrzsNG9/jAn+XufMjyOC/pHaJqZK6afo1YS
UzmMPwglV4HZ8vjwPVCo3DPnYBvqrIMXkRAtQ+Nm2fJAEPQhjAqep2xVl+17UclnpjW7oUBbzWKe
Fsm+YfhkhSQNKG2XYZFVxGvxYfdQDYnPTizFzV0apFpBPCG8CnEG+vrWiUhjbdMXaaP7ioPm0aEK
0QmxxzdLUg5pF7hDyi/awA/qILKfBfOj1fXZqgc2Vj0pVvOAwioVSOza6qs1xSmQi0RX0lYZ85dR
hgWFlNes4H6vWmZbiHF/J3HINXyAMl2qGxevvdiNhvtTB8O76AEDxQbnxyJ3fbvMLxVZr5r1kAq/
1aoXZKuMztuHZay4CMeqaAPCYFXNyNTh4DEkZnocEoTaWvRxTdQksoksH/oo2A2RMhWrG8bOHWdr
JbUngEP6OgD6kVi3JHGPnqT/UfDrMz3oNtcMmqHjn1IklFFMGmsNEG3mzu/KzZbEQms+WDFmhYRu
C2Ghf5rcum+lAwWPrjYURN9suxhtRa6fq+J3og9m56UfWcra5Z2r7e3usZozVAZYCuhxkCWaTL4Y
lm+kewSjkK5Tt8ez7KlzkDSKqjzdpnNAXioKIdBAHExp5sDJKbeRxtJrkEQAS3zY1b1uHQzV18Af
RjQl6iOvSiJ/1clRUYZWgqaKkQ1rd6qP8PO6E+HSqUJBWPW7Xg/AQQThJs6aaAdypFiLkqdOg2hk
6nHHpJgdz22oMetF9IMFmFYVAXp30HIJ8a5QK2cVPVky8lCqigNzYoS9WcfBM0NukseftgqHw0ju
DQhJRrzc+is54vpwHQbBMEftuzHZWaO7mk1GxBZxmH7mHDNwUVWJXqnr5S00uMrDvS2Nzzz9rhC8
31zFhKBuyCIN9BixKiDW2ZHDIS7CHGAlsW3aAonsesh0kckZA5i4Zglf5Zy08p7I0MaMHmccT7TL
Gc2HFc3PCheiV4eaD7AYXaAs9zWC3Xt5mbtvvbSw3MyFyy43cWxUxtbUCCIZ+v55IooLZcPjXALK
bBxaErrjKV/F6DPA/DHYGfAsIQuNymTcsS+KvTkiSxNt0mw8CU7Cwv0z0YUDtgpwAwOziqPXpEVP
gZ3h0rNoeUZl7iLbA2cing2FnNR0VXS2a/TmUZgiR+nlY9nEaOaUoGxJ+q9ahc+tjb1ZNCHrTkhf
tTBBhjIdd9PWZTWAn+ps0ipfUUwe2ikPUbDyXDFxBgxAox5yPU+n63n5qhE6ZxFLeQ8iB3VtcFqb
IMq23Ad3tYcoIWzNfcL0m7/L/ZPHXrZYaolARC7cV2heqmIipPO1RqX4IELioRcma5uHfpdGja+D
MFSEJ0ae/sIBt147pZMcTXoinEDS767Q8OCZtzBxqgM0XkHOZGZd9HD+aGRmc19bxX2viLdKq1sW
OM3WkgH6hCmlyBvKjZYFn2U3I3Y1yFnoLa+nK5XuzJSXTXrq7ap/odvfbYbuN25I4bKyn6HtN0AT
EHlo9ruw88sMCdcuyl0Fux+Z2fyGKANOoJc/jaRye/rVdQpWHrr6tRw4D3+YzvDk5rQwPIPMllLS
UAgTnoF8rrZUFVWKdasc7Y3oBi51aKOImHSUudE2Fnm6N8ZmbzgdD76GmqVFezaRzF0/BbR0IgC4
kA4p4BBUHrMhuBJc9tRYwYVjAa3/2fNpY6I5jq2NwzPuNUB3rZmcKS+hocAc4nHClY2wj156o6ef
ih9OREhk7Y+caoTVgbkxACMzuSsfoZ8YBEAjytllU3xfZvVHPSDA09J3bKw7exzvIhVCm6TvrpUT
zTCHvGnwcclSG1jQ+6b03Gav9sjkUCVo1eCvoq4EuK4yqhTaXdYu0burOQ6vTBf9DEF6bTpHzev+
zFwSDIC/2DeAqpa8yhDuwRVtIuvTChrfTLIfIMtj6F2LyR7XBtHSyPTvTN1m+goKPOvtK5EN7dyQ
TBpi/oLvXEUNCTyJj8D9hVOeIBnJve9G56zZ8SasqVpXupE+9137VpJWu7xWLZMziN4TJ9Zda71V
Xr1mYkGxNR4N9tZIDDh28lOYXSonf/PM6WHQ7UdyozZtsLPn/s00nTu+SQ+Nmon2TMZkREiHcwqr
j+VPALNNlsjVyMmkLlDyskjV0KXoIczQdmZKnXI6WyVLZZQZT+40P0dNjicyBBUQb0anv8vsEgVZ
cUvFM1dtw1N6iPTa75iH1KN3kUN3Wb6vTqOhm8UX3vJeT9Z6YV+DtvkYSrpac9z3sC+ptUewJIXA
LRbsg2HYE6AcQ3DCvFpn7IyC3npp1ThXpwrfcPdauQhB6oYdwIQy5K7wIiPZmh9Axfjknm8ZZ7/H
xAWsyEa/Nt4VHfx9NakDARa4itJdzrEYUqZ8iTroRlI/Bl1+ruoOZFaCMDxH4OQN1zimU6U5mFYK
VZNgm8YvowZijXFXivxpXbbhg9UljzqQWHrh/X5s6xO4UiwaGrGiCQ4nDBSXilDVuFM/xMFgpK0W
Y070Qu8ZLoSBstgxW3NN2MzFvg8E2NvmlE69uclHmtZ9vNe9cEdm8X5J00SYPbA8CiLk7NFvuUc0
YzpHQOajWB26WKGE4+CNIWxup13SlPsg0DCk1+vAZupS5segJLQ8IALGDXAaye4poAncatS0Xr4b
RcHcxtPvzCLy0Yw8LTd+q8WfoPnbhD2t6O+HqVj3RPjUlvOWwkKrNe8epp+PN+vGoP1tSIpNLGHz
j+jH7Ep/Ba1Hwuz0B2hjyGbdXCce+RUWe76cnpCkwchPHD3uql4cTL3eZQ2ZvCJ4Nuk+oCulm2De
j1F0n8flJ+Pr92Z090bcLiz2DLvGdy6gKjL2FBpSaw4uGiuq22pfs9H8dJm4TaZ7axR9d5oRP3lr
P0+J7WuaebDb6oU55sfMWbELPnQZANXAkFmpG8Hi20TCLoRWhBoe1SSDVvQVQNYIwNktLAZbEY06
8ih7SOD06jTb1lOOhSuS3TdtmP3cbvBTf5LVtKje3zOeei0v74D4vUGLex9azcEnYaEbdvY4Px9m
RrAYwmhvmjWsXDagRcCUeUfloDFzmoNrhzfTMh4KvhPLdX/4W1fVgBEZt1uR3XQmaTb7J1D8h3h8
Zr70G0zufRWa902afKQ4rkMn3qcqvIuwxixmCkvLz7MlTrVV/kYQrBBwnSScYYuHyoYqZE9GtomY
mSb6NW2id3xex7Q26edR4HYsJjxgr1KTdzKKNjrNxtJBDxyV98rx9lbPMEVvh4s1l5fBhMkzW/da
ZtB+Zr90w2MTJHedMTzTXHoCKh/gyw8fF9B9SBYyqUBnjdVTGvoKb/wxyMyHrqR+eswlDjcSZzJa
kZilTnaxVF8AJ9OjPjsXPAekh0vEL14+qfVyswRm9hCED0ZQb1UJ1DKif8U6A8cRXAPJxDlNK1gv
QWZNqCfKbVHXpP5eRE+8UJs/G8L1UfStnUJaaP4r5G0llKzJ75wnKx4OcrIQJ9DhD803QJ7WLhtp
ATnTk2Mv3ZgBK6qsL3MvzvFkPniQWaxR7cO63KkMBy5T1Gae77Ok+ci66LHInj2FFhdx6Su53AFB
4qMcvwuNGKHAMO9bElAgnM/jbTCqT5JD+7q5G5rmTYnp3ekMP0sIEHZ55IAc4hBuv6GJnRfuF2MR
HKkFU0yT45RVF4cRSnCkwR9zHDw7LZMNdDFI2k4DOK0oYxidFOdYzbsg4YzEiuHbMJzmAdO8M0JU
Q3Nj+p1B1BHHrHUungyNTIneMW5Mt86oNBEBO0dqnD2hCy+i57EndpJXn0/g4Fel1cAhq7n9aDxJ
8cCZ93fi/w8Moga9aTsaF7vKnou0hgF1HefotRnqJ1tKlNoc1fWOdrlaFyXINYKIiXihQS093zbE
n+V9k8m+6pZ3UpU6K4O+cI19YbW8YSaMJycjvzFS3t0Ydo/wM4+UHftARTcT3F3bFy8ORPH5LA0V
roJRUIeofpdKFycs8+flh8aseu2ckHIv+jUXFquT2c+FWV6hmTsKoBCi3xxRZn0nQCgmmfdlNrj/
LQtqxjyzk3sb3LI5AeExneER8bE9v1jASGLZbEut2TWgM21BU0SraXJz2AGNZ9JgbhLtPGBTWdwG
m2Ec9rXTX7zApk0oDsHQXCbNOU+hdUCcuItn6yDe+o4m9vTcz9FmjKa963YXEb2HSytzKH7jwf2i
23qwc2agsAERpH9V3o0RzT4M0t9AuOdAEVw92dXB1ZvPOYBVlGGHAQHk5nRwOgtPE6McrUkBRLNE
llmyo4W37ibnA26PvsGSd0nT4ogHgEuZgDib2bVwNTjaxllAn3GbIV1ANsAEKl8Liw7AmJnvy5IZ
NuMbUIhFJRvB428utguVy4v16pgUeySmmwDVxFlOat9ynjhizv6rafz/VbVJQp34H1Wb588o//13
sea/fuNfYk3b/g+P7o+wLVPaLv080g7/pdZ0jP/QCa6iF+3Ypk0oE2Gv/1JrCuc/hHTJtXI83QSC
pCPk/FcMtCAhWtL+0x3d8PTFCfR/o9b8byFaAMUI1uWFSOLzbMP+RxgjQgtda0eNOGHO/qvFhGMA
kNiAlTW/jWP90T1rh3BDW0geYLn/vRX+N/3uv0tFjX+k2ZK66CIslK5BDBxSVuMfb17ksqhsHdXy
olsEoz+3p3S4ByqMiZ4kJVqXrv1LBf7/+LZLMOG/RyoSDNPXEW9bv3WEh2SXTttRy64nEAbNSbI5
ZP+Ht/xn0OQ/P+g/gibJ8akDt+cdeda6+WpQczQ+lTrijzZ++Z8/HvSo//Z26BRcASnN1B1hGP+M
9m5SrQQSWf2VwQdHSFQ7R1gL4BA1Z85uEjWJ8q0CZ4fthRytsMmdvYxpiXIkZ0QzgS4OBSvWAqa3
NtO+fAKDM1QlU/w6kwSGWURjNGwas6O/Bk5vUBqgLZloHHWx+ME9sRr54qH7OTlO9IVnbmXtLmEX
oyFLYGY8XAKsqWjxBrwSBk6euYlRLzT5xv6bQIAwGIIouH06z4X52EH0BqdOaTNOoV/PeL0sO0Pd
Gqkj4oUNGs7XxMNpoUXjzXJLMKKTQ3GfBk9n9Mg4w8poPwyzjgpIJ1Objo6BZ3lv15/NNHLnWYjl
ybsp8ukmdZK3866FrC2PwNOcNc7lszMUa1PKY666A+CIb6vw7s1ghkmRW78yw8hVVh+YPm/DVG6a
pjlrcnidzMFZO8scao5hsDTYSBMDiNEA5sBuxnA9w2VN7a8uakrsbIT+crRBZNYNt7HBKlCW9Yce
VnwxMIPzSNtOk4ZhueBoaJPZtbEK9MLfkIh+LY3fGyy+CZPcCdvkpcwwKdeum62NfL4WRrErB8Se
dTcEiGPUXqumt1w72gDhyLKe4f6UNBsZheWRwXmCokWI4mORu8URlXc3/SYclJRNWkoIna0ebxOj
sHUalLs+txEhOPMveTW3sPzJs+azayr2L84uKwAEGuj+9ZQgzkIF9RGMOYWgvTVzWCyW3d9kmf3q
Q+FHLVK75XUya7zpk7xMxYNdYWNKGoF9b15HpcRtTD8edtFjKFmuyppYm1zjRwpa6WZzhxg3XwPH
HzadVtKlWagmqYWfNmu4ai7xPIMN4R7G6OowuvSIqJR/NdLydgZGC5HRK0s0kucGgyZN9KdZzDhZ
Q/GptPYusQwQ/RZpWJTTb5i9QegWzY9XMEfTlDP6XZIcs6VU1WbrV08jRBMh95w522uPJpFhFCXZ
K/whlSDacs5njvU9iFFGbOcUqjswxmStKv5mp8mvnlE/ipnbJDWMuyL2iDxAF+xbOrDNFEkJuCof
WioO94r7p2LguVIpTj5sn3/zs1VS1dwy/EJf7f5+0Z7LolMFnwQWPvBaqF9a1viAi0FVsStBNPDu
7cZQwxn1zZXQpv+6fXPTY/YK68uI7X4zuumVmLkY/1RDD1+4jwkRJJDE+XSBZsCRnRNyk+XM2dZO
Dst9Q/vomQH3/WRK1B1p+4FMIVwT8eQXBXgk4XiIhzx02b1JhspIY5Xk6t9UI0JoUvq+74D6DvPJ
MZ340KEK48Br+31SP4AJRMjeNWfSs25aXtO66Lh8f+88nWkU627OIazExchjmEZVtovjwI9qFHhU
GxBoEVWsHfRqauv1ALiBzBNFIMx432N+7cyS0BaIu+TH8XQmIUdfTf/NjPbJHOJ7GsQoK3lSjeUf
S1KmNcsBjhpq69nDrXe4xo2sP5wlV8jxums92UxdvGnn5mG14nGe1v1L0Ncc/iXHuazNSnACDKFZ
P9dGCN0+6LLDcju5BUmgk8liFrYRJOPollovdWWKre5ShNFMvcqCqAmbB1IhYJyKCZczILdA5xHH
WkpkHkv+3+WILv5EawDmV3vuZJesupQ8oizgQ3nVSrd5kzgUv+BSxaqf+EZSl8V/HEjvDh7dkksR
86WK2fytycFaWZ63ny37UVmAZ/jD2pH/MfeKa7RIQvth19X5TTOTmonwBKs5qv/+/ji3W+kUr545
3Kp+utXeQg0ILuBQCNuJQJOF8XhbgCSgqp46NJwsqrB4GfiZBX8nZFLWmDr7qCN5q+hWh6UDsc4i
lRK3qORuZC076KN1HUR6NfTsmnnVH292Nj3ODeZPPMeoEVbzyOVqtGQrerBlOuCYtawyDAvQW4W2
BOA2507nUtDoAhoON0NxWcdlcWdKSKVO+JbTUtzIJC4XY8eS5DpR9EzjuU5xDsxeWMNwNX+B07B2
xtFz2l5IEKxmWrEJASKsn5rHRwsRvkFXmXA51B/LJZkqthgTwAj2zGyVkbGwJo7u7wc0NKYNVYcy
Z7nhZdl+gIoniwdzvDf7De+5npBdgUCQO6dp39mRw3VmKr+O+cK9AImh3mRXRzRntvYPZYVInBUd
L0fsbGdO7ia28c5B6OZFuHdHlW5a0/K7OqUdZJfreFnVANAgKTISQFI1vZ8U0s8qGiKfvuO6GFCe
uEON2q0Ey9SWlD2D01zjKceV6REs6Nb2zsCeQYeRR0jV09oYsmud81DQT34QhSKrsDlXOdrfBT2c
LjufatMzAJyr0IoOQKh6Yo8+8RUGm7gvcE9C0XSHW0m20lZIhoRJjBy+Hb0/bZjvMiIiNuDGyo2R
IzZ1+QhEnoJclsDvZjy9dCjDowsgdW23082j+IztiIEZvsZdWWakcNIv30TA76fmVA/PMzg43Uku
Lb4PghareeOO7luNIYK1w7OYX67Myun9zCCrxMHlhnKlSX1d8lJsqj+NnP0yEw9wsgw2wPEu4b+i
pYcyBS12it58hXW3cWW2S3uONUHcnYa47U6xDcOsktueTtIdgw4G63SHsT0hhh7ku+1wK1fFwFuN
5sdgDMemgL+uShTl9dwdervyiyH0LnM9XsFskWnTwbgN2p6BV5iv+6Eh9y3NAWNYfCiVu1zO1M5I
i0yofVGcmWCc4fukX1qRdOzIM3sFGOKV6lAHToqMrkqgtykyC4hoKI5MZIg8G9pDXOWUnHB7oKlc
Ozv4ElNKemSrfSAe5KyjTVyNqUe7saY/14AywfjCwveo9e6hRja7iU2gHWD1QB6OW4fES+61sNwg
r51Weje7e+Qdd+ZcXazBzk/NnLyEGotPD4jLZ5Til/BRZI+63DMI+jRKtKwI+sCdUa83AWI1Az2L
AU2E4dvwPTv0emOrRiQkCe2U7npq+2e37QTm6QXCyvSrVbq74r/jZLGn12LABdv8sNoNJ7sf70IL
PE07okl3h+4ZiRLzMhl8MqkfGdItf0SEmajHmiOmi6nNd94YfYCYi5aMH8KHrJTgRaU4GxQF9kqy
2kgxoBGu6a9aGACDahE1kxq+n0tCDDy9XIAoCnBkSz+TIhTDlHierOjRUk62cdo+PNLByYkZwrlm
eXR6jYLjD3zUejeO7r3AtZ1HeJHZe3Fe4O6PQT1IB5mI8xW4gkxRLTN3RJ8a8/jTOzxUgTLKcxSn
BxZgDgVt0IKRRa2jwlLftybS3BRGolY13w2PJpbcH9CCpJf06ltgGMQG7kyrOGVk5ATzxuPEu4mn
NvDBHyVy/Jn13vDHPCWPQBWs23PC08KSW2kMXlL81f91R7FQRI4b8bwE5wj2wsYbt4FTQ7tn9Qin
O2NAx2V2OS4ZYRIfj794qSSMlTJI0Y3DILobteAhlT9hypfdINf0cf6d4dCmPmrVaN1ApkeoFPkI
DSvfiqKvpO2xwGSMfT2mbgTL4+SXM2CPCjahcBO0MnmL6KOy660TNkubjyGZZuq3yNKgnyHNT6m+
0JhWBM0N8jPLUPuDVJjdun/A+ccyIBFohsEuYAvfxqiPF3D6n7FmIx7G5IuqCBCoiW+mrARn4YyQ
QXTW1A8hOzqwXW5jEt2tMqf0kdtcN18W/OS6NTDB1CF4E6NARE54vPWfPJ3XcuPWEkW/CFXI4RUA
QRIMIkVKlPSCUhgh54yvvwty1X2wazy2NSTCOX269147orkV/2EoovS5EsmxWbkI5JlFWwbZPaIM
yha5rQkcoj/kMG2xopRVMR8Sl6buUY2hMhVAHuplDyUld/oVtjCp6lkvtZ+eAyscFpAxQIpWpBKb
vmr85KH8W6gLsYYapS0Z0KiJZO6rrrbWdqJTBtcvdVoRAwS+8kemD89GZUBVLGm2ajBTQ7PhKZCD
DgMK5kZDGje0+qF49L8oqQPMLqhyyjl5UcQs8kCIjHtq1LMGtEDO0BTFJnMuSR7qQ0tpAZpMENGr
TFOabKgp9VXshDOr7TlsKDzSeg8oWkw9fY7bbWgEnoKV1cla861LJc1tVOEWV8azXA06p4m83WbK
Shg0MJXCQB9CYCooXChi56rdBsnOGrT4xNz7FpyAwmnPLZHWoKFgXRN+kCQo70WkcQEdPbzaROyV
hkZGUlfs+acvY+kiVxJ0j06zugmxl7kAl1htmIGoD7iBHcBf66Yrc7ensoK6MukBspg11d4yWMJH
7UghnG+HiffaGi1cakB2Y1oGUT8iyG8RbKVMSbxOlO+wpUi4mr7UJiMhA7BQn4XnZLRGRB1U25k+
khw+fZmaZrEo8p5JrUhWZ8DwbzKBmXB1edw7DHcJnkZDDa19N9J/NZlA4rmZOMW13XEirRlLXTMi
vsH5mA+m/QeQ4bTJ42mBXJ/ChjwbTdgO4/qkZarowpPdKrUMnVXzRmzFmLnQNI2slrjboYQyyvMB
LO4XgVo/qplecquiMnTpQOwKHNKObpB+2NJvKNIN4nrWGqTfXSEuO8tMD+VYnbqMFBtLn7cyUmoD
VQj+5YXhdoQreBJdvVDeC6naNNKQgsLMvgwh+hgxR8Tfjbj4WBO56Vr9WaokzreTBM9P9WuRhGMM
aos5kQ1ak36Y5ldxqf+l80y0J9fQaohaihJxZv3n+aVfuNPb4l2c8WKUhbSfy+paxsJnRdwC4CAO
X7lYs52oTjEw9NEpc+iIW89dBHDvSSp18E5N8yOOKYFxhFTackHmoBHX3oJMg+zvyXLK8rnXOMkG
XRk5K2stUZgyioWKkVCFV8wfcyuYE+7ShcSlYDOYJqhfQEHHwAARX4jbQXsVJqPYLroWeYGUn2WT
FliMJ5eY72yTFzFix9ope5g4atX/y9vqecijGzbH1z9EjJ7VHNkj5sFhxqJqCAd8AYKbR2oDbqZ8
EJYuu0jZSy8wNzL9KGZ4MF6A2DB+M5dDReh8FvIJuLrHqVGubYwVTWdO1Yhlsk0qyeszZdqrKp8m
082digjfWiDe4fM5CYhNoQ4Bq88W5VKRqIFmjdnlmm6DFkbdqpxQXCPN/6QrIg4lZ2JIFawITtju
yGir/KJj8aYBAxpzrjjedQRouj2FPWFzLIJBBZW0Hi6dMjV0h1a4iqi/6hRJpOQKTt70yGnUXj8o
priHTy5C5cWShdo06X/1SK/dZPsHMyoqiDpyG1IjGbhaCVkHmpglWw5H0GBqKfAzEHY2bvcsT4ud
XmLuoPv8AubS8tbzHai5ZjPXD5kOBtBDJqFMbYFvmVuSumEqrXDPujr3Bq9jNGfRMUsof2ZV8EtR
fs7G9s0oOrLNmFg4Qz6fU6OxWFAQtCixvp2NdPEiUNC9JGE1bVuGg1iW/iAkaaGSJhulEDym4TR1
E0T/OMJUT0twN6Od9mapnHaC0jjQM8kKyirlgSXj2EM09kh5KbYqoNZDmU7QZoENKWIl7ActQSZJ
+GEpa1elVpQDluE0WJf6VDR8MSg9WKnYDk1075B+JLBOdH6VkNlQLYTkuoog1OZF+WIkfB/b6knG
60XqJ4Apa57hF4+NJxsGogTNOjHWbvb9mO0HWX7K6lI7TIRsqWE9bquc3TUnehCjBA0nOOMwtf/b
q/Uek/fIMS2JODVZFhu21kaUuoGB9MwQcQ8t9aNc8m3ek6ttgkUkk48jvLRCrVBqUMkZwcVSSvjc
reL8UcYqOYO+TSeT9L6naRwfQYLdVpdFNFtz5FcrPK80lGaPV3pdF5MXfGLNHp1T4OstXdemxMMW
kHOC1ybbNCqt1lp7BOWibGQSABu9+aly4T0jl5IMg4nok5RdIWNYOK4XUAY5IrWUFeBOvArKSwjy
AKFFDP/ASBpnYO2VokAjO8x6NTVM15rKNS3A/W40M/VysyHCXvWzuTnoWn6NBLqGrcWOOU4lFUvq
JnTauDKFN+pAinhqbGlOGWhZkNtUUcA4kszePKDegRPBcatX4i0ADLioeQ1ihScnExibz+23Hqi0
6zT5FVb1Kc6KTRsiXE6bkKPRu95I4zF0OXFP2wkPbJkTRNaNNB9JHuBdkbLfP7xQGiWYHjTKchAA
sDUlnnke7ulAx/dH62uaghmfDFHqKVMwbiSNt6quikJaCY1yelEr4auAIINCzpXF6tNqIMaPQAJ3
bEWSH37owq+8gPMxMhbgELwnaNLIQoUUovEaGCoYyHiJK8+Aup2khhwu/EkOX4Uqqx+vZKEfBZUD
hLWg9ayt9KeYWN9nq062xQueFVSbVeAMGjaV2qixN6/UqhQx/4R10lFW6ltr5EfNimjPaTx/pqAT
GoHKOJEL4W6sOLtYGZkYiyAWlkBlZ2wA9jc6nSCLXGCxxsMK0sz++8liZ95bcwaMXXN55fR7HCcX
wlt+jYFDtKjV6KKcdIHRI6NmVpPsKybzybHIiRHAfBIgiWxeRr1tQ2wgnH3EUCDDpOGwh88cEdXY
kUwfNowDAoldQoJLaGUyOjBJfxoFGtDo2aGcO/mQ34UfLQAGvHSGA6oMv1mkkaYee12loJwVVE8b
Iq+uMGCq9WeNzLtJAYPWHMlbLfjSg9gLYJtSXHmWSvCjBRoMGga4H918KJNy0DPMTsa82EUnHQWd
NjYB93nL+z7yLcyy+UxxmNIRZDmlN9rb7aZshh8LN5odS9lZT8mCTkMK96SdN+XzpB8VfQaMKGNN
67ScEtFgz+vIyqj09hhWAUqXXrqjXmeFxyYyrIeMSJBcUYuuIekQWlNKdAawZIqp8ghAJKp1/WnK
M0ObXrhSoX5W0BpJ+3skIXSEer62EovdKPhVDOtnkZvPKZ0rZ6zKnR7z1Zqp/KQx+Ign5b4I6n1M
iQvtxpPAzNFOFQsZSpXA45TyT+byN1Uo3tWG30iF5mC1vejOmkCthQ9TF6pn1DV4ydkssYTChQYX
Rh/r7Y+JVsXWMedZAHVRfisCCMSuYT37IzfOr7kkfdSzyWVRZVwU7Hd/fDGjZCXvER7VNbpSciEx
/rEuwBsCt2444CV2Iuz2rVpjOjVX6184RacVmSVxrCXRcnJzUHnYgZ9LXbVuStARnMEhELahUwQ1
KP7WTLdNRc2tMWZBNocDr8NmhaKXV9KxgmDYimKDN8jMDSCpyXgth3pHFMyHjJSQg/ZTS39pk6gm
nmXEZRwkDfrn0CBzek2yfkpbkNFzazwWTX/DkhG7ck7pFEXlCO3gHHXgrv7ovEPCyV0Me4pOrI5/
UKxo5Yb9HfKwktOoHijpxMSLhPirSefp3Gos+zE5RnYeJnwGEITLDEWtM4yKzN/yJg2KCYSTjt5M
sAcQh7nay3JVI6LprOuYb8X83zhYX4VJ+Btwdoyb9fs0sFp0aA4H8y40E39eAjcss+YV3QZnjcJo
oTONop1sGKaJyUxPeT3YdspOCxoADrxWGXghpCBXRM/cwoQFcopK31wBudYqiTAk447O5rmpexqo
A/JYTDp/BUsNrcyWxiFDhIXDPWkg4RqXKSnKIxyw6qqL+0ERX/ORzL22EXVfm+JHgukNw3bWEoep
eEIpRoeSWZ0tNvqLVo/qDig6bYF426w0lxycI1J8u64redfk6fNgDPVZN/t9CbNzu7S4NBATJibQ
9rRU7tE8/bQCSFzUNfOBYq85aPD1hSm3gGUxggk4zffTwm7Slmy6ITdCDnRWKq4ZAmV4bkNzb7SX
XIjDPeivcCc8amLoMKjsl8ZEjkj/ql7r1L+9MBT4AYn8jAKA3WDSz6HGlk0e5FkRaACD5xQ2mXaq
FZPsBY2kMaEy7pqKzrPB9sVNtLw4aJmNTowRRW7e30KPYgFJOarlTgMjWEfx19+jS6wmR3wx00jO
rNcKNKLtNwq/mQQMXVWso5ibFxG2sJunw5mgeCj7MO/w//e2Xg0fK/LPHEQaCitdkPPKr9Jw32ET
NrFEX7mufntk8DCh8HC0gDRI5VPcYIahuj4NQ2bdrfUzlmu5BUPJ7UxaF3XJ0YJFy6mTsnTLotTt
aKYRCnNOxy5mI9zYTXHJj6zYzaIE2nGiLB4cF90BaST7cmJ9WiNjUvhumyoz512SUgEkRh6hMu7X
hQjfcaDS78iG4NqrN4XGIulNCw26bAPeEG5fRnAD3eHIEdFiLezKS9sz+m5GjuzCbzKMsy/NGPKL
YnGxwPAOKlj3Z+h2usx5Q14Al3ck/wFhWnDh4HHWRWFjTuIviChp9Ysa/mD4Uqf/LER3+0obijaq
AAV/UTed/34FX1ZyeVDxPuhT7FkBWVq9CeE2oxSIRbaILhzGnaqQ8DJSHaMQNpF/ztULURjpXkp3
xnSVBd5ZxEWYeKK2wko2l/4MI4Rk84ccBwfmlZkvDQhgMSnznS1ReqpEBabviNGeXgOeRThYAfvj
rsEzoZmiQcMij586MfuXqewyk97gw6V81AM5e6sTZduI1lbJ1PcyjabrgjDJw2cf0ZnxwiX5KUSD
MalsMrWRFOT4wQdEeoNxv0IUc/4xg7WhlZ1RNRqnInIJEcDvoXfJ2Vrh5fUyINaL60eRojY3OUwR
jEp+Kpzt5G3mk/NOgtzUGs52VWi5xIoUEIbIXtLoLMi1ArWxruKtUerfIwN4Tc54Zyti0DUErsWY
ZO9GWV/GdUMDealUjciGl8CpVwDCMAYjwDqef/tuOCQdaQ/oIi4D5whbi4kyLGrU9cJPgB5S6ArJ
zRSR1luE+SbH4YF3BA6rEQaPsBMgHA2eoXQuJ6B7WWOomoz2n8VcHgkvrU76vVUH8JIBPfzfZKBA
ZrTqqvB/vM7QSAKF7YRTbOFDcdzH5vAkxfWxKvAGzPnQ7nE1nyEGkass1z0FSeuVCgMs4G6fZAwX
96mnFWulxKE17UsxV+V+jDEiUbGCU0zJA7aYf8YK4tMWGxGNsbORzitLNkRaHdIcMq1pOKp43kkw
JpZbDV5kjmcoviGUBRHC0SZw2fhMykCcaQF/lU1xZjruBzp65NFILD8szBNpNN0BDNYnaCA6eBmY
nZGnEZcctRyIy2VTGgPCaIHhp1qkRyWdf2UGIm4/zIsv01vaqmnxVkQMOy3SSFi8SL2PJm8I9PEg
4xhrwxJXgNZRHcnydkoEHr5laZkTldi1woHxrtCLqE3ihIdm1U5IoEANGqVzMd4qEeuRrrGFUtjA
r2TWZxpL/WzgcOprYJaldRllGp06qCimLiQgQMrxEOM9peoo+dWSm8AM5A28CZopnIfCmmg/KTOI
lgoljh1W1Pp/fyvZxX1Fwj0HT3j5/y9lvPa21KrkweHH1r26aM///a/MD/lXf/9t3TWL8vb3E2Lx
DsXJzhArcLKIC79TB0Cg3Ef68fzYJO9iT0mCFwza2h5oyL2IzeYJSFzIkC1UtpxscicYZCSzxIVc
Ld4AR6mk2Z6AlO4ky0sF/EtTEsJ2aoTPZ30pG/JJrOA8AyqxC/mr6Ix/6XUOBWkfd1nugUd5qtrx
kEbWcuE7xP7K9lCh/Rhm3NuVOFhPolxVpKaEmzmUY5yoTI+zPsI30v/TNNaxHIIhwraU+T5/3k1i
Q19g1AYAy9LMOgK53xdaV3pJVb2nERCnUh7fk1xy8ikYTiJxKtvRJOA55aBFXaOcwkbtvDnjHiok
MkwVemLm+gVc4jg95DlopZgrklewQGXII3gNMWIQar6rSs56MiVTnhRI4JUDtumUypos3rxsPCEt
XyYMkFES5ATIwcSolIk7mPePriQZMa1uM3i8DUCgi96kRC/qeJaA3B3oSRGDvMAg77JB84U1BzWS
UnWvoPtzIGGtJyyMT2rnpEb5S2uRIl3LHlZJylBseKMWVNxen8hkOqW1XZJQI+brm64iz7OUKYa3
gntrNAw7onO4kUL4aUzx97XIdHmUSw+gMEefcbUponMPkVaZ+swuvAqax3g0PcPA/9wvVFBh250V
USbPGVfv2kYj/IWxGt0HrX9BpZNw8J69CIbHngYg8ReitRszZMpmSxjs/G8mgxxgGFTaQvIHnM97
kCiFHUdMm+sCA+ys0csrBsIzdEvuvbTgYUethZeB+Le+jRh9VSlGsUBHkS/w/qdV9bNEiuFVkflc
QR1wk4opbj0zmk5WGdIQaclBnTRSthrdn2UdiX87/srJ6PTElHHGI4ttKX8TRXvVxvm7j2pkRbF6
BMZ5YPbm0hiiGUlU4NpZeiDLizZg7e48xNpZnaWACjojuyZa1Jt+MYW4v/YxIXdySMNSlDCtikvh
tmWgu7o0GvuCOE7ByAm4Z7pFNKui8aoMximwsDhpBvSkngP5ruly80DYS7yPWsHyB/Lt9rUC4wM+
j+7z+Of70NKVQymWqMoDSz7qfbBsJwy0pySoTC9VBu1cBkzYk+jU1moApQ8FSyMn4sWQcL4WtQLO
kWkPChdAxV3Zhs8SfUhXk7ThmQ4sfj1BE56VERK+QAFnhvl061RG643Qxfdahd4kNLV47y1c9qFq
5C9IdgiWxjnwkkc6Q04G5Xsp4ECl8oY5ehE0ryPHGPI8Ugz+TcMTrsXVa4g5wZnEvnjtaoZIuPay
V8kknicfmQuLTYV9d2yTV1jHmSPDN3z9i92QAJW9BjPzpY4i9WUqEBFkiYX9Bc4QprwKQkBKs0Qa
1OZCMs6GVB+ZDjfyKLNBkfj3j+j95bNGXs1miiGk6BibRmbrgSUwWqyFS5Ro2j7W2/EchOpw7rp4
PI9FpeBsYY65/n5Xj92msvKBOZWhnVqpOxCBsJN63XztUvMFTMsqI/siijp2+3QdL8CG3+Rm+J4s
HYkFERgCNWwNF4YbQb1FMnm43OF/9Dm99YEbIUyl5KJ1+2ZeOXtx08A+w1i5ActI20rEEyVTl9AY
wbSUdvmnMC9HAtfKS6InJLNV53FUyi2cQOOy8ImFRD8WYeJbSZ09YwxgxEsjnN6rxXo2FOii+PxB
2hiHdJQDNiImgiosOlsl4GcVOXbE1DU0wIUNTmgdXYAxnDR1YHoyBqaPaAeud9M/A/Y7dE25bOt2
ZFqjpRcSPnd9Myb+tGq+goVFfhiYJ09KdgzKlQW4+EFt6JCuYyo7yik2ge4D0tEC6pTgoXxufswg
oeFGZsi6aocZkUN63jduX5B7VzUas9H1XMuUxBmRg7K4s4gQY3SsG7YGPaqZ+unbJUSIhRCsQiAg
0+WJFBjYcYrruyQox8oGkafKJJJS03VMIehf05rcN2XuD5I6kmNFC/jJKJMjk68Dqe2kCQdm6VVm
TDpD1kw7Hj+ND/YEeaJGxEq4xBDTPDdIvCpmQrNVA5wNzn1t168oOHUqQMFQh4Cc5uSQMFhUk5dW
l+pLOE9kOtIUY9leME0B1eMoJIfx67IMy3NIG4HoArQthSIGpzYacWMQoNNbooULaU3fVVRm/xlL
Sdg4aV8T/D3RE+BLLsQ0d8vFWCSwcsvJFKX03Jq6N4+9eswAPm0KwzB9dQDf2ce4tTKIPkMorOcy
+YmpIEJVRXkISfVvzpqXCCEzT9b8pFcMyydNUlYSdg4FHd9jy6q1y0KNpmVJrxbg4lEMWpoCyWzY
sIGeEFpMBsuxJeq5z94fbGYdcwRA+0c5MR+ZRQuwd1+QdTepI3APjh6y8dSp+Myxq8x2X8m5L0QD
5KuoP07Iy6DCD6OdmGV9pDI7Q5QbvJ7njdF6CsEqKu8c6yTURtiKJ2vyu0nFq9cMhNmp/YZxLCQW
NBG+ZgjNZpxR4pXhuyBayN5pGW/nvr7MGGNcpZHUHXvomyxzDIKVuTZ/MKo0Z0smGkZts8QrajPD
WqTUsPnWQAw99MGlsnlWzbVVOAEPFARuDlsHa3+kuMs0MYvFAU5lQwooDlTD6DzILQ0xyvrT38GR
K2k3uS5so3rZGRm50ZmGgmDQtmhS9augN8TK9Fq26fk+XiYbJ81AjpsVg75JAZd4tSijDBfC85LL
1bFdOF4IyrwSGlXaOoFFlxAxnjPm6MaHJHlVcMj46VLsMXDqB0vvyOrSup2aJBetnOmSZKHuKLXa
AxweOQt1YSYdQvAoh2VgPkhgNY3Q9ff+/jasvwoAR3Mua2aa1XmrublOCmyjt7tQAx6MjA1+K/w/
D5gL2MtpFg/x+i/+fiWDO8ENqa0d8S5wzdPqk70O3VaTgZABObN1P15sVKLmdXgbkbvfQ7fex650
Kd7Mj+HbOkqMCyOCXTyBxu+Gskp95bigXmseBHUzXskVCD4VoBvjta23FlpCAQIjFQYwTS+ybOkd
vGG1xbi6w2e70b/5jSewgPyvyOglzhvgx15loPrn5d1IbF4MRHbaBXYBqMHmBfK2t5wE0RN2rw1p
BcRuUOA/5Ylj3RkRil/GXj4niqPc0i/d8NQSyrAtbie3Tt3ip7rjebfqk1E9DZGrX8NXNd+19ddQ
nVgQ1lw29hFGmcVBajdgbxTZ7YkVgbp1QhmNbZC2NY+ZZW5j+DBN5iVETeLAtuXn+qsk/2uXZyfT
uAsCTCcbcZ4H36NzkPbQYxp/4AXILq606JNA++msItNqnMrHxp/e8xtVt0owFLljyBVZO654SPp9
8Zq8Ch9ICWglYXvYlNte2yiv6lcmH2TRViZnif51J+XF8hMe1V2foz3ehQwT7eEAKDD3sPYnH8Mn
5BDlit3+wpebHfV72o6PavIJmbr3r5LXQCDymBETR0UC6o1dDQnRlhOntEEuMpwxuYE5zVBh2MUL
pFjUJMI9ITmQ6IxhM3Ru0J2Xp3Z0CejDWI+GEkcCJEEASIlDTvRt3GF/KT2GPUKyYboFEsTm3sx+
ccxfpSftXoyOql97eQcoATKuL0Ph70kY9qybeDXuoC5kHhwBasme8vKt9/EGLPSGocsc84N5onHM
QfKe7LNpfQJCThzzLnwwsBu84l9zqt+F6+TjtMWEuV826uEF4eQmOuV8mUfcOghq6CZ/t5S8n41L
7+8s/Uy0+23NrbE5PDXscR/YIR4swLkCNnUjxdtR3aLE6NhUz9Y+QnzdOsZ+zm04KMkLYOiek+zk
Y9IteFXd/l57xZlzOFqCGSiOH72CBrF0lzvSMmJp3PYI88IPb9OLsE3O2jbeGy9NcdHivR6SmuE+
pCtY1D21aUoa9wP+UfoPz6LDMtjSLKG36oVYO1GCvhOX99YcAtqAj95TXeE5thPsulC9d1HkoSaJ
ztNn5gNYuFTbzwk77FHZVhtUubVLwMwj/cAQcjOuaFzKNxWTu4tTBZ5HHG4i0+l+k1/iAhFPAIBB
hHgWlUu3kw40fcYPljLliznfKqhHAb6l+w3BVDkrXBiUmrviZn1pqUOYxovgMDIhJvLeHcwRucNO
+mo/xDVU17E2wqneiz14cNtyJsd8w2F4k4jn/CYB2W22/VN+Wx09SHHBQu7SWwYjG1ACLT1uKe0g
8U6q3nf7lnySTQhVbqtdF8NuHlXmmjfOicsvjuIu2+VH8aZcrWuU7GmDBfuFBvKZK8RhPfFBoLVf
OPa7LeVGsWFMpPuRXz7pb6NnfARHUHPbYlf9tl4ErO2LJJy5t638YDA94YfblYodFSPnjjndoTee
syuZxLE3CHb2Qt/+TVQc8jVUFwxHitNmR7QNYmSkdeNvKJ7I80t6tkTb+EHHOc8YYM4j0hooK6xA
dzwLNXsNDw2e8BlSCtI8FyuyukLy91x5u3qNPnGTE3jcfnNiBQwwg4KxGcZmNhDvnXSJUB9vk9TV
D/0xbrjZPEyF5Kxb06p9sM2n6kqqj1kS28hs5yCMWwPGTgvD3tE3rR+8qJWjzo7YPCOInJaLcJOZ
Oz4nL+i5If/OdpZvQelLp3mH8Q7iDF1xh1X3myCDU0W+tCtuuqNwmy7WcXkSGKJSMZysY6idgn8j
9s+j4HFKxIeh3NkRCQkr3rS7cTHewxtbwruxV36EY7vj/Us41NMwyPGjOdGueW18xEAxSlFHfLI2
mBmc6F3/DQ/IxEOGr7b8Dp0KKhMTCYKreYCJebbjLYNcy29DdAoOAmARFp+1MW9N7ja/YrgR/ORD
5JY+S3vpqe4/k2P+CHi0qcHRK48Y0Dm1IZMhhBAqafeUsZTNwa5mPRTHrbpvazfc57OX/Frdq7DY
pqvBaOzU08RnWW0jbqi5vFkq6lq3fycioNoxUkJTAeVB3AsnRrCorGdXQSzDAGS3XKNiK8o2cCq3
G51oYyDNvioAcLzu1TpJ4rY6YILUDLveTkd4y7wm0pPwlm6ggDFWvcT/whNIWvNHHPY6a+oFwgva
hd418i06YYog9bvYdQdmnDlfsX4hTHgeHblwpgMy32hTnot3640aXTrWUN8MkrRd4ZM+P3Lc4Ec7
p6MtX1LVboIFPYvdfVkiOj0ExqcmYFlwhat+C4erPvnLIXOxNztQtettfQrt4at4yPf5Deqa+UXr
J/LNw8rI3rTv0WsFA/ybVw48ZneAiPbM1fUkP4hcLpgxPnEhltohWS++p9HOsq7JaPfSXmaM1tHW
5C7xTtvKQ4x93dxMey09Svawk7YLIo23bteh3AUbTYrDT0BKw+RCjRYPgegap+G3I/GY3pdML2hb
vLYIBp3hRXgH7oALDvRz/mQeYoV506aYn4kILw7BzuLsb9fHaKd+qda1J6EcZcvskN74HewVwbFi
r39OwG2PXvsi4MDIbaiaSFRzLt4Bg+K8kWPGz7vxSeuPegRuwpGPxm/Jsw3OinTdEzN57dqz3Qu3
mXoDvtdrcx2RyX+BTSY3CafHBWookhqUtQbKZNKwN7yYpClvzV3e7Rrs2DjOL3lF8oEbiQ4DK+QP
4Lo618SKVPgyvCrbEOwCt8GwmZ+n4WCk3qqthM6BZ5LcsshTCg9qJmf2WL9SKSTli66eus5tzTsH
SaE/UbBV/5rnziKyfBdQhn4k+V66skAhf5LjF5qCxXP7FD8VeCr9sd6Et/6R1ltisHljGNfYoWvs
wSF61bdoOBGb/qv2NCn4VDxOxSgD9F1Ykrzl05yjnEOFRCbBp/khw42zs3/Jdfgw6N3tho3yUR7r
feT3h+5dfa6y7cxEGE3pDeqGDW0MD1S07KLcrTa1sbM+unwLx3jID5Ab5+KpMFwsgBGEs6dwuZU/
1ceaHYh7E82DSWn+L9Q22D2KX7xdufoPb9n8hncRG1YGewEFqIaFEW6z3XnGUwP22KdNei+2cX9o
b0w7gwe0nuW0/JZH/Va+JaYDAv0eUn75xSseVEeB9I4371RpbsXNwjqiOzUvK3eJh+1aS06DAsXJ
XqjjuuIzBNBHa/Q00dd78Dkxh2IeYPvyU3Td5Hs9M3ELqoc2XIVLfsMpM5FjzWvGqQOp6Bdiz+Uf
G1uNMeJAdD09yuAgPtCt3FpOHT6pXBqz9rO5axFM01dcHO2qndDRJ6+zF1CjfvHgC0Ti+dStGH6A
YzvFRww55l9/bF2JV4btCVUdgvxXoJiCH+yoW9z8mh6UxtW80s888hNP5rHCC2ZSBTvGKXqicgg/
eGeyw1D6FRYYlRQcu7rpi18l3uq3TVGwb0iFC7DG8LRpvnY2cns60FenT6GSYY6U3yN9jYlndWP8
G35ILFhUVICNWGcPqbnNXoHkLOXPu/BRTR9ieR0yt36j6xwSHu1RQcVbJAoIqSnPpuY+qfXWfO6r
zUrVuXakLVH7wGL84Wawq6aU8Rxo9iASTvl9ejEBM3/AQwO5G9l02X9mzdbuGFqYTkqqu1waRn5e
/RB33MbgOUBSNLLfAQ9HMe7RCDblXfTCC1qiHPdUP7+GUFs9k/XTz/bZsfwcTDs8ZPfwTCBQaVEr
9Qh2/tEIeFa/mM9wEKVgNTfYZKwjimXwr4jF/fhSPPOxpYv4IV6VO80M/ljcUZwR3vH6EL1OLS4e
SpebKxyyD3p3HBSyf21wQECyTtnv4Q+rcS74KKq6s/nAsPuV/Da7hJHevtqo38ERHrgUcOajRrbL
k/WMl5G+XnUc/RzAtdtuop88YYbFeWjX2THvUeMnZEMQIWT3b7QK2K/7N1ofHZxQjC2u7EJreRbe
c0/8FmevCknItoVLynqI8JNL3n0m9Je+m192rRGi0eIQMznuo8FVNsF3cGgfYXNIEPPu5SM8Cj/H
5hZBabPBYote/W7prES8oVzsXyT0gmZbPj4QA60E7AlP21rX5tq9IOZ8mHCA8T8i/Fzh43bqzcfo
k6o6+WX1kzJXJy3xa6bBF9r/hgqVpUfZhD6bXb579NdIOWY/2htP53P8GWzznUXYU+xaB+Ms4S/8
YbaA6MJaXiMamBtDQQpvqx/CUdyBISdVheA5l9VfPzA6caMTj9XUbpJ960dY4C/SbV1sVpEYZzhj
L12q9RBrMmHY0s8Lz/OL9PZWS4zlXdo+DG3xnLMx1h8ZWnZn8tQzDw43KbrKh+gf9lfzGZZ4/Jvc
h282AeEmecV7cZ/zbck+cQ220964sUbxUhg/TN2OynH2Qb8Z7ynohsxZbvyw6b1bQzf2KuRjhSrN
+R9pZ7bctrZl2V+54XfcQg/sjDz3gWIDkhIlSlRjvyBoS0Lf9/j6GtA9lWlTDDGr6uE47OMGJLCx
m7XmHBMgqH/lvqEc57iO9jZ80zlisDPSUU7O/BvsVfL9lDwDRmtGLRIPzCHbZUfk6OJ6qm9KdH0W
7r334PM+zdzn+I0x3JIXwVEUPaa8D26ZjlSmHCxnM9pd1TMco+/VM9Ojfy9vMRLcFcvumbOrfpNe
K0tru4728sJ6KXnbCgSl2ZLJk8nS+M7e+rH90Tl0Y57h9QLbnw/oSDekYWG3e+HATrh4dZ2jkyzm
1VKm5Uez70lsGE0/y30hUZa5InybKaM72C9DvxXzduf+6vrnsFpKycqQV5nO2XKGqt+xdhGlf14b
HD4c4jpsjDP5+/QC9cSlbvN3d2mozqgvYeX3zVIuHG/FH8xWxnbY5bfMgmgOxWbgw5ar8t7Y9Cvu
gHytLSoago94jP1ZRD1oAqziBVoHLJQ0t3bT9hkv4c+UbZm/IK7qtbDBiy2YwJ8lJvJJuDDLHesm
P1Yv2ClUDp7KXnokBcszIBvS3ddXFiLoTsTuRqI1s/n4WdSb0E6jXMyrUQ7nFizgK8T7GJp+wFzl
4WkRFEy6bkqwxSvry9DNP/5/hAgrieqCoSKibaW09iIsWcfxPLnkgmOY0sb4BVBjtbTgprJZqSR1
IxspP/XsaIPjkI5fiLskYO+FShmFaNfcRXJYrOKUz+PnLVbngZehm34Ikd1cNXQ28HiPGjK46lpX
erZLffb3D71d3jR6bq4i+HKbvoPSVutsKOMyLjbiTbxllWivhQS8dYp1pAiLPmGR5BInlY8fzPEx
tiRvRXOBIiYC43xBYB/bB99+RmRZOj5UnUn3iAWRwrOO9xQlByXaYXyVjfAgRXceFYsu92xEAwrW
53LX6eqrGsGqT0MOc6a9d/m+m4C4XLRMzTwjwmTmSpy/4S1xIhretNy9cWtXZQvrEUrUvIQmqF7V
k/Ef8yAaXXXQKyczqRtZHvu9VTURgd5ZRGWGxpmbP+nVM2EWKBX4eWD3oGOD6lUKw4OI84eyr+5r
Qu+YI/UrQgSOnZlTQh2eh1wizE6XHSrrS2Ww7qLBc3JJ3WkcPEUL9kvRHyyXw5GlGoRHDJxYSs0h
K2Tv0txZdLX9lDejASgJNZDbj4/dqN7yONjAZLpLnSh/tYkWm1ktvEO5/2WrhrQRro+jz3dcrbyu
0r5aN7ismGfieF1abF2t3unkwd+VEqYTzBjDyi2IXJG94GpKYIWZYd3Ysei3xASZM9FSDCSKlTbQ
CNJRqL8GisYLW7XcWYA4Y+4pQJq857Ex3vWuBHhMUjLY9XhpxGwXAFptMLDvwsLnNKzYV9/+O5jx
TMihMkUY/jsLcYpyNHTSFYVsGabQcWdy0ROgi9nHatpKdul0OnyITIApaFkvVDdYV0k9S5JiVerh
JiexCUTF8Pj15T/zXaarC0WTbZMOkX7CzbF6o6+NzCoJWe3eAWrN5cqjdBBSxZAmgZJbmlS7ZLzS
X19XATv06WsrKmmBtkFzS1enD/YbOUeuzLxXe6Wk00JYY4lTrDRXgdXdDSZe+FFGTZ+UN9jwbkyB
npN2MifbDGiW6DYXPsr0HU+fgKJaU1ylEHyikyegRIY8IA8tgYSDRQgLCSyE9OZnNqrIW5+YZfqT
ExCG4dvTPWsfDbcYrwQ74dYbLgwH68xnURW0qJqtG6o4/SxG4CqqlAX0yguSx9KQBX7CCsRDfvTx
ormSrV94Etq5Aahi8bCwmMimbp48iYiO3ZjnUumYKeU+q0seLc1AJ8lOqxlJC5huv6XUP/LcBRiT
riqcqEXP1h45AC6TeKPFbojEOIRCywEmUtnr6wZ/yY0g3UO488ryyUYDkg8oU+uEx5s3tMALyBEc
iBCHLQK73n/9UM89U1XTLCyy9kS9OhnXRA/krEpe5dgJC6EJHmZmFt2Fl+djkJ6OHE3l3TFk+FuW
pf45iHuczkMtpjyE0jjAptm3ibXtLIrfNW9MTgnW6tL9mLfgGAQ/6ex1Hxo3+D8Ile7ivekzouIq
v+uuobld8+xXua2/iXpiluQ/4qK8GQcAGrlZrOTKvZMb/z0rk3L59c1SP9GzmIM01TRAVNsKeeon
MavC0AHIqhrHAcHW1LMyaAXkSTe0WgZCDGZjGSROYmnrHtoTlOZVaS/TMn7ylA6BYwRhxCRFSahv
dlSSzgxzQfOgFYydd+cmdnnhHTk7d2g6jTsWL0s1P37/t7lDq4SZWQEfl5F11ShQbTBcXY0TdkpJ
2seIlvrk6f/RG9tQo3bpIYCjJjOLbbm+9FnOvT0aE7eso6hHGHoyBDyEJYoEVd2JDLonVhGRgwNt
ZPCpCRVqsfIM3qe6pcXu0cbo/OT162d39vXViIfVZThvJgPxzzEo8Jv8ewz2CIrmpaJSZG4DRKLD
o02m+UyFU11Nbx6+rAggyPRwWvWBcEWOheBkemxy2Nj7N3cCooyI/a/qUHmrrYiCq3eTxznsnphT
tiAIUAAr9N2fcCK22CgpmIbtZqIs1ROG6usvdnZh1IRtWqzGqm5/mpfQoDKA5NKpsq3RUGI3NVyB
qNZAPNY3NfkQ61ER65jCeQj55eurn1sXGWET8YzkYVU7WRP03tUbPWFNGCZOj0RposPgxksbrhTP
egyNlAJJV1/4zudmLV2GmKTD94Fkd4KTi/ombaGVl87Y8ywR3Pww7ezH19/s0jVOvllg1Co+UQYs
Ir+b0SxXup1cmHzPjkleBoXHx6i0Po1JQXBGqda8FIWy1DpaAKRozQSkbFrc6b7/wATpBEcWzQ1+
mT2mJprx6IfjmLTZYhuU7U0r4w+1VWXeDTFdKouKgT/4P4LcI1QTBXA7Jbw10vAIh4TK6ASM8qz7
PHB/TsAx20Wl8fWNU6ZX+c/ZngBqw9bIQpcFkv2TNUU3cgI2gQU5HuL0Wc0yTtZIslARQV2FCa+Z
VcWPuLtpOYC78aSCrknO1jcX6fzrj3Iai82SJssWyH2hGqpinU46hWnJ9pBrRDqm78ThgAJQqV9b
tUIfd9j3ZT0FBIdzX9t+fd3PuxNUkzbCOssk/dv+uEO/TbzCU+qxjOLCGUd/bqm8kxU3G9Zrix+N
Sbck5OPrK04j/uSe8/1sw8I4b2j66e5YVEEwDoONO0y34UegzGYr+5KX4dP/w3V0VVZ4wMzm+vTN
f/tmJmc4TZRW5tjUbkaXaFo4xkHhXthr2tq57/PbdU42W5IWmy7CEfiosPEJnZij+eaUb86kHlmA
kun0Fe/jIFtnVQiBeMhJQltbRXjg61NraJt2KYlJc6UlCw09lqL58jJkJ0QQTMInTgeb34N80KFg
K3QAN41HzUgXPfZ7sNkr+KHSojdkFL3QfQh3Q1Theg9egg9MdTnmh9raKCpvObbLbAre7nQ6dEpr
EW4I+b8LMzIasvEXPnNp3XGgxDPZIY+kl583v1pbRl4Q+R4H4hTXTh8dO2vO8ZRWm9fX6NXs76QZ
EEiiNTnmpq6eZ2tkSMoBHyNZbf73LjFlhKvQdYxe33u5/y7DxJsSjyDAGTY1zFGxwPAbL/JSDcc7
Ds3FyqXCmgka4K2J3SaMEA/Yvf8UjOPBC26/HinKmYWJDaVl8ArKKMOM091SHI+SxjEtc8IEIIDq
dw9tnO61Tn2wS/GTakQ7k4doj53nWSThXSV8HUhTh9X/OguMzQCRGfP6i6EUC8XPH0cp/qGYWsxK
XYP4j9XVOPgUdgpzHsjeU9maKQ/XJTBNUVa9K7+WFf5qK9pja6NLpftPGWmAoPbR3oifcdc9GLXY
jXXzoEaUXFvyccKUhkgidmXhL3RshLXOXwhjUOPEDPgdXs5wn6j6NV6SvVq3D1jmyAQPh3Stacrr
4CkrV7J28GBI/yjVY0NKQd7Tegy47e6ULRIEMaWmRVGOiCvwLFxNn1PVydqqrObBN5XXj7/XmtdV
Vu1R386rFkKFipyvjsWm11zHoC3YlPKxClvH7ZnTFP1FU9M1PotNHEBE99U7z9BvvQg2hF8+SmN2
g9sF5o7vP/pd9L308/G69mHyuJ50X6fVjd5Yr8Iwqebb5XOGHfEuagXerfQOa1x2zxmUMeViuLow
Qs4sFKqAlkrxyUCVaZ1MJm4CtVQtB9TRYMgyrxw2RJzAQhDUIZPSWAaJeCXpmxS4pkTOIvPYo6qn
CepqnXPhs0zL+ckEqqmWDm5CwPIQp0cUqixt2+VJ5oADQZ6+IUYkmIxqycJGL9eYCmBmLZOvpLw7
9lb9S8nkh6pEWeP7tr7I2pxuoi15667uLyxiyudTh8YJTTZNVbGhYp7O7aU3QCpvzNTxsAxQ78pt
pLI0XhCXQxvvy+9uAhibE0DsVBacLV/q1k0juxcWtQmOfHqL4NuynoFf57/Ts2I9RHbnkjMNuOUR
IkCywv9HYOsHNwRTx6wP+2GbkrbdaNm6nGga9eQ511uBrDgOcTSav4xkG2MnoCzf38H7G28IakX+
hLFEJSVaFShnXfKMR1O609qY7xLUKsQ52Fp6Ni7dxgSrTcX8wsP/fDjROB9pIBkMahuqenI2qKI6
jyM8VRBam12tClrv5REG1ayNy0PRpYe4GZD+aCOwmOz49cU/76D1aTVVLJDQljCMk31m1Oa4m5QQ
O4pNuwm/0rwfhgPVumVgFqQeE2tKPN2lPdrnZ8muHdy1ZbEx0ghX+HMdz6ssa7y2iR0yw64HtIR5
BBjdbIB+hLeGi046xSPXH0k93aOifv36O39sAf9823RZ42uriq6YpnG6MfOCOE914jUJWSWNHFgq
o8NUkd7JV5RWb8PY3LeYA2hvk3qWSqAtOqoTRavPetl+Bth+aKbftoPodqjw8k85L3WSHYfhXmtu
wPhtwgyLvlVeelqfpwk+OIcONu2GwcefprTf9j+FQd3abBI+OKZ7X8MNPNqvISZ8EJT7r2/SuYGh
UfQzuU3shIyTS/lIhV27FpFD/tqzZuHw8KwVObY3FjpvLGOcKGvx/PU1P2+Y+XoQ0zUg59Nkc7rt
0nPAmpJNnCrzXSTyYzYoB5AMczlXHj9ueeQmC121LozHz9tXXeZIrn1s1rnwyUtgVBQxateKHKlp
NgNJNLoe3QamfP3111PO3VNDptyl2ZAF1dMyLtsuolj4tx0vNfZmyxk+40Wj4MZSmX0vJO060tVl
KBtLG7aAXjHLlhpOq2ZYB4gCgVQZcOBG61lyL42sM9sl7oEis3+3SUjiRPjn0OrJtUjDENtviQ9o
DPwHzeiZA9zrOqi3TftdcUNEPiGMKOXSUDOmlfb0fZymPssAEsZKc3JtFpBaQDmKHEHoKVmagNI+
WAuyRQh1n3XrGqbbDIMmuAZIJKnmsUrbqIoT79bHBE8EqzteAR+8+QDe2gpGQJuXWlPwHvdJBLGG
lYB4Jl57CmaKWs5xxiEKyYksdav0PtYxkfcTQeYDOlbnOgZ63CT4xOLJ0Xb4YBlIhb0wOuBFH38c
IJ6AnQT0CRM5pVZwcF33o66MDfGbbPQzeTLFe0vfJmkO9jFIjuAndT2Ubz1wP9KAHEBc4koliQTA
8zKfjgEXBtz0kn66sbaYSjOKLfTTATeGMFx9nYlu6KQf5CnScTQW5rBJStRoBUAU12g2WQqJBNPU
K+6chZZXd19/iLMvF5EDtC+ECv//ZCJJ9ILNg5fFDp5OJFV8bTlSDrZVXzi0nak3MoKFybmXSd2k
1vfnCMbtpqV5QRhbp9F0QptI0GM/YVKrgtxyUznAPEAPzrOpNWPvN+p16bbXnT1e+iDnVjeTjaWt
2hQ/uft/fpAxlLERg2Z1lAruRcMP875cVd4xSoYXY7JyVlX8syyM3WSET+yf//c3nLugs6Drtiyf
VuR4Dcw28pnNhsh9ne53ib4sKd0Lk7X6+ZBMEYyZkT4D5Xv19K3tqyhVxowZw4xoMQg4/7M4j1Fn
WftoUKA8MGeFWu0ErSlmXc0ohzw/a9GYqCUU8QjDAycHolzY8k7tu0AXzwnMHNUlbKBHHliRnTi/
PA2fm22IodAV2g5nyjK2Wdog/NoIZWezkbp6I+X5kVt5larq9SBfnPXP3idVg3UH9sL+1LmJuUmW
SfXLGfpbSWlAIkf5saFsChLSRlkTBz+b+KcO+KWTwFV17EjNYhOkCGC+HhjW9AacTgc8KJq8uqIR
TnKyzolGBfDkFZGDyRiXDqB/G/ADBMoCamWA9guTVFZXdz67CbYEewLFV7L93bL1Q4K2JnvrPawr
QdI6FdulkAUS1LRPlAM/tEJB2d4bN4Zwb4ZaPdg9xYycwSBr+ZH4zCeh1Q9Jnh1FL1/ngOoJBcLL
VH4vbWNReBLqWvZLlKopQYrDqBT3GrSmXJBNr5pvQUaznXhXbZGp5pRied9qIGByq9ySNQ7eQiae
KiHqywJ4aj6nAcdchr2M4pT09+ll9xkOs8gIYO38+Pi5ZSaLj7ucF1RU/OxnKF9aVfWzz96iwsr8
h7fvdGtfutVUUiCvWhTlJgW2ZEftpqPJOZ9eiLIjxa7wB8dQyLnqw58mdzoUyiEs02Polb8av1qP
sn6QAnaZdceEXZTFAyyOu1EvO7al4ioq/V/hT0WAHGkIVYP0eIfDy8lgkUUTZ8qKTZTRkvnaMrjs
3KjIn0P3OM3FmsVvyRDwwUsRFRi3OAky776u6GdZ0oVl4NwGQ5F1jpEYvMV0jPtzVoytpg8DACKO
VCszpU/vvd7dyOFC8YrHrByOco5Wx433IhsunHHUM0uQwmQ4bZpp1mqn+31V4a3WsW87o6u8gmt7
Afb/ZCn+ohDpQ5j/aBTN0ZzhzZyMZQbCHf9FzqzrzNWOdls/pAVAPTun65dPlapV1SOgUN10Sb0H
S5WoH/wyXn/9rp6bXalpKSb7ffZjn47dLbTVnozfzOlCFG1Wui4a6jtJ91BG6XrMo43cWUvNx6GF
SnNI+XBT/mknNw9xjTrC8rHO+LexNf4Ke/0lseXXERZcaD8qyXCMKvnCmers41UU2pL0YjjTna6+
uiTCoLSrzMFOtyvMrkQ09OTV+VaWg73HZislsX0IvdVgk0L99c06t7Hm2lPlWVUMwVz959hiyuvq
Si8YW4SnXKmMZqXXr3lrVkY2N6TwAWf9xh/l1zyWX6lTLyG2rdLO3Rlq84A1fxbVNjJm4NOanN5c
+HBntgN8OI4zGnswTm4ns27iljrAeZ7kWGcv4MaWw2i8hAbTpedbM86n13JKbckzjJ3piY3ee08X
PsGZcxVPRhaabXLAsk+3gbmlB3WSUl0qhvZhej6dKRyvAmJev+iifSAy/ClLpnRnexfgJ0PnkYXa
S1iNr7Xl7aVUf0mB7Es6rllLufB2nlmOFQ1VjdB01qRP3fkWvmU6UodGCd1wrs7eDKM4xITVwbsp
9naTXmoGnzmFMSHLqmooqkoX4WSwMDLcTK3G1KE6sCw91PDwTGaQV+e56T+E/sD/7C+8ztMzPll5
6dfLhqbRgdZVMc1Qvx3c87HrS5mU1Mmx/DyiY+zxhlv1jZellwrf1rmn/fu1TsabkMIo1PWpUCbg
Y1UB+dChAqmLE44SHIs+A8BmI2vUtZUvF7sxzyxMOPbWHgQvrTnHsn6YiL6Jbi09+nllPqzlTH8G
VJ/QySedBNxSPK5yhczvzpLXlZQfsMT6IPS1mmItFImttc2b8vBBPkaimdB+hM2Xv+mp4gwa+0Kj
BbsSjuvKV9ZFai3SrL0dgldPtRaiSlHSWRsbDzYlF7XPnDobVnIhtnnZ7kQC9EUaVuVY7aSuOEQA
fBoJqykG0Li9SdphrTW41IrmPQzrQ1vxKb1016cQTBJ3fDBiOiWqINIow6R9FVggbOJ+nOU/7bUf
cTzLdAHzxZVfiLL5HlWmU4IskwZCLAFpi37eyoTkaBBpCBrN5x+ES8FXWeqoJHHj6RsTTZAVesUy
6VFKy8kxR5pFZbEiB6vejt4Qw0JNWUfMgiSfjBEIXmCla6MKFMkLNrzBOEFptaxCr0O4WXew6QBF
dUNIQASJuU3CJlETOmCQWI75JybqPrJEWAnGzu8tfwVZCMk4FewZIQwvboHOOhSk2xMLZEv5Howe
Hh1G/Wine1Dncy1nP2bJ/bpKWQoNqHERfuGW7CARvQnsQVZQHWzX3hp2+dYG2d4r071U1WgpXDRP
Opb27FdlK89qjG8xjbKnsF/DMpxZJrhbGgfPFnAkN8fkDaRY+I5PGKQRuTcyoVYN4ADNN5a1tJ6G
RG8WezFYW9scMJHyIad5AEj6Cn3rSovgHrr+dRc0L5nl9fO0GVZfT5dn3x/FshQmBw3ZysmB1Syq
oiasMXVInJyXJjOy390NOYkXqIT0wVw0o9jyFS/Mg+c2KdQ/OL0ipkCrdHJZwx9gqHgDLjLaP4os
dmmUUM9PL8xEZ+r5Op1heo10bGkjipPr6IiDgNeL1OkG4TRdgycKEnyCW5dqSoacbpYH/l6U6k1A
LE6hXN4pnJvxWVQtk3tMFfb04CjypEjyzqCjgIcjLlCcNujfO8m85n/vEApw6LNnrjfeM/kv/ADF
K0jEa7kEkGxTfGwI5Knr8i5SidSyzS3xtnSwDGDJLkE0HeTMWaKkvIKV63hx+pp59X3jexu44lsx
tMAUSJtqDcKjm5RqvkdQiIeBOOma+ZCZB60BAxcxXTbD1COMpSu1hFbqD5PTSR6OWjo66Ujgjm9d
KcLaJb6MkP9VrSKEOS0GfHK9ZpYW3Bf5vrQzNOw6pgG5Ho/T08wgg+H/6qO5HZpPHKWixATaMIDP
CvclvCXIvexEfrhSh3Bh6tj5zBsaHL254gUUatrwxmaTSlZBCE6BKlSVWPVcDVuPKgMYRwWEcOwG
KyI/SCFAoF7H+RtGKsCkMmzuvgXLjzCi83QiDWr9kPddsRzQ/FsEcoN3IKDVUuBQ0Hu0WnNTyZgo
49KbNT0e2zZ8GqMc+kYyicTxfAYuF5iwgl+/g+fWS1PjiC7QuzFUp3f0t/UykCsjSaM2hX5Ij0l9
TMx4O3TyKlKIq/n/utTpEa3N4Q1nIB8d34KkmMIXTqmxg0m8ImX6wtc6u0s2OVehS0GOxnHuz+8l
F2qeFXrJ94qcyidNz0sXfp8tp317qAzfFY94MZzs4IYvfM1zux6qNJSk2GpxDjvZ9ZglsoI0Znrp
aftCQE8SLC91vbN8sVVyni+//vrGnr+iQSV/Cjb9VG0ATo26BY6hU4YlBrDyAFXmqLjDM5nEbzVr
CFSnxdeX/Jg6TvdZkz6WWidqZetU/DNWOVR/EhScsI/9K52QwxaNI2ZLQdCoXM7G2nyoYDORBdfF
D7Z9KCIojuXAHqHsplYfucB5vZdYqCrMrvhMk5odaTCuxIC0wZAyqBMkj1iJsY0QvVHocjHFjWsz
t8yrsRxXnpvXV5bN+9bhSiNrgNr2toWjO+dd2QYBfCmat9WV4j6UMca4GiZcIjQnS9THXhR3qZQO
M5dKLILmuV/70ISFFM1V8hOozXa4jif3eVEBTUIASEhYdsXpM72C4/89tKFOGMDxvr6rZ0ctY1aj
FURrGg3qn6O2612y0nyROF2Rv8XDk4A2ErnjGnzdTtUXdTMP8TuOlwqZ5wYQPCAKmRR09U8ng6qV
Bj9XzcSBUP0Wjjw+MVbHIa6PyaTB6Mt8D/fn8PWXPbf603lC8S5PP3zsrn+beWRRRgiSIR9GLCEZ
uJorgU5rWvrLzNiEtnIbZ8Vh2p98fd1zM95v1z09P4ejHreZIScYm/uVHTPGQrvadaryXGbt7utr
iXNHUkqgiMQ4ljIrnJTK684m0INQJkdLw/u+b7t5gGzdoxqrlnFNjEv+bhDmRvdpXA2yj5fdhplB
3VDhQbtuRXh95Wjea5xBPzLN/jYkYxxWZZ+4AE61GJGfpLx6Jl6sSgeW5xrfQzSSC1VFltcTu1fB
GPRDwDnG+Fg3IE3G6IG5EXYv5Kmln67Z02KLxm1S4dYmue35w1xi2qFM7BO2O7GLMtxIhcR5QwF/
PePkRcE4Y68vpQdiNiosIdSdXWXltQYZd3VFmh7BkEipFqnRfW9HvSMEjmOPUhsr5F471/QgOXfA
L8k0YQmuYUxEV54KQzjS+r0e+5tp31yU2rPNjrivGBtEKiw8v3/WvZEYrPoQZs2OuId8YUXSto+M
RQd+NpD8d2ksh4Xh1xsyZuudUfqkRWF+JaH3whJz7qURUwA1jQfe1lNRZxznFbrLnLp6zukq055b
cBS1rD8bubGl4ftcE1F2YaZXzw1egSYDN4RFq/h0PHG+9MgtZIIwY2unArxHduuqc6W6KiDhBlM6
lDK14KpAOKYbEmmYuLs+CEPHC5OHsqGtmau0fRNSO9TwPXXzF/T2hFu144SWiLaweOElNADVwWYt
4hYLsGJAg/j6vTjjFNDxWKDzUJluqFWevBeeNMRoKmOYR26yRD+Fw12m4t2Xyk5P+Fbkb+WzAFOf
NMBfjySfsD0hEGYPGRVyDyOiJOpV2zAL1+kDqXrot7A6rUgtwIkLv51Ij/ip1ZauqQGPzyFe1hIB
FLE8RUPL5L4Gre98/aU+J36DfkQ0oEybKZvyzzRifpvRhDnYSa1qsdOr4aKgqA5KzT7UmdlelWq/
VISbz7MEdHiiKgcfvgJn+BR7r0c2SJ1GqyDiGAC10vbtC/PQOSEGom1aR9MuwfpUmPV6Y8zdlsk2
t/3rJoiPUlzs/QxjtKFjRK7JOCnheFdGfwD+eOv39Y1B62vWupw868p66paJn77VEQ8KSj0yt+Rt
IK3A6vgnmtTeElqD2keX3i/cU/nMDIo2AqkAAjcaO6ddTTl0PZOyUYI+uyRIKcLv1wxMG668IfkZ
jQh3tx+zYN35G9GBHsjCaLwRMuyGzn+Vh0K9pYFGdzuGGKS5Uz5nU6B6U4ajN/K6DPFP8iHTRZfW
t9BR4Z6QrChyahypydtiBK00D+GqktvJyzZAHTfs4J7JCkBlmllOHAmdtN2Us5StbTKVhBzNpy48
db7gpvgbAGpA+mIKFG07cU3dN3yK989VofloDYW0kIsc5amk3dtG8JwiQ5ppja7Mupy9ki3Z15H4
ZXVMwWbYvHqGPHcNdjNp6yBkmxfmD4ilb57rbXoP9pMXGnNPy/bTetJaj8Rg/pg2hXWsPVdleVCa
5lWl10ff/LkNVIXuP/+wJtcHnz1/17Vrkdc0yP0t1Pp27gXd+40razvBauDpYbSiWoglvSyITBHW
njhkjo8QAZliW5hfee2M8cQdHeQfaTb8ujAWzg0FBGmajGiFQ+1pV22gmRBXtZY4fZjFYCG1GXjf
+8Sr+hXnOe5PIPatLhHiOc1f+GyiRLmgLDmzacEgaKMzN6YV/bTAS9x1USTTBk1kPL4uzp9MC8Rw
KwruDXJSRwzFYsRHOgtgLV96i8/M/pRK6OlQxmWHeFp9T+mxN10SpE7UECKZp6GjZzDMLED3c63A
XpVhRrq2jQeDd2CZuD7w0Mpx84zcZ7+2V2oa7tymUNfaMEUAtgIIIblcsrFum969gZY5JzDpENgE
h7K3WLGrYU9Ylv9exf7Xr/4/vLfs7t/HhOpf/8mvf2U5waueX5/88l+rt2x3TN6q/5z+1n/9qX/9
+Uv+0t//6PxYH//4xSJFDjPsm7dyuH+rmrj+uByXn/7k//Q3//H28a8chvztr2/HV+4cEGHcyr/q
b3//1uRJndSC2m9DdbrC3789fYW/vt0cq+r4y2+qt7quzvzNt2NV//VNMsU/OWTbnNLQ7dOipC7V
vX38jqX900CNo1GqwdqDgoSVI83K2v/rm67+kyHP5hylNkdZBE3f/lFlzcdvKf+ku8cZk4aHObnU
zG//5yb88Qz++5n8I22SuyxI6+qvb59rRZM0kd6pggeXqtfJ0UNoA2zWXModuex2GZl/dFNobuVU
RO0MZ7AtX9rMnLuiSj+Qji2Wok/lvzjVOc/1CgChReVqLSXS/JGWc6dTse5cv7mw5/j88lBqNKcG
Mc0r3GknnQGvltyxzKPcUWLidjFcStbwlI/RkWThp98e/9/39vd7eeZS2GKwSk2zlPzpcNxasSKI
As6doYreozh6d6XgPcBjHXk/v77S51qmwpUMmwIOY+DTU6txTFa+0ecOVSyxEHZR0OyHthz1waX7
d0b2Q8FUYdZBvoq86LS95uVyQmw030qj301zW36yyUjJqQvCgCZkrpDZattrpaxJjhqKpdVaO43A
r1G91On7PAvzSWgpUdrR0JecFnesNrGlWnS5w4l9KVPcNpvhnpP/kyINT33e31e69eYG3oURdGaD
x3WxkRBWST0XqfyfGzxJMTLNUjKGkBStQ7leq1YLTaq7L+r+vmwkiPredZiOT9QHXPCs4Bv1Etlh
x/ujs1z1tnkIzejCQfr8x9Ini9zHXvr01TXLrFFjP82dWq8KAh0Nh0VpEl/hL5PtmmjYm6Ys+B8h
uCeZJK86i/dDNNFsmvbBNgYSggHmmt6FQvvZx0QFnOmJ4xHTy5+3i3yPZkBZn6P2LEonb8kdLpuW
TRQH3k7njbAo4Kj1dxrqlxQ4Z4rvPKrfrj3tJX7bi9tsJVupiXOnN7TbTmZBbjyIUl5P6kvZP/Uy
AYFyCDjBNH8GwWNaEvX89at5bhL4/ROcTKhdlPhZm/IJcGoQNG/1T2YfHsdMAgTDlPD1xXBmfb7b
aJ5sm3FpCQ5Xp9paduSs1llOkoScL63C2ppZ9N7JGA0HuVWWkERWBYjhOHik/W4QIw4OPLa7ewNA
RS0QA1Fy39r8nSEetsJl7GgQ7PtOLPNKfiJuAy58u/Pk5l7XmvssXPbkhLK1fhdBeDSVSsNb0z+N
8VKQBJV7q8ZMiOHL+HemP9+YwwTOuVK7DOqO9jAM7lWeqeNVZV976bgtTAZoFPGHjBpIpdbs0pFc
BMsAVUj+Xea21ccLRQnlXtdN4iBJI1R8J1aCZOZrnAFkkd5YfoDgU1cAqQ7HruqxQwG797SNm/Xr
j+imlJyEMUrvamuCQvlTFGjCZsr0o3VSeM7gassqHAHaw/ioXqMmPMZAiyON3mFLapNOCETetQtV
hO+JEb9nHKKn8aQKhrBCXwmExl4zql/2NBVPdwaQhHrlq9Uy78jf7tVfkkW3T259UkYDONjWTVVV
7qzjeym96XR9eyBfZWEY1bzkfn5MHrUJ3JCm3Ewqc+mqH5KjwjXZmKHYYsbrRMk/gCZeCYi4lBto
h3w5m+QVUspnTVv7M5AkaFZqQTFT6UmosngsWZ8uhiTbNC4T2HT7XSN876L/zd15bMeNbGv6iXAa
NgBM0zu6pEhJnGBRlBjwPuCe/n6RVX1PmbNOrZ72oHJRLFHMBBARe//7NxkKTuOL1xPXaVTFZ1t0
8BTiT/gJd/hXIG6aC4NcTbwHB3yZgKzciY9qjGw93mK+4pZ+n4a/pgBUwQtGHKA4J+yFLhI7qLQO
T01MdBHhX6uICdkqCpanySGsgkM4DIZrSBBTAeYbZwM/H3bh9omENk6XWr6HTJ5WxMJh/fmzGaaz
a+bv+leUy3iNR/2gJWqnfx9BuG86Cyg08ndnMUkZ4kpR/NxPtSAdx3w1xnxj0KxmVfZupcX74KM/
cKbXhgAKWrRVUMknh1SS1dxa15TcTNfseaak168jqZ6yAsep0MFRbkZFvnIBMbZ5dRnwu18Be51d
4nVhyM2vC+9oXcY9MYeJse6a9B2DeGPN6fgg5PAr0AiR7XCzWlw99k12X/0qrK316PnY/fSlOLGu
Lrd372d8vskarvrcTRuyppN3uw7wlGzeR2yUxpl8XbhmUA/AqMEpMKwwX/WjzMSDpWyKe0NZ4PJR
cUgt7k1Cobp3G0kQ2vDqkBm4I5+0O2Yp7lpJ2V7cifem8ljxwpAu+xRRW+8IVJ54PhwCRxCQ3B7H
xpOfqV64S8Fz0Bo5MjX55PelvY583W7rrSRI8s9RTK9hzlqpDmy3xG2Or7dO2TLYi2EGEpNGCgkR
QLRyIc7UA3WES7wbf8r28/zcLdSEt21r0Ec9VMP1OPEI1dJdTxP2hWk/v1r6RiEyMz/w9xwSSJEL
NGDlq+taZfEnPHfIsyZbX99KBnHZi99m70THHZqkf/OS0zCzBgYeF0tm70zwe3h7uE8pjqxwpASe
Agt3ZhQE+9tfCNVekiPBLxheA/1Be4O3NQneusOof2XxWyLOIbI3HBz68dEK5vM09xe8rStsglqk
arulnc5mmxibDEanqbg24WKo/WgevHDYTq1vExGQTLsReBdPVpnsYOnfBZgAEAhgv4pcry6BV6De
MUWv5rVXs9IZUhbr1uqhpfQWKRoYrVdNlG+iu8WT3iUzuDB1EBBhM/DAu+Optjts++PxRJd79Ht2
0a7Wx2Q1RSv4XsmOcLQvrK1knwqDmCsjWNt9d9fM2NeSJU3eV+0+xzpzwJjqcJuTgDvJgWFO6eJ5
lnPhcsvcpmTE83ByrcQ4v5oaL7g9kLfihUDFT30cmEX+6UkBzYxLwxbX91i6IRv62UQmzKFyPZjW
0xiF51mlu3zUNmYCG8zfbtHcf1VhsZ8Kebo9/LA44LyeHIVBvKEz6coUnxVwUmzesZrvZuzvgF3W
6JfQPgzVtprVLxWhZ/Mq8dyU4Xwco/RohfiIJsViavsZBGoq6naObF8axRWRXbILmuLShwaz9sb6
IRSe+NGSYVNIngoAn92Q/tzYG1N7KjnS2DeiSriBBA57yHsDn/y9pNZej5PQchR58tETMwljHbpR
v8F031mpdEFYjGMm8olDumBjYZpEPjdW0CMVCo9Jicw47huCNf14zUK2iRWu7koIVwg1KNuD+VcT
9AgL2bdmzsxVNPwSZlFui4aLNGS4vuVEJ6pgInHY45cNbOaExeEgkgxbL2Pudbt3Vc4aGpb+s3Rf
u1Y9TJi/bPqiJcg5tN+zGN11Riw8fpvNxoZ9vY5zbjs8hXd+kFlWl+xLn1Q8F9TqVhO59vQRph5N
UpiGm9nAqCrDS7TOtX2kh4Lai+kv8BPcuAXjYqVr2UgRV6h+TWbBDDnQee34lbnVtezFazmxBJAJ
Py/l+GTrvdwT94vpYULbsUTl6Ohc7R65LLfDU1CqUgv/zjpiLdvrhLOt7rzXyQ9+5RPLFh7mCyic
SdhuShzBQgYsMystReEr7kq+6YPp0tAe7NyamUvNPXdcaa8zOe56pS4SK69NL8svvaiTrR8xyxNp
0W5dzsXNMgtYi/LSQbtkhVMYKNbypoRqdFFkdq/KZ7sPBgiygr296u7sJfiYi/HJ8oPxB1my5JaJ
k5SzeJNbsoF2XW+MzEjcyzA49YHmm7z1MfkWdIN5LsJ0vBgBc9Ukj8glScleG/aNDsOTzWRuQpHg
eWJLdwN8iTtKXH0kwFocNQCAJXhlYr2GmKYKEs7X9pS/JBylGzPZ+dPSHOeGNAQSAKGRkQvGA42w
f9IcrCKo4OEbJt6SDXaqNpG7mTi2sXNndvZzOQqsCt9uPTm+bKuxxBJa+fugi6wdCUbtOncuJaDa
qvXsR29qS+wLq4dM9MneM4JDTcAWlBOG/ORjkhgUvBL/Vx17TRzLcNKUhXo0rYG/7OMNSZ77mTnD
mcCLZodihbyJfh62JaFmGN71P41R3ENZYYBv97vEIWF7qoszgrqGRZFdQzgrXvEajBI7QV0ytBMn
KgZ2xrqOcNqNK7EtIrKbLco8z//oJ44PU43Wrh8zGA/VQ+tYl8h3SSkzWoDkdGMS0wSD3v3mGvhw
z/jorAyJrXkqaUxIQ2TpC9b/HLqHocgCxFrx3nf4hWFD2PFSe4r4dY6AwYasD+0QP0rkzCmjsBDE
dplJivDnhAQK0jBlm5kb1VcjPR+2iy06OBzLsXn3Zyx6LTK/Zqk4kaadmrthH4TtQzYO2doD7NuU
vbuxoNFtOx9vJHMYvjNrIlliGfEAhEy9cgKiPVBs7kOmnH5Q41Dtx9i5Dem2M7Gb7Uas8mRLYoHy
DpUR4VPJCUMaRTRvRG3qEFemiMSdbS0j+jF0GY8TF3Xt6t8u+n7fe+TjeSImx9Q/sQbz/e2kQ7ZN
k4merBedtY4m6RLdumR7CU7AdoZArSyvduPiJ1DEpySQzkGFBHlyKuwnrN7lZMd3IUR9J5IvuK4U
u3nofuSNgUGmJAwa7tNblffh1iE9E28w7L2GXWZ1FEV9IvcuFtlBL9BbZcmO7k0QpjncibnDAiWt
dNRjs4KHUm38aNqYNrXBooJDMEkKxJIy3cLYubR4CBZdUqLuGhhvoVCmfYCsiPWwnUWrYKZMNyiT
PVLBV3Odv+sD8zd0CZkLQpMsof5JKx4f1rq7Yhw5ELZKgJakhOY+4U40rKzFOFdGw/luU2cJk84M
NxFzzNgEdbb5rWyFvQY1gpQMq/ua90QrRnQz6dDXu7YYH6dQ4G/qh3vidXmnDjdoNFYZNR42oVyT
xQm+kAr7yJ70Farb/a3U7bXmJLBJ7uiS9NUOKN4yKGPWqq3sX/3M527N5p0QBl0pV5H9WmIi6to1
KsTSHPaJSapnYnz32DvYBKPVFMHqWUhz1v9hMYCRbZt+Lq2KKOJTPOjz6MHAmHKFPQVV0IhxRtGo
nU1p15YUGoWXbawmSA7Gxgna9hIH2EFAN62Tdp26BFEMpAktDtVFoOjvisjYRliARL427sWuIje4
jalutpTGWpS+CnFAKptK/JeoS3+gTXz10hahkZO92y7Xf1w6Ok76NODi9NRwx/qUWJecjgR4notb
5Y/+MN0vvvdcBGR5gBzWekSX9tshaIiG00vMW149zul1jU91RbbumkSjZ0+3IViMfIGA1CBxz/Od
FXQE32IY5Qwk1ftusZNNMG2jpPw+u3Dy6S/h5FuIfW9oqNREVFjJlHsZL7+VVD1+RCn7XEnzNZM+
uKq7iMB7DlTdloo+fLP7g+FiH5swtbo9oVJhQYR0iCQ88i1q4iJaeHi3t60CwYjOkuvBolsYTPTw
jvkgsAneMATM16Sem8iQ/GfIfYes5qTGwuzqFOEIb8o6SGe8OuOMIxLFsfK58FT2NGi7Ikk+DSbE
21QN16yh7ilyeZJFdScqRWfaDefFtl9v90Al5F9pciHkXd6D3lfLSvcWuj824/mrK+Z3VeAWXrfJ
jHdSSLSggxTl1iU7+XKYfOMel1YdFwxYvbAOrYFk3dubsLtqE+rWthQFdmG4sIDS4jNOs1qny1l5
LwSqtiujInAGHRxq9wzjsRmP3ZKkqPmcZ/0DyrwdcasneDnFOiv5G/qf1oCiJ4cfY/XiCvJ61Jxv
Up6R0okfQyA9LO0OlQre6sFDgWtNFwRxHBl+8u7oFp2oyMzEz1fDb7c3b+kzp3Z5Xu0CoCLl+1Zi
f/YCk9+Kn8ROFJw3VEeQZ93vElPS8cBnibiPCvAeazoHhfUE2R3reme6c1JOTMMjOq3YcOVf9Iah
ShgGJCyY7Db+ZIkVPnU8pFweo6HRCfLuQqFBEUyvpwIqq+b5hiY3kp2u9d6MQACe2bSXmTsT+CHu
7V6u+oUcnYE1rZv6oaJkVxbTCpK8L/DVOAHINuoj/JgaicW6zojr6YR5gvkJ6STbQu4tc1rfVu2i
0THG7j/rHnLs7ZkPnOZc/7bQdgHG9qp7yyYaEL3R1kjehp9tM1z1VqLvaryog6i8d4hw76n1gbnM
WnYiW+d5yTZjPMyOfYdpz7xZEj62hiCGjtUjp+nq+V8yFX/gCraUoCqtsCWn+pGRKobL+pqQfI3L
5jf9MYWhMWU2xboX914AmOlribYGLlVH5gpVKwfJi83qaMjQXY/o37cT7MPNbTbg9I1PPD1Ot1GE
TtqwltfG6D6nOr+iT94t40T+AssfITPNPcSgqamMtR5gQJeUhNLap9QE9BrKbzNRyIy26Ts04OPJ
+HN2QTWQIhlwaI0jo569RZHo60f79pIwxbPglxfYkTfEQK+wq4XCIu6niUewaxgwMbDYinF69AVx
BDdgIf6SE+YLRS+A3TLy4MmEBrwPMeOuecCteVfZOd4RVAJKWRireeDsGahHkRMkoBEPJyzeCTS8
H3CjH8BOhKd7a55KeyIHxsBgtQOcm27wWbonHxbf7iC6G/GbnDt29ZCLkxL3pD/i1I4/AA+3TTtu
c0XIirIo/Aqr+NYP1t1tPfSRyy0kUrBKaKhm7CxEIX56C3LzrJn5zVm/g55IlN5XuBqHoCc0igEB
y6/zvzjE+G5urXaEEJNgxZMFxjhU9GzzlJOfyQOt23vO+6GRn0KycXv5QqYzbZEIsmM7qmsOpW2u
bWeL+xH1geXKdTwg3tQVtQcKe+u0pIbK8omdoazxbUMXvQn0+cjABdco1nVhcOomgG6ldxkN2qM0
ZjcQkuqthOww1BJwKuaGeDmPZEPCbMymGxbaki6pCd0FpIyskfTbKd43aqAHDfuQ6LXkGSVGuE+P
CMfLHc5pxsaiQTYhLMSCarLsySKKunub8BxPG2YN6UsvK2KFOraY3Mt/lu1g3d96z3IR2yTFrivv
uEQ9KaZtP1/GdOSUihQBEz2pkQxc332roGK4l457707F5w2lMQw+dJsnm6ZGti7MINh7ibn2YICv
S6DJ22FHqZhtG5KXEo/WGMtJkiZTytPZ/+nHQcft5DoWEYbwcRr8CjJa3rbAdLqOyVHSgFhdg0a3
DtcuC9EY59TIqzJ8rNLCx7k2+Zz1LKAOmSHFVvnVncSnQskbBiFZCKAIiRN/pvVjMXOEpAuI0lJ9
65b+oTZovaMKZ80599hQOd6QMxjQAZPzrWcu8d5a3862TFBG97741XQGAUCA1YuGpmyPhVk6mU/F
+ADKsGJYrb3HYQHKcGeQeshfSTmzVPHeYp4ZEA5sBDiS3M4qbKpWeOQ+3Kq52wfV7k6b2nPZm2ny
QGaLUN90p+cfdQ2CJ4mJluiMu6D+ETJgJNL0Dqno98ij3K4ZAkQyf/OTOtg4sRMBOZCnpq+NcKkk
x+ZYlTJf66d+yq5NRmaUEeSsygbz3XL+jj81xZ2f3C/h00hQNzcgIoInpw/thV2e1B1+n4CBUWsf
krI4pXw0xH9HM6hpCtr5Z+Rg9OGW9Y72fI+HOZtbOKt1Exbf6qY/yZroOpz5p4BHyyvzXUHscdx8
1LkhdrH3EA3V0TDr74sMMDr16XWjvrt0rqyPZeYbK7bLYePN+XkkC/5uMgf1PJvFS5ENmJB50wGv
fK82wt3iTdc6jI2tD3y3TkzElWrGeUpVRvvaLbsF3VEVdQGu5E5zgfyZPkSVS7Z2vlETYRvm0NwP
Ga6rRj6QzGAPwU4o3PRqqRCkNnm3yy3KhlRND13imBcb46N4iJedGTCZq6NogCQ4fmmVI44FqVXQ
uMncUe/lqHNIgxcPApVXoE3oauOtx/gRjFSm0B+DcFub2dcCivd+VDq4KBrtveuVj+UYwLPHLvgq
GtXvSnvqSc8Q/Qm1V3/yUFcc04FIB3vyT7eXyOIr9b0qB+vEs0Bk8u0FS+5Tn86U/2ZoAHSUJEcP
c/2EtZA43V5gxoiTx8oZpawIkq/55/PyIU8EcSqDsc0Chw9jjeAHMXgxGeMsmEb2IITsdqQM2xsB
W3zX5flHZxr2SRXm97JmoJCnibWF/EZQzWgVp9sL7v7fw3YOt7bTkE4QxH98uX0vxd9+GzfZjwRT
K9w4Ufa1pXvC7tk93b76yx8dxPWY47anpGrKM6pCfJBC/IaNMjVP/34h5Jh88hDTmqGJgHCaKemO
KdGqVVRvPWNQB4dQc1Z/MzZo49gFnOSSSee5GONgN4ZqNzkTwQhxcin62T7dXshud04tLhNEIeXx
9t//g0TqdJtnIBqW4Vin2wtwv/3bV3iywNTH/M8CqdTYJEY8rNakeQzJTuUUMK9dZpnXqkklkeBA
g3EkjnFZ+peMTCVHtKS7Ii+icYTeZ+SmJOHOuVaIY4rJrJ9N0Wr10XQvLEU0bpanR6JvUYclJaHU
AVnRQdk6T55lkNIZm/VWpHGyDcOSjBLL63a4XuApeJ1D7Q0S9DxQ+o8A7c3jyO+4/WkaPWIuiWvf
jGEZ7JXi7UiSy6+LU9TX2UVCFFTgFLfv+ZopGSrx6BoPU0bYzoKos0mJeFqS765Z5Q8JZGWoz5gX
xgPo/uJmLgcR17lTmj99+9Ir4594NNtb4XcOLYDl4F7IV4O+C3/4nim63SDdb8FIolA2RuR62/53
wyRMdgqz5uyW2MIVJKeECeGZ+uX21TTEzwBnyworUqqvzpxOUuSfKYP2bcbY8HT71u3FzIjOvX1V
tz35TJiKINQv8qPNnMEGkzx58Rtv8CkbeMrtqieAN3fv5yeI+mRE6Jdgnj84jnAT95eIkK99NbbP
ntFjlF/NB3x9t7ZewL5enf1M2qRy00tTdJLHL9oGRtnvQNwv3mzxHVuSl9x4RPBN975qs7OHUpNM
5LBdJ2w1m7jR9Wm7nXtLnlq9xLukhfSIixD8cNM6uslTkaTqNGQiMGHZstvkeqOpogpyrQr3jtuk
5AlmpLLVNtaIJj3lPp/s+zggqiQYbcK/drWfEU3hdGf+rqCggyaX6X9KmFD30yJ4UGkfnzPsRtbJ
gsh3WAyTIqL8aBp+97x3tcfK4LbqhCGkYl/LqDFuX0LrRtEVyHQLFEHAc5S4Jx/bidPtq9tL5La/
/zHxantXhAEnpzrOfj2T+IG/TixcfskY//7V7XuefBklMhHQ45BzbgIeR8yHn3WdVPgnBP3WNjwX
1n73Nltc1sTniJ6HxzpOvuUxAlZnaokSaeeDJfsXO/O589hAzbO5zXiYAR5GeYkSIsIVMa84eNWX
OvQA6YQ8urQ8ZU5oY1KbP6LA3af+uUvNA+Tit7CpX3F++5pNVIzW7BxG6lI6Xzs9zTYlvJydFy8d
mc8lcEgXg9SsEgyjMwxwD/fNtElYH4aOFJforifZfp9Lu95+OkT5JpbHmh0D7xjPNr6vPjQyC6mf
8OFYZxEKFr/7lnrFj04EP2hMVp7lw+ZV8sfURO+z264nv7uWEkOVCi0vqOlOGvFRfwDTHvfUZQFL
Yoqd/ZJR66Uzxa3CLIwq2f/Sx+MGkGWNoz0hpDkI6sTe1oRry/HvtRVV1oq3JHe+twv/SLvEn8HE
MTcqpBYxUKPlFV9lTT6UFwdfUEj/cPz+h4OLaNdoFz488CUVHHJR0pCL9ttoZJfFOS2NzTDOZt4r
sLz3lpJmFv+XS1El39iF7jIzbo+GxXjKb+q9rdSj3dRYy06KtEsSUgsM3rYOadXgwxxwcKbXzOKG
Vfs0odPYUs22l0WAgDOK+kztYfoN5XENMtEq86w/RqwbgZwcJZ8gVQiJVNT5bV4Xhb1NHsUBD4Yn
i+hG5dM+3RC9NJSfGgqabg0VHh5rnNbXvU2+zpAV69QbX9uQSC4PgUsK3cLsIxpIZ+3R6NgGfYub
ohTsfFSozbh1RPaehGSkUiyCHdIzQ7lHWl6uggFcAM4uVSNUAgUslENzt5vAWB3cJvwHpdaN6Psn
/Vto0hVAawqZCjqW+xd+Ubcs0lUd8JVTeYdyplepLRM58YJcihmJXxc/qPQi2pic46wAn9BQU8hA
TdnFKoxTb9tRdQNQJNaq0J3B7VJKYEYXOzNnPEqbdpaSR8PC3f2UCqbMHs2liui3aw/GyPwpHB4C
lVITmv4Bi6Aam4DkvUqFteua7+iR3iePbEnU+0AH+W5hu6bkT0krNy4CGst/JyFZmtD1t4sChxTD
J6wT7dtF+wPpype2nAMgkUNbWK8KOlGb0bLqt5RMwR2SnmU8yLDdTJP6Jwc2+z/8bhTO5LS7SIEh
xf5FfNG5g1cA9eeHWk+8i4j+i19kxa8eMINhe/eVPV8FbJF5sl7RUR7DcTzpLoyxKMl1EvsFZP7U
EYyU+7s2D4+TC+Tz36+Q+BspDImd6XtawoM9zt/MW8p2KjNXZDw2Ae8yRtewDrpuXLEN00zOGl4r
rWxdC9RMMoRXBWWsGbNPTeZI8N9GWcV0ROXBrqIjhmvw7uheLshhf/oVXkZt8Z4DFfJM7Fybokym
8VvVJRS3jzcKojR1367hwL5x75tv6ez7pLzRFN54GrQJnwyCxcbP45U90MjbGURwZEcnuUznTL/L
wIntdTcwipvanKRYF4E7KWmFN1znIv6FCOmBKLr8qhs2cJ530Y7XvO1QQ0xfbQ0yJqI5ekSuQ/Ko
FkaPrTM/51N8+O/X2nL+Ro7lYmM9gh2Uj63u3wirNba+5MOo7JCIzFuj1d3CUaX71XyTVu9kbqdZ
UYSLgtEMZBHPxQZLUvveGtydmMyK4wBEOfATKmPkXmfY5OMBteQe2bfLIQyesxS5X5xiCX7ShsPV
jRgA11Z1Wbqw2A3m8lksSNo9WCk70cy7G9gsYxAL1LLrIn6XnQERzgKvTrh1eqBYJoBk6cje39Kj
mHBUVk5B1WUDiDqpfah90DdghqoFbhMcodu0fxxjBlOZNeK8UeXfkKqw89C8F6igcQ1T63pm52kj
/y0nyILwXv5/nPNym7cq41eejvUOzMGw+nqblv0HhhZ6ylCQbAEAsc3HBA+T8l2RQLQuHHOPvoqR
l1ngVkpub+r4ejSSyN1Ymi8UeuBVID4u0FxmtxcDkAsOA5/aC/vrDWuvjYok9+wY18avyubxKUtp
bSr0i9ZAuRe5C4ORjAbLhFfWyQ4iC5Lhshv3RmGj40+bese4hOjOtD7W77aTzqcR2tQ6y71Xj//J
hOAkq/GHO8aYreA+6ao7zE6OtSYJiIRzog3FwWmNN1mwzvVbbY6yin8hC72qTLukCPIELWVCBlDT
qxN5kDXIMMjGniznqnv5h8dVK9L/snkiVhcWRoLCC3Fe/jNjVSo4Jq6Be52jP7I+DXy+Rw0X/jT6
c+mnNK0EqsHIIYaq0sM7PTDD35ejQ3MYmj7/B/7u3xnfoRNySGAVyipib/3LW8Kcg+AzQu0OuSe/
13i3Uz4fNfSdj+RVtvMx0oyzahxeNfWqCPL3yGy+OoH3D9fmP2zuxH+AsCGRQGzu/5V6rhI1RKKs
kkMfo/CaFKsKQ7W0Ixeohs8MU/yjpVUbFu9DtMxfENjedRrfEJo/Bp9i3c0EoRVR8MVUyRfbject
SFi0TurpH5i4ofO3+4jlsqMZ8lh0YZSlj4A/HIIU2C5j8DE+TJmOnmaKDrNiYw4d3seRrYfZtPVL
LnxUqi0yTPOMBfB48k233SIKBnVOLnOWjFuFedAW/oS/tjUalRQYITtusgFnJXS0g5hXqfB11TGS
3JpjQfNYVgZKzrA7jtn0UsxptTEXWLF2getAhE98aHjha0gvZJtXu302srzd3jBxaSScPu1ysDNn
A9IXbocRYC3/WnuYxeZNqba1SmLCaAlMh1n5Igp7J3DQF/GM2A6rkGRmbmE440aSZndKW5aN09So
5S1r2SWh8bWtu5wooAFwNTS/zTlkXcM5aMzxRhUtwdSC0PgSM8A1OSNiO34cBBvyUpbPYQw3SjrF
vCkc4xia3mOpJMJpU+2Fc4jSvD1UXQCgXU3prhFtvBZLc2nCur5ixEBzmrFbFXM/4dCZEM6TVJvb
4v3/VdFkIVvmsfw//1cu9DdF0+F9fE+SP0qZfv+R36VMaIT+hY27NtdwUS39r5AJF71/2a6WapIZ
gkLZoSz+Xchk26iVLEwNPBNOo8Ac43+FTFbwL6QrHpI2x8QMCDbD/4uQiTX2pxXoYkgceC7qDOSu
aK3+pvRBjQ5pDJjq2axT45DPOXbnIHCrtLTusiQzvuYlzXE9lmerV+5LsODMaAPnnbICRHhgMtZ1
hrXJo3LcuolpsYpcAizNYtNnjYHPHpNhIa12z1KL1lMPb4zZIekfwGEl+Nh1BNi4OFn3hS5lZ/bJ
wXd74zRnMT6MUT5uDGGtIQoiXuc4pTWQBmHPZreVY3eYYYG/BSH+Mjl6pnUe1tMqCEbnkPR0SPjG
+3gJROU2HLrlcYEHtTJFRWxIjNo/C9RTI/FjXsze3qkxh4/apcFdr+R26cRLU8YbO+yem2o6uALE
cDF67yxRz09KHpbUWQ6hpE0u/VU9OdXZcnG+4Vlq16Y28ohaP4PWPOAP6o7uQzeMH11Lfvpcu3sI
xGqPqxC0VUP86L35a1C6JHtK/8l22/ph6CkB8rnajk1WPM1enx+DjhFWlYYu6tHEu441acqN33/t
guizQZnCsqWGmhxBFeTm9TZRJIkX1oZGtTvYoZq3ptVhs5ImOwSQ6t5z5V0xRcMx9ZuNlQv3VFXT
Jxmm2cOojG9GYj52KA6uYO4kJWWdfC6Tdsd0ZAIudeu7oWV2YNe5C6Bqfo58xjPtwEfah+K+pR4m
QzmtN9Ls+0OzLF+ayZfruo8Jq6/85rGQKM//sOb+k4xMS0T+XRLcHmQB64HFQZ8JH/svTWaxuG7K
dEPA+0sZoUfqwBDPw8eGEWnkDdHRs2pQvWQdF3n6xkx/4xFtQTdAQKaH5uBhCKGKGliUbgS6izEb
rCe/nAivXgbnsVlVeIZ9Qc/kr5Y5gG9aD8APEG2WGOJYTjIvwmjN07LucyujzGK0Hhp9cZrmCZS0
gZ3XkrZqNX6ycZgIXYZwtFhlW9Pouvuq6PbxrNMGc3AP0ecflLLv/rB0XztIe+Hivw658q5xTWL3
Mr7ZRSk3Q8ejGkrBSNupHpg8I+WC1+uQd7bxAUW+YOVCi+SYmuhchM///YLj9/nXK+5iH8smRH+G
fyBKyD8f3ojZAhmZdfnsNxlRMHPP3IFaYRygKTqMqsPI+1rKWD7keDjWwzmdjcepHt5604C+TTWB
8ARTq1q1H54ClsfDvzw4VtFe5kTZ4Ih3lFPpLg1sOD/6RQIArDF1wOWqxtcjBZBeY4O3NlTqPFpp
dcSZNjgl0w9Zutkpr4evXQbdkbCaxybWs9PEjzdLULy2BhoQOSUvlPzWmasE4cd29oGS/ilvR/qN
Znr0guhVupO9b5syOYnaGmGXYLDgJwsjN7/+PprdBWeLcl+oxdiTwdjVS7+Z0aqCDGMDMQT1dzyj
gkfBHIPasTiYi/OzFOpCwJl18NncZgdubwG9Z92UafU6y/HiRs7GK7Dm610DWixEEgh59S5Oa3/t
pCb+QbKCyj0Xa6bZIIk3lKnA7C61rSPn0H1uQiO1Zi/cOHiIxPbIgApPsKESu7YGZenS8JvvqY9q
YdrBCPFSuy9FVyXPnjscs74z1zlVi2Zh7eMqvvbI6teLxYzSGNNwayppHgqo/KlLWG6P+KE0O1L0
cuN+0LmFWbp451pYL6JcHpSLi5fZZZPuBuxV3iXjLoyJUkgSyvYw9gue5vlsLnQ7dgLOUdfNockz
915JkqPn8WzgrrzpB5b0MtSQNfBbdpDAnfCu3gC0qqNr4BcfBuN6yM1p1/hGQCYN3Dxp4Y23eK6H
n5JCT6fm0zzLuwHkY89C/9kL7Blam65R2dgrRkH2UcZdd4APYZ8Sc5P3PUrA1GEgh88R4aSXxgP3
Tc2a3IHoiCtMeTeOcwn1yNpFjZS7hgb5YZqfnLhwHyOVlGDW3n5KPHgHZEzuRejXd7cXv8T+ASb8
aeaTYQOJzrYssIFHs3Pn5lA7lzF4c2w6RAQO2c6qxYFFkB1UWcDb9bq9EVGolaM9HVJye9ZDKrOT
Q7bqaEtn7y6EAcyLz/GUyUs8cjraQf0I0/NDtfH4D8iB+xfgAGTPQSFj0WeQEeTbni7x/1DCl0vW
tVZMfF4uln47pdZ039Rcjm+uWqJHmOXL3nRjuakCbzfCIQ+N+AzIoi41bvHr2TXSa1Hdl7FnbOnK
5t0MqLtRWf1qRqZ3BheB6kNczr3BRIUHBR+DwPKg8pjg2nF+tljqx6iSOIHUeFxBdfQPUF045L2h
Puezk32xTO8hz4LvbRlXOExgXlXik3wRMIMD1udzLyNYv2Yudxx7RwOF0j8AoHB2/rRVelwk7Fss
XJO16TbckL9cJFsOUSQH37hSfoNGxnC77JKgvxB622bwluMSuu1T1gSn/6HuzHYkV87u+ir/C1Bg
kMHpxoCTzHmorKyhu+uG6JHzHByf3osl2T6SDQm+NCAUVOd0n67OTEZ8w95rzxMej9bpPTRNpBY5
yZEDpduyfsILA9N8DTnxHbbq71FLSycogY5YfH4tkW69JMWJRK2676dLZ4WIQJqTCwhhj0TIIpec
JZCmyAKLTXVr3Prr5EmS4ZepP44WT7sWzYk/soG7eFGesHLbs2NQjrM1IhTlHFlEkPUYDDq4HlBZ
tK00y982XPwzIx2XLkSoTQU5ZRUPsgsyyhmQ3KWJp2YHe4Jg3zjkvw9gZ2vpuHQQRhrhj6kwo0Oh
y+LcdjLoCRA/wKs/6bljXJuB+3HUEFVYpjVfiAuEC6k0A2KzpGashecrPUSH2yuWRnYu9wpEBwt+
VeyUmREsXGqsfWeMdkX8MdTJD1uLvL0xRAy4bBaCoqUFjMS2t2br3DkjqfH2sis9IjWY2hq+x3yO
Ze/ip3VabxYOubPtGUi+BnPYJSvuJRFKXsfSrBFzFvq28GZqVyuLzuBBPcT86RiQ0p1ySK7MC95R
Y52KeXV2VZNtBG2FAa2KxuziRtmviods38yPBFfDTjqW5uum1j2MVO8veQMDsvRDWRUXwfa1Yl1x
6Rcnun9+OZAT8h+ac3v9UP7vimr90Jo0GA7p3gzX2QasTIK/PNljIzotWtrw0YWTF3hD5J1DdNHn
RRndQZeI61pW0doyPQbrZ7p48xWqFgvmCqDj0nzXQ3OvlXm2ZeNHp2BMUF+MytjFLAgv5O2qjbY8
tLlLT5OytX3Wus8aGNxvbglGzvX0+FEXDqJ/T0/2kpFj0nQFe0djQNHWer7ntkMgy2K6NhXnvem0
qD6SKb8YEfPgwh6xayTLDzsZxVlZ2bKdumULu+c6TM8lJOHLFKLKtsveIf5O6g8rzFsaDd40u9Xf
vTgMFmcRxHYsyqdati+sfRRPzj0tpoLhW+7sHXynTdJru39fWQHB/j9feelIB2q5AR6J/cC/vPJF
m7SQwKwHNSI3ZpoZT4l47kA0Aygb9D1H1FfbSImFG6b+pPfLRLuSDn4zCHmENZz4mmeV+6zrFbXv
NPpzWFDW4mAMaqdutmXmiUCl4gzae0FvSW68GRYtZ1JpH906WWOUEhRM6Zeq1yXzgktcDBfGq3A9
a9jIo4EE3o36HVAmb+91zg+0t9aBJ355daAct5PpHWtTP4PRTrDVFIGoXZYGOkDimooxMNxiCoSb
zrdc8gBnCVYbLel2mj7T4XiVPDWqdC+FDjqtC0d2uiUCQje7pVESf4UtwB4pASLWt5ekl7sZu+LV
sc0o6OdYvupirtFALPa5WHldFBI8JDh+ksFPk4L+ykBOFA/juIc0xWAW00gncIfURKarxvpqj3zk
Rnqd7TSSnLkmc2xk1UUHAiZFkJa2OFdHQ7DIjjxbO2gUTXdBauZW89o20FReXEfS+4w4ToKusi9V
n/ePZNF3mgJM2qgGc1UVOkGa6PHFs5KvvdnxSHSTTxjJD2Oa1Hc3Y8itXNI4rNBlU0g0A6X4PRzM
XwMK9glonJrxJ5ZArJm7tnL/ebrKuLy7PHyXSm9uSa3BbxXuU9to7c6Nc6I9DWZEeXeT1nhsdNRB
FVTpylnhrJFfWUAZjNTRTnVsH/Wyjd7NDNEE3qX5OWniU2vHsHpmnUAUV7yNk3dkKNYF5aTNdJ2a
8Gcj6bbDUHY7pbnlOXWdu6rfChTTT01Dl2OoeMcElW0+2jxsRgzXBhOmZbkpmqE/wzkgOiIffzui
d9B32tEOd4G+mY0iezWTUwyz7tK4EbFEHYPdz2/dqNs7RfrTrIrqOE9UcTxStL0GkRIusis342WX
uUFqHBbOaVQvpjkXu3jlTDgq8jD2RfqVF9f9D+srap9/fYqBx9OOCtdaR9T6Z3L6X85PtxQF2v6h
eVg2F9+ElQzdX++cIMuXNw7cB1NV1h1InZ4A870Y8aokabqaBQK5pHPYYEpMbW5LurvJtNqzmWKx
SMK7VoB8NtLyFVmAbajlWTfS+JAAKmLYEBuYaDrpJ9A5WPQS21oZ9atKXWvPrJw9w1qWma0qNgk8
+yNOIt4JhudPLsE8A3YZPTe91ygqiXBVLiI5LMaGSNtdyADF5z4gbgq9ko9kbtpT4eoB0xlQ5BWo
mG7ssgCldXgIRR37U8zey9NCbJDEQrTa7J61xXVvYVNFhx7e8hpOX/IHR+WT1ZtnbU5CWidvwQUb
9d8cWIEpcKZXWzTDNo9YGcM1txhjg/RSFgOZKn4zMXUfsoQ/N9em9LUIX2xv/dX6ol2n0M2Pnuzy
Y594xqYJOd10ogMGUejX0NOXoNDNSxpiwh3dlsmHZX7pMLj5yCSy1WwQHodYos+fSQTxeucnVnYS
QkA4+mByo7ODh2VT49D2zPEs1qs6SuXM5MZzgnqY2B1SDjwU2hfFDGHfeZNCH0uhm5T90cxo6Cax
UM0nWrPL82GPiQ7lgQOF0Ggqb6PpNlGaeqpYICEhUEorb92UMdcYtfcEJf8WJKG+b2fBGWf3tBlc
qBULInCFrySoNGerIjw+DBFphhVL9N6OV6EsbqpitDc4pqJdWK7U/dFu+eg0jdq6kNwPuRehdozS
L/CdoVlOuhnkfecBbBEuq3GPHrYLL0NKXjSvQ2B12c/RysVLhV6WbAvcuElddk82gnMHHqyv0Nf9
FPKJAjT8rlVo4UPFExmJMT9mVUJkmheeQxJib4mbnKq8z99yYf1gYCOuzfqdgrLvQd5m42qe0PEa
r3mpsm0kMITbyXvRacZTp3fmPYxNx68RS+/cDp1EqBcub6GXPYgQnTbsN37RLvwJkafbjWs/p++G
qYHg7sZlNx1UirY60X4lKnZ91bbuOWaXs4mc0tzPg4VDUa/cN7nkxZ4pYrPV0rzaZyN9F9fAu9YV
Nmhc7kokhHYQljoCXe7fqStmBGJF8prPBl5RAu2OkVW+IWnp971e6qdafx3Mlg6pMpNv7lAcmvaq
loi9KOr3narUL2Gm7nkujHbnKExmC665SMTJTWfJ+jxG6oia0d5FUis5Xuv5PQv52NFLxbFavjYw
MDYqG1jpWKL0Z07xS5GX2UGW3+qpcHzJSvhgpNZlkHV1dyZI5dow5XfcLi+9cqNd7jXarrK8/Lr0
wMe9kPHkkEy0cFo3n6I+xeZhWFuXlgszNG7yoiQoi2VnvLEMEX8thNP44zg499SqmTm0v5hToCOL
ai8gexB5dYay1iMUaC8H2fkqEUiFlPt6KKmNCBj0jlq5iIsr47c0VBoq3UOeqvaAnTRlDEaAql3P
dI30BpueQJBDobndDp5AG5ipGB6i3hW6VW111aGBL9F7IfAJ75PF4FTCnTkW0aCCXprhSWZFywuV
wBlfN8RllxicOuMQqGZ8ITAuvxruPO3Ngby6AqH6Z0k4W99VXrdHmveXBTWFP89eiv13Nm5JsmLi
93Wf/mRvnO/03EVN3OgouPC8jk4Y+1XVEa41hxekJ8sN8yj+oZoF9iAlva8u3MMizG9O6azRbd8c
gYdAL+bp6AmKhEylNkZGZ7yJtPlYGBZvdbPQN8jQHuwQPF40787D0uJI6cdbXk8YRErzT95Eyzab
BAauuXyK2tjYyLrhTJNZ+0CStfO8d0HoxVeX2XmgcktH4NV3B5tW/+835f/TQui1KvjfPxPt/hmK
99+Cl//++l9/qva/ri+713/7K/9/4uURgfNvt0vX5CdXyffyr/sl9oDrb/rHfsk1/iYFUF2y9Wza
n8890j9YeZ7+N9LwhPe54YHMZ7NH+seKSbp/I/gHMKLtmcQ5kU74v1ZMUvzNZvNkOispjbkkO6v/
ufz6xyD+74DC/zsrT6x/yF/7SIM2EggjfHlAjFLq/4qibCZtUijqxVkLxYtqm+oaLgPyfNPaVaP3
YxJTSw9TxeholL6tjGShYp3js7dgX1m/60Xlnorce57zVgJoL76SfTWeP7+zphyHhYgLxmTRT1no
v0uje640jURyFM9MLus8yJCLnoyRkAz6FHY4trXBR4VrfMUZzVYhDmZTNitz+huhx/bZsYdH13bR
ExhV8y1M8R5pk96dSJIEjTQWT7zWd7AB06N0bFAfdojvxtNbUBR9EZ4VrKzPlYI0sJ+F+h61bvQs
OG3gedFrJVZHSbSMyH1UcyjY8+5M2jqGpKJ8aTIiTefQNbbJVMqjikPMUI4pnxe28b4T2vchNLSX
IrWQM3X684R69pxYGj9089NmlvDiFHLcM6wAgM6Co2qM+SPSdYzkPUetk1qceYXdInmazsoA6Z+j
+2Wkog8vRVQfML1yaPQTO7WYrI9w0JYDbx/mJwK5b+7MQSlC7jwp0pjDZXhaNx1tqeajUNpwqxCH
1jIqfxO26Fz6sfNe3IUVhWFU+2HARdNlqf5UGaEdjCtzJRmAKEVJN1xsKPi2Hod7QxYpqi5RPpUV
dD5nzYBSM11o4l7gVJ3K2MToYWHZqPjlt9QJBi1q77gxuSQ00FuptAJDMzs6MLJv3Mi+2wtvS2xF
zy4z82vhDI8l1J2HNar9TAV9ozOetpqJLVUbLesZ/sp+sNL0GivtI58XqMjKa87h7GIGa94j8Ptn
MSwL1Vn9GBtv9EmagUc+ZC58bceC9IBobqA3ObiG2Lqpkfly1sWdEnD0xyEFMFCGqAhMPtv1+B/H
jf/6wEmeMyaOjG4Y3KBG+efxgduxzQzbpT2PNlKjIUSiBmHhYioiFohHunZ6Hx8tM3lR0KGPZdJ9
k2HaBbFMMbVG+H3//TyDBOj1T/zLKMlgs6yDepYWWyJG3Pa6hf5LK6Sh7621voqo4uLxmGdFurPw
8fh5PaIfKuRRR9/KM9llvtvbH4XQNRKArHM7iE3jme2XKoXmETZiS3Pt3pscyjnG5OhjlOPFRtdZ
yGL85vC+bTozjV69n2iu50BqTE2HHneWAAu5kSKzKbLdcJt21qbHQOcPit9RVfEVg2VA0T3DH+E3
RnYN0dfDehwZNEkmfdtGOqgJldUvT86cXocePvQ8O8dm4B4v6yeRS/scDxhmdaHA1rXRdJP6UTFY
+aEhtgn0UHP2thZfW7mkr1GvyBiPnbPDLMp39YHdZCbMI9ng10wT0ZVxMuHvNeSWvo7VlXDcF2PW
PkbUlw+3NbcWU6rMSOWlMruTbWjyzqhuH4ci9pGJu9zf1CxpTSdAimQG5iqd9KOIxsdUG+kBCRxJ
byn7WxlPR8HY9DCMf5gzqD3C/DexFolusqLSTQ3ithff5pUG1zukaGFkutgpuyCz+FYUKtomTEm2
MvdUgI/wO90n+Dksh/us778wRWmDWWUwIMcmqAsvP2oK+q6z5rqQJBFoBXO5eSnOsgMwR3PfHtrM
HJ5Lp98iSzryI1UHYm7aLa5BTIXsmKxmnC7T0hvbEAcZ8+6mP6QO+2gx/HK8sfKTFDuuihdfiEhu
jcKZfV1zLrGVVmf0RgfX6TqoaW7QDVZ2FKt9DzMLkaJC32s2c508sqlFsQUGSi2ab2kZIna8ZZAO
eEZaSzssOl7UjtyQIU7AoM3pTg2S+Ql6vgpUilfgbjFCrLHsLj0ATwo3JxNwKc+YRV75Oz0tTvgi
MUxsUwn8ohNs7ha4Xnk/sUKWiF17eEtrIgRCLoX83JPJzghhgQjjfWhmnNs8Hb4+h87OaXXfxpbC
+sNT51jXD5VL6WeFDl7RNNulI25dNycirWFXdiFX6KkVnrZR7luDS+VIhZqilwq/07CCZyIcq61F
vKcAJmUgfNF6dJd57DRXeN/EBNFPWaUf29AzSq9iADgNNdStVvh97w77STbbqu5eOyWmh+tgltG4
AcJOm68zdo5STiVbFtyMU229mBONIUTNWizmsTNB/jV0SdPC3zNLwlc0Y++VRXSZZpZ7NPnJtkmr
6jLDUhWTL7pmupN7zUQsK2818IggNHRvS1f7zjoeDKHNGIKrOAvSdJ62ToyGtZuh5dXw2aqV9BUT
8Ee7k5T7lQM3u8iwlBtm+Baz2O+4pZqptV6iFtkUFnBwdPkzNUm3LYkVDYiBxTFHKtGWjMm3aJh/
SLbZB2lG9xShPsNEBokJfu4JG9a+kfkHVg16pPXkaZb2I9aJnxhibfUvtO9D6b11vYXXrl4gcpVE
zI/r61C11lmHnBFkFREy+UJ+ZPjq9F/R0Ka+Je7s0xkWYAbcRH2ksEPjofZstU3xTbMjTi5VDLEv
zjVrP9byZ53gSzJ/FotBIJ7NuqQZd9ISf0aC2TgYQ5hP8a8EEzHaAh7GMgzvsd0eRJkyZR/QtiJu
8z/PuDqTPAySIqNzzEs9Deo8I+D5ZEAVguWTHNsPEjvSg1b4ds2qu9XVB6qLJmhdCSGhKd1NOhj7
bEZ4z2bTZN7DQ2ZIlrWGvWzrETBhOJY7q2A+j4+x1zv0F5N1U2Pp7D6fyMJE0jHH1c1x2lPdUVC1
ndMeBqzs1VIxKmrDNTW9vdRzDeNAwRzn4rABVKjfBXb5W9H3O+H0yIqM+ha2wr1DcPDurjuDjUBl
tJGjwKhr9pe5Dxp+tk24rAJCcPLJDKXeDc3sYc/aWdZzd2ZMta2qJD4qr55Z1BFg1GgszymbX8Pc
tA8lDlmwGM4FVSqGaSNwUi0Nyqg0riF7rQ3kPsw6MVvSzE2PBYIrYt1Gixm382dE94MQPlsCouH1
81Cav+3VVppht91KMiR9RCrOzhr5FVQloZ+GVslo17VQhUS/CCUsnwl9IBCgqr7pIcqX1uyfKydD
M8thcmtzyzgnqBnwLCtxoXs45uTCH5XOkLlDNV1GUFc0wBJVeQNZlh7XKYtZ5KcuJxxolHN1VkRN
7jBCfdeWfiZ+EBra54bKibwraRIUZLndMTyCwojiisvoqYynOYg7ww1mHTpc0zPSXkCO+GWBBqoS
9W1kmHUF/U14QDR+7xVjbDhCjJqVIh4pAnaRuOpic6bt3GFMGR9mo68P87jrsBcHhRtzQchJ38Ac
4++m8TBKrbGOTtvmvpbSa5chzjriDJ+1KnHYTfLdmBHXIp062XPVYJPkin3JjfhgLYt+aCzwWERX
bYYimjZ8xjJUq5zlgpDOFOH3MypsNmx7gi/CL0UNr2geoCQpYp91HTLDkuKQXywXYipGwgGG1Lad
aUuGDv5WGcm3uf2oMQptWYZ4+2Q9avsoxba5WGTN8CgdRT9/NYslvhhuOMBRE7uxW1eTKaNQDMRc
8S1AshgBh3J/k+VRnTNDE68dZuHeo2pC4OBRt7S/RFr7uHfErTbFKz9Oeiiz5DdTcYWo1GJOycCw
n+xiH0XNW1ezokxYx2FQCNV+RPQQDOvbnmDYvgHGeM/Gvg44inRUuUCDvJtqtOMK8ZRm9ifRIazF
MbmZfFbZvGCnimMQHxmXwSJ+Yr4E4uQSqBgbW42HjIdwVWKQ0bu+uHMKv9AptQdXF9gZsaoA7jrH
7kEuCGaLCRpYG+fO0fKKb07etOhF7OclbsoHM0FuwKmX26roG+pOElNYRDwS3ei2TLf7m5mzNsw0
8ifcqN1hNDPfOsfYeiRaJ16l7mDV8LWTm7CLV9fx55e+1H9VKbNxQ4tpwNpoPscqiLKhOKe9Z3H7
OwhbFixeqml9jYzX1ew6eIepmay96ljlK9uqLn9vINvEWR5Y5pOE1XPWcy/XycL8dQFOm1ANBhj+
OpTHplzJStMhXtbdt2tEB5JHnvIWTESNwiJAOlajzUOBVMw2KRNF/jsMbc/XhmHkl7L7sqNYHiFK
40oxUGQkff3t81NZQKC6D2N8yZBMMIOq73GzMkcmq2awOP2I6ZB8Bm8VC33d2GEDBiYg53pXO80X
g+4Oa2mKAbCz6pObVMIfSlt+5yfjx1M1emdq+qC3s2KfDjMwkXyOgV+h516PfkXk7jbqV1ePkQEg
Hm3a0DqIJza5Y43CsirNJUA7o/aENayfdBSYWvEj1L3uBgSjd2xOMPc461mzNTNKc3w3D1NDb+Bq
+TnSvJ9Tb+gn2Sa/IXb8oMWVOO0axmoGfcPgutu0xj43tWkejNC5kCqZ2ce4pH4+Wy6ZS7rDJcej
zD+3960C82WHvUBhxxqgsRCCR6RFDIO4DL3xQ8xUOZH0fHM2jG1fg8JETbBgWQGk5iRhE7BbAG2l
U1tZLmP0yraxKAwGvuLYfQ6lE3HzMEztuiG8WB/AR8fbWIoHloeTJlwYGWGJQgiKfE5C3LtVJZPP
1BlsbeuYMCZBTZHO9lwp2z3MSNT2Fd5d7MFYJTWg7LKFeVI0eD8oP7grzNNPR0z6LR+iOJBeYwel
zdlu9MsxQQQI4Cr61hRu+5Ip40W5M/7vJr9E8+ig3mW0QoNvwFCOMt6YVcwXpVg0pfzDu5KcmjoT
QbHGgERMSReW2lWPDdDouupoxcVz36TvYVLZbJXgCqX2+hR4NmwJwQHgFc2PMOvMi9XDleqkcxYZ
m2N1GMrSveZjjr8nJqxOb7Xuggz7WvVhRjCj8z2cFufZCo0CRORqdDMs/apTc++yhto6kndVZSRh
dW28tRoeb7NI5DtV7ktOyK9jtMepVDdqAOQZFsGXSffEriWGY5HNd51BDnPt/MSK0vTjEq80n036
//xqFW19Hi0vCwpvOluNtK4iQyvwWc2hPQI1kEbXPHT0nWXTOYA1VBtF7b5lH5XsnbnzLnqm+SPB
bgS08GVJtq2U2VMYA4VtU4Ndj6p816n0g13S1KbG+CszeJLA8QLKpraarFh7jGVfnUfsZGveSnVN
6nXwtXg5tQLDG6/FLUHBcwSvNZzbSrqrDK7inLLjc4JU+Pz5/xpRBOGQ5CdPKnvlqWqAf6rmQoXm
ItcUT0mipw/mk+sSr6BD4yDwoxQNucE/A2TVfzfDNLvzrGT3Cd9tYPY0j0Rr7TBB1k8Nfv1LaChy
rQYxUYsSYHWm1M/OJTAMv3VTcgn1JTy1JEUgcVMd2xk3/bnYqURQXRYPBqDiIOZebA2lscce/aQB
GyPL8BshrnBm4/XJKm0vkH3qnnqLNmJwmsmXraG9jln5hUq3XyOlQBUVIFT4SCImr1hG1sn8JIql
XfF4Ce71pjhnzB4iE7qKVlUzpM3M9HWvnaDViLMbG8XTuA69tMm8DRMpXH1pR/ukj5LXCOvwCdwq
0BEW/6+c0stlrqJfpHgkzoveOM5L3LBa0QR7ynhGSd46CvlpPKekB2V+YpjDWa9yOpWWs3FOgxXL
8AHhJF7Xiuhi7KFim1gY994NXwY6dqgOXnoATA2daqq0Y5a5x8+/dGpmuyoCCzG3xtV0W4GIic+K
EoJ8yQJasFHfa3iym88hZG3YGbIfcDMyNH6F9kAwpXDzQxMOT0u4nfVyvNN9kfuYdSeRTqSkj+5M
veyw8oar5BSdfo2btwWRzqVlGnBtNfsRwun2G4KzCObRd6Lx5KW5KkWoYlxdkpFjyQElznDP4OJt
i3TfUnoFFmmV58oKW3jix97y0HQSsseUMLs4RgpRkT22P/UT6nMXn3Ud8VcSyTRtvIp3qnO7V0i2
mFumTB26drlBkYB9m4fjFZ9U6EujSW5aB3kwBw10NXVk7Gh44csuYyE3CFdRooaPAsPRJZOyPeQc
6Ny2gK/jRfwuC68+d2OeB3FCm5QPQtuHvRmUqVec80mFjF3neDNiLTx/fpGIIvbLOL5Yg+Gch1Fn
71NMPZp9ChBXa09L1BZB100gOYTiD1/EkRVv5HelngcrFnlPlWIWqQgwRv+uvfIxOc15LDXT50T9
HplYvBJm41uDG2rnKbcHs3voGHqw+jLdo2Yx+yHdweHTPSQ7aVoNLqEbyoUOAnnz1tboYMXovZXF
1bBJCLSIW7wVpRBX9CI7cCDOgSvDwNrACdpknXtfVJ5S77rPvQOv1wOnf/EWdoFuYhJUWD+1sVWd
p6b7ioSP59sbr58ew08MqSWXk7Sq17DIdp+NZNUV9I096DCXgQ7aQ2a0RQUuQ5XAKfjrdzOT1Mqu
vifd8rsCKbnzui8a2ekL2SRH00yuYaQTJgxCbFOQqe6nqb3sl0qzfdwu8WGpTp8E1U/iuDkNx1pD
FVBpw7NiU3i1ovIrSpORytP7znK1Oxe5n6+l9FQOMPCSgo1Cum3tMAi55U/lubNGZgopvbpsDOZN
IR/aApk+LS/DPMw4Ow4aAEMc40SdKOi6CZ5OxzKaPX2csXOBJRGXpW17KuW3FNoDbA3iYitTf40s
uCod23UmNJW+/Xz/Kd3YqGuLBwOq/qINqtwTIkArlA/pTtgwQFLzHbexepqL/DYwBb14jkt3HxmX
JWe9MM+J3NY52ri5dHeiH+Ve80pJU8Egs80sZiZgSnGmwibkrnxaRf4ZOR28juaRSnC6dyUPutbW
IKJsFRT2/Gc07ObacTJ1vVvtBJNO0FbgHGJ9tE4FaQrSLVJEIIhi4pGDsEWHR0ngbvq2RENFpBoz
gsH2h5BBZZ2Yr/ZIOzPVThmkGhLeqGenDCcaFFu8p00Y4SVDOLCytD0kyDfwt2163RtOXVjyKkRM
Mal0ktPWJJjzOA7mV5RBy62V9qMsspZ5XvRuxZbFW+uhhtOY7rF5jwi2CH9lMKnoh7mz9KI9TFjL
fc9qpk1YMubaMGzX/Cx1uHdtxksuk+E/Timai5ZH2kvPcseuoB99DlP6sPnK2uNRT9mwXYZ8OIAz
2IC2Blxnl+mpeAd/KY8Rr9LGbCmtpF39MtsE7ToA3d6kuyg1zTlZjUJTFxPqAxFlnYLCEIlCWAWV
uM+NFwd24VL+JxJgS7egDmFsY0vmO8zfe/DlcRf0eLq2mv2BgME8dRXnDsic8nlAsR/V1onKSxKR
mg5bfShGIMSMglIh0eM2CXyE77Eaxg9PWa8VJ8dSsohKw6sJVJoQAWR4LlgfM2s82kxRf3ONEeKk
h0WsJIMkGIaIYsp4VSh4j5FUyXnq8QOE42Kf+JyiS+aGZAr6Obk3+Vw7smlupkoenU2j7S0Edyna
XK8yYj9OQu998Nxbmy30DiGCv6EdtXNfodv9nEj0Jme4k1JtuSnsCCMfISyz/4qiL2nS2QdHT3GL
wt+7uMST4iL3ksOwagG8gcKP44sZlx2/fKpfzAaRIQmCBMyaffzSzbJC2eBVW8Qq9dlZv0CMucJn
UlAzKVpiY3p2qk7beTkIIoOPjhIuWGE3RKQciS7l53abcwrnfJ0JwAH07Oxo8a3mGcXFW7+UtvZu
V5WzUW0c+QJw/61qvF0fc1QrJZ4zkcVBZ/5xIcYcSmf4MKPWZZoh6Z4aZ9mOykCV1EXOmTHpPRxl
ecKQ01w6zOH6XEeEQ9ofuhY1+6rCWGY3U/jcjckX7v8fVaO8l4yTi31J4yC47atDhsOApI4pf8U6
6muw7fwFvyDjI8/Y1+xNN7XJD9o6g/klXtTPbA2hpyoSJyMlRlwCuN1PWT9uvVX556IdL5TouMft
YivbuQnSCbnAohenBqHoUWlAHtXUs/8NWbFmdWW9UQIdBuBquI2GcLsQVXpN+5b5jJGc+C+bfu+5
yyvuuE2ReqwNAAcesLy7d5UWH2097mIEe6+N/NUhRcEt5ej3JW0u3pjku8ZICty7ZuXLkSkYAuA3
2yrDndnWDDvEaJ6FUb3pLh9nz1zYaPahC6F0+YpGu9ua1ldUnDZX6lizri2srRgnCLszBYo3oI1h
GXjSke6nzDVNA8Q7eZAPeDXzBRPAPbJ5qXO8LF/gkPwJs4V2kKnbxR2mnc5R+rWsjUeEz46ldh1v
l5GLhbdI2yd10t0HiU46sS48HeKaJtBowlBlRBdT1S6J229yIMFRGbuPCc2S7w16tIPZU+/SCdpJ
mqKtVTNYVWwXuAJz4BqdqZ2G3GkZxnFKeooK00YztpvCpv5WA9cg/mgZ0aHyb7kz2Yvq/qc839aq
LKhYPvr1Qj8hezR25vzUFzRpaV/tG2vGJRMPR1BCxnUAoYGebLzzHCZ7HnXyUMBS4Vft38L4e6Oh
UjREKKFMMDShJ8KLw4QVxfnMnNqjlu+x72wcQNJfrOrXjHqNXVvFEDyUyPpRr56jPm64+4vpPI10
jFrjPtO+MYRlBbgQtr618RBeS1uRkUEaMKgYjafR0R0CdovLjFedlc3/oOy8diNHtij7RQRIBu1r
JtNbmXJ6IcrSuwj6r5/FbAymW3VRhcEFBLVutzLFJCPinLP32rjJkznlQNJIdRuKQpx145fpE4yx
jLWzlBO+n3WvYZvIF2/4hMzp7oBQXimWkWBKvO993tL9Tmb8EjAfX0YYnyeaOXdtmn8MXdk+R2JD
A98PbKuBCjSbtBiN9BfoOieQjfhamvqrEzk+mAw/2wajhUJv8gnxnaIpQl0mbsRFbFsYKLskjW6p
3b1YJjZPio8NEGBYT9zmjqP9CCP8FrFmZIyEKSUam5pcUxek8hg+UfAa2h76gnscFY9PrBsn6puE
ywZDrAJu6JVYFt1hL8P+yc3SFgkA4OupL34YuhExe8CPU64dYx622BUQexf6W6txNGf47q3HlOzu
IukZH2gEG5c1gbgUJElev2k1iiuDGfnWytZpbfsrZ2jOekFyXRw7/uXxXRRp50wN/qF1xg6hXS76
PfqOz0PkQfeiS2CLkJFYE0eM9vny+O7xRZuVfuxNbV+OMrpGZQF7oI1/NEJgEFR5E1/rcCCiGn1X
9fhZt/xsUD0sfRy+K6atwCUcxwBL5ta40TiBXx9fUFtF2w49zj8/C+fJ2MqWCYlrjelVj7z0ytF/
PkRRcYeQnF7/388f36EudDgTSAem1JY4ENopXe1hTnWqM/ZXKrSq+clGzhLbuNNyhszWSEJJ3O1H
fcvvd9dR32GfoSEcNIRE0mPJ9CMM0TdzInyCEJdmrQMc6rUs5fhVVoE5N3KDygtbX4KrkvBKAH8A
Fl4yWpPnPqmRPPrPjjNHGLWSdG+yIoQt/T568feCK7vWWASVl1+Tkg6ZCJ23gcoLTWzyodLrX+WQ
fBTQHaj8j/STW4YSE8VzQyunncROioT2u7ROxshopRAt/MD26FYF4+nhR1l+cZz+q8Hwr4skToxm
ZxogOXP3E+pQxmqx2kp8Gf5Es5jajlOb08lVXEbPijlqZrsd+vzFOUjnbIUxXbk+GAjQUJPmo/+3
Ud5l+lccamoVv3XGN5d5EZUUVuhhdDdlozO16SPSeNLsKszSW1u9g6yxy4nFS238rTguV2O/t6xq
vFkSmJjlfJmN/Di5aGpno0BS4blPuZMz4q3l1Z77LWUr9kGcEPTWrLBgHO1rhzCsYw6rdKJju3sK
aYmvIR7BTc27q7Yfwf18EnbtolvhfJByaMSwQh+vzc9uzC9Ew/ClBEWmT6U6Q77esGmsaR3bK0/x
O/V8qQrVPiNHHHb7t7y3SX5BVB70c9kGWugQf7HhfdiBMLJx5U4EFnzLRr8AfxUvB2my5n0DG/7g
Z7RttkytOA8Xbh6YnaL0Xf4KKX7MQwhQ25pXZm+/+DVM3jn5MRrQDpfnQuJcJS8hQWXofp+JmkNI
nOW7GJliXpPlVYRPzI4bUDgmRt0Mz5gjw5OJ6p7Bh7/B2Tytkd9MQIbtV48xke+2tHiglK7d2P7p
Z+TPuUxNFZL+RAnsKR0kEbty9kUkpkCE5c6py3Y9DQodaNce+bdfhh6eH4GLJzNFO69KjKxDbr1g
0jJXhqP0TZ32tEDJ2Rht+cmsst1oD8maveOn7WKDlebWzHT00212YIWnGY+/oSz5BEpSsou5gRxi
N9titrceJJOd0Nwn3x2YKESg9/q4xUkW1RvqTCiX4t5Juo9WWAaCGLSNbrcIr5KfrkVSAIZJTDOK
7LcxDTpfRUEb4lsJXbkz7fIGMnMtnNFhSl8gGc70N4aSX7iuSX0To8YNDg9nXRGLgwaWAX2nbZha
s8dUtFFqZS0QPU71Gp9PiCRi04Ulo4FMHeJW7ak5S6ZsNkOYmqZ91puYEAd2eyhpw5TeFXlz7H+2
sa4R7wd00NhwTFACK6Hki2MiGlf9tkwtUhmSirkh/tRSEcg1o5hGQxvIAaEuVXm6qke2ishtzmSe
wJMmzgg0b7Ii571osN5g098kyJs2qYf1UcueKi+11iFo7/WsAfVKGOtMCIBZCEtmZSX9Ld8QV8ah
8B2NGbwaiJ7V4OvfWnAPidFwtM9kzkAYQKFW/4ACI9ZFTdN+djDGFOGHyjf3eUEvRaImxgOXvgCn
K1dkKFTW9yLKma5MX1E2fc1Y0Vau3USrGEENnG1nO4T6WzPR8qGDgYpefCTUJl65r0VnwMKCskSo
x95120tVMKoNHRpx5AVCsKsCezlvYgBrD4nTox7nEK97Q7br6zeJ5AWXJvEbzaxepgGlsihRUlYk
eNkJH6qjO1tLZQcKu0/YJ74ZMXRxm8W4lNPGT4Z4p3v+6zSeGhF+MVmJAkD349YbrWeddn3s0Vy2
PCrfJPsMciwm2MT8XlfRxyW6K/Xh8KXZyEG9mt8Kv/jp9qqG6kDCoXeIavmlcPBukwPCqGE+V5IE
A5pDNCPkGHRFa297rb8bCtI+tIYE75n+rQjTNsgt5uZ1WhHh5PxAHfAWVf1wcFrvVz/7P4FfG5sm
17aD9PS/GHUeQKT/itNcV/C/BwsPc+k7jkFTFcJL8zo8AukNSEP6VDs4idGMYgQZMFSbANhpS5hY
rrtwk+XQGjPtklHoB7Bjk40FORyxpBPvIk5Hf9bOGe+Cn03yr10bM5DpIPJ1LX8xGf1LOWeFc+zG
zBKOgAvFQS7tL8dP2q0bW5itE/r5uX/xRZcsHS3A317sYoNcFw6DWc3gXDbMeM4U4e5thxLVnJ7/
8gYXrsb7q+e4vD2QUyyF+jtpXx9XpLf50aKcVyjXK8lpooR+NCektvHGSTkYRtJnmDg+8utyZy1M
8be49980xlwmV9dhhiI2Jq/23WdowJfUIqSHR9Q0DCnmjMQxJ6gK+61yOHTmy4dZE4wWouD/i7xx
+dX/vQDwCVHRo3NGi+8usKB/f0JNhK8fdTD47WUkrRgXpkmCSWoA7DYviX2RA6NJuQTq/PnSm8tn
/+6VDcwueO993bGwmP33lQ2vSqsyL2xGUElzQ/Z1bAct8ENl7Nso2U0DRH1Dja/l7P0iQFEGnnWH
8Mxpr4C1sPAcizHPggkm1VmWhBwgdDjlqewvtl19LRwO8Wgd/iZPfY8a5JbmSnm655rC4pZ5L0+d
Clo+PidjQgYl/RVtPg6LgqBi6BBkwurvwlgzKZB7BHoW+PZ1aM45YYGM0MOmn7aoEtPBrM5Rxsxd
AykgOzXtYec91W3dnjro1p1Ev4c9a8fcGBH5/KMYPGg7KmXgwGhiVSC4OEM1RivnOmta0SnqidTc
MZq+cPA2Xv/8Sf1+d3q2Q0Hm6a5rMmR890FVpdXoXGnn2NE3Xike4JUumg2ex89KcBJMJA1gw00/
SQe74p9f+3fpLa/tGrZPTWKbSIL/e5PkoTmgflfO0SCQo5xHvJmFAaLMDQN3aZv++dV+X648231Y
Hh0YdL+B+ZxWmA1qSeeYmNrPoao/oPH+hyCYGQUBKuHPP7+euSwv754BouSEvmCsPCwL7y5t1hQN
nY/KPmZh6G4SLSXHUO4MZZWrqluaHcuIIKlo+0fac13LEpmXYLetPJqAy8irka51EFH9/BCNArVK
1yXcgGCAR1fZ1jZjwZrbyL5Fqjlyhvb/snw8bKDv/gLHZvniglnwod4vXSTkhNOwEJjiVHOJEaZ9
nyp5NzooQ6Prj3vD0D4LBmGOz9tFUNWt/GKkx7bIEQcPhQgIGgVwZJVbk884w7mQxfrRTOrodS4/
hHYz7/580f/H7ezDsDAMLjv7/ftr7psAxOfaNo+0Gmjw20w7bK8p9ygAD0ZYGUG5GB1ohUeFfvrz
Sxv/Y83jTsbLTQPataAt/Pd2Bpojee3CPD5y7JpynlaGh3KnB4FuCKb5oeyni9F6NTBkYBfZoqmV
oz6u0Pj1f7nbjXdG/WUpwyBjeYal25AoH9yPf+3OvZ6QJwX545g7pLY/1EPzovm5c//Fu7n+QFXO
A8f5UHO16i9P9oOO+N87x8elYyOocxnY/L6sMOvy9DJeHIT6F3qCNcoRMX22vV0h8mdgCOIq7IIW
aLiMcPSUHMp8wUDHzpubgG/PNeObNNz93FX2rRdHOvfA42UdyHkhvxPFsU0YXN5Gy7iTJ5zs6tA6
Rn5nnHA190fbBrBsgiNo7dLBCMfIrUZTe42SaCPos6wwjNjbopHsfpNDqC7W0SC1iudetPuu8csT
Q4kFLmpjjCRQG8SoBe8QdhG4VycmSyhXHNN9abCXGeVbqkfPZHmqLZhs6zAY4T4CFMGNEiRuNJ6j
1HR2OKfrVVRrRH7009sICk4j23HQiuxZLtlzHGrPsNhm5mI+w05FRZV2+gxHuvfOpZsDg8nunYoN
qrPS+Mvt8j82bMC5lKw+2x4FxGMx+9ftUhKOk0xaaB+jwfJOc2bvUBp8S2PlPfWtfvIiZBjZhGYg
NShklN2uSN997cbQPoC+YbhMkzXCO9iaXb7zjYE+AVpGhiV4D7vG/gDnHHh7N5t/eeP270+8r7us
sjBOF2Lge05nBJnLDDkDHh8yURuNyaxNv7oosr8VhXzztOmY57Z7yeY5xPqUM5Muu3vrW0C7arZT
JDSkpzHIQ/lwDkkEpfssUA/Kcc2wUxyyCBqnk36MFkhHz5RvBwEXy1HNrEEx1jL8zyIl+mJlaIVF
XA2TfNAV0dEY6/vjZNVS95+LO44pFkZ/NDe5mSxUJ38gu1Q8jRqzkFx+l0BFT8GYEzBOAmC3b+jg
yWEix+fNEzWmlCIRATos/j5O94IrfCvCkdhP3GD7qkXnZZvDl78sae84KywiELht3HEsqDzED6Dr
v+4KvVHx3GOePebe3qfZc1Uu7mLkbPiL/AVL3QLzNBbVaFZZ1TFvXANrPaKIzK+jncz+srobv22p
DiRbHhssRKxt1vv30ySKwaWcFmKGPRxchaQCCNBY6fKaWHQS2qesLau1W6N7JHtkG88o1UuXwRsw
MnXuEiP+y0n391Wft+RhHQT363ucpN7t8t5sosmmeXg040QgMyXgin5FSJY1mG2D9oyJvM519OlC
v386ODngZb03T3CrxPovH9dv5/3lvaA1XnBOHF7tdztQgTuHVEd9OtqRsQQ02OVBtc0uYQxIagEf
WmiaSF+ZewatoxmB2/HetKG+RVlOvE1T3Jnrh/w3nRU0VLsUk0l6msf57S9v9PfdyeFAsRQlmJso
EN6XZsQpJqNTu8NRk8SV4Z3UMTrrZ9SxhJcxdtzTgCVlC83/LQz9vebvmopH20+K+Kwlz2LGhDK4
9oc4kvIge+hLUnrFOZ+GS7wdEfo+181YLEThK2mQ9QsrRHFiYonhaKg3ZscyXGWqDiY8xZu58r+E
ZftTn5F/VpMIgb20BTqruvSDuEQQbqcWzcVFWB03IUBwz0ZZ6KidQKlvKdc+2I0gHXMqYOPByVjV
mIVOdkxrG2Xa1uo8d9cpAvl6wy2hyLGsdLZDVFRVJgGp09ONZ7qkKzkc6Y2GyBsB21UkL51GwVj4
8aXGXr/tp8raPQqQioEe6lfRnmfckrhDSuc2T0gQ+k3RueYHY+I4n2YRiJP6S64ocaMk32hWaxxw
cP6SOnqQXswewG55iWKCBp2u82+PRTSlaXjSvf5larovejXjjdA2A0qrc2Joz8oE+xiNaClcSJ1R
/YmBf4rnwPePDtEjj0o6CeWvsUTBnsI3ZWmlL1TOkXE18oQ9rgj3yrLHv5w5fr/5obIhpzM53QOc
eV/sJiUOGdRc6phkgmqNPKLlDF0PGw8P8JaYXOYi0///028bPPYgkRhSuOL9ebONdLPtx1gevQyK
vFZZl7zr/VMKXYpILCeB6Sh2bQt5flFlFZh5/tEr2J3jnf/8UJnvChwQ1Ry1THZCzGC2/tszVWL9
MBppAyhCOti4XnnmIWILXnz3yH532DesgxOHF83qpmDxa8ywmw+Ecvkf00zbxuAlZekNlyQpv3EQ
oXFskoSN0HHUCs5OPqP8OX4SjP+CCmX2eq7IL8nUphpBUf75jzG89+0li7/FEY4j+FtM2P/vSVMA
C9oEclF6jMcmCTwtNo5zYevHgliaYvX4ZyyLxvHxXVbma1VPyQFswXxMCcWm9b1864VInmB0Fvl2
EtpHEkvn4+NLwikeifvIwVPaweNHtlbRPKR1Ac6znY8mKN6mARMrEMIxBGlEkGUYKG7dBD19ZpiS
OuKY2CkU/xjQ7v/9VkeZopELs8I5Lo5p7E0b21G/HgC2pJpH9nfVrWWhQpuErCoGcNUjW8pFsbfs
bJ9qNXPt1AqPOXLt0Kv5s0egVu3y7YRZiIHEsVy+PL7zVUJBCayDr7iTOawK/am0W8wyMn0hyxK3
NBDIPbVovh8da2d6wOCaMX5pAE8SaoTNqGxeixaCGdm1K0ZW886NP8RFZO/cBjsbswT04poDgUnG
rw9n5j/2K/SCWO5IvrZH/EDdxFimzq3mTr6tAVw/FAXBWhb5TK1Mxq3ApgXvHL5OEZKVN6IlMRlu
PEPBMF7LuAsUWpbNGGaMCnIGrMZkyZOPJ2iXs0qvp8Lzzm4hAnrPRDtb5DMs6+g01HcrJbynjoh7
yq023rcYxR7vkhn4pWT2DmNHJmvdLe2XlsiywM+4GyhfmMwjEQqcXGvPmqi6c4r4ieKiRnJvklwg
W3pNbdnfw7DRX9NI93cR2mFp+eELnv911vAM6Voj2JdUrQUxmQyo/axLRNDhrUkRzFaEY67B7zuH
h12HbUtbRQOjK032iCnaEns7iA7USdWeezAidSZGvCq0chePQJkjRTnt23CllPqOd3ZPIKjxOljE
xmZNpOEBpSU/VXZxRuWyqJ3ss52hPCPSKd6RH5bucG6Rww60hYh5Amay0HlFMGZuUtQ1u6rAD5nB
wW69RGP+E32kR3TDakUbyrD2Xg5RzSysfUSxj0Z9Njeklx6nBKYpaLSyMT5DB/0I6u6zpyKEpV2M
rxRX/MHs5FbrXXsvIgMrH1l+jo7FH3pXEcje/IRwlrNzmVubQVrJXsWbgRdNOzneeZur1sEe/0+H
Us+QHXqS+DlU6hjJnh/G1GmR5Y6N/2qi72IIQy/T5uh3LsfuVhnwKUsNQKM3IK/q8wRSeNLseo/b
6OEuDlHY3q2eCZOWOMl3GX/VI0zBvjLy3RCj75v0nBhe8lKxtVKu4zLgfp3NpxllzOuARhwuXB4j
TuIf86a7YOQxWG11B90I3QW3I+1yjsV4TySnftET40JYeLpXjQ5VTYMl3ON7TnPMiyOGv41FQjQu
7FA8oxfg5WdJCFsOaIwUtZQQb0A4Xr5K2XnXXsbIszpYk1O/QGaAXS2bjuGJla/FzIS1zBf9Edbb
oOXJB0i9QUCQ7xc0L6KhaNl6pwixrY4EUsZnmiUx4V+sQkrngSgFzEApMgUjPdWDngHWxQFYNngu
5ydiIC/cCnB2KoFCD2fBadhN2c86QyqKtq8+60myKFMwnOQIK89++USl0p5p9eYbGpD+unFTsfUq
CyS6VkUHEC6cMp2oeeVcu66AjT9xYsKy4qtL2UKs9oWW4ol4xrhTrDBDscYoRVRmv/AQQ2scTvz9
MZkJQOl0bwTjU053FFSQVLFc9YPbbG0r9u5apIxbzcPUUM6uI8SYxwQf/NLAHY59o50B7GUhGGcW
+s9VDRgb/cBrBv6JnXKagraObgiIvZcs+87GwIRVCY8cSKoeKskmMrFtIuaF84nJog97hFB3fzTU
K215Y6uDk15ncZkfxxy45whEPnGxlrRfCTaQuwTS6DqqQVVLZEmnqvKeCfyDD+p/jbvo4OOTOWY+
IrgJ8fs2Yay9cnKDnCzZLwGkH6Bsr0fcVqcENfm+7+sjU8b0pNlscdK3QzwgNbpG1+JYWbOkPGsZ
/DqiZF2j8m9Vq7vbUepyF2bpk1XS6msXlGJVl1ag6XjSOhTmB8KQ9UM0FR/Y8lmo0KhytXUafb7q
MCShb1tzJoZ+GY99kDMM3kWdsxoJb3lMU9MaFZHlqVM9NlTLpPhpTc3TrNtXPxW/ssgBOR0zjzWZ
AkCGtDcJqqkyYt6NcLaCMcVxuQkDp7TewmYyV9AQzG3rQUtP8uyG6p6PIa31QEF6YAI84PzSdlGO
UQC32HxlJEmjjSCNwMBNvI2xLW9wxRS7cG7wSkAsOkn9Yna6uFK2oFWDT3MbpMDJj6wVbRJxzB49
+93YyoCUbu+MgK7bVHYVb5Fu6Tuu675f0FZVk40HWzR4zpdfzVAYNPhCa0G6Q36OO748Yn5cllCP
NeilMaMUrnc3Ip64W/BkXxqWysJV5X2eqnI39O2wnqWD4aTPsPiEnbduQt3YcCVB8Lk2XkpyrrGM
JGeSjVDlzcRN6f5HJ7taSed+ceBtKLvJ8WtV1go2ef+CSm390P4CKGXMEttfC9dBVZjm8QE2/KYJ
NetSlNa0kb28U1L+MJNm75F8djD0wOIoRWE0/kDOgfuwUE+EvZAGXhn23urca55FV5Me981U05fJ
qsMgj6CfKt3fm7LQ17NAakuAWbruosHYcUTbdMns7BXmiRXBBAm9OKqO2AI4P9FmaFVPypLuHIqs
IV2osV4eY5kOku7B0aTD+y7fhI6Co+2dc1uSqrmIrcdIALPJzlVqyYOZdYyTwwijdd9aCPOGcS94
FYO0gxORK7skio2z3TuQQfMfTZv61xBZkKDBs2tneW9GAcgvCqd1Fc7dMTHCIJ5P5eTXV/RlSIqt
WjsweQbyoktCnLgcCZAGWkEQBKb0ufK9+GJjn4CL7J0b6QTeLGzCnIavD2d5m6Axaop4I2cFSbL1
QPRBkPHbdv0YhrS1AAjeQ0VuDCMYkbZuxoQeEfB/c8M8H02rPhyytI4DrzCearojafddt7cNYgRL
hv4hQVOyikOCqGwdw71VYr13aqzvw2JhxCGKT1gKBnXxN6TF475uxR1FaxlMqawRAXThkSIPnTzW
6LXReJIsya7ewVf7moRCXOxZLUal9GDq+edwHKwt81BjFReNtnbx+iR62Z6k67z4eb3OiEQ4hgUB
Zk5FBZrVw0splH7qrChgiDqt28kCXy/U3sD2a3I0f6a391pMpn7KZ/QqQ5gdiAa0GW/3/YbYmviK
nGQ7zNibAZS4Z6NrMZ4MfXKk/2hsMGXkR9qCBQWzfXe05CPLuDwONI9uM5uxQN56EF7MAtJm1262
/RutEydBQJkwEURgydivUf0b3b/6yXl6AE6izB3vj3MoomlgdCI+c94XLONIurWmlRuNJ5/0oJkc
U4IPmAdyc85WYFltd0DkoYJIeP2T5g8HHV8zER+aQglvQxmynWxXxu4t1S2504oc08yM8A5mAUIV
lXxz+2w+jEOHY9UvnqWRsaEV2otOcs8uFTARXYuEsdkeMIMn4cEfm/q5hL8vDM1Zds5oH9a81thn
n3qhXppi/OgYQ/hMtwg9VA3Yt8dkTXsIwMyUKsR8GTkBKqNqwduENa+fT4nS55vZAR6QxaC9TSK/
4UTqHM39FQJklWirvlIPa4E023MimY42M13QNjMOMis531jcG/liqsIBpmqcR72jhrPAH7p3Gu8b
dAAT59ipaZmSga8rjlnV1BvL9gXGDehO/4iAFXACxKOMUzEXrQhoG45wfD40trmJ/bp8Qo1dHZLY
GxkFdE+eKNyvAw+YP2ML6nJVAgoEs1yDBJWsJockgm5LuGGKQT1c9gxKrbGIj6n12Wk0zoOlQpJc
qxpSMZK1o6qb5BAX0z1q5mprWTMI5Bi1zeishirt71FPuLydKnF1Z3ZlifR7SmLzHgrr5ttkHRmD
yM8TXmo/yf1XgvlOCfK+S9dY9C8m+WSrWj31PYrIvp4JyaV+eNy3A5rw9SBhuKgO5W/nivF5HKRx
TTvhf2T38Tf2hB4eo892qgES9OhjF4S7DPxhOswadR4V9kfLH6yTBtJ4rekmcObS/UQijc2Mbsly
S0mB9lGHlrKInhakTE384WrKRgtAkxhfihZoAaEkeyfH2E3b0HvJvS/hbANAMfwXEOQoCxeuCI+1
XKs5YVtfxgUdfFjceKjW+ipkjFgCblHWkluXyRWNMzRX5XgoCN5ZedICUdOTZYrXeFN1nAfyhvwJ
L8/mnb+kJhp5ZZ3Zaib4ECYCpLr8RSvD3zBVIeVQFkRxmON00A1cEeFoi22KSO8iKrFFzJOdCoZN
h9Ztz+YYN8eRIYtnyzu/DvFvOiFhzrJ61/pINUa91XZymtpdFeovJTMAEi/wVi3trVnF38ueGa6P
83VVdGF6xmLN0mw6r4zgX4dyukoNV5fFCW4qVYrjkbBPTcUo1CVeT2NHfjaUyYVlpFKbrEg8OI3K
1SZcXE1Y9dWtbnq1KyMfn5XhETHe9jv81d7WpPkVJJ36aradAEnWz0wTUO6soKOzhpWT9kFHvhzZ
VAbORIyEZ14Zlo1fchsLyrQt8tzhaEvQSzggb49gYWPHUNehbbMjYZzHos2rk0cWetQ2ZCdGI44O
iylYJZiHPRBJLfrZDbKtGKinT5yrV15h4mxLW8knkXKQDFP5bYr9iaM2uiwvIUY5LPB+msxdHAjp
AYCU9tRHrTgWiU3DrLKJX6685AxIsw7n6DI28bDFBOCvJKMSJOBgThyGrHbMNSxJFF3Tt8BuNg6H
zpXOPgnHa4Tgcj+a5i9XTval0L3z5OGLUBaelGZKh32MLDPQNfFmoTjeOFQUFE39THCHRRiK/Dh4
LA2mYFvvhuH5AYLibKTz4PsrAzLbAzOB1Ny4hlOy6ptYXjS7e21QLa5VK4sNgTQhBXvSbWD65xda
yOFQjefBHo8eNcSxBgHWoazboPjNoGo58uSm5s0YPPVMfc7tuRhki+Tae8XRy3zrhi/3BLx7RHRr
RXf690Gf+s3GjSKoxy6yykmLm7Ns6o58hOZm1N30qduiKV/VeiRvCiG6hWttyfG5uh3pUX3MJw8e
Yhva1dsg+Rcf1kN7IHBv7MpbhlUoMCLUlw2uilXmtR+bTrwSXTBhM5qAnVhrNw3BhMEgWrPyfyu0
GA9abjaXgdckqNX+qFX+G2eVVWN5+Q5bLcdcmhq7XJYYaPL00ihCdZcqU5LQ8Ggy5bUjDiVpnMpg
9Drb7F360rX0+/zamDEH3i5/CcVPAxgX9vBm4lhl7/WmMj95EH2L7ls04pmx3CHcxGaOP9Kg7B9N
4W2wWRpBqNpoi7NtH+GOyWahNlYPOyb24wvOwR9Wx0EObjxaYaMBWNziCEIwjVvNfM0ELTHD6Jwf
M7D+N20W0aWKS6odz3j1c4e8S+eL6O3+Zib5Qepufkqb4jmSFF6WsOC+hOPTQMwICiwt27Skna9V
UnuHpDVPBChNGzUI+2tvJPZGm+yDk5XiRi165pavHDUeUKOYgZbgMX6c4CpWVyNhepGgOuZP8oPc
AcLo9mQz4Bfczbr7KzboR+HKxOjdIQsYJp5VhWI1dqlfq4Flx1fis+JeX8XR1B7E3I84qzSCyvRp
wzKRbJN2OJkTI9DeAOTOWJN1EwEZ8KcxSENdYHCgKzGmVh64Np33cOLe7Dt0xmWFnSWjWVmkL76z
2CsVwkHUvjuvsbQA/Rts/IXJTUyZg2EmveAaG1ZEopegd7AIzfP403WA88166tMRHOPFK7gs6OpH
nSZyD0sE63k/f9N2cHlw/PjXweyGozOYw3oUcR888F1QBWAnjcj2I7Otj4NJs/YhmmRQnB0dmper
zAboYkfjznIlXVjKOq+s1c4aOHb7OeUUW5DTo+ddUmZWbZ8RRVKVx77Nvnatk1w4yjcr6Qj2Ls5N
h7hqn4bWFwehXLaUSX80TenkLT/T5XQ2CiMKhF3222jovwyWbLdDSwJHljn0Pl1XbkgSotAbF4tK
OyC0iZW+f+z4XQtJoqr6raTaagS+MO5JbKhA7ca8GD47yjwk5Nn0rn7FRKvbY30oR0ZmE8AhoCtr
4KbjHYmnSx4Bk1JdbsbOFIeQRbbzHHWadf1p9jLjOkgAIZ3UcGwPA88Ohai3FDt5G36TA9QET3bc
zQ2QDc9W1Ur3h/Rogf5az56zy5dhoo43jzJqQE5fNTvmJ+JQYw9azRAz9uGMscoImzf+P8wvZrdp
k8Q4q6G5msPoHLQJAzi99Lt/rG5riC0O3aKa7hROl0Oa6SpQRu0FpqNe6txUz7lMCZ2wWlqJWnGX
V2ewrSciUM7Sq77rXu5t6t5qdh7iBBoVXrel42u8NmxVh5KpRyWre27DchsS3HwhGwIG8wOSZnJQ
cvAW2eQt+o3kkj7njWefnC43ApaPu+tM4AKGJlqbKUv0HE/OmZNoP93oIQdCwvBIoZ0+oVllSNc4
08p2BsXTmE03gcsN43Cdr/BBiifNY7G1TOXtQyAza2DNQNoYEjKKWO7cBioMVt8OCngLoAs4PYNw
EPsVWy4+7CHeFKPpbjOjY1/TCCrT/cT5Mkw/vBh3llaHlJikD1x1UotDv3zrbJomU/6qCtP8YPYz
blP0j2A96pNp9z+o+eMA01TBzGKOb+xWgeWY5VkBKtkKXNsr2towFSLrWdpg8Fk4XyoWoyn2jjaH
pm08Wt/qZko+ojf47Bn1Bsyv/GnT74yyD17piXPX6fHFYkE20JSdzY7xgUe7ZW+X808SP2OsDTmT
K9FbH8PwCxXRa0HH6LmKiDxN4uzWdrnOJCOZtnMcYzAdEjK9IvCsJe10LQ2nF1nrPD7tZOPxbjog
9GS1NTM9qdiJ1BMer48mR6CLqEleS/Sd8X+4O48lx61t2/7L7UMBYMM2bgck6JmZlbYyO4gst+G9
2cDX3wFKOpLOe3EjTvO9KAVFMukJbrPWnGMSCz+c5jgb6AY1r5k9EK2Stc27t1oRoqlW901T6V8m
o/yKn65+mKvuVzlAIzOnNIfCrrlvC/ETlIEX7a6a8X5k02LtTLZeh27wiS2Cz38n1cMABanau3m0
FW6KKJgS2wYCCWOVs4IK7L7JLi3q6VMEJdyB2X5asMjg50Eme0TJSaHLz0l1NMunKVVvUaWpXQxC
9xIZ01mspRFnHkdW22zmiqqd79DRzXcmQ9lWU4qq7jC/ZIO0HsaZBw4sXlrTTKx2c+KEFHz1pxjL
5sEZdX4c68W5joYn3T9aTq7f51W8X/M6XmQ8ha6pF+8t3ZV9DqZi11ZG/+I2xZGF/3Z0cLsHYYRX
meMRQg2oSO3TqOf3CejJa+xjA/d8LySbxc777FIsyMj8wj66PfQpdvGe05+rmKhuIi7wI5dkgdOS
TvE7gK8bnHD/yL+fPx/GYAzwv/OP+TpEa7mHW3W278wH7zl/c35QDTbrgNj2SWDwh+RC22jbs4JI
tsmGhF479BmFoQPMB/DG7WXy7pPpCR17Dau43aKa3VvbMLwL797vcJYFn+RMb6JAhSo0d/apOSYP
ycP46n0Vv8DesOqtHcCClHM2eES5mD4Sa0AQ5GSHWbHzvinaVQf9mJ/nh+nBfO7eyfulGZnhiSLc
nQggHVTlFieY1u+GaU8tH/cqShAcJPpdPBfzxq7j53iodx1ANNxSNCqH2qsPgBDHfZQOFlZ88olS
MWtHbyrvsN1Vd94Qv09VofihOiF9a/EtYyEQsJzVQINm7kGW1SXPxumzqoEBDEqrrjOSu4dh0l8X
wji6aczfOJOiTKoka8wkf6OSvLFbJAiZTdiD2VjWmxgJIVhSlptpeRYYPkpexNNbGzoBHpt599BP
WxyZp4cMcFX09OB+wVfZ1JNDisPcnG4n5Hs2pwbc5+8X3Tiljljj+knNtD25UNtOUdMBlF8v3s5l
HYfGUJBMRTvtROfrQlBLQeV215iqOvm1U9Ev59y/XWzpjhwWe9ymnihPVeFC8ohlw6lBv2yncu/x
9pclIgkjsVsqxEZRnqJUXFwahERDcreoGstTM8rqtL6CaTK1v11fly5FODw45WQUp9uJTCNi0hJO
/rrudg6szTrsM2fnuJaN9Tm7kvk6WqJm2dxeup3U7Cvp6W6kUWPDGepT1MlqP/cE4Zz12hz2FXi3
xbb/ePSuS8rfn+ffrksbAE5GS+YUfdKXpWziXeuaGJm6OOm3TGgQobSmPLHzKU8dts68TJc9OkaT
oceMcQjRqDZz/e8nt+uk2+aU9Kqztn7qtxP6sdROEz/jVDkK3I2GRELojPqjnUDZavvqlK1PNNHe
/107+B/R/f+fAvKzW/+bjOL/iHu+JmX5s6t68uF/Eq8B1/zHf/+XSYgz9/qTyO//hhYdcattoZJG
eIUm/08iv0uyM9x9x3N06Ez2Grr2J5Hf/0144HXWZLlVVu2ivemqoY//+78s8Zvl+7CaUFx7lN3+
MyI/T/NP0TyZRAjlgdXTCwR3Yt6EY39THIqYsODeIk291MnQaYZN7VKUPlcW2Itw7jCfnrFAiZ9Y
URfALp6beyIgaTV2n5vULOQv1xCT/YMDqNJerIgi4utUt333S85WXn0urhi1HyOg7TZIF0aKRSxQ
SFQ90nJpPI9dXsCsBfa0qp28e2ptdzZpw3bda2KWrPJTUsYGIInMxetgalQ7H5hN9N2OByU3uWNK
81zHY36faZ6ot9Gk4XoaK+J2A0uH63cZQAJQ0CxZ2Aa6F8+I7wYs0Xsn92xzb2LBpUORmpKs+SEv
P4jGxrnVuyQDbFvyZaoNUQtkLUNeINOaNXVv/DQJl0IMBsVYob6URR3EjepXQA3eI+oqQ+dc4All
Y3w/lKjFEHP1ud91PFs66zgpCX2BLpbmdmJ8FpBL42NsZPTT9C7XATNPWZYep7iY6BDG1qM14QtJ
xdKwDa1cg1hfRNJ0jauIhLBuIrdAs/w8vvZyLOAL5G5ER1q3LMJpgIKCu0Lt40fvuPTBAehRtzAH
26KAQ5oY84m+jCA5hfl+NS27s09AWuxOL2LyGvGkFseIv6cWFkfpT/l3HXFit++yBuZK2rY1fAGb
FtpmtkX/4bBmi0IBQfCu8BnTTDMSz6WBuzoxWCnDa8YjR8ESUCGYQWWeMsu0vpROLlDuU0JoNrVR
ldmmayL3ZXBx3+/Kse7VF38Ay8hQlabp1jSh55/alrdK71igENoanUkZ01p6pybau7OTMHFmZum2
6eq1y2kOwGA6MHQ7BBNLNweJNpYPEK0075ftTqILNH+ZIGUqymhgSCpMFYGbtC5L9jGRiXaG2YRz
uDAddtpWXS8ekGtndPsN/tvJRb3iWt4+9SZKFnUOXTmM9K6AKUAVyDxAlinMHbHrrBrqejSesICb
KRVce2quOXJledWUVO5raQN6OQDt8bxTxIgiLPp1pDllYaLXfCtTQHVkYlc1sOCZ6UU6OGJP2SK1
r7VVzE+jK8SjAXQlxE/JjAWT+UF3Z3nhF0CDo7dt6lI6lSbV58mP3DKzZ63tpv1UAk5CzZx8a0YI
dUojN4qqXU1R04rYBxfl3qxVH7pIp0N2lhUBmHrZhnHei7PVGs2ViEu6jCX1Ei1b8J0lmnrOW8fc
T4lXnQu3cS8qJvfSjyYytAzXYbFgFcfWltOT08hoy0Zw3kAuSw9yEOZRj6T9qs8NEaaxn9hY6cRP
q5jmT1Sd7Z2ljdaXapiiL9O4sEI1jPJLXY6Sz6OLqdaP3RevksO3MTfq46An4ilmr4qAZnDjq5cr
bgifZd+pyfhaEOtD5EdKY3PmpwIFLNsJP4Fs46VFB5KmRMGRyAxJLEsoWHXyIqso8QL0jWxDGSHv
sUiUH6Wy0rAZfPngOC3q0zaNQtd2e2wTOACXWbUg5syOdi39EZ/GPU6Fvr0KDsX9CGRuZ+EBeBit
SPs0E/jkzVDVr2AX+gdvSNkokyAEdiwFsof46uikes7Y4JBHaSfWA/5wE6gaAWV3GTYAsolT/Veh
p+VTOxTdnaG8GHYGzhUHtUVhHq1u0d5QpML4GN2c/fw84y3W4wzKq8gxpo9UTIGZy61J74aWmY/K
daTtkVbotChiULYT5BQAP+BnjodZPS5OM+xIgDVQX0UzvgQQ24dImt7GpF2wzwqPdn5nQzQv2O8H
tMnxYlAH+D4YZsoRgve4JYviiQY9sfHKJiKwiasw4vs54F+yj1Dg1NGsew0YSKrt6liIU5MY6kBK
oE0L1lRXLTVzZqsZ6FkPRTkqCF8jls793k6WBgqhSS66WCvvbY0WwRT1fvIIxBCJ3wDQdNo7r+1p
+M11/BJ1+XyNB6SEpqmnOzr8at9D5w59LMIn2yvWlVNOBVYh6y7yhLpVYgF7KmbvFQFCCr4ttc8Y
YahLZPhiUL2oL1GBbp7PwGVILtOUrWpV7X19bb/DUqYcgd7LJ+5lP7eUgipzqXeU7pJt2VrxTpNG
eWxMAt0NJ+rv3LnGapXPw4lolgikO9CWnnEzVNKltl6NxmFxxghenxxRYmJEYkLwgCJYuMnlEu2b
uqaQZ5GB0gN+/EGJCCxFSuR37QKFKL2q2KPqSTZ1lqJKKaAget6kjloGIC5dBhpPKb5F4Q584/M8
HmMal4eyGCAZCcGqX3eRmKPcenPRp70Q6Wrea5E7bJkw3f3kp/mu6DF+RhpOa37eDKKkWFLZYrZA
IjXvGkt4v2JLl2cj0bOdtmjtI3A3ytE2dM90AlmDkJGGf7GgE108uSKOaQKBkTsNCw7XdByme3C/
dagNxXhnMHLsF+ijYe460WZRoyS4XORhmbgAGnSCB2wNGCvVgURRwRDjJillesLT3l1rP0+wngiy
7ZMk3yqfFE5REQbjD7jNApRzy1kSO7xOuKD4UO9BvhtXFJizHIeUWrizEFLgQkPc0pqn4Gfwyyis
ct5BfOu2qvQ5hpO23fVpCiunnOAtpfqwj6dinUAm9DjMd/QDdBvyncFRWqRym6sImVO6YCIFEJCG
6agzh7Z6fknmYXjUNFj6drGUh8WonGM/YxbXbMXX3ixINluGmU742oF6ux2iflCkETrDfsmckXDI
Oes+q7YGwaWP1r6slIANoYYJY2JTx19GJ6+PuefFmC+8rn2DwL/sxLTUd9Yt3QwipkmuqWQXtuuy
rouuKkENv9UTmQ87Yq89+0De07RcPD4k+nwNGZjPylpqtj/R0PbAwerpyqSekyJsrNVlx5qp5MGU
GJJdavkGOfLo52c7qoNWDtqsXwaCrL7JZbRMuii3pf3/v5sXZNz/++aF5R7/1XXyz+3L7X5/bl+8
3wivMAysc67hkACGG+zP7QvRYBZLO8NkS/HHvkXYv9HLEBhYbR4FYyiS+T/2LUL/jdKia+D5wB/v
uLb3nySJmZBB/rlxwXlg+/76yhwhfFRrvNm/e+0TN2nsrAZukY9VcvCn/mOwnDs2M8guSxWdPH4k
PpqJfaGwt6RJeZQKcq7dx/qhNU1BWyklj2R+yIBvYVVZ7v2oRzar1Z+5qpAlG8NPVUSMw5IGclYQ
SjTJ6ddYreVXdhFMxhifZLbs6FsBfwJzKuf97LZDGGvjnUi/6nO1y2Bhb1mTelu9dVexq7WmZ/1q
2d7vlA3vcyrg3D/QfALrUXcfRYNohVqfu5vRFCCnCeLhu4xFvOk968kp1bhpEzQFQsbZNlqgrujR
cmAPsVdDzfpqDR6jfasdnFVpmGZ08BetLHcpGGPiV/O7TLOzB6bXYWMt9LUTNE0MX1iYjEJ+11rD
p1fei+e+F8mB+eQ9Fmly51djfOdG7JF6g9nKVdF8YS0/IVYbdeBdxRFnHSTlsqtNmNSaFnY+HjD0
zTqBFB0yy8TlxeFuC20RHzwgUEEy5/3VxGQ/+7Bs7Wy8zozQh4q+fxEl00MeL0+eQ0YD4dbZk6d/
U2NFgGc5/mzRsS1dRNNmQOXjI/DXjIiKPIKUbTMRw50su6kiHYQufbHNHPO1jDxraxrzs1GX897v
Wh6oakjjmF3UZWO0JQnt7E2TelhcvtBaxPO+Ull1XPWE9qLlFwYbfFI8sPA0gX21/RRxBZqAW899
fGdXi39WyWMR5WcvshqKLZoX6DxgWjQ2TRsA4BPWewALaRWIWvMPc5udIt9s91jZNRgAxmnOKS+6
npR0opLvIxFFLCA40ePpjxMKQhiF/nXx9tfb7W7X/d8u3v4QWakOrsi63C5puJc3xcg00KbDKkX/
53PcHq++/eV2dimorjXSefzreW8vw0q9ntyW4a0RXQFr4x8v9PaYNkc1HVxsHP/7y7vd93YPZPZE
pOk4yW/3+OsPt4sylXRib2f/9vp+v6W2vNoOnjopsxnq/L9u+LeztxvenmYBFon1lmwhs6g2EMz1
y+2kM0zoM4uHN2tiMplIb0AEQ193nLP+RLIzWwMJQ6O40LgnFfhfJxqGCZDTSB9hblUbmVtrvZnr
EOUZOxHt3WZ6v938du3gYVUXgHlRJ1gnGzgPU3YVNqZ5SyltusM8XmKNbZWqSvpYHEqGXmiXCKbH
5XZOwHYKya1r8f+q/oz69zT503KkcTSFRA0FZVYVgW4cABmKC/tJcdHWExLGzQs9VMnid0sp8Q12
FW6K9U9mb8I/JXwvcrX5XGo2HzXVld1YT9ZFSse63M7RI43wcM+Pqyq9Y+MeaRxYCxS0iyy1cRNh
0IIn8ud1LoxZMVAmVust5jb63voxzetMHFAiOee6KIlKm+i+GXGGlmv93BcVQyRLawSPMXEsfrpD
xkK6RGejSVszU2+3up3oyLJ/v4iSMN3XU/YVk1PF4Jl/TlFT7AUJVUHkz+VpcSFpe7597tjddsTL
HArSTHpD0jG3yu8wI4BUNWmxK3Wjhq+WvRIvQbZDMxW7Doc68LPCBBdGK18saElcx1WXGfXh3i+q
56Kc1aVaT1Rq4sAz6NLC4lAXs31gkyrOBDEWp8mO7+KHZLIcWGuwJvWxso8qqUC8lygZ15NRpTB4
CZzSFSLKHN2v1wlyMFwecExYazpJVl1F+YHbM7+wjtcnHA8t/fEdWrzlos3GctGJ/Lt0aZEdF1hG
8cJVt+tBhDaBbnnkDKw3S9cj/3buWwOCxfdI08qPkwa6jA0949SqOS39iSjqrCacx9IhYveFs9Eh
axsJGuGRCLUL8dmkPyxaeqAxgBPqiRjKIGPcuMwKRPlcTAeL6Il6SwyCCEsUdkCVMTvVwn69HVit
oHHmxIQ3INXLr41VFdelw8iIdaJlI8BFS+u63YwTPBj1ubgCjalIzK3I60Lk6HSRDEBcfgFp8NAO
OVE5LuDDKhvHIJMw3aH+EvydIc0DgLaS/6Rx79p4T3FqvCX0YA7EEtyDNDcO5lr7VnjMaD/YWXVS
81Ke2DmVpzkCGSPbadwt6GvCphe4oNL1NlNH0fx27vcr/7p8u2OqV/Eft/y3m98umnw9O7BN97en
ds3eBXKdQOJbH/qvO/ztoX8/W9Is6CIzJrzsX6/k9ny3p18KkGQY2qN6I50E2ulfL+Jvt2/LztiY
2Kc2UieqMNAaSrS3E2/t7fx1kbZBi/PvH9fd/jqMVry3LNqe3h6ijblpI6BjpXTvxEAu9pyrEEUj
PzjnGyXUbwjCm61OioezuB+0iMbrkIL8ygiVoKH41Qb9pXg3x1xBibBJYN6ssKkt6pY9jtARxmhG
oLpyuIeJerK38lAtCQ24PJ+PRW28UaY5OhRDIMBDDII3Z8aGJJOzfhyd8hCX82NvAKHCL8571uJ7
jZb4kFkwIkVCooUBOnKkUQ+oKXRkYWywJ5LkZyzkb+V4vZKoPxCA2rlRtTWMk592uC2olB4RW6Cu
peXW9Tx8hZDXcVHO2tL8OpUpDd84dXfYlQv0+FfXbHDm9N0zfnXgYm/xOKiAebk/QHbHKmo1inKF
d5di+MyyGGptoX0UdTHiakVsJ5V3aOLMxHphFFvg1tg1sWRfBtx60HGYPXXYykZljHztR/SvQ1CO
nU/Leuw20GeTjV1FxwxwHEsUqqVRo46Y6VFPJDEkx4btsQChwUJSHGN7nKmk6yo0mk4LoMAByO56
FTQInLdJN0HgZAUWrbqNTLhfNL6HNunSAyTyJCgyqfMb6dDPxjEfwpR/1mN3zGZ7P0jsJpn4kayG
jkJ/cgxwhmipr7MmqJcU3VfUAdhPImsMkzlDw4PhOcqL9riGum8TTVtjjLLn2sRGpRaa3v3ifLD3
k5Cc2m43cXiyFnMeZqJILkhcP8pXdyDac8mp+xA9j8EB5tKNIq7cb5OLDMckKiLDPLmvHUo0Po0K
urbT1pw0FhUKGDJ5Qrz7+oOaULz1r643PdTUqcNoIMzSIMeIMvIBfWu9yVP0eV7/BgXjZzz4B9R8
zdZlu45LwTn6izjwiQl0d1IF+tkAAH/tORz7xNeRnPtsGqhTsveogpwEJavS2xcgp7FP0buvfrlU
XSGYDfoZH9s0lZ8VYKdtp1eHlvAPWtP9xU+dC1Xj+Eo4xJ7aJbObozYYIMGoAO0cUVeeRTIiH0Rr
2RjiQy3z/MWhGN7GWXtNJo4lVJQUB4i8s3sOUK/W71ttfCqGE14aA5ukw/J5sUHsRti2HGsdk/0X
P9aGsCErDsJyBNxc5PsEBYkQ3FC3vSqI00JbU+7kNpPqkk2ugPfs72Ob//uEDpjyxWjcVytt+UlF
8jC2ujgMk3mIByeBCUtNo3Svci6bra+fULrnYWVURLHyGm0kHqUtAQERPVfIdDgMYjoYYCxFxCqb
gMit0A8jspRX3+5f0It9KgeWB0guScnGFHtAq42wnEDrGVZsvO3UwmIJCYQkBqyjbkjE4ovqBBbu
jkSSOifrqW2yPSozJ+WzXUrAtOa0t0uBg4DYulUcYJ3T7N4hczZo4tjDOUekXU3GqcIUyeaIWBtf
fo1Q0hynTn2daIXgpezvYiS9Fyi6715Pog4gNTJvyUk1oLgfHOVrnypu812JkyWCGL8tZl53ikR/
YzdFEhaEERfwmne2zF7tnPxfM66SjVnH5Cr6fD7DPIezSDUU3S2dIT2ut4knzZBsseu6xKEmuHHs
PN9Dw+kDOPuwvBC6VVKusux5QQyoXZFGJRHDfqaNO6OvsMhO8hFdoIdcdiRKwuV41FBaUqcBcG64
FR4z7IGs5EvlZhv16cmyDAAw+AebMYQaLimVJUkPxJzNQWkiIoha/+jpv0hLig6JWyBekBLzddbw
3of03sAFxiacj9Y09mWXU7p2EVNrfBupPcmNSOof0r6k/TdPQFS3cEJvy0R9sGOlzQNSG00hY5UX
I5dkaRcdltpHjxJVHMFivLYuYar0Araa5fConS6uxlAE5LKPJDsuiEGz6TFe3Hdk/0gTLA+m3Dri
dasOoW/Sr0bZ9mEeoaNh/bTIJltT/eKVDVEwsOcbcljXDF9Qz+gbf8jh5C1R9ITegFyqh4JIY9Km
pRfM0vpFPOJNfDMc0MzR6XBOjFRTHPjvYuVy5CTo0aT5MLU2Pc14cNB2MTQ3723JpGT1/a86wT5e
8EHjSBnNbbxuR2MTiIeGVnPJk2dyhthZFMWDWNMTE734HhnMgD6iV6Ml56qxyeqYAK9XhKStmjoJ
tVigBbPAcaGKG7bVCgcnnqvcFB2eAqOk65WTDOaRlZ54j5Q2r1J/lNNw1dFLQlDV8G7IltzJnOFE
t96lmb/iOad+baSBr6iO5wRyLCOBzc5Et4QIP3aejU3kXWnX1RbaPWw36E04VICURGk4l86HVQz9
ZlVgpEa3qje/m6TFbgdr6jFmJ+fIbcqN3vlEUFSbJhMIOJwH8tU2g0ZSSZt6LhVQo9491F5F56Jx
nkpP/5KVa0xxHE8g97sfeSkPOELwoCr7u0Pl99HSfnrFeBhAED2qxk6Chd2QQ8CfaIxDbY9f25SF
hYfeyJSs/Av5WeIZ32hZMwZFLFkiL6B518g+zFwVcv3ZJPJnqZOfU2O9Oz11EwYRhV0oygiJ4OZR
dM7XRKhcmnyJBPD4HlIyJsZy64wMu/VqqS88tYHNCa44jd/dBP87DqVAKApbpiif45KijXypi+VH
vNRZmFnzsAOY8XXBmn+o4jUPdbmvKr7XWEIDY9uABEd99KjL6JDN+KyRqMREKDb9xpDld6dctm2K
yrjmUbUDoVAfWBiyrd2vUUQjKTtpi7Q+TRB+Y5soMouutzUvd2PUwkPMqg/4y0hCs8d5Quht40hL
euAx49zu6VbYVOLkC/05spzXJZeJUSqwWiZoI2V3mq9738X2CbTzvZPbyD3oCVQ/9pU+Fi38Bvya
b4+7xnGanS+TnZ8B5iUub0MuVBK23fJGZnUdjA5bIIU9hMBC/372ZgCrtjiPLgJHGni4u/0oaFp/
2SuiacApRPSU1f08/bJF3+5UoZXQeTNr5y30aol/fRsQ+1HWtp7KQX+d41bsvZgtfDpcsdOIsxQn
tNzT8SPLFsR2DlHOSYvpCkCYqSbgNCae7Nlqvvouk2phuz+1vvopiWNckcF+UMcJXfKuSsO4MCsi
W+4q4j2J+qHUofkRBlSL3WfsJUfLO1q15x08ibM4IgsFgMHUX9ovabfo2yQhQir3qgUpgEVoJ8G3
bkP6XkV8w5na/8tB6NVH7YRyycVRm9KHxJLg4om42xQomksfpRUB6haWnNV62PUR6+voQJdc3k+C
dk09brqidZ6SwfplgmcKVCJtVIUAzxiKR3jqendhXVdlxreYRdMAQQBOZWvv0sb1gpxN6Y7AJLVc
B3zWDb/+EzJc6g689TlV+2lw37II2UZmFuN2wIocZuJiQDgtPNs+VUurwrKYkiOsmquuyZeyahDS
L14btEgptq5TvGv2/NSPdIcd1aBw9dt3iuHOEQxQCmIoM78PVGa2trkkx16Yr9PcnFuUoVujFR6B
r/c5QiFyFUtm3eHspwOToiYRadSEnI44QeBqBcRbWaGoG5JbUcemUUVumr+dlSNxss00+PCXBmPz
MJrxo+5bxdZDabcpVf+sy4tjlCPcReALnVrCwqTBVJiajfeTHARZQK221Mp2BSVBqfSti4g37WFZ
ZjY7HGTdd25HJRAuzb1TIDtZaARn0n5AyXS2i/5qxLwcFlVXPicie6J7MwbK5PTe24zGYquq7rX2
p8estl4bMbDi7f1xW2rZY24Q4RDXsx3moZEA54o/cpry+JPycZulRMsgR6G0sZ/VBGoz8g61Fl91
r3HPy5A62wAxQ3rqPEgH5k4XXYmzyJx2Arhj4LT2sTFGQsmG8i7vcE+to0VdE3ghRSQOHVX+eDeN
5lfs++kGuUEc1sK8UyXYxzHOBEtp6YW+Zv6ocU2e2QQB36f4XyOV8xe7gvl9bBUP58b1md6kBz0F
GSkep9eR2vWbE/f1SQlvQR4Y4NMof4j8aWgyuPJSevveyx4Tk8ieuSVXC2Wmta3lT1J/p0sjB/qq
A33TWm11lzQYr/bYfOGrCtEyl3yLZbGDUHVQBZMi8bKsitYSVn/wqJOH7HqcTcaa2CpIRW4cEoEH
VR2ijuKCw9ABEDfbjLFJHm90L13rmqXeuONIpneupmcTY2Trdd4mmiGj5r727PqyAxFOBzzrjhVa
F38ZWB31xyktDmjoz14Flh5JQsHUuuaDOS7WOWsgy7ZFMTqZNst8SqS4N90928ojAWa/In3MDwlW
U0ZyJNglSALYUSw+Fv/UDAsuKOTM+5G5kN5ppjaNjylxqPrntOvMUxez6SEWxzgXY4vzHeiRpSMO
k1iQABDscI89G44A6tT0j8qFLinHlag8ONTicJYHKywMG9y2i5jeB/c0Dl25c5OZRfCai5BzQBnk
DsMkbEiEsLHYJFYRArVhCqxTfIfAGzDdI7tltmwI3wlgP/10dTPBGSrfk/TgoRFisrNSxET2BxY9
xg9yGIwswlzpup+zrPONlw+sg8lEGVB9+9SbNxLP7GZGhqNbkGz4xNjaCCeYl+kwKue5jeDMGgME
zLonTtdm6Eep8y4xU52j0nuVUTvwGZdUa9aEFzGwedZLFFSE5EJCiL/UxoLrArOo0ukBL82HoGRt
dK9tjuUbWVp1XRJt5iv6ms0xu9lW+9ZSpDB0JS6d0cAxWcD4yZ1XNO6jlkMJpfp+6ktVUwacI8oQ
1k9/ka9zR9xYEcPt4TcEoUisMuWuWPkOr0tzB3oUM1lcVg9AIprdwto8LNvXkgww5hMKOa6W73oL
SEgOg5gkGhTLReptm0WP9uNUPAsZDaHqWZaaevnWCWrACwzHJVuIqUFNa+phSdOonvMvMd8YNe6U
ef5BTCyhe50ahFIEaPjOF6tJf2GZvR+L8RkHmBu6Di0Poye4iV9lyoZrDMVnB9IRMIaDi5lu/3YR
Trux5uQ5Z2d2BH/2CEHzVLpqn3jmtdWjdE//j0RjbFdpgjdBFDuak69URcGwWP1jv/5IqUduZ/aL
aOet0wR/+4xGLPtGoMt6qFmY2KaZNp2I/F2CQy4dNFRxsYXwajl4qNWQ+5Lq4vccmT4t1b3uTrsp
tV4nRxIkbXfsyuLl14JwLew1JBQNLp7meyTHvYinpzXiZJDqh70Mah/P2qn1GvAACGIwrsBgF2tE
UeT/AlundnVjfywiNw5Mm8ja827e0Dy557Dow2LG4oCsGh5PgRewW2dHb9ZQG4GC8ZtvxIhh7Kmf
BQCJXRKB+xggObVd9kXXrecpV2tSfFdQs3ffGjOjCYneISiM0CWhZpMs3wwLRpxq2nPc+jjVbLaK
srXMgAiGMLec9ILsHWSKYqczVffEJkf8rn1INhOwpVrkX1sh6jCuDYHL0OoCw6RqS41F2zSl7x+K
AVyDDrdLuvNRtC5Lax1BgvUDBc5zmw/3OUI3iFHqsySgKDBmrwkdgamy766UJ7cgbPKDVjyN3bcU
FywhCeID7zUYEHqvRjIAEtM7/eioH6wx0yfXodtoDyM8i+qILIQqYO2zKZ/CMU7DzLbZtCWoZSRV
sAAfe7d2RX8u45rJZ2GScFmRN11H5aV8AIPjBzGUoi2QOF4aI3YNlhY6T2Uc7JS3n+viRyZR2yAc
/9FDtj4g3oXjjVtrOw8RjSuWl4HL4BkoDdpxzoC21XqNuqQsofpW5Jph79WduSW3kfUh3td97ck9
P6DASKfhhOQlOcIc2nkJxKgsx3eaNvPL3IP7ol8P342E7T5pcJyNKcnMFj2oymv28cArruyFBPvS
SC6Wdu2gB7O8Lu6ttLvMJcXD1s0w3lA6PiEP5nAUbxWuoJBUXPoPCLESlq825B5rwPHXaxOIM8M9
8IuhatBn6EFT5sypbfEH94DMCm3XpMbq8vSxiRv+Q5/r746tjxsDpNQ4Vv5FOC95ggck79btUQqa
oNSHLePTvtDLT3ZW10U/movm3U+Nf6dw2mx9pX30NbWwkUrBfvZQzIq8u2qwBjYK/EE42+RHVwRi
BXZ5N5Y/ErxGgT0dUSH2vCfCCkew46NvfU+codjG1ZPIH6ZhxqCO7CmsI9mHtQZQVSutaNPYM8kj
VBk07X+4O5PlxpE1S79KW+9xy+GY27prQRIcIFFTSAopNjDFkJhnwDE8fX9AZN3ITEura3dbi6SJ
UiRFkSDgfv5zvvPkGmcMTuxDcS2xCCwOiEDo5uLBRS09lVRyckCNLOpz45qY9jN5xZPl9sOpnfP2
UKvFAW5PZA68KDvoWztE7iQSWh2MWn8s3fnGSnHS1GRVL0k+XSXI7kMNm5ZK3Yq4ao0aTXCpmxLf
SMrHJZMfzKbkzqHLZZ7wzxGv0bMEFXqEaZKIr23sRU+cm+kMCRFRPAb9a/nzMWej5FMrneAbf0gK
sBPk44FXAQ4bIvo4teKiL6AJpKEemPx3THFwRqepzqqBpNVxzhGqVZPxWSzp+5rUZ1roe3/pM17g
bCCz1NN00/TxKysR4yA5qMn47eMmTy5Lh6Q6a19CsNthZ6o3Z7ZPmlDjQ9IB7zJtrISzoLcZJxh8
YCgNp8qNaSCgqn3PeGA4cRVfvVHTBy6/Lwwkzr2IFcdHh9/BzKO9LW8t8HC7aK5ehnVOtMU0hjXn
YRU0JP2MbWz3t5+0a4rj17/Z/hc30txst/2b7f6vf/3rewlTbKLYieCjwCOUuH6XfbFgodNc+ekP
D/Pzt/7tQ7o5RUhi7uTh5z/aHp2r4dofvj7hPzzKmhcC6JiySoM9EYfhWWVuxIJ3/RN/Pb+fj1OS
8KG5xYOXvP7F24/bdqDTVyQwWP/8yNv9n/9w+0s61/qICXr620PHSE88wj9/y69ftb1w2924KGPK
1aECbXd/vaLC0stTYug3Sau9hBQXMW1Eq0zS+guANuhJwqbfD5Mj4p2KdyrX2LkorpiTlOwkMy66
Es5PodgUs2Z+vIOVKQ7uJL1LalAgKGCLRz1KGNiQl5wzXIpV1NSjb2z5QY9UaUOidRhpu5s5zRc5
1UKM7+FYauGQHqYZ+7Fdli/e0JxnAz+LhXlY4VAm92otuEmtIbsTYh2ZzFANZ82htiq6JQt5o5r0
2zrCaGdKXdKhvtbG8kErGzWcjXU7SvPk4SWBvknn0JESuDujIFuYLxQMGdjvDvTVpWt37m4swgdh
cEJNHRwCBu3Z7I8Aiy21Q9SIBaB3D0kbzVWtqFFoaKkXwHor/MQw+31inwZm8buSpMGULGpv2/ij
we/fjH3xFVxWdagYcRm140cCXolndC99CZo6yhjXOBy0OyOfLlzYzlrtnhDSQBXZ84eBljeP2hs+
HW0fyekWa86eqmb2vS5lT1bSnmpc734cG0cyae/Yctg59EdMh7QwAaszpy70k7FlZG7Wr0Vuf69G
YzqoZv4+OgUs1szkxG1UapdGXAPBFBW+Wt7iSD5XOcvbmjMZgfmaisrPg0AFnSiopmMI42+yJzlp
ncc11lDqUAjdlgF6miw1viP31AiypXDMwjDRD+2MMmAacFGHnrOpytluDI6uX/rR9HaLNrw1I31m
jpk9jyHrCrtO9wx73hcwxQhpDuMoWB2HaMi/zlzUoP2t9V3gdfTEHsm4yUNiQipD4myoK4Q+wlQe
a+cdpzGgQpgXrF7T9mlh8eQbD4B/+Aib2mJGRoBx6uzXkRZTuKY2oL68OfbzkZ8yZqKbiSBqdd8v
3ivRkACs40cxJaDQmFqaMUDiiYinpecmXh6HRqHV82TXTrf7g/vw4WdXwf8qB/p4k7LvyEmthr0/
VBgwx7UlfAKT4BNLJXx9fzb0xSHuzmRAnKIvwtgVSvMCJ2OykOj5Qy5wdyRm+GyR0fa1oqRjvI/D
I5h8+1QMlb7XjAv+egrWCYpAnRpu9ELzHs1p3k2xU9xnHAiV033iVBD9iye+RaT++sRtweFA8Yhh
o/v/+YkvSdnaMxrthUFwdtFsC7sGct5ugvYHv59+1i51menn8b2VxhQ4G3T3/fcv3l+p6OuLh/7B
f6sV0mWV9+fnkDRJak9xAY936Od7wviXTE/jCys/fe+BHT5XIDuBoHxywadek0EE4KuhFP4LgP1f
C3225wGc2SMDJ/Dt2qtr8w9xsqyaZ7PNnIgcbEjcBo7QZU1md4KT4Nilb2ohIlnl9rPuRs0VxgFW
a8QWVZMUDjvtqry+uWVBv9vAyBGGGa5XOVd0nZCzGXGaxhGqX0MKlEPTAuYyYs7WOolrnXk4vQ7N
oSSy6Vckq2xXqfME9SDzKud2u0nWr/p8efvvX/6/OXbX/Jypg91b24yc9dj+w589iN6lBTuOLrYu
AaWDv/JTj4ZCPXKONSHq2FygWjQje0sy/pasL/SeM9/PF5bt021ZRNR/i9E861ahLjCEodpEZDba
OlQneF0SeNP4aQjBJ23P/H+wq/lfRTJhKg7tXy3Nf05kCo/EniPt9YTzy89s/cNxsCzbfHr+aWg2
xT9sXdf5dDtsvDFhktH8L0OzjdfZlMLhHwgXc5T57xma5V8KZMCIO2RHBclcHJ8G09w/H0OtbqfN
0ERxAE9q75oRkk7Zn7JI0vMQyx6EaU5JSBaetnvbDYYlvxUiPYs5qy9K/76FkrcbF+QK/Iw1pCzY
pO9Fv9xlSXHg2EKn6nP7jPvrSy/CGCWkbG915rixUfywO/yLnNGuAixwotDZ51XWb7Ea8r+ntwgJ
h2iSQAUG/R6eYAKoN6KUt4zx4lNzXbI382ed65E7LJ8UVcmnelluhoFNr53Z3iXUBOqlW4wYVA44
gptdR1vVAdkd+xeIwPss8+3RCdbBymcxBSV0OWJ2Of0B/M9l+JVMnw3MMqQjm01WQuqoQ5Gjfhwr
DOP6vXTn8oD7294ZwzQG0goZdoa18ieN4FEfecY5vqhWD3f019NN3IxHqSUem/lsn3QbVpAooIqm
kw57fIriDx3L3W5oCWZMtfhhyGcwGwQ35lL6ZEAzv7OZ4nBt03aLy4SuMpvIz1cNtVYvqHh4t0Or
9V05H1dAvoFPm/6d3+zUecrwfF56rAeJMiESGQ625+jBredLr6eoxDZkWZgBexMviy4HdaKRsXMh
gUSIxokvHACFWAzWeGt9oDM7vI4hy5BYRqHPpOTB0RydHTNhWC/rMG8w+U7gO+7gmrY7Z+H1yMIM
7Fw6UIE5qoCdRlBUIMKH5aOTx6kZf0weMENaMdnx2T3hqDY/kFJF26/yT9boEQkm+leVxHGaHknE
i2Kx41w7+YsDWcglB0fQp4XvqpEeIjMVLNMj7QnxOa8xFWSO+ewVLfCAHpqncq9rNot4m3PjELC7
iSzjh1oKBC3skodR5+3VLO0hUTxNFvyMV07w4ThwciRYp+3g4g4OinSmMCCZtDNENfM7WAnzhXlK
4met/rgsgLurVMbPrka3L1i4vWwMDE25YEXV99q9kLyYWRZdUBDep8FC2yfFvc9X0UC3S59aA0kN
NB167KkiLa9OYN3ioOyQAPLHOc49noGgZIKxC+YH6wUBgmcvrYAm+GJfwWs6KHR2Ter73jDaJztK
Dd60Zh/3fM5cXHsXZvQzhEQSpq75PQ/14gtc9a6xAHYWgTkzCtGxIJv6wq7cfY6W8l0vBxBBSQJ0
IglJJVRPEYD+Y2V2Z88oYYBp4CmkbaLZzifWIcXRYh5yIt8H6Yh3L9bANQqFrymukEhmedQZXKmE
fDRl3NTy8uFpiBf0c6edgECp9jQs0YMx2Udp2UfbHNiUIumwml3nE5LacYoqzrUjUfnX7G0tUJmB
akFQjI51XqBIAH2XBkyRPM6uUk/uMWBVvrlPEmO8K+aXvtOWk1W3xV5zz7LQok8G//ya0p8thPvu
KPdC/rk56JpzWxXmw1RwIJMAUze1tL4KxnPJUtUnmzrf/W1SK1bcfL1zLTgmUfKSjDgDhqyNjxFI
3VBHs6ezJVp5KvhA+r0oQXnlg0bUskBwKKwHrt7Lveq6N03Fn1MzwwptVrO/dE11aUP3iH/wwMT9
K2N+pHU7P+JXBlS1zH5EsoqYsfiI0KlQ8MMiIW/N/stHUP8tzlUwePX3kCrvO4n/YzcyyUH5YTXf
TvQS1vMSH6TACR5i8tk3EFJ3AJ9oMWkI9jEh6bFL73NnxEWWnK2FnZiZ6zfLYt8bSVgzcqtrPxu6
r2bB9LvyvB9JY74NMPMvssRvz8zqXp+NBODV0lCuK+qTMbarpp0eSk5thzmxLzFKNbHQ+WMGSMy0
YDmHyunOoqjoEk7iqxEZNwgnBlcizNAJ2ldTjv3RzYpAthiz8kQ+tAREjPCcQlw81QxD8ZKzmQFJ
dcfGql9enYm9ZthBW3YX9/s4YzSRXCIIeNzGY/PQOFFzTiuAwSr5lpZuStksInGlAfKK589On7l+
O7s4I9yJL8CJmtby0SYtn5cWdaHTcZrVqEC7WmbWrk3y8ZyJ8bd5qipfz8zr2HkzyDVwjenU7FW5
aD718M2FS8ujMD81VWV9d8ZXO8nfeodgyph4Fk44rpompoR9LsYfvVeoxzJVT8xYXeC67EFKw7vp
Fja4pi6+JCvZJrtiVQhENR0mNsDtVOCmCvVAtyNg4HkNdyTyDrAVxI5mp3rXK/WtsD5HRRR9EnFJ
MrvjrFLczR6WNUG/PIqkeDW6xwHalW+DNAHyMdSkQWe2d191AKu6R9olcnHQzCSiRVVkdzKOOTFD
VuiRAo+OvpqjwPlSIar7UdV80SBt+kYu7T345vAo2CTvWV0bfmxPL8wg3hLC8AAP2AWPuPs4Pr5U
LtzuSvTvMNRdupMj2ih0Z9z3eQpSsDo6xlTy4acm19LpSNBjCIRzgkcb19Cb4ZAFtmztO1omNhRL
dH4L+OBguowGMHTAv2N4ifuDuuDRy31rVBeiuMZDpY/FJSp5W52G2V25iuCpkx1s8kh21qnAMglr
OooZRwbF7FSw2MibdXbZMXfiWntvAbV3AVeA8K/iQMicvZMxHqbIq28xHjS7xOrOTRtBiMNEenQq
8YpY8GYkzKPmrvSFwaxwyuCoVJnxLZ7VgVH1ndbVjFAkYOFaz0Hrcj4HQ3NxBu2J3cnDyGG0t6DF
tB0f46TTvlE5aZij9uyJ9J4IaoQPvr+j8DHvlz7wkmT24wScbTcvb1nNh9eUOJyiKEXMLbs3rjrW
sSRlcZhcLmaORVihFQs8iwVhzdAxYAo3uq+iZNcRH0YZLSmEYk4jKj0o+3w8Cq3sjspeZ+DdF/jH
KCCzkwStpf9IetYZoAEpTGnSk+VER4iwOsNgV1wsUri+VdAO30Ad3DtECh/g+GIot/KXicHsKhvo
e0eK8I6BxuL3HoFdZ6VsEebGlcFaYR+/abrxxrOc951Hdy7lR9FrB8bMd7yTSaz5NNDhYbdVyW5P
xDCcrDTg47Uq0GOxI4NFrXAZ7vHQYMMumJyPrnFrkiYDnp9wFawjjal9xooUdt5jVUvEDoQqQTNU
Vuh0s4MEbKmcRJxCFIWt3ilDZ0sG39dL5I2YwvwA0Y5Oaq8627g/4RW518F65viUfjWKdDfbIjsQ
WAg0VRDwHQf9wsWbI8PoD3Dnex/QVsnS7MzQLL7xDCo7i6FhAaPJHxDVOr/Qsa4xID1MWyw4Gy9N
RA96qejaBsJ+rEnJcM2JIZJTw27gSyS0u/gw0Bj6rafO3PF2mujujdr8MkmOlYRal8UrqP/IrC+l
SzpiJubzjJYtDhLKAJlF7jYMa3b0ZhRc5AVXEM97SAcWp7NlXXo+HNRmgexK8+qTaM0SJ3uy3I5i
PX/nHiUHZq1Ojt1Cxxirp8awUFOz/JjBUH4toi6ge4yEcUMvOssRwmyivKY9C3bLirv93Bya5lET
I718pRNTcbSs/XELG4MmBRXvPOjsMfah1jKO4C0vUs7cRZ2EHITVq2oK+7qEyb1RLJ9rzey4CGvm
jT4eInlo3K46u8Aomf5aUNHTbK1HZTVMJoHQUvZ1SklC5zFWUXsCTZF78sbUexsscX3vAZLwdY9m
etubGbnnTMKG5monmOE6euknu/GzzjihhrD/cLC/gvj4jG+bVTWpzhmKxKUV1SeS06Gvx7Dxe0xc
FMjYt2O2kL3O2pPp8OAM26Urn+AvvneJd5Gx8z5XFXpmFmN9qvBFVzLap/gJ9pOO/d+j0kPBnV+M
JOaZXkEcIx7r/CFUwO6taOEw6zp/ib7gwpmDtt+nITsYNg5vrWump05yWZW9ouO4+wbE3HzM9eKm
JTm/Y710MXqa3Nq6tAPTqs9REJN2OMWR+mY5rnvFljjsV9h4Shznk5aq76BtGsKssKoS7Unh5HyN
Lbs4JfH3jjLsI9zT6XYBxM24FZBpsJhTA4rj3UPqQIO6F8TXrwTkMGsCamXtCrilhbrZLG+Kd+1j
TnF4TVn5W+SLlD5qh5GNLXTsEA22nd7hMx27zU4qKY85YRAkzSNCPIcSBDtB4X3eyujS2sm5docI
dgGsUwbQ36TNJHDUJLqmzZmxUd1LVBNcsGoIJXxI47L1DnLmOFq8JycebssIjB5Ada4DjnupTH0+
0a/xpAmCwN7kmR9Favn0cPtJqpXfZQpiWel8tOumYYVbYvoo+CSzB/bpwGTESE9plNy3vcyfIZhy
grb4+2tdawNjguqoyZBUiWH5bSlYK/O67CWf7sOC6oxZS69OmYPPbO7uaxttKMFhxXY/OglBhi8D
Ft0VXFbnqr8nZP9u1MXDJORwq/D9HhNJVzb23H1elevCqgNZa5Z8HPUF9R5bdNzNj1IZ4570wGsB
Ye1os7mfCAscW2vG08HkcFK1fUSUnk6UUhGXseVnUsOZH4fjeNFyOYJo+9a5kIctp/gtxQ4St2ly
1ZW6l2y2WWVmNCwQl7vQ3/LsZbp905r9coizdWhtwB1hXXBbypHFWNFQt4PB6wLx7lrX3Q/cW7aP
P8nH2I6NkBc7NbTcz1zqMkCPlAevrJtrk8b7aWxfQfkkvsd54DjRmnzUhdKvuBnanmEhbOuKXARm
/Nyhp8IUu6RLPrc2FVa0WaacTOWnuCc20SknYDBD4MdxWOvQQpas4OeI58bbpn50if7STZF5cagg
aqMbEdKn0ddsYYQf7TotPuSKk0ntDaRfZPZkzuaNNOfmOAII8tEgyJ2GGEP0qaxuRNYFmO8wMGSC
zXmlN7iEGRDXvdzZVvkiq+THInm4wqC5m3TDPp+YHLjph5S0GfRhfxsxGwJWyqcNZ6aOQbY27zyi
EZyOzvbs2LuSxVvjbA4t/oQyYrpeN+KzjT4Q19QVqLkmSdDea+5zAq3Ix6qH+UsfHkpbyqARmgw4
TznFbrtPdbARbF9tNzUewwGQp2t32Ji1x6atcAmsBXLbTWM1elCtN9tdTt5QKeWY74m1yaBeb+J8
NLkctfGdbdvpSZox9tfceyCyE16239atT2G7qbFOBIpCrn8+CdELCnug0vrT2kun1pvtq7+7243Q
mEutuzjrExRr7V3nfFSi1C/bne3b0wprz1T7Q7Q643JMYdgjFxZO65PdvjJUcg+XWTvS02sUP3+q
MavlsI8usMpkQHsbfqL1KyMtzb0u9WxvDqkb4EBQ69DMgV4SP/Q9EUqnl+aB4q0eF1npN5x4gmq9
2b7y0Od+fgUBo97+Rc8CQPqyJQlkj9hoWM32AZpJHxhdNBCcpBmIgQAObnq0BpwX/H/T1LEB5W3C
BAkXQUWHqmxUsODX/HkzYXfLeW3+65uKKwpHCZMN9roPWpuNQSgcxTKSr7z15tf3SlbrIOvTvT2F
Y9DTdvHzJtcUuTY3eZ4g2UA10p+iBkAh6l9FkJyBej2o5CAnAJK/bvQVcMgiuw6wDI4HV0QdHlk7
ueheA11Wy+rzzOU5yIe8CRzW6BzQ2J3MVmt4h7BXsvDCTbje1TKhH5jErsY4FMK0sOmv4JN40e13
ZkdjIDCxn5o4uZ2Miraq9Wb7vltl2CSzRBGEcxcLqz6I7f08DyrwMLcGTe7hm9GynvRe8a6nV7jS
Q5BNVt6d6yQdAs1xU8xMI2zHqO6DXzc5Me4gA0F1rKbycfs+vz8N4OunYqEfINKNDvzs0AV1KWJU
PBiqMwEFGvKcwICEQSYgJtrR2X3w66Zcf+nK3c852/OTB2N9BB0PBYU6PGCzPothzgVr6PV+q81U
ueVOix+ieq4sjjtAK+QhSWFEDqdJZ8TUKdgmlSUwKTeaqmPcv3qYiBlmQvKJdfOLgtZHFeqILrLQ
cNCgzjqpcRkz7RoS/nNbJ2Yqvlq9aZDbWRDD9mPVYFCxwnfXqR6juD0poawj3defGsP7PBflCM3p
CM8a5G2D3XyGa2HqTX+NexMGhG1/T7VPcEcan94Q2ggs93W2olsjNfPjwGqd/MfoHYv5e0Hpwcnl
c1woVDp4UXe5ZuIqpzxyTbUQDGLTcKYMUh5sN9BkkfqVkb9GLhNtetK8jHRRP3ir5yjCY9Xmn6qa
/pmo6H9jSTdcBotVqZa9JhkFGnbK+RKzaz5bB8pl4fqscjmDxB0pIwXI0Bnu04qHdTUXmERErnsi
M1AAADymLXXA+ah2oqfUazC+r2R2LNbsJ2x8FqnU3k3BcVHNtsOnCoZnOIUHNWJjtz37Q8tfu8JZ
DlZrazsvZ8Ml3Xo32NSOVqNz6byU4VmKjTcD03Z1ypYmI/Xqleqq2moOmortGQkBA79UMzx0A/Y/
zXhpSFxUA4tlymc+U0n3rAH9Aba17jJLddKBKgBMIIxGs0L1DlOw3wGLOeZBUbafEysfiCvZaBua
vDAZfx8MrqqOLR2/Kid5icbXtB/bZ5SsnS1HxnZY270c9lET5o9TRJEGqJWj5XB9azx98h19eFOW
y3KvQYDq7Q8GNvlXWw3vODbJKznx135xkl29aB4eA94MLRqwNo3lV17wzzJPfTd3MFpCJXZoGouU
/I5d9FOCK2INqEVR+LCEzkwfA7qnp1un3kMAQZZY2anJqcWylxWmyxkca/eQVh7Ucvu+HM+hIKJM
LZ04GZUD+QSM/b6NWmx7U/SD7Ii1M1iQM1tY1TX1uDQ4P3WZ4dsd2NmJ2tnpFQ01ZtocjM57YYdA
5TBJarpBkFu6L2gFX8YJMFe04pwIE7FZMriUxEn1gMEO1F3dibPhMg2Z4xfVMi/vSE/gBQP61ZXx
TaE/tE+L5A/PKKBlCf6+GG7PXH/W2ZAqhNCG3FIFldvI6DyTWELaKx8tji7LvEvnYsASb72bsF/O
5fBUFYRIJ2N6FXphHiPVfwm1IT9olsjZ23OYdWmMcpGy8Kkovo3L94g3hn24daii2DymmJ73AzvG
jmLTtmyw1s8wofAlM4Qqwmd43ni7CY8edQdqj27FVz5cu3WUkWOE8E13zveqcC4E+mtcZzhTHOBj
T+ZDjQf/YMDpWaWtGC3GCETjfqwZptsVF8z23LqvZU3GNQ1JfyH1zeQ0ML98mU2XyqyawhidvqUo
wU0U5/qjHoo3kp5fELbBkUdkjcb6Urt6dMO5FY9tTwUof2zb2742sbWLCVEd6KvdDVx7TxaOyTXV
9RwzWGFr8p0cc7ILY0gaasKdydWLHK9hH91c+2aZBe5QJX5rRyB9y6S/Vsm4HGO54mTM4tkeyf7B
FQEgFmaD75iefaSkXtA9gP6MR55z1pokQujeUVBR308a2Zk5qGP7Zcx6+SBoyPS7iiMvxAl8qaou
2mea/VF21UtJcUDmUMmWNbicI7c5N5ZZ7ssMSHMyl2e4lN5O5lHqE+j0jYjLKWEPKO2xOrr9fEvJ
8B0nLFjRCZsbSdHlLkeaZHN5F+evloJQabfNq1zSMNAM4lhehKlPT5bXUbnVoQ8Jos6LdaHMB4q7
gUQrIfO08zlfXaWJ95rVCYxu15QnHb8lekhxmufkqrIIFzLLTxP0mxPPXyPwiie6P7JdruxnFp6f
RWxoyFjTCVDbGFRxi4+wxzNVRHQxt50vvM8DPa7AonJiztP4SosbarITiNFgM1LTG+TMDqV4OmRH
cTLljB2ceQwbPqtmq1x9VLn63DA5WLEmWLPUR1KNwPpb/YmsDt3CUoNjFrb7oorGWyWG+67IfyAG
msomvo3PTpkrgiJEx+3ATV7S9XvbD7abZPUBFiuVAhrkK7omaYSFVcp20zQsTgdOum4RI4vNpBQT
27wb4doLr30qCpCfGMkhmwS5IlZgV6wMthuAMsPPr+awp+Iu1hOScaEOcYEIpLdLasloZdDUzRya
0Qmj3N4ldzAkIvITNEnGdGZ4YPwJb5WRX0Q9X+CY9DTmYXYtci48nlffxxOXcS/VXX1fju0U0GF8
yYSYWeEnUzB5I1Y6hNtDXrF+5SLZsUJhEWuTh5VpV12279MHLU8QctnUu48N8r2/DIwnk+xpDHub
2FDhBQYp5MBW9HdYSVDLAaWwgKgFwjG9OC4LIbujfxTk4AgbvSp3WEdrnyra4oai9vxmIeZ7Y0Yj
igjbq2im0Hk32r1H3oxoMFhgPnuyS7GlsOy015vtq+2GJgK2VNuXOF2rABcy/NObEmfgzbRSjvJU
/1EPJg3TLp9t+pdrdlb0FaGWfY8EsI1es6GuV/A4trts9eqdrfXndqaWZHu3HOoAf75btAqNJ/Ly
t83kNAeXiMh+adPsgFOFqs0wIazB5m+frL/KnEq086jcLbwc+AMfRZFoJ8O0C/pxLEz/LAN/3Rgl
S8VOJki525fbT2Zyk6FkvwCboriJe7yhqkzuyrh+39DhswDmt88SWpnKkTKMjZ6yfa+3u6sCpsEH
lZ2fvdAFNEnFQJWje8Obb18xj+4vQ/k6rn3fW9N3oSI+CbQ4b9B1L4GIsN4AEKGtezGznJ7F/uAZ
BdrMuov4C2beSidJ6KKCeTR2yY1U2ikt0amJoRo7Az0v0Kj4At8eJF6LlmdMDjH5xkVtXpf1QONp
LnBajrF1qb/dOMngHSWYE6ABMugT90c1o5JyWb84jOYHI2YZzhKOxrZwX63LcCfqHLYtE7LB6ulg
YJfAHehAxww1MFTdhm0pS8Ilv248HJBnPWILS0t1vuN1LXxiPL8B564DLY3Zyqw33j+/MhrP2hsO
xyicO/c4JcNdZoT9TwOJDZCFDoX6TP/o4ghaXIQ897a5V+sesVh3ix4RRzh26LjbGxGtCJp8mXFz
dK1Dgybja5SPfmSIz5K8rsjauG2JVRTjbc8ICIGymLTTYgG9j9IFPdWrzz99vVFdqdMwm4SjMQUX
dfgUel553H7PuMFqxo26AynSPIbG+Ni7C+McB9ZxgaHLsMyeJ6soyZbkQbaNkAaNQWXV25a0xzGK
1SWxWLeSRdv/pQ9gu2sSxD8REbj06yZPEW05hIYgwE9pOg0r617QixsQ2ubADqQDrtTHDJ5chShs
DF9tOT+lFCocN9Y+hMM6gBoBUWC7P0HfPtF7zmuhquHGyekorJEVNgvORI8LRv71KVbr8dkSbCLM
pDDncnKImzfiQu1lay7AqMeGyJD91el4C9UG7N/Y/Q3g0aXxjhG/pBIzbBb7vD3kTFPB74++3RcZ
yY31dzOqaoiIcSO7iSf6674C4bsvzeVRG7IvcQQOfYRk1amZw0yuRxdHiL7s44Xs97SeXNbvtaZN
ywVTiMP2F5vOgAl5ex1SrXtbSFkf0gmcybpJj29LzDiBQz9I0HfdvhpBfm2fze0pqpkmGFp7mNOt
2/K2cL+GuOjzVR7pmjk60cBwv92j4e27mgrlO0tY0XE/lXszDru97ig+KuvT2j4v293tZll/MA4U
3CsPzX175tOsNXBp5S2k07vIzHGX8O6mjrW+KzPEWeOYAZCiv3q4qKKgk8rgI1+QAURBf+MKpoEo
KXKcyC2Em2Pe1J+MgZCGlw13eqmzfYhCGF1rUSxayw481VUl4oEVBGIkZy6Z93TtKay+SQMUDxfp
cGr0mM+gFsiKV1XW6luNrrmDPf7k1vIt7e13EPV3Ta17B3aUuLyph+bVtm7zdFlOwCu5nIs+gIBw
0zn1uwU3+9BY4gn2GtxqLN77OcZj0BVfIk/i3ley8HOaKkqIrSglYqcMNzs1ifkyzDdGE14rfJaV
tMZDIoe7dMy/VF3Oeda8DiOBVBI735DjuyeFVqloWWqneH7KQ3HuWY/h5sQiPpcXp9H6A5UDIL1z
+4pM/+BSUrdzHnUHvmxtwvSY7OR+WhOGSU2ayp1JQEs2xixSWaj0I3yf6hufyAW0HIsymVAdKAXp
si6VLe3O2B+YFpQ3c2PR92mUF0Aww9dKPFhOaH6LQ2LV7E+4ylesURXQXHcUr5Gp3XsIF36qZ6C+
x/433WNd38TqcWoApnSV5h23DyOiM01xgOanshWn0XZPW6uI10raXbcvsymSl2a+YEPAUTD3+r2e
L9rRi0svmAqwx/+zLZrSXSmx//Gf//fb9H+iH9Xho//4vR7j7qP48f/+992Pr+1Hl/25NOPn//Q7
ddaz/mHoJnDZ1U4sLPMP1FldmP8Q7PBtw3F1B0YiLsnf4bM0Y8Cela6wDc828V7xo9+9mqb4d7yZ
NK/xB/zRmy5c0yJAQnwMHCIbXNP8szczZ/Mi5jBWt6Uy+4kTBmv369YU83ftMf/+97YiGs+Fkrr7
1UTzdw8DCRwFJ8ICC/7aKEAjru01FSiL3/9PZWLqU6Sa5xq+PrpJuAoo+SqlOGgqEP3IXyGyxONr
5VbyQtM8F9FViHFRZAqUGR6rBpyDWFOi2mA2Q8FJ63Uv+TEMFBNW7PStBHeljR+Rerm1G2w5jV79
HLrxW73KQy06EaiPlx7dqFgFJGuVktpVVMJUNAchOlOO3uSiO+WrAOWtUlS/ilI1mwTaEBEJQo1s
RiV8nbAcySV6NqPiFUTxx7iKXOYqdw3oXvUqgGF0oLoLTaxYxTEYwPoF98ZuRjfT0c8KdLSS38Oc
hNI8cxXZBGobYM1qn60CXLhKcWIV5foEog8sF5za+D1hx1iH7uisQl66Snp9Xb7KNDp3tjVcTE39
NpoxKsxYfsoYTrLFRxoMV5HQ6nf0H5c7YqqvEW+U77jUXSArVqvAOK1So35mnlhbGpYNuqHKVZD0
UCZBE0Fcmr+Hq2SpVvHSXGXMBT2Ta+2rB9lhX9lkVVX7XKJ84milPpZLwXVOCECPVf7Qxk18IiOz
rMJpi4KqUFIXu7KOplmfOqd4XGr3Xa2iq7nKr2UEhqcd1P/n7ry25ETabftE/AOCwN2mrzRlZeuG
IakkvIcg4OnPhDbqVu/R/zj7ct+kyKxSpYMw37fWXHoTrMVZqrSaaq1P1dZeyrd2YH9TSTPtx6W0
m1DjRd0Of3gp++buB3bFaMqWgrBcSsPDUiSOqRaniP4Nj61GSVBra167HB4FSfOs5Otgpu8Puzza
aLz3jRl8URDgoEPGggRLFFE10BDL/FYpVYLn/UJ0cnfIzQJElUsxr82aq6/ygvg/vj7CU0oqJxnf
XlU/1EXg7pCGGZzScUMWiHxgueqiGGVZZhcoLnqbPeuIyHf0q33kVh/KyqOHwpL/sGTCoU9Cg1rY
+64p9rKBIyFm51mTI7+JMCeJPJbYp1iu27o91w3yRNejwjLBlaRdHzYUpM10b4r4vkD6R2KtcULc
PWx5qcC7Gu9r3hZfsevuUAqTmSa957TPv5umQd6kw8YHsorrTKzw5ZfSY+fldSSSKjFdiXS9Y5v9
lipNzkr/JJUtIGZVO80e68kiuExE+WsWZ3vT0l/nXH0mgKA9Iaigs9eXXxAWp9sO6aBh2+/9GnfQ
MPJdGaKhuddfjOCrtuqXZXzdMC0HfGkkHKjyFjSjPvUDu/1QEPE2SvMIYru+9GHyw82KZ4ZHsgcj
zPHsdfFiQeZzkTqNsag22DaIrRVl/Y4E8vCE+nubLVldv9142HEK+TEppmGXIg9MW5LeeyMg2TRu
kEZRK7EGH7eKoIJjJI9epo4jhX7EyOZlRuJGWVWedcU14aWarO3Sd4Bs3FI7e9cXw7eUq0sa8KBx
nznWswEx1B4KOCmWvDQGMs/kozOzyph7YH9pQ/8RCvUlL3DRJudoFoQCEG+0QbcL8XpZBzOizJGS
N0x29zoJOTVEcxoauY16/djkUcJSsPNOXoGW0sveT0ZdbyKvJisxcG6R539lYTZeW+ek/Qzdfgim
OnX95yrx80OUC4qJjbd3BnLjHRtelvY3qXJpymdEURgO0gU505pP1Fg+hJClkYbVJqgLV6SfZaDY
V9kFDnN6dCY10JTQRbwn2DgLn0IOwvGNNX+vC+dEkXwkAIXkAyHlax3qbTfcUFqlTWvjBM7qXU1A
MHgy5xFewWC1HigiFCZixEveZU5xb7fJs+UO22aiyuwPLRL+2fg6SB9xAgEFWyGxPFJ7oJGnsN3V
fvBYhrtQGdE5h78DBZ0gGk9qzO2Tu48RQKIHpsQDr07Mcb+zB2x7E+rx5dLSMwAV0pimfZa+icK8
Cx15bmcRs22GRUZR+Xszqk8MSDyK2zwYrGsVV291NT4wGVzbiL18GjPoAmB/CkxEUFEFInGCvjf+
SISg/V2032OKpJs+HJkq+x9TSLgGJN53ad/VJ4XMuLKi+dC7/Y9U95DqfH/X+568Jk79qQTWm3kU
8JDfDsACLc7yFPapEfo/5r6AiRRDrcpUdNf16pQWCJgMqtwWQGYGLufB9Az33mbbvJ10XN1iaX0l
IOmZCM9rDyrtLlZTSSzugZ1rtwlE/sHqJZ3nzFbHvkS/kCbTox+W7xsTx2BIMvXWwZHqzK44TCFF
ZJd66GIP6MH6LvnDfjhSq3BoKfTao7f2PUjKjkqvwdoBVbo5y0vA3nZf+vpzP2bmMWztL2ET0urg
b0fe8IOESG9Dxe4K2ne+zl3yNBUffBHR1c8fPbnkLpp5tM8m94eToy7FtrWplVC7EGbhtne8Z/7k
sYHKu41Hk57eYiGxRAQQsjGuaogvZg11uaHpcJIsudFAHfllbLRNA5qmfx7rpRvVtTtVw4Qo8iDH
uR52m2agMJdU6n6Ygm5XW9b3RgXoOkRNxaP+BI892SIE/RFgjetGk1BclnTYqxtaPD20ya6b6O6p
kcSNZAu1ny5xq8jmE62/tQyA8p2V7/wGVJzLwBYVySWJaGokGRHNwFTF0oC0M/XIOhKRq44TpCgx
ez6G432XjKfe11+orsLThFF/QGPzPTobVuUBrsyCXTUbn0WaJiS1eMOFtQL62ZzYJdUGeC2sRUao
ZbUFrvLVypclnt+fQnwdBK4Ul4o0oqknenmm/LkbIhPZG/k0Awj3nYRTNtGnPNkQT6be7LcdXxZO
kA7Hgax35gRqKreppPP5pdRPmu8DmVMbnLP+zks8drIGiYDFZMX3zeJ1UU0D1sc20mPvFdWtj9lP
WaVHk9HkBKLGywaz+O7hdr5Sh2IsOplj8lbyTTazmFhfFeOdx0b0MOYBLdAlU2D0WvvgO6gKHUNw
GRliPzWwYseZmbWOPKAChB7mPC+wczDmE8IztISAcMcy38FLgTuhzSejs+uNbOL+0KLsOqo0fi6B
xl4doxYHMq1YyrrDjXOANUh+B3om25NBxelZqjevy97m1PxKveslJDsZaaNeCinDaxPP/n4afOeM
E6inGCdIM3Cm9wad/ZNbFujwiDsjSKzeVRWCbFgoTqjepA72eFUXNMjcbVTOTTuBTA4QJbpJdSnt
4ZvoI+choG5YULE4urXxrij8+ok+ZxI6d36DiozaVXmIAv/WVAlwdIuJfI5qtbN9HOQkoQ/XDpyL
m5rNtqHVt6P8ZFzyiRJOPhYPTmlCJPVQ9kzkym1bFEwHiN3qHR2qh6pt7zN8RyfLltUJRmqwKZnX
zJDefoxiGi1RAoqYQuFMeQBwGRIZ1yjU1qwtLt6K0MAsZmVju8gV0xLRheUm9dUEJEP5qvlO+EFz
6UgLuqxHOBkfsL9Zd8JAPVCRv4ZTlpr2CAB2G1XjR2MqMJhk01U6g3Mfe1zYiAtPUzoNdyPT5ib1
8/JIKo2xZ5F+r4vMppy/LNu9AI6PzVJOQOWg2RveUCuRkq5q50B1cZPKKTwxUVzbzoOaT2np1IXz
05Sq8KSz0NuMpodIqLc3GRXsc6+851yBEg0ABNyFaWN+IMbqMbUkOkxEcJmI4r1IPfxuzUZNpn0Z
ap3emhAbEwPJYFXXrprNR93EW9uayCK03c89JcqNKaEqZLp610DVuRR18+IENcq+0sPm8tyZ/vw4
m3Oyb+aiOfhlQQpbUME3QEGOHiT0DqM/IxRyjRcTOts2ZGdBVB44pty0PvZiD0dRblpVjMSxlxUd
6WsUUvuffRanq5an+FPQs0p9fnnMz/JvZDhPxNgh7YE8w7QYDSHal5/iHprUhBozntV1qc+rwgf1
NSkpP+8TR5gA4172DwKFiSomDEBl9OM3RcsqZllvqiKa6C9QZo0a+0vS2wMJSHL4HUceBFAEUeEF
7Xkljgd98yWCgbB3O2JqrcxYGi3MtacEs3C7ZNWuP1hvErvZGaA8ToPUsSKrTjngc0hg1wUaHJiZ
1bmQIVmo6yHFIn8/WN3Hlfy+stR/3oxLpX69Oxmo2STA/aGjRzYs9HR3qU2uf2O9MRnY2YAQxry6
N/+8UW1D81rFxk4vHY/1r+GHpNG3Hv58MIC4UwlaYvAHy7O5lNNZa0G9WA/bIJrvIutarAWoeAmx
RcPAhbEe4hUjBDdL9GGKjYd+KTCz8TCQgHTaPWrqB9kiBQqGsODjMma2qMoiBn4RBaHqYb+xqoKq
0AG+tJRRY4uPfr0xlnfiXrPGiQUSJ1aMIeSPlQ1PuEuLiIrGlS7s2donBhIHHf0m6iJQj4XZUviu
TYdYd6m9TwMjON4SSsWodeozmepzdZrg6kWLEm2VcsXUBc9ZuXTS1vtiEW+xPplPNhxRHVV0yRqH
Z1yOsJ0PJ4eAscEa23O33KxHOVapfS/0Z7X8amjucEPGv6mf1pMvWXRPib90uJQup62V5tl2Pdsi
1jrWfn3jfEktWqw63qQeRJtkeZ/0BhpMW46uTyOl4Ti13GOU0Y5Zb5ylMo0svjmPXXhGKV8e14fm
2at2AdtQwO/vHTitS2NtIYotZxAUQDRuy00pa0LC7AEnjNkfgql/avo/Kf9/YfmnS4dmigmJI8fV
2gxLXzhYkTLdcrjeX2/Wu6SM05Boy6CEFc82PFk2YuY8EGVShIf1xDHYMqDgLT7FJLoSILC8g/UN
re9FP8NayM4k+EE4AQm0dAuWcjvDRE0IdFkeXer9q0AR6yl6sgS09MmXKUOJeHbkaEEtWZq56dLb
XRu5GRfKDm0oPtXlXF9vuKZ/P5rgTcJ+//P++mNzfTBQ2bgHMopY4Y//h/nCnEkh4n4/iKL99Mtf
mzu7uOvM77peuiGN5Lz77VAS5M4oPrA2WR5MFTXyok0Y53/+puroo+jlZj1af1Fp5mGqN4RALz1b
kQ77Gu37ab0HFuf35m1gt5+aoV/IKPxWi0gZWmpklnSeamdXGyWM44rwDPvPdu/a+P3lLrzPY4A1
9jj6bFLp5f/x5227M3aZrBd4Dp/t+rH+7Juvj43LD9aj/+lXYijuJ1UyouNOr89rSwdvT2jujagl
FYaCJ9tsWTxUOCWY+xDrm9gkAXcto4tH0M/vh80kbomXYsPVj9Xk4M5aErnDdXBa87r99ZAybrOb
G+aEvnoy1m9z7Qr+5XBtISIVPHlJrI7BOkj+1iCsglKeMlSlazfLdpUPRMtEzcVQ8vPlr3eTtfW1
/GC9G9fN53kc7L1YxqO1p/Zbe+3n/ZAAmqM/GLTCeGdrQ249Ilplr5VITpSJ251w0GSvj683Tgfs
jdZQuRujiR3eRO1vGVW4gOL2tB7iPYdq4xEtlK8KzUXumS5H610dtexAi6VL3OdfUMCqO7UoR9cb
+tMuY9Nyf7QMPHs0jf9+Ei53V/3Bek461N8O1igf/3J+r4ckWLubjI7Gdr1LylV2zC3r8pffW89s
s7fuLcewD385+dff+fkcjVWbKLXreLs+liB5YQcNkHMP//z3F7j+l86tsdRq16s3vjnOu7SLaSav
apZVw7KqWX65u/6ARrq3/T/dSLFdF6bEvzRSPibdN4z1SfnX/L7f/9cf+X3uf+iHCGK/BVSYJWz8
J+9C/MeH0CKCgE6JpHPHj/7opHj/MX1bSN/iJ8LzbF7GH50U8R+CzD0IGi7sC8xq/1/UiwWf8Ze+
ivSDgF6ObQpp8+cAt/6CrREWmbNsN91LwBR+wgSoH2T/jLOfomWjpwPDB+FqJRhza7bvEHRrDCnT
PvFs8wjK/faXj+9/QBD9QvL57eXABYGkbMHfIBD3720eSpICKWDhXGxH+HRu4/qQim+KOIEHIIFB
TZiOg98UcWj9QN5Wfv735/97l+n3pydj2wxIePf9lRDyF4pMkLpzFwhPXlodfq58Nbw4GqtG35UX
Yv7yPeKjgmpHf+1Qzx3//bmt5aP+STFan5xThXPFoefmmb+2uNp4jKMhoyyaFaPzpQqn7Ogia6Mw
S82+TcQ7I40uS+m+8pDLpOkb/fBzVqXFJWVHfbS7BNRXTN5AMXbz6b+8uL+n1P/24izWgSSRmRbI
01/OkxGr7mQarWTP1tHD7ZrPDj34Q9OE2DY71ppDFxMiICMkp6W/M5KCHI8I/aISL3kF97akLsTe
8fDvr0suTJZfPjSuBisAcGD5GJp/OWFYRaCy1om8xGS/H6Mm1OT/1Capw8EPE4LEe2mmR1sQHZLO
EhRbrpxz3hQQyNs+OWanLpXiZHfq4OYUtaap9w6GGaJv8aL0wcQbA1Jboj5+sSvCTidPssmNEusy
Ah0FOuI+DdVnl/0+QgR5SmaclDHFqFdEau8J0pDPuCIeuciyW4BjxexT64nOxIFdSc3KdXoaovBH
V8r2KayMCtuTj6Yk9T4brvhoijK4/vunZVn/+LRc/MWuCxmKdDS59G7/SklKIYoPeRTKS1JV5iEC
yrhzHQuBKR8jPlJ8urOm2ZJU4M9pDX6rlh7A//aFWBYjD7gsur20h//2QqBtmHkMqerioF0/E5Jx
K6AxPy/A3Fr0L9OcQZ2YuosM5R3bhbveJ8/83z+Mf545lMHoUjsk7LGGd34hRhFnAI2lGuRFhfEP
Q5yAlTBPQuiQOG9lkh74jv7b8PbP0ZbndAUZrPzLlPDL2WqqVOIpyuXFNuk/tJVDmol4gYf+WIUg
VNPAnC94qu9FzzI9m70bcvpN21j2hxby/r+/f/HP8cZlmefhibWXFFn/l5OBXCBLzRi+L1XWw/YZ
7SvKLNLZ562Z5sGz6U/4TQnVKkov2QK2JnaNTpSlcXnTFUp2Ntzf27BkWHV4lM+sifN94ObPtlki
ZJ4AgTQtPjFCKq8kLE+HrGLwtlSx5XIb/gt+Tfxz5AYAyTzG9psD8euZHQpQQaGbyQviKEp6cx0+
tC3JBJR/i6NOga8Q8nKtjQ40sYPcNe8c8skn99Wu6ua5m2c05Hj16wFKMmxweIVjC4+wjtXdMBI5
4QgD2n1EPSYOdm5hFXuTWjjxahHuCs9GceQirHHqLjmmQdee/v27IrX3l1GON4X4Aa0Pp6tn/nK5
ZHngUmSrOW8ypzlpoy6otPNyxxKeUaM+QZuu9v/+lL8A7ZYR32U2gqhnIfSwxa/Xh8YEUlF7ty8E
nulnsBfTI3LvR6tuyFhy2uAQFH58jHPbv6w3PgHn7lvWlMV/mZStv889TPRSspXyCEQSvJZ/XKl1
3Fd509TGuQ9xzySW+SLpNeB2j/BbaJLfxZiaB2TI6Awiw76Jjop61LU2SsUOl3IOMAtF5UtpQcz5
90/J+fuIurw2z2c1xqKPj0vav2L/6mzGkWt5oPUDmtBG7u0tcsC3maLBtLA8d2pIiy2v7WZ6AoQU
sOS6CP2HZV6Jxhy3YOOZm0jZxoUguBATPNZ/CC4HzAOXLHSCY1txGpel4530SG4CqzLkq12w14L/
mE4OOKEpvGhrcK6a9idKjsa69xO3OU29H+y0DJ8wW2/qyA/YmDvnvgUy36U+gbQx0kt/WfehIk6O
RaYPeEQL6OC4G6Y5EbsUL7VlALiQYJwex1NiVdXl3z9BvsJlpP05hzssfT3mcC7cwLRtl9Xf3ycD
OlyppGYlz1EEo6Nz3PfmHM+HKnGNA2X9B3sxL+YNmRqp0XebmdeO/sJNt6zQqIuGi+eRDMMRQ6wu
94lP98msmumMMTe7Sw1cXP0kzgjb0gPLrtdCFncz7jjOHSjKca3t87TonAPPfdIj0Nw8y5KNNCq1
s3S/zTLhnUu/S5GijfdwxqMtzjPBl015JZbRtG0DutC/iaBXPXRKFikltj/10TrN7V1HdsDGbO0l
dwwX/yGc26091xAic4X+urarSxLbgDKSNjjT7A+Hcbov8ZqEOSJ4McI96YXbH1gecAqN2aVvtL2d
J//EuJE8ub1tHKkKYREoP+Z1Rs5VXD5XvkOXzoyRkJKOk6vXKdH7KY+7F1hXqC9iU+yDxtBbXGHh
Q0Z/gq61fOwZQx9Gom1guM7x3jVrNIHWfMTM3V2LzqfE7NALymwQ1t7UBXRI23pTBRTCO0fosywH
aNpzjnYBbcmO5NwSB6wFvVx8oie5nMADbnKlv3RMwi95/pqW6SfbOcHMTfbWgFTTU4m+drAsCPQz
P1YqAmhpOV+Gfsj3NTpEeK5oVKiQVKhp8pJYAxPISqHsMzqYRZ1UJ/LOUffowN0bZrvjrCt1Kckq
xRGDcQSkwKZyw0Pj9/0xgEhwnubpfVom45X81xP1hRjjsfu91ER4dHGAcNsD92RXSXKQFrIaD9X9
o1IWGtAhOYElj1+zcnqQfkleSaKePcF3Ptos5PvheU0eDnPU6JETIrZJc+IIqvidzBrvKbawofgR
C4+iaI+jdnto3UiNkzL/0bld9GyokFQPEe5HQOSw7PPgqHscuJ2Tz7cywoZDeZi0n10ylPF9T+Td
Rsy+/2ms22iTlnjwR+8SokI4slClVRR6497KFabJaWrfDWrYY044Dgahk343PWNaOQI51/eG427t
AuXLXJvw2DitsfpmOH48AzhUfS+aGexO7sxklZT2rmoH1jMW340dLKVwUfpcSjl54BEcpPUMB6Sw
74uQMzXgyGrCHwFun0s1V29U1OEkBXP1iCTonpFM7Op4Do6RTcHL6chHDwbX2nXdV3jO4/vQ/pyW
43OQEac84yvY2uykj3Us0wsu0hvet8PYTM1LZ0fHSI7hI6qBXQo4jeGjwHvsfk9KH3ZB0bYHwAAw
WjPSzVELXToYXrQz0vjgziTaEmr+Rdq6O7Ukqp+6KP8SdjTxUje4V1I2j7zBhTHbenehCL/IIJwu
RFH8MKQab9EACwFak0831qXn2Q7Ju8jhDCsT6uPJ9AF+RytQ8kXD4L31VyLW4udKdOam9ll4S89u
H+hJ72a3KM65Wdr4V38E1KBuudN96fK+eZAeuWXD/JVa5nguh6nbOxlGSqwfnxITaV/jfeyq9jWx
SG6onPjBragbRyEpWJMfZLeQgMFx9Ii9ggO51aAEtgt95jg3FAAo790Psp2OMInMPQgDbN4wa7al
Z6TXqjE+tGyHj87oNduW6CIGguobTmB6d4TvFZZVP9aE/94pP6NRkoQ3ESNyFHP5YmrIwW4AS8KY
X2NnslG9TDguDY9msJI7gnRe8XumQ9Edg7LztuyNWrxpS/zvYLnXxLdOUxfe0kB3T3ZwIF1+yUXC
IklTKOWyq8BWdT3b0EpY72jpRb0XvRssW8EjKN63MtVXg7wYmPXyO6zsCQT3lLGN5pWocrCf8rom
Q9Adgw9DkFX3GDjyXYoRZVfGsDOZrEtiEOVGtzlUr7D5iPor2Fgyak/tMOhroYJ38dQkXG8L39yS
D0bs7rUsiFnR6Kjt0pneRVdtYrIvJGZWLzLvkyrIXlXUbEcrjQ6WZE9daNRmXWPcqd56bEgZ2TVy
uIZd59+M+QaiBVzUskss2RkfRE+SUtq2iwrAT6pjO5TedhRzznrxZe4Qgmktm7uA0ekJbF6P43dv
EcZ1mbL5sewx3bUChltRJO3eTLt3FMe8S1Sgz0OA+BoWbvVczAGKzD6lbz4S+lMKbX9U0lKHOtXA
PRmc7DljhhDd93kCDl6OtrorwxC3Obuhzeg0SwTKcWTPsItjOe0rN9OcJOIJhyCeKoe9RCBC4qMa
YBeeS9+oLvN3nqHzq01whWqNU0C3ewc8K5ouw1yzW6z1YwdkiT5JtI0hal9rYbwPWguqjIGeEr2O
c9QDjXqZ4Y6JW1I4cySyWB99wqiN4qxNz34QIMZhYWItacbgU9NNn1SetARByeEoguaz0bDMjiZw
iTRpXHoHREKUjUkPeQ4pji2bC1+O3duUAgrqvcS8ZCT1bsBQ5PtGlj+Kzo53vuHY1yb2njD3Fg9+
Z+EMB/x2KAb/qlTfPrEOn3m6INoHoXPI6za+5B0oqshqqzNCutrT8MJi9i/2tHfM2T64FURP6HZo
M33b3I9x5t6Nk2Z3iVBFBoY6JrNlHjTuNkPDUhG9BvDepum+T9OW73FAn6ZhVxF2AZkEdfK1wXTr
aF1fEiVylAoKs1FwhIyfHgJMl+zH1bhzK5BokLgf2qqB0leRlZXKuMe6a5nYu/L7YGjfGmFPrwkA
urwXxzaejJvu5F5m6XDfhW6yC60s2LcquE8bm0LfXFdHXeIYIUfD32Fvc5n8RXroMQLsyA5f1snE
gYVVofeqqIhx7ES7MxAWbVKb9hmKv/Q25RQcNk1jgO1ZnpHgmIE0YaKwMudzDvvxmtLeRIjUy90s
Uod0I9r2zLziKvOzXfTEnZSTc4dF2idV2M1umhn8aLvEluvWNyGdGgdmRms/zsF3AhN+xJUa7zof
7ELpvtV1ynaXEO0yJFXbCsyvmQErT3QFMcGGelRF7xyCVnP+i+BQt3ZL/hh58ba6h0/JRkX2n4UR
3PX6YoA0PxZW/V061isNfK4ugW891OnR0glzh/xW1WO8l6r4NFRZTEgELDyzgnRjuc/YwDSIfsfd
NWX86rqXpRimYzs+epWGi+380CWiVDwpX5FefyQv9c4jN9xNNCon9AAs4pzDPCZE28/di+aS3XcE
SpNW94p8LTsWGlLRRCB21ABSzYMoPLQAjNoJcWcYWzfZtAR5pd3NEL4+mSVBsRYkyndqJBah1fYH
pMHQY/naxn56dXQGySjWd76zGEIdOGWRqr6YxfRlsNLTMFnfEOBaiKRjM39R0xihZyTPS9byVLQf
jCER2yKD1QEk0N62zpvIHfLcUIThN2mwxebZBj7jV+BnLLHBVGyqGvN4rZ37SaEoHpse42me4d2r
uxr1jcHXgoVynCq5jaPySSHrScAB7RGA7UMbTRcavsxEDYfccRO3C3XJa7B/+pqEPWQ+3Ri1kNCX
rHV3V3VDtctNAhLHpLqvUtnve5LhBHrmVvcvQw0dMG+EutsFwH6JMSc6sLPwMckxf4x6lR/UrJEw
T6x7Vc3eA/Jc7CDbTvruNAnS4xTQLoPQDTpxoMuhQYWIQDu5sdK+Ja8AJXdiGXs2fVWfgOby8nib
BsQWu/NDk90bdvZ5yMxX7Mr+QbokuvSDsbWd8sEg12YI0aqpgAGdnRp6p84/BB0iS594xaFJvrPj
PckSElQrQ3IXWvmBieGRteibRPLOmMTMjQJ3x7pz3EnDe/KNJDmKTh7s1mkO5dw85yUxjfTd4bn5
8YEV+gbszV1R0aUfNKOcZxJR2HyfHLYYdgXPoa8/tuEoNwGlJMcuWFZGhkVat1jgnO2uKIZgQ6P/
IuHzbQs7e2FXAU+nq/YkE/cE9JXHMiLpHR/vCUwn7d8OlDCTVkBQk1ccw+zNj53voybkJ7ZN79BN
eGa19y4JUeFnSNG2YRoumaL2zo2iq2nZ+Nt6yCLKV82WPf5TUWf3GH6faxbBjB+IvqURfFMGQ6Vq
KdPT9olo025c3/imG3dnK+fFHuW8Mcfw/djab3ZdVBd7oHBeeJjXmkTtGpDQQbYPLReGUAXtEQw3
51rvEoc8fLXLxznHDzIGhrPLaHYbLtCCkvquY1ckqzjjpqq+5gZan76MulMm3jI1dvugAm6Yg3vw
jGZvwWO+YhTZjL31WQmn3bp9fo1YCG4zGM+lt/ghnNpjpNXxx/nYN929HxJ6HmJqxkfdPQnB3zRC
tBq8kDsn5F10pltulIJqzJ+b1YFeeYtxN2e37j2VKiYG0YYtZVr52XE/Oy3ARkdW+mFSpzAVBBql
CHMRBRhY+fmMOXWJUUzhp6qo2LcW23FJsWpPMOOZlLuKoeJr8lrpoAM6ob/kkCO0EbBS9gWzy2Dj
zt2SkcE6nzBlJKZy2BB+yY4rekaY2NJKtoFzTmhsusi9pi2zawF8JCNHDTrmVjdHKHvWSRCV5Lnq
S+t8ykX/ZgQZyxM0PExhQqOnjzp5AZCeb9nl2Mdqtq5gcBEEmjAdsH2e5RijU48+lGb9wyJQVxMy
xSI3YDvs+Nvez+9R46HbAGCeBe4jypD6YCOOmSlPnzwXeqswg+cR8njelepKCXR8iQIi3dhbzPTY
qRLZc9PuHZCgzD5wRCzszLZlZQQYTgG51/KViqd5RjepDrQLwl2shsXw7HuUsBZ0IHE2uxz78bZp
SMTDVyKOumq+O4Fv3Vy3uiqG4bOVsNBGU3MwFRYfYVbu3pc6vefvpPfrUa7L9D6OCLXG+Xz383Gs
EMCYoecy6lQJOyoTpojguljvrjdsSmpSW1B072u7S7cDUjMa8KoH69PE9zV8FJPVrIKZE453/fJY
uz429fFbXBbxqSKuBRmegSikM4kjjqP79QbB8e9HmE1N5ExTCxHGf2+P7ieZ2+o0uJqiU96NwV0c
GVd6Ptz1xuYKwpZTKNvCoaBP0CRiT7gIOUcHRFQAOY0cJgsOAbaJk48rFZbiYGRo9wvzlV2x3uHs
HQ/YSbeEGAtYV/ukqN9A6xRwUlN0waF68sdTULL/8SqZHWoD3hV83k0Wm9Zl6pi/Tdc785YUtNjB
QcJNafvWOuMhJmxoh7ASKQqL1x3y4zfHaa+zJK8yi6iPgZK5y5zhJU2jhyGPgWdUMeGR1gNFmYhQ
QHZzgRXkmw1d2uyQpKgHWzW96xAGggl2YcCnP8hkxJkvGy6gpcYY26z+8d4XDlXqLSVRCumt1951
co6ffUtdO2HHjwNUTgtI9SjLo06oiNqdq67LSDlO0KxRZbKsLVP7YkSjQ0GEZD8nYzdYzUQYUvTw
L7oe+qvfNeCbhvKhm5P5vo6AvzNJkQ9pc/GEKQRMZ7BOUoxixyZaoDbSDn6S+W2yq/iF7sUNb0F8
9f3GOIG6Z10whcEDbPASFcmTmXnBqWVpsZkLy3uxHCaTMLIUmeNZcemc4qFzMM7mEdhq4q8LCAxT
wIjdgzIpA1Y0NZcoEWkY4a30ThM3ahg+pPAeIbfqYpBFQlWPJqUyNLdweougu4bpvPfE+LGIjWhH
e8O5dmX5gsr+wUnS7FqRLdU1nnsb6yQ++EvEYhkJApzmZjy6zWOJ2BHBmG89OfEzNqQGBlISfVRd
ce/XVvy1qg8o3im6uYm3q1GO7wzRqz1Xy+fKyPNTAdp4k+sGOivZdafKe596PcP7qOcbz5VnQKNB
FLfsvZP2JU/vciGrixNX39qm7R5kTvThrHws2BOzq3D0a6C8D6CNIPq3YE1564RFFlAmNHJEoqHO
LFSzIyBUlx2KdC+6JCGWzW0mg+g2To9itj2uxoXMnpOaBUpiIBcC7wsdQaJmnXZ6rlne9wA/Ljgx
P4qqIKcbQ/PJ8zLjSpTeSzBlh8CokO66zP99nxfg6amfRIqNjw6ij+S6fCG7LUEi5D8TCdpeEVy8
t3LHulhaYNegRncGW/XenOLq2bLtO7bb/q5qkB6vm09RNdFdr9wblaLocehAGxUlWR4ZHJ5jQf3w
VpvKvBF0at06M6/QRksMzh2o8M364Po7Y+mom///uDuTJUe1Ldv+Strrc41NTeN1JJBQ5XUR7h3M
wyOCuq75+hygc4/HjbyWadnNDqYCIQkh2HutOcd8zHFZSZrR3IeaHD4OQ9LsInrAFKwYAqDLZmSS
Z+09QYbtgUshOMAxLSqnKzT9XPij6mYG+CISIHPcbCOdALUbqI7kwZ5oAlECNNViyhgz4NYiB5df
Mf3xhsF4sn3VBqqdTY5ZwPyiLAoSCs6MpdAD56PT11IG+VDGTJ9ToqDQ5ZrLcfwQzuKbPH6LB79z
1DRagreScyPLhECYIXli5Sgt8m806TlDT05YMvNQt66BffBv5NNyklMyB9stIzsr8iCNJLB4wh+R
WizcRkfR8gvtfG1TRTq0Y/wTXX1rMyHbDOMEPLxKwk/07vB/JGk6xuSIdCEBgVYDkFJTOuMgBy9l
34FaWhb8jx5mLf7UJGshB44Vp11KLbOFDK0bFobJcqsYF5BJCRDVzakb4JgI4IAy6Qdsgl2EGABc
BY3OXkktSpor66cnZZbR2HEWcE36fmnKMe8f2o2OJ8rpLTwIQy/oBcFDQ4oHXbykfgIW28j5b8ic
muVAGvGui0OmhuamtdOUIC0mIcpkPE6D8dkEpr6NjfX8Kp6GatT3vSjvhxqG8Mjp2h318RZ2AjWp
HgpLw25W+3hTdBHpG7gWnEaFHCt18TFUG8Z4atu4Yfczq7TxABvoJM346wyG6o5BUnWSUI2Gr/NL
rxPpxNnfowpHBHGnTV5i7aOSKd9kqMM+7+oUYLv9XAISu48gseEb+dlplXEsJj7xqJMF37ecHZmS
gaSogwtWsW6DORRUohQzysoJGc4KQsOZxQapGW0qzpzkdPkTRI5RY1qVXig0YaZsMY3KlCKAsdov
ag/HeEilx7GWlwrIBg+j4domxX0rwEA0DvatnFCgQvr63jOXPMQRhXXcOqC8OLjjiXTWTnO7Ua82
cyMnuy4luVqJATYMQHIp9UAqBJTMtHODwWG+U8WB8JRmT5V/HxjaQ0lLi9RAcC4SrkmQpxuoYrbb
xbJGGcQI95lEH0MvNVyUw0FecgOFOVPYlNS3iOCuvZTWFwij2SEdSTUcC/DOJQrmllheKGGGq4yf
lOYkZmuU9AyGodQXzYD5jjVXP2SKRBmoXGeqlpLPSLJaWH4QvxXehOM9ueGaNyfynQjKdo9yBkon
SVdRpqmHQgnxbEvkYBRDty0K4pBlEbulUgcuxRA82gQUhbNcnEgX4rtZZJGYOdeb0vhZaVm3M+3k
XmWezcQH47FUvBpcGHbBwKxHaJ4PPzKz5cGthD1sKQ5gLU2IoS04L23nkjDT0UR4z7yajdFMSRCh
Qs+47xPf34kSyw/6TsMevCK0kf8aD4HW4ypS/B9AFH/qgZriq8BHyMDvPULPs4HcBrErpZVWmcyD
otA8ylWpkVqaPYcie5QVi4Byw38bwOPhQrHy3YiNi3wwdA0Jp/19ndOnaTPTS2XVtXP1xQ+CN7uG
u1yqwHdzwwocmGbCKeyIswKzVQh/XBN9mqmq7xCi2aOUGVOoQFTYG4LuzSl+aUNikYekfojr7nMe
wTPav4aI0UJF20nB+EykOIhBuntWTFEE6tQsf5vriBJ+BMUNqA2nIWvazXYfuRL58GaQJScm8DDS
P+1yKXHQkXYGLdnGdUV+dhEwTAd3Hct7OsJc8chV3FViOgtKFDtkZM/6iEFraOC+GTUWbkZWxKkw
aLZLXJBRBm2Q4Oz7WdLeJxl2HXwH5UiQoDsZGnGPigqQtGkGB+wYJwt1ObylX3o8yU5dV0DlJk3f
U5ym5LHIWX1SbdSJc/xU/UAixt/Dan5gDSR+vB2HTRuHpaN0YpcIikAD83HbZAA+Y4U7yNauGuZn
KSvu7dladMet17SDfKzKvnJLbRrvevkULwNJil9Qw6OIHilVbRpxY40ETMSPI1P400DW7mJqnhh6
H1U7ZkwKmmCLsiZ2OK2Sy2hU2lGP8EJq1fxmBm37HEehfmuE/W3X28G90vierQ/JE3HyNFZrv4Yb
n3JOAIwADVminzzIDOIzMuVOA2M7xQyKXZcdEFqW56ba57b+nFvWh5EWpWdNplclrXlbYoG2qdPv
5qiOd3LKxCJTmD6RNHxLrOcp69TxMaNlCCmwfZoDyT+FWm6dtS5kfKU5g2r7+7nTiFExGSiVWRNT
clKZByvMjjICN+aocovGoJ0/kWdK34DjrxPPqT/AvNdArCaIr3steNTn6GcnqZRyijm/ZMV4o3fW
sJ8UtXLlMvvM554pRtw0+D2sDyRbygbjj/wC7tLftpEKLitpAOuSnp5YFQ33ETJ1Rlscfram2a/F
0uzwleBdHYtXWHECWOQQeIxKPzGIERLYd9CdMty5yTw3+zbGDo0vAdy+Ie7INsDlboJsZwTYelEp
7UTvElQU7XJbW9JZtW22mN1sSk1bPypkWsF0iTBd1U96kP8ozO5Tq+Rk3/riokNsOKtR7yWoSTBt
Qt6GK0vyQKHuFZESOKRzhaaHZDlNSB5rtwC4c16+yRMLKHYXqNtBthpqVh3wwUr9Tj8auntc3YMw
1faqlcbbyagIemtq9Id5i9vNmG6yVLIhsfn8PFQvcSrT4Rq1+0Bke0Nl/plVCeKF2tEjzm4dwRUb
7MKMtrRKcQMAkgx6xb6L7AcM3vLRD9RwE4wWeaCjv4WOcMn1IdgT2HlEqxO4vWRiwcw72pL0w0WY
KeSBcdH1w4lk2Eh583t+uRBxBLxjIE1jcpA5c26tiKYoBd0E4OJh7jna/U2I75IqJGNoKoIkaDae
X0nkhbsozeWUfmaMre6l7GByyEtKEJ2bLWnnXPTnhHqB2U9cagz1oOeB2CmADbc9JmWa7UZ5ssP4
BNrykPf1t9rM8n2/9Abh6Vpb3Y9/TdFUbcpB/T7qiex11oxTa2KGXgWB0zbTHr5heq4TDZXiqBG7
i/z9IEmJ9OhXeyvBCB+ZdAw1tCMGwdzb/KcJcCQYS+2M29pwkKjAZZfQfxq64pXFDoC4dCvlDFVV
ELEZ6hkQV7UndWZE94xcdEgg7kRnDZAWGWFGyREaAsqnDBpvZJiA/ijQmlVMrxvD9zDsdoc4YUIl
MS0KFFri8JvHLbVxJghmGO2ijMlnAO1eqRMbDrAR3yGiepJRpW2KSLkBvC7B8GQEFyuVvxfEARnf
lDETLvWZ7KzRX5fG+I1ZtsXV1ZZ3fq3/IvlFuLGFZFBEHlzYgA5ItFw2YHyV9nDkAnrTp+1eY1p6
qzc9/VHRnJW6JrfKCJDQduW5N+pLXwEFV4vppPVFelPNgvknkW1UDshraNGS458didcBM72wFkIu
XhPBZ331bE78VSwpfS7lrgQgM1Avl5vT3IRgV9BlOHqvzzcdew49TQvYhrcum77ezLY1Oz7uaCeP
ugO6GC9QMErblcIMVxJbChI1rQfmrnFNEJipwYizA2RXi2oe1x0dlAlmXiyywiV3aLobdJlBp99Y
rtVVZ1QLJCZo851k5I2rMguDGkEgymy2YMkbLbupcdLu+wnwTq2Yo9PGLVNQ1fKPSf8CPr2RlVuz
IOVr9GVoNCMKkrDHad1V6k7RKLtPI52csqdnYmX9Q4BU8DEjyoS4O5PREIBVfHrbcuzIK+xfI3Yf
/h0d599cO3Fgn4bRfiYz7LvoQo9xYcelFyvK12J9bHWg/PGYlMoVVwQVM7ucYMctaUYvPsmVcHjF
q6031wfXRWVCQG8ag0zHOq/3BRJNf7EOxgrOKGkWbcoVg/tfD5qL967i2gUIZbm5rgkkEFRES5M9
M03m38Pi0vaTeqJ7z6uzfD75BZfJhDSnvyiL4Up7Wz+EnOUEz8vhn7zF6sq/+xvCSGJ8Bz8m/lwx
ixVf7zjr8kM9ENqg6YW+l5Rm/8VhXFeQKyAdrVJaZGpjEFw/LdwIDFvrzXURLl/W7HoiYaOYYT0+
oGxxBK0OoIG/f5olk7cC72irPlYJAF59MQjaCdo9w6AUutxbHxos4DtNoD1qWZxxBoV0TOJ2cYio
sC6OsznbFypG596nzVplwYcxk2C2vHyNFi01q96L/KnRVKonC7dTspE8rCq7/7Mps6q8BBv/dwiz
/uPHvwLMri/5y3YjBJQyVTXIhiUMefGT/G27YXr15bNRIJYRdI20FAm4jND1b5+NqvOUbvAoDhwF
FazxvyKY6dq/anh12SCb2ARFaqvQexQAav+qcoSTP/Z5XaoXgnxAytQIHGpIYdTr6aGG6OEisOjb
OEP8E8L5In6rTUL9DCTY3MxK/ewXjB96PYAxIPkEZCm1Sz+f2k4BEQVSZFszdy6UukFsMX4IGNCc
fxu36xDeLV2lWYbci+DGSzuRE3JgPteZP7k2FRgKvvmdjz5oLyzMkUFz4Uy4UQp473NdTtt8jiiI
yvMREYPl1XELe3GsYOhoT5YaCBgiXDBELQdbeehhRFBhlltJPgqSGHf4/5sXBIJPutq91IS7vapk
2qr5eGNbfnOwKb/Q+hrGZexQHC2tug1NBUCiTu9WD8SnKSGH8MmdhU9oipOvaEihuuxOQoZoinBw
bKWzTh2Kig269XtJSzZtkjERUeTXbiGniflk66lX+EH5Bl8bzsl0QXhJP76vBCeg4WhxOthEdQDm
VZ7vk+FNB+y74ZBo8P8Dvxlm8WAH1PPXVxjUGDaWAT9LsZDBY75EER6Spmk2kNcYXyCaiHv6Yckd
4+ty3xZEhCHoHaK9IKhkV1QaO7v81XXiWBcyAaUtBRYif3ezmvs7W/thQLTYImphdKoapyGxfdRB
W4M0yanRbweqIW6e3GpVi8Q+n0aqqMMvsxneRj2rPMlnyhtT6rVzQJIdM25gJvjy4xQoS542hxm8
K8Mq4DQQLehCJjPJbT0MGIU0IhzXW8IDTQr7u7xJXKW1+mPfZYS/E/y4UVuiL+KZGUMvibuyHpKL
OtVQ/Gv7YjBE20hmorppAAS374/+XRBL0SUlsoXxI7m8cyw9QRUrU0ZLc0EoHfkK/A+sqSNFg1mJ
YyppeldW8snXi/ZsPlpKEnhBU6Ct7qhI9f6F4JPvOTSIfUPgwU6JbdQlVkgGSim/BhoiDQIWNXaP
f5pluwDCikxUCjSaj716w5V/O2RBfVLBEhTzoL4mpbWLAtOLaj1BRM3cG63yKcZevc19Cn9Cy6eN
FgXPtjH0W5uY2hu7RQ3pZzJGUEpCYYMwwxdjf1lqdgNQ4n0YgcnspWR0jEpNPYIJ4V3q8gbnlHXH
p/YsA4gX6m/dnXquFmmSv3JZb84WY6Rtoz6padi9VV3+mAb5syxLvVP0VLftaGyceTyN/RCcaiGV
hwk5E+FFvgW6epjJxMQCpge19CGp0UUMzNdT2W7cUnAOsfzeE5J0SLBR3NQR9Cl/lqACRdmrsuBj
MgXmewntbWOasb5PIeLfWJl1DjUl85bTFUGnGYOcAGzJm5yKSytb3c+qK4uzKZMFbRW0deNUx3nr
hzR82QeTEhYOw+PiEklID0K/eFP00gcygQyZelqAsDOpjr7FjA/4MoIclF63PknJnmESehyVWnqh
4Um0Q04PLaiJ/NVbqXf1hlJC2BedWxkMLf06N13EXpQHyQrcoyjynTgbyDf0/Ze21eKnjjJ6UVnG
Fgextk0ywzoWMh7joJnv+J7tpLInFKBdaJ7mDZ66cwjs6rpI45hZln9oTIrROT+5ZKD6FUPbAjQd
f2IP1R+TINKcLAZqVVIL6PLR0fWWoBzZeAfao+2tgHg3NN5bgk3qrSQIxhV09+ANsFCXRRc2AwP3
v++vt3LM1QzHrO6fz08TUt/1/vr8193rmuuDZo0xcrM+9dvN9alRZ+TSjOJu3cS6yvr4H1vs8P4e
qc49Wx/KWiHH9HO05xnGcViSE3S9SV0KcvJyf73VLSuti6/XJCZHBMVG1rGaBZH89dTXa74eW1+9
PmGmKfo9sly2EwBjhkTLJv79J5DWz7WucH27dSu/3by+bH2X602KQSf+7tRb//7wv23664P92+96
XfOP77m+Zqz9YjsuU5qv7X6t19T9I4k4+e7Pt7p+wa+v/vWS9dafq68P/vbt1rf+7ZN+vfz6yt82
v+4CJmwtEoS/v3kJEszRGxpUtSKxp9fXrwsNXyP8gT/2/PrU1z4qbe1Qpnq95xT4Fui9cn3Bda1R
w+5OrR3cI0mwZA3NvImvX+IiF9sioH5jheCnqrG8zwBwEeHFoDgu0wYjXr7A2ddHv55qMenvDV86
/vH4eldfXrxu4evZ61YaeN1MQb62iKtxEyMmOI4VYKRBduOFChHRw2SOsNyUkI7/dX+K0FeGecRk
+evB3MdgkRSv15esT6yvo8widqM83PpJZHMeoMR4hBaKIgNHCKf+MHFSyz5VCUAECBIVlBhu1Qvx
Qu3ggWuE9DpKhqt3volsf6Sww/99/YuW66mgVPAGKgr/s+JU2zSa0oTfjDFwfrAam2ld/9NsfnIm
p76RT++pVGL2B+ObH/G05cdpgUGsC7SGYEv+zd2v9daX8WuQUEMKN4T8jrCy8jQ2jXnQSmpZ8vg9
D+16V9dkZ2zsGfiUpg5vSIUfC/hqcELxYZULdAYaFbz9Beiw3kUxuNWMNvemYa8yxDlaC6SctHAD
E07cbP2x68D6BH+FfjXLrWvyV0ZPwdOKpeL1z8gvebm13i3bWexJLjlIoxGe1sVQJMR1TlzNi16g
IucKnKPwp2fE0M2ip0mAx7owSTxVBt/0+oULNP696ID9l4J8irIoC1KsfDXao4+7q5cYg0mdle0k
0U3ELecYqS956UhlRp/zA+VPIPg5it9NZxSJ088MNluVSl+lCPVomo16lAKpBo0byygoAO3EtYKv
byAK0+irN1Eal5oRCZcz9luMBU8QkBaWIaYxNVmq8FXr0xs2/AOtC32aMSsvYDAM5KYGWtUUFkO/
hU4TL9Cg9RZlbwdxTOGtfKVR6cNNKmQgg8xbrsl4a6ZgtkDgbQM6BXOCS1+qPUFp/AYc2VXr0XYH
9JdCHrOXbAZzWQytJQ5V+rBCdOSFRWOuZB0/VT25aob9+hmmpTKRrFWAYbm53k/nnKEBw7yVkqMs
v4gOwCvzgB7NSxA9euqFJ2NnI5SlvxfBFFoT9hRiVaRc7ExdgzuMZ4tXT7CEtjIRq14MCVBbjr2v
A3C99cdjE64iJxzJcLKWs6FtFoROYpJjFLhQsRbC/fKVfrtvUMRzmZ8Rk0TiAFqYZTp//TrLzsbf
/ddut8shXjJPCIRejqn1660HXLaGOlx/h+UZyz9oIejylS+1fuH11tdifaxNIPJRcPi2ooKu4Knl
O0sr1cVawFPrg8RyoARom8pZ/3XrIbTe+lqs+2C9y9WE4WqsefpiWVtRUcESB7guvu4SUvdGwjq1
8Em+Q0Wqz1tL58x1vamC2aMLqGvbL1JUvB7Vy0JZwFFfd0EAotYOiHeoQEKtlKivxSSFDHcE+ChU
LhW+pOpoDeqIIXpQflJqrpfO26KyYxGGTemOPr9XQ5/J05AWBQ1oTNLfqLTBMFr33xfDa33s626b
5sdGqcVCMzX2nW6Ay6PdKc2Q/KfBrE9GZyjwkePSiQcFClagi2Y/cc1bv5DGX1ovBKpeuW+gJzEJ
3IhASR1FQqmbinpEokW2lgYikwKi5dO9UXrTOEYTmnUitToHQRd5NGp8DqL4aRjayA2aMnVFTfzk
FSCVWKS7+MsJ3VIMb/0+13+BJDt93oOMnBtydyiNnzqTUICAyMf16GjVLNmRevG0gn6vv/SCm/o6
GOhixEftMUeAs619+N7jMjfS0o9RFCpZkuSKmMtCYjIoVS0+rILS3pqLE6BgOqY0SAPbRkNTWV4k
h0TsdC9daUskZGC6rVLV31R9WBO/IPQzLKBxP4dDfGoxCO7NpryvEvSg2mxK/M9TaaOj+aSp3XVO
Lcvk70LBg4ZaUFQnKdoLScUWZYMARumYEMA4RuwEZ0rjFKf5C8NtvY8lkJg1EMyYvDp/Aar1JBVa
qNoshtHyMsAel6sqBj1mqp30osLuIgPuJs203jUbm7wEFFdWXT8Nxl5l2otaeCXELUIsOr8IlZb3
BYmpbiv5jD2eZEby6bMRGG7bMtIxENs2hJ/Wy9W9WeQloVgApa04l0KWyZ5cHlufneNw3OJVego7
zjXzHDz7fuoTx4bypNG+zxriFqUJxCmLaXOwuTHH7RpVPeiyhm4cmiPE7fSa5GRu3PWDgfNq9l2i
nAu7uK2pC7jybDIK/xU2bDTEx4KyfHKtASF7MCi73jIABmHuCpYz5brIJYkONJwureG/aNV07xv5
EXZh5FH+/Zsctt5acVa+LciH0pDdmP2tiUzcjUPCMHNOKG5ep/Dd1xX49x4S48Mk9GqHjQgrFTEV
Pdk9C4eZ68vy3cKSFFkZr/OmMpaT7rLo6fMde4osTtpxmpnm12KqXwKpnZlsz0ihTcHuMRIa72iK
p4SkZtWMJiLOYZGodPMscgOvh0c2LWE6WkQXY5YKG1iKyI5MNrPjestaIwC+HkSOT5R8M50ySaYz
tKysLGfZ9dbXYl3N+Hrten/dahLlqN+APK0r/7beelNWjMTVDePX9bXrY1k8HKJcTra5/pnIWUe/
DRvBULSBo02ahO0zfszRVVxsOjMPU+3PXjygNLAlDCLkDNIIpIQmTTvSmglHlkcCVuzvwZC9zOVE
czgdLKcb6fGXdHc55CpjOxrla9DldL6ES8lCo3HUESKAzHBTqb3vBPV4ArFXf/ojlO6htN8LTOyb
Aivxhr6PudUa8hcppNauJCfjcQAs8QAc+lPE+9FStfdGxTnT4kq4NcOgvviCnk6eRNOHWUdnrLnG
s0Lty6PE1NHk1ft3tEfr84NKa9YQkH4gavqPleiejXEeP5CzkgaY+SaO7LK5yZsuX0suHxDPH3LF
l88IQ9ESNZF+aBE40RlNsBvLhC93yUdDjOiuoxF5wJiQP9fhfLNulb3GoR7p2oXo+OEW+z/DrOXt
4I+8hbGWPeKpVY665iduNpUd3l/G9YVMkspoz2+VALOMVb/zqsaeXwbc3euXmNpB2hZNpJ7LphJ3
zH6WwIPlTGOgiGvWJr1c+/fmDFmmI9WF6hqfdqamMNtG8i2T6nlvjq3Yi7QLv+k+BcflU3VTiJEo
NlBDmeDndRJ9rx9XC/BcRDTo7/pgEudcnYLrJgHYeP2oKy8TCV9eMRXAI1FXvGX0NtdNhoWFQrJR
1WOjm8lj14/v6+NyGkHMDvzxVpky9TIb7QBEks8gwuLGogn1TGWwODRjne2EZAQf+CbW765VHE6Y
fI1DP8jdU5TMD+sGaeaRqQ7+5SacSvIFCyu8/oCI1Z8VGcU9kfOp23To5AXxYdcfkGaiHSrD+2yQ
lZko5Ggrsqk/I0c+r1udQ1Ns10Os83G0r4fdui9p5H9SjVYeNAQxp9AC9Lx+/FwwvFTM4gXmzVZk
MsxOBEQHwhPs+zigwGpPav6ZdxoKylB5HdFf7ZgoB4Rr1eN9MEqQkJc1gJAedEOKv0mRFu+0qa6O
iMSS+0bSBf/BrPiMRm3v69H0DV2e7YYqeNtwqY6KxYEChuO6HRQru1FLwzdGW4obB6p1FLbf3C0s
h+t29KhwY6xkbynwSlcy9YzxQx7e1QRkAkHknYKscAK5999gDpRuUmbDiYmBuKVMnG3XT1uPDYE7
U/seTAo/t69wobey6lYGDX7dhmHOTNt1632uTCASpYjPeUEdOsUud12jQ93Vo9r4sJqlLZtq7Tkj
/+JG9+muru8ycg6wY+sjRXDp5KOknhsjLG/Mptavm7B7z2jU9LyuIJdd45htHV3a1rRJwYUhsH4d
7NhlPJnf+87IuKabzSWx2plDUMSU8Jv0M/3rAxWC6FZtUC8q3IBLyns5WD7Fd+qa189TyYsQXwpv
fKn2z1EEjKNSCazNpNP6TmIuVcKXi/amxKFz7vwQ+zYxhx+99rqu0EwjuAe50m5aMZVnrcHb1Qat
fFN0/Dw9bBtK9/UPWjqUIodWfjCDsOTaNjdeNuf9w2xJSOWEUf1YBH2p0WkfRHtK0HXYRsXxecJT
ark9KvYXqQ0erluzw8fSKvQXX0qxcJEUczKFpN1wMJG5EFr+h8WPta6aqBjnsi6qHvRC6z16u9g9
ikJ/IKa7u65CHD0EN6X+0Mwhdsqkqm8UoQ2nBJWmq/T0j+W0ulu3xr/nqSNP5IXSCske/CWO1WyF
t0Nha4x88ua7GsaYmvjGKpPajdEa0r2YJsVj8EQGnaHGj2ZASTpnlP8j46iU7V56jyV8goGTSk0A
W3rUTqgeRxwQ/L20WbtZd4+hWC+9XONybNpqNwajOCpRXt+OjUTrHtcfI6PXdc2ZxMtN1wtxP/qA
SoapTfDW1aexq7rHwYS2v642BamLUGJ6l+Kycfqu1S8gYcMzjg56ZL4Zfpu75LJ+F7u0v8l9pz6b
oQTzCEzAkXBM+VaY0kDCFgec6C/rDqqYyW3gFtT3fTMkhyjsp32bBPpj1AOzXVfxjWBn0a56Bxw0
LsGQA/YDqTj7GoY3PWrabyITp3VVKnUfUZhzncyG4mT6abYXALoPRm5b98YM1SEsVe2zy2pXsWvp
LekQIA5t0ZzJPgDSFyeRwyCy/Z5Z9yhN9M9RSrko2qZ0i0FOISdFC3fkZ3WvtM8v67bCVv4FVS5+
or9gkkbRjYTKcuk2AyStfGqd0BnbwyAhvtnACdzZCMdTPOfBbdYUpJMun2ddrHe7wJZuLJmDCXgl
av/lZcvr1zXU4IoF+j/c0rZpCf93Le3hP7yPrMQEUv/8HSipqPLyyr8626b8D0MIuJHagpX8u6tt
Kv/QdYtgGB2cl0FtB5rXP2GS+j9Uus+6DdRY0OhWv5rcmvIPAwCkRU/aFDq8Q/V/0+TW/xVvpmuW
SXNMBZq5dM1hGf5BFNMkYwwqTkaeHTQgKAwyWkLXQsH6XJ1TDGvbWdlV5pFc4cW88NR+aJ/BU/sC
hQfp1WQT27wbZ0RTr2156lA9EaGc7xH46XVEOrwdO5mEdnETPiMBqvIDCZbpPnOUXf5BI53ZHJOA
DAvbs/hRnWzHPJDbF/8PoDGxwIh+hxWt39Gmvavr0GIN+w9sXO0rk1Aya/aYVL10QjyEHWAcS72L
B/6bdfdLkjjHl0n0pkfi4bcD4u76Lv+R07tGWNs2////afayB/98d9CYFuUsEJG6+se7M+oeKwYF
s2c928NJ/lU81LdauJXf2132C2TyMhv8ZT5qDwUpwCeqX8kjOrKL/YihD6dv6Wr3or6IMxWZj+xm
PiT3Sec0N5yjh/uu3DZudDN94FfCCac/mlBzYqfwxs/iJTyrd/K+tH4GzFZcidFt8hP6s3GnvVH+
wPBRbIiU0S9thu12Q/Vs071Xz9lz32wlJIBEPpkuAwkVXka5pcJJOklA0eacnYed/GOEqeHRdLYq
h9k0M3nLqR+rG/LUxanZW0fVyd6LZyFvws/4ia+zG1/zX/Oe8QVSuguETtgNyqb/CCxvOHe3RD9Z
u/jn5GVO58zQSkmJLze/lBNxW62Nr0PCHbJpvs80Fs2N5GTfCQEaNUc64BdA0KS49TPqAlpQiuKC
+w2eltLvs48BIL6f7mZzG1wCY1tbT8V98pPm8giX/1I86fv5wSJsC6nrE0aQInbYHcF5+pZ/GLuB
iO9oo/+KyWXBOnnoBfofF0NIQFKBtRtgmyAvCzYqaCCNdui3nkRURtqQAFP6B/K9Ju8mgPD39ftw
Mr4Xd/5tW9woj6Q3EO3WF14E/wIl9UO0l26y43ATHPvZC+6MU19sMTpD1lK35Ud6rKxNF27Ce/TR
v2I32BGxlNUbmeCj723sJuhG4AMbjr71v2GEKYu76KkNL9aJ1FGTQT35By5iutO813bAB5qtHbtR
vtHfxA//Uiob4zJ/w7luO9ktAob38KJcVKigh6Z0EGHOpNvDMCDqaW+eR5DjuKpP1qsdb3L8DJjk
f9b3AKLGGwUE1638hmtMfwgOZk2eGd4h4jHho2ztp549gZ+wRb9wJhFN8eKP7kCa963yICAdPwff
jZuuObXSJnr1n6174pw4tMtt3zqdvlEPxk12izOjdTP1bN5DpZDgSnn592GX407xKi/9ZjucT7h6
ETx3se/sF7otBWWrcju67Tbj37FJf/Y3GnvzpMRPcbGtbrlY3zZLUhwXT2jSRHYeh29Uq8x7rP/k
NikbCsGp234YXkRAyEa4dridqVRui519rx+DbhNemnKLnVsfDsIl+cn4pI++fEFjl7vmAWNPMLMj
6T/vgV14fukhgK23uKmzLSlFlySmHcQ5EPwHilnQYsh7OsPpEYUw+f2RPocuY8K3pN6ke4Cm3ohU
eGPsAYzrh/i5fZ8cb/LCZ430DjgIwTa4NVsHVbX+5H80vyQqs/VGufT9YXqlGOUSVWLfdz5smY20
n+qDjK9xPwZbalPWrdo92/f9pX0Lj7GxMd+mB/lVdnCYICZ6ELf18D+cnP8ABWrglBWuQuBpwcmo
4k+JlZLOlj4YxIE1QevkxO0omflqRY3z35+G/8tJeHkbHQ4wvDqDousfvDrGtlMn+6LydDE8LW9h
T+NhCsafyJuRb2ct6U0Vl/i/xwL/5tSvKP/16oqFRpGpoBswB9H0LijC3+DE+ArRYdto8clAekVQ
6KMBz2OvhF2+ybFkvAu92QBG3PnlC5pS4imtD7IOiVg2mm1vSgZdu+mp8NGBzJbCX40UMLzDxMtE
qnxOuvF2pB+1ray62QmV3LJIjjTXGhWLGa8odzP59psEt387csoAF+DYhXZC3RLf5rNanbVhotgW
m0dQHmhAmxelBC6DkINoFhlZUZoXVKis+QEzF1loJRf6YPIUoEyTVTy3utk9BnqjXOw0P1UxwJ4s
MSVU3EF5sNvmTFRaRH4SFzJfLt9saF1E9qRBBn9TZ/o9bKsc6FdtSITXLwanDKFVe5SzROxVeT4Q
lTzvjCQmlwjVq2QsjF9a9RSrYZoMKf+NvL/7T+7OY7lxdb2iT4RbyGFKJGaKIhWoCUpqScg54+m9
0L6ue+2Jy1NPVH3ULR6RBPF/Ye+144KnwNvecTvAuG0xhEBng1Qkr1lVW29y1QgOe9fKkZr4t286
CAQjiju8B7dUD9RTPNQM6hci70sExptSE4jZm7da3Vz1jBR4cc7JBCfoStUKhV/S/JXv6GW4pxa0
B1xywSbM4O4hfGMfKSyqr9YgOSb4KYKckgWViMapa40TIY6FY4jjCi1SL3OjzL4uqF+jNakIlFx1
DbILeiPbDoNMeGentTtis9xpTJ6UUvgDT1nYF9py1+TPkN8XT2T+3ZRqsNUqnfNskS/J0J0igSFN
V+qaB6XstY+1BcQCBwVoBLpXioShpUZrVnWhruMmCW9i1dhJKp1FM9oKs/YkTd8YFp+XSlB8WIlv
TBpfqwnE/qUXo9xtp/Z5iopbEoR3OW6/E6yZm4ULeFH7Ffv2tv5ZBVc3xia2FiHxtBxu3bRIjiYK
PEWoy8AfxsLqXY2Gk95QdhAs9W6eJLikElrMSnshYP4kCEjtVIt32sTZlJQCJjwVFX4JzhoIBolh
gLiafnwtVrqqCXlwgpnpCdPPzKUuCtl9quTvwJj341ygvbRI2sFbIqT9jLuzJ2ag15+QmIa4/gEe
nSHrYOXAKsqrA6ePeYFTQd7sxxtBHnYHHQNxm1OxeVRJoyrE3lnfMzEQvCn7gVnqGWpvK5HmjIib
GuAcnVlv1SedzXsOfWBYt8slpJG0dsy8h6wb4Iwly7DZ9U3MWJtQIulDGzAhNOImpfAqtJ8k+lym
2zJojjINL2Y7Hi0l2pmG6MFLJC1xQeg/gw/inJxi/ZAbjX5Q0Gn4cZ5f5kjDrxkGhuyaxnpoNL1y
DDAJ9uQrnhdmQOU87rRODTCvkaw+F1K9k/Vixijfb9s0UEkVY/zKjKN5xrEWQB7AzzGlSWODppP2
iLEkElssFLBAZhxzkMPtjIxQ6gHZpMTN2iQbuaYkxigXYs9Yrb5/v8DFkffguqjZZKuL/Lozn4IO
0QLr99ZJJGQI6rw68iIRkZ86pntD/0zSgKL177di861gxYDePs8wcvGPtMhK//NPg/yHT0RyWLSC
5K2QnB6Ms4MbNsoqf4cyxOokC/ZRL//UoSx4soxl7wlgMgGQl+W5JQrOsCkBMIA57QlTG6EvPhsO
SsbgIb8sW/mRVG7rNKfsNJ2kT0BF7aEFT2Y51tNCmlZrp4/5xme/PrJgmn4Ri7sk3+VH5HmPTXmF
mSY+GEOql+izParedOqRGp7Lr/xAyQ5HBdXVO++R/m4e4H5uVScmxdzgPn8xKrZwKG1tzD+wIhJS
49gkqg5GWuMsPrEykShPyfREnMHcKtyg5DeNnXRFDLNGaG2ahwT3zzgSj8aP4do2sCButC/zyfw2
d/VPPDyiBXOaoyL46PnB4bdGq/A6HmWWQzP+TYbEVD12Ck3sbPnGa3mnkA+fzM30aviGL15iHwOP
wSFWUGgov9nHkviFbX4tH8myMSDsuaVMpU2sGmWzIzGPO3RbVBPoOoeDPO1L0i4HbqAWHr4zyT+N
5iOkxVMcEsw4biHSr7QW7F/AeSGG4uHi09YdLLxMEPbgs8FZ27B9bTEkEWVLzIi51ueCO+pPmoQB
20mvNfemQ+6O0Gw8EDUMLOGnS+xUC3uqUb7aYeWGbzhvKkejOD2b/OYKRWiVbJp3ufIVyStGG3M+
tp4MY2K00S7y3ox3fDmx0cE3gPNGMz2z3uD6fOc1Tvl8MWwCR6aAobFNnUmWR+4goX/54M6wUFkA
uPG15NWiuvxBSac0h+arRPb7xcO0k8vWYuI2jp1hn7L8C4nQex6H3WQ9hDO3MOsM1Ft/CCQfbrks
cmHHS2zg6A1vxln9Hjrufrh7NsgcG3QkHVs4akbzbpwLdhpwX+KD/q25wnV5DS70T+2DPXBdPHf3
qXH4f4cflL7vxbHaDcA/2Z7b6o/ixWf9lH/2pY19p3sbX3BN4cawznxsmOuVW3MkmcwuXyqvuYFF
IAbQfPAJUL5ymrXEIVESP5rV0W7a9QuGONXRzumLRqm6ODKDtsS1KjdwmjfcO+G4hSyDkoDupz8h
AeczSQkluBMOI3FDXC7Um41R+/XLyioLdzxNHnoYnkrpvSztwtyY5jHUHOBfAAV5EQ0ayTOEVO0o
1S7M1b1JB0qORck75fEYderwBkHEDV779BXYQq7bOhkw/UH4UqF5PYcSAzgb6nNNIXa2LjMGbQbx
02naDce0BXDlceWuaMMNwqBDz4J/z3jylIQOlU32jeUkeRetY3YMii29rR7YBcV2sSu/2FAHdHOb
iNok3BjvXFdQiidgVET4opHeytwz+q/EVbdkNbTHaFtMG4Nl93vmdwDBTmsDNrrTa4wg7NL5QW4L
o5Mqm5ZA4gg/1UYwbba27Mtx44/Hmoa8cNhSctXQojIXcLOPBlPiCBrAjq505GQQp/fBp8qz7qZl
928lFc7km7aya23pHdegr79kPsOcB7aIheNjl51iT3kpmCu4xvGAsG65jbk7PdUQ3p+yK/3Mo/OS
HY5U9ZRyG4MT5yBGN76R6oTb/KzyuMM7gtwPnsOVThdeb7Qf/GHB2cqzJtB6ca1dSaLzJZTsubFh
fxWlJ56D5w6no93T1ZFj6tCWd8/tRXjUB+1GPF73bl6tcvMR7doDzkyXMuEaTK6FVIG79nBLyFLx
F276O8jpX7Kbv3KEdk9r5Opx8spzeG7+oEEDgyqf0ti2LgSsqZRbL9VX72inNYDyrpzjl/SAAE7e
h8oefmYA6XcmCHObpceq21Xik35VT8atfCV7mAIT/2AREoeODmzLWiLzUCgcmp30Drp6udDSnTlh
GIXQI8ZfnYVrCledC7+jNRyjxw1g57lTBXted4K+3+sDduKK7fC7pLgKpt2LecYD2yC/EnwSHCNh
O0ke7xMIT55LmV7F6Vgilklg2eJdsYPeK0CibPBmg0mkq5S+2/qLqsJCjt8d1Wt0J7UOBJRnXmXf
urHQQXSzYs6Y+q9bezt2m37T7BB9Q+iajvEWi7ppneszvFhRPbPLhqln/mI4UHZcduHb8ic//73N
qW64zz+YriDIkj6Ih6QswtT5hDtrn17DeK9IX5FgJ+Y1HE/xx0jhlR0W5C5QVbuDybI300/c/KGJ
hOkhGOHJcqULv8Sw+qbhlskT9x8LCXlm3dM9Yl+X9fcbQdp0BOMpezCBUN6lCwOQQdlIF2y2Xn1l
EUy+Z34NPziXuBkoyqc1eP1puJTPMeG1fzovhF/3Joo2nCWdxRovwLhJOMq4P4a0guEGMFb2MlUv
QN4X3U413+JsKT0OFdAO1iP5wMqYXmTq0uv0HgQ3Mu9TCtCdwhWboP1tHPADWIQ/IJ6ksB7gbH3V
L+VHGRzV1yp+Tp5MDLvENm6Tx1p4ImT5nGDAoc2JHSzd+Jcvi7JdOCjepG3lqX4P+2EDVbHein63
oz3tTzHBz40Pvq7/MTWnK1BSOfhJxGTTP8ybuJyDW7ElB/nR/3TVpqIKuA/AQZDfgf5Ed3UW3fzF
EO3gqbwS9f1cHYmrTj8xDde/itd/VMw3fkG+f8rKNcc8Q1OHUOGELx/vO0X4jTMvvlr2DD3A1+Jd
t4/d+UNlAfjCXV3B7cGjMhs7p4fmhuKEU4T4gFedMSVO0wsDpU/FE3/4DzhwY7iDqAhKQ518sBMJ
cHDJDu7QLIqD9lwxLIGolV3zHwWj6+DmP5qBi/y6WIdU8ljhFZ5inBEngAPVdwHH4ix+sHqiVfga
FpHmRNyo4TvUZweN0AYKbtlCNWeCRWM7kkBTj7KdwlrIKIHquKFRh2oIGSkJGKtJ8kY9sUXO3lF1
BadG+W2bPw0GoCeeE7ZqA2fSLvyhhikuDUXCFe5hALiPKmFvwHBsXCgJ1YMgPd449QdNOzI6WGcd
l/7LmG64jqP7cCSo98/4gdMyDe3lq/6hayTsuQQTAbTcmzhoRnpm/Fwb7S2cSAbiFLIxzu+X0+zk
x9zPqS6dEZzPOaXMaNAJqT4iKVBbxNoPm/oc4yuGEOqp3+KOEhF0FsHqB/VUbxn4cXup3fCcPYpd
4iOhar8A8hiMNe8woYC8jxtOiovp12fTPBB18DP8mGeuSgF6/305Rafij3UPL90JXZX6Ze3i1+bI
+pb5ef1K7NVc/ErL00ySfWbTes3JriCep/GmP4bpV6wpoNqw18d3k+OunuJcsQczhEI4zeJhkVVe
56nWwj1LRZhJhngYw0w6TH//QhK7ExhYwRdbtIxIENsNSUkIP9Yvf//d3z/9/TFoCdzI0xRiT9lL
B2uKsSj9/WtCoKp9MD9lISSnPImurQhJRpsUAJ0iJBTuM5AZVccUGxlfKa9XpYSTD1xGchJ0fpvI
tA0tuYQRsGAgmYOdV1LsIPq4xlZ00DWT3404bkdQc9FDHqptF4IhNkFRq06XEnUoD2nO/AhFEQJn
j0ROKirB6LxgFkHFmmQ2NyLDKBIrYGRHIcDh7iGleuTWfTveJMLn47zIvFpmwk4gF0AJFltOHSQT
nXBzA6YCbyvAghKpHFxCBa5ecQw4QsiRMtmRAf64Ywbve5KD3FPiKXoFzq/VqmoLiSFh6wJ9OihB
4xE4Ttgkwbfwu8ruGXZAYIJjthAnbJoJ2UQ2qbRr7XhQe851Qj0YpJjjIVr9hAGO3EGUglPUKg8w
ScOKYN0nfYq4Z2aSqQrJMyn3oJAM1JIraqE+DIoITSHrqB+pkMcyuGZx8AEiq913YGcH8F0bPeH+
1y5gnlNvDMsGjXG5S8MD/fVTV4mISNmGO7OcYy6PgS5ZM0UFeOJdOFovUW4AcMU7EQ3mvjXCY1BN
73payKhscKnnnf4UJJ9Z3+AWsqQftcpoywbW7MOcJL4YrHGXgp/0avZQTZoV/AwWNKwK5vjSIeIK
puclvOZomd7z/r0VWPZOYvcoVluqhK0wCe619osFDaBXmL0OEYEGQLsnZmrWb10YBwkl0EYQAiYn
Bb9DPiMsm1R3lE2B1nd5E/AVbruJwItajH6XQGOMRDdkEhkWjQOBFczy6n55qQ3V3PaJ0Nq1YDL7
1kc2DOH4Nq//M1mmO0WHLltBzgQa71mzWK5O7LiKw8qGXShuQA9sxWrF3ymWv6Qkt6egavGhHPrl
bayFt4HMhBUuOVgK08ahfOs6mrG/P5sn2q9o7lKp4maNao6kCbjvEy1/Zl4yHQtlM4v3TlTfiynd
QoMCVLeKG8SaU2derFfuytGmN0N+A+OPFLRvpYbAMachrgpKVKXsXooaOFShYuA3RusLMLQUB1+q
TmkcD/0B5gALs5wNggoAUn1YmfTe9EwcV/ZFi/LaTsf5yE7fCytaBjlihZLUseHGWeZLTR7uniON
pVI509GlUe2XUkwzgw6O3JmrNRuvQoIMZDAa6mnxkVbjVzJx0phFgMyZeVDe7Yj+JjoYfZ2VgIlV
kxe04fhkFG4pmUi3HGEeIvVscTuYP249A24w41rfWEWs7weJA8AAvj+pkW8o/kBfmnQDaceCeIWR
6rWt1dlCfA+i5FNDFMH0yUhds+t2cqakvtJWnIsg0YkLYW4hhEqxa2smejEbRG6RrjJD9Gqg0IkK
+7awry6mVVzjsXmRathjA0gKsL4SrsTu2RpbHPji+JKrKGZJ9aSTgTCwIXEBTE5nJ2PJOlk0INTM
jGCJn6mk8qrw0nJ1ysW2USlptUYlRT7t35Iyox7J2MVwD8+PVv2qmLRoUpE8jM5ifZUE8xkGiZ2E
Jtjr5LjorYN9OfVIjPfLkl56GkDMagDsnCSd5UvFHlAQ8VHqVoytlRSq1FqAQKfTLTFxd0uZ9Vln
dK5llAOL5UQaeK8Uwm0384SriziRc8WYoeuCnwg7pYLWoyoTcA8zVnEdI6OLApRdujrt2wFLnvwR
TRSyVfcQ9UMoVWf2GtvKgAhldu2PNbG4z1tHbGsK/OJUzsqqOA5P9jPBMru8rm+iZZ6nqvGHUWfT
1onjjkCN7yrbW7P4GYY5x2nRCxsMGTgqWkLmELk8CHFqU7a/jRadsjV1l10CBQ8tzvz41GdrtjWE
xnEb1Tb6dqozQT7Co442jbD2qiCVY5MolTSJryLQDy3T8q1Ss/adyh4qsnULmyT3MsIwNn1KZke7
7DodN3LSiIeyETBhitnzNHSPoUpqiAwL5Ykc0ixTE+XFcC0F4XMaeneOlEs4FKitMF0DjeTd6Nf4
IVpJDKCmYEweQDhQMZgCNnouN9sgxcqCA5rFGWZyRKYG3LD8pZxGvlUxVmvG4ZBF4YsIY6TFdJ1C
E/TrMSPwZhyZ/g6y33I3gwmdrjIm5Swt8muGG9/H8txvFvDIWrF8Llp8AGkh7BJRuuYmNWjWVS/j
lNFE691tUpjgBqNx7blO7VnlBi9bvqK2qWP2GX0Tu9ZQpa0aDM1vg8pLa8UJ4mqrECIUVwz6lAwC
eSwVOyWrDoMZ3wSe/2vM8Dwt03cMIxEn8Ur85iCTCtx9hQUmUoXMhYur3MhKzgg5QX6cNmrsRRWN
PbI/GswArXks9OVuZR71S1zYImZ1LyiG4ZLiFBsSXEv6CCIhlAHLLqMEKgA4wswACNE2raE+f6qp
ldjjlGd2WaW7RZS2eWnu1KTrXVMgVAHxMuppsGn6Mjkjig1njGa4tDKqR5H3Xw+WFdIKHR0RCxxp
4WlWCRnUKpUgbBNcEnZhry6Nwsf18TvWA2NcAk7G+yCImmvqul3PCa1D259aOUJ1NcDAUbGzmd2t
zU3mml2zC3pzC9OQGUSjXUdSN5xq6XfohM8pL5EdB8axwsvoEFsRJyytsiy+1aSabOpWewPOpNli
mj/SQHwZm2j2NV1jUWe9GWLIoG+YPE0ZQSJYbb4bQnjFOK/sNhEcTSIeXcWUsMEV6PF2j14pye/Y
P5Ay68wEzHVmrcnZM+DMQ1QtN3LuVCpdVVNdPGdUAOp4BxiNRtOUvvu8b04qhgLm+NWGDKHaG4Lu
mViXMjO+dDkWnbbQMTnOv0kZgqfVB3MT8AqV6gpYZL4mCVRssRpBrSfjo574VBv1H6OuOdl0Lgky
O3KnmyALp56UQ6aWB9yhhSy9BGIfHmEP0PijjigDWGFZEt/SPOk9FjRoc01UQTWr7HRAArF4MbhY
Z2KjMY/MNUIgtiiEUWBI1clYU1566xqAubC7eVn8uBgug+IBgWUvH/WKvzSFum/zUd3//dP/+E+A
q7jvShrXOv2K2Qy5klJrpB5G//7l7/fMZrbcWAw/oJvmCIX5Ug98ArhhSW5eUbUFkvwQezw2rV78
0UqQQlZqyZiEBHEj1mG316KBCV+EQzbE2L9J8O040yC4iKqYaWZ0bsAd96RilcRVgtdb/ZNpnf3z
Sz9XVyHH0r6slso2mZtiI2slwOgIs+XfL0WB/qR7WCjW9/BC/vklRl6gLlq9S1Yizr+wOAS3dFjs
xOd8NJmKEQzwJAaj7A+gp49Znar/Gav3/1fbJ0n/q7Zv/9O0P/N/F/b9/bH/EvYp/7Cwe6wxh4qi
rYF4/xL3aYj7+L7J9hLXJn/xX9I+6R/KypUx5VWOYCgqmJt/5kQr5j8sHg2GjSWLqiT+H/k1srFm
k/679MwSNaT0pkQCMH/JnfG/yw/kuilypdeabTvhWIqIVlm6lo+DxVaK2KHRbmEgbIqGfIw6Z47X
6MEaA5zzkUJzkwb1PbS65z6sifHrwFoXLVTaGIoCZwSFwbT6l5OsTLwWtTmQfv1DzafgECApb8pJ
86R5UfaBpoONIquktnT2Ju/JmDcHCyn7pszVgC997EjdkHtwTHJHkdc9RqzMt/ozkJKvxiwTtD4y
N0jm9AW2zBWu/QrKGciyQOBi1mJ2oSKtuNEIgheNAsOsrHoyi647m0N2NyvGF9rQ+rSN7S7MGHqL
4iuiTMGNUiu2o2n+RaeM3IY9RM+xizoDTbiKS40FEpyc1g+n/IIqNrj3hfoHhuRHrVilX4rm8FQn
LITrroRiz12UPIsFc9XeSLlri3Kc2KcGamopK8kpaQCYtmLDlrQtlw0nZ+7NQEB3QO/uCbA2r1aJ
Y9KoDAPolo4VJrnfhOPL3Dew6UffDMbCl0ceudIZloQ5o+I5XjF+pbgfhPA9rBhWc2TfG7zBiK/u
ZZ2gLR/jY84de89iRACF6utVQ3yRyrYllgCclUvHNj24axKLRWFEcFj0wIslmf9qkFXgj0eRzAoG
7jU7z4GJLowTci0oRdWYmHFRKex+TrYdlHheQsr0tut62+T4LRPIocaUe0bFg2dBesgU/dFBf/QV
xS5RQj+XYszrRgqgDW6hc1e4CtML9vPrT4w60U9JQB6kmaARsxK+lxN95CCOeOq6eUuWlrJpkH/b
7YQqBECmszSvojDxpnCmdPyeeKdNZ7IA7PbLaxHBC9CWzDUTprHLbDS3TothwAQnaTH0o0mu7jhC
T1dnGXKqhhhAkeizU1xucjq5ApIWfx54eYf8BercM1RQ3YP5zeA+3ZPPtpqPpc4FQcRLy0UXS8oR
82rs4ntJF4jpvbYvo4W4FS61Rs18ruHJkzNAjAGaj8Xcd3+ZJEu9UyJ2g5Nl+qGVLx69E9t5im6D
kY9ctoheeoI5RkW4zHH6XiyXErHvIYPTYhtddla0ZUKNQY8/UeqmVp0wg4y55ofxS9ffq0Qabr3w
pknoRXlTwTX2QGtqnRFDk5hHepPMTZfovadC2SsjSX/NHKJHomVzc7n0o0QuX2sj9aBT6IQDjMV2
KnkL9HqNEpaaG55zyP8If9hQm55EKX/F42XnRH/4et5dyR6UfQL4BmScxPMZOQaRLEvNTaSvhFqh
8gNWT+BabClOU78klM+3WBaMFRdP7qrDMNmCLC3bJq+OQoDacGA+likTE+O8weqNhK4qra2CFARJ
2IfUaddG4UYCPhZI9xIScSwZdvjEPLAn7rVob5Cx4Jg3FuTnISNJai49k7eUbqr/0UsKFWJMuVi0
NTtYHjUvFXQU0OyWFloy8gWokydsJAFpnUz9QcdPLSsVaUARrVbXyUB0O60m2CHPvmLwmXY+J99l
iP5PDet72qLCCDRGUHC/1vz4kUHykvWO0aaMSXDjUEBiuJL6rfobmsgpgpH32bSW7YzZYjEY7OMv
yY4zZjDgDxFdqzEQ1bnCz5VqcYn5URyMO6+CjpF0MSXAWYU7jsJPKqYvIcGkjiQMOyVnURwBXHQL
g3j28scsi20VYCqWRSbhUfwlTHmxwdq5Zago7/RWon0o06+mFdx4DL1xiBVHhCbABS0NtlbxAWrk
9FJ2NTu+KOBzOuEs0XrTS+PpkDVG7urrPyLJg6FQUWwB8FH11qRmphqxTYVObz8mqptsV9P2h6zQ
FgBgUzaQqVWSHfK7uWrFRmVGHcOlUJSuQIodY4o6Ru3ZGHV/SiULOBIt+TgGqBvKKvB6YrJhd45w
sct2DXoKfxKh2vb9elONv8NoODFIGMiDEEmTkEq3NWd0tEJOd7K6c1r8Yd2gUuOFeC9VAeBZUYbn
VES6oxeaRjSX+Rsb9MJ6KQ/+UuiPthL1Yy21spflbC8nUkzOqMvo9CCONaQeQWrPpGMQL5HdK6RI
5XJXP8kz+5EiIw6lqa6ox6qLMQjxschCYFa5wmgIP7m1GFe8McNu5C+PZgjcV2rSK4wrJEacKkIp
1Ai6hOAK4v1sKQlrUCNOPaga3zi99qEgBycSWCbgcPLvIhO0FuQ8iUJmEinHdXuqWwaDS8qtqePj
WcgQfTVoD25t9oe2nB4i6cke9PD1MtjmOFXsif1GPhSpra7nVs8axUraM0Ro5HoB/26u4S9RyQoI
AqJSP0c6kSPKhAYmiL447Qc7WR9uyofb1HxiL8qZ4zBfMYeJ7bJYw4EHuGEbZfxsLd2qSzn1c9j4
lGY84Th6aWuozXmH2ioU8QL9/TAuaKmHqpOdZgzcidhUR4M5XqXqslUHYCAJjgZ9kh6ZHFq+nlln
I2C/YDWvciuQz2ghOgN7apcNtxqRh+UqXncs07kvxGUr6cEfU2XlgzCReeFI0GExtiyhVGNr8Xqi
c0jELaOx506AQKL0N9ikvqpnst2NMaIbS/tcZBOyAHuVolMYS5ojDWs/Ta6psuDv0mFw0hqMfV2M
CLta6ZeDWZWk+Zz0s4Cesj/nyRq3id4p7lgQS3nzUJSOC4O7bRoAupbS2QNiiXN2lr7yIH3DaCUf
ycL4e5QpUdFh3kIfXFEgaSM5SxOnuSGtQw9R9iFXBXspwgQydsh8ZguFTMyOMXm0sVgjkGel3PXR
3VLbM6rXyButmSfGi0uS7Wo7KBmfZZX6Vgl0L6OA+58IaG03mZeGWfaplDSPJKe9GEVkTowZtQkT
Cm4MbgQ50M2qnSQ7uoqwM2J3w1kYE7bANKgCkXQUZtDHWr/SCWG5uWiPxx2HIuLpMsZc3wIqzJbZ
eqbz/2Mu6k2vguEJu6rXtIn5nBe3skOLQ5vcsvqLxwOWYFDchHZwNuecjc8oZ9nWph2hM2Km+GHn
xSL05Tw24qdKrXt2zQt31NA2VbDtss7euTEV68jE5jsJiuWWlsd5wpzfT/ukDYf73y9jlbxgVUzO
o9EOd3VCtM+BS5YW3GRXJz/AC5cAO0eDaj3GJqnpPFIH1OcqEAaNdxBcr65J3ANjXoi6UHZB1WmY
PEQObS24cySWZzUIRC8copoousm4i6FsAJczVlh6yiZt6Ywd7G8sIdDViQmwXKmYBQy9o/RMrUxa
Sa7dRW1GhZCmnlhILdq49VuwobnIxeIwM3HQok69k1tETVaXOBrxxzntWMv+zNTUVbKejXLUTS+S
wMdXyoJVIMpTiCb1jzbDgIBq6OgyNoCq/tNWlubIk1ycCNxCaEsqJLoied9omwQ5Jfqafbxg09An
BBijmDp9iAh6IO++EBFJlgtsq8XcEJAZmc+StJB+pA8vWcbuo1SamWQP4E+yep2N9GL0TGeERdhX
Y5NAyZDCLcHms72M3R0TFyRBBNKEvRt2k64OPyLAe7Julr4KkLrFr1k4N+g82LfmJCuRQ8oJjUxZ
QmosvY0im9lorH32ZIyU+5LVDzmjAnl2YInl7Zq2uaDoD5tpk/QM/a1Dkdf+xKm1k6zihcitCfZ1
yEsQbbVeR3nAKyRRLmwLJv1nGo5rwZiJBCQOPWsQETHliF/gfqvss5OqN7woNlXIJsz/usG456QL
ACJscBl1Ze1reeg1sUUklyx9ZdwokBd2OD8UIrQzXT30fG5AMzB3LZbKK1iamLwikmYzmEne4569
dlP2uIKqji1vLAqbSWfXOvVkOI9zCul/+E4+WkyRV2oRpCVczGbaHDXlrmtWezDYbDrdWqEMQnWE
6HwvSC++kFfta5H2RXGORHqxRN7qfp9a41ebVsqV282hAShop/JI1LKJSsGSwuZINzVJukjdIyvb
gfAkO0eBZxnpbx4hHAY2xeanTm9iIvuyNu9MahNCJhmzYd/+0XQ+GyLdZN5OstPWCEEFxvz5eJ1i
Md9OMh9dVkpxRIKP+h7CHlDCuPWHlSLStYh1wnlxGqo4RyuSGzrZdyBFuCjSVHeHHE0WHHwgDOGp
WAAgBkN2w+N5xOD8YZJt5MCMvA1FAIBz7r5Dzt1lNMiWA6iBJwBhaE2DmlZMlZapQvobRSkxMsbH
XCGhGRD675gcLq6mYiQSut6xsnyEppHqyPLoIsTMFI8yhQTPLmS3Iif9kQwDJxwFg0xULwtD5RlC
w3oMojcbTWrZMP6tyEmQ22Xw6zioNjX7oyr6NoxR87sMYV1mytM20XEwA4RoEXVydAdpNLKNwh5r
Txltmop6nJGW4Y5/Xe198JKu3oAhbXbTgt4iTkfr0EwJ6QCwDWQOiftAnkSAX8FZHSTbYMgdSBZI
W8LqqEt5h69ZfZgyKMo4ks8qC5ptWoaXOcswL7XdiXEkult9NoDzywhoLAML0aJf0LfHXCjlJ+XB
n9RAp4S/LbL0rUHYGAzp6iAa7T1MWdZRwjUIbFepR9p3NjQhPvKq8KoVZL2MfLhQDXC7iOWIEz/H
SKI2WAkS6O9o6rlJtuy9hRB1cAHhyJdSdO46kH87MZh1krh1IhMtPWrNl2703UGN+pNSm4QfYdAp
ZD06F3KP0lXNiYGOuT/02Ll3/dhPDqOlEVomJfUai1bKVHlph8m5PkWcRzuuyIArVDoFgsEOXtJ3
vQT/o5BGzBsCutiwt14kFagqBdZPkVRfi0C0ADdg8u34xMLqpAqDbiTbfQLRkpCYu1b/MUnixgvW
F1t2SQzrsQkKFb+cWBQ++RWsleDA6TQy6sKWLVywgxWStZ8s5KTaqMheGnGUhz1VI2m4yqFQ26dQ
7iW7brJHGSPU0EsbQHLp6aEjm89z3+pbVTRKN2tQRFfRRJwsGsCeDCJYBm2H1oY6ewmb/TS4+KXR
1rUH+KOBTRUmife5IuaLzOF4GDt0XTR4WctW2ULdUCQFa9ZWOjGGla5nSAHsWmHUTNbvMPMUGPBe
a0VfAYP9hvFqSazcf3B3JluOImu2fpVaNecsjJ67qu7A1Tcub8OjmbCipe8bA57+fphnpjz95Dl5
a1oTAgRSyCUEZv+/97d7SlSSOtWICLEtfXPTSUjqmm495eCYVq7FkHzWI7Eyxo8k9em7npg5Iaig
NcDzGn3+aRmoewl2+xIwAC+0wt8xHPk6YApf2SY39oekDDAB4Jf1CrRLZsZkwm49rhqz9R16A8n1
fbMxnapd6dE3Cy86iM5RI7iBIZqHTGFjtvF27hgaMvXbkAucb4f+bvHqdE15crIx2QuGQuvEavHS
CfuetBt+7bSnV1GdvMQtc5meoQHAphQdYUoxv3S/oCRpPqd3haWjCSwRJ4FC6Laz9j3qKEu14Rdh
8gI+43zUy+VaSORdvjnfu2Bg1wOiASwMXKENh8lBmJCig+QAurssNkvpvRhta8uMEg3pzKDJhEch
R03bhFnyDf6UT/YXpZipTE6F00EA6ukRUF+jjFYFz5M9Lwiz/KOaxSU18l3NvATczHZzSJyMjVLd
4nNWUwmvDXhVRoxR/aFrgIcQVulvZDgeo/lBGpRttJIg3RYz0UTiX97S6AyTGr02cWs7q4PBs4z7
q4SA7bkOTkzP7G3Q8fOtGRUuNTR9bsybnFJN7hbVvgTDgpQqkpu2lgAXcmc4tJ31LdEGpvdSP1oR
c+TCIEXEyw9u9qQJ+1NDgh0qVqbERY0rgVi5cClVkqaOMFVH9z0DbPS7VFunkmZsmNViH1r18+S5
IMWS/D6YoChk0aLEbHOyg6rgLmPidDuUE7i1IPwuodIcgzZ7svopwwyZPHQOPlya2+emRbrVMfHe
UCXBg0LQ7Qo41/RIWPfHnvAkc5lqZG11auPRO5UOatmprOW2F/0xCKpsFeUIp61qfIpnj8xt7XtL
sN05nArUIsI+KZvd/+LGg4kF/A8j4fpr9/U/fhZdzJz7a/7zv//z8lP+x+3PMf5evms8LE/7nZWv
m6DuLcdGKKA7C1fgj8aD0P1/6Pjc8dwwy3QNh12/tR5Md3mSbrk8y116Argkf2890JUwfOF4pvCZ
wQnL+59QBTzf/3PnAe0XDQwb46NtC8e3rXedhzoh4UuGRUKkEoSb2gmIDqtw3afZeE5oOHJxXWIp
IsOvGdH5lMkiKECahvogitt6U0f2d4twzY3JxEsC5aNpL18XphWP8Ag8/L/59CUXoApNgqaPflGT
F6FWC88fxEat9gElC7WmFik3zJUGnR0JPIjOciGdVmZ9X+e93C4tu6NaiLbF0a5WK9LUDnH+A1Y2
QMuFI6YW7h9rarMHjbiZBIKHYKGPzbadHwsJeaykOcRkZFntZgv9fI7lhgiy4giGisWCybxuqjUf
uX0UTPOexC/gbsvCXOh114Xdo8zpLfuk0ihUOodaqNgQqdkaOVW4LxdeZxXY4woLZrx6zelAOpUt
nJMBhe5Qlo8ZTqttMJgFd+wBaubrqtsb8pCOj3bVUC83yQQ71vSRXxdqM4mTYkOI8K9G83p5AoWP
wLN1sbiQITiCJsKsSsDpjR0E67kafnT5dK/1pmTIUCAY8vPbLurvmkQPt1M77DziQ25cLeUK0cfd
LhuHRV20E0Gj74WXP/cRV5Qqai5SoJaeSFDUqyS8jyg3d81pLlIYiMtan4flbhDiKxPUjbtknjXS
GrZmmmo3Wjrnm1LOWYwmJsmIVlB9XvXdkNX4IZu7Opgx71gv6vuDEhOD2qJM0t1bpSSDyOlw+8ie
mlYA1m3F1PpnV5JO45A9cOR87o9qzf9j7fqYWUnU19dtdcx18/o89ZgOtBb5YzZwc+yr/fW4v3mZ
97vVy4ZGhKFMrb7uRy89J82b92qrN/fuPajN//ljDTN29HozgpjlU1GLvNF/W3v32IAceqfZ/rZ0
t+/+q9eP4N3H9G4TL7XEB0TtUz05kqLaNXS6suXnQp72b4vij820jSAJXrfVMU2RpPNKPUfteT1I
7VLbVjzvpg7xZsS9/uavXvbdY9f/vlLkwne71eb1mOu7KTpU0hqZNmt1iNrxV8ddX09jEL8ljup8
fej61Otj17/t+ljaGnfNkorz+ufSl/5QQg9E+PM7Hb5qy0bfKCw4+LTfOeNvVo0FNK9N4V0CVGVr
ODUtA10gNnC0MHzlv19fTfHHr5vqZV+Z6GrPK/lc7Z8CuLZdkL1yzf/qeeqx1yer11Fv5PUVrttq
TR357rEyH40DQufyICm9cIX8gsh1oVWiOKuONFBGEjqX7TgDULd6v6qg5Vm2XEbf76r6PWOkXbdc
1GN3uVhMS7snjjF0XTG2jbolvDkoVIdeEbfXQxU6tncssZ1Sm+ou+PFsWSiIr1q0IuYKjWCn385T
+6AeU8epNbsdF93nH09RT75uXl+GEIzfXjVCnYAO1LCpe/Hp5EU9HNWaWtilP2BDnUlQvO7o2sVP
R123F2l35Ar9dvFXj3Up98gG3sxyH1SQZbWmSMtqLVWkZbUnFOO+sgaxG7uU7moMsZQ+q0dHsYgv
7w9+fZ56VFM/dRqq28TIIuTyjB/Uoh9AjeZVOKy6iKwpFE6/LZDDc1FcNtUOkWoMn6vyo96Mw0Ff
CMdqYWDhz4CgGN7G9sNP4/JRmS3tmqo1tWOIkHiDMAItqaA65EouTnbP5U8uEWHXhXosKu1vejEu
0BBjPo5uMB+HZUGnXeyKoT20i2QobRH2qLWkC24GOleHqffso1wWYuzACCAlivRcom0dDLJdrfmR
YAOQQCjGV+o7V9+vojxnwcwJox7s1bljL2InbFMZRbtVYJIBkhYOWsRONhQKl49IfTABom60vi4R
JLp19HvfOqq1CHHt6xq5X+Um7UsmTTns/JXCUBvzks/MCLA8kvUJlTsqqSpYerL2prrdGyM1stGa
5RMfFOFcpkans8LqbNuNiasPGgCYOSoJQJc7EusR0FIv8Y9Z3jOPBM23Gj28iAYxBcyB5UaBki01
elMI5Ss4+fVBta32qEWB2iqFd0/vxSxHKi5q+7r/zUHU1DCdLSNEiksOnvHu9vUllxSVtR8kyEw1
88kTElwElFtw5i6XE3PJRVMLunyroJLmXuR7R4T2QQHK1eIveeXqSddjCGfCWvXu8OsxjUMj1Jj1
gILV7/D0uV/yO9Q2ZxlG8OoPsL968M3+yQE1A9ATlfufj1EH/n88pg55/V/UU4JY/gj9sNmorevi
+qcOIzBha8qZ2y8flPq0rn/uu031h6bazp4fuiW05LoQy03oukmHoDwGSwCG6AKCP0eHE3ZJQSnV
3ex6oFob3SWp5Pqc6+7Xl40zs9i/e9BFzcEV98//rTrmXz7mMIZfUcjZOnpIq7zhTFcLIrZ4qfer
arug3fx60PvdrW3zVf7r/W9e9P2hb7ZfV9+89miM/Oo0wtrVS//TfnXoHJcAY8WPN//HX6/+9f90
fdPpJJ5pGybbN+9ArV4PefMSas/7bfXgm6e/7n/zdsxsZ7XMuxItNd4ssj82c6QsVq0Bu1geuj5+
fYJr6Riw5wwA5u+vEVidcTTsDPuYWlV7+swTr/9FOS2kaag3DFWPaqHI5TQcm2OaWLiO1ap6UO1G
Bc5s+HqkWouySKynrCDz5Lrb6ZfJstr/5uWMhY5uyKrCbrusqv2v/5PaTpr5ea7wEYPl9SnpLO9L
PV2tvXnN61u67ubrftREQVJcPmroR4wX9Vu5/iLUphU6Aieo+l04Q1LpRCrxA1RH6XnlolNnFMLt
tIAy3TAdjtQISC6T5OsCwV608oteX7ljDctK4ccVrlwttAFi8I1azefU1ldq1f/Z9HZMeXmZz2bL
b8ZaMmXQp1R8ob9v5uM2SY6256Hd0iDKt170hbEPFYTJRNGCumfqrR80PtGBLD23MkST/QSTtzmW
/fAJj2J+ilt8jZ2wvpDV7m/U3DrlZejT+VD7N83y16np+3WhZvgkRoNcC7nNaH2RnPQe2UEaMsCN
UvPomNzMncXsWyfoFfR+Jy3s8/wttj2eWhj+us4gjHNHNDmiNcxKs2Yvgap317mrKkWoWWw+2gS5
OxS5fYlW+H97nc0Bt/Xv62yf0Yq+q7ItT/pd3iv+4dnC8EB3Cdd3lIpX/my7//5PzfX/4TrU0hzL
twT/LFjP3wW+pFAupS9dh+lpeo5L2e63Kpul/8PyfZTCwgQKpvTC//e/vo//J/xZ/sYTa99tv0VL
ioUe9lbe69mOabk20mPG5FgY3hXZxODU9GjQk096mN0NetY9BkbJcJ+A9j6f17MIZq4XFrk8wS/b
Ia9FgeTffGi/vas/vYv3IuPlXXi+0PmY+CzEQjF9yzgbWl1D14jvpMj8elvZwdNAdWceJnGxZzJY
EePdNg5tPpLInVBQ07e7X9NYRbuI+NwbAPTN3zDlDITc7z8YypwGI3HXIrzzve650UzDrTwQGgY9
UTIEtG6t92QO0Pb/kXeJfp+N8N7LtkOFGn6zbLdcESRCgcczQC5pj0FBk5K4in5n2jYgymxJcvBn
eng61wgXIdGOouEiO+rCjUeJbV26zV6T7V4aIiAjaPzwNx/ykjT67qtGys3Z5nFCAZV79yHXms5M
rm2Kg+7P+sl0mTN4ERisKgYSQ6DX3giaeNemo0HehrWjy3iDBtApu+rsjcVzXLrGXWF4HwND9zd/
89441f/pvXGimxYoW34ky/n+9gTo2g6poufmB8ICHgPqZNLUswPFsWkX6mQ9tj7NjMmsIRH0OBRs
A+STrA/AvseVGaTzXa7dhTpNoL95X/90YjqCHyHvynJ8smnfowUTVMCVgRx6b6E97wp3Zep0KmwN
BlolinNndzdT1PmbGfvfzgjlC9T1ck3k9Xgz27O4zaEM/Pu3ZP8ThhDDxcIfBOzLd0mN+s8fFaZG
fQbIP+zNRMgtMy/t5DTwYrDYwtCLm6csuAWRHz7gL0ueC+FsJhut/mw5McDPYYQ1Vo2XwiqRrwwI
wIYxs46TGWJ1n/WPjaS7SebC7WxmAMxwu63s1Hp2UIeenYFOU29tC5EAkx3vEqW3WpRXc2XMSA7Q
4nmjuRmC6VtJdCOR4P64bcsSYro7MCdrD7ZZfo4WORmqVm62KMxMDX2XbLRtWTbTpSmY06GlT2pj
oyPkW48uREBXSdYW8ZrjNzHhCGhwZCEpFKNx+/cfr2HhkHh3Lrq2EDzO717HmrGYK96ei0hGPGTz
Xb838Bo5Rl5eiCw61YXv0+Mym0NSY2JMa4T7YzBeMNXNpzktivskKihPAx1BVYMzDkbHyR+anw3V
etIF+ICm/oeMwFYhOA1OaTAHpyhwv1d1Eu/iePL5fMFyOBb1bVerPgcE70SRB0BxJOy6DAz3SFTr
feoZz/4UDYeodfWL1rBQa6kfhlSf+vvBh15hRpOzaTUR3alFFvkXOvdUq0oRbPDtn9y2eORr7C9Z
N477trPF80Dm6UMU3GFJ7u+LLhc7wmXE89zC6Wqb6M5PMMTKCf0uJ8+8bkMUVmW2shGb7yrdblYC
w/SSFVRvI2JdD1WRHCxrTm87v0pvDfvb1BvYmUYR3lJN0QFL9tmBG9xaR7C55ccdk97VEPgztdYZ
L+A6OacCPIwDgvHS1RmZCdjqciPEoZ58nLS233NraxkJztOpaAZxwRVLBNN0wR9z79m1th6qBj2y
UfhnGdUNGjbMUJk+YpIrK3Hgxo5cSMdkL62pPAlvQfrROjr3EPaTbp6OWmSN5zYjsDbvzT3i6q8Y
Fj94Vekd1XfkZAQn1JEp8HG23dY09c8g5EDa1VT2mJva5wRbB6j/C0UYOK5a5p65qx782o0fqNid
UJWa50ik8UOgDfhaEz+6KfX6YjYMIjWtFk/oi0m7CLwC0ZK1FYYTnm1KwpfaKyYy0DhbDKSwhAFN
Z8NN8IvTw33wnTg5IE5DOlB1X+IuLM7Efy6w7b5d9a5FL9Yej5MLVsucuMsnWphvvMHCrDdmyRl5
F123STf3gYwu6ewSTywYWUel4DLrjY+JLAgfs0V8N+pRuE3o+qzmHl174TQZvCx69oBL9PsAq3Uc
J/GhnvqvY1NP9z0yvfuhy1/8ND3NfQdARowm8Ry1dhcDk1NbpqU/I2viQxYlMCx6vigV/KOdzQdg
8+6dWhB4Gx98D8G82pz9wnvdkdr8Hd0gobMtj0VJLInSroBgGOV8Vgebvg7zwiusjZ8Db8tdwqKq
sA0fCIMOH7J80cc4WPfU5lRzMW3MaLy1Ggc3DUdYZDqGKymOrYkuCjd0tDOMNHyCMYDcPWXmwQVG
e1QLPbGPUTbNF305IvL0fp95FOFM3Imt6dyrBXgIEhqt6bvayhtvvvDnEWshuDa3QwVzJ8qe1GIk
4cOb3WI7cdG+adGGBDcahuAbF2JMk+G8mse6uvczCZBm9LunEJAkN9j5rFW0JnvTfxGx7uLpAcdh
UncSZfhS0VMkHdCd9r2ddKCX2h7zA6A6coQ1iMqYkPvZgI0Z1NVnDzl77PyQcRp/6CZOYh3ct5XZ
L5Bo4e2VOaxAC7d0X1uAPYzxe1b2/n3j3WSu8cXLTfg3NxbOiBdMyyfLAa4cRc3eITIWVsewnzqE
VPBD1knvZye0nYeR38VGgwaJJDc7YPyuN63sbKp69rlv0E/GxK/uUgupSujOcjV5kM38Wk67jMCk
bSgJQxqQUh30Kv5lcGnbks9nceVC5ZEBg1g3hgdBaoemGOEBnsu8GYMHYt2+dGYfbS0uvvscYFPR
9N6l1LporQVwd/Qh39FChDsyGR+SziGpYWoJ0YgKNIXyORg1gGih7wE+iwJavmUBfNePNoEX3mYk
oL5+moBCtcMMjE7YBmzA1JI3cfLR7vvuXu8csA5QKNT1ac4883niXG7aT56uVQ/cqS65OcsTPhEg
O9745Dqkjff2iYImUPKMRxm6O5vGHKujlOMXq7XmrRW3F3qzWNUkFwnHIw9zBrTQVsTEWMm8jzyv
3guTXB5e4HOYzU8OLNBzHLZobAqz3KWga/RR+hvdjzUsYauIBvDKj0R+4vu790IUz13o3rsVFvtU
D1zoEKkGSdfd21nJHFWQx8JQeFcE9HEtL1iyvM1pO+eA4MeY8pYWFZgNNfFN14qG8Wq/qRLCPGXR
l6dkMGG/xF10Hk1x6iJPnq1wY4pivoh+OBVlon2csbP4oC0lZAyoFFm6N+PqMi/eASZk2c6ti3hr
aRFdiQnu+fAxLrFreGPwrJspcBHdJtp5Wls9gjxOR+0l7EOPqMhy5/eDS386nO+9+qGxE4EAJgba
Wo0V/z0h0hiVuLEO88kbkfhGE0rZUYrsTs89Yk4hwsaAGcIgojde5/ax8sj1qBbUxITR6Bwt44Ac
FmxHQKITWvZxbqGG6sggyu86YahrHZH33uyr2zozyovu/4wkOZ1BAGQMfPUhtZuf8VKyr3XHPGid
fyd60yUccyY/0cntRQ0lQQSa4yNQG3EqXIvbsUdTkqw9wJvd2NwTwYNFonCsr8jiq8+xG70MqbSP
ZtuA+gMZu+4z0mscYZoHq0c1R95e4zTVzmthsXjxkB702rnUxOpV8YJ4xKeptfgPU+deJHmJXw0m
blXi5kR7SsAMPrQkSWCMBs1BvXlCcNqHqvdvy7DSjnodQ9BHhb7q+li/9fMUTVYuthE8+KFuuAwM
MXYSmIaMllE24yGoF6NqB5bD4i+btKa7I8cJvKEVE5sUjd7aRxwJXItGVE8GgW/Wd1kzNPuxhUxC
wno5VAOJWT8buyhvZenJ9Rw0v6oZv7kMuYEndrXK8deJpCZoAYzPPisJz+KmVmwsvryVL2jfOCHV
tyh13XXbcinsg/GjQazqKpr4E1JMsusUQ83BSDibltfoAtpKBfzcHWfQwexN0qHmxGR+G3aY/9BC
ytTejGHHvSf0/a3MHHII6w2CKe2cDV2GcdFGv966G04TY911MAacnxnd53uoDUbsugejww3YJDie
rMk79lWPyzP2kl1MreJmQODc+hhee4kWEL5pWDUkJcu1W0bmc9Nj0IUOlsMg+RjMstpCJng2esxS
8Ryse4mflrcDH8YvGpAAXvKhn/RfDUiVm2Byk8cG5WPfTubXYdBmMgHyaiuIiV8RuAPcrhuqU4Ye
+hmwB6ypHtap6JKL07qMTc082WvRSMristkTUAZpkm8c7sAp6rhHDTa4lD7PD6nmb4ZaOrdeEclT
5djDTTY5AREVUO+Q6eafRBTc48Adfppue6D2cOs1FVQh0M6rJi+ck4GIG3dx32/0wYAgKviB8Egs
pXPyDLR09QxsIcliMEhqT6We1VcnIughQy2QpqyI5bnpw2rd62D3irwjvcGdQuS0TJOsxmBTC374
wkBALyt9G9v5l4YJ2WkI4/Cs1tTCxZK4lroL6jksyQ2udUs7+QlMVWOwjuqQFtvoWEMWG2f/l9sZ
8XrQp4tmJxQHNcd4XRQZ31491OQzY3qAzUnBGB93AlC7zO68Of6s4/TdavpFjBqwvfp+zBznXrO5
+5RB9ahnhr2vqeDcaMNUParHenskN6wZvF1bmRpDaQ0w5xQ1j2UaoRbHdKa2wB6Io+Nh01Gb4d4u
MLxwGhd4RfN443h2teGUMR9SB47flMbQmjJo1tFM8kVDteVQm+iWR0eMF/K1zihL66eQ/4PbxqMr
vPBYTnW+tyzeTtOI+uz56QcBCeUsOu/gWRLttg6Em+Qn8dilQn+MHEF4IW8w6HxrW0qdGZgRbihN
yRujX34+XrFBDr1nulGePa6/K9u3kR9r2p1off04zbq+ZIHillbbboVbC1MdVG4AKwkTpJNGi3ll
5Nm0aimiHS0tfDR7r9nNJopHRMjyODCww2Q0H9WizLw+f7MdTeDWPaDnG4PPmVvm5PyMRTuh/d6j
FEXeXtsPWUUMtsuP6MS4HEYZwOg8r3waok1yWhLxdmNbX4xgJvAjtj9pOiCzzNULIlnkAYNQssG6
l236MIfNnH1qSucbeqnwpGXNXveJb8jz+DxgsOaLDR90mVz8Ob40II6dznhmhLdPRI/7kLc6CYvX
zgWXSMLdOu4Cni21m2Qav9RZBFTXSD4icr4Rs26ukiR+dgqmXo15MBmjDYFjrWjfxvwE/e+Icb+6
s7uX3vABv3m/GmZQsM68dooYGuBzVJGpMnRJucPRygzQg2EpwYyIVu4Tq3tgcPIxWu4wmSV3OHBb
HUhjVe8NkeDePxhNdE+DmhxiEDq6QWyJWGTSgYTzkU3hWbOmAxYqXBvDUW/1r2X/yDg/2ASAWm5m
4g+R+rvikOBzWtnDuB8sC5ovrtp95vCbqkV8inWYiLrX/7Q0t9/SvPs6pnN1Ayj+o1E63QGp2hgw
Qod85hwotaHLzWD5iuLoLpdLtcjttdNEzl4k/s925u9M+naHmPwgvE7fWJb94MCVuekAFhsl1nat
qDwMY/pWDnhgU1ODMpMQkeJoj5pJsmJZDy5exezb6EPfrJfyTu6t6tR70Q1f2wSOB5atHQGOAjG7
sWGNYGwFs8KtEz8U06EyF78CPupKBiB+iTHA0MpAoEvrr+lnM6ny+0onMiGscesvFeSimrsfXDju
uAwhvUM9eudpAGkK6dZ7My9/Sfr2gHhsYytG334JHfPi11i/486nAuqIY5FFFvOryPzg+BUItDg7
xrhWzhbot1XkQ9cyarjpdeViaV1GX0XzJS7K6iNfya2WBS9NPQDQbOqvKM3BJTn1vGuljcV8yMDo
RHA2ba4hTNrTE674EUyOScHMNaOLlvlrnAvNpYPntG077WXg8lPEzNqTafA2VcXtywuqZk2wO/zL
Joj2Xaah6NbxkV76Ki53rVtVD3FMxRBLVt6nDtYx12VS7gBRERPKkCA/D1kFnKv/oItOP+vSJHTa
6rAoFzUfovGbKLHC57+2s6ZeCGrDwbe7LwWFoxusNYsCNdpy3eP6Zet3Zibc+4gCdaE5ZBofBgsm
V6WD5ZxD1zolmU+zUi++1IyldhB0HvSZ7J7AiGHIAjn1RCRussHHmS5hKWTPkqLyXouTYU2Vmqyb
On5yrXStzYF35lvDp2JTTwoIM9t4KSXlBJia28/OyUr59R/cMa2he5Imo+4bGIQ/+JNtHhgonMs0
BCXd8u4zK3nwHBl8KJNiW1bTC4ljEoixgTZvgrDnRU1JQmtSYApIH4RG+FAxIqYQ+BpERV68IQk6
aoNghWUNLnhY3w1le0k1gFRRwv50Ykwb60HAtKjey7Y2VkGBtpTahOxSXKrlLNdhNZrEDgDocXK3
3Abu/OFVAkXp+rfU81etVItxJO6qL3CWyMDRn8vC32qptODht3RxqzwzCDRmTlm5FoE/37w5+4Z8
3QMMGmD6GgzbO6ptAqihscfR4aqRaP4snrDEojz4l7uDpUt6lUZIl/CSSUZPnlHsREU6yuB8dtO6
X7VkgzgbmCTbfCrS/VDneE+XAxZ50Ixqg7vJBAajydZKsKMWQ0LDcvoRMQc3MWIzWDsHWR8fMo2U
I+eur+jW9PHwUOAHBs7lHWHFZKusyr9OOfhBzWw9TvteOxIs0uZ+z0xT8zZuuvDAnUhuQ1wcj0EN
CQDJEgmyMnxwF/Vl/hS7w4dG9yAHLkI4fWnzjqF/MzYQHCcxr00C4qT71De0VfzB+6hjlXz2MQY/
zy4KadCzmHUOSPeIYjK9ibTZuF7bLtTWtKyg10DurYfsSDyjvg9xovPF9VQypuIwWwECornLDeyS
Wn70UPpSXLWeRi5cVZUe/XL+wZftcsnW7ANmFcjTRoLgspo+GbLzLzKazV0GqYaJIrTOmbtx05bM
ACdrPZQeZd2MykqfheWdnbS3XlmSfAPOxOdMXmt64XMUxitzxAJETKXhzeknJ4d4ExQUG4K4LdYt
/bJzmhUXk4Txlwpq6dZljHDIunB48MlpW9oP3fcxhb44d2DOO+vJdaNyx0+g2AdRVLyURXAqikT7
SpJmtbI8MVzGPMou3KKZKOFMrRiMfw0rajw9AVzuaH0ewugBlaz7EwPkegCzanCNucsCczgX+Ftu
Gn3a11brfMsLaN5WhxXS1Smk4xN59EcaOkNPkZcJNXw87GwHQ5PYynI885hgZ9gGXDomNC7cWzo4
ehQmy0rCLa3HHSUOeu4FkA80384lrKE2U0wQa83ptbPbaOF6agk/YrL/y0QUxoTSOeDdhh3qFnep
GMQzxTakdejAstyfTjYzuMkso6emCwiRYQs2GTECeedeOsMUN+BKiYmxeiyjU/EcMUdYJT2z4LAB
NJ14Q7mz9A6b2pRgGC61hzG8nRKbiJ4GMo+uEeDltdPB/lKMQITAx4txhJVo68apMglzcX1hHWQC
kKOpBvdWNvmtlxTxGdhjRntwPNGdLA9cM28HkfQPRu58TcHmAMXN1yUV3/tEJz/MiLhJiXEJTe8f
+5abcRvqoGq8+Udb58MefxwERoqrSJyjAu0QDdwGmkHS4Ghzx7i9BV4p14lEW63BXZYp/mPYFZ+j
qGOILhtxUWUp3zZ3tI2cR6F/rU0L825ZcgvrvE9OlVbrqIpMklhmvOJVte0NoJnB2ND1DOeXeKqL
vTHJJ76tafE8MwdKhxkkRE8giUe6hI9VYJeG+rwVnGBcIjLiRODSplSH8cfBLDabj36HxXygjVRP
en8aso788NomS+6z2+d3hd02D9EMw69wwu5Wy2H8WNzSGtmOO3v6PPny4hc+8eApyR58vMcpLj4R
HCZPOG5PiZE4l2KSH0N8ZwCzg7MbYZ40pUN200jLJp2cO78Clp0aECjnsL0jRZxTi46NJXuscmUd
nbq4f5wd+Eue/aM2R2BHoOFlqDHYTqD2t2axzNQ7KpOax/g43/TSdHeOY5OGI7vvupyiE9IMCE/D
WO5xvTddvMvLsb+NatKOMjJ4Ntp8K2vP3plkP631qiJoc6kctDmRxEFXgxkIsQi6sjgMKdTM2MPV
NaV8HJZlXeLccz83H0Cj5nbQ3U3GgL5oSJ/C0YgvUBuMU9qJtVNb+gYlj41gsirxfq6EzyzSNwxn
ry1Yx4mJZ0RBT/a9vptbpv+UiquPXO0ZhesJGQBJ8aWbD1McH3usNhdHo9fMIInUKPLOCXcJGQm5
dJ7uo5bLodl02jlpNF7UCO+lTTFgbOZbzwqIxcBJiHKIWWJIV2LlzHx+DGydU1QCDOlL/wOITqI6
jCYgX7IgvZe8Qi48PAl0AbD23h/oqCTGaQySn4OZOVugyIRg9Y8Yz/pPw6R/6jvusG6BSzwSfMVW
ZgkYCXMEfhx+ZER/HkHW9CASx9yV6AyBBOgDyfH0gIm9CpLOOs9hRe7oWL5YIonOxJktpCXDBzMR
mKCE2pCTUEsfPF5iHXvjDCozCXY6Dpw5hGTj7mPm/6e2i8hp8SfnVDJmDDoKR+lgdDtmuPWtjbTn
OEZUTe1S3MaR86LnVo/p33yhVaFRPC/rFhABQwvR0PA1vJb6ksHZZ3hEW/mTJOALOsiS4ql1NE1S
CieBIJRomZwu4uHKSoedFU9nwYDibC6L2OCK3IQ9wQeMCCsdnD5J2sh5HZrNVSyeJcnDwPDBkmn1
iUpqfgLVK1at1H5lAbSwtg+qZxN8wJ0GgMn2Piv0Qwsm7nmm6N/J9HOsD92tmwl8/H2wdyXobIBS
wZFPBIIZ88RuquxLXc/087CgowTL81OeWfkpwoS5KhpwibWoi9OoAX0oSE3REoZ8kb6QimwHm7MR
xj+dpM5gRtjW0dEzj2i5F2w+dA5EgtzVTYGrONzYKbcarDZZOB/jtCIzhpLFjdNyweANjseipSsA
8R7iwxBS9HMTPDyGFg6HhLpQI+ug2Vd9W6+DwR5JwhgN6DbcX2YjwAxrdZW8RMD2tklGI34oug+G
CeamgCY00dGmxZQVprwNcbr6XJLT1r1r6qa96/4fd2exHbuybdtfeT+g3cRQTQYz2xU10xIz6+tv
j8h1Tq7tA7e96q2kleAEYcScY/QhbuRpJ+UIRoeS7JzxmqYlY/WqdfMrR7SpTShdl9ZI5oMV7tyY
Mzzm5JT+mZZch2LJicA0FUy683awd2Al6I16/aqvUx7z80u76JsLM063LsPYYw29A+Fiku5DKHJJ
H4Z0WR1moB5JLHXKZdJU1bVi+uTF5oF9ObS4gnEyXyZje/CaPDt6A7T0Sk0hkPiwowzMgxRjM/JU
i/k9dIyAGXLm3aMhv8zbWn31DdLtwsHOSb/RbrqGiX+WdeRisiLJdqjyrVkXsDXU9G3Q9BDjqncs
cysXXXPnycN/xnj/4KhG8FC3GgW7cToGFmq5MHbAhhruJ+T2eou6b1groX4M6Ru94oVdzTae3Joh
6ZVWBv6lOcYBw+F+bVJAOfQM9TSn0D6SocIUl9E9YBCau1T/UJDX9DZ1Kjvb3tDh8lSN9xDjE/bI
ZCWlProYU+oJPbgRTatBUajFNSX6dZLoJbBh9dsKOkigebHzvWZ6KClPU1p4iEoj2g0txSW5P8g9
Awra1mTIsS6BJax0whT3aQC1gp2bPb5JHs0aaadLOWPb5GZ9C3h4BQAHIpwBOKeiVEYf6q0PSWzS
uG4saMbXF0GsPdAAV1cpJhMC6AVPcOYzUtqdyy5q7oD9m/sKyp5AOSSLHibjU+5Z30oz81Cakqox
t+SZdYxa81mfoY9zEgaXB4ICqtjWGtvPAVnKZVY3KtS7qiAgjs5mHevKtlMc6xLH31NYFO1Drnrm
ZWjoT0l1a9P/v7cTK3rwao0KdR5p0OI8ZAJCe2pKqSrijd/yWANZ00m0KmWn8i4SS2RWUQRUx2q5
JESxtzdMj/i8RFhZ5E2eD8/grdLViATD9BCBd05J515N1X8sJrS198N0SbG5AGvCjSW08Z6Ydskl
VQrki5YCOIc8qSBC3o+plRQ1GqE4xU7LQNGxcNdGbCFRSPfS4Sn1lvLGcyMkrXZ11NpK3TdG95W0
WbWOpYVlECY0qQiVS1pSiCRm+zl2hIi7F56H06IUlEr/ZuVwNgobC6y58A6Aoithu3Ej755vLCeM
1lVCr1b6ROUbyDc8vZWwjcql2vRWsxMUu4wJGD63JBUppMOTfDKRj8k3SNSCryS/wo83TErEWcBP
n6QHtLAHNoQSh7/toIUwhgahQnYLooxV3htgCFKCTKTDlt5dcZBL57t+qDBQJe/1x+Ny9f947Hz3
/P+G9Hec3zkNLMxiQKAZ2rMBw/NWlPcVpWRTRk1wYOdXaVxGGFZMXCvpEBI/2VoZggwv2Q6D61E6
vJcvIJjT05tyPzpj2Rylx1e+rzPn7B1yEWbLbzOwXNJCt1mrcfspXywfkjfSOCyXGs9t8K4W+/Pb
ycdP71mMFP7MEv1chgUQexRze6ATv5fkXflEFzEDh0ViLqPy3qP5uSeYkgpub6draapOAcAfGBct
9MBI93Izh3J3O29W8it6cVDJI2kU3i9504sl04bWU81RuFaCYTxUZT4edMrzFPW4e76Rj2XhzMwQ
PmectGBh2jQr1vKHSHmyvIGxSdBPUo/IRdz8kUQCpE7oBWBa5wLCVC+Ergmuh5HUG8cmO2CKKPd5
6rR2M2cLeQnFlvuAzbhe0G7exlk+com2NwBIvrIofNTy/M5IKMEO43qilb+gdK4s5kBDdjBtGaDp
RxcERKQlhIMxw1vQOnxMI/0602N3o0/Jl+sx36ER/mgXfGDWis4ix7SSF8/uZOz7vDGJmQmDbWMY
lxA+mCpVCPUCWAhUQZ/0yrpu9Ti4CEz8k7MoNkf+hZ/Y4cHhCy5IU5uaD2px9MppjC4QgIGtYMvw
hmgyFpBqpnXrU/2HZkh1E+ZqmmaIWhKihmzj0jeB2Rnd5Sh6w10L49WOr1XHI9678ZdU6/q2okfa
AUlsumczrW+omG3B62hqoIFIcz9L67mFPLEsWg9PWfLJ2XpFE5DfE0TbWHHRa1XTJ2nBC6Jj2Nw0
Zt3JcxdBaT3qg/OuqCTfZPFydGCmtfRZJs/BdaXRL/AbzLPZRAcn1JkscBmPMDqHFuETUQedX/Hx
kFIDugz86K2KqpSpB0wsTR/3kMFIswpAIjG39P2byKWfCCViG+aAgZ0SsCbx8ymZqnRzKMhANNgM
FFDNluxM9ChAUQutRergArkk1NZgzTXMxKAD9HussaDlminclGFK/9zTXgt7C29AREcxxC9rAo17
/zZqr3JSEtZFBqTQ6yDZMa5ZtYA2mdOmDY4ohl80AglLMg1t6yO2gfhTweA0qUrqenTp1cb91Ore
0rfB3qKNuKNEdclvbxblFKEoBsezcWABj7WnLWILqlJp508cnb+0dtXO1EnjhgY3A/y9GbBzaZq+
82fixxsj3M59JEJK1A8mEGA09rpWr9i34xXjQxhMFLhG8CPl89QSClUWEaDzYYIwpa5QSPpruErE
YmXa3eRYXz58Z9JMyoRU95rQ10VXq/ra17OJJkrmb+vR3JmCxaYKKpsq+GytILXpgtkGjmXCTQ/H
LRdEt1qw3WJBeTMF720E/IYBkYx5DxacK6hws+TDAYqbBTFOPgTFBIP/oN2pgitnjRDmGlBzumDO
kWLj7B3BoYsFkW4WbLpAUOqUDliXIch19BURdAKzG1EX7z3BtysE6Q68DGldgn5nCg6ezy9oBBnP
FIy8EKZOIah5ygRyjBrOvPEEU68SdD2DNhqVCYh7o2DvkS7xyIWif5A37XgYBaeP3LtIcPtiAH6V
IPmBeBweHBNQDfwCLoXzdxrhddejIbqJDMXFGLwxSl/nXJV6O8chdsVvFKIiQ+cQmsZFQWPW7a3+
WM0WPYKWuI3MuTNaw7kbtWgzpXN/g1HkvsrrT3ydHk9N1KonI7+2zbZmoq4Ne1dLoA/5NWKbQiOD
JiOPK/PqbWE2ZFAws+uLvD0i/H5nvJNsYsqI1P1GQuxzc7hw4qesjIk3zId67RMt6uvDA0IPglV7
knA012PoVDIsTNXLynbNS0ufTNgIyBVHdA0bG8wiR3IMDAgaNWV/ZxkFoXZhauZt1YP8UexgXFOu
IgBTeSa62L40WvdiRHe1m+cqWmWZ4G5SNl3VUSvU6llI8mL7PaX6PcqK8L6lPB/6bfZoD8dpbjw4
ajbnleQ506bhwvem8jJW4BIK1U1VU5Uk0fsQzPWut/n4/64s1oSV4m/6exfVlWMAftM1G+T7D6vF
3OuxFzlGuUs0N9kNPU3vNiPRE83go4to8X7Mmhrk27SxhLhjtNvof/kK+r+4PTA1c0JVNUuD7KIa
Qvr8R5a854dth+ep3GUKcie/068dsgRWykCaBRey11RnfI4goNx4RR9emYSfeHoGVKUktKSpjAxl
XBAehdhU7TWA5m7w0NJc3jNdVa+EClRWo/77itOF4PrHiiOLWsU9gQ7fRPX+92+NmyE14mJkxXmt
vU4tzd0HvX+lGbA4EC+YW6sHFTL22r63ydRm2pS8znhkTRIbiEnyG9N7H9el5oYftq4+FRRzKP5Y
3whULJPzF0NgqjE3TQHQLSNh6GR6+pvn5k93i/Dx/Mv3FzR+2/VsfoYUnP+x1qcmxjOj2QWnupyh
uwnaKmobfoRV02Sb1D2qjHyJ5KnfzKnz0tsRpwfzMiaHjZTjwlyj7b8Y3A+LyOzdbLsvnqiAVHH5
ypF3E49luSV4DxJ/FkLSi80rs027pdwI/3cJSbbYjf6Lc4viafj/Vu9J0b7/3b0l//G3e8uz/8KZ
5FkcsSbuD0wgfzCSzL/kJsWuI2xLAp/0D/cW9CScW+CLOMxV2qNnRpJp/eUZmgo6iW1m6Kqh/f8w
kjTH+LtNyQRZaBqObeh8Q8yGmuA7/XlEY/YpG5vh6YWx0MWsVd6kbWTMy9Yg7UR1gFOKma0iZqx9
ojNqPt+XD7Yq2odeye3TXIrCck4WMXWPzEQjL93saU1nlV3VWFhmhyAlRauSLKRpsAa/vRlD5Vpi
iOQNkyAIl5HRMzkAjyrIKUHd0AWQkwd539L9ozFW1D8JlkIHOCwo9dzlRL8v5zB7AjCOR9K4w5Om
7nIaU6U2H5ICqdCkWXufzCCFAXwezzWT5vKxCeaHTB06sPvZXgFa5yWRumAOUm7i0EWcHyCfD0z3
dojio+mH5KrNRgH3rThWUIVXhMN069HHUKlpGXmD6NiKLOopO1SfRsEoHrLJTWnYL5Wb3DVVcDup
7TMqZGelW1XJL4zXvUsh18m0ZqugJFrYln9R5Q24yMj7BUs4w3q5GC1GEG3kavQR20uvg1+QDZe0
yRTK+tZzlU3XVpLfakb0ZnFBRJqcUcVxVrnupztUBTYhRkT7vNGcJ1IASuxqDIBjjvBvxBu2YfOM
0phaLsyQkYRhK6Pun1AEWzQCqp1FJVHrFsVnhl2E0+Z3hVIQYAqvEB4gKg+cCG1OpCprdXSAUyc2
l09Dm6mT1a+l6z5AhLvXqvrGbZxH5L5PEAVJEB9imNT2pccMzEtifeFUtzpCNaUhoMeEDj2WKAjJ
awyD6qtqSbwrjPzLpRgNKwaMsr9O7XzfDsPnMDSfrgE0MYMKGCQUfPL13NCkbaxDF0SMHsuNoUYj
pARaS469r0k0IzgOlGOfW/66MKtfNCk8clUJ+gk7KrfBrYdrLW21b4tQLj0tH7Ie8kabT0TDhdav
LMDAEtMAagMq2047LuyhJLOaH030JdhTjXXpdOx4dfgWDRU0DqeYNrXeGhuHILYqBeZNgF9pgbWu
h/o6z18G1aBEXBLQClcRvZBV3GvPic6qYs5ONJ1pb9TevzBGbyP2p1ItAPwRP6whLkrVhorenN5E
6T4fFGq+DLgy+6A49rXeT83SmNEzmhHY0ILhXJNMXzgmrtC1AMRs4+vOBRfZJoi3O4v/1LLbmrQ9
RIPJU635z0aOk6azmQEyMw4i+txDBm9XKfUvs1VvlO7gtATYV4k2L0s33llkHdAaJhl6JFnTLctH
a7C/Osptq0T0x3tk8GFNyq6KrpzL096bx2vDpQhRDEW1orh9QNpJHKbtLLrGvMHLIriv/pWFCCML
kufKI3SxS3a1wfRYnQxibKPL2m0fhgQic+qR0ZCzJ9t6C0TQTp/KNnAXmIBshRhckkGWLWro+n7o
CWakXUKcHNydybq05ipfobdRmFwHt+1owCZRj9STUaRdq7lOoZQKLFPp6Rcf8JpF5o0SQk5K6uiD
2eueISYj2vret+MPlqNFQ8HcVRQUCDHfd18ict4YfnwRVcEdicA9ruuevm8hfk9jEd5s6ExxDVPE
VQJeXVqWscomNHtJHl83mgsrt/oVt9D4vavcqx8of99BpCVvV+OYJkPtpiMlr3aopqXNrW1ET4JB
pjSYHaq22w/KQC+tGG50xjJOt025SrB7xW+9gZIja+xfDa0SVAzErQfKeLRT9d6L2Zl1C1qr0w7f
qnXF+HdHXMJ1k0bfvjZqizId7lqDSO0kbx+0gqhtIkwSQgHykLhHe+3OXFJojN73Yf/ZGMWdWvZv
Y8mXpHB/Zepo6FsEUPzyleuYN6GX0+GGzkmH9l0Z60eNdn+vm48FBVicCC6WdcRyROz2qXrni8T4
fvqFXQtuPSkDUfxrDPIjdeeNopctGkWuJm1rMtkqFk7krQBvECVO3AEeibVeXCkV8Ym6xUi1yx9V
3h5bdrxWfTCaiUFYeoYTwu+2BLt6n7SDfuldeIOH8XOezHE9hi5vEjEVd9NpjUI1W84z0g6Ie1dR
bx6DNN8lsflMMNG34+uHoiCzIZzNbh2azoWv9xtvHI7OpPnLPptvaPocR7VGpddXfCcCTLJx2evp
O6oX/NZ3qp+ky6y9QEI/JtmNmfkF60zhOlha67rzDlFBY6nVtmma36Z9+h3ExiVJkvXG68d3l3iD
lTsWNz2ShUgcXeNcbQwFuYMWht9oP9b9gJzHFxWh2AM+PKUrQ3mzm9hdJI23q2jkYbUlAyCh5Ml4
5Yroz8+eHihiVdLO8/mj1YOncWTC6U7Loo8zmryVsYts6uM4D19yn0QWYLPQxtxpP1ZGsXScfk/Z
52JUkpspZDgBQNdyOMnnCrHZ9rBVrflOyzoE1DHdbSiKtJh438S8hPpCWklLATW2dyXpf5XlPI8j
qFKxt3t6qW0b1zdWARJlutWvATkby6AxPjKjvu3xrAZRvPWylxw5jzONZFi2oB2dy3QwHkvNugeQ
hK917F5jx2+3tP0PzWwsu86mfKg0d1WAvJhTwx4gvwbZYTmOBIAW+p05h0fXIwuelEpDp5bh1XgY
RLNZ50Vu/uBVRLSUybs5EPCL6+6pnNkRVUT7pU1Dl57tyrFKzneoh5TCAcqeF8DdZ3XAJc5+g9Jn
WftUC7t5Ru2bVi/WAHNdtXi8VNlzc3/yLxhSLIdC5erGHmLQwgrydGeXopdpHnoMkssymh+9MTvW
+DPY4q+Rhicinu0veupb1MKISwflwzOBgJcWsqOQMnViXLYpE+KmSt9aSovboozxcNDKSgZ3qaoJ
SlKqHHRGcv0YWTr5EaAByih/sEsOcTur3g0Ti/HEKaeuq29jaoiLqR6NBIN4LDJw8zS9KBFRLvxC
4XAwHouewxVl3JPDPLN0H6OeDpbh+M9gzcO1FdavukvH0i6IfS7iOzvzv/McgpziMXxyYojo0zME
xQP1d+SbasT5htaUkY0fRgk0Vg/Uq9L4oKS3MIl80DwylZzXjJmpwVhAI1enTjkjZmbz4JomkS2Z
+kwwiwhcYk/wAUn2KNk5sbrPzKhsBj/Ogu40WMl2OJgYOxZdB/u6sLMlNrZ7zS0/Le8GN+HbYLlf
DTmBy6YZSBQAAuCZ8eUU0oEpikffozaNmegGQai6iGmkuUaIeQBe7kLF9aiIRvHoBtd6uOvMdI+V
kvFREryShfuB3/i9Suar0IjvKBFj5FUvia+F65th428I/KbRXxOAumnQN+NgHZ+m3GvZyar72TXe
0GgdCwsiG9Eb9x2WEbTCBrkzRLwTuJHFw81QBM9WMU7rPAmPVmVw3sXtxulvpeTmgyKw5IqNudCL
m1UejS9WTOpk1pY3PgNrfgpS38mu29UQcxEKg+vCoh45ZltPx/CVfOWa1oLxJi3S4aLlTp+xLfI/
qf7WDvkB7jRjRbCOjMipHLu0ooqNOM6rwaeGRhQBaueSLJfoUvUCwlBDGNAOca0Gff+44QQ3hekd
mj0+u0U6rZKUSjKk/w4w+cF2qZSSqWMsrQlxkNkUz3iKg41dfVKQv4uVihjaNHwf3QFES/81UT3S
Z3vFSPsDUx1SZ5V1hf7xrlPMcJF2MOe8ftsTJLzT/A6HZ7adrOFCq/0jgA8fTGr91gXIHgcm9yiA
gTaVTRzv4sh50ePsiCbiV9hyiZ00mti6CyTG3bUjA3r8V7caisqlW7ufYauQ15sPl5qaXHvIZ2lI
2B9tSmxp7iAnSMQFb1xyHS861V0GQ92Atcv2rq2QkaFWXP67e7NwPyhshIx73S0nXBRt1NsdWiGq
yfgfmxCxMOMnJ5w7I8Rq5N8Opb5Ek7vM23jtF2GyLiKy6dCP3g40tZck1tU73MoMmR9HEuemIODy
vyThJ12i1guYbJAfG4o4SyU2jwwINnVnWbTSx31ETsqyoOI0h871gAhIL8tmBb9t31Y4a9uGaAEX
yrjeXdBuvtfrIVwqfbHrZp0we+/TDKa7xkitXd1VN9OgPaml++qX8YUS25xfVA4wl5qdDUOWAEt2
XtyMg0IwOlT9HcEFX4ATbhMF79MIQCmZo4sw5wxVeU/gNoINTrd4bUSqCnLNvK4N1NCt9pQ44Rp3
yrbyhVxjyHaxg3/Mf4gHk1jVVIxqzY6EOSyqVTTgDokuO6zym8gYO0GD2xkT5yjPawlHffUHrd0D
l12gciOF5kFRbW2VOyQhNpPrIzm+MAYaA37mPBpm+OT6BEgNzlXJeg1KaNpF+t3p6larUFvqz6be
f0eh/xXMw4vnWB8dgqDAZLztuQfm3zdm6fyqkvLWd104/xElIkwTiCiof3qEvGrWZ6zne00bL+ro
etS4XgZ+sXVhM5Kxt9UM4CZUBDmK0xxPylSsI5ucvqAoH1DbH9rYFoRWJrWeSgD57KTvWcUkcsbd
xIwvfA3razNpCJNFM770lPCijZI7fTaQdU7hd0yISBc8WFz3ECV/Us1H3mtGzi73zUUoYILyJpFl
BrkItjBY2LYWreXdjFyTsGRfH2fRN8oRMgcCd4xpLT9IybAXXIdRNeyJ76vWXll+yf9LR2Q4eNqC
ldfqlDDkg4X4eJK+4rVlQ5Q8PzaWekdra0QF1nfl6Tu5Atrc95oyLccpHanN1YRM8pi8GTjSujpv
SF2y4wI5yGAv3Zl2/HISrV1FgJ0DqsB8MkGxPcavtSchk7ZJdjWGxftedPvtxL0e8LhtwMCLYgxW
6701JAsJEEydicSCMKL3/c9fixgepZEFk0FKpSUYVC5R9eTD5KKXjRkJs7oPNgE1jOw8S52CIhfF
TaEEOZ7EbUWuDhfvgbac/Flpo5jz+o9F+d9krEdI60Wr/LQ4Axu2czvayc8bm2Zc+o0Y1j3Po36Q
a+60liIE14WVEhAhtrVcK0nLNb8h6+2P9S//Q24d+brT7iDvyxvSqhH9d+GuQp7QDt2d3PAnaKpc
Nee9QT5TjwOzTzy4K7kq5JdEAsn6aYNCZ7RNuWOyqg9SiddYWcPT+jVzpycCyDQ2medb7HWUQPJ2
HxjhJsf/tWr16Y4TbH4wxU0W2w7uVEznQYViQGUOtAtAaNgLSjvFv3zwH99BLlLpzulrhvrplaet
F4UqY2j0RStJM6V/URw6As13dmOsxjsCD6PTyiVZhh/zx1FDpKuPgvHHAXVaeVV4RVaGq8wNodi5
Nq9jUGRKl6nwrTke5A2HyEF3BPLMQoAv11qh9jdZPfQb+V16HCGpPatIA61+FhXoi3bQlc3ppeJ9
5H/KN/uPj9ExnUluI7ZJ7gl9nFJLKHzqP+wc+mg7yJj1xXn3ES/AyMMLAD2QETHt5B48dtawm3Kg
sxhGcoeylC9lNf/xc+0CIQ7Z1hDjICnIz5YfKb/tHF+6DN0YGhZ2vT/tSeLQlHuSvHt+rHDMtTgj
WfrsrH2HGIPQSW+cQOEMI18vb85H6x+76GlRPj9TBt15og4iVvbpX1oq+soTgbub01bNq6CBM1Tv
z0e4/HnyX+Rj8m4g9kK17zcNmNxt6EQb+Zwpd3b5ivP//9wF5X251eTS6X/k/dPij+fl3R+PnXbb
srLt36eeImMUZaXmPiibbpECmKL/s1SRXp/Wj+5ZHcnvzUKf9A1RZoimGmZD4rQ62Lqztp1rgsVu
6exSrnQv6CUT3FcQfZHc5q6xG+ruaNF9gnwhqAikuY3dQvN0MjuKRK13hqLi/lO6nUJoILRpbgqv
QBWj1TbBK+K+Q/gQcFMVQ5JTOHDodV9bunlPKpRd8Yx8/b9fzDGBbQaXlmNaziCpHiYMc8dB3EAw
5Sog7/u6XdhLudiBK9tFtbodjJGoS8+yg6N8Igi4UNgufkGUvbTCOXzkjScuG+e758dGY2QVy6dP
i/IpV+7259f/l+fP7xyNTrHDlxyPF3hH58353/94u9OiI77OH4+ePvqPB85f8Pwu/+6x86fLZ0cb
t4Rfu8HWaKz1jyfP/3/6OF3sHD/enuz2YFNG7ePp7c4r58fr/viq57dBCz0uBtS/q/NHof3aaan6
GuYpHGepdPpjUeqdED542Fesk2hQtl+0EUixvJFCQrkkn5B3m5HASV9VtifloFQSVv9UF05SThgk
hN00YxCsKZpzGZFasZMw7Xw/yUp7SaGKQag87/+UE0rllFeT1FwY2q3szFjZgPJMagkJlWLC3TCp
kdjJHsU1YzECjeUL3aGKD+Opp1PJIQSJkQEUNHfNfBkQJULoUF3Lho5Ml1DRHxRRbhN8BTszRRTM
+gr04iDvk+xUHuRdGKZvGb2DtdQkYmH/rU5kJLHFN1VTqYwwiKjEJgRMbVIya7EMx2UfrPJqbg6u
WjWH8p9LPx6ra9VhFjogb6roYLXa8PtmwCRxOD0Wq4TgZUTjzOZCvqCHz7gN0aTI7Umww28lm8aK
OZwfiwadfQDm0WKa4nzf1A2jX8tyywO2exblFpb37Vp/8ovCX8v2muy2RXRGCGMQm/ncfZtKnLvM
rqkYCzB0JW7kktzSPx4zxPiRuc9nLAfFpw7caVlu6D6nptaCCztTRM8dOVteik735fhyZuhFVMBO
NuPwKqPalItTRkeEczKa0iSqvvsICbzcgqZM+zhvUflgDDIO3yPcJQmWRtDfkHVq7qWw0xTb9hQF
Iu8HUxxvqix9tAQeHVpFAZ2hiNv9ZL/iHq0PUnh4vvl3j1GBwYraoAXWjOYgOazypkVZR1USKsP5
sakKED8GVJc91TdXUvw4Rx9G4JV7apDWemj6F6Kr8X7I7RTITSQXO04hvh6Em1OGy3lLyA1z3jph
rTFJdaZpeZYqyiVHnJzOj500vq0N2nxKvuVmkMfgv9tUEvg6EMW2wxuJco0xZWl7G7PM7K080k6b
SB55btxbS2xLtERCGOsE3S2TCYZT4ucpcFvBohej8z1xKlhiaaXhvCo/fToJ60EwbAON1Z66IkpH
3j8tetiaiAVj/ixXoSrW42l9iyV5F6c/c8eIBpg4WqIYjn2TuM9nKag3ofBZyoNH3miFHe1BSVLe
dmlN25kLt5Gtj4OQM0OoaDp6MQexDpCs3ZiDv5cZM/JZKVz2Mfqvcf88/RANn+/KJSkkBtJA44EB
hNzTQrEaFCF+/r+tiDB1A8XRf1ZEMB3+e1rU6R9+KyFc9S9LIw9K1VXH0rD7IS36zbF1zb9cTSgk
PNtyhaTBOCshtL+oPdBypVBq88fiqX+kRbl/GcREaa5p6LbmaDBff3Br/xvH1uSN/qaxcTwPsqpl
OVixwaq5PzRC/oAHJyQue89+s3Jcc7r2vbFZ9BZGwCywPoxuQtn94fbaXelBEko9POx9475UHlAo
izYNxbTAX9dmv6cbQI2A58m3njcJoMe0yCiZDKN/IHpy3uVwqiyvvi0R9SzKnhooxH59iYk+WRno
9oMo9PZzfFW0tE8n4pEWlvqaJGq4dnKXg/UhL7YQ4cJdpgnBQ4M5pOn0/4Vdqv+bVaKjQrFYK7pB
aeSHNMSDNeJrg2fuZ1DEu0CPjGWQKldpGU3bQlG2dq7jrGhK8qtn4wo2yk6fkzdFsyGvlVSUJ35p
WwLF6ejjzUiTvRJMHvrRhY4FYeP2CqEMnv0yIbje/7Hn3Zy0XX9KpjQ2348N6oIkBlJrWzb6Gds0
ftBq/ZBmvd1F1d4P/JesooJbGtltNkIpylqv2E6zdo19I2cCtZzKirYo8669WbvPAMAGbCgBye7A
NWjPpxWUXX1tD9Dt2mRtjzESWodM4Ibwv6z66EtEFoZOyaNwg2URUEpsrPRopHm2yBBXaPp8G2kV
SAal/s4sqFKl3x4BUqbrshiPUx9QjZsv8f9TvBjdF70PHp2ypdwZgZyb8dr0MDuSODra7k1AYMei
Kbtuw5jgcQbb5M87pdf3meJ7eGZme6k0a66dSDy8cZVgBGSk8lGHMygpu/+cCPyqXHOZ8X/LIQSo
odXrJkBwodm9t7DbLz2ETSj0OW7sT+BOgmYd6tkuNe3nahh5XVN1WNPoFOAcr1raqbry2XakW4VO
a12HabdzdEdMzzyac36YEbWpXlQDe8sQ0s1E8LSfTPshpym/rEcICy1vohRBhVrbvDWz/BO+GXHv
Q7914pzS8KS9J9PD2CPlTkbz3Q33Gv2PhV+1N5Hl4nQuzcUMdWyBUfWYZO4GSNnrPNtrzwfvWNRU
qxtzmhZR1lxW5mxs1BCJBSLorZPn73MyuUvbIkITUeiq6+uX0qrZlkNULisBja0KndK/SzJweMyI
+KF1keMZi+10GWGLutb9DqyGvjJ8jYDBqqNMfO/ii96lNVIiiqDZjAcJx94hc1rwOHAVQ0IN6Qxv
wih/V2xau/CdYNSrfY6efL6lLYJupJxeMygG/VQt0yp/KifzrW6bDyfF2WN2L46Lb7tv868mjm71
sC4XWhRd10mrsh77Z4RNr7NFRrIvGGkTamZlXgcuUZSmfyxnSkKjar7gcALpol9WJEYuC5KIowlO
GIAFWhdasHVKLWP/6ZIlwRz0XQHbqCEutpBafdtfT+gWQr29CImlbJUYAt6wb5L609FvDa8/dF72
CLsoXQfq+E6m5LrqMCUa8XqmgQEUjZt5WoyCdRoUZB9PDqotJ10pYbe3wOeTBhIu8bE/u4nzIKpU
pjJfxCUTh3CMM4p/Aeou+vkdyqc+Ku5iu3kv9OY1TPGhBlSBOJKQx3ZvrbszmHEsCgCHi9zdNZrW
AWXwNYz28cpBo+7kGEoLpkpO+tG47i94Y291Oh1y03gnxqekuscJ3WniZTN6N1FvvcRsT8y614kf
HZMq3rZ19QiZVwzDbxzL+vQtfkBuvpvTUG8dDd9p7t+5MYphT2H2EDCxV6y71KzXrQmEAiclLUaf
duac9dss0L5zjryFG0Lo6c30sUumDXJB4gdsxjmWikhLnws8GeA7o4ZiRuMUd06bbrQEsNXcpjFn
jSlDk2FcF2jzCiZYvDMp4+5NNCa3sT1deYayKx1vRccempfVBWsnpZPseZTwmqspSgg1DtAR0Mne
N363j4WUOvU/dCu7AKt0j/atXoJ2fixT4kFn34K7Oag3p89N2nnl28WGmjMVzPg9TZyVOL6nphDt
3vAIB2HvYwQzYnWtAcSezeAVf99ESuv4nWYIqmibsJIMdM7ajV9qt+KJ2HNekmFe2KP3obf+XYDQ
rRlIO418RDOu++aOxkXgHv1k7zResPGr/gUruYraqdK8ilPvtkjncR0R4x1WXcPIVQXiVNrbQveb
hQMLG66PBZfEDh/8wdJovXV7HTLgMmxpmjZasNHM4ZoZxz5vtWfDWpsx0BMofXCDi+fAq48JpCw6
43gQZpOA4nfVyaNVFY0Xc0QPBLnOOu8IukVbuHIQ+S3KDjlb1zoPTQ3Ry2JSgFMv3g8A95fw5V2g
yDDWS+PJiMIdgbpieKsPG8M0rtOyfvLD8cZ2wDxCan3SGhrESfMVRkIw1hlfBkSposXbmv8Pd+ex
3LiWbdtfefH6qIDZcI3XIUDQSZRXZqqDSGWm4IENb77+DkCnSlUnbuPe7muIARpRJAVus9acY3LQ
YH7eDcXQbHfNbv0ohXtTwhidpUPLNzbedMAri8xLH8aDH7tLzhCyZhwVFaHNdJ6tbFF2RGt/TEYP
QMr1pqh4t9RJPYMMGxF4WDfuyKYIW+laORgk9ibzLkJ3gw2+OFV5/wwgbtxF6sz4wtwzg54yM+1X
UTfkuqJjsaEK7RDC/8igfPtpiHtACb81MbHU2PF3IERL6G/qwQBJTufutrDZSei6qWAvndGmwft1
XZwCUkcPMjtPqTn5imN/L/AT7XqqB/5bKhMQM8u+J970p8lCJO1AICl6R6oirTdqQOU+a+yrcCDF
Uw/e1bKz7heHN4g7mCxaCgrALo50UZp7sTbFVDxRFLbGnSON7i7WVdJ6C1feQhxTL10b/V4c9bme
hmXHewAAxgmvtGBPbW039GpF38XFPWZVfxIVY3CuVZBD6XYVc3pgmwXXHnVZ0RkhcIjnbkX8DeHJ
nnIUCYV9r4qRf7YYfy+J0VEmmA8UQl/YTuN4xoTE4FJ7vW0/jziIyDs/6x2aWHUnYnm2KhNnCGYc
h3ErXLqfUPuw3XJK3AZmnt6OYf9tcQSw96qwSAa8GUHBoEZBBJZ1P9aPDghaxABOOdI0v0d1/xuy
18yppH4f7bWnWY477NXfIq14ooGPcbjT9m2lfbcbXQa2SHadyH8PJSZiyWq7o32PvaO+uLlyTw/r
TTAhQp+HCheWL1Y5I4PKMdDVdfXqRIsPK+4aW/UJut2joo93KeQFtqnPLD/P0NSf6fubq+qYoWlx
TwSnt/wWzjzzZXt3TI8ePvgdmD18ivxZwxKBnrlPoBb+tClIvHmyXyW47YF3aIl2P2bi6IRXa67v
FLfhhYPQjkGuhPmKUnOQmbpuft8P78tQIJ7LYK5R1kD/bewtiRXcbGkqFrN96iacnzSFEQohrWao
12Z9X5fyZezmH/T8+jN9zeOkCLa6+ayjApsrrxwT2+ua5ExIfO0h5ARrabHycZsqkJYAm7kkezb7
uG7c8R6Dmr5XKjhfdam3vtTBUzVYdlET+2Y/AF0SqFw6ZyCgjh1MJgysdal2GYsJeyHmPOzqL+Qu
slZQktyPhfOcZih+yqXl39h3XpipT1oPczSBTWKmh76K+PrjDGJd0h8hpvxJoibclwseJSflg8/G
MbmZdZryMOExnaEG8oqwuaIyVR/LcmIijJKHuqCJmLmKspOlqBmwwI5LtCl5e5oQR/hrzDjcEMOH
kaX5k073CZAy/8RRPdW2cskFZkvwSog+I+EjQy5u7aLGhmVnKF3yzl9hBH2OhRytZb9TQN0wpJH6
nodxfkRwRLHNmBNIOS0qOFLo5HlYL9QtcetfV7c7NHAbzcpN3u4cITshGClrGor/+gXjPm+WiZUR
Avuvp9iOkBoPgT0o93VPuQuQpIumQWVuNw5xtFgnpbfR0gLurgGCUe9Q9Gj+jLXcYiW31Mntibar
ctLvyzQdgnqlXk1bu2Y7hKLM/iKUXuQ4P6a1P1TGRuiV5kh9Div9SeraqWjIDjZsRGYJqQQnuwFG
ygYOOmZXwmyLUHnP4bMw8bJtT78+zXa0/YloK/Nuz52vfWXcBpPfhgxMBA9B15wtiLZaofL/qscb
zG32abCJCiogwsqU7Ba3UdVL6PbRLo/hl6fuumMyTHkwlPboJMQkbDECYJ3ju8mJtUCZUezWdVuC
SUHHGGlteo3DKN9Po974EhMU38rlCQG7Aiq70x8xK6GyhiwYsIJhNZeDGI6Q+/piFYxpijAfTF1L
znqRaT4cfN2bqfussnxjjwxkV1RQgavQIaAgGZFqZal6l8XUlYbqjfVIhXXSTW6SuHntVkx9MpR7
KMvBrBX1rYqd4l4pWDw4BeoNQAOBokkoeRp/vzWn6GYczB/UF34tzZKdioJVatuE517BAZrLE6xy
uROKFI+xlp7due8pHqNCsVrGh1IyVXSFZBUYm/nbwoTkpCC0cjk0F2gTMhDOYOzrqHkoMPJedK2x
9xS3n4SmT7fjwmYKulgbdH2pXSxKHTFChjttgn6gl+aJPb44YVRNH7AUWbuIrwxLjfJ9AKIELvdc
CSawVinKS6mxEkNw1r5EOKh3seKyurQVBop4yL/bdvRQhSiN9SydgioZoudxKeFtMX6PmB3odHQn
dwwNqELjjzorpoON0f+WU8TxHb0r2YwTPG/pEOCJqLmMlmJfIDphz36cO0nxJEc+H6EBaaU73wlr
uM+y1D1kffRuVt18kpV4zyc7Jj1jyPaTBWgFeWF67cIuuSoGhJswmhq/163zvNTzs2Ipmp+V+LrN
XH8kUcV5jpS2BKvVF16lI8WpW+t+wvKCHlyCRh1SVqxl6ug3GBv1m0EVaI1QFBPqkO030gWc5PtM
IgVK+um2nRVI+254HVMtPzpG116iaXzJ7ZzGh4s9erHvHb8s+/Sx0TB9kgZ7jMFqopmfH8k1oLPR
mNp5lOJ7YjVo14psCEbTcE4xeFyERZGO65hZVa2/h6xGfCYx49SaeHjzodoL/JpXWZPMLIpInKx8
8hLTuIcSrR6Jx0DH7ebdMW9hVo3PGv421ugWlBckegQftbsIhPgBkM05QQQfxEX4G2qrfNQQF6fl
YB+gpaAh10w+MG35MTRTdiRYW5mIve3L7GIManUxOXMBOwEONl7wzJxxVRgnewSkbccllGgte7TL
3ieFu72M4L5rtUh8aXNCDIuhsJyLLhFVmVW9DoaRQv54NXF6omSbHpJZI9bZXFqvFpl5VBf28Zop
Tb9rdfxOSqxcQnHpBmfe9w3ZI1Hf/0nzLr7rJ7RhhfE6uKxkpqU54GduHhrO3LiOirOG53HpF+Ok
QUWVA7aAYl5YHK0yg6VJ3oykGtAER3uly84goaMH4FjX0CiGPRnlJRsQ4KMLiupSuUhn5t2Bp96L
5XVRczcAzlwekhQ+naNTeunsiYICyqm5u4gx6y9rn6x5MJMCkfiCXi50xHSwSA7wnN6Qh3gqcSoo
8x3r6TTAI+OcQuWwZL17p6K3Z67Oyb+y5yuxR/q5gYPEaaO7B5ip1tW0kLiIppwPqhqeBfrmF1MZ
v3eDpt423+pGSZ77qfczqhz3mEF3+sSCsVBNnFYGVpUoF4S7aHsaVavBhqVdQ0BUb42ZXxitvp/M
sPDbyfkdFcV8WMa+vkzIaWxzCVDomz610kBGDqU1S7xA4O+OOJTZHlGBI1LEPUq1H3CNlzdN9kKr
+ZakIbgO3RhCb0HmKS9FBQhkyduLXrXqAzXLHTG4AlP6PCKMQWztnu31YjtKkhtZMyUrtWKzNVoP
p+aGLXDI7BiTozvAI5oxC6dw5vehSi1JaeDMermC6H02eso2Cnz5PK4/yIyE0KYqpDxSL95pa+ZA
skFDNx7o52Gy8kFZ0OTnoj455aiGd3q+4godFFkW6xLqi2kwQvo9C5cNPMjxAr+qPZ/jVvixjUCO
HYbjbTdtFzALX6eeUgfyJ7qWG4ZrsPXhr8MM2ipeFCB0hQlzer3YjgBCwwYauvGv692cJ76aggbM
NiXSmg66HZXsw1nhCxRD1hQZ7HdK0Nr0lPokcrxqAvDcrAuX2lrhMKnl+ioAls/bwm3p8nW3xdy/
B9v4xjBP4zlzSaL41+9uT7Bd/O22r6uqipV9hxNM95qIPejXr9Q269moVJe/P6GGkZC26friPg81
dO5U36LC//rtf3vQdqOjWIPH1yn3/v4Otru/XtB21XU0yRaYHJ/tjrgOrV2nk2P69Qf+9hv/3bN8
PUSb+OYmHYqodbXIQBjtEI7nyGlXT6ZimTQqqzjdb3fXgvaxPq7t47R5TCJbpUkGrmW7sEN4ABRP
Uads1wGLd/Ab0EFmYV7tCQFi8wYXdPCtoV+5iMpTXjrPlktzW1/PAL5Xv1xKPnuzIjxhzylenWlr
cEe0ZsZi+8dOqOdPbreci3AicAgD/XzJyTuDtQ7/L1rBO6lQ36ZyOTXD+DsuqjHA+WAByep1Ce4V
7w8LCybI2YSSaCNb4CzCs8Q63RxeRIZ1qsnkU5LYH3El71yz9iPDva+06CdEgWqnDdmVSuxH0+M+
Te7rqVd3U5/YvqRhyLb7Oy1orBemg5nOeLdaqB0UfLqd2gAuxR5hgSXy0kUelXr6lRWFsSb9TH6s
wLbB9slf7+Zbo1I+4ItHzDFP5She0mx8jutZ7nvdud86CPB6ViH4+MsYTZwH7IwsXX5rxB9nopJr
gq8j5OaoF6dBpQKkNiN2xrj7I0qFvJgJ0Hp2KZTooGvRGwkDCUWvNcrb0zXnYhPRxgIx5q+Nfsf6
L+0xzPZocKOofFKy8gLB0OsKiN01BApT3Olm/0rSlRFTTM/r12E2H0nVgiclxKFLlN8t1n7fbZM7
vZ4Ii15esgoIuSYwyjVuddM17VEqNHZZu2VZmJ0l2tkjzNNHGVnDdQg/7GpmWVRniRfjZpjDFuAr
jJga1o+fYK/gkzBgcwJ2bDDA7Eao5I6bv0yGAxZtXALn0rDY8mTmuD5cV8ZlzDSrs5T8GJb/kVI/
dvXLnM3jB74oFOQuoddvszIG9RSetD681kj13MG97YBY7zpjXZ5fVSd9FpoLRr9yn+zJT6FumUBz
uuEW4uXRSmZEu2hmW0F5U4EqBgF30LJDFYlXifFGT79NIa6KKOyNgyPTCy3uYu+OY8rqNXl0dD30
HUu+V0bBSybMZmAgORipAcm3N5JgrC0z4OwZUQHVGk/jzn5IM2lteXm9pAlRwIvdCWmi68ZOlMFa
ABbCQj5aNzIWig+/Ln43yjh5iz5UXou8QoDqUZDwFoSH7ZaUD1CO4ELcmb0gO/WzM7je/Ogq5KbL
xflt9/mdsEXn6VOI1q3GjVyFD/iNMK2UGbEfrGAdw5r3thm+kMh4KNX2lU3Zib0ErP6B/51QXbyg
woQiwhuWmI75pi8XJB5/qiTI4uypyt0PZ1Tr/VBJIkvyBPsecbGhq7+1MCNwSUw+DoPUE1RUPT0v
0XdbxAjjtvVt6vf6tyrH1QXejEJQntCRaK1+p5I6tWNIyY6ZhJFI/2kSvbOTCwEixIcAJs2+Q287
9RPOJpOq6cJHIEuiaKfyLWeSC/T1uyatgk3LWZradf0BjJh4OUtXCpzGPuuYXxWzeeaEZ6SxkIy6
TUc8J0FOTUXJrs6pMjQLkyP5YyyE4GBiOwJfnwIuilHSF7DzklH2dG8sqCd6dC1oFTCbkdaJ/wcJ
PlYWt/TVWdH3ecTMncNSLbsfLeWeS0uwRbCQVcS7bSa/wkpH+5bIeCf7Tsw8iMOiMeGZ1k9hbsPH
Efld1i6Um5TvxWTToBr5Xq0iq9B60ys35PXyQRL2Qv8LhBi7Fbpa2CvF/Naa7q+Gegj/De3NOUTN
BGWnCDEPTX86+pBNlj0mbrUH9epADYpe1oY03S6Qm/B2Do6VHwDtYFwusAbbGdZMuLHosUOW9Fq2
EPJnAmOaiYAyHOgfZVEI/DPr2+/sxHdwOtcN+TOTax/yOmTHLNgPTsDxbfYnXmuq952ijPsBJ41e
x+0h1edov8LraKTBk+QU1AU9P/ExOOyGaxOBpnI3rQV7rN6pV/ZkvZKRrPeJtXKxcCUov/SYyL+8
+kXMFkH0A5FAklLh5daBQ2IObkiEgJIcbOvoTp08hfr8q+Yb1FB2VjTtdUgo3XRz8iOcPiZllvgT
DJ/E9usIb9pQKH1j/QJuOFxV6yOjZBBISeuAiozXYe4kSbY8snNqvILNDEItp5pXGEEWCGqwaOxM
THV0jdPsl5Hr+d7MFyqCKdAaNxofFkw7GWOoVMwXO9MumK8kZhv9TimGad9r4mfXAoHm+914Xctr
yis+dAWfSVhadxCLes8qW3fnTJ3Pt51P33LIQ5TntN7+FeKZxhpWG7cpGKhmTohQbVCkK4/OaoIv
JFjHDn8bVG/3MBlu5uMtzpU/DcJF6gZ0dnoTpJFWEN9QTPVrlt/llUsm5TLqxNx5hiH1276vQfNI
e5/1V1UlWEj2eMKghgFSY+BLWSTVC4sDPY+OW8P//1u8yBoJvL3DTwqM/7P7+X/+lF3SzdefxZ//
93/vMpy8VfGfaJHPX/onWkT8A9YXJ4xuaC5aBxfFyl+CGk01AIhYFrQgXUVXs4pZ/kKLGPZ6j42a
xkExI2wL6sg/BTXGPwirRWAIwAShpgl15H8hqNHZ0fynAoMbwJTo6GpW/ImxCnT+Ay3SDJlTErlT
48+wL3lFBXucWdHametTZn0dAUHKaVFYBkxYQ5WnzNEMHF5UDeOs2G2JR4z3fLsVkeOVybpzTY9F
TYU4uaFCrJdAgibEGYBvY7AUO8VjmVyYu6VqAoUeQuGNTfc+1SoNrZaOU4HbhCAGX8za0SWxIxAW
Zifyod0zTYHBT2PWIqSr2CjmzFdJidBrWvSuDTR29PSTfd6Ovi4U4UG+hgW+pkHaLrj39ZE6hUi2
k+thPRIYmhUR2SlK9upSxT/LOfrrImqlfib2g02XyZC+XWUFSv4Bih7v68HbHdtFsv7GdrQ9y3Y0
l6y+XLPca5gu4YR8xO3IPsEpEAapeXHZLlStx9q7hNbRTBGyzLoOYJe96udRV/kFTjWP7t5AFdXu
TmG/sChe8gstLFrLrqs8QN63gyq8Ec6iIXxCee8YuOu/LlIcwx6KfVqJWYjdO6RJ7g9wbGlc6PIC
v/SGfu6yb6+FZcJ0aPX0UMJkYedS3Ouj8wsSPNJRug57CMuw1dnTxQkZGWvwkzvbD+GYNj6hvg7x
4k7JXFqy+Yxs33GUH70DftIY8mColQze+LQcMdneGA5IJtT95DdNtX4bdbp2O43kZKJeoNnrRpYK
yj49qvGcnRTC2WzCfCYKDlp8o8wfkKjL28FlM8KruR3bkuA7cWlSo78J536fdvp7NC6EWU7knpVo
325rhasakQC+YVaM5o25QLlAYJnkw9NMkXnK3PnGmnp335gtVR3FjG/xEHF2dgtJXrlLfrcwji2B
mlcRu80uLprhYIwRU7yWDUhHGmIpRU1Yl0A+4xCfutOL8QYyhgC5TfQmpTOyAyvzRs0T62A7y+t2
H4mVfHqKui9CMkO2B1ip5Zz0RjlovPXbGczkrba+6q6NXwdlNV8mSFjX+5b1wkoKkO+m7cfq8mJF
KZIPbJe7OSuXm2bkbY1Wwudh5vh2lV/20kXBMjPBjtC4wZf3t1a/wl/bdQeZsmoOWqv9j9vG5kcT
Z1fiZldEbFxcFN1Vj6TvBTqBXxhnsVy0/HFE3evhduPXBRg0LPvUMhkAO89cmUWa4C+n3XzZrumr
rD6D+kdFz8bpSSdlNe3s6+ZhMaOXKWF5x7mhX9AnoEdpzuB4acgZ1n0OwpLg7pnsoFwJsmi4Gpk7
nXtzkax5GuHrdYIyw6L0dXKm+wxJzHmt/0L1Kd42S9AI2+JYuSzcN9vgp59pO5Q22mKYvEditfPF
+5U7+UDhjXQvfb0Y85/C5D/nuDR2S8ptZ+AcfBYD7r0sn47bTW7DLkhDVEtSJ2ouhgQ8lyvhI6E4
SVOZzYZakdDb1FmH47KGdgzIiR2elf7KpmHYQ02uz+l6Ma/41e1ou21yhkOa5eah1RRE8SGluUWz
jkWHSU8O7rIXsq3Z6bk/jcbNg3YFxm4vaSmin1rSaKQNrp9kT2m9cvB2olFvKIGxT8S7cgThCeWF
oHOWOghh3JK15sSJzbo2RtGLZdUzVmudvanH1VWEa6yC306tLXCdwVbvatVSxVBqFIR0Ascwo2NS
1oe8d+OgUKw5GNLuxVhmRmOsrIFegR8I+dCTYe2oK2PrQfgYcfGoJW1pvL1WZ7j+SD0dN5FBC6ld
QtodN+1Qx4HJ9rlcwVQJes6+NI/KqjpYu2HWZo3YDjdj15eBkHUzLMxEAfqqQOzf7FPbCfBlbSPj
/LFTexls9sbNEWmZkOS8zScZ9uvklaOMcMMUPaoNjzpJIQooTQZWoMTrY+RsJ6LOmM/6oP/SbVvd
A8MXgbG0D1tBsx5b48hWc25/mO2faJW/03mb892yCrltDxAVaVmunZHSE5Mw6VgfpDo2++2ReQUK
f0L3+vlouE7sbMOq3YVpv7eLVB6dUU+g/XRBM59qgA60q0ZKOwyHQFxnhbQn8U3PH0cEEKe/vfft
6vDpPFzIQGlj5/NjaFPcvSrqxu1D2S42n545WTe5Pr+PJZ3nhUSEsxiIxjDZwKMnc1Xad4lNE4p4
P3U5t9l6gmYmFft5oeKoU5gN6yVlWz245+U62QZGSEXD6lb2Zwem+WhWpLHRHdj1pFnve7g3fqih
7kws0cNERuaBWD7VwPmrlOkmM6H6zCpAHeInlQSvoC9khO5vpK852T1m1sEnfYAPfL1YMEdhB1td
KbaJhcZds0rkKR7oM68GDgSj6HeS8JhbzAUSvqdcXR+EKfz7xXZbu/QPatR0wTa8bRfGOux9XWWX
Kc9FolBiiOzGj6uIubUHhLh++yMCwzDZrIfbBRmVLr14e5VLdDdphHARgghUEoLmqP5y0WmIGfQ2
/ByDioUhPYZtUpYubiN9uMP8sKBmU9+2v7uNt9tr+dvVJcS9RJhsgB6cBaHrabBgTmEm8aIN9cxe
1sm/tSZl+61CvV20Si78tuATqVTChDXCdg56B4CL9RfsHSW+6ELxl1JOR/g/SmhlKnwLzsyYcN9K
H/gubd/NT7e0WFVeDsvxT6/kGNZ0wM1dOtBV1kewGTX5nPwi8Sdj0No6A3NtZMSFtNlh861uht1i
w6t/eXe3e77u1opj2/dE3K718q+bt6M0FPJkD2/GytzDamoex5Cxbr22JYalK2P+6+rnkWFlJ2Nk
aK8twNLbbSSgYTHdPkdJjNpwSWtyhUqbgBfecanDzSaPQb1JyewkHsM9DRKEQWQX8z5pyj8k32pn
TTG0cy2x4miuizyPym++Oq+2o3Q9KpO13rsdbjd+Pea/u81up9GrlAjp+vpcXxdFaTdH8AMkLf3z
9r/9/naHtTrAtqN+qhVPUah5bF89KYtkvNsO68YiJcSZ9HXBvkGhhd9Tjq7p0hwno2JY/NcU+nV1
OxoWgSR5u3u7vk2zX1cL+FbFsMxnkozJo9fUab9NOfo6+aDFRay6XR/X75GJKngo2hHY9GqF2S4c
FV4vJ1fvEJI2eqMh+5vtYgL95s/MyF5uJYhxNDntQtzRzMgM0ed5JokzRIPaHoGDhYcZ3XVfHwVp
E2dLEuOJTolDEvNYJudrLf7vd/3bo5I+HQnhQUP7+ahyj8ZMnhab0We/2YnaddL6svzh227/ukdm
Fj667S52LSg3tsNlVXtosVXBzl0P580d+fUsOiVq4uqmIb9EqxW72ty72iZB+Xzyf7/l6ym3JIPt
GbfbplZ3Tr1NShke0b89KoaBMH/e83m4/fXPF7I9dLue1DaP2q5//sWvp1LTsvZ01+rKi23PDBAj
Dtntb//tVXy+7K+7v579f3BbVVxSu1abIWAjdFrCGThNBpkYHpflkzwvjeWojtS2SpQbC7ZAf9Lq
q0hVWAAjPPphKV/TBMJb5crXTBoDi9nFDMAYiYMW2vdtNsnvbIU/WKL/7GzA1EtMUBT5NkQf6jxc
q0TkFUhcvKSNXyYTUnafZuHZItZNgDXcFSE0ubalDJwnbhd0hGcYVcJM4+CuXphRdtYwPC8jkKa+
Vr9ZlUCtrmlQc+xLVFIYj5NmB/7D9Sh3DYHAKDOPfRvkChOfZQfdOGf7mvWpN3Vpw3ehg+LQliTC
NzI/yLL7g845WdXioRerww+9myg0Wt+dtANUI1NseFjIRNME86S9GUqOBCwYCLJioU1Va7EUJAK9
RdNpqY5Zm2EA43PLW3EhB6Rn6Et+xE5XXuP49zi/5254SI0yRJyhDEFUxt86ujAITOOTqNmQltV0
jgzjYHTyTpMRmddRrYC87H9bYe5L1TUPekhFAupQEDXs3Pqm+wZQ8bep+I21FjCKmbmVX90h0n7M
pjAwssBsUBW2kkQ1kVvA9I13um4PLqWJ16F4p4+971ly3c095JOGtW5NbgX8mPsaAx4dfkOnIWc3
HtVjdhyCEJvIeltckOqidNtTlaH8VHMRESI7tR677MPUUOgDbEjJHxc4fX1CZJzup7q0sT810Su6
9fSS0S/yKJx0vmT7uC+14aAIwrQmkt0nys1BIuPSwyP1M+VMP6fM1B7epgXHRPK8TNpLaK9NAV2B
JccCtMCmWJqWdpi68Ax5HfgJLe7jGGlPztiIg5FXp7ioxWMinCdH5lf4PuzeowwTsRZhD0Y2X0+E
o+vK3qWcgWA8zA+J5R6UESZfVPQ3ZZKGvxVyhfgB+JbBZkfuTeZ3wgDXCq2lxsowmbC2gkvqpxWG
G1MgnljUOzdp1FMWdc1ZtVOI0/N85xKjhVUmR/YCIavlfNU0QFYC/fdQ1z5cgXYvRnoGDvqOYNLt
Dj08mESCEwWKsHPbde+bA9dR7Qk6+TdFOAyrdGtyg8CcVCDWRkvDmqgzb52lWn0fMQQ/zKHwjAbj
QIbuY+kZ6awGSq6FpHFl32vDfDdb81FA3/wu2+qbZIgiHpJ0WafuVW9cJSj6Mg63qnqbYGXx7In+
iNDJCEafwHRAR4B27LUqkbLRfBwz7cGq+vZ+Lj+wQj9Vc0vzQXdoO8SMfc/2Ta262WNDwnEdTYIC
lvJ7oQReJmGQx/HRlZgRrNSBlBlZ3SEDCMw+v028cmh/I5E0/VAAQ7fr9lhf+rQVByEqNLkWkj10
TTiXlHxV/YZ83czzQlWLZZ6DaXQVacIubREOoeft/7DIhRw7kdVKgCMdoQEZW06YfE+zo2jdc4H/
AQVPeq1DrdtbUfYGkIE5AGcTSVrN6kzAv1GzCO2o++iS3PgsDr8V4ZACBwT3YObHeFSfpK2E57zL
AGvA++9qcclUOLPKhK44JRI2IMHr99i57SFkjIIkWiDf6NjjiolddNdeSzBn0WBY2AJApzrPY48B
yoUWhS5N/Z1Y+sWcDRgwY/JzGfOVeap6qwUYvKwWBqU73IZ682o0Jg0SdS6DeeCD1l+HIf+QCcJI
4j/sIwr70lQ4feVPyhS8p4H+gtCyH244Ae6unrUYoQpNJBCqtK2rJc4PKZ7mXSwMxNWWE7j0bCG4
9yh/b8DZW4e2yh+HWSuRM0JgG6Mu33ckCwfujHg2hYoZa4vcJ9PPPhrfJgfW0jK+dIRjUr/CltPS
3U+GF5SWQAd1JHNtfJmV6a7UrXe8Sh1KNS+x0SMOyJtr2m+VPRIfqX6MsVT9URs+HK08ZvGgUpSz
B4g3nH6JtLGsyOWKe5HdgxNnQR4VWN9c8qwzge8dzi2UVFmSLVGCsmF95NPUf5fj3skr3E/9cEAJ
hRuYXDMaRcnRYarKyUztb3NDdfaGSwSaTETtqaX2ey6RzKXJdyGAuppwN3dVO7z3wIKIhpZ8Lwg9
T4heWfnVvv422Gu4r8zsI3WoDVxv9eIatcna4MO5M5N/SMvP6mh7uAUJj4sS/xAEURUhoGloWfEI
GEeE/Q9hZOeK3XDQjOalB09/1cr4tlGJCY9ccKwoaa7Um50gLSAHRxF9w57y8C6Z5QOdyCOzMOyp
TgSpnRh7PV2+ofwAQZSCsR8snawzFo07wLFyl4AysZLVGkiN3Yinn0KnyZ/yH2nb/BX338SaUf+j
V/eRSRlKVDP0ZzEzFL5amX5pf8o4fRGL8rNzE6gFYQ99eCGCne3qFUcYurYovjMG7VbEWnkw5V1R
avfOArSvdNM6GJRpv7hrdEoXabj7GIxjmn79YLwQKlnBLmRepoDwKBQiFkMGyCyR6oOMyv7QlKlB
mUd5FBU67gKHxzAgxus7clLjCk/klE47PXbJiuzae0J8drqNGH3ql5tELe6nSqVYzb+ssPEVRpjp
QxIY4UPYF6WM4lNVSRMwSR6EqYcfMLtj5dd5kW2/yKy59GV8byd1ewFp/b4qIDTZoGdNEo9eDYI1
At6nOHVIPymyXaipJQrG8JcWT8/9wueo0F5DNI4fgXlslU+A/3BrVrCD/qiZxtmM0utig81TjG6v
ouDayzaNfHxjPhb49xzMcWDWzYgZCG6a22KAMZ2fYTokFFFZAhpue6fOTUFXDa+AYR9SB8myWUV/
2HNQxRdR735rlPLRldGw0whfpCQs79XkPOIRHks7R5WVsHxSQWpmuhHIfnxkl8tEzbeu0fB/CdOh
7AnAYQJ+jOJkfmaz94SNLrsZE20/0t4voKUzmru38boNWYpHk12nn6mDTxLFcjsb8kFLVO2i0Eqn
I39piR7YaQ3QOdXWUYDSy3xwh4Zas6PtlwjpB3mXdM/r6kJJHMlUxurWZs+nfCftHkUQey/MCNgd
qswJqDaV91Hi2ncz5oquct8YjgiUYTEf0LYkJLOftOvQZJdGVc+YL9p9okUTM21J5zRP6MCMe3tG
VlrpM34nsm9tQyX6AeerTw08IahO0rymMnkUFpAJrT/qEaWvsqguc5t9IE8kX505yVf78leVit+J
wlort9FmIxemapyr0904jftsfC5ZEh70Slp7K+9PclRjr4KOdTQYGhgQXfVh7KabOKshGTrmCcuG
7+Rk57FMUmhSZ7RIQ+Y+k/BxQcBlydPuqoECpWsj71bUNjkMBHukiWhOo9akB8NqchrQksb2hNXB
EF6nJ1ZQ0blh7njvLWLmyY8gT0/HOWG24U2KmoKFVvxBfG9aakHB/MoyMjyahXw0rCeihbXnsNHI
nh3bwHXIQDIy36zrH+1A4bzv9Fehs7h3beMBb/w3xOc+BbwHzbFwTAA320/a8l/cnceO4+iabV/l
oucs0P00gzuRKO/Cm5wQEZEZ9J4/3dPfReY5VXUKuA30tCeEFFWZGZIo8jN7r00mbeP6yAGnh0In
LWTIUOuqvONjiBwcZCI2tZJo5+HUyQQtu60yTB4e0IpCVELL6NnD0ZYhIpJMv2tZdK5bFdZk7oxe
5/RoOmAZrhVfIZ+wnl4ce+4LfH2DzBPdBnodZF4NJE02c1o5tZ5dqpQw7MXQaYEsD8FecLfp2/Rp
zIivsaPsp5HbGpEwtkU/5jSeFoGhLCqdsd0vPcxakML+4LWJPJL2QrYuNvfaZjuYoEuD5YlcMLah
naRgAOlyUGbLOck2u6QW/3JaCDBhDaqv3ripiBioupINYsQYh7YGYzmSPyTX/rUhAdmEifVet7Hk
gucg/MN8pdXywxraJ1S892bFVL2amDHg5Vn7E/JpoDLGOHyMOVB1tLyvXYblR7VVxGyVtZITjrI4
HAlIlwRXpubJnu3TrJgY6TMAyhyCFmplfpX6KhDxzS93doefq8m6Y3HqouhTIFvHXYcAWugvAHK+
a8zL+OrE1gq6X+Y4XbNk/gBx8vOZ0baZOXDcetz2bvHsYD5ajZn7mkwE49rdL5mR5xQGB5RXO8r6
Dz8JMZq7FMu5az2oTX4JleEpiX0YmUp7bIXc5YUYSQIC7Kbi3MbktCoAPnqdMVyKoD8WPpjIwf7Q
JwKxyj5wN1OJPD/CSP6C1pgYg6DQzlLVCQO1quHUmldWQ4FnTUm+CqfsWU1Ioppmaq2RGd6Yjjd6
FyZBQsG8t2m5CruMa9RWvkz4D690KToeglUz8ZaVI7a/vDa3Y0jyXjp+hxIrQDMxeAxQnAu0zFwl
fpLzSQRuZuy0Lqj4YoT6qnW5avvC8bg/4+hTOm6iASBrNuvg+FktuISIukr1YgVqt/ViJXAe+Pb0
okzoUtDXjQ4LvTT6qU7htLIz8Y7mpBkhpeZkv3pu9GnXgqEf52RjI30cWFcTbI85P59I3NUYJjZ1
8Q0bgFD5cETeO35qeauTbR8ffH/+BdQu32thLQEpgVtX3mQws9Ewu1IjvBIX9VjjxkDIfu9o0c2N
+ZSyOGCUmqGFJL+zark/0chX0sBcEIXPgY3rugQ2bASJcwxHYvYsJaRDDoM7Vy9A82QhdR+BZ2uZ
Sm0DRCCnAscmCHsUK42+HhAsGalLXphO9S6HnDfE5xZJtqnXF6JFjcvuJhxB86pjIVcRTqRzwoQh
EoCnUrv/IOD93ZHKOkPDxY4MY3jaxy9QBkJdew8ydENtg9sGMg72ZTIOO625alhSU4VFyWBddIIo
T2Stzgo1f4WcAuGxemL6hGkfPiSOCbW6drgpTCmfo1H4l7qfOTnch3X9s5BE6SWyk1uFNp5H/cNY
2lutJQ23S5Jvt2Y/rVTq0bfBkZG/BsXLTqk1jR7d2IiTN2s1Jomj7aVKUWyleBgK5Vn2327I1NvS
nntRSQgOzo9ZTGRb3OWMLqPms/d+SrfIngghEVcAO+Dfr9M4WrP8OoSlfRWlWq2nItDO+djxP1Gp
VrFJ5YDWcyjKaK2hVkM/a68zp7kLFZaCVWJyeYjvXDLOAD18aoFf7zC9EG+nceXjdw4Np9hU7Mw1
ytHaVS9zj4od019pvlbxheQlDerwKoFSriyVdGNF11G3Cspvq4KEjmO9VQme7lNPEnKw0Sb3GS/Y
d5sV37OmRGTRrcsLbUWn4vMZN1X0EiJ19PQIolGUUp0rb3incf/i57vY0ZeZZnfEQ4sDeiR0mdSd
uEnGlV4ZF7VRnvEksyW2oDx0PmnSL5kv1wOtABdjoNZaG34pHYEiFawhunvEt+UTN82LUU73dsDp
mW2M+XOC2eGu+87gNUIvWHeVjss94GxRQwjHdqRvAhIdOpVwtV57L+LZ/IH8xbAOZWzFKIPtx5AB
9Iros0QgMUj9/EjC2R3zOIy1fQJngPUpMouq6Z+sMX6KuulhGKL7IBoPUVte2ybb1vVVJPp7wUvw
OzJmqq8SQEnQK3cNtovGUM7DLJHOJ3s7N6aTLACHkMJIIX8zkuBD941njDMaIk+5k8QexKFd4zSA
F5XNCH/l2SEHohTqpZNkC9bRrCLzebmisjDvdvc6n5bhmxt81WpoPjrT9FSZRD1r7ywVkMIlnJD4
Z+MOgG3GGVObebF2RO21k7uJ1PrHZNs/kCEyQtAuqpZ9y8b9YUj5meeffeOjeWbBkalETfrtfaVU
68zKv3V+2XQqvwP0qqkonsCfTsCi3IyUQZtY1STaNYl8zymwV1PEJSmuxmRltMVHGteHuiaCNWJF
ZKYMCoaDOeZeqpePQsQncohfba157O1sG6KU8wrHvyeSnclyV38nTnLvBi+9KW96oxCIEwNjT79K
la1SPTtTFblFMmKv4eWY27qrMgzBGLN0rXpVortyit6TtvmVBVejqZEylSVK4ta5FDhqChnefFJy
KsXA+SK+hZY1xBLNwyrduHadXqzZoTFFotJGLo4O8+i3r4bZ4Bl7q4dAOWTteK/4tII2xsU0epii
3f9yHR7Dyf9Wh1f/Cor8PwK+zOWP/EuFp2nWH6ZFVJdhORZSPPNvKjzd/ENYQli2qllctcTfAr6s
P3TARALdHj45QW75nyo8E+KVS4yCbTiY4gkAc/8nKjzNtWZw1d/C71RB8BhqPl2oOq2jqv8jNTBp
CHvvpRvd5f4PZ4YfLshDCwQGc9RxP6YgMgr5EhqVf2S+3DJ2T56dIfoZqCEhypin1u5Mo/vr8DtM
mLSnwRKalw4GEB4kPcuhZkvaVgVjqSXtFzEyG6t2vrsNyiUNpM5qkUMxW5mmLNa9Fn8YrWF1sDSt
2LQhAuIYAsHOGia4OUGISijperrmLNlLozv5hvkVp4p/V8mUzYXhvuQOZu1J4LdhN4IBqQ768U5W
VXSfONnBp9LTBgfma5NdhEzqA1eCz4hY3NKflFNgopKplD7f/qZULsugerYvL48W1J6lDy9lz2io
KixGIHm5E6m4Jp2asAiJc/bKzEQH/wuokHUcUsyERUlGR5RZbCEdYnH6LrII6ZDbXGMOVM4HQlgM
9rsfPdbWU0Uz5NW47tYBr0aJfweDG/PGf0EHLjnhyyNihp+GhDHmktmcB5ayxx646vAanpKpaXEl
koGad3Dh/1xtucyd9pSE5KRAPviNd1T51/CylSkxL220oZt/6o34HIdqehpHXXpjQQKFXif20ZGh
IHpWv9FwzhZpDMsIH8CXU10FeuplzGGxkqldgxfHarweDbqcRT5Rax0C32mYcOc198KZzy2kRU5F
b9cnfwJHTTAAY8WAAOQssHeqTQKj4f79rf/HJ/HXp1NEiblRavltmPlOpQDfs39FA+UM5QZ/IDKN
+YCUiBDhQvxScaykYOibY2ChW5Mz3NOavwzLo78OgxI2Rz2FHW2OYmvwzx+Xw/KC/vGUFU11RFNp
4gIAKxHO4off2fC/H4Isv+tJOl9Hmv5uzroMZmmsY+dHfz1d4K6TXcOUQPm5fNJc6v+VDb88XQ7L
ybA8msaBNYVgUrR8I5cv498CwZcfLmcHooI3I2NuuGxFl7fur8NfPzNCTGNJfFyy4RdAZLrIGoxZ
taDNh+W/pERKe07Z40CcFQELyHM5LNney/c8W1QCzZwGv+TCL3DW2phNe3/BWn8/J/vbGtt7k7AT
BELzqjdkA08nm34EiSqPbVcg0FIchOlghI4g+ybcsByWp8tBJ0yEuK6S2FrxHqO1YM6+K7s82aNB
MzwEjuhWdQetzSIdRuXPQ6RJ+S4fWmJu/FenYDxU6KpnR1I5wpN7Gp0Jdfwiy1t+KXPTRlF6VAvQ
9ssPiPfjTZkPxp+PlqcuQJMdAIMdEYz5cZz/AN4XfUcffuEG4cHv0g4JmPiTlbEBA4EbbBSjmHjd
HFRijbGk9tF2Moe3KKvdY6SE4dGcnnlniQwPTAQCvsGhC12JO77iqh0KdkVtcKpt8wm3f7ZdfsWF
xRBmVI2DpWfeMO/ql//QRXFWvdmqWx1GrEraVevjp3FsIRRqauMl033jVnPwmonTrGuu8TR8tjUS
Z0PpSZnpzpA8iEvkTrfGCfUzcrX0wGCPqKWs9XS/fkwdNdrDO3lRzWrvOj32tdz9yIhP8gjTuHe3
0q3TY5Sp5z6L0m1e8X9UUcuUHQq+7OECNmN6KR073znD8D70k6cNyXtgFu7BGGI21pkzMQidKMXm
U2EYbkbNOlOT6rtPbtam0IAoDlJeI52IliKe4fM55Pyoi5pdwKujpi2JoRktYMDIlZIwP4PczrhE
dNHZhNaHQCwTQXaZ3XXMCiZSixQku2Z0GFv9olXY5cJGo/8mZFDNbHfVx3AXR8n9TTjDHlfaaYp7
eSydmXE1hM3JTcYXYqjY5sVEzjlh/jMB20RWj/xSEDIdp1KzN4aTkpTRNKiMOgI3lHCju91zRFe+
K+PxpsQOeQEjzHy4HHPK2tiv6ZlvBt6zk92I7JAnTrsiMypIJyZbGUFlwk9gm7BuA+zSoi0pTkrt
GujOKuQEQ1PtGskm1Wj8diMiqXtBfysC5K7CrNo1sXMEhYOcoqyN152I2EsY9MtpTBimkIWBM8kw
toYh4R5kya9Rm9QdEZFPBPveUmAoT+TJ6Rv8+WgLDBvAHHGH6khMj8XM2NV0Bqwx0POq5C8dm/Su
nQQ5QHY+nPQ8UYDBhPzh4Gc4ptbVSZXUq/ySGZCfPQ9lO2wSO9a2qBx+FHEZUE4rx9xY8IZtcDem
5YmUZ3U7sZ5RlFq5SrRg9DssM2XWiVUnkuERKXkDtVOOXsCqyXakdnFKwCYELmLepk76TFHTLOwC
GLUyxbTa62vHMV6xX4cSuA6RQlOukx/feaoa/UwCUkF7BAlAEJUL4/+1NlbEfnA/37cDX6AuD9+Z
p5WeOkH66wCWHCAjjTRA7kZPLOXCL/PTNkewbbqmbLBCkHD3U8uNOzvz74nxvCQp76mlFj9YU74j
TFv5g3vpi+xo2nxvE5LTSBgJrj2k572e2syy+apipWixmoYM7nx5bjJNPE+2r2zHgsGFoCWwAA4l
I12KUI6yHrStZSrSS4mL1+O48nro0gwswpfCcr9SPeZ2oqKGdlShXCcy9bIi3hEmxXdSyybsoCrG
ppDwdjnKO3de63eusKgM+q8A1e8qIdR9P6XoYdpDaGmvfaPqXqmY7zTbxx47CWrD5zaCCQD36BsC
l7jP66d6DM9waIaNHbTJoU4s9K9mrh/zouPXjf19Y2Ac9kWSbUpnXyv6cDcjnPhF76IokOsGNcEl
nm18Y3BoMutXPBpvUxnoa6tSz4bqOxtT7ep1YJReFJpXjMHtlgWbiwNfkjKVqcol83sQTWl0Uo3q
uyxYv9edGm6LlIzIWFPylcFAhWlgReC4/Qno4BYrbrUd1OoCpiHekIdtrYdEO7dyuJJ0xtYhT+51
my28mibrpmufTOkZTUgQZVSfQitb1XbGGJBgLaLWOm2VaCi0aFzFunZwGXPpD1awaKAtlEy/uqF5
JW9FeuUtKgg6ZKpCSNRsdbGadGckUrk4M+tM/ABs5J9qv8oxwsMqUvnWtxVT8yxJ7nqbUkY1EcFo
VN5588lwPt3a7AWnvNmGMn8Lg4hKfGL2mqITBsz6GjqotmWELHQy0YaEvdzLUj0pA8A/13RxgynV
z5zt4IE3AppcfCtFS8CpUt9NTsZach3asWBOjn1kKrkd4RdaITzDqV0MI0yXwD0udk2jdFY6d+zT
CAGPy5O8ci8N1qW8q5FJsFOIFE/Pdd7YEbSpRSwt44Rib0cxbY7abRIEgn48k5TYEsBe72bA+Px8
eRQkPFqe9jPlcVQoyeb2ZTlQm6LM/PMpt8R8ix/kZTCZCndZToBvlsPwJ+bKi+duaDn0s87xH08L
OYhDMKCSp94zuJsg3BofDaNW0SeV+Ib6JjrZkj1LWbG4WxTPwOZSuiRG1Rhla2JLcCvk6bNRqONW
cZtxgxWb4obV5Vam4dei2Y5mifci7l4O8UDa0MqhDIKY6XtZlaH6NkU8Q2zZGcyOhdzw22M6HzT2
ULsojM61CU6DSeBHEijjxsC/HvVdt1t+XGsRW1S922cqQXdFNR6tANkkPQY+CVW0njCy+fRCF+k4
+s8RV9PGQatONRiVAiP8Uc54/b8O7VyV64S8zW0dbpN/C54XrXNWMlZzF6hABS1t0Tm3phjVTTA/
d1N/3CaZfVvUs9miil0eLirZRU27PNXmSBh8A3Nl3yctrmn8L9WRaxd6DZXCUPa7FLTadWxgUUWm
9iiM4oWtcbfnLsKAcVCDS9BVl8nMzCcz8NdglsA6FZzchabcWNT/lKGR7GbnF8tDCSGhRGzmt/Fw
Ba02XKGm/JpSK90u/A6lJy9Hq+mPphCdkZd2mrILffVHlM/uf+srCsAMmCMUKkTtguA0ThFA3BUT
1sy6ad2493PqhTy0PmRhinMFvCQNo4BQ2JLWNENHlihEcFkWq7ym1j8GWi67b4oHdpBZ+aiQVZ0p
9avWxgFpd4q9Qh4iPLpxZWWKXDx3SKmPFmsD7CXfIyaES6u1+gokVbBJ5n5RNXRzYwqsSa6t1bdQ
BvWttwT1p1qw3I/FiTOP7WPIJdOKtJxvZUFCXmSJwDOVcLjo7ng/pM2FgPErHwS7tVTEd6b2iwlY
cjWrQ5xP0P/C0vKMPK6ZKKdoICb04xnM023jjjOeMRpv8UQ4qmYRoJpo4CCKYbjPpIFCeKguXZ/R
/3PCMDdlg1JWCxGR+C11wmcUZPVhACnk52Z9dceoucoCAlHJPBVZShRfGgtXgtrXv8TI0MAN/B0U
vmpq8Uqh5hxG866JnALkc49OUKGTyRp+dWEEaxN6MSG9aHip74E6qNOJqwI0LXCQELJjYm10HWpH
87MitxkOH1Ygpfe3ShfCKaiwVo8Rwb2uNt71oE9Bk9+F7LsPI4oOBeLifTyE4dZJho/aDX4o+Wjc
tWPVXXNyiWB0KRehGv7OlSytcZjtQHWZSLlUeW+oLGRGQbY4VcuO8uHaaXl6ykVHPeesc9w3yDCJ
teyN3mCUzZUqRq+/loZW3TLkiHZ0Q0F/xtllXmNdOamoH/fmkH21BjbvcQbYhE4cX0nkDPBrp2CM
qiDfk4zMNAUzElKDsz3oR5WKYtPlLUq+WtMOdfpGICjtScHnmuLB8kIJA1D2vu6FDQmSLa8IvFlj
c3KV3S4MHRcKN79NRAWfc5nZNdNorNno8UpxirG9IDWDocNeVvFrYdHITkl7tlalkvj3iB4eMLZr
e/5acG0BrE8H+Kmp1MARCgKG+dw2oKWSmx5BY4p8/+z4gwHL1DwyBr5nPNyfa+KizssjWhQiEJVY
9SyrzncpHfUqp0yl7wGq3bM5puu7KCEguhFlVjyLQXw1PnUuMyCliGejuqkdC/RhZhHhnMbHstIs
u9/GIIjivtuoFYtr3XKPxEJbj0kiwwfUDqvXKhE7FDizgUzdJXOPowQEeru3AcwPc/PuORx89UHN
32XL9wu08rbqMvXaWSSNcHVN1nn9qSEXXeOOaJGsqVhC9WyCzDYTFTpJTdZrKWnPQXZzSox6afPZ
q8Es8jXqA5yq4ImswSNqXedQ1fwVaVz87DUI5Y4FmjZkZwRrAalXXVxVU+xidGmrsK7aU9G2H3aq
GWcy7fE8SRx1sSb4VFOfZY9o5F4Uyk9Z2uNWmijO1Nx6SeqiQ38fP8rWra9aKGCKmcgW5mtsMzUP
AYqCgxKI/qrFGe39iHMDGuCxzeu1WmTj0VRTTgQZorp2NBiufXCRQt8aRZPdhYYKYqR+b3wNt5oz
3NsOu4eo4AxsfbmSJRQe0Wb9htilhjoNPhdZftBMbfeZC016AOV5oAX+KkWdXsYAuWJr2cPWJ2R8
d5jwuW0QCzhe0etH3QnlNnUAWmSqAxqPayRnzFuC0ZYSs0XvqWu3KHE1jHid4TE1thBKYlhSrASx
UYg5sNTr2zD18mGepg77VMb2F9GwO0IxQW1rGAosomdQpc3ncEH476fZqypfh26PVl87DtonJUa/
T/IRH6IQUOtDkP2WA2JANtU2T1iuK9Gww5+3d1P7V0zZ/mxS3UsgfWvWgBbOUQCVWUWA2vgR26mA
KcFXyergtZrs47it6P5zcslccYgJgb52SSHuKa/hStRJvIn61l/P2AR2Ge53Q1wAee1tS6mLUNy2
BHBjxScFs6DAllr+VJG4Nk6AHZ2QoHcx6A7LIxSOQwT5ptEpYCeLan5xxlTgobd9rV+XUozlJVhQ
QWwmdp6XlrWsF9aFdnSF8VxxnTaBIKISlGRil0G/qogNR9BYnFn4BWfRD9CdR4YxFOtty9xa+E6B
jAD5nw6JT/cVBB1Ttgtk+jXUo+tlYweWW3+BkN2eDMU8ubEkDyXVK7Dw9cqGynBwQPw8SVXO0sEP
syczuk/RbZSjRpBKgu22m8BTIhm8uNlIUa/Dfc9C7LyAONiKnXKgWxd21GVX2BS+freFODQ+BujF
kgZkMaMoeBjoLzdF4yOqi9Lwmgpqb9uciKSmfa0idUUYDfDkMvuuVcxfKFL7D1GXD0S+ZBtRJR0m
HB+BJvGl05gYjDVJhUmAOlxcdswb4apntCv+RrWV8DBR/rDud+la9Uc6qe9uUoez3aAjpmNsoMnr
326rMzbRjQMMyA28lMgLEiAioVNgbmoZdEjC5jelGQ0nidLKrVFagRnIn5F5DTdp+DcLKkYcy1dT
xtzZprRetU7z5SRpqAGFbK9KGzKJItXjlDfj1lDN7r6qkQ8ryIi4wpj+TiS14pllzZCz0R5ybnRB
lblnskBex9SlRqxmA7nCwfaL6pSpCHo7k2xd7jPzwjPhfjgA0wqRs7CfS5VzINSOAO2mJpyj35ca
mvp8PmGNGuQtOfG5VQ4X023g2+blm1o59bnoiXqz+e0HxS7WCLZ0TEWltk8n/yMLyvKZnEwv6ljr
hcIdHpQKLm+pBI+xD3AEzouX5ew/tBgd0dQ4xU44eBXdVnp91pteSmu7ydRArFtuNJsQnTgrC2BW
CZvpfe/m3SmssTdwm1c8vzX0SzT/K2wf8bRrEzdSNBWew3Y8yWIcxq3Qngy20J41NP3aYVlD+1Ch
ioofCit3Nzn/6NrpGh01CRVqUhVXJ7gOaS1OdVL7CCXT9NAm6b2mYNd1ez4A24X91wforVghcwOg
xV47oyIPkQ51PQjTC4OJXW9CWGCH3pwwwbVbsyF2qCMIgFWQrR1aq/jCSQxZu3PaHXHOIJrJFCY5
QQv2VEVbPPS8IxMy3mhyGB3rXXkQhUO/VtS1xwyy8+xeMci1UvLd8kZrIRgJTRuvSoUSyfDVk11S
B9OeoaDZTnm0NePK2beABvzIru81dY6TLLnc9oJR1w/FdKt17hRPahpPexEYCnlSqFtHvb0UWf/e
pZPGVRapsj+YTBQzOQGLZYx67pvkzawGnAzZZJz9LHN31Zh9tllSowBxbdhXaso8MmdzYuRnkpsD
YHVuDeagjk+zqFRTSuhuAxvLQ4L27SBUlk5FfOOeHJyc1k8vZAQiLUqKa6u2W4NXtiuHiMZQBA8+
s81LjuIi6t+iPOrPTkKGueUb1cZ0WuuY2i5NWqE8iDi2T8vBqbuYv66O16phZjdRluA1ekhyTkAJ
WWVOvYt6274gTcwvvGxHRsrNjK13IXAl+vOz1o7fB86HE019xwCfa0FvWK+ZreRXXBAFGkUdBNlQ
n+KI4N+RnnVjJ8Om1Mf+IZ8Pg9ts0lw+uB2dKizp+laB9rJdeTIFYi6aB/2s2IgNpgqldJLG1WmK
tPhQuEnv5al2p6M7e0RLxbkOgN+Lhgm1ljmHd/DBrcOmtA+KjB2S481tKVhYduA+d5FD7epy7VpX
0o/hfUw3nCXaviiGT7Oror3Oh3rNyTdRsjG6EELurJFRa/yt8qsfhHkPz8JzuSU/doC6wlS9KsjV
rvS8h4k4pXOFyBwTDsV5ejAL0ZDo7aTbukTglzfyxoAQRhaaD+bbZnKycspGweA2HdHDO7WHXoCb
Aa0pPODEyxNRH8qMi3CGuO7iDnQsTJzunJaTyEBGS5l5JoO4utiMDiOBPy0tjade6CeCj52dEgfR
IXDQ2elVy/KkcpMbeKgbIL3umDIObBK3X5luEQExzpnT4GzuTSSnMR6CRsPeywLTXREdwpCZHC9o
iXG00YrcID4ZiU2euXyvO/zncf1Lja1q5+bOJ7kgx77pMjKRcIP1cSPRyVZyI+rpWoNVW0/Io9Yh
w+lVyX54Nw5DuzNTbvUxbdO2zyAlybwqt0QH75wKpWeoB/IlE/VZKpZxMGz2zdNol7sxQ02ppn14
Emn7oDqyXHdFy+86UKaXjnwqfdc5M8B9CjTuJWhy2PVGyJAtaR/IpC/Itz5Ys9yYnpuTQ9K9ka2x
ywSzXW2qICnpuMLayrnH9lbse4H9QFEUE1ssMe65ZKJUac0vIxiKU17ZhKeIYh/F+caYYR+NbF5z
q3hH2gZVeew/pKSydYZ4s7wO6VR4fyf7tQ9zTuAoSPe9Jp9Dp5ObsIAfOba3yX+xBjNAtF9NXAIt
BsQum1s0sEjfW/OpTE6aqQ5vKMMjr69NeFZCHn/v8ueJ1j/2fssGcPkZ5LynsAIFzDSXYW82z5LK
eRErm2IjfSzNRWiuJwcLLMun3FNcmXIlwOOy8B20XM3WqT1rEJbncdMAXsuCA8ND6KUuakXDAq2i
9SHlu2kOR3Tm6SYyI4AmanAfIA4j2DqOvGVvv0TkUUP1e3SySLcjpAlq9pEZBKQOqrJ361tcI1UI
Zuvukl8HfZf89KAk5cPS+mOg53BCSfVZxTFmt+UQpvHVb9topzCqOTYjzA1z4OTO2GKROQL9mpLm
ni9LvQJt9iLAY9GzRMi86GWKU5xqQPgy+KOq6zDGsLSyJABqXEGAHA/pjJQNjKn4nb1nK2p9dBdd
2oQ7ijnosxYrZArECFpdaDckIIHyiEKspbQgUCrmV7Ic3PmPpvOQ76+fKYYeb5OxeP7HHto3qJIS
uhExe/yXV748Kkrc4389XR7Z5Rh7tcEmifaQKngGUCyPnD8fLU/D+Q0rdP1paqtrWGXGOisHsAdB
l25GEWIWnA8unHy8ayD8OrOWx+UguHsdJgwVzmyKnmBY4W+fH5a4e34flqcE7LLyigsXdvVw7pxk
PDXBpFIH8GbMvxumWM4+b5FhJItIIeHqzFSdpTHbCgre2JizO5xw15TqmzYaCmYohqaQqJtjssxL
qUGao2uLFyAQ5IOwWT5mM4NleZTMj4hzFaAj4tvyIxaJwyG0X9r55RRR/K9Du2BYOlx6SzLmopQJ
LOcIT570A6V0V5NFjJjD0CxHT71KsZ7gVvv3oTOKswTZvuvCBNWI6CL6qnkizHJQ27hGnBAAZjFG
ZJIZDead6STa9n+1rsvgpgxu7P8fVvgIgjX8P95HUrT/wVj71x/8N2MNcZfpaDSJriGEac0Isz8Z
a+YfqmU6hgl5zZ7VXH8y1kzxh2ua9OquoyOEtg0kWYBj2vD//pep/2E6Arqahebrtybsf8BY0wx7
Vm/9Xd3loivTVRUZGnHUqtDs/2SsuWjlW6TvyimGZMTuhXkJCYFyDcG+WQ9NcmiC0J+DZt4c4RPJ
NvrHeGjepky5S0ffxjfFLWwmlZgA9bd6B61V22PeHlNzLt3wPLILtCOSnOZdSe3MudmE3Bv55EFl
S7eg4PnSxM4OLPa4ArmDtDt7YEvxBnlmF7DrBMmMEXvId1Xl3GkGyF4sIeJg1IDLCS5Zp5r7rtb2
o4tRAOTYtTeHL6fESZyaEpLKeDJzlgr4H90kPxMTRK51SFeJf3Gt6slD0RLJGk/AzvZ5qaDlUpuH
RMyOK3hl8Ae537SiWNdxukn1QZw1HEpNFHlOxt2kU/LvME13EBBPeCLzEv19I+/o6JjDkDXSDVRP
PhpjyHIQvKJy1ZomQmvTw/75otiBQUAFr1kgQk365h7hdIGeuwLzFOhfk2Zuxpb8i6TSH6o0OaIg
fGQWN6yMsgWHKrFq1sqPVnRPZZV/EErStdDR2cVqcV2vdYM0sqSYNspQP2sqd2kV/u9EcSIk7lYr
6tcysC6KTdq4NryocXfpCpL5WClcRMbLTXgXGoV9gZZ3d4CrijUjmJxso3CfwImOy4c2H9hx6bCR
ZXKesHOsHTAkEC2jj2oMoWKOEVE5TvKzSO+SQNzISnk0ZbC1+Du2iSyZykZR7fVoaHQDrUHQBQnj
bwW0PGOhSAyfdZacwezTAaRptHWnB0SnpfWlIqLvyxSiDG/CSAjiwzjk+xjH88b9dJLopJQ1QFvp
PwEFvgv5rHU/ws8WdTQymMedobIPmokyRmF2VGtI4cM0fJZG7+zDur0kpV6eSrt7KhyToS2JhNok
km1nM38QDYsQPkyuxXg+xlh7zdAwIpGHExQ4ydkqKixg9Rrr733D5X1PlPzV6AipMmzfWodd/pY5
5Rsg3BHm24tpJ68lxNp10mFV1G3tJcnzrxGrtptfdOifTgLhg9RBfR7jAmAaMK0Vj0VvPUyZg34A
Z8NY9txSVK+xwHgagX9n/T/uzmPJbWjLsr/S0ePGC3gzqAkBEiTTp1KZqZwgZOG9x9f3upd6j2r1
q4qoaYUiEABolCRh7j1n77Wxf+nVvaPE2JdS63lz6sWn9mZtGI4soxv36rDRdGNEQ03Wx4aR310X
vZ2aQV0J457LfLPP84oTel7fPRdWoKbtI3f4OeYGjH6XMstWtBgA2vJz0/AT6dxJ6Czj/jS/tIT4
MaBC2lcRxhAQCoa20Hgqhsk8xqpCRUg1frRTlwX0CCHpJqfIGqpDJ4BcRqpvdPSpuMq16z6l1ahf
gohGWiYXowDCyTWJhhMX4/1iuu+/H8wQ9LcSQz+a13VlI8ahHGl8Xx774+3IwNiZDWaQRofXtMwD
/RfUm3KLAdpg7LU0o6+s19TRl8jm18E6KkqCHqXKZELymH53VJuZ5QiW4ciw4sAMjrRVCBZEfHnH
JKtBh3uCp46ndTjHGyMBuTYbzeO6cvu97pL7mXnepwsExevzU/Ei+bSVe0kAv7ek20svU2b6AAkJ
y83Rw06GEf2V8yOfV8URnWQ1lBvXV8o0oNQReeEp4wsubtpZ7ru80yDfT+5AEfYcexOZUR1HtzXV
n/rRig55lZovc6mgBCX3Is++0nZ3Ch35TOwaX+b6c7ThBvDa1A3b2mkftT5iRjYs5k1Jb3hsh+wG
S/LLvK4dkPdEP9padS+hPuPQxruuqdITs89qQmGaxNvXJZkoMgYe6bGYtpXmYJSEhC4tztkSqOGy
Ti8grOp9NdX2LkKLENAoc8+do7dHPa4/9y7xdDg6b5WmGfcDRN19kWZoienmbu+L5iEtWlEnRNt7
Z2AYspQvm+HijVO6LVyWbLiHw3zKdbU+N1v/te0156hURn8s1/obbAJq11abHBNadp9TmMul7eRH
OOr2HpZSCTYy/tKu409yJvtnW43qRx15v4FP11GG8WWrxvS81dXjGC24W/CvvtlLTq5b8kyVnT5f
b3f7JrGFQ0t9n4aEXlzcuufc44bb08dMaHxgwtaTp46ji5msACWsaFe1irH4Wo1tECGLYfq24zRu
UBrFTJnMpU1CW49uJH1KFr6Jg2uro9x2J/rWk3daZgISjpNAAckFToiHaaLZxGiiJLteZco+DFKk
aY4YcSaLtLS+54x0hFi3yM7EHlFkA8+ObBcUM3MIZu+dULDKRURT95zJZPTr9tqoetiMK1EltY4r
Q8hi5WLgAozOgiMUeW6/4kPHmmWLNO5GCBGkQkNqD+Sa3HfddLbmFZ+yQgGa95CMplWGgK/EgaeM
FY6aSAhPRVa4fNQUeVqpji+tHES2gq0RzFut6akQ8C25sCChUEIU21I+4BrWm21P7n4VmESLUYGO
jfukiWDzTSyk6uK6qYkU9CgGZlO6NvO1RcwnLquJmKvJbWVmEpkRrG7KiHWbsnomUtcllI3yAlHs
BVCY47y5/pA4TKJXgKJeRna7/F03AkcAUAnViSVS3lsR9y6urgkB8HzDzXFat98/sPyVR6Fvv/IJ
5b6CYHnUFPX+iieUYD55IMi162JrSYgaGky08neXEhW5kOBCua8pHUYvUWfHh9JuyWrhgDC1Lf19
bGiMG/ChKf17VPXWHlxhc1LTbxIfGamRGeRxBWxQfq3iK5MSlsEx8v0oWN9XWYv8vuOs10JrGY6R
mPVeF1J7ct2Ua3LfZn9p62w4uWS0kW4ivlN5uMm1vCRIKY9c15dH2XVxPQavB6JTmCeVEyucFJE0
EhfuQ15BUrtKhSRKzZL1DLlzToVJOG1/SnHQ5be7nKM4QgliEj8cIUFc2nKczv/64ZxYQT9xPVOv
v6Exeozg4QzKH+gCUrycuZd1K2u+OxlJQvKHuf5E8hf7a58DqAT2ZgX4WPxi8uy9CHHkbye35SPQ
EfEhJeqrJpB1l5O364XSW2z3NAC5+0xOeWLYt0srIOI7ecrIUykRynm5dt2nxVro9LoZSl5oHxmM
oyvfgiUX9kImJBU78rHLE8S+OoYHPVn48j2h5VeFeN/519pf+5SupSMuOKSmK1ThKTOHg1OkRFcm
4M48bNcS8WYIVZhcq7wEWoHXfcifEOvFbwWY3CzNiBus/EWJMLSPfUb89b+EX3WfEFIcxxpXSit3
92NOCG4nA/Iu19l7b26zyzXXsB3ULVsWIVPkvLR7kzlYDxlS/sR/YEUbQ3uqspJQVeHtqCRfTZ6t
chG53PMJMSJ+Jh9zZiBCg+5ZJgNG+Uv/sd27Nk2vAqvdWi0cc39JrVS5kywIWlTEJfwFb5Sbkuoo
F/Knl/siSupR1Xq0n/95uSyireFLEpTHyypSri+VF+Pqz3vz4ImbTCk+jL3mcOVc+REWCZa7PAaG
ASmNeMaiMT46ylX5EOOw36+Vm7GuYmrWbUWEsSfJt2jI6cEKCdmkcSDLtevi3+2rFIWr6PU5cSm+
mn/3FgtzlT2CsV/ybQr5Ohw8N5ZlpOEfL/t3r/1rX56ghNp6g8NR/K3yUbVwvjqzNe/lVr0QJdOL
dMJu+KHN4nZUaZw+gD9+L6aer/u6b87EyaarykHtdCdc5oJkmbEEEyF+C/myeIVjTG+Pt5Evljv/
ehu5+cdrAHDvLTxf5K+SXtgZb1qiu3v5rMvbXZ47NQvYIJdvQzPQEMrH5cIWf+/l0QkvklpyoChm
w2Win7n9YxWG4kK7dj71NmFbE87j7kg6C9lFitNT43QZFlRVCGoLrrNYLPLm3kh/yVBr+Xn7VItR
giIUna0cL0Ar5CeMynfQeRbeXc4ILPoRkrwZoRyw1ajRKQiWaVTdrgp2eipo1VnWjeVCbrryyiu3
M6/UBA6Gbqw41S8LedmWq81gcAi5wtji0lObjfFHSW95z99N7qdYOEJBKjd/V7irz65DFP3KBC8w
xZVnUuOKry2CQcNnkbvkB5KLONPAlJVFOHjW0hx7ceMC/UcJWNwaXa8hJUXcAmXNV+HGwFRP6C9J
9srpU1ern7gp1z5Z5pS1TbnWD2VyHjkQxQXUKtQv1ryZSDuQY/ZiIdfQhAZmihRnEJdeaZSSax31
1k6D0nsxfYlLez7rHIKXcqTYnk1YRiu4DhONFa0McX1wxEUBRqHJVTIiX24T0HoxWJTF6csaKGfI
fqjqjU3bZ+JzuqLeLdeApHiHDAJt1lqJvtfvImFLuha77TEZgyqyxl0jq7aEg2HZEAMKIqk11W8T
wmHdEfh+1jONmxPlkFABDCGlxLCTxdm4KvFja9WoduSlVBh+iPjgenrxWA26QLBFt60XbyfprFKp
ZxH5IRw3sgFR6eoakt1IjA83dWmjkmv8RtwXrjsBByvB2MHwll2U66J0Myfcegfk+D89V7ILM8TQ
EYYeTkxjWt1hUZQn+W6yuizXrotYHKmD1r+NGO328o0Kee+Sq/ZS8sWbgNKMbrKOg8lk7Aab+HjE
EAoshjG4XLTyULOSwMiAjqsoutFPi0eV2sDBNbRfZStCHm2uVyLylduW1PsmgzHy4xpfYVPfVJI6
LQ8+uUipEcK7qeJfFPtajC+6ylsjvd8qsuta0YMgH2U5q6qJSOG6TT48giW6FrIHIXszNY0l/N1o
JkkfEP2INE3546zqO30GmhUeup04YiE3/799kCoVDxw4NP1Jr+oH1HHz/RjBB+j1PeMaCkVU3j0A
ZYetRMs52Mqnyd0y1M6Rc0h02/Zdr65CpyoR1G1leyDcl6xl1d0etfIZxAKeDKzehNV+avrNvcmW
+gXJPPaFlMbfYNhfkEQmtzPk6q7e1Mdx1OpbolKayL1juJ3djatq3AAL3WmZwwkRJ/tZWwdoR6Zf
uMYjWkH1Fcdufson2Gk9pMEMUAxVGIAPk0oDNadQuWRTdOyi7SmP1vTY9s5wgx7zFrZddJwRBwPf
sQ5prJLhhCtldJh+rH3WHm0nwVAzo6f1lh6qcV/cV2Cx9wjQSRkHq4hS0h5Pwzgeoa8hEG0t6z4G
OwzbRqEUvL7N9I382ZmhjzgobTQFPT6+ZbQb+vxAZasV0Qq05MXamLc/AdihZGr75tZAHM0glzZS
riwJmVbI/XFOrTTcOxItJbs8Rh6tEE8E8s9M74sCbIjGbPwAHXgTMVroEupjViSoQUAibJPzwOVs
fgG44x5WnUROvAx0Iit1DmNkvPS08bOgDqcMEveBlQHG6JDwrUY83upupfpTMwLoMnVSqOq0JmHe
vTOqrjo4rQbMjtqMSQueUuGT1SgvBfz+0HVodA8UUktj/G6l6IU9nQTkNQlHZKs7c2QRDUkZGIu3
N6PpB0iLiqw1393mBg+U8WJV5XIXNTgakDJ/XlQ92bdZRbDS6FrnJtlc2HjjR40MZDdWGhhQKutr
pn6ze4q41fSjielmNptKhd87bkQe+IY93lW9iXrboFXZGSqV4CJ7brFPhEabDIeoN7AUW4v61BMV
2s1VEWwqVD7ygtuDy50CLAweiAFuXeFZKCKwZCztaoUWCVimgpnYseDv4VUwUOjX2228xuPOZuh/
MNZyPjWbvvrlgtlqTn9MpG+jJMeuwp+hZD9VDULgyLDPh0TukG7c7HqnrO8MQyFsvOU/biy4UsWq
JfeLQuyRjUqeYnTtBsNIMwOA98/BEuNNIxl2ORNM+op1MOY9N3s95m6O+oUKRBmmxoAVsdLCiJjf
wKgLPYjAn4GK8YKFA9SvevcBYcyNh+7ytnWHo1o05SnP22/NQrOk1owh+J/ddLM9nf7Tf950e1vr
Mq3iP2kKxuU1/6QpqDTVLDR8pqXyXrJz9s9+m6bxEC01w/Bc03CsP9ttqmYQ1cM/1TQ9Xb+221QB
U3AYO7qGqjquZvx3YAoir+jPXhueNlUzDc+CK8T/Y/AnNN+/PvOJ+v/439r/0TaQeB0u3XujfU8G
32Fs0SoHyHiW+QiU6o9v5vHytv+rGstHwnoHXm/QP/wv/zfx+B//G1mKarPM/G/R3fprIZ7+tSYw
jvvqE1ZJQt+sN6r/8Z0R1i/0pcx3IJ4/4zA9mYcSVhPNO587yat2S+TeiUjM2p9F3WSPqL+++a//
VBqXf0U9qS7pTvxuumGYTCkt9S/IxKr1WsFlV7tz0PLvGpFzIDET3mwsTDrECH6C5eA3DJp2RvVC
psZyQgxFSUwOLuVIUq6hs6IKCIoYfQ50idasaOUJ6YZcTETJHCICBuQ4QBHjAkPbZh/Qf+3LfeQ/
Yze0Vy6XGedxDluVGMR2InWvpH33r/G92ycUqKoN1ZqpIYaUA6b0OpaX29dufaNOj5UIA7iMmiwu
nDVZsoya6LlfF3IMvDqZTf2/vs/FQFcuyi6CfEYyyXUX9ikmYZuj5ajcFlLSRRVUFdWT0RHTonGE
8TUsjoCYMfiznFk/ol/y5RTiMnuwZVVJ7pCzi80kgSkpuC3ObheFxjQd/ppFyPkEUobfs6Qe7emg
6Sc5kiuNpGc2JgZ6ciGHfGA7mmBW0+UysZDjO0cO6uREQ27XJhbWYone2qI9Di21XTlvQ+xPUdTC
egAx8yB3DZvC4A5YjU0LKv3iiloNpetfJDy1OFvZkrvk4rqptdm7xbR2p7QDUYRiCiVHwdkgaJTy
k8tfxe1iFMYl6FUxkZKfUq5FpINwEIqdqps3h3LLPl0/oS7HsnLbkeVAlWlbkyg9KSFMNgBKcJBe
P6xcQ9RbHDkd9nIEK/Uil7FsW0/hZG6EAGHQF7oR+ViRRthOG8ZgOjpsW+kVfxH1Y5qLDKM9naAk
d6xfL5uGKKWvoS6OBMLaqEWJNXl0CMYL6VC9L/fLXfziFIU9jvlYFtkJ3q7PbVSQ36Ulg0L6Nb0I
yD/OefBaC0cXjQIlaRkgIzUiXWhG9EW4DQPvdKPnvogck1QAPmbT8fO62o5yoiYP20n8zZe1bXwq
rWg4/HG8NrLmJ/8o0mzcQx91d/KvkTiLy98l/jg5tfLETE/uY3QhanGbRZGayX7kcqnATTec5aZc
LOKB6+ZfTynMhrIXds3ArPm9UMcy/4UQwSQCpmhoe3UIdJMConh0E2t/bVYRKBOPONzApKQe9AVB
4YYR6dpevsTWNnQExfh+fXu5NtA0OY4F8i/xxl3Sc9YtK9RpEck8i5oMxnbmvmIh962yNFJ1KQOm
CVGG3Llp5N1aMOP2l4f/eOag/lQmpTxl4prFYLQ6y7XFzJruXa6uDFe2vVyVC1JuvybcMva9LFlc
H5Cvbq87r+8mn0MXCy0qHJ1AfvNoZn5/37aJ4Qc5wPMoCjPtpUYjyjWxJS5RmijiMADczfKjOaLE
Iz+vXOiiAORRCbo8asr6UyJLT5fHRQEppZJUi5KSTW2JINU9EgPKHvK58llyuxalquumXJP7Lm/3
x2sqUepaqXlpovhlUAVbZD3s373NdZ8u62o6FTZHlNoMb8AjQQUAmzXeL+pxcisTu1RxvBaibCf3
zaK6KNeui7/3yUKiLYqDCt9GKeuF8jkVNcRV1tPEO//9fvJl13et5euu238//d+8RYxvXyV/1Vj1
ye9U/RcJXM1+EiUdg9K2szQFjU713YxSay9bSXIhGxPE8Aneob404UTIikXlZJdvtUJ9IyUvVR1W
UD9C5SYXrqU+U4jrDrKxdl1cW3HXfRW9j140QWTEiyqacFWfLb6MgqlmEHD7YQabyTyrC2QNXC5k
zM5184994q7XMQfhelVQksmciKxyk0pcNeNZHOFA+pDujtnclgfdM09ugSs374YPvo7ppGjqbWYD
Uk8xaDHbOlsq1FNFnT6ZD2ae52f5P8mq/aUH05o1hiC8xqhQMBem6LN2Harp1WqdY5Wmw14XbW7Z
bbpkw8hV2e+Ti25IrF1ix1vgrvVhmYEXNdN3+QUxl6nqY10126nX72WjQX5LsnueO/1D5glsaU/P
rJytX6OYLo900tbFpW+dwMJwYoRS/YrrJaB6EFMn/pxkoqoqq3aCy+Q5Yykmr9FzWk8ACsQ+cThg
4y2O3ZLNDAKUzTvN+u2scQvpW6cPGCw9IUF7HRjrMh/Oz+l8U3cUXSdwCqEFZhvfgA4WiighudgA
4EF+yI/TgCk0r937xsW5rMP+A86PmbE8TzPmIo0BTq2RTWUpSMWiynnKTAD8+rBoAU608iwX4mJ7
lm2O6z4VG5afi16VTNiTi8sRIFdTO2cQjMfFT5n5MdtQ7p3EIWij37qgS8zbOZohf+iIRYYNqZc7
xw/DYhGgPIMLWXTGrQi6H+ytWEICRSduqKX2q18AR18b1rLbde2DVJQWQ2xzGEfNH82iPVaFMZ1z
V6HkJNbarMSfkuDcSmpOwpJPABJjo576x7ancrGjFCh25x4VWfmYKKlPmAnD6y75jMt7YKMT2Gwb
7HYfw67pxU2oFQt0MbS25SrymVGkcgJDNkdGROrs0bCTT21yxhjySXIN7H97lmvXB+TzLi+hbvCj
EB1Fuc9pWy90od/ajQhQEwt1E/Jvuc3BrqF6R0jNmI1ivnjYUUwebrpbDKAQsMUu+WASg86Ra+QO
xeAy+fOKUQSuQbmF2OSeqtF6RLEDODGquKXryanoojmcCYZQIayJfQNEPxd6t94wMpe7rFJTAtWg
uDOIZ1wfuG7OD4juPRI2AaJRyyBmAOwPNzh02aHmTveIxDOoBDeo/C1iLN6qn65GICjaQO6OYR/Y
L8U9045nZU8IerLDvvW8ikCDcMgwCu+QYbQ2dIxg7Z573MLpvZglZUEWg3J6HfWv01TvEkLnKNDq
+yR/NbMHLQuhO6LCwbTjZCFeuWwNHe3GRY2lRJzftxWpGMvtuKDcI3s9KKObQTm55MlZT8C1Zy/A
p5FToQCj3lHE5nMd7HN1i/dk447tD99hdLf78pcoNw7hiLZJ+UB3DSFn/jQ4J2w96EUfVvz6+Rty
duxgcZB8tuNd+03AAQAD6S9jArgczLg/UlfcEYAxKAdS3EwjdNSDXZ5GQlwIjR8QwD24GE0+d9lj
r34r7gjO291Ssvrq7rJ7qjicoj4E7zPIfD/7WG8JDPqFZe9rX+9wLQbKIyxiUi2XD9Kpffek/6AX
up9P+bsaNK9tQObEEV0MTKTjdCQoc5c+OnvILPYjk048Uyc3KO+0Y/MNZVwy3MO/H5p9bu4QJUbK
qSer5NaYgmY8aIywh6BWdlHwrd8ZD9XJOmwvkN2A4D4p9/HP9Ufy2vyqb9vbhZm/3+3Ld8AfNtPs
zwO+0Xv9pX83g5/Dcbs5jR/Rib8qDbcQcu6TYI6c68ezsRydkFrVau5xvsMpy4T8a2eEVbm32/ch
O6bJ8xzv9TaAnGy3xwgsrLsryrCkrucRPfFpKwJSMtUfZv2UENz7Ja4Pirq3DUIOg6XceZ0PhYWa
mpFBxQa0TsLHeYh3yK5opTTaADT9o7u5dZ5IBXiqToQsf7KXM5oliKsnbQ6U6A2uQR2H27rnCglV
yvk8HrboNjl6T3pQ3cWH5QO9XP9Dv8UrWsIP846IFZslWD+Rl4sEZViOg7efI7Reu9om3GFXfTWa
G3U7fEHmmulPoNqa+p7Ezu+NQr18j4lS5Q6hohfYrd+cHw4CXeBD1k1OKBQ0DobCs288AKjJX0Er
3Vgvk7JTbrRDE9Rv1g9crTsBbuFIuo2eUVM6XyawWyiMP7whUAzxoHljmsfpY33xmlvdPKq39DKf
ig/tpygCko7zzQNbfp6+qhyV7a2GYjacCCkOYLfHJ3jOGfrPxSf/A4820iT9rQqHKaCo6LySh/JU
Prrv7Wm5K9UdOqymuuX0V6aTGwUzJlhit3bjj9jvfnqcPhpOUJ9IT4hLRU1EfMhfyNsXM5N+H5Tw
2XiiX7csCHKOgrr3U72bvyrfi0eoED6TtBf9Pf6Rv+CsFvQd0t932IHu87f2rb5Rn+A6xwckBDdg
rO37+ogKY3vHPHb/uj5bn5Sj8Zj9xHtBiIyB1i5Qf4H4Al55gNOMq2INu89DCLn3aN4ABwTJ+6on
wfQVsQyK8mDZwV58V2vfOUQBNupgfEmhUdU7zWdWkK27CWCXFgxCH3TioFeepo8Spi4WZD4i6OCd
ehsT1xK/IU2E/vupjgI+er1HzYGEltnvvEMbeHCP1ZP3BWXg67KnO3nMP8rQ2iuNn7oPRr9T+z0B
ZGERxOeq92ec8X60q2853bIDRTpQdBTJOA5vEf1qO0pfaA12nPnkTm/3WQLc7GCFy9P36BjfMvM8
VseNE5VOqftIcfc0c+XpDjQOcGnTeFBhIATtJ77T03CDcjYPwO2SOrYSN8tnmEBmBXTrmkfvvaVj
Aq03JjPygBzD4Mgnzese+rbluxyHIRrrMQSf4rdh9mW+q7vPzL0yxSddpvIO1hu275pjDz7brRvE
p/Y2OqCReDX5m0MFgf6S+5j+fOcGP1tzNLin0FoNhEX+UEX+mO1/rg/5rffVfMw/g6sJk2+EJVp4
cMuZjKR/3hfdqqXgI2+RBpeNciqGI8UjctUdGENGBPIcVOUgZjiR0KWaYm40znRuUgT++1R334mI
YmwNaWzWEbU38KuogF0kF3JNShjk2mxh6T5eVjGcq/usmG5ykwAwqXy4qCj+81cbecsopteZlAxA
i+rR9vOhJuja+ZXUpJyAh8EdNP5rkXVQJBUBTJRr8oG+bz6UGliR0mKQxmhqIr/dDkme66eeypUL
utTfIDCeL6uLSu2xt5o2cGyzN/d9woBzbkkLQ6W4QDtwAJ+iCc647lKDQHfKduTwkGNA98ihodid
x3BarfBheS46Nrk2JCIw8rrdofuCtqTe2BO5yE3RwSEXzWZVLKTORa5d92neNIdlNz5G0PQg6vS+
vfIDMz2hnARosglQtSthFD+Qb66eMVIxBrEBUGZCqSZb0xeDXG7dtyskCdmavi5ky/i6qc8J39IE
MVoUIq9uv65xueRed5o2OVZO2kEvFFoHW4f3bW7mUZaDByHlkGsXPQdy22OZEP1qa58KCDUH16M0
1SwTqaENt4kId8FNh/HlYBpcj8dXWkrzacYxriAxDa8FJNWtRhLnbXEypmO5S1uAoSSzZqjiO67q
UB8J2mLkOU4pNExUrHJTxUvgY8gglyZ6ceJePSflArwn2bSXBpzYgR7AcqYPQPtZWwgHTF1AleIX
7kzrrVwbxC8CFOULqebZzA1o+ZHbBDjA/mQlXxmtcm2a1PWkR7eSzqvJbExzrNdgNdsXte/vHWY9
wmVwnEQhTpboqppPYZGI5EvdhNkLgc2leHwtJuv69GFZKIBVpTbp4AIXrlbkz2ubcGVtv604bjlH
8Cgd6t54m3pXY+bGQi1FcP087vvO1vayrCp/YLm4brpDnfIhmRgKlaP8eaUGhyAejYlR61l+I0Sp
RGNR1Jbim8tCVJMtQoy5HUENLD0MrEYrSB+byB6WFVYp57hsu+pS7v9n99AMVaev9J/30F5+VtXP
vv/58//pol1e9buL5mr/gIeCx1GnWyVsa3RrfnfRPPUfhmYZjq27gGhdlv9qoxn2P2wXG5Fr6jgC
sJXRcPrtWjPMf9B3s+mkeWj1RP/tv9NG01X9r3aRCcLFo1pg0rejl+QJW92fvS1n7QwlmS0iJzRH
8aXiRxaOZ9MYToP6KjtBtaE3qr+pLtnsEMX9qxRJPnzpHl0bR1KRJB+RC/mA3FeNXFOWsYjQrA87
WX6WLG01Bixx2b6sulCM9MIbwsrmDEQkQwEJ5aEjLsNyTS5GKYofx2w9KK3xIE9/TUri5eoc1R41
WXFRkAozACno4zWj0Xe1pYjRfDrCH1ROrWnHNJ5jglzc/NUqGI21eGR3lk3u33YzI+hauMafNRXz
626LQIguekXVzq5u0g0NSNm3YDC5vGX0REk9jL9qy8B4ZGk+dxoY9SF3visPhql+KVc7uV91uOLJ
IsJEt+iYoL3zy9GEcdYUDwPdrdlM8j1k2doHpYtNCVptOnbMv2PS4Cc0UWOXhaoeE/NuIjiLl/Rm
GBz4HSMhT1Xy3nTGzbowTcYzqe2gGt85MbRMVGgC7hamaL981L0td1x9/kwiYELuVAPWa0ENODeA
LMw31S5e+plcUjvyUEQWZLpVi0PhpXwCmAkk07ETvOGNxd3ikxtr1JFIpmBK475X+KuaplsA30IK
XlXvdiXzjBI1/FWs8gCGuP1DMvW423VlzBgAh8gQZoTHfVaYbQ3Zl4IydJVuGxpsokQjVQu4qmuY
1sYZQonpZwmM2dkVfHNoX3psfSodjUkEWbjYcx7yaDQPjlYoiEaHoNCKPtBdvCdZ4t6ZPbnkpqn9
UirFDqpU985t0Twaedc+6Tn8yc7BoQWXbrWxd6uOecCf2O3iVTeDStNGv1G2ZweozCHpq72yukqY
Ft5NPGBoANRb7kjX+aKnpObldaodyK+CdhHZ3wDAgGxe7/Jsea+idjhCtCNizt0+0khPDxpqUnmi
bJ/6oi6DFXCqWuEYRI/EPDkF0Gwm5vd4sBnTG06OFZTDJsqaU5VWOqSELuyx9RM4Zp9x44VdWXhA
nOZn2izw/9qoP8yti3okXgHiEaeaDF5gE5GBIctANWbTr5nSg9XNYFBmJur2cgv1uwyiJxI6TkCM
gsqdJt/urE96On0rRgXHy1Y/DYMK91kQ8MAv4+ClmtDp6ykxQEbnABWjpvUNbIzYtfrnqpsB2i+p
Xy/gUxTLYqjdcyIOx8quenyYBXlaFM1ymLygAPOXTjWqPT4R5qrH1gScp4+EiuSldbRr9RYBDxxO
ExLQItAWrlF/4+gg0XGc072a2gZTgjoJqhbcg8KkwVi9HUcxLIbuHbF6jCMnlPpGjYZ0lFfmjabO
u3FYYRcOGKughiCZ3kbS21GCIzLc9wqNfbiIBVYkhW5TaAMqOHAAPdWMFZt1fe8p5TEwgQ+8ij+s
pf4Ipy8mDyCJ+xOkylKzP3IH5LJ2SC2COdvyw+49za9wqOy8aKIrf5jvDMP5OVrOcCTsguwdpgaB
qZt10OX9W8FhdnSMicSRmTTojXojvYObCADZnqbrrvHugEbw81B9mEiz9KwqzNS6CRN6awGNhAw+
OuNeZ9ZIwjpBXHzP4xFsEQreIxeQsDA5NRKqSW1SPdjiP6nbMtymGSCmg/s1opOsKcyJls56HFXz
R2FxTY0xCafL4zKlwz2mZYjLXUez1fsEHDl+7R0r4gtKSU/VqhNgagEmtonDW8Gs6EqLKSFewylz
mOQhqfByL5gn9bueswUy6Wus+PTr0DPlKTrDCth1MQVR8rzGkRLqCVfOSbX9hpFXQLAqAcYcjQmk
pBbKlmfar8aich6k+F+XWIDyXHRTMbNoNx5LX6mc+OBUTr3fZvIvkEZQrRB2iXaObhIdYvQMtXle
yfqc3Z/mwuVlstfiuJL16JOzhlv2o7DxRkXcqdyufLfMX0oJvltTrIlEwPQU1Skpsc0vtwaWTFzZ
Uem08RjPxctSimBLpeuobjBbRxZnP1pJ6WcVKaigJE4b0ZAqjfA23o5kNbyi/57oelD4y/u5wl3q
6XuO6ulAZRCouraPi/XkIDh0qSYqZA25GtHMswWzVsefd2I4WpOzVE5UK79tDZqt3BisGzI5S5vI
1an9MBD/URYZ+4CsMKzqOdJfL6u+gQT6uqyHpkRTOBI9C0ObeabqnZExgILyHlQHov5a5cWJbOov
Xa3OJ4HUY9qinaIyCS0LipQ5VI5fGBsdL4zvYYedc7ZMlbrOVj7CSqL4Y5m7SNWjfenU/SlZbax3
JEd7y02vcUriSojoG2RPKwJKv3/tyikG7MKXR7zghIZjDRdvWc6RBYwbKNeRfljNIeznm9E9VMlM
mGCe0P3gXrTpcxQWKvXdvOKiMee/rHjCUzAbBVpLsmUzdWRO+oZkAdLTeteMVAtd7Jh0I95c1WS0
3eLLF2gM2Oy/CM1TfM/qOjCwrRtU3FTinsptvr10dj8ccjtbCZeLwJmTVoplynyOtZTG8UZtLdnI
H+nvU3DnB8toXzumVuGq2vdKdkC5v4RKrz6A4kn8YWq3vVFzTvRVn4a2aT8rinX0LESjVa2TA9As
eNOiwI7Lm0xT753K+sSZ8666xXpum2YJuzyh/8SsXC5yBhLw6dy9oz83hOCRRI7mOJkZPkygMMiN
pQpMilsJTPcEGFY912JhJPoH1swsUFFcLmNF0zjnor6BFEuoQUAE9D4QAoMZBaW6xJbBTFhduNaZ
LYW70noh0o5WVLR+URGe7MGKod1MLDoSakkil1t9RV9JMUEiSXKKCFDAy2c1z6YDQlg/zuz4BMH4
iAYQ/U7dHiLvR4QYcm9pEfHXHlxkfJXUa7G0z4ryjWt+fyDE7yEeJusgccW2Yhq+PXtUyGyTexah
gVh3XHLI14zDdIXfkK5hZvVPFc7YiLzy00DEnOhCqeL6nc11c3FZ6hU9PIQqz5KIPOMZhLsDSIBG
j2MEs0GzPjee7QzYriKMRtIvqSYIUir+z144tcuBuM2dwpkX2tb8kBIGQQFDO0pvGPKaFwPbgc/1
/24Ws1LH0Kdw6TOiVBLrMC/Jw2LU8xkqIZHB69DSjiv0Y41USdrpAD4zmS7c56oftpORflpJZOyw
UKgjoenyz7Hpt3OcJCfHK9NDMWEnJmohAFeaU77R/crWYb2vgCDBXjIm9PTioAzNSyYlLysj6cNI
vBC6YetUjvrMdc8kx4Kxe4wXCGBame+h4/1sLWXY56VNs9Ku/NZps8ButQgyj2fthnQilDElNTGh
9nBxq0mjWhl9mH0Em4LBMgrYOOAkUQ33uRyM7jhjgTN0uz9QXJ8SyiNoEyJ6zhQicsccjpk27jdM
vYehs9//L3fntRs5s2XpJ2KD3tymt8qUMmVvCJVKojfBoH/6+cjqM3X67wYacztAIZFOJZNkcMfe
a33LndoMEu0zvCVYAVUajIdCVe2142YfpKdI3AfYaCfDo0MdVWccUkH+IdpbFrvfXcR6EaoFUeQ0
dwo9JTHEeO5pPpOic4+EojPUZcjYSANzQWx/ehEWh3Hm7GAy4c/gi1XUoRWcCDtakL6MXqPxg5tL
MhDeqAND3P/xqchtJjaFukn19rtNfGWN9MQPko6QwPCn7tFWNIVxKNV7iZJrH9QGMKZpE2EWeChs
aaFFL6slbQ3Gs4Xq0NIsxILDiLiFYJ2rE8KuLJ1V3jNQEZaAcdcyVVPF7o9fMy2InZr6HSXQxn3m
PZHX4RzK6aYLvsBDDfvRJ6dFF/mLYWi4Z9RR88hMpRFLpMpSCcJqCQVLbg02bmYXGtj8yncqCm9h
ZSw2jrmqAfTgJVAhrGYjLdY+fxYsthsGKGE5tMcoEre2oy0HBrQ9kkOzHEYX5nKzc8ZUOcio/qR6
eElFQYqmLY8AE8HWxmgvEyjR0Kng86oLLNxiRXySeWiQQ0cC54S0GhCQDsirMkv1A/g9mGHFK2by
fp2ylv85qU3iUnShk7w1uanB3okDQnRMqkgPtsBJBiBVhbZx2g9nmu37hIouySggwKBJT2lfs3TY
CpJC8jQXGNI4u904V9gRBjsfKfMCwjUxCV4AQAG5HDurc+R30WG4ZlbaLJFgGPjpg3sxBPamjuvw
2JCUuQcfTckXqwffjrONB+YocAwSJpyRBW/SJ1kC9hx+CJEvgU/wvRtilesGoEng400spPciEJeB
qQKwNB/mQwgbnYUH7If9Th7iR5gg5GyH8hTr2tEmYGRtVOMRijKFELP5qGR4DyXGOlQqJbVjMQ+b
vFxJ2u5D8yPLSfPTi6xdCfcna0j1mW9UdSKQ+Jbx2GUjx+i0dzWD4j9v0rJ5aQvZbybM55/nhY2e
1wjbcj3f+LZTAfxE96+qIEsp0kkn0R5n7/Hs9Uaurq0VTDCWMXoLLyLuq1fQ7KqjVa+yyXsS2aAo
CGdxaZjaMN9oSdiZWW/CFN1KqqBPrV+B9GpAClTzEInM+nMv6UAng83e51yH8kViySmXGucmQidy
GnuMQzVT850UZBV1FdtKU1w9Ys+3qo0cZRT2BOjz0Frw2t+b+bk0ZloTKEiCvOktosj8A/HXTzmc
kk0/FAnkjkfdzAa+oz98mfRVlsPkM4gLECfM9LwHoQRMF6Ymc+E5zIIEdrp80n2alUumRlK8dVPf
dzAZvncFOE2wW98lhhbjvWzoFWQJiTiLtAo5mF33ka3Yv4z2k/LRn66SWki1G09N3flGjVtIPwTW
GNIGS+uSszNjnecbZXwUhmLv58va36d1eO8W59CQWSodT27Gprzntcnw0wWfMETmpy+TYKP5OgE+
DgdVjH1nPXKM7oIMHBkResfcbjPCVnNAfKDMBFv1dAM8dR8oytLXGdt4vcrVJWTgE2bmdb7JFPWX
2hQ3q3YkMk3tWXhGw4XTR/gGAjGJI1Q0FmMvvS63ldShlVjmVkKzdWDznUOOvKWpBfnKSDTzpMaO
hBn5kuBBee/zJ0ABeVMzbs8LJvOOFn2abaOC5rck+Wr+Y4gA8lYS6e2p7rIMIXxKHHFX3yMdNAvT
36Q7bX2vxVlZwp0DUQPIuAczbidIZ2qqCMb7xtFyAh/OLxuDXocdWukfo5rt3cQjPVOSWl/wr4yN
V1nG+sLUyUsFmVEQmyn4YwXJElYjpCJau3uU4991k95DNfN2VkN4RQ+hOOzYnvkhDKAxivZjnn/C
O9W+QE0faAq8DnpmPFUpOHMrzs2VHujhoXNbiDRB/1BG4jcgvXEVjWwtYRc69Arj9tgRGWXVunNu
1brYAE0mSMztvFNU/tK61DiWF2Zh5hM7EH1VgWLdVJG3MkNWxGIYy32ss/MNSi0jp75pcShSTwx2
jj0Gnz3x6/2qEjnMPL+qkBH1/ikw4yer+xz6MPnQTZCWam2v496441n4dF/TQPMeuCoGq2qi54Zo
GbLa0/c9KJQFUcfDqcb/sxkVzyJMR3qnsECbEMtaW1akUXtkYsB+6w8lzNFVWyYIQYwfQqXGvW3F
3XakHGED4irrVPr3YhyoYmEdIysw+7OQ5IMYtd2uQrf7lSqRvFi5fA0hIy1nOdqsToOc6KzoWlIH
ToZRZZI+D1GSgfmRG99ogHV5Uwb9tPwnrT0e3KqpN4US3+enqIWGw1VMhL75ZhgaJm8ds+VUH1WU
aGiZZt3hnPGh4M7xkLAlrifxAI0JWnoOwFRTi02MYC2ZVu6q9bpdYISEJE8Tldm7q1dXdvWMgKZH
+tx0LXX7uZ7U1rNlf76ZRYeuLTYFqGEg1FxxREg+Q8HoZUaDTEpwOfuGc7RYXDl7UsF1SXE96+xm
2d18o/dyNfgcvqqK6qaxQ3BDFh0EROv8vkiX//NeqsUp2BztZd7pFGxrnCzUYMto+a7nQCFN47cm
AA2SGb3PWhvrs116Rz2YQNiIGIDwyKWv6bRbhjzelQEfXtunNlWuh+G2Z0cpmi0nDDkefsj6oVx7
DQR369faaqRfsDB7+xvUunYcTPfoEp9A+2/yezPZSYunMIgPoda1B/73ZhH7CYIW5DyjQ/c40hkB
wbhk+FaISyz4Xq0wSToR1jXQA39NAAiK86HzzxytuBeJEmPXAwl/rSS4G90xvLg1kQ55uy2QIwZu
iu4OPSvto27lldNSE1wbw7nGLZH3TcLkX5B44cTOUxLEPzS1ki2fN8DFTRmq1TodIxQtZfucxBlZ
NSJYD26TgNWkZ1DxESwqBUBdNOT62pXasKni5zQyvpshz9kcwZfrgvCTffyFpHLUcgmdHlLONpUX
L3WaiyyP7aYXXKJhS5BAvaWpYeyQ9ccLuovt2rB89A2TOJ6cMtZyl+jfMuKP7YwiWznAbXFqTt41
1PSde0pM1V41o/MrT7w9NNJTxpySkQa/vje+Wp1ziJM1SvfkgsibHp1NGh6B42KhFquSJu+K70xx
k9h8dTOtYePI2E5Ltk4z3noNjwrFa7yOI7rXEuZ9KgykK0lGa1OJtQvmwFWmKxygboRLkmavZrKU
23q3YZyxCBJPnG16pSleul6lp9t5CJeYByyNKvuIOs/a6Zk/wLvF1VePD5rE74gFYSFq5Uaj/7YW
PvOXUntrJW3fqYzNu0+V3TXBcqD2sjF6C6iKniTzP0Y0Md3zOqPhTDkYpcGNjUBsnGt8fnTFw5uE
W740fa54uKSXeZndbT04O9TErazDM6l4sL4Yhp4cdEtFgFbE1r8c4Y4bp37JvdRGBOU8M/p5sUyp
rQkGMbfwnM8dGP2FZ/sJhV/5IKATM1hQ0BzGGvEhvrOXIcIu7KpnQM50ywj+WDYq3Kv+tYkjoM7a
cHdBKmMc8pjAk9BdtBWIAGvVDw02Y6OvaeZr5abRwmWokDiWWvaTrjMQiFoP5n3QrUfNPtu04qRU
GZtkJfpOdGU5GRY4bbHuKrAT9Upbkz+wUf2uXQ22ma8G8qrtrkPWYiXA/jXYtwGjnswjWFo3vhWv
/m3oITC4okTeUaQUxu9BSARM4O8HUKF0DQOsrQm61RC2iW8hS7ZsDJXoDDXSf5Yage0OduUFhbTg
j6WyqPgHV6k+rMr86b9ypoSgZfOzMqjWicTd1zz+Yqca0ryrcSAlHN11ulJtnS0bcLMIhNbo0bUy
0dZnsrxLkwPEGW/CUl32S8bKDMwcVfIHSEzONOIIiGJ4i7Wuoz1gbGo5IHRKArTdqY3I1F4hAR82
bUdLwAy1nEuXoa182iwVSSxWBm5WfyviuF3FifFs1vqvyMjLtSBpjmF98ZJntMrhCQFh1sJj1VTF
pu57SmW6ifmg3TGBimrYBD7nXNmYdz/yqh0qjVNWJPfEbMylF5PpbrcUP5nnbsJ4IPYkyj8DDcVk
aYG0CitsskxOGHQ/EVOCHKtdyNroNgTXF9iznhOT8VBU7kYC6Vauozypql/fQlPH2+C950lJ0o4W
etuaJV2G9gMww58gRkE5dAFRNiW5NQTlMDMimyQj/WkRByhzpJshKkipPeQQHiDCrHLi35R9g8h7
4yHxWNtGES0VpMSLTgN9DLqGjPhI+SUVubV8eKCaDDbYFkq0/sAoEeki0CAxx1K+ONmJvQDxbuY9
ojZVZ3NN/IOjX4zs2GqcaSJ+xpmsLuyqLLaFyrBCBtqLQzodYDp3P7rlKcgxOUf91MBL4FcU1Snx
xnrbpRtqmovE31GRBgkRPpT8N+eR3R1/iOQmSuNHr8YdkzV+fqd775wa8DLqnX0m0nN4B/HIani0
rZwJkLD5MyCEpsFSirOPTlwq6QcYSIqVqH5liED4s6ET/+Sp+7hQjsJC8WWOrUuQJRVIWl+ISCoW
XOCzJQ5kZzOuS9zXi5IEk9UEUq+I5qsdAOR9bjAZFMWmTb2vGtXTMhxL+xzE476dTihJj8gnNxmB
5cIRJdsBi5z1hOuEBBvJxIbFxZpsxbJnDzo0kj2Q6qxd2111ud+s2ZZzFObLJnU+6G5+iSJHYoZ/
s+/2Dr6ke1Q4jIPAjxpTkRgYXxEyDhS86p61ZjX22d5WJ/ieE6zd32iTc6T8aQ69UImnlhEy4gyx
YKiqF7IaP5mwiU1U10hNHdYyU4lvVZHYxPMmTy32pIXaM7DLOaUBiw75Oi1hmSd50qxs2d9Npzhk
WRVvXNH3KyhJT05YqgQ+1xVnV8ii6rjFBuxrVLvLkbnRIaicDYw1aLIDHC6Vcl302Y7q900Q6UUt
aMcL0RKkw4CzS/NPoryt1HjQy/ZdaSpkhlZh7mHtLceORBEkCfYizEGHW71rLxpX/rDGOEuB03eZ
9+2xDpgu9KwZW62l8xqOzdrNvF8FLSpnZBQM15Zuj/vALNcmEIHWYdGaeETQbJrhdhaf/L2ZYduz
FuUfz/19+EekwnYMZV9ODOwMfcln6Mt89499lC6CWDLCKZfDDGbjykZe3Yz1mlAcf95f+Trz7yx9
Lucvn9/zb3f//HfT24upmWDrnB5zFrNrNBdt1EameLw438xf+/fhnx/i7/f7t//6H2//8/2GroRU
pY0s1cRLLecvnLVff1RgVgzYYf7Wmh1qu2xUAfAG+rM64mdyAjXfEBb5RVNs2DV1Se5d4Ra7nOp6
Xcb2lz1gAGlfI4HHZCLwh0NYPDhOdSAP+T0eu+EjBIpNNJRzcvXG2in6SMdqIuN53aSc++fdfCKa
C5cNDpiJj9l9Ohsy55vYnRB7890/7Jv5bogCjDHPhMWRqhMfMot+b2vui8nJz5P/9vo/3a0zP31+
03xj6/A1/vxPf540R2pLGzdQyTX47/v+/lh/nLJ/H/9P7/mfnjOV2t07cjtbcK0Js0IeENZXczD+
MFlm6M/sWZ1fne/Nz/19OD83/wfzvb9v/sfX/uPh/L6sKTrqNj6LahqO/AOo9JdHNGu8gpmyND9p
zEqvv6/P7uPo7+vz4/llW7D7adx9N40OqoZDmnk1d/3CAXcx351fmm8sskYVoez/fvk/vsWfb66i
TP3/XDymmf+LeKz/lP9VODZ/xb9w58Z/UKO5rsomhGCYGbLwL/yCijzM0HUHq7+OYEtHsjUpD2Ga
IxwzPdv0UFk43n8VjunWf0DEtEzXZP9BRJpq/78Ix2gHIU/7dyiCpgGEQjTj6CjUbNAqk7Ds36AI
aq0orSi4Gppx1e5s2d5ES2BzHVCdFA71t2cQa+yXT1nAVcgbh1MOYDoawZIMvEVPQcn4xCtYFHqW
y9DMyj4riZ5DUR3MCMhc1fbumXjyDS98ZCZ5gx58qgqLyS8RS35LyHM+ms+Jgt40UXV5Asb8masN
s0v0W4NY9ZF+sTWu3xFGuJjBR1NC26HIcBr5OpK9sjDD/AS3CM+OsGhXyger6t1lkXdsSbwehYcw
rmljy3Uux23nJhvIltAP6mCFWpnZ+hdcAxDcie4suoq8cpQCUKf1FfFu1Dpath6dfRVRuDmRVq7d
ZNw2GkEn9IxHLen4xfKtokR36bEJ7BzMu00MGUJ09YJGnL5VgwHwNmHyvvwQrrYhjO/UOE6B+izc
k0NIT8roiFcgGK8gBoldnshIHFL4AXSw0WUb6OcsG8hKQhs+PwJFq5/ne1pF0kqqqmfXMbWHkW0u
rcvI2xZJQE6pbsoTiHvm7YphI9gZtRVjFOWSW0Vw9Y0xuBZCwVrXjSfyHWNqSxpxTJ/VazBacJ5Y
tf48bApfXKecGTXyNoZOmHhkgTR2WhqshdOajIHaEFi6/xoQnnpRvYCNXUB97yiuf5lvKuKnLqVe
3FrjV+b1SPdHQtwWpF2ND1lQNGCsQNiaGc+plVgrPp9yHCmxuTSy0l6MiSxWhlUYlN8625Iyd2gg
cHjjj0rcU0fFdqoGXKB0349W2zsnrysqVjmfwIq0Da995UQPUZcus6EhG74OcXjg4O23aZdf4aAo
ZzsZmpsconA7BJFcNY5V3/LKMh8ZvEP2DU2tekYNzI36QaSIf5sf6ODCzK5orw4JhmSw2M9thtcl
V5jSp056NFS6YIkt47exVNGRqxZ9TGm89YUc7r5Rv7TA0H7FXSYW/Wiaj63tE1Yp8n7NtqVDZqk2
9A8QMiuB8i1shQO4Lx9aoZmYQtxirYK3I/ajse66bTx4NvBlGyk2mgX91ivF8NsV2T7oGA4QVU93
RrHD96LjFE89xANMXzHd2k9E/sUfGvAp9j2FC+CIKhzVXLiRne0t3LwdQRPXwU7wOT+Ofo4HNHGt
D3cM9iUTzV+025c+UhKPaMxnMmTHXTgpI11pyDdMzuvUt/ULfaAGZWJlbHvCxFYee7WXJHEJfsoK
9lKTvChLDGTgVqCyHeNVr9O3WmMmy9h03F1SNsOrI7XXIVGKqzRp3vQViQyubxHyKWX7O/tUNGy4
CQBIpEHimGat9yB7xFSBZnvkEEfuib5FtKT5Xt5Du9laMd86lVC36LS0d9ev5MFu9WdPN8/MYIPP
TInEogrM8Vpo6nAOE0A1eobE0uVkwy5iOIfexdCSpl5/K5Suv+W6vmssL10SZ42ecnq+C9txXUdk
i8zvcGTl7aoWPD6qiiVQ1+ExgYT1aJl1d8bwfPj7FJ9lAuorOka2zSCiz8tXtTRQcbmFsp4fDmgM
aXn7/FQZw4SuTV8tLbn4ILgfEb0lz0MBxCnpPmy6PmdQaPld5ulDlMvgMj/qgy5YIb2aWCoNc8fe
vbMCUVpmQ3CiZa2+ItwiWMGy7kPfNdfK8l4stJwA3dMnoAHpYw2jDWs4miB7sNawEbOzWfXpWaEB
UxgN+51AZ6hSMsY4+vrd1A2ibCLX2RSOb91K064I+/TFNxt6AmUhpwlHX9kKqUFjmuRnXDXVhc+P
7VvbhvTzSelTveIlMBV5U3ItOzZcLrFrRuSFgtzflbZxCdBB/nZd7UJ4q/LV02ey96kTDK+KmVuH
xpsY0NPDFTHy5qpqhL6vpOm8pVNLMNSSVxMQErsehF/sOty3zhvlUuXwWjDxNxANB8Vbs+aSX73B
2/OPAIgF0rv6p1U4n3Rbu5Rd1r7YigE3NNJwa7W+tUG5BxGN4M3HXLOKhScZr/u146zcVpjXapAk
TKucwoKQO8I/snzVNpW/s82wfHFgQS0zAheOfZQ/+EXpXboR1VsYOMGBHzl+diwCkMJ0eNN9r9oA
4YluGZHRj26LiwMZ4010Jmu1b5fEv9L50uP6lAi3vZpJibDSjZvXylLobxRQc5Umeu5lhRHKyeW+
FFH0rFeCPrHKbzS/yqjFSRQqAiJtg0BtiPRzqvFq2c2jFozN8c9z08O8jYt1makvPtKuszvdzPe6
nJ+na60Qi17SHntHZw863UvSHuUtQLoV3Zt+bQRcffuc5UmtpL1yowgQma6XdLDom2ZeJq4pqVRO
In9AamhbryVjLDXxicEk5TJopxCgfcaRyA2homFZZMa1M1BpLDnwiV4S7wb5VBjzgh1hcTRNimgz
KDEX9g5JtV45/qnEY6blNenL9Niqa4aa5FFhlV0QZzpFx35rIwWRyUVhm6kjeXe6FMd2yrGwI/XW
+VFMoKSv7UbDZ4TsVt6mSMq9YYj3wMu2WtDqa7w63c7qql8swuNiEIp3CQaTTk/RvAonic+t2X+a
glCFBlWWY3F9AEzsLMvhFrVpRdqMby6grvFtUQs7plkfDOfLGeL7GAtWVEaHCuZxWfWPmjWSfFaJ
H5Bsy6ap1BUj+pomnHalm8kgXG9/Gz0BWlUvF6iyo02tWGJRmHALYWjCBDQJvUEjq8ZITis11TeO
3YtNF5X+IgzjVemVX4HENcnZ+qLU1rjgrCERdvL3ZWsv8l4MoX9pmXKuHdL5VL9fNuY7KcjbTnMf
mwLjVZx2307j0G4UpHiwbX8OGvmSONZW4ifYigaLejl8J6WkAZOStFr3r5ZffrWF3S69MThSajhG
B/ZgUFc1M+guDB/BSDULa6N2ZHj6rf9ReAphHL+byOZgrpulV5XE7DQ+reNKwyRuboaO/qXFCHjZ
RsGkZI2B7VqPZEwxDftCyPc2mojlUnytQ9VQ8xFeqaUH0ZVTU157LWr1hlrjCam8B7ud80n9AS/U
dcOLPxDHqrPdDaydryuHoK0v/siojvgVjqb1SP03ttdeukvkqOCYQ+WpNZTPKRpHDdS9pLEUK/Zu
cIpdwkoMCaq/oyFCo6qUEmx1gSyvmZD/0LWItEaZ+oRa6q4TqLtCfzPRR8WKsx91sUtzoSOFxtU5
Jat4L3QLu3asIr3DZmsbNqIQYxWY4rnA9VF7XOsN5tziIqbhWhXKE/VTsmVVc1ACLnqtp8eOZz41
O7mCKQm/ESqQ6gv0y85FeqS/VMaSQHX/qAvuTWV3pLLAZMGb1fj5Q+q1704mjsUIbrRWy61UhrvK
+biqqw7nsWPsMn08dSVZopbgRPRUbclGbNJHDVdtQB9KkFe+rF0f6zAfTxU2tyHJjpkaM+d31Wo5
GEjz/UrbcKhDRXTtcDUG6otaGA90GWmFeUa0Flb8PgoDVmLK7y3dYOkRhjF6Ov0w2b7IzHgH6Ijq
RrPekSI/GA0DnsHF5DuE38LkHDEU8dWWOHqJGiRn6NnJvA/Yer9i9zdXgCtDb37UMrIWzB2BIv64
2fCLOc1JryWW9DyrgOc010RaHddJexUpw2druC+DZn63dvc9ROJklnicUN9mRXYy8xAAGR+5lYZf
oRU91h3t38IqPzVcpycnHLh8oddWuRa1UflBcBEOcOFuiUvbFWF4pmB+Y7g5NYKfpG0/uKX3mOoD
CeeMs4esf1fd5lwAFzPJyaI0QjVehb8hHzNf4ADMzAEJYCE3bRNXC9q9lyqxSQ5B9oKvH1d94KSr
wpVXgh45Kaucg2SE/WcwX+uU7qpo8TUuzQ9Lja4B119bycNF0Y80kWVzCqS5E60RrgmdWiKPj6vs
2pLyuWVmiLoAd3SVZfg0G5YsEuYQyOJpCAEzdCFtpQ9z8u3hmflu3I6gccCoEmVuRoxv7PtLigZC
K0coK0YXXWSq11tba6/u0CyKtPrw6acXioMlp9XEMiX3KO+jcyPaHuuLpm3tiPB5U6i7QViYDIpP
pH/N3mRWgCdQsR7Y79PdK8GlNIVOtcT+WHP5G3hjH57NmPAkT4ZXp/JpW1c/ySAJV2kNcolSGH2m
+xU8xTe3MW62l0f3pDBefZ9LOyp5Bb5Ad2gtmW2osuTe8jikcq9Bpq/nF1PU0MXN9ERkd4uOdUg2
Sbfuq5VgK8ektjszZ1SflPQe4WRZ6FZJyLFB0FfTXtj5matgYDUJ2n5YCQ/b4hB6DPZcfyna2Noq
PQr1Bm1+WEd0lt384iQDUmcP4Tkc32PCp3ZU+E0ZSO4How3WpZpeFIUYVGG5l65zJaKIbGPHHjFR
ZsW8kCwmpj6NszSU/sOunAbEkL23QiISRtfNdpWVvEdxoR+qjF18LtXfWo0bvkwVxgIeWUilwSxI
z4ZNqtXiTcJRqisyRtj435j0Tu4v+1M3yDcNCta+D0tB0O6G5ohnmX2zzYe/EAZixiJyHsPBZ9iV
u0tRuU+kB7CZqIwXVbe5XFapvlBItwhq9yKt/HHwWeAB/J5loxC8GvsuPdFjx+WVPnqNxgPLZ14O
yrOEa63gSV1VXvRmpQS/VVZ37nL1h2yulEsZLLQyyYK1Jkw21oG3kQ0ii8qG0463AJ3Z38fzk4Zn
vyY6ZLX5+S6b/MJy+O/vm1+O1ejAbkxs5y+tUo7uiGbEP/7L+UXVpyI0exKUp/9yfqoTGBcEWWgj
/eGlbwT5kawAfD8o8Zdmt5WGte8q0oUHGkl59x1mFLP1oL7R8DhHeyyvaAqVel/I+gJdZu/S9mHk
gQKpsd8sXElJOX478fAtDJwdDfp36Rl7o+u+x4SskqII71zEjlm4JJK8R1dFrYAjgfwhU/8ehiV7
ynBVldq5GCK0j7/HkQlVmnIVaC3tJEob7DrSBiar6tKpkYxLt9RYOVHZ/SW1zffG1HdBZghnqTdO
s2s6lQCRf7HzwrrONmNnPYuEjJyWiDckYPZBrdNd25lTAKiDYh0ZTq9DESJXs1uoJhQNRky03HUy
8RYEC06pQzwu2eMfymYHZu+xsDQVyRp6OUY1YCDoJg1eGB4SOyWy1qI6G/XsNTXHcDM6ky0SKw4t
//hjdAEztUagH9XWwGw13ej/955N/49SKuAk7rME7A2GMGYVoBTiW5rRDZfGg+JYv3WbHpx6q/Xg
Je2Co0yyVR1pBCBXX+g+nh3EZSGhb3r/kNmrLslOEKzXuoIyWEPKFY9nQ4P0YJv6Cfv82mTqpjfq
CjTWNuoF+5lVSmyuz7HBJmWK9Tv6BfOfyemTmWz1nehxVl0Pzbq2nXXtKR8EjnNlcHICv7zf5eDu
I4kcgRLBsihnKx8zYfrYaNbRgUZUi8c+aJDWiAclYqwb0fRQCQVEO0PvjxIfDTgKO9GEH9qong2B
bVqOQUuPDtmBijc8NtWrm3tiFT7lie7DWOgePKyiCwXW5JhuRmke241rE1KbKOUJj9aEkcEyKDSu
+/pF92Oc/b1Y9nFjQ5btti0bakarIJikwxGci/ReNDQui/RgsYty0/swMGlG6/eqKS1Z6zH7C3zy
+sV0Knguaf3LdxkbVbFvraCcXvV4b6g1tg6j/EnKYemhoXYHVx71GuCTTUfAJe6nBaf2ULLwL3qq
FqSdez3vh0VatuVeWtm6d0tEts0JgNhzUdrqCiI8giUH9nJ5Gczc3Vbm++D7NyUNkU7L8FDE18ZC
YFrL0iEbGuwaXWzEn/U2yzEP4j3ZdEX26jfuutcMhOtRSIc1jO6luW0yZ1JCsQug4ODQlyQJVLeR
cn8BqkBfVjaje2kOz+i7WUfaCoOFeA9pO7jj2mfHtMgq+WUWkDextSDgib/iInOxP1KxJkO30ruz
maQfvd9UBwOK2iqHWmV25a62QfpkJf7jwg9/D4PRPEQm1SMY7j7hMpa63mtMiPfCb5p7HLVsZcB9
mnnHlDVaxnX63dnyVTNRgSfjF9xPD2VTwqRWd1gZ/A4rzS3VK53UnAY1Tj8sLVUhhwLzmxnCIRwa
ndBO66hGW9J7njJHvaASXuT18NgGpbLX6jfTlDulfm2cCDdOue4asVdT8ynOYU2pjvZA5HS0JFZw
UvJbP5VinBXNXxOseCkEaeCZf07JNluMxmDQQ3lAkvUtxug9iK+GJl6RPJRoTbKMatLGl2izollW
jUYkPIFrCN6bsvjS7GRvSOXUA5rzgxfQ6o+El/9gWhHL0vUfNbTzq4BShFivm5Dqq2nFR6vPb4FO
yGaKRyxNjiMCQVk5+CuqvVkXn4kYkoUawUgvDKTkddK8h6aHbm80f/mxnUEigwqfWcU9DJNbNpbQ
R9qtPoofqCpLRB+Pqcqa44Bdlr5DC/PXGPW/fBYFTct+XE871015GBznY4jLj2b02GNWK2nm0F4K
ev+tVmQbJNPEOY9TqvhCf6/MPgZtNd7BNdyQHZu+CTxXecbm9pi67kfpJ9FSTrbeDnMzP+B4dntg
WMNzk9XuJhgYOU+lql/mP7VSY+FGP2D4Bplc0WcTaBfTY86HSHmhDfmmGJ0NiE7UXWNw5tK3odv2
mKKEUawvnUtYibOPI/jd0B4aqje4Iw/F2O3rPnhEmP1kmxRlI53ihraHJVZ2l1yxm3T8Ksqlr7OD
tNAdeuY50jBGRoZzE7ENM3XYW0aHqdB36U5r753qPYWg3gM30tcOtaEaIMnqBF5DJ+XXLdKRv3YS
0w8ZqKDTtR1Q8IxF/zj9iZusvHuph6aTFSGxw41eh18K+7IpaZQyh18hZPis0VOW+aoeoLzJ2HvW
e+3c2TyYoKrVWLF6ZgTVWilUp+irldZwJscbD4mlvKVR+g4RZNpaEeI6Ji9VgO+qe+7yQuPLost8
ItX/h67z2m2c6aLsExFgLvJWopIVnOMN4dDNnKuYnn4W1YPpH41vbgxbVrJMFk+ds/faOYd+/Zvi
47lIsHlGI05LieaGJNzGbUh9mny67ZpproVusP9otdWkj69Y/IFshNTs2sxm0VVcJrP5bBrsi2DP
Mx7juUiJtjhiuKI3a2QnEHuU/hXGBAVl8V0yGF84ZVjk/eYuMiTnPTKwqYJYnZt8gG1KB3vZbmPS
QYkYGSe31mkIZv6F//4Bf1yy9iLaIdqInTiyaRsteZKR5+wnrh1rAo4JxnWencb9GB3CGITxHMY0
OPrhNzXui8ofHexd22Qin2Nwq4BjC9yHNUyo9IiR6BIAe2oEWNk6CGlbm0UhwwU5uDrKLm+bjdND
VPP6OWDDLbItLqim+UVyXkNe0E06OeHZUep5gMlVdHpzmVFX7qFEgijRj2aOiT932WgvGoIC8w0t
V+rSjuaT7q3i3mDoNgMyRegT5yajwxKGWWIa77PxiX7mZWIEA/UOIai/rJBN946b49O1oIt6Q7xx
i944eTl1aO4VJtZh3t5YOWBaCB0dQ66t/VjSdzdtpHIzAhnZoVoRxDige3EVCb4tWnYGIrhGaHCT
tZriea8lkmGy3O+EFrvoW+XSes28Gxl7iGUEIfRJ/Nwq4go7qHCt9F9n4mWsQX6rxrNXow3DyXOi
W5H7951Jl1Raj7IZX2vLv/QRs4y80d7o2Dp6CawPatIeNx2EvDjhOssFLUmmrySe9sncgMDK2t+z
O+NH6tmzMueDaGUShCm4EAx+ipTM8Q9h8kXbXnAKEQIBjq60zHew6lyy8+RnhNloF4J/HIClzVyv
+8gQDyu3QxSIUe4lttUG+LjGUEEXkLboKuNH2xhFFZ00zKAo0vuVUS3TzT5qAiLkdw220K00/G/K
m+doZpfbzVoQqbmnJgGSH8vvAg6lTAS1q5+Yq9BAOhaGW720qgu+nRfDZ/+kulswM/x7jyKinzRV
w61WxVag+sXYr3z8KNmzmNEWxQHFkrIvwm3GY6+bdGnxXZ1Qv7J9QFH4otcmOMQh8jdM2DC+d5/2
7DbrqAdyGfbncrQRNXozH1wMlQ+JP8vzFDgD+3RmUDdeB+ZCG5/0rIaWwZrnV2zQshgntV9/2ibj
pDg6yGKkidX/8modSC37JiM1V7gbn8chm7ZJg7y3j9Ot44JlyPR5UxnTZaq6XyXuOuJFra1Nn9+o
XwzJXNpNBM28JPmqj2NXkHXbEyCLSd9Jb90iM6lMvF+q8+j/M9crl0habVkBCpsR9LDhrRXboila
QG0FQXMlUsU6wo1k+qSa8om3Uf9ZqikhxmTjG4tp2FI6Ind903Xing3tUxwOn2bmidUkvY1VenIn
deu9LcS0C6WC+jm2H11Of8tIFNrdEc04BjEuTsatw6DQCfWaFCtWPkvLzhqJxf0Y2zTV003GNGVj
hlzSKdlJxxI+Q5zWpQTNvT3JrjeTckYwZwv8wf0ZbJ0djAARoqwOuIDhQkoysFd06U/DyGw9lOmT
yNk2m3QC1m2psbLTBOSVTSYCAUgUeFJa9+GEcYLlhcJYD82NLzxQj+38gi0oZO0h9WrwUDm6pTcF
Sh+/leAmpzDvPEUsiTfiUR2KgMYYt44P0lHzRsTIDOLq2PvdfpGRr0LXw9VvtMAVEMHXpoYUtZof
cIqEwWSA8aybEuyw5xbBkOiLqIBi0nkNhXVvj3AHwoQuoWfguhDlexXBJlAvKlUlGFp/2mO4NY5W
i5hQNFvbVNS2T6JG7tuzwIDSIucH+mjCWN+9hDlnMpMna58KzVlpka1jD+ktDLhcZGq3nbj+GL8S
Nn+QErnQ+s62rRD2wMIYihwY6XSKh27YF/lMRLntHgafS1xatgdq6Xu4bjWg5visWUwbknw8JBmZ
MmDmD1FuIBj1KENc20anOq9Hvwt3mspQeVvJtuwoEWxApx7ZcVxgJMpzlw353GlvVSvw1IUZsJug
a+AjRihy9YiGitV6cN6n1Lzp8x7TdDazFlXYUiY5fcHemM85jDWmZyigiweoN1DoNHEOVTYypOXE
AIxTVWl2KsPkMVQDhQdMFdqzCwXLwWwARiGJs23KdHIlW/XAPnardN3HkMyktgddd9OX1W5Objqz
vHNKBgs1++yV5uUPQx/5r0Bz6eFUtaP90J3bzNLd5T2y7onLjO13t6EJJQXjArEHjveJZ5FVs1es
1LD+RiJut1ZffulpHFRdGsEDEayxmiU3Ex0RO0ovDmgILqEPtXAPPdFVgSMVaBO7AkvqUm9C20UF
K0A8MpxB/1Pi3CrIrIjx7Rtco9yKdKzKDBk60PEZmEdGwvgqtag7qlq7bbL2iLzv2ZtAbIZhnt1q
6RqO8bbmT9pHFeRotiVHzc5t5ge0Q5BGHDKQ3UiOgKvpxd2k5pMlkjxguAN3vLsr2oxRhwVJGTsP
VwfSy0UvI4ZL7JhaMW/mLH60vNJaN1GpdnlS6/deGDFK1Kznxq8e+ljipgEvwCpmPSdhs51tkpds
ho4Hct5xpfvI+en5b/WuADxSzne5dkGUR7aXScMg0y6IClB+LLHMc09fgj0c4p0E1tmsfTZx+uy9
0dA/5trLYE8Hi8DeYIgcFxodlx79lzVAGZZdTlQ8jEp6QUwcFK6K6satUQghb7iHCIzKOOM/OVsj
latXuBvb1RgPWsNrb3qM30pri1mN5IYFbj7V9/0Umas4gvydFQBYrMr16CN5l8Vsvu10qj2zjM9F
m4uLloljlDqIoCzoQ6F6T1AP7YDajRzmIY2KM2Gq73QH2YnINkKAus5M5a3YUZRrG8Ifkw/7kveY
hdWay4W7F0WBM5/hsob7pO8CadLJ5nJ7RH9qrOuu/3IrW1s5doOZsX9jba+ZT2KL6rxmnYqUrHpL
9zaFr87Fzgv7YGhj8nzh84wZ9W+m+p2fVw3V4WZSCVsqmvKNBU6FmSVePZPZ6JLMtjEyVmwHOE3b
0/h2XGTxTRhOFyJA4OACphhrsFGZQsmJ1GRvi+53ZKS0ubLf6Ne9YFFAe71rAeJNbpBpo4sg0Su2
v6ZkAGiu3ZhGuiGogHsl/bOs0seUMBD+ZSmG3eF54q8xe/kxJZ/SATGco0PZoK4PYlcglS3LfFNN
Ood6D0QlK9IHaRXurkD/A+UJZ6YflPzX2O4Xj5k9SqK6MKH3FZxWWWU/ZsyUR3erpzAc98gm3hXj
91WXsRD5Tfc5p/GeSloXs0B0TVadqKrfDKpeEPeylPP6dG2xjqsXYYznbvLCbTjRrht6VORlBV4l
yT/dCdNI6ppHgvh+QrekoqX2p771nnp3FxMTt63SAQh8c/F96QJKiPcIa9QmpOO6Hiqz23lZ95MZ
Q8bmkwo410Vzrxr7mAjH3xQy2zZCC29yw3yUct8zVWFQqBOVFsMcrtHD06zgfyNjGk5mGmQdHqKC
i6dNR2OdjICLPCE31XJZ8uKRdR8SDNdxNPXpri76bqNxxXRG9pO1i968KrpfjOIqdh8Ir6KSIRJ9
unLyc9IirRvyy8nTZdhFR9Neuz0HHE/NypB29q49uqKh02H7j1qcO4gvuh+kXWyicEGsTHeSu8my
cMd1QNscEypDQrFpGC+zrv200WjfdHV1aHU/e/BO3pMxxuWxi/BqVqlLvzN6dK1fbp52d1U630cK
dA88gXCMx8sINVotOy4ip9DbORn+0xkoDv6HuejPlYQC5Vnw8RLA8KvGlfAsOijInq6/gWB4aC3n
q3Kyt6gwwp2dTvqWVa0XDw4N1p0FN+OINAoI6kzBWZXSObsFC2Rme2vaTG2gC9gckePhUH3NunkE
MQAAVnearwoLxE1RW2sVqjtZW5KFgRKzUjR86lZrN62sgyhydrFEIjl1dbRpGntVavklJCPwYPTT
dGuIlFxD4Dph0uoHd9ZvaRzQzU7nXVsFacNirMcKJKsNQyhJhiURgkirDssH9KmOAnvoTlWShj9x
wYhtbGqcFf5Oc8Mc1ktXB7qpbVQzAmjPkt3ohBfCM5acJQ4Dr08v0+Q+GlVoPdh5dVhAsKROG48J
s6g90NeI0pT8Vcc1AHKTm85g/8bw/LMGXigAJPNs0CF07H7eZqGuLQgf48a0vM8UJ+96au18i9Gc
4SFGi8ro2bUAtDNsJTnfsX6g78qOEHBfjLmLg9CTnx3phCCucjgnWNamlg5ZGMsdprNubeQ2mjXw
BqTZ+N0BHYjOUvKRI6kgp7LUtsze23WdMAbiu4lrmH7XNQXMGCLzZpV/9k5j3BqYmIfiK9Sd7CUP
8/skt76c3N3IugAclOMaacNN1vhbFQ8POYcCilrZBtp196sFoXDxistXrVHgwd1yGwowXXllOruG
67Jetz8gfyhMfVzutqxvB2lypexvhgqsdw+9gHWK3VQZvw6pxuprIe0r/HA3LjvOn8ST5cVOkve6
4rpc0K4GmAUVoMtuCg7qveXZNzrKpIPVUFsP1agCfB0W5dMUzR8Wm2E4VGu3xmipV0wxEvkWmm2y
8TP53pltuA5p4eHYkL+GtiZAoSvjtS9lFwBIwalRUiCrAUupENtC43idB9UhusVqr7e8WbP01xHw
Nt5/yhhCHGsWG1EB0e8b/VWnug8EVnk9aqHcL21iu8Imqyr5VCS+xO/mTvScHJT7sZowMvG4NAtv
JqeE49PFz6XpFGuzgjJWmxY5LbNWbnVU+Ug642YTWdNnK4vfMhtrhFLiriLLeOf6s7PNa+6OcOUl
SygBh7l8UQOfm22pGVBfden1hh6vOcPLr4cnvQec0ASFEUy5xS1An5xszYjqgO195A+146NfjP83
cOP63T+pG//f20x276Ti/r8HT/8vt+N6W00ptHaJkiyPRlo26+uN1/vUjYvQ7vozfXxvWv99xTCr
+dX152SK+dX1Af/zrb68yN+nSmBTYDg7XG+5/u6fd/HnTf55Ra533bz531siInED0QArOrqtxfGx
/DHXV//zRq7PaOJkKPZ/X7jWMkqI612bzF1C5JdH/Xny67d/n+X6nS5G4sx7DtKD339ECxLEK7rq
QKaneZALZ/sf4vY/t3nzDHD5731SRFZ01VBJ3Fzvef0uWlbqv7d14Bkx9tj76+1/nuH62z8P/q/H
/fM0DowPEJuRAauZPvomUUCZGYjd/n0jjakxgbg+1/98W3Ucq6Ru836uL042Kjb90XnOioGteZ8B
gPAUcLEl4Or6JV0oMvHy5Z/b/v54/a6U4iQyUOn/3H59/PW265P8/XGmCmXvQ1Dq9bd/f/H3xf7e
dr1Lfs0H/K/nut72z9Ncf/RlA7iqc+I1HZDd3+f78+def76+XKnqdF7/8zR/7vRfT3t9TDb7N36n
6p1buRKGFGWZYWukQi4/ihCmrLN8+edHfZTQy/759aBDTfW2qb90XHQIs9cH/f3yz2161YeAZmDO
/X2Ff17m72P/ean/up/hh7ynv8+FvpCcFpLZlpuvD7BrAsP/fPv3Cf7n9/+8yPXHf3+t+UW9n1K1
+c+P4O/T/n0f//k01zv+c5/rbTEKss0gwA4kOIjR+SIjNBihrQiwYvSB87qVd5Ecku2f5WKwXjQH
NBhMF7N+vq4G1QIoi9OqOthWJkCNLd0HwoWyTKOlyJbNtbTlIgYzwTA+Ja6DHdPf9jghQzo6y3d0
61qbLbZLqJeROTv+5ouZ0TrTveJJD1t978fpLhv7p0YltBw1WpoCNPtq7FD/KTfa1mF/2xnVmVxz
lGWKmrkrprup7n+IpQ6yGD2BlUr2Hsxh6QE2i1x3grtHVDnh5uGuMPQfPx+fjNrPtnGDKKIYK8RF
rbOCIpxszIIqKcrORdXEqxZrIu6ZOj65qKDO0TKHqchxGKbiUpBWiAKocQIfzspRpxRmil5jn5Xh
fd2ow6hPpIAMs35ve665n4GNWy7b1VG8UpqwtZGZgYSdQsf0MD0noHRboKxaX7DV5zMNKvYq7PRu
bROYHTMfonpw2VEOIgXF+6IP87Nl54eyrs+odPEpd/Z7MzQ3VTXBBQAev3G4tlOhnOKIiRQw4Chg
x14FXXmYYnWiK8EeI6UNqOlwC6PUwJbPFCCUdrIdGj47R1r70Ivjp4gZ4lyb2OZDrwtqNuadR2BD
P/7uBB+M1/vvzNQZj/Y+YclZuk5ynmdBrxg1EEVmZyez12NETyn7ljZ+bfrfaUgBqetUBOPseLtw
XgmtlntpMv7WWg/+sssnbdNOr7vB3lAbv1BLjtuuIccjl92PSO6KaPF6orVd0Qsqs52lTdODqUWo
WoCwtkzd1iLMPrrejzeM74t9TRQyQoS43XqzMexsmW89NBob0+YPj9A1whC8HxfDPaQO/TTOaD4j
rADkIPCPrrdWjGmZGSQe+MjTGRtwLkmTnX2s/ZZhMQfteF6OIDN15ZnQvV+MsCmTO8YDjf0hNRFe
KlN9N4U5rk1OvzUywH41Tkjl4ljUa1tPbfZT4sSYYghavCF2140kdRRby8603Zzp6J3lxFCkYLaI
8uU1TDLE/C4+0hLh1VQYvGFey0VJFpRy7tdq7Ccciw46Om1bRF14PxGnMzfeV52XNvDm6HPqta30
wEINBnWZYZ3pJ8THuMTK5cc/+JDBfEAK2hjj/OY3ExZ7e29ov4QPo81MrORgGXoBlkC/n2WIiX3K
Yc72T5MBnQCwtfKoviuNzmvWg7bRsu+sMQjnaSiMaTzWW817AXgGzzYliL7NSxXYfUkvRKtOM6f0
epADTXHDuI1GuhMF01elfzoN8SIL5RXQ92OXNc+I6fO1T6fS9et3Q/YXZmjF2rPkNpf9S6WHwKE7
YlRaQrFp0vTsN4yRcPioCpFPMe5IRbx3bE2nTjYgUNov8KoaG9tanrNH6opGD8q0vrE8I9rocGkN
C8Flnk+v4HA+w6hpmRpXP+n8NpvABwXqUD2Jmd2bz14TP+NfL49lIuF5H4F6627vf8pReQHtKqAd
MFSxL4LLMX+XJLNI3X1PB+eCLvMVb/8JWGW0LgyQxzr6Oznb6WaBJ8i6O4XoQ2hNTbssjt1VMpfx
fvpyyXUN86esVB+GKpkLyenOTrVgUHgGXTqJmCRYu4m7QGVYIpJSNFjbIYg4JtZtpVDHpZ89H9Kq
rRHCYLM41CMWLGxazVqyR4x1anaB36cjFb7etsSr3qNGkQQoAa5ZRsjuSC48WRdY1ug45PnbAO0v
MPx8UcbTjui64rV2DGvtyCnI4WkGMBvnwG11GjIjEzFU9hvICS8u2Uv9uDSnX3uXqW+TZFgpEUQk
5g/Baz9FYn53DW5tGq5rpTsRvPMCx4yiXCvCDIIDQhoPTM8qnqI3A5XCWKDrHKbqUU+bS0MSagHS
qlY0OjsaVubAG47Nrd9hvdOl2W5GzaWvqde3zK0If3XtwBIR+9ZoPFQABfmPlJlbb9GL0B6VcPJT
49AyVRedwDyUV5cio7FliUPTuJ9dUm+q0b6DrVcEtp7vY0M0qyiUMlBDiP7DG24gna0id+ERcNXd
KIu0IRsGX+BqzG4Q903oG8oxCC3t22sY8IX9SOKHxWRgQKMkAOKO7ZNtzPBTCntX2ebOmYdzFpfP
5ahvbSNHiB4jD5ma/D1xOMy06s3Xq/SmX0extyJD5gEN8BN4xZdpoanYbfcEVeS7Gt1Xs0JXQ2u4
gNXgRuMZHqXIaLgaHVJWw3XPVY2MpuqYpFYMZVy7O2QhCpXE3Q0J/IoEpdo7U/sPP8qf3FqdRtdZ
pfqAwDXfd3b+no0cE6nstqaiNrD6UzwjIgKjvtFbmlpZbd4l0P6tlvMzQ06b79l1oz4kNWabDC4S
+2pac25+THL8iDpmggSDPndeRZsgYeJbZN+DSJ6tZnyHEPwrZUjbRxbk7uSg7OKJ+SoTOb16qHGV
qkRjOp4ZfLHiR3tGkFLNSb+BwaQgS8w7248+O687RApbDt3NTekVSD+k+NXZ3RxIrrCw0pEwlDbj
Jx25hWYPAM/1kjA+PEKyvM8i0DCkgjsbTFG7EbLSe9GlS4PMO1QjY3pMatFam0gkixOuzZp5bIgE
vcCdBaQlzP2io27qsFzVIjtK51svMB7pw5viTR30+jWpM/hNU/7it9qRle8xaUOSDJTgo48uRk2Z
4JhE/w37sQq33R5g9hZSnsMigVQiwXK1GhgTfsQTg0HSvi+Jt6gXZLfRu8kNRv+UVdVjruC4MhTC
pMLZO3jhrzyHr5wNgJPG9hVVyMn05Z3y8rVQw30tow+nQEygfNpQ6ZC/C99Hf4DZc90t2c6WTW94
5thYkFUrFrHXpjUGKpoR0oZ+4pTc2WqaD6Aaw6q44A1AbYMZCM8Mp4t6dYnJXM25Ny4Rk7d5SoME
lw+fpo2e0yrAhbr5r3oxrhQyH5Beq+eERvy+jZmqIOgRuBbwGKA7L6P+iHQrhscTfmCDCVhyTdIC
m63o+rPV+mdZ1aCcQrT0eYLni9G6paErwEJNsjPWr0hoK2t2aPJbfMiCj1EIHAQFKqtAmYIUTDzs
9FmYrBaP6KlrjjnETGioV07XJg+y38jQlU9c4Kgk7/0ffVTqBL14DazD2XuhfNLsid2crz7Q/JJr
o5EhNqiPtvO3Ue8x1UgmfotkLqdJ0zIVyauKzAVd4+ShCGvQBDYR4zNmfQhSiwxyRu8dPPjdgqK+
5gqu+hodOLUx4Cx8nYBu0uRk48fqo+F29FMOlyZ5MFh+gk5xroVhxpiwOUVJ9Vt0Ce1xsqPXmfUc
dt4FwcmXMaJKmduO0huTUJh4JJCXZxVBZaVYjGiy9X50oQRZpa1zNpPshVr7xXOteu0AAEGmO37T
lWLYQrzVxfO51LhTACHzM6oTrubuvRalS5Zfg3S74ewYCGagd+v0BdMmNyf20aMGc3N7m0bJ737r
2/LoVEa7Yu5ObNk4PDvVsDFM2N5ToXFtFeyDXXWHDZVhr5bdWfTGmbl+0RIrd4zZbhtiiClo436H
LteC+BkYXvmMguiLnXKzdrIG2avBxF9w0Gi/zdD8TKrsELpMB4l9Pdb2pah1EE8xYuK8oBCdHchT
XeatfUw56eycW+U/FZr6xWjH8u1TMoYbJO9EYSCwxGq0kX20kOtsRCTN+9imN6qcH2aLlktffzS2
hlrVRzSmV/FzbSMZHevw2SNfYdXoEXUnpny0shjAPbQcOggBxCmMV+Y9KH+CDp3PVBXxqh8muF+u
SdjV9GTqmJdSzsCYTzizEwLCHe2Xg6AkyOHAsEeMDRclyPgBZo65z3MuOEuLYiDM0+Bzsgf7Eo3F
Gf47zjjXMynHunOXOa8ajAEbGxly1f7N7I5Ef7n6yBjA0R7tingBm+0Yi1SFMdDDBzq9eIt3dwhB
qWcsbJp1BOX03sfWl+lq0zY0+0ew0ptJGrCsohzaYktF6Pgc/ZU2+RsKE3B/Mfmf1PgyQdJXZdZv
i3EFiZnqF0Pt67pJ5IFjridTv09Q16/iRhAnyexe8zlKhGN+Op73K2G+hFWwOljmsO8nk+w/03ho
HB/plOEjKgYbpmeVszxgkySQdxFg7UcvYzBuTmsDUaQweo86IK3Xho+EB3EHXLLm0IbyqCFQhFID
ayuvn9O8PMe6e9O3MJcq6udB+szgDbNZufli+UuDVdXNF1oBb7X9MyFJqos5hYCFmMzq1L0oh3fR
Dd9JQQ4oQ23XND7Qd4L+s4ZsXYKNC8cWW988MBDg4Kntxz4T94ph6GpKi3OPY0ljRrmqUv89ddCf
oH96CuWDsnUGoWzdwezCEtaB7jJUOueOfbINJp9ZJDcu+bxBq4vbml1HD1iCJBf9zreHZ7PXnnVf
ldsonh5wuPUBaIP7grCdvk9DyJTzm+c/ePTaEZkUAnjdYliQKQU2BaYr8CWlZhVMg3ODbGzVt2on
RYx+CNdz/tzgAL3RYeNxTK7bOrY2Y2qwE+sRvOE3ILfGdOk833QRpkujw+cXJfPGV3hPYfgPjf6m
5fkNYFFzF47TrhrDbdXnmF4aoZBUye+4AcfpWCSy9njCKTCWfAyqSnZfw62eHaiknYO2KE/6hGS5
qieStyM9I/ch9Fr+W9lYaPC89GcS8Vss4w2YUmI4emWtU99EdDW9VnaSb0KTMBLTW5U9YLYOV4ub
Mtqz1VtWMmEPmXYGISmXuu+2aGH8AbcjiY2+2HO3dBFfudnzOHL1dioErTUcvXXvyrXvdTWUPlUi
EvJv7OqnDgm/zuL6IqN4a2VOgul1PNaZCaY1BImbKjZt6JEb+Z0M03OGig30qe+vGs74ja+BwSKq
vsSb2V3KaesDiJ4INEHrKcGUZRGj0CqEVRVu7Lyv4cm6DAZCeiFJ8lOF+UkXaJrYgjls6516NSfd
Ph4rufKos1dtZf4MFqaO/BkedLlD+PYhULOIGV7c5JMrbNU/FTOgrajynzTH6jv0w7YBVjhHCFUb
vixBEatRn2/b2N8L2K3qg1ORZInyMzHDren0v0GyXMhM7lcJaxQ54JuiFy++MR6nVkPJ0bCLr8jP
6FsbXRnTP8H0KvPNnba0wuN6OuWOLjd5UqptgoDRZdhMDtTwwjmKGsSoEbkMtrtpiXnhcStggVEA
vOxAcvczHlQtSJj+vdgm2hGiHe9l/OOPr41nvaKfeRKFotqEuuKgs1h3YZisEHWgSEJLKdgtUPBy
bqLZrZpd07pb610nzKQxrJexUBofaPtQ8eHRFLTutTybAmlbbz3cDyOC/zij1eI/40cnLARP0ezu
jUX3ZkdxRylM9gmCEY89LCZF/F3KKujD4XrszTti9O7rXyy8IYjMobFOY9zf5zY7NbcFu54OUN9s
/Y20R3M1mdXFyYenEZ3ClgyFuxT2oeWjI/OYydqMYQM2gWCMKTwn69H4REr9KXAudzoHZua8iNh9
NF3QtFFyjv15l0ksKAR6dC1nS4R12gNrb+lvSjpfmkASwt91wFS1xY1LMybl+g8hnvwBsz806pI1
7rljAfBt8lxaabyHy+bV06LTTNJ3Y1SnzHRnGnfdd92Mi1bgJVek3NIhHRj+UXjrDmKRkKOFKkaV
lb+fddxUDhPkKpRfpd3f17Ga4QM47GnUo8jtIyKLbs2QgpoKqb3HxJI3pmmBXaS/KAAMhjKmJNK6
+o6LeJ862U2Lt1jPSBX2WvpUbVsHdm4QepzszKm+ZG42rtsmP9Skfc5Kh0dZOZ+Z0d20JpNY3yFd
JcN/m0rrKw7L+zZxNryFo4pvBTSEbh5OpQb9JnORbiTgLwbrIZQa7ozw91xqT+biWcOx86RlHz0a
B2c2yTXQa2ouE21nUQeWNL6FkgfTTx4h4kSHqsx+ZLh82HH+MRn9KzxiljALp3FHmKyXDJcpI2s2
TR6xUHxSQnzqi8xZVP3WqacPVUfDytO5kGuFn8E9JEJqNgXyZnXtVI67kSUzsCZas3pi3qBap5sQ
f5DzlCwz1VORR0dU0A+Atu2V0LX3ORpOeuPfxH55NlnCgaLsZFUhMRhMVDVykwzJW5K39vp349Tf
jpV/hXVNeoZZ3Rdas0LCxuLi4o4JMX9ADJvLYRNie3Xp6OWZUR+tvHhEDLkqBRqSEvXLNGBhio3w
NU1RxToK8gsoQfLybIsxNWJ6jUhrtykhOq/lTGK5EEm2nSNxzKvy07WbD6Tjt30RepuE45Qz5BW3
g9hoKvDL6pwoL9qZbboWA1EWQivXVjpftJB8wLyfd41jbRwF6YdLnrZx8rVncnahouz3To/CfNFT
jx4Wu+WPqi3/YRQ0b8A0sSunouMoLs9W/gJBJojz6q6N5Vvco31dDsF5asxVSXm0jVwOFHr5F+x+
Ozrib6GQFzq3t2EX6uwSyHfIG7I80/qY28WjjM33YnQJRJExZe1Q7zwCCmMbQHlfJo+oF7gO6zRl
aB7Xe3Zjj9B632qZfrP7fRo8KQ8CP4hVzgvfP39z6lNbh++UB+oQx5QoIY36k+bZmxYd1RqxfQaK
ydy3mk1bL4VYl5pNdCom7VSJWruw13wdC3q7sxLbtiZ3GqXFkn+GEAdDDZ1xO8/2ZXsuK40BAU8A
w0r7Zt+7mlT/ZCehtx9n7VKzKydFLKOJ6UU3fTKwaSRf0Zo6bV2niO5rYMVTVxg3Wo6WuZlhhEeZ
YKPmxfquCI3dNPnNwdE85PiT761xgBUP2tShqYHMsbv++Oe2sNinnJdLsovIiSFsy9rkWiUdtvFF
tctjEkTK8c2zkzODH7V1BZ6qxp8OlSgyHAfiw6WPbGCgXglLaXv+nu1sUKgqO6TTB2aerc3LnLfd
rqdCbweuYX1LAzKRj/VYfSoJAipxufrMJGnZRu/vRPhbCAJWppzRUEPfeO6aHrkkKoIOb4qmJomF
idLeHYxfuIE5aaiwizD8slIbbI5LCx2qku1jkSeDg7/JZVnymhucI0vzXEO06e1FKL5j38T8Ao1+
YhEOVXiw5uQEXR5iqm+++tlFIUXAI3xulpdLlgmM5RJPOcQfg++9eDZEDK/cEwj5f7g7k+a6kewK
/5WOWhtlIDMxOdy9ePPA6XGWNghKIjHPifHX+wOr3F1Vrui2t94wREnkIx+AzJv3nvMdZOpTcjWb
zn1e3VYJGAaUNQ9FiMMdI9OxqRQtTfcWD+Oqcb0fzQjLWIWQvOzsQs7jgnbMaRuOzVnBW8YFIXki
/GLadqY+dT26xzqsx1U5IVlD6MZjLY9Fr959kr12JvwUdOJ1GtEJdYJuZblVy50l3ZWYMN6BkLpt
kv4VpDHl0Jhga5T5xxDP7bVO9T6kvW3anJRl6LPBgjD2cVVt/ch8jSf32g8/UEElZ7NZvAgcOKvY
K1gek4d8eA4ktpTe44wWhchjS6zfoyY5eCxRZvgJZ2cXWR4MmX0Sm9ZL6rNaE27N6ZYWCzQoe2+R
S9LRfXF6dcMZ+9Ex85c297KtAdF301sgKEIDVpgn9vEihUtQZHIRQw7t5kHROaRJhU6TtifG3zlj
VoKluSJQZjacm9FO0z3KIL5KnCWzsJ3pOW8zhsR8oFUZ9AxX+pCvahfGmx45wxkSwlKReevUITU4
mPtHKyspVGWNsxjSz0rSsLKrH2lS3zV+MRyyaXEXZXhGhDrqXJMvGjKYameaT66bvnU0+dhtSgOz
KR2zrIyOYdIvBbT4Yjv4X+lWhnv+d3Nn5miWBoG8bRk9BV9rOiwYlwxqV32FcQDTIIbKMIOmRzFy
CcC8AJmj2dmZhr/vb3pisNZV3pF6UtgNNT9jD6cfvGNX0/GL525gXsYN48uQQMuIuBnKu9XYpN2l
zhkCtXbLpRlKkg+T69CGqwBB/GrMkCMPtDWppciP6LHQcJraR7UCO0Bk7LVm7I6jlEXMFS4em/i6
UOatXym5V2ZX7/qJmJE6waCRFttIkPw4h2wOYaja80C/PfWwNCTp+OwU+EBN/cTUjOtfzMDm6MgG
MYFcWUlbnXNrjvHVOTey3xWmbIgsL+Ir7TI/rRua9pUcjXPDXQwDDFigRu7JAeLV90k/tZf6s9T2
ee6PdspKmsUQtgkLOOA5S1jCyumk2mUm1JjGqrNyfFtu2lDXZvZq4X0Tf8htYQxKnJk35poHjWOW
Yz/nGbYx1yKentyJQkCJsIcK3yyPaFsRvucEt8Rp04CeeIRl1hAWq5RERVdf4a990Q7vbWBpB8pe
ioaGx36Tj8+Nw29c27ykSDGYjSGg5ZaRjOP1L7Zvk9OD4dujKXkOy4tJC4U7ikE3V2UbpS2UR5AI
24DXtqppJ2uWUGupslxmPVuHEIN1EvYHxcGdYO3c2IpOFXuGxcCZi52PDDOKel6vfjMdpe9zsgP7
ZHoBx3BV9W4PNSEp0VNirSC8DBs8AIExnvlPxofKyeay7fBbJckZdD1CYZih0jj0hd8AsKBt7lQ/
hM54i6bkrl+cul7gPWdR7x3wKRFKQqDeSqNB3Yi6PnTFuSm4k+0A1xQPEmSW6lpNpJKVY0HYgsDZ
SVlhc8+pyvpBKt6bKT76cf7RFfXFJ2HAtuu7uXUIKIsxlrfBG9o9vloJB0P3YwBZajNWLJkZFY9j
DP3NwIzZwT+VRP22jYwvfqM8pAqNuWa9Q1KgDJcsB+97lCpmOoy9oNtT6XDOIUyFipVz7V6UrJX5
OKUbtu1jIoPp5GDFWcUcfVTRUcyG5bgjnnGfVfGDNjJz13h3QhkUhub03I8AqlqTrvDYPOmeiYgz
4LsLixYMEOmmzpjN/PThddTqLyDN2xbueB/feZz2OQSzK/b9+KIEx4EOv9oq8g1q9kNT2tFtCInb
KCVjA2qVoUXPW/ZfgEeg6Q6u0y7tCYn4MXg09KuEFnwfGo+apgC5bP4qFIVD80M+EdBBtzXT+RYt
yJvB0b2J3AlyWKyOeZJcSGFeIPfQbdy5Ii3Sp39NLLxeQY2j+V8V76YcvunepGJxhoPF2rNPixLW
Z/YNR3nA12IuMTxOxsJt7vmNEu4qfEVNZWf7SILxBBueGskhN2ELNYG8q1s/OZXokteyho+EF3Cq
iCLByQveHq9NpIfhpsKapRqELCPorKh7m6bylh02oQomo7MqY5ioBTqQajclZUskLucOLFjVnTlX
P5IWLYiOkgdh+sE6qmm9RqUNoa+mcYKBrrstnHWcG9/ptQ9fjfDA9BUZu6Fu+pYx2zwW310XPqir
OBo17U29OHPIk5z3IVS723j5YNN9yw0f5PjyGT6V771N52GJE2Ar8B4BF4yHHIH4KkUCQYMo3XmG
D1mw6adNVbMOB5X1mHRxwn1gvrRVNGwsIdx1KA+eg2dMzf4LiRVAZRp62mWbD9sm4CCTDzO10KoZ
y/pYj+1j71bzXmBA2vbAlMZUhcyOmc7BAqn3PDy4iD0sStrD+2sxiaOEY411UNlz8krLrWza7qav
vPus4A0tZvyqldXcaF+T6xeDpOTrEcAbmvFGPSS3TTDR5KfNiKPw29BZMEldxvJJZz1Lp3ZRd3yt
6iLYRyMG6xJ0WePe5kzESClVyIlRzgeVsesZsVqZ0W5KoGUJpq3A6bGGl6e06Ua45DXwsOAGKNl1
6HBW4ViGDraCF2tA8C8t9NB+RUBfPL6z5AJjc707SzaXuktpwziQOCbmn4p9Kcw0JwG8mUF/lwS4
xmNb9htd5GSnZuDfasv7cO0e76F+HjVKM9VQbrgTCtt2Yn2W8w81klUnobMmH67DDTrn2fca6jvN
T03tZ6D6L6aQwPTqqUkRU2huLtE+jml79hsUPvg0t+jMn6wUrgFJzd9V3+CTlxZoOV9Isrtcwryr
Vcb8ZduHztFH8nOqkvHJmrHwhSSW2FnJG+CqH3AD9h0xCThFMnjpXrIZkuwRQgRzUxcnPzJy5HTT
bS+ZHtgq+BLdoUBhVVkHw7zthN4YfXMNeCzbI8s4Tn1wW7UMiF16EalFagU9vYTlf3rJC/u9mcdr
Bd6AKpUQk+iMIblYcXcaCILaXarwaaVLdcYc5dZJIizdaYths5eH2tZHC2JSl48PxjRb1x1aIFHZ
bAPxAS6FTfEu30UqwRnDijBKPdPnStkMeN8EYdc1oqfGi86aWRo9tzehtL5C/8lq7xF8r7W/aeEo
+2qh2MeXjNTxdchaX5IIrqyj02ds5QCSt5lVEVIcY60bsSsJ4z20u7dUpd80RGXufrEfaq6Lioc1
Pqh058wtuFqakEmSbw0jYYIm8fOJEiSIwsVGh4GJrc3b3KNZRvjECntKdPLE9b93vzX4JTch/QLa
tDT9W9/Ed8ixyg7fx3a8b4X7XmX6xZvaB6YQUEgTgyx4VzN3xl1WBxwHlLWod5ijGniuHQXeyIx8
b0UEYs2Rn7AeZEfyXNXWNysYwCwV6MSWaVahCX/gpAYsrKiO/eicezK0iAV2eYIK1Hs5C3fgGK+y
iz8agRMblvVIsgaytgD3fPNeuO0L2c50o4vytlbE0bFzsqYTQOsfctVfjwAl8M4ODE+2nRcjqTMJ
rQwpVOvKzbb2YnNh8fnhincGmt42mv3rEUnaprDU9ywPL5iFoxMModNoz5+G8usKQBiFe37lAApM
CxK39WSbW2RzRKLS+OkKZ28NY3jV6qrehW19jw9sa9rE0VSpOjUcSkNdk9TcgR7I/VqzwmMkS94j
iGuYFvRRFga/NzhF5dDFobzlEOaEW2MasEBE/pnOxnpsi2UfjAlid4vHqGruJEEyI1AHfox4M+Cj
3Xh0y9cNPT8HYO6qZly+jicYeq5MrxKHyGNYtysxVkysRoYYI8kxKKf2BBkBKKlu9WxaUJv7Ha4J
8GopRVnVHsoC1EdHTzguIO/osdh60Xwdw69eExhTbM1Kn0IvOZIgjFAdxZEFgHELv+Yl5rCYjfhd
+pYSQIdw4Cj6AUD8CBno1QlgBT804o0xiTdH17fK1IecnN+ttqh3M407hLraICmzhLU93OlQfqvU
OZSsmmM8uIzDPnw0DqWyIVb2/rs76TeaX6r2npmg7MciZFaSniWH0iikjBhDcesm4y1J07fxQP51
Zx2rMMt3Fu0BJ3fuRoEZjvZUs69q8wRXBrRZI17aEd5NTcPUzsGs6D5Z+4VzU8zyIZDJvWJN2Xmk
3qXNvPcrAirZyZWXrLuSARlxJtskoRuJBS7BIiHqUW6QUfKZF1LsVOhilnB4U+fHuARV3RP0qDVV
Cc1GvxiRABjZlRqbH0HS/0hbZhUkSFn1fVZ3HQ/NhBWmfEV3/yMe7feuL7ekpG2kmVV70xiZl5GI
ZtWc2p3oGy1ZBvYYyGieGbeynMnZc58TdzyYxNRiyqw3hhZXMblQ4GXR6HRsiHaL1/bqAy31tjYr
Noy2Wfe+2tk1O6w5fEOyfpel35RcAAfpkabuBUuY4PqVL3PgbxrQB1idrCe/bFAj+V+iDmk7k84r
A0zCCqFdh3B2vLJz7wGvFQ3u3Hsym/6qC8rb/99hBbYpxOdv+H38j/C93Lzpt7+8FzrW081b/v7X
n57fmxzr2e/iCn75ml/jClzrZ6iZkOKkaQGCtyVpAb/GFbjyZy6Ja7oOU0/Tsh3597gCZf+Ml19Z
nrJdUyI2+OkvLSdTggyU+NkVvuXzLzZhBrZy/y9pBc5Pv4sqEL5tW77v8gNCVVbKVPz797f7uAjb
v/5k/ZuHCXuOS4ApoeN/97olEeCCSHbEhFr/mlPxyxtzV2ZTWBZ/Ybx1V8aF5svl8s1++evjj7/+
ZCN5tiS/KSEMZHnyfpDO8NsXC7q+FiSzB4epsdKd8JZKp0f2ZSHj29YwrcwfxJIdO6LooIL7hfda
G+MxyxFKxT3Z0y4tg4zReTOgk0UeugHAEm5UyjPsFfETbefHivnS2nHkOaaNs6lEPWy6hjmvQksx
ji4QeTu+KkPvMLRs+wb9DM65zd1v7oA/+UVd909+UdsxPZNzsIWm5w/vauSggZKp5x+mkNm+pjyW
iUdEWQz9Fb94aqFBsNEvogP8IBXwUC0do7hgdBZwcosrDRsxPxBA+pGr/CrL+mHjpVhknIY4ykLk
pLpCXBMl/J2yHWBz0o/r8GWLfdpl6ig8eexR4EHuVLjetQTbkZIpVzHeknAqSslchBRL302e439E
/kYFZnwG4uZakeKVNYhtDBfkuq34sXXP8XFwTaSzKTHFbqhfp5rmSRTWh8izngp2OcZWoNdpFh4S
1O0rX0qbL4k/rGQ6FNVwh6UVrg3B3xsBKWN+r7P6LjXDD4YXaLbS+KHq6BMMY08h1XqbSaVfynrR
FKG07SHGrnMHyda/uFbLTffHm9JVXCebDitP6B9uSrNRlcz17APXNzyW6eAxkelXX2OuRTWJxBMX
YFMAcSc91d5gplulJZJZJGqH1iBwIoDThrLyEKbSA4gVmYeGVKgAENBGxMMJt6WztWvvdWwZ+QvO
WiuznxDmJznCpXBPKTiSsa5prEwX66U30ToKdEl24rccXTio1a7kdF5y39e9sW2Gwd/Oyv+WRWo8
yaZ+BSN3BQfBg4VnJwgt6WXZ6TkX1WK0u8tLbjx3ZIg39Vekmn2FqHkXtBPewVPZD8dJOBthZTdJ
YNxS+V/Z7jrDHibNtl+jHWJsLBxgNFxFVVBVRp5/Ma2Becq0dOCT5Nb3p40LUGts0w92+hMX6j73
uWP+xXX6k8vkcXKySH5RriPM368dsDy6bnIH/xDLCpG8yRHUC+0JtikYTPEAve71n7+g9WcPMSkz
knXL9oha+cONYcNf4pDLK8qRQtpx7maPWbBaHgan6F6YCd0Ad2Ew6iG5mBbaJtJCLJcCK0zBoCAO
Pwh/DOvw0Hdf/vnP9mf3rG+63nIyZ4mR7FC/XUhpjBdFbmSoFcSV31KxuBE/GjsZzUzbtal6YIgW
c/4vrsGfvKwyLSVt15MAr9UfroHP1NjLBsM7oBD+QJr9aFasB4Rbf7Q1nMdwTBmxeo///He1zOXb
/uEJtQV/7TrLNvU/9qgktASZFY53MDUClji8DQfkm9GQXQWVSRxKZWUr1aPxVIgM3ccUCcGqHgUx
CUDBLcvHRI4jwmdb4rHLr52kPNcJi0xgElFMeslVZvn7ibA6VCYTaiUT90aVOekGj/GdWojI2RS/
FI1xKZRzKnre6skNsw0R6dua191mIxJ8KDG7pBo09+YdiYfYbR1K7jTLj77DBhDKc2GWeK2/hhND
IrcImadF8Cxd5r11ubjKvOa7Ru5RpRjCOzAOwcLgDiCaoi/5qgnMS21+siF1001ag5kOEHZS5BKP
CQaRUPB0k8Qar22OVDYF+4VozUF+Mi0LTzbOVypkMzAV3puJy8Y5yXBIBIuZspGnNj3Kvnwi0IH/
y9a68jHVuJo9pzZ6c9XF/iOMZX4wnzfXruWrM83grZfdYSLue6gBZgifmUyUHhryADitEC5AfP1q
6aj/iztCqD8kLDE9InHA4kYUruf4vr08u78pWwIRZF1EeN4hXEQ5g9wlRX+LLHjeGwGDj96/4Bqa
mLFX11Kiy420ez0Ps8HMOTxOo/I3/TbrPblMFYEOeubB8gbYYzliphztAQDBnvEJUo4Oioxhdogk
hfXUJa2FBD5lnLLrWNA3ukvAE6neZyKElAb8YOwuoevMiRjqirXtEQOSZxqJnGtzKnDXrZw9dhCk
VFE+fejCObkiNjfK9r8RGNXgbPfLRRgD4QXxnt6LVDXXdMV/0DBElxlMj0g3UU96NkQfesXIpKr5
QZoREqPi3qu9RbPYoIwrQbRUlnj1u2zYCeXukF1jaqHw32osIbaHvH7uKLFCcjT0bDGJIqYYQ063
i3rjhe4i46Ro2nu5fKKJ8iUAroqOzH4hUANffBY/JAnyhxrllhMYG5xdwObouzmtcVPPWOGIDtn0
2r3wusRGu/4h7Bqmat5EzvXwIJPqQJN765l5DG10uG7wQWJJdLHQ8FapZz1k9Mfr/r6o7Q+munQm
EBgUFWkA+PiSjePyc4PxvUQU1mtyhehhkhmR0t9dZ7Pga6MJTzEtdLRgG96rJROaObexaE8ZoG3R
2h0NGqlVlR7HMedO5mvXtJjfKM0AlsOYT/SULdWptVMWDCtOf6RTMUf3ovrUhQ6uxHZBe81xsU4T
yN+JLI+j6y8wWm6JuAJmi3AE8X6CYlWSuQRGOQEYmQrmILZ5rJbNWcbkqmaR3nqqiuiv5a+0NlbJ
WEfPDNceErs+x4QaJ04k1nUKoAnC3iGHO0HIMk6DajcQ3hApboYJ64jplmRn22PKbXeoTc7SgVd2
azH5Fz90wDEY/QP9EX9N//Yp53GF5ikv0eAaZIemZws+FRK2k5PybdhKnH0VqGe7tglAIkagtSKD
ZUjuC5PdpR5rVkGy7vdmhLzQhhlXxk9FOp4Ti6jwoTQlhPfqaRTo0GY/oyUxlnKVd9bexcl2UCl7
aZRC90YlOO6YecO/QGVVwL0eJvCy/ezegik4z5G8nfpuWxnGWw4/k6J1xW4DREEKqqcx50gd9F96
UdyHJtc/b0zzTGDZqXXNo+ipUG2qldKu8l3RGQ8yYGVGpnPrq7A4IFJfZ0l8SbyC58kb7lu0lsR3
oPxXhkDvtUQ9WDzVyIcPUxrT4V6NzFgY9Y2Eu1bBBA1vSK7ThASENN/XdfmlkWW7amOBmgZJCYRc
pGRjJt98fQqi7gf95OHYDDzH/tjuW8gfWV0/FJ59vOwGP7oGXE3H3CiuYTeBcNebyo2e0xz8rIu8
oTcD3EMVGUznzqm/6Lp79FvxlT5XWs+neoKAGPslpLnJ5WzfFMl6doeXzLY3nQ4ouvUeRfrNPGqG
2QXowwSFDaoVkmaj/KnJerQGmf+WejWS7nR8yGiwr3L0Qg76tEWI1e8ylvrCgMqsm2zeTH0ktmEa
oBIdrT3U9xSfW4sIJbvqi+CRTsZ6GMuZuQnqokpkX2gcct3Vc2UOOY7UuFwRNG+iKBlefMFuYiRm
eqkMvzi4JXlOvlVfkJ0bu5LTAarIgzFqDBTTOuDciHhgQkUgHFrjCtAX3xNhe4swUfb3NUbSZNHI
VqVAj6r0E+7FiwH7I5U62RQAKRJ4tCvteVsMEYgnZ/eJ+J3iOBe5IlspZo2c2wrZOrYGmjBHT0fZ
1vLx7GJafgviR5S1ej1MLJqRvBSEjHPo6laO3OuR9FYrgs5Xs5ImjXNKFxARUS6aDD+fDlsKMIac
wI3tKneLvFdSSiInH4anykd92YoOPvTcneiQAb5iu50MaN9cq9SfvhnxV57ydksaarKxff+5a/3L
iBdpFfrpU1s1ezVaXH6izFYXs8nDo9Pm+7SO3a2MpnITVTVEFrClZm5emUS8r6kjmW51tENn+Vr5
5MYo5BdoWbDCktfcd2fbKRCEhd8lPKss/J4r/At5jaSDauoJSku81qTAbyp7OImgfTEN/3uQxwen
Qrw1BcYz9Ilh5VrlhrN+X2/LMT10pnpFRPSYs7yQw+Hd0gmDhO1mB7/3N+nAMTLNSJZyP5JEIJ/0
Gn7QvnwZFmmoi6xjKKKbUkavQfiKMCQr6K6aqWIkLv29VY0AzCJx+PzaAdExDdRu1wI0nkakANKn
NBgse4K6vWb4xkgnHF4iZ0AcaRB92CdYAhtXMdnp5iejyzCa9dGBhPdsM/LvBQ6lSacfdu+g/MzI
GYL/+FLOSzCGaW9FrchRV+2JRGnU/8LEKup557Hxge3yYsSN8aiF2XNUYd6pK4g+dfgUCY5rcsk1
Gr5oo6TD676K0LJfjeaC8uae0V6zZRaACdeY/fWAFQ2VfZ5/SUtjj5t9M0xJArjTG7d2xXzD8K33
KDGbUze9Fdq5GwYDhghdhKNRja/aDa90FED3wwhTGNG6tI2niRAUrOzQ94YKbSwFD2SgWW3YBjJ4
L+ourfAbFkfVIM4xOLm2ahc4tkm3M2qXA2Dzywd7ZsKhypxRmmNfKFfnXSkhw3op+pduNujr0P9G
covCjV+3O41kupFHyZ/+8SFcGhR5QiiP2fXDanSD+dQjcATV6+0RiGHNzUxyGWrqbz2XN9OYzidM
/vMpyYmH8rMZJMjyLT0t3H2Hfqm2w4Py/HPoESoII+smsojyTeviufFyEI0NmQVxINg5BoaykRvV
BElb+06K68o2r8G0bopBEAqmxXUi0C+l+RO3ONuuSvGPhFC2upBqxGYgXBtQjlDtnmePOVCLmBYN
5Dsp0nfDnJMw7xXvtpVdu8R4xpw95okMyWC8pkwakepHd0PZPhVt+lCn8ZnkyPdmGM+xwHHpiTev
c76qExjG17T3NaOf8l1k4Z3QKI3EkHP8wbeeYGugyrjuO4d9vXsaO+xvTXfu66VMUdEmMWe2Ppph
6I2RGBI7Ykwpi6nmVeYYRFTl5185900n2+wm0Ik4A3qcXTisrDxnjs/jKgp17BEwnio6/gsYpVtg
KY7ApWR35bNDJYQRKWRwy4UmcucMpaFcGzEcsYXvdvr8UAzw9s04vaHuBvm2pB7PHctYNth7mjTg
N0xy2xnJN6S+N+Vjkmpm89Qqn1f380+f9wo5qtYmngLqbBl2JGhb4LEIoslPn3/yVCdp8zj4kyIf
eZ7/6AiIenY+fxNlbiEWi47wvqC80/0Z+uI58IJ9sTQ0zCT9SPrgkQPTASQXfq3CxsoZPvnMyvaT
4y8aa/sQj+xuBbrPFc43AgTo7yCr4ODak4TFQ3D8pGwyZ9CMyjmsK+hkBqiBrS0YI0/D8bOHqZPF
GsjsMkTf5BGTuCLLaDc33SunNsojk8gfZ752CK5I+AfJurkFqG+tA96eRicfvaIht1iyxj5hxtHw
C2gB2rAiNyecGf4oSsyTy/GSIDYeRCIPt7XzkS7b+tL6+zwkBoifKgfNh8Ii5JXKQpDAkXvu+d5W
jDcs7/URE463GZeXiwP5ZFnT1idMjtOLxxyWNhdK7cfazL4SEERdC15sZWbJ9zaAZTiCkdXZ0Rn5
/ZLmJjINuR5CVGrCNMlD1eZ9Ijx6bEj80MDdGvAmV37J7krKN/n0rIdbEvLg6wJvHMN51wH367U1
byzHjzaOuAvQ27A9U8IlcUXSfPBgNwUcSuWuG5ke3Kx7y50Je3cvjmTbMWOPrzKyTAk+FKghC7GO
HIxcLv1UEGglJ6jljsHr52zqpY/pzCRsRLveonsAAKtCoDTim57idWh6Nm0E2tHMzZAFFGZ2HG2e
8W5pKw4ljPZgGC/aZark0BEohulcWSH1ek+jwknal8Cr9mgMOIia5bOFspKpGqiTJB3ODakW2OzY
tYdGbUtJ0UTPvdjkjQsD0+CHcgx9N/bEwZw7i4f78/JErDRxBHTECZKvmgux7efiWZhsZQmdwcEu
b4kLKkiknYcl++h+ViMSlLni8UjljSE91Gk0TuKaatrzvXtjEYWPQC7XmnfFTehiMEX/EnfxxSBc
4pe7Lh0jHH8miOuR6mQYydOyzI95pn6I+l8aIWnDzTMjW+L2Qgaz9BchQDxmCTl96D4w9xpLTl57
9Gx8AryUjJYj9dKJQX1/aRrmxtVibsLgTCPpPTbMm0I9RD1SvSVX6fMtjROonPAClkYlo4xl7Bsv
uX3+Y5lCTc9LCp8+unLzpY9rEGzgtCAjuMG3gyZFYRxvEkbmKEc5y+WxYtZuZoKQrVkzO7Ouswo9
OM2Glc1GgSVo2dw01/WzuV3QjKOzPRxh7RAJQIfHcPJiWyL2wHKbL0FayVbA7AChq+KDpUGpZFNK
2yi3j50eALxMyddQ0YWxjKveoinRJOUpy9V94KEagirAdhy553qwoi2jbLDCPc7anMxdchv0wQ8e
oraN91Ew89AiZ+f4VXQlHN2kTHfZwElh9sejFU/HxrBfiY764FSAYaQITjpMvw1h2h/hkSaIoOeP
3IQpyg1sRzTWDD/9Gg/4npuA43HBi6T0zVDYXYbK3eeS7pwJo3c92zGcS2joy41H/wKDeHr+nMlk
RvJBe4XLPHiPcSZuSC67YBMQWwqoNsv11sWtjjEmXX3eY7PCLYhwDekBFMK4b8QWceqlbRUngTL9
MGdW2q65liyV5GTkYhNMOMeQIZ0FqrwNDXszR9Yn8N+NfbaBs0ZfzaiOU4qa14y4dH7ZfsfEcb10
cYP0Stc4Efvwxcx5qEcHQ9aS3OD37dJHowrGbH10AjvaTDzP/Ibte02e5Rrq6Nlm2MupRFqHRNEg
9fHbQ85nXYlmi/4Do7Y87AlN86tgO8T3qTO+NXV/YovdBFB5OfAvqcsAVekYIiaiShw55oChDvZC
G7chmosyPpb1oTEFwd4lipthH1YQPZkUvMRKX0xA1iUdKUskIfFSqFxcjh2AtCOux7OjSTDpIERv
BudLY2UMOrLpyQHOauXuW+8Z3xtdksVgGQr56ryr5dGxKAvjJKYVZct1w/mmEslLhYMWrcP4FZ24
sWoBDvcyu0pzi3NNYaEzWHw8vdMuRrqDrcVj3RRrqPM3Zk2+3xSTT0noRJbHV7OfOKsgaw5+Y4bn
unS+WV32Snz6VR4jJ/cX4EKScT+6C0/BRMxuxfarFczhbmhJKPJVvadlCz10JvhiIcMr3fVUwml5
HklNODn6Eiv6mdBLD9OcT1thy/dgFrVHOkpNqrDFjxownD99fgjNukPX+/fPP2XJMDpORlt656a2
mr00wvuGn+Bk5dm0dhVrSD8a07nF/s9aUm+A5dAQnU3zBMR/gsGBNvn0+bkfIeyVGOJS9OV0F2Vx
FTCQxfFfMKtzgc4gpYliEW6LwUQ6SrTqZEjrpNMUWwQ7pnWq7FCcPv/0+QE2FxNT9u5tpidx+vwQ
dFnEGRddi45S+cvfff7DHMVX9PzHbZjQJ2xKmGuhfAg7iTx4E8KWynny0iVZj7bIoQiYT9Iy5Wjc
Llp0jwCeRZdbsmuvPuFP//hg+xjypepI3SZ7G3h2c/psBP/77ybK7d/+k8+/l9XEsxbpP3z6t/17
uQzi2/9cvurv/+tvv/+UL/r1my7z+999sv2c5V+692a6f2+7TH++3K+T/v/tP/6qCHicKhQBb6Bn
ik3c6ib+rn+vC5DLJPjff/sKv9cSxE2IguftT77ov8UE9s9CObZ0BFMpT3gWioFfxQSe/NlBcOoq
30UYYPuS6U0BPAjJgPR/RiyguMNM6TgspP7f1QTS+ZnvJr1luOIJIRzn/6ImYPT0P2ZEvL5ET+Bg
B7FN0+MX/m1nHih1iTAxtA56ri+M82rwBEWyda9sHVOBhhBOsHbv3ZpHdHbPemEH9IQ85jgjV7mE
Iz8th7XBmiTI9ZuyJ/xRjJysx6Y6lVWTHvqU/ALQv/B94btAUJ3wi88WMmy7wwDHsSaTBK50Jnwh
p98E1njv0mIKO+9Um+2DI55mDzd2i7qTbtZ1ZsGrd6OblJKkeamCEadaZe6kz741hePXob2Ln6me
YSINZyAwtB1E9TVpw29j3AEZ5hABN/I+Fs6V17bWBlIFkoLj9BG3zYZJJjmHbUFGjOv208H1/DXo
Lvc0mCHoYgHwJCicW+pKcWpLharX7TYpYdJMtMh6x8rgHWfFtua46OjCilgOf5o3dOk/3BxOQ84X
1w3mdN7pYTOh8U/GLAAjktw35nPm/5A2xVLcXyex/4RNDGuxGPUpa+Excvnu46BvdqEUOKqWD7m9
yo0ElYBN9EiTQ5ktocmwehreuowYnwizQHMGNH3hxwUKCMzJwTq1aZpCvSbGEO7mJN7rOVDrNObn
F1Liaua2RzlYv5Z0IFVWnJkYfVA1VldV7Jyzml87p916EnSHbKztd6JD32QHBdkStkG7n513V/jh
QU5hfJub+kc19B3a4WSGGRD4z5OaLIhFCMkmC58B6z3HXwubZUATdA7hLeFgPXjJBYKhWOU+/m9y
KW/7qQnASTFmkE2nmRzcTUv/oTMo8GZJv6P6L8LOZDlWJEqiX4QZwRDAVjlPykzN0gaT3sA8ExDw
9X14tWnrTW9kVfWqVBIJRIRf9+Plaz1xpYIIxjEnDn4UJzoNibYEwTl8F9qH+KQN/rsh31VLMRl+
Om7+L7DTnFrabKS0wHpzkzIGYUG3a4L4c9Byn5AYWFGiznBokTLS/I87Bi8j1TpjVP2efeMH+lG1
HS0qRc1wYiftsOJxiu7q1VQu+rtfnuHitEdLlBQYxf7RRx4jB+auC34tvAsZoW5hb7MIvoABdgM/
Gqvb6DChmDDptmyt8YKLVSWL53pOuy2FLD9aW+MmtdL2GKjhzIQj22FfGo6udsY1nYaESnK/RHHh
S1tAcpsNDqMWtEZ0oMlivRD4JgRtjv3yxWEmRlORuycxUB411Kk2+HRMupxbpjA9oLui/5X5/i7q
YRWlLbzQzvE9jjGaIzRDfhbm/C8yjvrvlk065nAVqgHFVb9zr3hvCxOpIN9AJe82GosIRgkk/zFc
OnG9DucfX0IjPyTTPO7cbmqOXew1R2Z6M/xcZlTV2jMYgKaxwWAD0Wwf1B6BbC6MUTSXtGhfs7Tf
p63GYMu4YpMOkl3BQjkMYV0iP6LYVgk1EpXZ3Vslod+k8tGXKWpU5j42jWvsZJCvjTq9eU1LXMKN
GY0QJu+jaEROYRthOex7+nw+9FWw7SOzP0xSXeM0oCMOx8jDUGNBnMbC3OQjVk46cPeeMlpGbQ4W
eAc4Kpt9e9sO5rXhIEEIEwyup2gm+PdzJu4zK+uInR78bWlimLArgoONNjbxGH/7cYcmyr8kvIEy
0iKb9mPSrObfyC36aC1fwhn24fiUjT1at2KqI6hRgn9+tD3/sY48Lq1kBFalxYEpx6rT3gQlgHuk
MQTba+wmcKfqIwzzaOcZuL6M8nssyH2oSdwi6s0fFK8CEqvdD8GzhNYNbyKxZLncS83dxWG8Njw+
JRhw3hEnLU5rK52eyGOeKRWMEW+MeUf3aSTbG3K//chUEWXPm0E5byQ379bXrXec6+iljXW5ywPC
euE4erwRECnGieStA686prXLcmkwmEZwGtS1rV14cSc6MJKlyn0bT9liWK+PunUuTDPq9RSV41nr
7LmEdrYLu+yOO6h9RM+onlq4XpFo27eprXhvNd3nv78DnJBuAYPPpOPfx9ISVKZ1ziPHo3bV5Ea0
q+im2eP2jVZlGHHVQxq0o8A0GH4I5ywa608/xMeirdp7RlmA4ySrwe/nbyuuHuM2W6YVNjatseUE
0QQ2ThX54BO1PU1mrc/QUihPzfqLihN7W86WWs4epLRyO9GQCEWEz33E0R5R8+BPFklswELY5Hvu
Oh3SDOwYS3sm7I+OgRB9dtI7cuN3kPOWmgcikLco/nHC2T1VzUJzaGuxoWXn1s6zzyu/SbjtsMwy
n8svlSZcFqb+irPRSN26f3BdyiitwMC2y860xbWxA1FYrUudvXe9Y57paqUwioDhueoZyKKLZGs8
Q3iYoU1uwjxkihdBKbO69E1OpBMZvur1SH/IkTUdtjjZP4BE8btkMn2OFGGqOqEIKqtHudd0jR77
ikCGRlN9ZqTphDn1NWV9pfaqOpBblbAlMJdknN9WoUjqY5H/Lm1WEeg7M5Zt/zQmjjoIVK9kFOZ+
ZEfGe0JVaMDC3ecGGpYA534x+V7rf3/AJSyXM+6OlxKzkiS7sd+/pbManksba3vVRU/KCOFCM5F+
lEFZXmriV2SC0qdcmck2NIOXKLIPhmG/hX0W4vLCFZ/QOnJpBfGxNHum8vooPGc4+npWayhc/dH3
kv6bBHdujsYxnrtiY5Me36W4qZNVkSu0XHKuZpue+sEBLTbUUj+NdnfwPOOWjlVwd0Y8FAyx2hMx
FjvCb82QD43exrM+8aki4LKNE8GehP5LRQAMyz5Kvj/l34YKnjigF9cMPo1yB5Bhvjedy/oM6YIj
oxtaR+Xpi9cPch23uJ2ryLnO8Iq2oCiUtqOD79B7TV8ENELJvqwOx081+9FNUIFTWk2wcXt/Vdbc
suFgP/MRMYmRZ3anPQn6mvylMD7QkAizBWXxSrUEHsl0FzHKP4djBjNUdzNh6WecJgZoyBEQSQgB
cypEdbI659k1IRyhRxvX2JziiyF5tfpfUxlFNzYRJsN+4l2KMSCTYZL+GW6Y2vDU67BARdQi4Igu
Ua/Kz1zemeAm5rmBBMPTNvlV81qIj1mJdh8xsjlWtIfFrXcRlcuJ0l9Ib5bnQIklLg0KZH7uk0Sc
QQ5mu96srPfE2vm2kqegJ9EuPO2e6z45GYHF4qv64pzSKRyWg3GsOwvNFGTKlmgN6z4wMzB2cb1D
iLLPzLvcfQjrz9Qm/Eu3p5uI+2uFJ2faxDL6bjmMXJN0BBdEmm+fRoRiOnskgFolFZJq4d/10F6D
dLoPc0BuLrb0BkujumSeER3jbdoa+alOKTe36tR7JS7/xavvwa6T/jXR/dYmZsqvzh3HLowksI4a
/jbJz15T/ErTyqDPnKjCnCr3A3RtFn0Rsh3IF+AXAJNAR23rgCFnhbxOyn4KJsJZvPChZVA1xawy
llsXx+2OfXO7MzqgBhO22WO0IBgNqHp7NNlsPWcEkK1uEs8IdHRklBB1gRC99x2RWTPy6lfTwthf
DE782x3gMhOWe21nWuxgKxjaa19LEDOESDVv9WauP7sUWagURnTCTGfRJyVRqYbqxyva4RjR6A5a
vHTpjWkwVFCEIOKfdGyvLpId9QLVIxAviaxVk9dLmNkqn7x4kwMS0j0HnVSqt7jIzENIo9Dadetq
n82IB7zteE0BWwmpFgAU8qdj8LqaRo/NE6M7m/AApE7J3cF1NQyk07Jgkxy27xPQFhxkEUc5Wti3
gyHtg1tMDgW7TOXTmCR3MGfrqCihFSrP/4iLEBM2c79pGrC6+S24yA71Oigot/Aa/VgF6TffJTyV
jURx9UDTQP6zrnZMO04SjDBMNAVXoRYfBLcfiGU+RToimkjvJ3pWDDzQNLuDEFz3NHI2NeHxG/lE
XCRlFzE5h8Jr1sTL89gTOzfv/2q7ip+zjLQoAAEMfdiqC5vNIZBgGDuRc5hn++LD+KY80OE2doMH
KEHhbcjDu4pdlyfH+FvWdnqQxoF2X9L/VI2URdbuCYnOW240xPHeAGERjc7en+p9HXbGxTKmc8ry
2fGyJ/yCSJ36UE5Ah+QnjJvNGsfJNjGlcWH3dSUhxMkI39dDC2GURYIZq0LiK133Jx5nse1SSRgq
qBklRJ23SwY0ZYPp30Xn8p6o/mUM0KLZ+dIXPdSwH2V0rhtE/N6yKr4zBMoW2bCb+c5eY/91Q4Iz
DePpNb6GFHflyH6jFt1Tm4JRwIczrIq0pwsugLoI2jSkqter115UIP6yw1jLMHrUha8ew08kCCAR
QdfuC0SMh04z1sdKYR/6ybsnndHvtWaIQu0THnJJaBHjJjzU/DK7OFtYmcD1KLgKYex9THaM58vL
X8vQvBqg5ssiLsDCNnj0mmznzClRaD61lGjzumcwsa7GkiLyjFCyhxp6LCnRM6KBR31kyR8LSmln
+kNUNnORQw+fCbgEw+PGTAWqFnqzXfd/ZuU0J3rc+elL+d1GtPmMztCsvbI3jwa2mQfKVAIqgtJV
lAJjaDup7vSefIqYLB8J8IhdH/4dUTn5zkijcTPgkKFKEN5tltr7aWlZ8etB710TqkszFbckHvxN
DaZsK6TfH2vy6P0UVCd3Ai6jIM2H7uLlaLLx7IXjFUEfqv+MoytP1WWoshejeHJtFT9j6Ewu2A5u
phHNx3qonoy2Ih3BFJGpoOFcYCCfMThq7DfeuYplcI1dQIrL9L9oGGL2jnMyvN9m1U8nC0wfgnvD
Z5k3R7N6HlVnH7OBPwpRI5XMowMu5OTgW/SENxa19pEht1Nnhy8OgaXYC6qNnuuvvui4g8StbL0Y
k9YDKk6z1bH12A2U14qqLR+J2KcrG5/KNnAhNfjLiutRjMobs9D7HrgFpabqrr2Ou3dMzT2ly2Q4
4WXFcqkWaomulOAchsrvT2lir0Ul2CD63csUTGAIejKykibltbmYlSzgXJuSOcS2t/N9R3o07d30
i6WaaR5Q7aNUI9j8CHZQ56zJeLYHuDivwEBImE3YYaRFBWFrGtZRvuYGyZKKnUuTk7YNbITczsPS
lsVvknj1Ocp5niyu95Yl4KH+Aeur7+DvC8aow29B70FcKYcWdHdvj427mRLnD8a9P26urR3YnV/Q
9doDkO0tQqu8cBgmmygBp8Nys95s54B9gV7ooPzORqhDc8DgW4saW4ZCUpHNpQevxUmbWKAS1CoM
FHQA1uqeuRIfTleMhyo5sRWM7+W8B+DMDtEy84+4f2yscnoPI+qleebs9dQ4xRPTMaLH0XQwaMca
BvUGzB5HFIiegxtXJN4NKJXG4qBpRbmZcVbdK5x0ZJgPkdv1v/iynutslZEFfY5TG5vYsDXGmP2v
13LHDyOWG4sELdula5J0FlT4KaGjjXIeo9tlDld0wqBMeKL9lPT5YSAE4bSQUyNArU+lkTwz8fYp
VjDCnfqYunTg+K62YyvqNf8s3SC0dSujpDfR2DKuHAEuueiDfc3brYf1iNq9j6nHWxWIK2sA/9Q9
osZTQwrAgAxfsBrEdzMX1eZmefp9GIHKeLpiKVRM1dRsMkEZp0c1+s6NV797ywvJiAK1fS1Vfceg
7MO6BTVmGT47MgbGTVsnn1Y8HDhQ5V+UcG6cBXqokoYmxMBO2Kl3YAo1Ztu5iW2uLUpMp6kIFib6
i8+vtZZx+NvNKuZsrSSm0E4oqUaRHoa0v5dAO26dYdM16VPepW1kDzPo1H5O+aUl49I1o+mObY2I
9y23HIxRZk0Ozur6TxFx6heUGwunGwAmB/HNidS4G/O2Z/UHokOLsXsJmAptvImBRY83JZ/xHDTR
JS8x3Ews6MrlrezTayetoqL/Izwn0LZPGGB2na2KF2avPP8y2SrlPCcjQ/+mxyWbqM0QuC9VA9er
OOqM69/ET8PyJZblVwPpHIMxNyinPhnVTDJ1v6KagrWxE9fAWHvq2KUZnveGCWXEhGqYoou1OJjh
zJHCZ+rYLfwMkhxM8wNgf20NScHgDqOH/McYwB4HzbugX7nBQaUT66uN1K4N8VPotry2GGKgFvDG
CnoinYP9ylUewNmoq2vVnzp09iQ+d4y17jPrIPscDHylb1NmQs2Wnf2Aj2LtfKWp+lb7MWaU0X7A
2o/6HMnur5NgLauqGHfOEv5nx/NQTtaVESRcWXenRnVCtm6hL8KcLyn25jl+jcYJ0mnzGudOtK4S
4xXuW8C2U8VIt7V+mOOYR0592hOEpMG9APuDsA3nDg1Agi0NIEHptHjH5ASYoK7eXbQRg/2GO2Jv
JUcElpuolOa/qqv500puccxOoc4/uCe/nAKmw1Da9LbI7rOPHWCEInwLwvRXpjNnB+L6VE9qBB3q
rUYWAOz/D0YH8HO2JiyHqXhyJ4RTNIoHKWnHy3I6VZab14mRV4wnTxB7dUfbOyG+vUUTwDIyUDUK
gUPnWmHtHFghFGKkrw6WASvPse64mkNmZcxrhwu5FgbJ9I5atQrNsmr5+Mwy/VTog2DHZcgW014B
GCFlXsx/c8M/Z9G8tjTrpCBbUZ8lpbKAUEk912rvdSDI0S9/lK9/PKNGNkY+oO+TvdNEGqwwSGcw
xxaRXHt9F6wAcnC0bP7IJPyaJbj4Vmd8TvmjSn2PFA3x6nEDYOfoBc1eOO7JAgC5cubsrCIL2tRU
LhYK71YBruJWgz809OPeHxk/z1X3FdJm4gnIL+bM6V0E3WliHCK8bO8Ex4Y+gU2FzMJhmoLllLle
l5zauv4VeWzkZkjzTJ9LuHGnYJx/zLwwILD1JDtS/J9j8hM5Y3cg3L9Cv7ul5iQOovFhNoEocRTv
KN+zz5I/gq4Gfzau7FVWd3/Cxh2vM9n9QkS/RssZPtip4PyD/O0m3m4MxzePPTczxojW1pCdXWVz
adtaQ6+rVfNFhyHsB8PLrv2E5NAYdEP5/G4PAfCg3kXxJsDDnT3A7bDq9qBnKiPdlD6bMfJt6O/W
I1g9CpCZdxi2eqM/ATbDwWOw+2XaOCIL46+RWphtZ+440pvRwcWQi1cyWZt9MfGiAvQ7Uw4GGoth
tjuo1zjQmAnr7ka+FtHGys+9bfhHKx8GvCnszPKeG4HxRvPisqXVwmDlKDnNUpVwcwY6JLIOpzm8
6X5XOs07R7L2M5U151Y9GPsQH+7aNTqSDCG+C+AN+AgGrfZGBtwlKPqLb7vnoKwx9uP7UjdjiXpb
xtjshIcKg3uFhH9A3kLGzaGLOXjqoXwEG/4kdc9kAIIG0DprXXbOXY5QlCr6mGYKmwv8W6xhDhbH
0YcnZaCwN5VxW+rpO168FoYwparrPOZPs0l/bDpC0U0fixYjvktwjPJHqBzUrlyJv8lDN8xf+Cl/
lAUqvAWgsuIc88PrRvRhtcMGOoK4+olGkW+H+ILTeFnUh2nrRS51mh1VPTmtGxu4F+02kLGHExs6
eR7lZ0xV5aFkf+Bjf946mHenkI+vi/BTz+nBxvO76mFQwx2lg7kN/4bJ/HfKHOfumoxzwNrdCc4S
3ctYFBbVypHAKTwohjw9pCnc1sC//aXxQELXjT5il5bhjmqqRt8FLbqbzoKb0EbuqUiMW5l1h17T
p5Gbol87AA0wqNiPgVX/cEcUmKYGGDUXxyA7AcM0u5QBOwoGSzh45/51HJa0lpr7s53XB2DeZJx9
MJFJM6+Lqn1Lg/5J4oZY+Q1DuaKnf8S12aHL/LvMCSKizL9NFVRaPTeCsPFkbYd2kmevplWu914p
URIPWVjB3qb7ad8mgPTMdMdaB8beCH6Cqhg/cvOrirH42+gB+6nBLt1MBvwqrFG8mrpw3xyUHDnm
YBbIvHe7KV48NOdNGHT6fYRWrzElJ2Gymwvra6xCPHBz/CqGBgeeMAiHeV4HA9mKvkTrb2iLKa5e
Ee0ZSz7wQRD6pVC5TD4GtpUXzGiryUCDnWV+QoMnMYuMMBcEZwQ7vKDGyhTaatPYTAmpnuD/YD0Z
vCM5H4JNCkPWo7o8RqE8TnEjmOkSp6hxPDYO/yfCxhLXYPWndB21reTvscaaWNR4YqsMGIjQbP2b
4qoarhjdKzYei0RTvlAwS9orMAkrl+54c5ix8IArYnqjnnrLBGub+ljOPGa43vi7kHF7NApzukvC
UEPHe4vczNZpcSS5conAG2P7mBN88qcTjZrqDgsZqQqeEQbNbZsdIOzOe4dIKZI6TTmjtYuYveGT
LKaD29XbOh2KI7UP70Gb+g+O9dZ1GMl67b0Mc/Vq9epZph6p8o6MstxHxVgcosHMbvVAmUHKthBn
b/Ac1YN5whx7yWI5PLoLk82WxpXZl6yp4+6r89CzyJpecvBigl8T9L8TfoTyoyQPXgte3oQ/b2Rx
bmy1m/UY2wd4yYIWbzPbJTVrVZG8kR2yzgWqSeuG5o1nmA1ww7rFQrPqnJrdBaF2W+rlQD/hpWvh
45NBWI8mWrlbP/qkdkZqzR9YWKdaH2Bq3QfbZF/oNB/qV1JAsYU2+AVWLyGkVFBGrPJnahK4bomJ
F0HXpP4Hf62QIf0KiQJewRobajbiFWimgNPPXJQPBZDY0J2seysSwoUkB4IBhIBTDDvf4OPp9jIM
Xii/Vpel2qholbkdwxDdIa+PfmYs9T2sCSkQm85j7A/WI68ZjzSx8xoFWFJrMptFZp9Sj62XOZ3n
JZfWgClD1tW0jnn5rhe86mJ3OXQEGTwmyIxddIcow7ud0qUdnQiXObDatZhIGs5MARgfsIfnxoz7
n7QWYu3F5bbS2ClnwRu6Et34OAY/Qw10PZ2nF5iVbIrtkRodDpVOZv3JJ7ax2cx4Mjbkm5v+Van9
h8TBuYZysNG01G/8qASQViPq+QnZzjmFSDQK7+5F3oF2BeDlKLRB84a+Rjmp3b95tRhA+bjXhFMp
s5bCvgYFVKUx/J15C9C6dI1DY3igdEYgm7QmbciQC8F7tIM55M/+kw5bWlkAAJ/heB8sOTqcjHHu
ibb6NauUo8OckbP2fAG1sd/VJELHkO0uZCVsxEp/D0KuxVATw/C+tUeSscu/KcSgeKEJgMDOGEkr
U69J4YBySmZId4qOKtumDKEy0sehoHXMoo21Ha6+Gd65glsZhjc3tpodEeD9oMJ1O2IFDSOMydy/
pIen/oa/j8mVC4xqwC9I9tJiHDYexGzT7lx5O5CKf4zsnewHCjCculbaj3Omk42aKxKOuKgH+472
+yEWsLvH4bKzN76mUCmgFmI/uLeSRNKHnttxIwdMkn3eMqjmVL/zS5PuMFdv+6R+TEEoGhXWXnMa
f/MLQYoE8buLIb+b5VNwnyHdvDLwguTv1xfZu48uI8QpcwdAmBxo3TB8ygrPR+ysNstoj+g/aA0r
a3bcPhfZtMADXHD+ffwkkujiN3S7CFtDonW9Yw+flC0sDtckyA8qWazN/oY5xwgIlg9oXqpMMEDs
AA7MFBgzn4/nmdTcDE/QQ8igWJrOt4iDv5YPacHbtSJMKGTjbxbPJ6UvPupYi7NynNl0W811qOIP
Rn6Sio2vKgsMbDbeNQ/deyOss2HaT6qhLh6F7uJG2BiEhRakaAcK9K+iiCgJnyx8GcSfBfCNlTSH
fg3ipaTDg+etZDkyppXq7fojiyf3tHib2LtSyK66cdjQRUruZqIjnjti15qmWtuNqtexN4qd9iGu
y1hCafbGATceVkeMyltEE3/NaS87h/H00fn9hU6M/NQUxGKiHmN1L49RgotUcOxytMaCklcnIWnM
Ukk70ojoPKoiYG7A/GmlU/i8cdl9qZjDUxwUMCYYroTyoEN8SfBLt62vWDV1QK9H+b38aTICcgPE
R0HGiYPXBmmPLsq3lJ98aaqpJYoERVuOgzknHu+6795MRptzbLxU/TCe89p6MffYe1nJ24uwGVV0
WVAeSE1D7ZVPQVLolzA3NiLOwMeBQt82TbwlhjNAkKWXqI4G9IEhQpnthUHTED+gN9WXWTEIWLbA
lvdvlpesOZqDr5MxQ7Hou+FwvbInOHMyWefK9be9Hp61YJMUBQ7lBWZOPtSU0Ow6t4XCmwab2sHS
1GURpUlFt3xsprMRFJVtEFXmWxapizciiobY5deW9exi+9igiTfrKiwvYdzFzIsscnlsuwoA9iSY
VuWAQWrMqqvpUbikOd7jiZzPVqhPGZ/JkgXf+hEKtl2O3+PE2Bn4KJfI19Vh8OHqQg+DIbKBJVRv
HaOxVrYgnUqsbDFrG37mrYFK1pvoM8z0uwrzbAMlm84Qvw8gwxzzWElWuRPNCJd4CjSnqzjcLU8t
TPseS5A2SzBY4bWnz8fs+BjcBCL3cmiYGsRsml6qAawAiQN5aDcZkMVHSctca0LF8ttvLTLs+/AI
NoDx2pNlRleVouxCfvvjTHO6dUz9O8baPXBUs9Mh2OURZ2SbkOFdGvsak9S+sqiDSEW+TxnCDFWr
Vn1VQgaEg5wZ9rjxpInriGRnOXhPpuPuEnZc6xgAJv92PcDyFAlG8v6KmTE5WGHC5tunsKK9lja6
GE/+s2Uv0k1c7u2+Pynb33U5Q4VBxzwnVu2AvctxD0P6xMdnZLh45uc07JqdbF7VDK93aXBl5aWR
lqoPs5teg8J9TS3kwimlnZaWy8FDNMoHirc67zuorHg//PST/JiYPsDswr4zJuIJlgDglwldJEjk
T+znhJKSBsBz1fzFTKSNZXhbAiLLXbbsDacRrypeO80im14sf9P4glld1Jl7FcyHPJGbkvEyO61y
psMh1dOGNuvqSAkQJGbCpshfcD8B8HDSwNxi5+VHRhy/LtPfJR3kLdDyky2ZOgVsAjXLVYcOuuFM
TEZkmN6m5tK10/Dlxi61A5mJzfLAXizgrwcg4G51aczs7KDJozA/l0F1t5XVEX+ixrvlFwD1kBFW
sjl8kmnmkOz5+0pxO7Htah/sqa6+WyMhxIFZ3+XtdTCSgEjd39RPnZP5q+R8ujaV4R7cGuOmLKyY
pFeueAng5cos+nljtz3HTcZWRvxNNEFHBp8vwgyRD6T3oRy1SwopbsJQ4oY6Jx6GCGHYZizMaG9e
hYzkoDi67UaPpCv04H6YCZk8xrdmxJE7BsnmjO5nIZLxmlt3HTwmfWm9s07we6dSEzYnoenOCk3F
J/Ds4abKEqrCnL55yE1A+BWfa52hxYpOcVoKeJHhO5sf8tR+64evkJHhaabNkJ5GdecuKnZDn6y9
LjznRsvmlJRRSieO19W3ZJjlxm+pKm443z1kbfJOx4wwehLaurj26MTbkphcyTKziRnnrSJJVcUE
7BtA9DPOqNsUTrTY5+QTi/xpkv5laMrP3gPjJIN2lbkgEvoMlKBs2BJbknHUhCO2r/OJAb4NCxHD
VRECG/HaX126INanFdvwo9tRHUkjCErqbNwHnbGFrAOG3XFG/MDeukssyZF5AsVpORk4Xb4rIZVw
e9PsGTb03+brHLQhZ70RDgFt07DBxd6EOsWT13Bjm7z3Jnc/ecV8KOKQzarlIi4r3qkDhsNV71U/
Awv+cSYklxu0XqkUedexyncwWQQug/CKG6UiJhdPe1SDri32VOCVe4mt8phJ9AwZ4HQv04Og6DcO
+qvZ8UzY80IablxGa2GxxXn1U8RDs8ssiJttMfBe5nLbLXKTxUGdXD1w2jqWMQbi1HsM2ED5VBwg
/tVYw/wagSXmEZwC50KBEUULgbuOBsmbwDUuXVP8CdMU1OPW0uYnoFGmc6Aq2vbJVdNwar22Pxi5
APQ8sL8vZto3bT5jm4LjKPCdfY4xBv7ZkA4V7RSDWLsluWqZuo9xP2BiREdjSeUAV2LL47Z7yDW3
JbWHG0ZAnMZAaJ5m5maTTp/qEmiL3YWvVvctlljvPz8wNbf/Cpfo9kuYgMYOm5WpdsOH2mvwTiye
vzJJDomTU2Geij/zRFQ4sher8pK3nNCpmkmOBzqe3UPRxkCSGRBi4E5JHZrtSx5Y+TY3hAX6jfvl
30BtwEAY6TA7mo1eZ7RdsoL0yTbPm/jgkrVvnJpGACCLK6NBnNPxm5M8e0LMTOTDJ1vlzfafxbNs
4ICEHVETH8qOdiw0+cVsyUpwdWYsZIGfHaVtUZkbJBqkcHJBekZc6euXbsmqDvTFwWDrsE+MV6Lm
3S4MEcAfOiD5x9alpTIOo8O/HyeEXMTRDnNclj6PLXFkZjjOugCG+fCf+5s+iPpIAvQJsRvwTi0r
EGwtScghNNfDAJtmRVkD01QmGdnacNVdhfW0ow3DnlKcHY1frUy4nA9dwacqaUhaSREgiQcY0CKa
CAFHQ+/EELAlRfOr9qv9OPJwSAMQZh6T+QmmrtkEwe+hG5otMA2YFnI/whI56A5CRMaN2BXFk2Id
huS6mEqrxXdreOV3ZRbWhk5wN38YQOcQZU43UTh9Lk4MxjTey2wqH9chbs6VaCNn57nVXsVFselm
40ugQDBeKe+9CF2qiGlR47G94ENPGYtaX+UcmEfmRXxpxuqQwK2sY7rJnYg9TGDNZE4dAjQVXSDS
espMqN8pURKfweF/X2jLOPLA6d28pJTHLPmQJZZXYT7KPjuNE7q2ivQxTcRWuyWzOjwnEf+IMKC+
gg9+nb1v248GXB24hfPA2dkuAaTacQ+ZsP5GxhCwzFJjkgWhgI2X8jH7sEXzunE2DRanBbnARjIE
BYV9kLCsi227F+ObbQl71/CSC7yhPKTo7scwC/0jIY41bXKUW8F3XqFJLV7aeJI/Ofk0LIxls4qB
z7P8SyrD+/qbI+67r4WGLATISJDpdkw1QUNkyu9XqbNt+uYJ6/S4SQrvKeA44HIioRljV0Tw4/MS
VXOa8hPKc4PdiacPaoN47nT1NoOOAdVifMhOW5x9l9xr/v3POeyx+/jP6zwhou6cNLhzcGDzBCIn
W8IB/ZwtjXNXkPHRcTaBq0SPuLWXNrK+WaXshaNo6XIIS71i0Owcy5IENJ8bttOt6fIkKJZoxlti
bQRImbXrttvWzp//PVUiRA0hgt9tajMmPhTebL735t9t+c/1/O/L3FZM9kMKdohB9MYdQgpTgeUn
r+qmgDI5vcH3oj1Ko0968PRYeqLt5AI9MCwceKEyd2NHAY8K8d1NJkUM/Gdq+WnbCvdKs9wpZmim
J4c2kLWZoo1rOS6rw/QZC7s7Gk3Et3CJvNSkCWDks8SMYXN1Z44rTRV+lLZxCWWa7G3eSXIonnLy
CVsR0dXD5ApSbz1EfyggYZ1riehNGJxxjRZbGI7QpC1j3zfL3Z0CeIn4kc3Fbt/HoCUt8ESmZPgz
OjmCWRTumtnBeWkDHWM/hTCnCbQBzQ3Cfg06j/kwVl39G4GcdZ/kPlh0kw+DZy+yeSUYFlXcvoFY
nUQOZYbLS87KnpVQG3AbeUeNjnDVqptoQUITexoyBqoBLBDsH1sPs89DUHc8bk6F98qDBvP/kr/+
DwouMG2XILOgaMoR5F6W9NH/4n5Fwag4mOsWh3r6ZwZdvk5d/3+4O7PltpEu6z4RvsjEmLjlPEvU
aPsGIU+Y5xlP3wt0dctWdVfFf/uHI2CSIiUSBBKZ5+y9dgwdnGbSSD4dLBuOX11ZJt66QqeEQtds
tN9cynjb36xZ/wvkkxf97c2YhlSWji2cpYhufaDwEXJBZIio850QyKcdy6w2BLsgOYrFWS/KR1Yk
ANErKJqorygFBRUNDyNb1VJN6JZz/4X85JhT60S8V3aaldCUmh+KgBRTm0pZ1tWryBwDqk+AFPpA
ZStHD7Q7k+lk5JDTR7fOODT4Y1cYC4iENx1ElA2dThk21bJR0XhQGROnHipRKM34oWl0qAXTpSAj
8Ced+6+iE2on9SJAl4vUiEtOywlPP1akZKA0Wms+j9YGS4APtCMUV5z2jO59Z+2TmK6BlTO3Ny3m
PxD0iyffrNSij+SGw1H7nKPhNcp9PldR+lK76APNwjQg9VMVInydXKaWdpKtkY7gUAn8fUQeClnc
zd4ThX1nhsUnvQIQ5AdafgwNFjajlz1oRaUOlCGwFVSdvJCd4K+KKmSYnGk4EO25Yk7KuBNzfzEb
vJMLO/2FIkri0zNn1W1slBVdesehClPTlUBya2yTxEPQlkdqDzN8oquduFudoXRN4Qe3MLaWTa6J
T4k1Eb5lqQezTKZzTjF61RQgVsuw6KDiRjWJVySnDmb1NfYyguZQ++KRIJ9T6ol2onL4nUuFPMQj
bxMSGH5Vmaqj6RlbAneHk5MxCJIMNZxRCmrL1LTuRF/mX4cg9hfqylUie0NoEGK8DnZ0LS2AUjgl
lF68hN4QnzS6lKjaTI57TMuBOXGhp7SYp7r+pMOyYeoYfcZ2snOKRK1RtTUoBM3pNYULvQyL5KdR
6MC8Ug4m/Cgj+um4enGd5otMJMkSHaWwfkzE2bSrdG966X0734vsrqfYMd/MOKDOBoEwG2JpgIQq
EK8cL85ERZBuvxhaDHm+ow/gm3j67TXAhKkYjVnw64nC0YiP78ZxR9oD4ccc2gezwUna4mVbTJXO
lNQKSaJBRrcPLHd4II4DlphE5jbUlHzUixmhH8hoRAekTixz35nQzCaP+ZiX59wlCULEEcT9glrq
xEwKFQi2WM7J7LHuj2iH0nuROv6usA0QE2o8uW7vLhKQViJobNzPZbXRtepHqUFkc52aK0BOFQO3
VwaPtzIfmG+iqiYqqOTQb1sP3S9ZSRs/97BDsWPvmh7ihtvH6ixmPFfamETEUix8QH+eL1IIunuP
HPlF6+Ha64BQyCKCWWX9LP0OvBVKGks2/rrGLL5GmWkBiBObxMP4EquGOIAEha9jR9QCR+er8vNq
p/TOPHl++1hrfnEeOps+phw2YWH0m6aosC22E6W8vEpW7LNq45mk/1oUciBCoaEhBMEbbCzczIuD
zLhEtugPRp6vEzhxx8iobjWmhjUikaB+TiBJM/T90XERldKcJvDOKcIt4edfKfFWS8R+yVaM+U4l
KlxZPmWZfx6c/wZvxQBq2aYJLJawIGyxHy4UcSV1z65FvkNRsGTqWy3Jf48OQk+jk9WT3eZH8Y+K
4xjHTIJkQIU5+neoea4lwhMJxHeyZKGUZZhI6LX8pJr4L29Rn52wv2NNb2/RtU1cvKYy/gYeVpVN
kQ8N1A5Ol7GufYwavaKBh9ZLP4oEwk6bEvzpMZSbMVknTaIzO7UM7b6L+pUU1ySj9B5QPoSTp5pt
Vw3O2UasNvO8gakZkkI3/SpqhsWiZkJPqTPX/+UqKLEOf/gUIHKVC8PUFK7hWjNg/LcrcqEhpRfj
kCMby8qz6Vv3GPAWNouPlSWt7FynhyLvTj5jIDWscgaYmXQ0EeQx+vTo24tnswpDIp7faCehmstJ
Z9P6FE/YPx8SJtbov71TE5iJq0vHcP+2v7Ehal7uVSjhQSku9ZLQy7oQ9k5X/SrzSxwydf9t8Ktr
2ajqU2N/g2TUnBy7rrZNhrFDeenRNsi/ISWGoOXUfc1K55hm43BSiLjXFdkDNCxLlwm2ri8GDyqO
nRXWARIPwkYaoIsCjN626yt95abpVmdN8Ury249uutNGNVyLwkcDnZg7P3Rt3LJI/UVDeSd2EEZQ
2Sc6eALzQCfvtmv+//XRqxkI+3/76F/f6gCCPaXjP530t5f95aSX0v4P80gLjqlyDdzxIGT/ctJL
3fzPbGDnxNSZ8/1lojfd/wih4z6VSrclW4aU/0byW/+xTAv3tCHx3DAxlf8vJnr5J5Mf8gknk3Sl
KRAf4g37OHZNOWpbrW7ta4xMeZVV8bivG3+PMZSU8RZsTApX3SS1FQetjCFC5KCFwbnnTCYwCKty
41buLsIYdibO+edve/L+1/j0O8Rf//M0ur07l/gBRwjXtNlBH2a9vjWYiRM0SIaw+pZTjmnKRQ6A
UsXah4m85qb3YMmcpJkcoCtiaZjYtsTQ6NcmtB4VrmMfJYw3gXBmJnbyJgCMFN3ndNk+uGu9kKye
bJFPIKyN3Pv6L2//Tz7BX2/fwIagcMTYfP9/jlcVTuO+yqV5BXdTfK6mPIJWizYhduaoqMnEwywD
9z6AeWz0n2k5N/cN3Bj6kMHJQMtICFNyYITILgSKL5UWI3dtCNZAcxbmmlplKYXDUC+rfdfVD7qj
10dawvQy56CXQjgnajzXf/lM8y5/v5LMn8nBBiwZ2hiIDfnxM+lG6GdulBhXDvRsW9XCQRZI31T0
/r7VqWg6MHJxOfRyU1C52HmMsQdLBuNpMD16sKp8Vlj9jk5qbNyolKR3PulhiEA5is0HZhOoo0mg
GVy/Wf/zW79B1P/21jl3TM4ozqqPJPOsyLyW6rF+lQXudFuLHkY88GlZwWIGvun4XXDM0DxTSJ8Z
dsnwpaD8SyfNsjR03aF01zAwwi3wr2FjADSiA9eHW3z8y5KPcETTd9Y6GrqjU7sowLLgTmnGusl7
cQxM/ADIkcYlaY3uwcsZZjk2qIyZAR0sCOgckjRkmlR3meJP0TLuUc6Wdh5utR5LlWPcWT6ExsTM
iYfzpuDKwmpVeg1+ZrCL+3L0LyEeC6BbbOh5Op2dYpUOWiaL4jwOZbinB9dsJLMm0xPorf18/ALg
jDj1PnzttLw9R5qZrBkqhm2NT4m8cDl32hp0CPOtPu7uMajHa0SM9YOBweciSm+fQzRXJZeZvid6
3Y6f7MmskN7Fcq1JrE1jVJXU/Zid9VrxfbQHdw8q6hM8ip7oWmUCVS52VoqN55+/b/1/O1RvaBAI
JlL8DSGvekyJgxPoV01vT51D2TBRVYVxmh7HHF2hHP3SG1Av8rF+DlhAruNUIQXwc6TvuifPQV5s
W1eji1tNkNrktddWfgxjz5jBGFPlnon6dl//5W3/iaD/dYaR3eLajmJI5v8/Rw1bE2QWWZW8ThaW
JWEHD0ip7gwHrqduo0coYSPwxfusQRyVnU28dKEWP9bum3CFjto//HmbhmMJMPZ16jKtDnDblhn0
XLqb/zYp+1/2MpUJg7wE4TIsfByjO1JSYwij8kpEeHkvRpq04wzpSk5BCwxaqYyItAxmRIaffMri
k/Sj55C1w/6f99uHxJfbfjMkE11U1bwb62OGgjc6DZcmviUyzmFYYl+vXpMgwoQbzux1rX1JO8Cl
GZL/KT77+uCiu9b1u9uuHOtmE464buFCwKIcIVMBSoz0fVGira5qaa3CSDvx5cBHwhPYDamz18OO
spSZX7KSWrAnXaJU5ExxLcVJ07D2aFHyKYoD7V9KU7cAig8jmWEIkymFdCzjbyOZbmq5W1InvJJU
9c1s++jYQ9VkwWo4qySyHkawc3aurhptizWYmeRLZBtnOSIs0ENjQsXXtNsR49M+cOCUNSjZFpNG
2Q8s66rUIMX883dj//1C7jhMLrhm8M+hjPXnMc2SUoSa0SFxqxu10tOw2zJIbyen/VaMjXPHyoqm
RkIzp3Via43zPT+mVWTua/i/bWzdSxzwazMfvlmqUydEHSS3qvyLKSDx3XyAhjLifaBHKPYoH+p2
hyLQfLUbX+1EYIBczYNikfEXdrOxLGCttEoJGtxUwiBaXDrpqU3H9CQKTm4/P1I2oPyvK1zOnbtW
USUhQTsp2A4wBqq7lJSPuCrAEB6mBkW/fo8P1ELW3S5B2cmr1joHI4LJid3vUdKrfk4HjZqcnps0
NaFiZOlAndbQgPpUEOr4UPocT/zP+92cx4oPB4qjc0oIpPuGy4Dy535H8+i1anTl1cXCOZH/0D2M
wURn2KGMYWtY7DWXQkvI/OI0jhM+un5kxTS6605L8eIJ4tjb2qT3KbdojC9tC0DUMik6RIImRoSc
0lc5MEn/uYXC7rF6o8FwE/G0ZKNDatxlo/noZ7a76QhwAXdtPymExglGw4mu/lnlhaBx5/VnXKib
qY939JOSx45K2dJtzE0atNlm4DpIsc8p1ing/D2Fj/ZfjlD5Z4H1Nno4BH6wsmQNb1q3YJDf1pba
oLedTbrgFRXvq1myOFJt8CmefUN1KU1QSxrJa31VLr0wTXFLNouAwj0ejqE4UnaEuV/ghDEokf3z
d3irM//+HdrCYkxj4UBqF5qTj+8sbXwdRvlYX/vCwMTUx5gAZhKuGz97JX6RytFOKDxIyixC9JmU
OeGtoJpTs+X1dvgWRtzRca/m/ELNOFcKcUfYduI0eu55zhhfIltOtqZODiqZbuEmrrFXN20wrjNj
57emeOiN197muojoTS6mwsZp5DRvWpYgMPQWmTaFW0yncLZN1EcDYXRjiSsrKDHymDWavno++A2a
uKIrDMS5BSvbgB5K6AYb6VARzEzABIGPHMnA0wNCg9Q8KcdLHL9F8dieMGcRU0nmgKGR05vrL8D+
5AYUTQUqAta+6/fVMgCyv6x91AawnVB9hrmPlTZM/m38Ja/lw4nFcklwQhmMajpgrY/osUnFLs2f
0b9qcZ+Tuzt1yKgS0gIzSo+5drKs8jtl0mbjTKPaN1F4cI0seGomrdr3VpwsA4plQwWAeGxNjEjO
hF2oQB/K1BvkBZ1CuD0jGknSzpcRzbraZ21Dx2E9ur245DXmNaB890J+bppSPkB/eAZeIc5tfh+5
8Z3oiHRkh4ltEFXfwtbekiCAV0pZVvDQd7r9mDbaIQZajAlK79D7UJ0Nhw3iYRZHedies5GP1JnE
G+YR0Z+uTylz7ky1ET3JIYFzBpl8Cpgldba7w2KzjBR95yKgR2KrMduKqhAkkpu4fjKnPxmkEZ5+
3dLb65CaBwKJiTMPPe8kw3otMGzdWWBT0xw+k6FVKFYTRJDglnDHIydDjStRlesP7tR713FJTPgp
s3tv1ZTRq+ydahfRsBoAJpJxTn+tmkaOtGSqt4SN0YlzwjufSKlFGRXd1olws/NrDXrmUb2iSMpi
DDP2IraGaCVyBFcDk15EBJ/GSsp9SwrdcqoFqJ5BP3QlLnu3kIDL6nUNImVXzXxdILo+/O82usDU
iKjKuPbaGFJUw3COsirgc1rmBefYSbN4N8kybf3qDglDifIJnFtn4McbHLw3gMewM0uFqLb7EUED
OYq+vqRdAldBeeg22nFpT1p7NXuOHr7eZEu957uM8KESpKIRQFMipBXdBW2ccd810ZfaIGxDAQcj
sdG+jtm44JohUQPa92blfaqiYLpHYbSBoR6uKLABATM11AP0nEgnTTZWXn836RnvBwfLVNUp8YRQ
H0GXmI58bWABVH5gYix3hmX4y7mBF2qI3aMCB4qIk+KYjPZ9wamyw+LSnIsV6x9v62bBSeXtDyWh
QbpVHQHJI+5Ht416gxoHgucY1pekQgqQttVeSZUedRINKGeQjONxvXVLUqynuk/PXlGf25CSoDCp
cDl45VeFruGD4mPZpCzeqUSHm6GCAlfIrFYns5Wo2bSioYCekXYeh8O0d7DLXPrkZ55wgg0JaTJS
lLPg5uwx5cr9ejiPBvqL1jLtVahT08GSphGGGsP21gz72Nhdu+2rWVIQV9VdMPn1nZkg2J4MWu4R
zNcj0n2a0ZaJUBdR8aDE8GLyKqqoIqM0oKnXQePzd9OOJmezwIUl7rF4iftxGvv7aG9lwOzDhp10
g3u0KRCA1C0QyQShfyk6SLq5aZ3SwH5rvThcW860C5vBvkNjjEM0r8EfW5pFQvFEm9gxirVeud9G
iunYSr+Q46xtu6jG3wTiY24z12INeWo6GCDuNm7Q/HCaaLi488YpBMoMRVGItZ1z9ALiK7oh+Y7C
y7+fmh5hke7d50gDNDrGT3lWnxE1+efQNhD5ulW3k0H1AmVBf7R9/RiQznwJxdah9oAiHROixmH7
NZym7+Q6ONt8AkgsG7c7TYXEy8RIKWU1HAvrOShYC8Vow+hmyYXpTs79bS7jR+FdPWjhxXOqi09u
9M4vUg/4jpMtKGUwv+vwAzIQ2Oug7mioO6hgbM+5b/PhSwmULyFd+9GMkUtY9tz4mz5ZAarmtHTc
hUTdvSo7J3/qzTuoMguGLwnzAV95W0S7WrdAPwa1t3HibmXYAHAb2+ZlHZ3loNN+BI009m2F4ABt
wqJ2aYNKqT9rwYQ8U4FcH0MLPVVLZ+Xw201W79zfDjqwO1az5aGbCZEsi4pfd3X0Frd1bnlQEeQF
BU73JuCxMGiL9U0j9Ou+CFCFh/XscUIpVGI9/bWBCYlPrXY2g8ZubVEz/rap3IMIC2vvZCbHx8Ao
u0Ym+x02VHUwDeZFdAUxd1jOeAjnjeNPI6HpqK1tvduVKGtvsgvIOR1s5HQf+dq4Tsfu7dfD0Ljg
FsfbYmbuV/Pmhuts4StTMSF6MCnT+pDSk3dY0oPBB7ULqbat8aGz+SWVEOglmiT4Zqc9yTYJEbwY
x+DvYoHZ9FnyjGTzubLB/quOnhxYpmQdKSM7JCMabgNi/8roZHh0Mk6WCeDdAiTmIxIRuUp1Ipw0
+n7tYBFlhC71Jne4bT7cnXpSuyYNbrHj1hF9UDzRXZ294J3MmBwg37htJgce3vvdatTMHQJpXLPE
P2nzhmsxVLv/ueX30HYwFfKTCBAzyGRarg4e8UE+Rnix99qc2E2+lbbtGexRPwHNDnR31RIWvc3t
/EkC00S32tarLh7vRUiolAbQosJ9uXbkD/riZzx20cIQZF5VToeFVNn9oimncmn6pbcaTJtUmbIX
q4T0MtVH+SVxnxpYtRufnvBa05O33q23cG0s9OeoWtsuBiTUFxtQpdoiKMgBC9B91CPEKTx32aIv
wYI61CsOKNt+aq725hI1F2q0Vv2AFW4Mm7+KaA83/g62uonCESE3U5wTOR/Zfra+qpJrf4LybRdm
bxAaNrCN21UDcYxphI86jA6RPiS3tfpsudAebSuMEU+gMaj8AqaldLrlaNRHSkM7gj84INKeCGMa
Ipxq84bL1971q3p7eyia8yduz7vduj32/txfr/0/f/z+G6yA4mDTEYvy8W+mNUPq4v3PFKUIt+44
HH/73fHtOXrZJVuZOYdiRCH26x3fXkcGPEHRQfmjqmHyoN3lU+QMT6iKcZt4mK52v/7K+7t//3u/
Poxf6Mz58bP7I4luVUSCXTZsIjI/jvQAZ040CySVN9+R/W+1YaYCojRc6S7ycFB/dNFvm0lHHNlG
wlhaUcOAP8qNPsK/yKRCOekiz1QkRi0jyxFHYUNMjN2OFYepUwwr9G9BFNr7UAQW2YildYh7CwVY
RtzqRmuCR1SInMm3H982LesgdHtuTAuumDM0jNBc3n7CVdCC/hsdK+Bk29vzbg/dNre7qZVB2SDI
qp5/ye1xK1F/3SoS1FqgwQEezb/o9gJm8glqNDoPaTGqnUXeT6S0Zp/G5MNYFRdPckZqfZlMhGyk
E/yyT35PRkRqKeBhs7bdt4jJut0kcRP4TH3TeN0euG16WxRiHc26rByM6qItDRfmMFeA2wbQ5F+3
3mNIUApx6L4/R/3Ps98fu73uPbTk/dcMfg0BvVaMMb2AUds6OkUEfT4lYtNQ0zxnfyJvJNzo9ACY
AAHQObxvYG3Zvz84WngD3n/84e7tB00dZr89xR8DNS7/+SVMB0h2kKg2g5Zax69npympV79uTsbA
u3j/Y3UYE0rGJccyW0Z53dt5KvzvN//+tPc/qoXIi9/v3m59eN6tG/b+2G8f/PaTDy/pXdrO0L9c
o7iH20nB8deeG1rHkDB3592EUr1uHsV800vjNN3d9kwRd1m6mwTJIKlj7W7f2fs3ervrNjoLsDRP
2P66fXv4/am3W7cvPwR4PVFkmV/QdRKXWYYIfmsgHuyEzry/n9xiDSJrVbIQb+dhrhp7C1DufAQM
kx7Vn+hb84XdBh+7YnUkZybsUM+BFyjB45n9nKG+/bWpakVIxft9z/Ihv9XBHB5po7mfLFYY86+e
fynBwvnB0qVPXcI7JlqKEkmrQJfhx7/t1dv3UjHx3ehl/oRopdvjIyCYev6Cp+Y5CZv1bQd+2P23
x377iorbYfprr7/f9OKCwyZs2y+q9b85WkgXywrz45hjwSbLEqtN6WTXdvCOg6fBAZis4SGPY8RT
BSsugfVaw38dRuRS4N5s0XHSwzTjPl47aFzWBd5a1ODEruVMJReRPlVnWhDnodTLV+tesz3jpLKr
Jy1/Twbb3gf8B/8UWmEbyK/TTHEtc/FkYeTf682ljUV1dFPzWqpK31Fo+RpuwtoaL6YTJ2uTIZhr
Hl2iuqzWuV6CdmqDJ8BXcwSm+RT1JTFepfqaM1gt2gTFUthjwtdCrvVD6H4hPkFe8rZ30JsZ3l6M
2hEVG6UxW3xxA4XOXo+mXaPkZ6CIE1leCEr0VEMP1aAlmjAAthkYJeENOElY0Gvm+BZOw5cMQCmC
IipQQrB4osOkMzdw7U1Vx6zwsewuAOkNe1cO3xDPQalONXfr+bV/L+p1gFcgM4kq88cXy86xBGfO
98xLxw0GCxeoBWZjR7gPZeaHD9C8ym3RRc9dahLykSocvSO8TmPMEXmnvfWmdxTMDDn529oP9z0n
w52fU60KQe1sCAU9u5F4tUacYjLzAA+kA+JsUV2yUUHWqLJvWiayc1cMBJdk0Y466D0DUnk0J2Ke
kpDca9Rre8J+r6Yr0qe28w2mRebXQR/FS5Xs0KPmx1xznI2riRyl3bhtbezjzdSh0VI+KMmYS2FU
uofaoGbA9/FtcowLdl9UWfjUM3R5G7pDPyE40GUWEHNFncmlVWKVPqT0gbDDq+yFfPelZpCiXam3
xMeY5+tkw8jcT2DlL4tmaE+xzaBgybq81+uRdM5aYmiU7qkk+1s12sA825sAdXSQzYkHdeQwPoRB
tbOI4tUcLAVoQymhGCM9ylTFR392rTpJxEKPC52mnMtk4mjAcYWsNgMhHSTbtrmScUt0fWeqU9IV
L+D05N4ER1h2HiG4IzVEYcEWrDw4earDUjL02pd2l8TmlSg295QEaYucNOiOofyq4XJdah3thLH2
MexMWBc9u7T2cIe27j2hqZOuIMFjWXYpYq89CG7fU9cPL5ErX+jfMINlhb6RyBE5u/PLUHJggcZe
GmmVHWUFU6yYCQNvEy3nl8b9qoM7GcPMu8rQ/GKU5gBG1CP6fBzPtPDSi+VEDGKu6PZVTjTRmNcv
1VBZj3oZnxO9ik61GL5BEAEo1Ab2GaRWv2p7+kgusKWJ5vqT0pJ1L6IBbzQgyKzOX3pDFXvWp3tE
EWIbGsPpJgFywm5f0DcB7FkdO0kK4Y1iPbKDyc4xtV0yTs9RkVRP8bCIPH24j42Nb/v1lVi6ZZXb
BxLeE0rFdEUlcGvC7PQlNv5hW+E63NK0GZZMNn2s+z4y9sDOt3lC/6DMRv+ICXEJLgTaEtfVKm6s
FeYE89hM7uvQga5Bboh5SG9BIU3UCEcC1leGZxpH5lHDMkv1aEcQLtwCB+hx1uJHijA88s5Z7ZMq
VjWftLwnzhBW5hnPyA9kzZ+CwtnwlGxj6B5Ht2iLYzm07QPSg0e90qkncHdFvpRBt0WDXeV8neP6
QNSoSxsAUxkd7TMRqMUFNhsRpcgtC8MOD3EypUCG1Ddd5Di266fGH9XGL5xdbk0w24tPuVZdbKsa
tsKj1+oOn0UTS0hP8biO3MoDigXD3Pghon1P9t+b/KR72XTWAm1dVfsC7/9TOH4JHcPY5535pddb
e4cF46EBiGCBB97h0USOmVPNTYNVx1r2qaZDvaDTUO3T8UGFpVh3g23jg8umx76jwgjHeZkZNhJh
Vq2JHWnPUhc7h8SxJNKfAkPNCLbqZJUAuek8OMtU0/ACKKgcoy/2eVBt0OO/Tiake/gNzcXqyNXI
czDHrvMI2L9CZNdQ6A8GspE6RRI2K8BRc/xtRD1qYQ8oysN+RuZoZ6tdEYlTPOq1oqRlALdu+3Sl
QtmeyMHL+7G6Ksp1rd4/MpWz1z3dgwGo3SejjknUTk61EQWPBAoHc8RpeSjrqoDY3wfPmuF1VwfS
RTi5yH8mG6fj+C3UkURrtY3Hu8QQ0sQctFQjM5bRoAIdZxiXVYcu2S/i4jo2XNNUQtRBOzf6OCFm
qt61awiCvD3iGX51NIbsB07uZGebLUiW3IaHkZ2UaWm7qWYOpU9hsKo9Tpgij+CP8HfMqCvOfjQA
A7R6zgtQE5SG4+h5bKBjIltdjiqN7hqvrTisUzoebsVmyO4GIL2HKkyqNcfEsrb1Y1tzYYBgiv+v
Gb/bVnMZyVtY+GP4ponK2fvZPGyn1KJJZeb8ZlLJ1KtyN0kDArgdET20zW5iDnXv2M32YIjc2g9K
myXnZcOl19Qekxhwu2n+zKClvRRWdIgB5CEUScKHGiUuFBB/K/Joug/c+G1OdT3XXQbPjj71oblq
Dk1AuzTJ80EgQ9uFpbzpQFjJoLXCZSaU89jo9r7L7f6Z0gqHr9ZMi4pIp9yAgKxse54r9W8U58U2
iVjCK7xMZ2xAiIcmnezieLhU/dWHZmwY075nL2xGOX0K7AorjcD6GGt4GKj54+g2KZl67Bkcyc5z
A2FnSahbhYofECtwklccBB4dPei0Qa/XkDBGSnOYjzeFF8CtqAPyUvXkk2kmz93sJNLhJ7te2azG
sLeZDwxPsZXpiMuIH+57/26oqH6i9CyWkWY4S4Kjdr0xqi1lYYor6JiF/UbzTl4E9Ft2pEFGxmcj
qyXGGP+HT2AieAjdvA7EmLhlQzCcez9g3sS4hZTc51DuQvKDa8nwzxSGo2Kc7gB7RAeXtXLfOPXd
JAmMsP3hBbZvTAV5Cp88uz37SNeXpTVO22l0sc+bOyNyv4flgCa643RtEBCtI6eGnNNUq2E01lFt
Oq/C/MmsjmBcvXdWmZVxuLTQGQcTu6guvhtaSCHZtV+5ehVrsp9X0kRXVQB2CKZ0egt8oFZtNGUc
H3hwB3A2R3JRiHLSS23rOpL0Xxgc+xood2GIF1FmX52iWLshoQheSCLkaE4aZTavPU1+4J4K2O3S
dpjXox5Zh0kbwn5gpQHhqT2xFId24ly1ep55ecmORJR4C9//OpVZhaGJcomYQrpssshncycx5gOc
dx83WQ1jcxGkPQKIKGahjF73s+snXxSOwoWV2OWpl92q7wf/KJoxIJqgFzsAfITh+sa9ylJ1b2X9
1nOoYCR9eKQluKOUTV3FnD6XLg6dksGgph2zki1luJxsLhxjjXeAcvoQoZlZ4slvdqVG9GZux8me
ZhWvHmjYJUz2g4QMW+HqJ0QJ1ItNbE/Rc+FAmG0EmvHGEQiRXHVfDO54iHXxmXD5YpVILigOTVUo
bIQwMKevufDtCmf4Xlrybhg3RW8zVqeOdyzJokEFeqdLii2yzPbx5MRLMLorAlmdezBBnwsZH8O2
0LZC6iRmTw70K7pv25qAxQXTqghNRNPtA5k+RKPW7V3VYs/W1E8mPMZRqyBgwtSfoNL1e5tr2x3w
y31V9swqiL2khDu82TUNGFNrw2dLxHcpQcbD4DFtAlm4CSvS4OPGobpkWJz0ZoM+3b5kAZFkKv5i
FaPzA0b6m5l/Dg0xPNiRuEta43OOtPTOcYtXMAREmOlmutaLemS+2Xt0AS1rp8n2mMcw3wKIVSBM
ZApehhUwFxbkll16QYt1CObfmVpNstSXdunKpy4pMMR4KZ22SWGOs2h9CfUQM/4mI6ilJEdGH0Hm
YrVSpltRdPpWmoPC8jD9pDb+EAQZOyuHXuoALbALe9xNvvyc996Z6VF9UIa9xZw3XUSI2qAa7rv4
BAH7c2n28l4PXIIny7JYWXk+3Q18E4vCqLy10qjjG+0ix/i19cbmfmwIESfg6ZCbjzbe0bNsGhIF
fZmf4b9eE3yncW6HZ9cjRq5ANbVJJAZfF7u9o1RAfCDyTJ+MxLWpBcmG8XVJvaSmyTGDDQaYYtDb
4NzOk/FYGy5fO7Bl9IcJ/nO4jKYBsUNCOBciUb9JPMUQy+1Tp/odHFkc1IR3LdkLIy1gYgMM4Ce3
YxyZ7Cr2U6B0Yf8TGeI2kCWvjU26/TRrFoNOuzocmFMK81iSMIy4flohw8HbTOv4YKMetb1UPmAM
fwmUdqJLk18I19IKhJqKIuQ9gmiYMCXX+9smRux6LtPxtY+ddsfML4X7Zu1SVbI+A3KBLxIlUqKa
ZWCOKbBz66mGGdvEn+rKRCrpwtTz7MKDVgM5sO9Zg9zaTrneHaLeM86RV778VRpINGPvx9ox50FM
VDyv24zITSercE8Z65FFxMJ5FXOx2cWu+k7HH6ar3R6J07uWcSyPfmSTgB2Nx9GA+O8J3P0m+EwC
6oH0y0F7MPvxB+vregcO+Ks+wOSPtCzY9UEO+lRj4W5Zn2jwqb2KAxdBrvieT7ASnSnTNngP62Pb
BpD+XIDy4L7piIFX+i/uzmNJbiXbsr/yrOcogxaDnkQEQqvUyZzAMskkNNyhxde/5VnVXa+GPe0J
jZe8imQk4H7O3muxVYk2utmR0rXpZ1Y2cyHBDN5uoHbYI6SMAqY3SpDZPFAPzpntQwmxxAzF3KND
JmxAW20lcNOy+ACnzrug5ItrzdimOFV0dMK5XO6uQoCqoA0qj/ZYgTBZQfggjIRmdPLCFikgiwjr
zRF/gEeG3ixGOJgQszmHv/GZaU+t9dgx1XjI8+CKqkHymNRp2Cb6dJ8RbHdd4q75mAIbihWYMdBO
zBdorGQVBE0UNXFp7V0dpBJXwmS7SCTQSQQVzWTyejQzeotD0XKeJ9a1pWeiHFLpG7LT/ILrN1o7
cdepAReOpcQLdskMLY4c5rjTKKatJanfE/+yGbXH2pvree+2Lmm3ho6QpgYkRdf+kekQXSYZ380Y
s4RSjk2dQUS50o0T791ulUkwzCm3RZ1g4LGyDY6kFMP3AUHB0PIKcnJOj6o4r69lIepdl2N4x0FS
hpqVTRsBo1PrzEd7zr7FyI4VaMC0yyOnPwdlHuwdFmXrqjP+aq1uXTylweib+jaOY7tx0/S48Cld
TwCd9pXL+hznWXtLogL2XrnPW5GcJSsvgpBYkdgPTUdAFOM9WbKjy3xGS0Dqte6LlNrFxcO5tT3o
lX2gHwh3zJcuC+xVVyoiUlzctLoBxK0uJDG2rWu59G9Ln2w9mA5/xsEDAhAgl7B78wUJAcNON30e
Gipp9uBd69asP4Jy2DZ28ds0g5j7uPlUO1q6h9qh77ANpigA+/KhdzmRdFjfIg0rqghQH0PTACFS
VHfilxZCCr4aCmqrHMZQBHcuWgpmD2vSOtmGLKW6MoxgsVh5tiYBOm+AN1ATihJm6EVutG8kijqL
ZxqJ72rhEzlzW1eHkkxx52LJHYH1JZt22ezrhPDlkhJ2pC33bEEFZDfbWSwMIjOcMroYHRwhBRgy
I39jmz0KHSrTbDCoMLSdnbK/06HN0Q6qG36Pc/k+oOg89o6ZPRoWyxCgegC71z+VBN/n8gILBZWt
REA1xPEXPIGBNeNjzOPimmjV31IB/yyu5H5OZ78F74UEkRRs21c895dCR6WVglrNMm07FOkxzsCH
e9WYnf2ZqhGwdRyNAPETY9n57YuWVUGY+6l2YAVvkWZaPDwPZgdagJ19W9reMe9mjmnoiredSA0W
TvaWr2iEDNhuqZZtuki7mbTN8wFTXZzp/UnPfWqqpJuKe9xNyUGqx+w421QDvUTuxFA/AXb2CYFf
LFb4e3LeJQtfe/vP+ZrePmYBJ+pGBvNtXrgugCzIIPBGb7NsoGCZfryyC9nerPHO2yg94255/xnB
FN5oQygzjX3+yxKFwQ6XQJBYd3y5LfbEEnHQN22c9ztKnGnjAGNKR/teQeN3Sow5RTSGbaaT1Ec9
v0ad8+S0lbauhUNsokYW7orgYYAeeMglzLnYmiKmpPIvv+wHq05fyio2NygAAuB3oLmpgHE4Gpii
gOeHuRfpH52RZRs/znVit12JhGTis5PgcjR7/ZjO9hagX7qThLhBMlfLVkuiem96gvEfOpCVZcni
0TSKF39IH4MJBUYcp1NoDxxAQNWVWz0Q6JJK5zq1Xg9se13pCGOi+ehI67snYnE2SmdD7xAqQEB6
AkQTH7fAhapbatMqBrtCMsVH75cCVa57I1/T1eGAMZBxbKVzAc9bnrI8uo2VvvWVumWUF3NJ/LNV
MkcqM9onTrb8ybUGCKEOZKZrFsixaQocqRffP2H4aPK/KhjhbytmVbg8HD/a6fwiQ2RE7c0dYQKa
L2Abxr+LJdZQeThNW/awH4wvDlzprVtM5n7NVFwsX9wHN2XYKAprmwniqTlfzRA8RyAYfXMRo392
IDM+MrelTZu63obT1EuX4bxg3Ux6IHX8M4GjX7aUzamO6Uj0Hlq+pojMVdYWkD3qlsSDP7H6aNyz
G7nrmaL0lQ37KRp6nc12wG4/iJPnmZUEUV1leofxnNWusyFV3O9b3TgvhbQvEbHoiaaKPT/NRSIR
JzTxlrESrU01esxiFEzo2818YkqvzTkB0Oy95jJ8zlztdUDRtvPJfJ7iXN7aVIUXA+RwFkvPajTi
4xg8Si/zTj/fFJrNZ66FOeFF1INz+zvhjkpwmPTcasTDN2dXTsniXFEmfstTj9wpBnEjod4AtelZ
2sFTwRfCKW6D0G0D9VWdM4ybCkZcedLdSMK1N0DxuyDSC57xoQ6PjkGvFXpB8bcOBh2z2cKLrJUX
Ky/1E0uW7jAvqBATkaAhJfNv5Nq5LvoC4VOWPzRfJjy2KhX5C29n41ypjnZT72zNzJ50kvVhacys
bAx7vgRIlfArt7upLXxCHA0eQDVbMJpHrijaXh8lKOKUhGHC/kP3m3Sv/5kSLTnVA0/73NKeqo6/
MnsHd7cRXOYyP2gi9YjcN/WRAtxHWvfg3rFIbYUPhHD0mfKiAF2NHGo9u5r2dByYYSUmqHOQ2gxs
0v2clYJHkBHtSYgo9Ar80Ln0kUIj7thwGXE3mHOe9NaadqORbLvE8h4rb95ZMIcs4RvXsso/ukUl
aAbZPlY5epNxFMRO++wkYeEcsopBoZGK7kQPfScmU78llXjltwAE38IRfLaMu5Xwy6/YUK4Jt5do
TzN3DYAHkxcn4h0ZXTg6TFgSOsRB7ZrnudC+tHFw8YviR/Mws2xl+op5e9onESX/roINTDYDdRh+
tLgYunPhIyaIpr68NvlXIDAj+2b5mfE0BQKIyWX044vMuzGsTCvb4rHhaeSmYuNMlDi00bDenYHh
cN69Ia+IQL5qz5bs5LWNeW55tgHThHp6MgXLQ0MX/h5NfyuW8uGQcLtg5DPfMV9ktwmcJzj590aX
7VFQGSOaB7tpSBeogVGF7rCSYAAd7g8m7gIQFhdKR87FDfLfZVwXB4FT7cay/4mSO0yeIGiu0wim
GxsAw6An3jkBZLDSO7WwkNqkWGm0NPdD8MjcO3/StL/wXsWOneGwhoxgPI4yP9MaJzsJ33yNl4dP
G7Sls5tbt8wW4hYYXnkt2pd//oU58Lkgkr3WUgJ7rl15J80isKpVox2mtpKVczl7Ts2RD4kRD2er
c7rV0ENDGPGM7X8KF+bICcpsuVGyKhI7XyfeCFXjXA+srMxYE+dxzt76kUmebuh3wcKqhRoZFlON
bkcaDZMoc/9zU+SXQOo309AbdPz5gpg++U5HwNb1IGMs/drTQTkmKcO7KZvuTsyNM44emsSYbvwf
cEIHeluMJrTISEwhmd+d4A9rzZnG2JAOVVX1+nMpwU5NPRGOOjZAizb5r1g9TzwvqtY1NJ+4hQGh
D/O0J8eobThGenvIiyGX6n/239kbaCCWEKTWau0Id8HYQ2toAxvLFpbFG0nFfk8kJlvJnpcDwy5f
+fOCVdXlHEtbcdJhkqENKVmpt2SyUDEChDzVDpTqVhKbGwb6ZvyayCR24J97BnLxZLwOgmtZPf5m
gJnvURAn22gs/bUhG29lp8qyanbWWY7GSepLduOeLLkKpM4akBa7iEpCBi5jBq6dYzwz0B+YdDNj
3TveOD/bmZ09YEZloAzzTvfmp7F1+Dv01CdXhtJRquNZaoRY688MFygaZSgBZzH7m6iBHSKp0MwY
qZ4hk5GTzi6lbVKvsRjzjr78dq3cPmici6/VKNcM4ja5lrofFh1FD+aU11sdD6bePxnq4Vl6er/X
+XNTVNIGJzKHPyPfNFna7E3hMb8rTwNpPlq0iUNGWtUnU0aELLGOIq6z+8A8Y+1OjHrbLkNwRdyC
naZ7lT4AxIUL17lxTbrwH1Psdq/8YQGj9Uf2FYpkZfWkC1zsG4ae2NvENl8GS3zZZj1eI39nlhgu
CocLkIwCzh9u+QiRlj1ns6ucXv4yPS0EJ/BUmjgKtd7t7osAXlJna+EkxfpnM5cXfKlLY/T3nQH+
0zbTmBeOaVxNOzt583NvE0BXNEwekMV8E8lEQMsdfylW0TkLoo0prL3GTelc2F8acdxd3KN2hjfC
a7PHZxyA5J0LNzl1QufJYeTRa5l0oZ/QHqnQVa5wAsLualKmITEJ5mLB3NLOltxVJSPYbjxBBBzv
zzFhpZNjA53NXjk61RvCzBkv5EYPe3fZ+5HFqkSp+fBTvRCVnk6BPY2nmU3R1DoW4Jy8vjQEVnaB
v3x5VlyddNMqTz/fE46sTmNuvMZ1I7eRJZZjbPPNz/emBfPepM3Mkor2AvcwdCGq7zqHnEBjRPPa
NImN+WlMcroXjyP1ITbJP1jchFhiFugr4VUKvbIYz3MT47r1qLE3sW+vpiqZLg3r+596WcV69WnJ
fhPEutV25P5qua8kgfFLAu5+tECQn7yxpvw+opxxNaimuSoVpAwDW7FcTLASD1b2QSzReepsPHFA
3QmY9UhTFP8M2LMwoe90f0Vaviec/HesH5jqkl7npbx4W862R1ZmnL/K9JjG07utlzzmIG1sAt/i
Ellmnz/5iCmeGU8jS74sNv4MktKky8eKQabvo81NMHsFGbhppBQhY6jPnv+RjKzeijTFX6NzIKw4
fBk3uqvyKt1psO3XEl098bxgA77yd5Yu5c6ItA0Ae+PoLM7FjnyxaTvauwFgliyduRj6sCJZF51A
Vp5lj6xylNR4bcGp2+p66hqBOLIzfonpvR85Jrmbji0301PeDp23rP4ZkW3Maypna5uq4HKl+ZJ1
IJzUogfxK+nRheS7/W1bMj1JR0tDQ56wS5bPfeHXITY2HqiwWNekAtJ1VqFJyOFpr9qJgXkTGIwV
xy6ilp7j3yr7gdWecB7S1C3IpzqH7EIGMnqxWiSADk/7deCSSIELzGy0mj+Jhtd73TnGmuZeGGVx
7De1MG1188UvvO+yJhfFe3NXsnkpexB34E5BQWfMdBcH7R74uz3BKjhpRBCqhMFzPSBb0/W9Vn5R
dBG7AUNzwkB2RbOk3betG7buuMv7zPs97lvRhOMy9o/CbG5+MjabxtEKUIbMPwFLuOhDBlBfeWBw
0jaNWz10l8ymtlyK95KR2oo6kcfzBQ6LKb0OND23PI/QxBzgK9wHRUfvxfWm7QTykERfWVymqv89
ZQZzySg/WLP3UhusSGov11aTndEWB7IadtJhoMq6kpM0rDM/MC5cUB4aVJ1H6TS/YktHrNeW984x
t1Y6xpfWN+6AslFP60WELaicj0lMoV6vdPZh7J+4/6nM43jVbE8/NEv7+NMn6GzjmYCnOHTYQ6+2
nT1lUEn3S+W+wi4quFp7My0V7Y8z8qYok7wOtTkIqNuM1PTYOq3dAh9f1XWfcVN3p3SYVYDU+Wfx
+f9bkIkLjuZ/NA83n93nf31XHbWX62f5/b//19t32/3Xa9rEaZV+/gfL5J//5L9YJp73D890LMMP
dN/9AYf8X5aJb/7DdSzboC1nuyZ/A23U/wM00f/hWhzzPMK2rgUNgxb5v4AmlvcPI/Bh/zGk0G0z
cIP/F6AJzyJgKv+j8+rAN3IhptgOjWO2jtD7/rPzGs/2SPwqTg6j5mRb3xTf5VC3a3OkBOJ1zWkk
UxAWChlW9/1n1/slc8lzzgnkyiyeOs5h7GHDVzHCADgMFbb1jWOX2qodlWbM43kc3XoFOOegEOH/
Boic1zJibU3GfoyjS+oyB1kA5jIytli7gkzW1r3Z5CFJ67fxkwaDZKpae5ue92gvR/ymcs8OkgMP
7ZGt7jLy7qzNUteHxgfZbit4+6Aw7iY8d0+B3eFvsnGmbGnAfB8U/H2EWMzqjqd5Ut9KBYg3eCUW
EOMTJexRCPkgASZfQZXXBHh5IgpuaJhP0FPTjZX3A+P/gSuEtdwnlxJAOaPhqCnEqIMU9c0ZsDK3
pSCcLKDOBGvKnY07GmCCpodFmvesd6envAeKD0umAX67mqsaNHOP+LuwOahSweLlzNNSwfUlGMUe
2L47y0szTpBDUk7dbs31E2datmJJX7OlqcFS96T40z7bJomE4wrKLiGJ9GwN/mMJobkVhTigUIaP
4LQ4dSHg7UtpPkslCtAxBhiYA+aufXWT8cGBTTFgFqgxDLiIPqoG3Gv6tpjpKqVWVuvaaZTBzeXt
PvTBi+7JT5u37ACtcJVDdyZOQk+i8w/qZ62CoEOH9SDGfjAqDYKjhAidUiPohn3t1JkSaGbLlFiQ
IgFSmSqlgpYwL8SxMCrZAv7lYyyc4uTrTI4H/T0VbX5eZpNr1GQIIjPwbWoW1ClyLO7zWBQDtmG7
bFjkxvKJ10QGqY7MBsc7JGR/WxZkgg/4qoOqsdZrzzn1aVG/06imSnPq2AzzgYuJ9XJp20hjGeGX
lGv8dDHuQPgl/vSbIfwzADO5NdTEdYzzi9kkGesm61FitWBd8GAWwU3kqL7q8cOOCy9sDCZHMmlu
TaGvphRxEXtU7HScDZyU9WevEioa7qy0MTi5YUE8c8+AUpcm9HGMHX37hd/J+tgqNYeNowPRwryh
fQjz0WJt1MdRWPb9G5o9tEL0UsNe2T6wfphK/6GD1F3JJjpHDaxwE0WIhyskAVyGhmJntCiYhW0R
tcArUijBiJGiaG5tkngLp6UOjHstvWtnlzWaQrzTXTe+JM/UopnvPPqlCYnLrtCZyOVP1sENYsL/
x/HraxTN20ApUAy7LUnKoUWhzgMDTalSkMQqPcg9UhKVQOlUBiVW6TCssI/ky+Y9yx5rB/9FP8rN
4JlpCHbn6jVZvU1jxPDzGybAb/bqCHoG51q706E3GnKyeFoYzszbJTcEQ4vhPs9Jsem5+q4HH9cN
V7NNNvZ7khooB6L4oemSbYBRph1u0Y9gJkj4NxRXrxKsU3MQhKY0aUTaxIkG8sybWFjlOuByukpS
fa+3n0zJnbXRfk7MYDae7m3Yznzq5FtD4LsU8SAPelG/89C9shFoY1QS1cBWrPlNbASMZmnbu6JZ
DrVJpKEYMQLpVgTDMIhekhLWUfFUJngLOqo7HB0QKHCHPLYVjJpGJN+S9oMRjNYtHfESFZYHeD0a
jlMyvnqBVR4T+xX0bU38DHj06Ctjho+xaYKRjkFoGjDv+EGDXolYLws6ro+j7M6l73y72d8UBxEd
TbZCM1oiBz8R+OjVWLLqmF0uxpqjP6OAbcOx/R2n1nglrYvmqMCSyd6Z2CGo9YBSN3xYImJ+sgkY
QSWsbix60WBIeTLVYtlNnA1JWNvxgwsCg3Fxp83lWqbExJMmLXcRCjK3a9C30X5a2ZBEco/LKfam
SWmcmEWvm8R+KZXgiYkbPu+MASd7lwjXJ+QEvNJaxxbfAP8IlnqbgO7SLa9nwR2/1ChTfHZ5w7ib
JBAkljFKypltoyYyH8pAJ7ZC1KlmEnFswVtsDCd0VAVGY9M2YLGKR4Y7Tj7JkIMx6D1MR1S9n5qC
jVIRxNluyYMPFwL1vvzLUfM9822WQXizWiXQMvaT0mlR1boVLAkKl4DTpBY6sqcGyxK06YgmsiAo
0Nw3O8uVWNiUsivF3VUriVfBnCRzCN0W6SvvAmAMOcIvT6m/BhxgQ8NrjdDF3VJ6MMhbBBsrCoPM
6ialEHPVZX3BKtYrvRhOWXFOMY61e8KSsG7xkCGXH64eZjJqYvoJDOFT2iItE0pfpvU63xQozbTM
3Sc4zhxcZ0bXPy1e/ULR5hlMM4KC/C0RFV5kf3yDCocuDbUaDq4ZJn9Nata1AGVjBx2t4ADMdaHn
B4XW4iKhQfIhieNDlHogMSVHf018qrkGI2tAsbDNxnhJln4JYK0iUrK0+SHqaxqX8/KnB0KxSqfa
3/Kl9sGy6LHvZo2IFZ//oEarLvlgcuYY92C3uzVBuWMCvlj0jDdLZMoj9imRy01fBUjpRu4Ptvwm
/4yUD29drQR2bs3Ex0jx+0DD3qYOjC+WHUei+tVxaJNf5WQ9N72fb7lcPsYcQNICLmgfBH2YoEwI
egF3C6Me4ZQzlgRuVryO0kabNyjiuNm7w8Ub3lMz3UeAoTZlze0VX58zIe6jHsAEEJVf7Smpn9L7
EV5M+G1JXgal/ptxACa4ACmt8IKnOakkga7SBZp1+Wzk3pvTT2jLprV7hMgV7S1pJGHNPH3vBl2/
XWL+QIlVMiNMPx1tGRnvxr/BhVML9POdZVontx65r/n8juka3WXLDF4GuoVe6rtnE/imglAY8HAD
XmOO+VoqUaKLMTHrGI4WkGc9JVN0lFZR04bHcu5ei35YNqIGLCyIJHrsreY46M7xRFuVTuhLHSAC
WTKeXO2o5ReRkXnyvEVexGS3K9K7+B51JX60MEA6pDs3E3uN4zLTO0uTh9SgGpBL51MOaRMazfKQ
apJLOERWDJOoa3ki1h9uoz0D9mJSn6CVs+mXMWTXUDJ6yaXFtEcKbXkoUocYq5U5YA6Mv2XJcI/G
OjfNxefuZvJYGr3sINskLHwVM4jeoGYF28bMth5/zgdOK8XZByvvVDzr0jFqtqUybXYt+Ss/xr7J
zXbe1jPbqqa5xBGEtMX7ynI5rrCoSBzQqyI32fZMA+FxEiuaqX8B+/iwTYH3k0giu6P0ZJQBs8dF
UjK5VTqP6GpEZKTN1WNU1zdspQL8bfaYLfRnkgdw/2VIcoAjpXKQVspGaix4SSWCUo9Bi2htYAlQ
NPW+YS+oW1RT9EfBduAKFn3tJRzRlfeU5U+yckz1cM/segfoKtqQPtdHYz2J5oH509lHoxopn6oY
JkoLyrEKuj1b2cq7GjgYWKdp0PY8kfpwUX7W0q7fOPJytiP5srYGNnyVbO/kCFnoGRheYZ8fpHK+
5l3nw/DO+gv9/oHUJW7YhKS9r2yxkn+Gyz7bRESyk2cMHMtxy6Y/ltkO3+ygzLO2Za1y5aLtlJU2
Un7aQmMbiq/WJb384SiDLTQQq39t9HarZRhuqWVehxjnLSNk7LfKg8tI+jAPmHGngHUuDqyIvggN
eOXPlcqk2844dTvNy2+Z8uxyTqo/ajk5q8qSSMKVj9dSZl5XOXoHZL020t7Fqy6zRxlZMIt4j2T2
e/A5jWb5dGuT4bu3Wmud2S4I/NK561w2zg6C4AZR8ISUYGVFLuMN9VN8/gS44wPzxK/WGk66z2eU
ZKqGT9v8SoqzRu+T5oVIt8lYv83O/E0745EVPSJWxBKrfjLP7cXWnF1VV5fKIG8t2hZ7a8aSsWXe
7+nJF/v+ZcVJ5AOq3cEn3jctdwbYx7aXn9yiHkBOv46U2XQNKJsJ8bGoPzoNgwILC0ZRS/BYDvHO
iTAIEMVKdCjbCwuw9fLoyuDRmeJPkhv8Djdh4xANopqwaeLPSOsPAWRfh1FRzPXGsxVUqSBBYvSb
AK4BpcCjXniHtGTJabJ5Y7q7IYK0d6PkKzBepmUJF25vA7RKSfnccIMX25vSVRuSwnqO5uA3p89f
3sAzBITgWmPibVwCm+k83qCMV4uvF9wNKrAPPP686L4QCKwSiOEa+wQN3p/f3u0gRkVXeI8s7TdF
smDMBpeM5A/sy5ThROG+GaPb4F+VFeWDtLvN4FpHAzL8hhRMuTK16ea4BI3G5p4t5nsFZzejf+AM
9AwjntBaFBYk5nXC58JpE7ZGYD94Lkz8bvJxdGuGX+aD0I1Xq272dMXxn+fOF3yGSIgL8A3qb3X+
HNhE92RzoxlyN9ESt+4vrEqhlouzEl14rQYN3g4XKdPze5OimDMs/TmpsGhlPJWNQyRMl4e3TT7c
/qiFfGaifqE5T1svNDWNQ6FScJNgDRzOe7XzhVMP7RSe7DyZWBzazOVqd0uIjHxWspa4jPJ64lXA
QYA2fc3Rzs2Ag5p9SHv7d+BMD0WEfjtCgqeb3t1h/IoS7TlNzXVdMjRQfzRVWq2doNyWzT5IuLyz
dNLM+ikTDHONEWPJBNQCTvFaauVxEuaxC6w9tQ162eabv7AfyXi2j7yR1O85IsHnRtg7lUWI5GUY
5adHDakygWUNrrsSjrcheX6n3UGdC+ppO4TY2dGVY660nReOFa9MLwqOUdyeyZ7cc3fYAuxAETrY
ztOjRGl7qgjqhlOXw7os83sOyuNgASoTTFwuGBD0c+q0tBMWlMgDDw2JL2pcuEcBo1/5/DEVuouG
Nlhlbiu5KGv12vKHHe9+0O5Wd0lj/Tb1TAB4cWVkTkgBj9pTKkzCMGydtIjATofJkBsgmVdKFUTe
o1MVT+cl93juEolqRP2NDpmT3ExKlq+hZfKKW1t7b4TQhr3gFpG4CCOnvlV7UvQhi7ZcKTqscHjt
zR4grK4nnw3HunQYV1EhylA3WDHFcsfkimNcbF2dJOu33hW9VlNzLMgSk8t8cuHs+EUqkmX6oW04
xmUjbwuXWPaaTw/uTzLBE1c0YhTpfpHii4ShfyhtOSDnMsa1UY7bJGjvMq6TdaeJN9fNThMj41XU
6l+NxoZQT2+1H8V0ICqxjjrn2Y79C6+++2Bl2srVQTXN2rMLyby3xlezZQQjWqZVugy2WmrePIem
WC+WD2raKlLEaq1DpReJfs/ncms2uuqvBKwLq/xCw9e/prFxyiMzge2fhA31mqOWA6amlbsWECfC
gs8d9cR+l0jzA3IKh2j52x4Y+0+Nu8lEQc1P93B5Wfpa5OJTRJDIxo5ll3fOA0UujdPuuUrzQxRk
YZI03alg4rlx9OQYo7sdE3+VDrjmvFbhC3IstJZkfRYFOzJQ3NsNbMsZtSEAGxjE4SdQ1tdXBqPO
sMyhXY2DEU4Kruhw5RDTU5YMLEfKaF1WKA58M1t1HGzGAiqqrc0Hh2rCmqjBCYlXEHZ99M5qbkWE
D31vjuwmaOm2NJaxN5rxSiou5T7KcDJdhORG8bcc+ALtvZqbpDO8oyLivjA+FTR+1gQK+lUqaB62
AbeSsfCsU9As7hba2wOtvmrD300OSnVcCPzvJqvL96YZcbtbnD3vVG9V+GRNBtbXN47iMEd42Y4e
JI7ccfbz5B6bpACBhMHCtiOQcy3jDVIzw+PU/xHWSKuJpQZv7pFplXWpe9s/GPClN4Hd0kXuOReU
07mTDCqJ2BFyau7eJHYGo9jVOA1TWGvb3Kh/OxGjwMzN/iyT69GQQC/CSfS3FznfpWdU27GAKdL7
XnYapP7UBO1eh161wVN17/T4wUo1VrgDn+rAI9JN51pyy+EsOPVrAxLrKo+zuyzs32lLrtPPhjM1
pstiRNvcbNSXqFVuGk+tciVrSDLch8p8jpYqXIibRlTI1oQ4r4Wu0jNZ91AI67nXBMOBWaPmbFob
FtvHbmBFTvqFPIuOpwfoL6lTOu2wrNyUc5tu5TunHPS1t2ui7lW0MfPY2A1lkJWhnRP3MK2WhiST
UYJ/x54ONJypPxrLKVeppN0sBn7kDMuOgeoeQ8KeZkq50lJsXl4z4SenniVZ93EgAyNPxTmk7euv
kyEAeXuosQPCy2bl97vRcI2AHhjVlekhKGbz6KlvYpZnxyQrnC2WsrtFNnmfZgaZmoyzhXC945i0
//oei9eFODyB1iDStCNfKNwIuetsHJ/Z5883ZVLgS7dN92jONR/Anx/sgpQVr8WXessz89jHab+1
GFgdMsusj3FvXBnIIBCtQQDJSk9QmIGGcVMpjohcgJDFMZEZIr3iOFcT37WwYMPiaLhsZMbentN5
xzi5Pspl2I9lSchFWY4sBdj5+d7Ycajx50MheYGxST/04qE06pR1IjLSaAy4ivz81xMKnUcJhcit
RFBsmMn7pC/57/78z/x8j5G44I/9P36MUyhbamnuAdIAk2OluBoDj2Bns/hr4obIuXWNaLdr/uub
pOLaymblzVL4jklRIZIfwsXPd70ffkWt0Bm+YlWkHe8fNG3nOkUPS2bWObFyzHZ85cljB22O0tUQ
kefq7bVR8Zv4803PV004mvrnv3/IdPwjp1xM6WbPSO3fP8Hu9l//1M+PZXNpkGjj0f7vnxgFCwyr
5jAnJI83RcvhKimO//4maCxq6T9/nYJqqBuTyFnAV4GviGeliTPa67UjXNVuAwMz3/hl/YS9tbwI
fHfLoPE2HRlg12V0Kln3w3tNcWMOS2j06MjJplqbhiYOW2WfhSmcaogpbGzXIIABLgSaxoMnp9QU
pw9lxYsfCJz+WEQNu2nOSBnvUsomi8n7dEzPHn0cdOMMeeFSEUYa3O/F1Lq9rIYDdwLn3M/prun8
MpRMpbTpyYypVpacbplCErIHc87aGOYAQX+QXuXLnLUUIWYIBXwoT5ltqeLqgP2UCUQ+Z89GVMiz
JnMG9F4S8ow+zvGkXgKUFxxzNEMR9Xe7IJCiL0loCBTQsqq2C/wj3jdWtmdXy1vVQ5aGTXrNY06s
l6GnStnr07rEulrpM+K9aPhVa+WLPpE1y5gHQdCgn/vAPdFaJ470DkXUc12iTMlD0mIftANyyzeC
Q5wZf3H3Le5Sw1zvRkXA0obMnz1umkr+qU1xa/VrbJv72uKqYs27wmPuWTqvuYFtNG+s71Jznxou
1ZTyTsRdCvbPgtGnHSn3He1f84Wu3Ux2YVXm/oH6bcPyBJxUPEzP7ewds/x5MAnVx9Z4i3obHR3F
oSCjOTVT/xWvDOO57+PN4CpZvcxQhi1aWOuhHz6SMrir/6z0AXPQd8NiQxk9SXHYClzoTPBZxM3v
EdlTkuo0FvXyiQ38m01Mjp8e0anp71XPk1UszZ+xsd47foVOxmBEMfOA27a/kpkZtjCfmu4s+hT1
VGwQ+ZnbN/WrW9uMGy656y54U7pPb4jvgcbhXEBTYrQLcwfO3XDNYp+bG/Zp3XmWEeefhS+PQirM
q9Rf6m7aDSZswSTt/7Rjx/GKey4TcN6V0KtVVqPtns0Mq5ejlxifCv9g/jd3Z9bctrJ25/+Se5zC
2ABSSapCcSZFUtTsG5Rke2OeZ/z6PGh5Wz7K/nLuc2EU0QApSySB7vdd61kokUMdiXVAo0aUM/8w
TH/G2F3pmBDwCRsyCmGyBkRWe6wqCMMibsTQxodCd78L35oOdUENSkM9cwOZtkHnDxnM7UvmfQ2U
WSWoqDhsrJYyPTZjC/eD0+FtCAUZ8kyhibZaqPQykpxA4bQiszGb+BUyOnvzn45GkfFW4p/vDOXb
Kc1ZpeIEdRd2a70ool/6jbjX2mhDl9K81WnBRV1DNrVOzdvTKPh66I4E6sT5/ajyMFtXQYU1P69B
YDvPXaW+ca00llluvHY5MWKmx+9cVt0ctPw9rpA54rP19Qp7bJ+gbvGqB2HGFBBGwcTGOPtZgYW0
J5qJeg2QmMiCbE7NW9g5wZJN9D5maPP0+i4U9V92TCF0mkAQpTnZ4xZQCqK1ka/RiFB5F5fG4C/w
Mn6bEKgtcteBjOceJ7e8eq3xo087XA8gh5lQk2/bwHwzZ3Yjh8LQBlca1z/0Gr2TYz6JkC+pF3Z8
HfOnytbOLjquNX4OeGkIs5PyiUUWRgF698hpTYABfRXtXA9kbsySMk2tBzrqJh9Sir8uEMTlBErb
tkuyv1G8hnXH1Jn4nPJVbadyaaUed9WQt8SpDpadP+OxPpkEKS8pI0ATfa67cqeb/bnR/HXYzBYF
3TGJMW4RA5JgSKT6QxRY5doR1TxNpXnnKObG93E9NErJhTOa5+6stlx9M9aCwgh2l4WzpZr9ogQG
jh2Hm/khRrZdVeJbyRSstjKDe2lMorBzLV3x7th0bvjYZEb7U8+nu6K82Hq+Gk3KgJjgqPhxILJi
GsGl9zJ/4DF1rtrQXSkw9AxT2Q81ytigNbGU2UtljN4IbN26gggUuF7LVlCLg8h7GT0qMUwW9CU5
3I8kB2ABjZVrGifHontXfK9aOF2DREjdjWVkEqLuGwsodScP/JdRtySNk/2Itj1ZQJVceoayjcV4
ok51J2xxMZLmjpi2RZaJJb6Ds/y5Y5MgRI5RRwtS0Co7vwa1mi90VAka8VoLUw35dEJiXDBBYkYU
j2RgJo82Ame6rn6NmgCroNtscocI7IGaymKwKLJZOsGb7bW2+S6hB8XGWWW3buZdBUJMY+yrTWq+
EX2ATNiyvhMoeelHurZV+RjBEaqr4GDBCjfcbh8GXBUH9+JQTTIQyPHVxSRPF/atJj5VGe1vjeP8
5STvag6vjt7ZA6RwDDEgeDNbw55K171St1xce4rCVFgHdTv11TfKuLO2NGIZ2WwyLrRKVr5FPpGy
RX+uXIu8VBMeEQIxTKFYcpiDHAPV35Mz82Cp5nMBf0Gk/ALMLXfhaCdLVMLfRh81A6rLGfS4KGjD
LBTKp8zJV3Rf95EFmyKl3dlSMm6T4jHqBqibV9Vqvqs+cxwd23Rfw5oATdq1m4TcDJWbgRbQsjHH
XYHqm/eFuqQDOfimxFmRVGA3IqIGF0Wkbyo8jUBhYKKH4WpUzZdyUufulXfIYWlmqBNamxBO36KX
omIWKovXqO2e67hRb8gfORsBIb+gpu/6JvsBUoPWu9m+OEm5qpv6vRzNb2mZPWUJ0wJ81qXoXoFD
gf7KIBcnRbZm/WhzAyDfMOnjtwA7pEt3AocdjYaserd4Pz0HM0JAQ3/ItRUx8/HWGe/9SGnuolw9
FsNSV0uCqIvBOCeehmO6DLMl67bpxuKrlBvL0OYdLdoBgk0f8kkgw4o+JSY1vVgiTFJpeDX0JbX4
rSlRBHjcKGiLGWvRlLcEjIHx4Q+DnCACXdnTv9X91xpJtTqWh6xh5mM63CmRkByovF4sRQ0wS+yi
wXzru5jEzvHBGbU3imaQH/tuo7hoGow0+z5/vz3Uw1joxA0ltuIm1WHxDaZ4ABe/64KOq4+gC9cb
49Gy6bQ5lUgXQrdHLqXt1rcb61y3MQtQXfmel7yKpTxls0+gLrEDgy6GW2M+Iw3Ympmo5pCVcRdQ
MpbTfbv5oQvqU40P4shVtPnWfM46j4lKySUTGpoWN98VTFeUmLX3GqPTBHNsclE9klJL+h553ZXl
IuvQdhiqpq2yh7H6GMMMWvt5DH7TuRBEGB5aOiVGOrfNJjoyOQ3S3HtwQ/GiBvQFfA+0MXrhRu0O
onbilVYSKdQG2B6z4udYZlwy9OkuA5lIjChAzTQ+5CyHqCrQCmmckrzjCFUTGcd1OC1i21raKAsp
JEUr8N/bDKG/SYf/BtaUwPzt6EQoGv0mV6xnWC09fDLySiJSnG/s8LnUp3PLJHLjOTrQBD2+YwqE
RmG0XxDebCsCWIBIBhVcMcgMuUGPu53B0Ogck/Y0Ulzt2nLgkoHUm3IF9nuuK7y5Jkn2wbUs/XJF
7K9HsMAatD1K6/pFnyJt1Q/GtFQQJtXubOCAkqEZ0PXpnuwhNzR7uje4d6cfNIMORc2qIq+tk+Z1
9sZwhkc+Cvjw4GZZfY8RMYeNEj32KmhI5Dv+TZhxIyO2ZxUNfb5EHobtDjIbs2Z+cy5RuwztkDdS
96nrhK8K3xWsIDGTPFtBMCVcgDJRVm4LfzcBVl34LAjVEk1+hwya+aLZUycQF3dEGJJjnkmoW23o
OaubTouvePLeCz/GO2zt3PhUsci+a7XpMAS+saNl1qiwVvwmZWbDDQvDBC5AENE7s5gQravWYioi
tFJU84o2ZR4ZqAsw148NZaFex/GGH7sELo8Eunpq6jxdGtaLW3wXgA6WSh16C1UPr2k4XTODMl1F
zxI2V3/14jsn9w8TNRFboSwGmPsg2qRfw8r8q5rIKZnBK1yW8W/hqt9ZVvuX7qZo172RqGj10VS+
AbD5qZrTTZ/p2cHIUM4YXXiEFzKtXF+3mL4bq7DPTvqUPM0udy9zCzoY6AmmegkNLlsrIhDrtvC3
fd2cOm1Ql+aoUxxsmrUXaOGKerSz0GMMc5Ohck0cs2VgcA/hXWNuE+1qoOwURXFfJR6oPncjBgiy
eWZvnOGJ8gw1QiTka4wd75lOWyYtvPt+sF80HWpLWz62GQ51tDDVRknFCVUutejxh1ZRkU0AangV
XRs/EeFN2pJU7yq7qVDbTey0PR4j34Jaz41ESeoLhACgJhiqljCn1w30ltKlVu870RuewIXepi89
mazEUX/Dz7vOmoq+fOGVTKj6WxripEXROVBLX9zRm7WN7KfIOueGNHGAvS32hJ7lpz+l23oiuiWE
FJdO4IGh72lbMelnQguYaFHqtIx1UIebrofiXQzaOyRitNoJFkg/2nLv8ze59ti6ZnpDmxjxSZLC
71ICfLzpJSJ3ltlZd+dm+n1n/6ijFAMptG9m6+9F076IiAzhKr1NrIi5Df8mJEsL106SjedNR0Nt
WebqoCgz3dzT7t7GoVg17kQtvVZJGdFw7hFMy0KsGlYiTx/DEHFzahDJa1bG0lWnYdkEN16b/VVm
4Avc1ie6NBTv5jjge0+hhXehdg1MtdkNfcaleRQv7buT68E2LukmUWJsbXAv1mzujhqWXFkB050l
bdw/OlZ5G+gi3DiOWDQTaBirfAw9zIhuOt0LXYn3Id9fJnxJtGp0Ukvb2fVdJa2+QiWz0ZuGzlq2
1Yymv6G/dT/5uEct/2xVVNY1L3wTjh7uOr0714pFd36Ow02GNLoJwoE4Z/TQbtbZJAyTJCDUI+Ci
HqAin9yafNk2r0AaDsBytWRLMwdj/NiTIaJs9aJr72Kf/5kedSj0Onq4PmYjdfgh1cf/v+qrNdUk
XOe/zon838lbHf+brvrjGX9HROruv0jWcwTxSIZqijm9qv9ZN//zv2m2/i+TAB8gPxaquFkf/beq
2tb+BYOa023yawxLs5A6/1JVWxyymM06hmEQ/6OTlvW//sf34b/7P/NfwYv1l/0/gxgN+0soGf8f
RLI0jgWlcFNFYv3vomrH7sY0bVXzJ1jav6ph9I/BZIUnUvKYOlfahCiaCrrWRD/KjBoTbn/jDgFg
tNNsu9vkVQ4rjoQMP6A817YpazrLyu+rqqvv2pAOtZMU93LjtzgK2yS1NoE/Fvd+WZi3KIovqL2j
guIqtY86VueZKM/wMdftMUzVfPepPDlFQnxM2FG2x0ZYJ/lsu/y1sYGZ3DpBAyVgDJFO1BQrlp+H
5SN5jnzUcbc9eiRHzs+Xw5nusaZOiZL1mXnVQam9JLZ2grLQ/tTwPo1a276OlNiXHQupU+LHCQg1
A3eW1YT3JmVJ1nUIc8GsIOdV8+oWulV5azZeQUai9/g5JMfl5nOsdGg/l5a7l+O45+pj395h2hTe
DTWs4ZDNmzr2gYLPj/ikAe+q0v9r3OH+tejzAsK9PFtuPvbzIeaYfKHQ6XdVgnQUpj9j1sezoEnt
wDoi1K7qDkFmXeMaRO5sgvWQCJKD0rVWjtwcA2c8+mQ2fX1IISM9mIWS7Lhj2vGqyrjjiDkLSz6a
+pyVuFPX0WE+Kg80Ze7jrmuctRpxa6jiqnwNJ+JavK7z94gJnJcivvEJv3h1vcJHYKlRKm+HUzCk
c1K4XbxqWujeZJVZH5yoNZ80Cs12X5Svgy6yrW1giJen9SHpHqxNr3Yk+j+eThC2eaMYfrCB1kg/
m250uHec8vKx64WxeYJnz0KGFPGNyKjdsw45C6F7fEGKjk9ESaya6TpnW8vdM4ml7tkV2iFoNRBG
v8fbIPP2tu7fySG5aafJJToEZUKYEj4oxwKXSnTuD+m6zqL+2M6bTrVYdJIPs1IGPl9fDshTPsfq
MKWaF9T5Srr2a8OErFiXz3KvnUzmr/Lh1/1ASTjU4iCiVItLLWtNY/l5ZlalZF5Ynf6LBiCPIPlf
eaXPKhMnylVu1KTZkFllYztvGxbsGpkDWXhXpm70o9PqEzC/9M0oQo0ip+s/jjV1/DC3dYz/wcSc
SksPXtQXBxu73MbK3fbgq2hLHgO6ptUKgYhyogzCTKgcEZx2Y3j52CRkD2YQOv4Ymg8qTmndQC3G
1vD73LBzw8sPfRiCX8+dj9Du9VasHE0YRnm6AHMEN1hzHzp+oavcYBNVqAgF5upzLGQq4nJzvU3b
oblCo4FX5ygfT/LCyN/ZIX07Vv3m0W2n7BinG7kTRhOtkD8eBmNtHke3cFZ+Zfw60s9Pi3Ql6BZm
4A2r0aC8jD4tODmjjz63NG+pEOS32OyCUzOPW77GuOegLMrG2Nx8nNdO3q/jaQ3dL9X2Yxc0G6Ux
1WtdJeOVytf8+GPT68XGp/h+U5Ky+DEGEu6pir3qmM9DA4uSY2PHL59PagKIE19e1Pt4gRzOEY5s
g7cxyC4O+ItJ1dtbIk6zy8dQ3NbrCP8wTVPG6FBmrG/09PPcz3FrzOo1NFNEGHyn9+mEKnoyISr1
ke7eBIOVfsfUqCjJ9K42eFoVBCW3tDA4wfp1V/jPJ5A/khfEuvwxH/h10/3zJkuCGDfRP5Le8D+5
hq4xL9OEZSIo/XKTzWsQ4U09IUd37Xbb8Bc/DkalHXVKL2KNQVFsyrR5VMgIaxcIOMgDRgCwKea/
eevg3KQPdfZb3iitwz+njhkpWPNBORb4GiAj/K/7OZDjVksjRCAVXZUsit4BHAdQc6tNMflvMRyy
h6QrSQkfoZvMe3LTz/TqNv21g+pJDabw0gS98mA1FqJtlL5HeWaR+j3OKQC3che+46KGZLOwIyc7
J4mlECQ0KpjQVZaTSXnB0RT90NTwJY5b7REoHSiuMLaB/TlkGFHdKPpIvYSRSV88MRC71512a6Ly
XAlPzR41CvKLoB7izZiEWFVbPd5jwaYp0nXmVWnZ2A71Da5a3m4conm3SyBK+Ue5J09z6qRcJgU/
eqxt8/pxGlYLaqjwNtILeGiTlkM046JC+xE6zpkibvfu+VC5+XRNl6mspgNJabBF0yF/9069jW5J
S2sq6UnB9KeJxen//aEBVfX1Q2PbrmbZrD0tnHXuV7ubHelDmlMR+tHbuOYTXK/XztemO8NfxSS7
xWCaEb5NTXkRzpiuR69uqOcP6YNapM3RzloKqXBqD0aZ8AmYqDZyPVEOzEXdhZeCqwHy7R0+D8hH
ckyeJ3e/jH0+98uBfzr5c4wZJmWMgY4jK6VVEZrWbWGis9BmWE/cmd0lVUq0CqZivox2e+8avflX
hUa3qA3/Oy42DVWrj9C2D2Jjb6Hc2feV6lCamPcDpgizdprRj4dyVDQox3Tihj5On0+U44BPsY3g
Tz72SE62pa7Wu8JLi7MbGfhYYsN9IevkPGq59zNUso0GD2mXuiK9waCinhLg1qs+IhKz7lJ2m5S6
inwIy+YcES2wl+fJodET+cpKI25zsZ1ya7DeB6ickO34ruGbDWDtdcbKIwXyzsfvcKcWjcoYs4LK
zOM7gybUnUNozgakTnkjx+R5CN0UMIZdg7zx7+f2DnncbTS+fA6ZQ5fe2pOxIx3FWupVT9ALxUIK
PrHxGFfUQgchDnKD1rhfAXujwjVTfz4PyEdyrA7bGUT1D4fbClnSoAeAXX+/oHzU6H4NPq02KE/0
1VG4/k8zGbTT4LTWkw1h0IfY9wCYv78HPLxKI0u5FiqEEZIWMF01gfYubHPr+Y7+bINuXAdICnc9
iUHAc7vv8gSEsD8Ly6rvXSssd+ZoqutCMZTnqnU2ZoFXmz4YPQrd7c+kzhRH7j5zIiMHElS58caf
sMhlpiHQD0/+LZaH4HYUel4voX/t+lr3T0yNg3tKe8ToBeptaYrgXssVdxvZXQBCjYNy0ynVZaw0
9VbufZ5RgrG4l8/6/RryDD3LvI/XaCIfSZSe6quShM/ZSOM5+4+HUa45e4VMFpqhnw+Hy9SPs4zC
wOlgtcqTB8lmyTLO2hqgMZ9Ug8Km6XA3kEcFBGrFdpT7IM6Uaw+1x5rP6iDc/IfUaB2/75+3Olvl
RocjxnVUS3MF69p/X096QYwTLk7Aautud6GmB1oGEsp7EQeHjhZssIhPOE2qOaGqO0aNjfu+JTu3
iZRjkDioT0Hdq7T5knwt725OnBj7GgPcPiTvz11HTY8zjvALxHtZ/x+i5LWv62FbBdNvCV04Kp42
Xft61fUUTR0KnPnvoWIREp4p34yky+7kxrOGhJlmdBlTFU4Xv4aKqDHbonXN7kIryu6q1k9huuOt
U0ifvmk8X1xCgE1hF9Lkad+sXvHO8rWQ82d8tzEEqGZ1+vwZVkjuiAMDTb6eHFfC6hHs2Cznm+4o
Y7bruPTcQ+tZ2iGPmmmdeEK/JhF4qBAH2FuPdAtApEn7rd9kiXDe9J5gOt9y/fsxmpp1R8zFAT0b
BqGKcA5T5KfPea05lfxXDS3+c65biavrWgYpE8x1AQ60hDmW//iksG3UhNAMcbXnJ8jXVZyhvZ1/
ShMk9I6KEQXA509AR3nBcoQuucyba5qW7W0VotWJ1eYqhzIwtqsyoFsnd7XOJZEwSPwBo+toiyNt
/J9ZXOQXwEXu3WA49z3KnJdqRgxTW4MC5rXipQzaWyA80f2ANu1cER62KObxLgXqaY5Osstmkxch
muGSS1B+MMeE7lQPa/H3JlDFr92qGR69uGOycB/onXHghvxro3umcUhayy0XxJmAl7USRA6MyVPG
JjUOmLVnU6wAagFm7ln/LtmnalOOt+nsB5a7ilIMa6Q1Yi2q0HiuBpzafYfy/ddzaGqZV80PxCbo
g/LkGLgqEn6N77W4ndRC/RamqM+E0h27qs3vxehcJzXKvpVYH5ZWqJh7u2/GR6o425TJ4zcMmRog
0TjdIWgJXyLqKfL8NNDs9RQV5kbuurScePJrhqBuyx2p/Q8RvF9TkfH2890zXNegLmZb2lx8K/7I
a8YV7/Sem/TvCUKLraS6yI3lpCdXV+qdn1fDrWIZiJG0XBtuQbaeUMBSq50JMHIjx9VCfyQpw190
jkdDyCrVdWQN9kPppcl20GvwufNuq1k6qZ2CVti8W/cd31AvOsq9vvbshyv5JOLh46jBnzOInLM8
kOtDA86eukTpuLQoWaW3jVG8ADIBwjslAFDnXTKks5uKUIDjABjwpV0qeFpfYiPIjgRVoKuaTwJS
3y1dB6CSmYWPBGOepmaoLppJGQlba7fQjByljBzMSmdTZYF3lHt171SXipSnVQZZb+kg+7nkdkfJ
8ndR858WMQRHaF+u7bw1tgV8luu7ozsfy5w/3hrL7ynLt1X+7tSldmMUjjhr86acggFvvBqt5Vjf
zvSqStW3lVMXx8/zAqfoD17iHcveaA5OCDumtQdt44+t+wxZZRUheHqLXBDlver4R0mbNIj/8xW9
umSW+G5WmdjZQYjvaR5qzMjddGTY0Az+e0wesCbBhTXpCHbltLJCJlqlOaAV2lSUcwzqesxH+wM8
Hhw+HYVKuev7xewyJgzr8PFQjgpR61Bn5vP/GC2w6CZRNOzkgWY++nH2/Gy3QlcVebE4dKjKFqbi
FffmEMxwe/RSzDHUq19hfs4m+PKYTcd1NBN25cbjxONYZGj8QjNbfo7JR8589L8cM4ihOnji4fMs
eSqLsBGVX+cuMbeqrHFbe6UopRohxkNr1ApPJ3jWce48O3PvRNGsa0+jBjoPoaHIz0oK7WXek0ME
RCR7Zr7YUnUPxJHdew/5QOkpr8fXsqKFa/rYWdtCjK9BCBfR98oHjzAf1pUGFo35NN4YnGFOHJ5g
HRnXrjKvcpxyK6qm0UajM5+mo67BJPlqRc6CCjka9Tw+RBbNn24MggfI/cHDLMinfHz/MUKjh2ba
UOwDUVnnGPTVIUB+rw9txVvARjF5b5Kgx0ypieq+Dnx1X0Woo+XRYOoon6ljsVMcDZxjRGwQddBq
Xw9JvmmyuL3qk+ougKh47z1K0LAxvZ9ClM8UTarnvsanoc5PKgOCO4UvojVJTEhDoYTY+4+HdtbY
+4+NQqEHqC77hup5myKqhgWTpNJY6pbpsMxxt2BEY4J5IFEgoyIvbl48ZB1LWotC+kauLNQ063dU
WPcOZV8g2gIa7eQmt17gTPdWMYLUD7VX38sscPvKsDQnJ9pbAzG6gdm4R81SdnKvLHLMRfM4qb83
LrLvk5OETHudYR2ro4f3bb4XOhCjto0evsr7oUVm1q8Dcj+lvTaNhX74ct8kBO3ak6tK95lkpk5N
Edu6eX9n51G+9Cs9fExcKglNnAavZi5+2LFafB/ycd/BSEZq3t8pMVzENmZHoAA6yY1TihREnFip
doe8Uo4piuWd8kx7CSeDaok8oLSufirKjuaYqx69cWLjpNpR7jrNHHEk96ta1NvSLi4f582nfByV
+3w91I+nyPP4iF3kSw11cg6rJF8SZIOsI1I74GNskCuTXK9ckSH0915UwnsScbWRx4iKyW8LrXuU
e62XdfdlFb1bqE9vNCMGmulY3llu3JIoczrZzIB+j7UiVs7cKdd+Wovj57gd29VOsbuf/CRwylBC
7AXXcuDkKJDXclCerOIq3VW4zGI7b3ZUGglEN9xtY6UsrkSfXNo2epfDUQgALU6xUsvdjg/6IuJi
dhaZ5zy4jbKU441jo8uHe7HUNSd5iYeAznEc9mtH82sQ8Ln2Lactj82CC0E24B0rspSexZydhP0H
5xiiqjuK69TFjN7j/4vI0Ry7cCm5ZnIT68LArzlzzj42CgkDPiC3ZTePpfKwHxXtIRZ6c9AKO9lh
hVFWJaj8i+1im6mx3vxAAmQPzfCdIsJA3zlsz3lUC5busGgMiNJPQzrcyTNDXX2Ketd5tLRxXCuk
kOzdQP3yWvDn4ptYFBd7Jur2iWaXa/nQHGIQivLhYGLQgKy2U01HO4jue2vzztSuwH5LEMxjmQJM
F0SNbLthqh5V6OCrnjvImuVE9QiSkT8kEcUredRNIc5NnjXDSzlKVnK8q0WGCHPerVMuaSaRAYTe
sxt0anaEfFR97IKqXdqoRDHyY7M3sy74Cad00Xoze0P1CP1yHPtb5IEgCjUHil5dKyvL07wj3aF8
rzgBQgoN+A8ZuzFA9hEjV+/m+oMJXH7R2MX4VjfqAdK/8i3WTVLXDf9B1IFzmYxxZRLrhFJfiV89
Uae3OhHID7kadiurNf1ZwY+h3E/GQ25xhxnTo9xoLCg/HsndFujpsZ83n6conhiY5GUdUyR/XGM8
Xakzpltu4HQ3BzOIEAA3jqgPTQpDW6nMdmtofXCWm9xN6apnzdvnkHw0KZW2NsNcA/NGLEBoGuO3
VAckZJnxQ2OH5UGO+/N4pCpnJR7vh64yDj01Ydy7RPIFY5CfigRzmnyk2hWByt346+g478oxedRN
qLViop9ezBpJJRGC1skQA9nqJs0ujE/le1cpN1Mh0tfRb6t1racIZ4pSvy8M/w3F+PBIP3IbuE11
yseoOslHuqvYy4C7FpoCFojQSzksjzgiam9g81Vcjhn7PCCfPNYQBg17zDbygBz7eAVLD+9tpmgb
U6+PLrcxWsDhmQYORZES67jcnVVAH7te3+YEFBTHvhpILpmq8dAUfblBOB9fpgKGj6mr/NcLFKEC
U8OlbuxoGWt4AoowMpgSWyWNNWKkcX//ucvkHC/TGBcE9gE25ENcpsaDqufha2eYSEUyWtZmk4j1
UDbmAbBLfXBnU0fiqMUd9UDjZioFmqAwwJxml8m5c80n3LTqzpj35FA4U2ATu41uYCdXa6CgqBXl
Ycmpc7T5D1uVtw621isKRAjSwlbX9Mzb1wAATjqJ9kELO/tYqEl+o6dl99rYCSC+NhxuQ11M941u
3rqp077qWZ7CqoDML58+i5MUYtruSiXayMqQN5eHZDVIbuwgcz925YFclpA+zzETL1hmFksgpTXv
gZFC8+8aFIuGckip55OqFTTPkUF6dx8omMTno7yV2qIue/soj6oZ5jQjdR5MtJiXrKRxFI3qbU6g
BrX+3LsMbh3d5qLdZfOeHJKbLHvFSGicTTpRl0lxi12cuCgWM9TmeprvvLKun/TUmtMhKvsgdxN9
eGvIoz3JvczTt6paRlAeONVRVr49tPdEYEKILMulUQhxrMdeHHNSQUCKzQ/lvtyEPZrpsiLu+PNE
eeDLbmvnBs0HuFu/X+/zRb6M/dNrNiVgJLUn/1WlnXNudT/cGlXYLMLKUWJc6xgHQhOvnxo/j6IV
Pxokn4ZpwIi1yvpchonyWrtWdTMZhn/t509r16tkwSRwPrwcIIuGW3zrDX28HfBmHSz8ScuKq8g3
34rOla8UD3I8DMJf45mWgKLuvKvevTUwQy7lAJ2rKIbqvbHKkx0N/pPlgXICP65toDeMTySdHOQJ
ikD3GWrmcA7HSDuKqS34fvj1e4Y+CAdR+w1/j7mqIiffa0HSX8WAvFw+1YmiHz6AsXtCpo2d2UL7
qPmMv05kxMgTjErBzNtgM/HhQ54Kg659Nv+v+sTcBnnYL4wOfa0y06KlzEBupMBgjkM5yEefB76c
92VXnlyGAdpssgtxi/Giny/w5fU+f4bOhJ7WDxy2UKjx2sphR9fl2Lw6FSy2Nv5WC4Mea8LbFGlE
VVF8w4dkj89NQYZd1pflSp6W5s3RpbhFZBskp8xQABA0Y0W8qV0dQjWuD5+73TwWO0rLBGd+KPc/
Tvz9lM+xIoc2nMfEUP7TyUEDo76yQroWeY5RDRYXDSjtoa2j70EBCANeo/ZQjY51Q9I6gnoFy6oS
cstCb9uk5EbOhT7+PNbSEqH3RynQGcJDGYrgo/jnuFREozp8/qjsfT7hYz9S/EM9n6yiaFzylcbt
jQcWUXEbsHZE0ykfzWOKGZV/mZidw3B0ATDbLEvmjdz93OQ+yopG+/k58uWsyRysm6lJSN9guVgg
Zrni70gfRorV9Iuadi93tUYxmVwCVYS1mz2Iysko7CuvEfpJYDighkJCP27Rq6tLJXez1wQaUxB7
4sc42E+G8PunzCfix6xgKRO3pt62xHUuMT/QdSvgn+p2igTAw88tEVTCxEMvN4NpYtZm1bIRWuJf
5NiMCDmr7VrujJEJ4poQ0B6MbrPHtExqD/4Vw1fjnxrc64BIhC4MfuKnL4izjVkVBNN0SybIuK+m
Pt1MTl9c6X2RdsgN+j0ZCBecn8Qc6QLmEU04uUhLN7NG7CYoFYzBBJlXIWF062WgTM172a1lSz0s
HVL+0jI8ibltpKH7Iic7vzOhZS10M9Pfm0k5B03sPWpNaG4sldyCLtaqR9PxrnUmChTa1uOkpvkV
yWp2VW1k7yxvCSSed+UBpaq3KaKfkxxS7NQ56qZ7aYxnFs5ru9CKH1pcP1eph5rKrpu14frDXp3i
6czScLiJwiH7buYHZ4rLHyBBidBztRhihlLu+K/XG7fT04cAA8VCnoKcc0NEQv+KVkgAorQppLm6
c+y53ZFRPDWvFv5q+XPDsOODyhz1WliVWNWZ158GMf3a4OlSD6nfodf5e9x1hohiUoSEpGTZRDj4
3yd/nkPSMI6iUSNJMQZf7KnRJhrK4ImpnroshiDdfuw6NRmCAb+E3J20CO+ql0x7uWvFBhb0WnUP
FNOCJ2RU8aLU4upWHg0b74VGgX3iUho+sQw+FYPdXj5eSLQbP/Xjq3yiZpA11jfpXYuV8uO+nTaQ
kGOFvKX5pi3HyMsojm0lbj+H5DhdmL6kyt8IwsyHIGquUCWDDf3ANxyO9CfLMSnBeUzf6UxP21at
03Ne8kUpc6N8av8PZ+ex3LiyrOsnQgS8mdJbSZREmZ4gerWB9x5Pf74q9mr27rvPGdwJApVlKEOC
VZm/wUpPEN287xMuS/pUwHqojOahI8P/JcKdcqnOVffs++IgCDsUw5QhP3okL7allrcXqh0q6hpJ
jPqDC1fbn+plVFHMLz0rfpYXr0v3qoqvxK0VNeTPbWVvz2lyG+Ait7A1YoQ1HCjNQacfFGTwyC9z
QU4NEqi8nbyPfsY5qAn8t8J3wuOAHe7STGbvLdInb6PnDnIXoukNCFjz9vL2src20u9lbroPcqoF
e7NTSZeR+CiRIbdug2y31E+lkSCOKZaAQwE4FwegtdoGa99kazILa96hmDxtA/+hWo88nRZGjBQz
p8KoOalxAexRdhVegSyyGG/If0E2ldoqSDM8ntgIPaLHD+XJyC6yVWBshprJn3FVHyaLvR8x9DgH
OdYQ9oAyRFH0jzVkXIbGaBpOpKquhZqt5WFI6Wu8Mrqh3jt6Fr2PM9RLeXhSRx1YdlHvPRH/z/Ey
3teYVNQBRw7b8I9d3wFTEHd6Bn5Bh8iNVA9FjHFS5l2B5v3i9r4VO0/LpOg0D9VRhlzH9Z7kW7b2
D61NsrYqsWSh7DW8/6/bO9mht9YPKCAh+6L/2E/et4IdwsLknmG1NvYHSZPhkwx4jzd97K0d0UQV
/pH8KBshvJnPQUMJTsaNxOONjYTaCXmIHJYziHnOG4FuXBUEe0FRmsCXMlX5THTlS+331sXwjOQh
8mC0yrjtspHjaF6S0PL6tV70KM6qnn/grSdMbv4FBjUaqtppMrU7WUllv6E8+SgmyZYEF5WxWm/m
QUcRVKCLMsfS1zMs8LVW9WujrvWneqytlzh1cKX0auxzgCu/kDRXj1BPEgDiivkih/yeMJpayFE5
dpemp2avFFrWs+5EF120kppnYpHFr7GCZk7TOAekWEjb5e3oP2RO5oNjy55GSy9QKAoPeZoiaI8b
APuH9jxNWvIoL7o4lyWW8+EPaCzKkLTpwGMtBbvDg9Kc7ITCGaVVZUY9ZFaCyYMX3GkHAyrUrSlz
hWZSnqPS1g+yVc86D1QXvhP12y2bIP9FXlzdeDdGuwK34vkv6LLOazbvKOOKZod+1gns6xczafFm
hWS7YXc1PcmxRQQzN5475bYaAurknZ3YAqxcKS+G3usv8zfkDmwsiCZURWwz6g9jO1gbr/bsvYlF
QwIaBveZq+ZZ7UcQlsHKye3vdoQ4mR5nHK+jBF3T3rQfVC1uLrWwMNHC7hbK8dC5jWjH1nmQnXKY
mOT62gHwULnjBDj16Iqp7smxcQlfIUTzotZqgZ18MPfoAdT0iO7byEqb59VoIFnyx0w5yAqC78mA
d8hIWu25bowL0rDTx6xy1Cd91G9kE0DKl1ToyMMmu43SWnJqLr4aQ8RBUVzY0/BmnPtqdY/lQR7u
qVxX4GRbU1moKUJzKly5EQocIo7R0cf39yib8jLjWE1ZKS0WFfIuxW2gliphuJH9SdzM9lLeypnt
hrpzuWthJe/SsG+e0U4C4G06/feg4RvW1Pt/1FTVlhyfG2HyPaDIyteTP+B/3fTKF0oT/Xc91g9+
ol0yRGQPWZB1AYa4looo8EQeN69DoNEmG6q+m5+MQR3Wep0b1x6ITJZa6pOVq8Z1pJWIluwbgHTJ
PlWMFH1lnWi3vv93nuzTelu//p5notq6QEU6hBOOJa4x5lTUJhQgVIxBtnwNlC+FgZQfTpbOdxv2
qklOMLbbdZdF5j9DBvZ/6jL9SZnrAn8PtHy1gARfxd6snI1/ukD8y1VyGX0fJQ+BIhzSRIdmQMjV
ODHVAx+augmNQ2S1vEErh69CsXYaD49joKD7qpE20Qet2GktXl4Oljhsek3rECP+h+dE/+sOdYCd
rwzhDhkw2HdyyL1X3t2nhWapAlj04we265CwDPsjcPRpW+Jrsh2x6fsYM20R5mb2la+pdq0jR3ew
eTy/8mfCt9SBSowL5qKK5/4Vpla6rpNO3XgQh18VZArJnFPdlb29iv5yRTrCyB2/JQfWLIfOgJsH
fvsVIgaJYHhsx/tKjaOqG6zX+1fGL8A/1sfaT7pTRnV8GfQxBjyy2Tj888Wld20DBRVxexso7hIl
ftN4J21l/H6p5uDS6oLLUdZvPPabn7XIOQCd+c6Wt1/0kZe+InsfbKywK0/NGKGLG8Ux+nAjbm7O
eOmdbLqMac2WCACHDMmLNVao2TTdo2yRwR4vt145IazZIfQqfLDfa9Qej++0Gg/3NSJ0eI5eWL/J
UMaj5EFDLz+TWPNCgMx6gUdvxeXezJTgPVKROgokZF12xJyq240p4OmyLS8Nlheg4SoMpVng71X/
aMdR8Fzppgvjwcp2WhEihOso6pupA4+xW63f+kGrvfUYMy87b8RjipL9fhLJ9UA37XWIxdwmxUz4
GiIPu0071KJDO0+vcDn1PRp3uI5CEr32FqroNuzIxa0ZAoPTveIqW5Uy1BuvqlHvxff9WMdGdZR3
94sSuZRIZBuzWsQk5G0TdNUxbltEHMoO03mle0XXI1tkQTtcoyZuDvXoIhwlmrFt4ciro3Neqdl4
LUK4Pr5pAjgWvc6oYKMp1GlT2xquQ+RaZzhL33LRykl3PMTx9Cb72gqdAi8qn+TEJPCNpykIj7Iv
NSPrUjnKRvYVZek8+wFUFrEKPiXKS5v/kF2jGSZXDKkbJAEnFBV2SFaZr3JcDpM8rsmIytfGh3NF
mR2ln66BBNTZ+RUTOSTKKFUCRy+uc9i+q4XXPMg+N0ayDFWU5CQ7+Zhny8yr44PsVRxM40x21DvZ
LHryBPk4qhsTMrNdl+4x98vojBrLn5dJ6BgP2kmG566GyGqb868RsQZAD47QCjkrvVnJMWosyK5z
O8+7VK8vv5pyouyXs+MuVuGfmqjMlRCASnvAVQIARLniKxuolZUaJ6Nzx6VCMR1vVMPjXyWC6JPg
1nIb5EbZylRRl4oGfT7fL/MYqGc8nVNMe/S9JlqyU8aTifw3FAQIqcMMo1QG0aKHhX8fRP48Wjc1
4rhs8n72pYO0nx4hVTqgFVGMdnqSlxDPtlPfVGgJjPKKinJ260KU4BkJBkH4+j1G3ipKnJ0c/tiF
M42PiYOyImZZ5aEy4+Ytqvh2Hz0rIB9Ds9ar5zlR4yfZMjtESIx+emH3wlGjOCUB5OihroqVr1Mg
j2bFEE8s8xIiM7NBjilYxV4coj7qg6BDabfYJCbvuWWGatoiUKmb3dpa7T2GmTufhMXZRa7jlnyB
58bTLNZDZ699sCZ/I7tkyHCV+TDhASVDt/icQooLTTTjxCQZ690C3HgfoJXd4/qgeRjLmuIUJR2W
gxk4sukbOBLVzWMtLjKuwHEKNdU4y6FmNQwWtPtfsfswOev3WBnP3Kk6afhOLbsymr74gjusFerH
GDntbuy8dhMDHpXxwLfnD7ee252lVt3GM3FOYqMSnnA2G5bofpnbDpXL58nJMLfXdqHbmhcZYYei
78hzIiMzC1u2OEcuX3GtZq8ETv9sAq580jj/33oBBCF/h5nbUk4Os+RHrxdI1HZT8taNFdCtTL8Y
XZqAXLUXDoe0Fy2L3Gv4VQabyO1e6t6h+MKEfCRdUdjtUfbZ7PcfPWV6l30B6dqzrqOk07WR/uz2
1luAiJPuF/1rDO/5pbQ3CFh67ZLlrgr6dbhh0WenDTpYSdHu5NDeNVBCqNFmlL3Z7Hun3+voaNaI
deKE/eoQgU1vNP3RECejSpyWytx40eIBRUTRCtSWXFCLH4pScFjyInTIxHjZWYgRamP9PZ78LQYT
otM35vrBmcxHJwsBLaU4mM8ogBzs0oJ6PZTmM19S5jN8GCyqJg9zpTq0nnNNDx6nMtrJTjks1EYT
w2LS8fdZ1vBSIKR5kXP00uiQ+ccA+z5p1Opn19fjs5zjK4V7cMULm+I1/3ph2Qzi+JTU0dW2e+0R
DeMGr7bQf4OP9xNZuPlHaLwWCiIPixJoOzIR82cbBR1oFQPwEV8zm6pGhCopfBJriAltCpCrF7RF
2uXguNabX2a7AOOJCrWHl0Zc6gD/dQ+t2G1epNkL3mrNgx5ZJ9mSI5yqcRaeZ7Z7OcvrAeLVk/cP
bhhokw8OmmB1UnUgtZxhD9wcHn0SJg89iij7zOkfQUSMqCHIK67twVlTP+WIW8ho6uRBtiuqTG5T
qUdNhGTcnjmc5HE1wuHv+sfCQJ0oTpPqc26MelWp2nRAVBPV3foVG5Lycxb69UPfdmsrSipykGm3
JSXU8AhV1GXlleVzIS6m36qIk2L7K2OGppHw5RjUucGzglfms08SFnQHuEHZJ0eVMIn8ZKjO1tAb
OF5zsXKrXw5Wi6eqaDYavqKwlYxHJ3QuHFz0wz1UGZ35EGkXvWFfsJDTS6NO+cBnSz7RO8X7PtuJ
dZIXxfVIdclbTLq5LcwAlWdOR8v7oGbsfg2n3muxA/23GQbdfqQyuzf9+BvPjR8jbFDynvN80vww
4hNc9C8gynGExlv1a247W003lJ9WjyxtoFb/TLZtLHDFtl4mHNXWs+LYp9hotEMEYReftja4wOlB
+ScAp4VFChbXn2GauRsNmOdWE02F4h00XOsdtz5nH/dasMbCSX/B7zRfpLNv7CzMyN+9IL/qrmE9
6WMev85UV2W4ScL4qISYmctmYPjeKusz8/+cZJQJKnEzLjMjyWlcDP6xQ0tflW1r8GmYAvTJkKBr
QYtyrvw0VVA1vWlZKJ74JxmutaTfTTVuPNIXSLgxI88w2BSYx+iNSsxt9qjrpBGdrHtKXaSgKcZ8
koqBIgZOaJOWU/BpTOGTP4DJU3iMPpLGr+BsEodOiVTCqIvkZhB+VjOaJVb5EeaazUZjjldhMfoc
XUxtDd7ypPokUHpOjOdew0hAEdXteiAFNKEvfAbRnLzy9XKUZe46CntEDltrK4vjsEaXA1Wet9YN
q+NUIqomhxkeX/OOXeePJlSxyzQhUyaWrQrEm+DYAmUSzW7toqXxiVHhsMc8IV7Lyno/+59Utgdy
n03DE3VGsUVU6OdSiZBpaM19M/1j9WqM4IoxvcRJaKADWSJaG+puuMuhtJ5mizpC0rXeVm1DE0eC
tm8f2l7fRGOMw6bbaxrvPBkronOLEmYhWpbZ9xv2wxhD25NyrEsUqZoh816jSlgGe+lJthLDnF8F
qU50uf3QHYsCcT8SFO6+NylSFDV1+gj9vWcf7DTvriL8yFwPsS5L+e77DdYvFH4WLRsdd6inbxDZ
UvhOg/UGOTESAKMKaO7Yr4dorF9mZZzgaldwmkSzH2P7yUN4ddK0lvS2AVoz18DShobvP5S6278E
QKt4kD9H40BjyKpVgsX3VvYpYTmeQ7N6kZ1hkzAi0b4n3pSckkaJN7wuRa3EaJdlz/lirjLzsexU
7QYC08fqJ9KVGQQVimoOG9yVBIdp/bjJOfS/a3VT7gzTAvM2GvZnXZBybZqvfIpHXH/8YM2j9afu
h9O2d3FhhCyE3EdjIAEXJ+gqa6NzkJdAcwFkylsGcltM6NtW4vJ3/x9D7/MxxOx/zZdBOf3WXeNz
HFS5fnExSFyMZdJ/dVRgIY5aCOaLW0FeAkAfPkaeEn5F4lBfVD0GM3WFuQVIGPUxU6nGIxuZQPGv
m6MSo3NvYKt4qDPLv8Bp7rehh8EU2HOckkUMOyMFQdLK2PQ5cscwS3gfphA883Kuth2Q54+ptr+6
UHifaqglL3lmbEOMwzitdvMymW2QyDz37HU3kiQCxdCdUOUd3PNUAmPwwmFlTRQghQ7XcwtIYqeG
erEDd6M8hwOfoZJ909VI0HnWDHyyjNav3+dyHBe6bSVnSzSF51HlFtEVTikQ0955luE2H719Umbh
ymev8M53PDa4voEgiZjketbPlGQIUnp0ypBsokZ0NK25vY7jMO+8IXHX5tBpn2TEzl3vWy96rgXI
mDevyeg6i0LtYwFy4MV1Ld50xeitddEEY1fvalzIV7IXwohyUHwq4TCoo6sRlcGDFpLXV6zPvAjf
VWuyXpsm1zdgxYp1I1gB+KCBpHVqhOlRY3l1hcqsWcbXdGgQ22+HcaPUxglxge4FndL+JYcBCcA3
To6TwIdCV0buCW1poWLav8hxcYuoCxvAi2zhEOSu7AzIpVt5F0DC5QGcnf0UAgXgfduM37Su4niR
Z198Mw4RPRrY3uiu+tCVlr6UI0pkC5B1/daStVo2LvV4zDi0k1M7OlJj8IIbhN8GZOvtKsJjrck/
nFgLQYsl3cEyfESFTHc58DV07RxclDBEoYbAH+KjTy1/zU5U3xr1VC/CgPwIrHKMbTQgLpjWrVN8
5b9GuoargmkoD8i2D4ex5GuGz7/1qgdasDCqsryYaRjvMkNRzh4GKLeLmlbPFqSv/T2Ox+hTao7t
fsoHHQbCOH4qc/HYgXH+iab1qrbV9FsekdGza8BO2GPhWdRxTlRHdTjaMy+s6pn93GIUu9BhBv7j
lPom1q3pJ45jh4lszJdGRyFVxa3nZFlxsFASZNbVZKjfIiOPD3A/p6Vs1qFt411jUqUTvXpiYGSU
+dYGfFr9RuG2WDma4+4m0WvrJIxssyK5I3rZDCGg2vKfUEhOvM26BsG+TC5ypRLXWrtohldgOtPr
ZBQC8cYLGHq+88vCfkRl7yuAru6n7+5NtW1+UAzOFmOilVcbmtO6mcz8nGkk960wy7cTed6LClxy
OeG++jVx653p2e3PrLL2iLLbX1C2rZfYZM+XRI+6baRk+G2U4XQ2VeSRZr/Tr4Yo1bpT5P6wuyX7
v/Ynj4DvmZ2ob22aOoAJvIJ3XGDv05TKyVizI7I8EMB67Gyshr8jMP7+oOSvgEa1aF8hpnaEDok8
6Yz/CyUSEwVueZFd96atR4CqXIjxf8zJU1gVWuUpO74+iodaXBowJytU9PsV0ibFA/klIGyyW0Px
7o+eiDMdO3bGyF5YLVePk0Q77hFyVB5vF6sI2B0N7aYakB+VsaHyAWbkjf4JI9vfd7JZx7GLzAWA
VTFXtWYT/RW/p/iiRaivxUKlWNxOgSZu57zZosz8cOupej869r1fhRt5+8f40H2cSLBc0NLfYJwV
vM+qkZ+pKQIpE82oDZqdYfBwQKAueFc7hOhJmsw72cs3NX5oRTecZS9FdajhivpiTVX1IpYcW015
k0vihdouZFMuOVD9Wskmip7mbUnZdDFytMzK2Umf36YlWxVAk4MFryLIK7x/ZUzeDY4/H6yhRj1O
tu+X+5j/FmPDskMj/EyFx3y0nWuLd8TTaPTuUxc47pMLxy7FwPN0j5sjupVZCmZCjuB86z6lApXY
komlQvXvVDR/5x1SjMNCjhsPpkFRludzsh3CzhU+pclWc+NfdzLGUelX71/j/lsvoAT3tl6RBmcf
uaAk0Z1DO8LzhOqqOAfXM008TMStac7sOuTtbYAcSzEPDU63b25TZayW8+XtH5MolziHUrPa1RQ6
GUQBpd5FPUDdLK2DpzkLAjgbGtvKGphOlXsUH393TIkTPCDLsJTD7nEvQcSI5wVwe1LV7kJ2t6Z+
BlU8YGT078JKrON3FE0fSNQ7+9b31I3TqONBTzxUUy0zh4sv2rOLEGyEdJ25vvdjQki/HCqDt/G3
to4/GbhAQKDQihex+ggJbv4aFEJUM83bQxhFw4uutR8y7iOJak0T4ubLMGebl+pBcMkaTUGIGoo+
b/Z2VSPLx7YjNJodpUcVOQSMxAH7tvYRlOVttJzC5tJ7TMpX2aD2x6zBUjYeJa6zjMmLkYItBsLL
U0UNcY51G5E8RaQfu68mN0nyJB6frFw59EMCZTiYrr6RtZdS1atLWiZvsP+QHfdV5C82VYjGd3ut
fae/Nn5vcK9DAbxKrPOve9tA2SQL5kfdtdxlbONbMxilzvmq7PZAln7URuec9CgdX6MahGaocnrC
xHh8Zasb7JD3hIshehWcdM/N7P0jO9PK0NgiHcElpIjBzfVGM4JHY+pBNJqVd5aXrKPIvUCRtt1i
WBkvbu17v7xzqm6nmil+FV2CYmGrRP6qzMmuenHZH62eXMXCx73qKNuOCMq7v2JuqiPYTGaSjZjh
OEu0pTcIoEUnXDWCx84dfl0sBz2qMZ6rzV8dEAbCbVe5KuYQ/84gvxc8ZmYen3m/LP+KyzX9sHiZ
2pAnuXiF0dYHqmokkgU3SLJ9Zm0o9pZZwNX6l/Yj4xaHNKhodyIRY5CULg730O3OhT10X07G5Jq/
x8rQX6vrYXDU7KrZmeOcIGUYRdrO8rudhzJhCROhmyjTDUWx7/Hb5Ja2vMuR4lkYaXTSw5Knj+Mb
iJiV5oOpzyhS62gHYu/1YKNn7eD1mGurGJdQQPei12T/MKBT28y8UcAq89vVU/Q+Yee8y80+W8tm
7lvFKotBpIEbjvGsiH/oAtokOxPrmU+Jc2WM/0SB8anSlOgdLKN3sLGYWcpBwYi2eulWOCqK9flY
p0vwkM1RDh5D/1xTjr64tk09jfeEDDeZVaN7ZEe3H0rHDUJRvtygD2X+iY1w8iQhDexRmgsRGDzp
0x3pAAb9r0ihfcZJnzwBFm5ueIn/fZ3b6zTWx32NAU9rHxr5ocsnMAUkmsNjrfoYaQKgBxomLjAb
kXaeU54TedkJ19cuPmUQVk/yDptSgvOMvVqi4957GyT7o0Zvf42/jZITkoyKejKSA/97Edl9mxQ7
YXLC+oET0THxumbbd94rCV7lGJqjVZ/lLVqpAQwrghMfSB4akBpA+zk9GDuIjrwPIp9sSOwrx4js
yKLIH0bve+v6aOySeywxcaPoKMuP/70oKbsABFRHOVIxwk071PnB9BCgriCoVrpAk9acz8+ZY1Lo
ke3f3Y06KMPD7+aIAduAdnAUnrW4QJcjTcblUFnJcdTiNtjKJeSlNTCrFS8QW1RZHn43byuUSYY7
i5oNkDrn4aJ9onFuXOSlttGlivGRndKQp1cfNso+cjCLxAXUuORNikh8FcAYUTDHu8c8nsGrBpn6
tVxFdhQOxoiTToXxHlNV+8NLZnQ9xUoyznN11YAfh0bED2HAYX9SnPr2ejJUu2ZOebZ7lnNiB8Jt
3+r7iDMWogrlCLiP51Xvez071ApXey9OMKbWh5irWlsUu8SAyQ9WShmPh0BMxG2IQfLWDyg8arHb
rO8bsVrs4u5Nefd/b9j+7yG4D7Qol6KtOPYcfGbwDUEX1I8+cGbkrMTFHp6CyRoPHV/zmH+IWFU4
b2Rgzb1sOUldP+aGVj06XvV9tCpQ1b9DcsSkY+TVIRm1myy0rpK+VM7I+EQLP+yn93SGTjl2fvs8
Dpm9TkvFP3ttj1uQ1qQHHYWwU+POwdYo2vpJMa1hFWdRdp3nikNzb7lvaTf2RxyCwUdRIHGBaXIJ
sjE7ldVRyyPvpPsBnWhR/eqUI3R9ik8mur8qB2MVKdunQhQW4yh2HlwbH3fRkheFp8AhNdrv/YSA
89Jpo2FbelUDY8G3V42dmocmgGweRKGyxRDYfe0VXMLjXD+2FphCStpPXvTgWFZykZeEb+NLizZU
5jrto2zd4oGHb9KknChAzIJr13zx7cg6yBFqmqYXF3WvBaVra2c6AY44EDSAJKD7v72vrmYozQw5
hfN7rGhSZT0babaSy8gFOzS7kXDW+I3ET2aJy5gn7b4MwwLDV/EjeKrB3sDWXs1mnjDgQTHkHLb9
9v4zd7aRPxWkT//ztxvGaaE3GaB58WPL4Qj93X67e+j3b3j/CWLTpSQSB/bu9pJIJgigCtuH+2vG
jjPBdqcCd3/VPsJ7Eircr99QLogz5K/f8PbXikIXLSnx293W1q2A/Q6/nRwt15e/YZN02/sPOYjf
MGtv/7/bn2UoIYEn46/fTs5WHeugBC6oKPGHkLOLLP8S67V1uC/vUHZcjDXOrsDwqhdwR4Lvqpbn
0u7cZ0plL43ueJ+QbzzsoH0AlppfvRdavixtJXsodM9cezNala2DJZwoaOY6Gblw9nnKRAlVz9TU
T4pmfJWd8lIBxjAsb7qNr3tI8y0J0I2shw5x2J3cMvl+H+9p5A/5zmfD6aqrzlDY61VCBzAbx1UT
uwgvB4X+rETzyR1b5RyL1lQ5A+Zk/Gllpxxm+2gistsO9zLmtyFyFC6aWmINedHbclxnvVP+EfOT
ZuPZTvN4exXMmsj5I7AsX0bOas2Ib2a7zA6yOWpT8wC4+daSs8YW1ebKrpKNHCFjoT6APtDcJxmK
EXzYISZRYLXDjy9jiNL9LNS0OcoWbjLh2dGbW58MIR5IHnRMQqp9/04yPpOg725/EsD+5VaNUdAe
jS+jdzb8PH/ANgAC6xREj/LOSjOoU0Nd7mQTf0akApHa9yGutvHqr9Feoo64HJtv9wXkCHnhFfx8
+vUK97CdlDFk/H9f4d6RVt2vVykgoSBQyH5I7RHhUsNsDZSZ1Dabjo1uKQaU+iDZs51HLW32xiNV
Z5dye109YO7tr0c1bC8G6IIV9Rz7VQndYNkb+fhhNVh3aKMx/RMX7bl2e/+nh6OHhvALe0IsmtHi
Q/YOW0P2J2r4zTG1H60TKB9YQmEWbHT5VYfXs8ocz7xAXeJoahjqAz+utrXD3jk6Su/uvdyt96PC
O9coHKnzy85L87/x4ZpOQLXKDrMGcdXY8rdGn+1lz2h4gnGUU0vGgzebTreoY3iLkS+CNYiKnH9B
y385X0YNrtyaoqWbTmN7sqxyUc7WLnnSmM8VulDbqCn3Ua1F5Ey94FH1wIOAL1Y+SWLgMaRjOT03
tvocq81Vxt0gMVbxXLcHHq0anEp8kEpH+QTPqm083bcpJDN9HM5YM7of5mCGez4a+DaIMCfE41CN
6mt8sebQhQZmp61N2Rye5YZtIklIKr7pcRjN9Ng0ZQtHWdzOOqoVrqUdBi0oyC+Gq8jty/U85dnV
symfdSPqm65jp9cSV5iDXYDvkM2+g3KFuchP2ZqV1kWCzzvLmWi+WM/I8C1HsY4MufkOZEn7KhtD
Um6RBmwvcm4Wz1cziNQH2eI3qVEICOOTHJoOgAA7UvV70gfKa8b5c89HoVQXZtlE5Oq5GKMWLVUn
N9ZzFP2KzRl8LiTUGoDCFmk/OTAe9X+7xUC7m8uDPxXgjX/HS0skGno14UE6vyXI+QKrrtL3Xpl0
9CX55pdNoyTnacRmcAgAab2zB3hTrSp+gq4+v3W4a4g5Wu6lj0bZ8z6mhbUofCZbYycgpqSuRTlf
8UEJiN5J4+E4OLN7lr0z9W9wSMF1Al11sYz2oW7T7N3U3Og4t1FNOp5JBU4hWGQMNsa8LGmVKr4N
XcThAQnfI/KQ/iYQjEl5iaXwsyeEnlPBw5RBAywh2VGkYOagrl9i0lpT0umXLjHqlwwvkXXBX3gj
O4fJ9R+pM95aMlR3Q7DM04mPkJjuUdI+aq1FxWssKUDqqntVuiDmmMBKJIK9fQy5AATzT81q/kHZ
AdhPJGjiplM+JWZlbW1/Fpy5EYddha9sr7Mbwaz2FmjHlV8bB/qUJsroWocaOdClb7ZfCdH/Qr2W
oU2pxdR1EtmmtxtQ7tp7yizwJCW+PRy5r03K0Yw35fCN/NrqthIeAvty6M2viQlTwYYY/tK1ZL3a
NMrOhlpQuUvGYBepjv8YOkaxcrUke49s5XvmONaPdLzc1kFV/aKg5fvZWUML+KpXLph94Ng+z8iA
j+l1Rjf9NUJw9LVvkBpPHPhzIhQ3Js4VcQeyWnTi6V5tCtLpa9nLszE59eYARFT0ll2CbMHxvhb1
OJHVStqT7He8DBMkhzeZ8pl7Xf869dkKS5XmvbNcDfhFZCxk0ygtZ2OHHZ7bnFffOYmhFZ6M0CfE
YCPzNxQ+UEDxs/oZatUtPNpZeMxxPQLBwyhs4ow19JFxO6mddRyUFhc0jNTOQp9ipTbhsDTteTzL
mLwARRjPqbjMcWuv0AxniJgxaD0K47JHtnV1+rNbxmQvMn2gp3L7qDZpvOyG2X9o8MI9t4UzLidj
dr+SgjsEoz+/lTMKoYWwboCTGX0E5ox4aep+VSA0r3J9Nk9Rr8VPOeUbaL268zWPp3cNdVOswJGo
9fMBXOMQPd0vTuufGzY6R8iMlbtIXC/Zz9iTLOSQNHJ+DQ6idJuZao6JIKymhU2qblFZbcPnX7Y5
XWwwWMZxzsqnpwahucM8AOWR7IB+Sr/VM8pKkjnQ0gLSE6LmBKtg8qJvqt1FD5IdIPpaMfL/Y55c
xbTGvavV0aM6QxVQGgrxvpV4z6E1eM9uA3zEtS8yMqkkfZDJaVeyT8Zst92MXjs/ylZqJcmuGVCU
C3EZwEXcb57wcRrPsVis8HW8t5Epj3TLfg4R8V3xKOJgYrT2MwZw7iV1gLnQJyONbSlrHz77Ki2a
CuJkEq8NCCBnDVS2W9fxMo6T+k0r8l93MgbNqnuZxnIJhiL64g0/DbuoP5zSzvcOBDfM7wj7QXT0
nM6k2MvTCm1ipAyyIfoSz+o3KPv9JUy64mEyJgcjb8Y3uYFUROEMD2jeZRdfN3/IuOWVPvuAyka2
hs+Z51YnGefZ2q5JL3X72MqCj9ikOC/WUQYl3aZIsG1lk5/O+v3TDYM7rnF8j76gMHOsOufXT9ez
lVoOur9pkFKJq6H4UWEfSEa2+Jjjwlrh3aSe/darjpWwU8QPNbnOPRAF0ijFD9jgS2z6zMfO0LNV
Zxr+gTT7/7B2Xk1u60q0/kWsYg6vylma7PELy962mXPmr78fIdv0mbv3CXXvCwpoNECNRhKJ7tVr
wTI79eYmaaRha7bRyTGbP+3CV5f1V0+3/Ze21Y8KMnqf3L6AhyyN/HOhNJTHy262VhPXeuvV+OoG
tvIt1LJHUHHJm+bxZ3VlJh1DbezOsFNQOar71TtY+b3Hc/43xc0/w/2uv8illKIpTvBdC2r50nlj
sLIQdP0cSd5auEKHBGW4k1fPGdXfmxb9aASWAvMKe1S/VJWBL/Ggt6umHFxQbaNu7bXQ2XHAiARZ
0NuYlvWiG4f4s5EHX/Okcr8SSbhkEHR8R9JqLfOz7y+c9gzpCdKCjQn9DRUjC0o/NnqWlN8dX77B
1t98RcDo+9j6xk4ynW4jQ2375ALey/In6CKyp7YsOIAOrrIRtnbUyyuFY7s067K7BzSSnJ5jnTAG
EgZDFjz6aehc88AAxTz1qMSvVk2cBevahk4ErSNK7QCaHEuVpDS3V86NRhE93mdrl7qk0K6DdWRB
XkS6u2GfX0vuNt7V+xKxvw/FIkpXQb2J7VZahFIsXREZUo/xAFAugqPxSxu+gj+2vsZl4y7duFDO
/MPMs55TUl5OE83wV0Id8pfQ7MK1h9zU0UQQ65bLHfRqUWh9HfWciozG/5R3yB0FdijvpdyQH+0Q
7Wfh0bfms0YN5kuQ6t4O3lYb8J5ZvjSJ8iQcoCRK0OArgJxVVblVpQCyR5V8EVBM4HXVJwtM9k6K
k3xTwjRsNZH/Ggaauo91p1vbvWx8NocGdbt0eHPLXt/ZKsS0wl7KX+s+iN8b9AK2DfCjrYLe2ucY
uc3Pmk1EoY9la1s0Xfw+xF/FXESN84ZjtbaDE3h8Q2x5JeyKwUE1rBKVmFfvvxJQ3olLEN+xVoEU
bDUzlpal4cOlz1niKHr5NJxtYkL3y//LpdMdBPKAQ6w+rO1B2h9M4i5VB8WfaErEyyhcz7U/bGnS
ZVdeRLglUwDZ9W/neJqQQs1Gc8lAovbXJsKu1pTc+l59/mB3vSw9NyD+W1QwlxVVy8uu695Soyof
iqly0YbD5/jbRNV79QD78d1Elq0kiERVrMSx1tcHZZUj2fDgoay7rvUewpPWcTa5pudnh5PejqrY
/ijX/D9Ji7t7z3TyY5L57a6CffVsuDDq1FFOBkNCJiIyVPvmhxWcAG7pPSUK0lhtyMNoqMoXYADZ
tTQ1eWMqaGynqeFysL7/zfKwgyOBk6lppldhEz1kk40DlUEXMdKc0IPKCJG8c0VCKoi79Hq3hWWC
RkUixyt/GOQnisG9Qz2WAFhd1Ow56/lLANDdg5g1YiTirQD9GTHUIrs75UP2NSsT+anSy+YC2eIp
9lzptVbDgIyuEe3EUNeVDiXeECn4aTboxq3uRO4j2VPvuVablTDbCEhBNcVzvEy1IsAvuGYGYyRP
2EGK6pd6/RroJeLAmvceW0QKR71t1mLY1NE3auOHm5200UPK2dOoY0Cijq6tc7Oo4b1k0USHnpEx
2cmQlG4t06geS5sosB4H52ZS3IhqIzi33PzFnGi8ri7XjeqXa9NUkNgtHBSyDVPeeiBI9ina6FfR
KHoRIW9mopigZendFtRjQrWS5yMzYwJnnJyFTfSo4Cx3ckOCc7a5ku+uYHtRFiAP83Hdxj25kYmD
J3Ga5BBS1LSNGd9YB51d2zT8QDkvjqq5P4L4wA3D/h4W7g+16eXXpJRGYEmVf62zyt61oR3AtWjq
l06hfjfXcsR7wxy9XQqov4PlNTTN+aGV4XP4nJayzh1qMO9NnVgw1LXJQxFlaOb8q72dJj/YiG0Y
VCYtYsP/URhepV4c8MyUZMjjWgdYcM5GTQEbGX6XrGyA1WUYjqI3NxD0JlslaqiiRj/AmRqf5xCq
HqduqJXPrUqGeFYSEHZVok5f2O7Ov/3E7OzclwqKjrLu7iSq0bao+QygjczgTVUkCe5AtAzDygve
/Cj5EphOdeXGHbzpUxY8rl491+oJDSdPYslYVOqBlGG3FE4xJ1iQX1RpEIXlnjJw2xg7Kovg+NVe
zFBHqg6B6yskw/FOkYsE/IJmnoowjjd+2SuPFkViy45ykvdutB4Jsk9Afh6/SFotXCrZA5fHEF/X
ShTuqvpRr7iDJIUinxSIaQ+pLXm7sZDHa+6jADeglPPadZySYQOeip90IycFEFYdmoxUrKyAt8Yn
byqTchpKIRdiLBogeSi7pc2ICEj0a0bsIdyFz32NGKsSjK1d+z5UevLgT5TkCnKUpz4trsIUTiYQ
CMY57GrEl/ESTaerzZVYwUKsme2ip05c5XcbHnfX3/tDDba9bygnxOmSqLrafpqdhL88BtLGNcYK
IJbmbA0CW8exCItDjbooIfjGP9uVpm3At0W3YZDsFQeX4SkbjJqEsVZM99x8Yduat7Ib6s70SFeO
MLZAYpBMbCFKWUcbYQyV1C7uXduDOdslmjYc5UEFgqZwns68pnpqEQVcO7pLsDqRk62MzPmp6XN9
PyRlsU+nyGQII+NmdMoYsW0Ryla9Z13OkqUpV8UnhKp8eEIJLbYQk1LNmfKoPGzd6RC1AFi4RqwT
qjE3s7YWosDGBPhoCyk4cABHUGAaWj5a19RLSKcwTtrX326NBbrQ7qmYyXztp5tbmS6s+Lg57Cbs
YjdzcgPX8qcbTyEmOIExPkV1jdJkbJPcjwb1KTDN8sHnF9ysfaNATZ2igBZGgkPpxOqTZabqLvMM
KvknZ3tQAalS2jO56nmSLRWwbjvhqsh1fGgk4NpiqFsICQ9Ooe46i5QQtEHyU+LDrGk4RvSae5x6
mlE1P9UhD8P8+5Uv0QiVhF8r36S05ZkrhgCdWAXq0A7HW6/ccsxA1Qc8zbqKkuJBkip9WTWUmpdh
C0dTkxA6JAnwhSLyc+Y3xC1Ce+eVmf2D/NyL24fFe54Y+dKSCv1RAyW3qeFRPZthpO2bIdF2vua3
F7EjVD8ppFwubOZt738pM55OuXdNseP7jkUCemfaUW+REx0mkkIdWNRenHH+7hT0wUZGrDj4CaHt
0dj5FCmGmd6nzlIZknUC/xDs6ZKWJw9BnWcvBSKhWaepl8Ft0xdeZQa40SAiM02OUgbVna2VBzFr
NVUIf6fR7sQsWY8CdifXRACGtYRhjU1FrLuvmgsYmgL8uxa/24F8MiZFO9PieOK5zqdUNye60aC5
OGEFMLNVXI7nNQVhUdEuKs2qv48b15Py72Uc9wBEoMSS8+6d0g7n5Erlz6ZuqmEdZ7G2+DDxYWiW
FactiiOFfQwyuEMcNCqSUXdOfk0YGlJ8Dq0hYusBStXfeCKDkLnvfsB8+Ipinf/JSeAJpq6ou4Zx
b+wq6nKodbHza0JCeAXNtrk19cFZcnvjbZ8axOyTo6nY8Mj1Gvp1wpghu4Ny2TAJ4Bou968xWAS6
p5+6qnKfXa+bvihqjfIHw6R1ynXZGPJGOKPeYG5HTYduY1rrNw48zqht3beycqe5+FLzIpaOnIof
ITxaWpOrWTfdkkefYBNznqAu0hujVR5z8Mw0qdfeEN3lEXjFuaH3F0CS+6yuA0gHjFUeDd13OVee
UrKMX9wWonrVMh3kvqNhiahT8iQ3crCGeProJBY8gf4AZ2s4ZvseJA7MJ4qULeuyPfCoYYNnZ1ax
9HgrGXa8yiI3fUqmZiCzQKbhQVhk1zs51riXmTr7vumcVSUzRoThKJ+WTTdZARHq5JWYLwciwlkL
X3HVuOeQuPyy0NEoT335ObKovjKhZNgOpJ82ppuWS0EjJIiDwtGDQyPLJ21CYK3yWB3NMlZfLZ0/
z47UqxjJhNBBXj8j2lPdFDiHD2WWlisvtYz3oc2+WYmRPOROJV2ghybpbXR8j9DfmKKRD2STq6+J
33wzeM/eubk0iKsACwi1JljC2HxDzrC7ZBQxrQPbBknsWGiyKF21Lz3KrV34JoemaJ96VR5PfFs+
KyM/kAhmq8uwbr2NiVIBD/VQCjv8Y7RSUnaREko7AoBfhxJi80SHgLyAD/1nLQsMkamaW28I1bhb
SzfTrVnkzYNv5mc0j9X3mLyNNpTJX3INswtBZ/9mhcVDJ/nhvu8DE3ljA0bIqTHiq5d/yQq/9hZe
R71oFrQ/OnUja/K2Dwrnk5+53brW5PJoc4C4erzEZdjwkKXB4LBB1k2/lmPjLTtikVQLFSFM0Y4f
Leomsij7lK+a0oxflEnDB/KUdOFaec4nCv1p2X7z4dr9atsBzCodBWfcUMKtWcKM4spG9+aYwLVK
3W//8oxhW3oFibtGe25T3aFKT3rwEGisdcgWBgvSkSFSl3WNilmX+PY2gpP8mPVVvzNt6eCOWbpW
Buc4xohTygQ9CMQ0/aYNNHOTuc0n30prJATtYFGlQ/AVXqabbRTW95wvD1TOiAxBg75xJAS+oX49
ONQ3X3CY1PKoULikA7j0CBhI7/nhg2ggKFOOUgQr/WSKJAlascQ21uR2lHNnDcpZ7vJPvZ3fCjMl
Gp+Vz5SPx1eIneWXTFIg8FKsixrm1XkwylsXAuXJkzA8Bs73UG7SkwzphBP2w96zYEAB3p/pJ+ni
NlQq+mby3oHK2IJNh5ppGkqDeZ0iW4+m2naXxqwpXJcAtelSGKxKufGPqtOclbqx4ayfEIcTMNF3
6PGI8C3KfTBSA/QFwi4airHA0wsXMXb86jMP/UicusNL38acYuPwpVay6kKglW/S2JHh66r2VbbT
cEGRRbItg/abTSbkAR0q7dz3FqWNuh8sedrITvQexCSk8d1D21vAlcfoK2F9PDrFGPZOEOWL+zhQ
LbRbKzUGVJe267y3i9dCC5u1ZpHwFkNTM7n9OAr8st5I/ZuTD8uupgyUKJuWHu9di1Pr0dWp9FtO
oIpj5OmPpIKlpd9d8s53Dmk13IohNK52Aqq1q9e6o33jXFcs5LD+2ulGexvrhLRTBs1nGbyPJd/D
UFKXQxNWPzr9qbMtWH4i3zkVpJkWsFC1qz6ieKYJ0boLpMbdyV1AwImv8y2ByfOWTj3S0LdEjQuK
ODGJyTajUKrr+K0UQ1nVk4uklF8jUD1ZZRnPJVq43IOghRJDNDHH82ATLOM+9wzms3tMmmxJGYT5
nGdysgiACZA476XTODWZlf7sxZHGXdc3v8ym2W32dbg97LWBq/9eacGUPQTxj8LN7UNfwP1oN+gO
UXWT7AKdCivqM6lMRmv+wpF72Gi5VlxHu7QotpQbYjjezamLbJfxqH5MbfJyPl//HfcQknMZVAoQ
Ho5XSJmztRsE8mMzRtYy1jv5OY8fypIH0EkP6qFtw3DX6kgOhp5TX4dgSr44cfmuuulZLvimR3GP
nB9wJqJc2tK00PTTGkPfNe4o78BKI5WXqfFaMaxir5jsBrh7umV0BZlpnkupWl6rcml+t/PkSRmQ
b6oyWUZOSFp3Rpj/4JR38fktfPdaXmHnRxkUTUGzK4f6YvNV2kaq3W17wx5usmV7Kzig1TeZBKVq
JuGP1DyTyQI6zpf5Zva19W758JwWSKI+kmBqNkVcZ2BdSrDRhLF45qpuWaU3y7Syoq9F1i9RfI+/
y36JCEIaxC8m0MBNC/XJcRw1WFoMsLy+0ynk9IezWuv2s+04Cj/ZG6JcxZfANyjvtOXi4OqdBZ6w
+654ET+UtgUU36hMgPANuryBF66J3AyXxDHzRWsYX0Ml954pRRx2CsSpW0hPnRfO6FBFpt5f0FgA
IEyT4XFI9I6yn1LelGnbvMGLehAegVmPkzxO8qB2VbZt+monW+i3wQlh7hXyDyf+lxGpv9q8Qj3h
rAKI/NfI0Du7QQ2GU0rYd9EHjvts6DrhoLI/TNiTToMhuOhBC/Z1fA4A6lFRU9br0kAHzeO9XJnd
pAQ3KZw14YjofGuT/p5mq8ZGccbQn2UZ8lESDzwU1dxISyAVmt52+6Yhej3aSvruxNb3DqTprXBC
/ZZp/jfUAFMKoJ1FDo56SR0fDAuObO4R9xq2fRulj546Ra6zpvrLhDwrCRrlO6ec74UcWC8F1E9r
RYne7aHMV+Q9nVsyNWCWYVIld7RzTUmV4PyolNVYglny3dK5CUfHMYHmhySxZ1su9SbRX35Ypl2E
W0xc6Wbf975vFpuI6zTXvu0INkuev7azPD1LXoUAwRhD/NRqMSK2zmcLwOQ50Ix15ldPUFAHS3VU
T2PlHPWEOK7l2Mo5RzVwOQ6+sjLqut85caXu0SEZrvnUBLt0IOQCyiDY5Z4TrHSzUd/MAT79su9/
UAw3+h0ndmitXkri7YuqdrJ1B0ESP5exNx7IIEwKkAYCXrm2kwdAbHFhKsRqPGvnRlK65CPP91WJ
P/mOCg2MjQiMJufDCc3oaplopKNDU+tXnRERoZcHi5K6pmkXUd08QRaU7IRtbqgK++VS2Wq37qxO
W/A0ctZJFbzZVUcYxtKD14mNctUmhnaLHN/Z+BRnu6iYk5EaUXFt051noHjTqQWMP0F97koteYJR
gedqNPLAXun9XtiUBOgL7LLAQSX7xlHA+q6ohKHGSSbOfvQ0npJRm/giS9Jw8PVsPIDH5t1xyWAE
FPWfGrBHPAhGn6SKtENHEe66hYB5lxS9/SA7/kG21JZDD1KG1L0SK0Xg1PCDZhl7SXACM5zug5GA
hQ3MY1VYo7rSfMeF3KV79IiGO4ZJCn8MJfNcg1B0qVd7kDIve+BZeqp2RjZiNHlq8kDvvpgIAZz7
0echL67LF9TXCKJH+jOfHxOMzhKG9/RmN150tZoXi2LkG5HP5N4U5KVXBQxh62HyEhNhUbmXOv9L
DEzfl9ckTKOVZZXjDYYpZ6EpdU+WRRsRjJ9sMpq5amzr4F8ZiglOC/rVACI5WdCVjZaygUJgLTXl
qXes4tQ08c9eDNUCDN3QMEJ6DUhZ+Ny7/BLxuYrldhNzJzyXhhMvJNnIt4niuFRV0vAxcPZNbRG/
T8ezUZrcAJLwoS6kiK8/P4s8wVoPyghDN8ImlJCUhvUgbLWdEWisoC0NbZVjUuWSpCOqC+pvO8pp
usqK4dJAB3STYTZYaq7vPfi86i2huZhsYQdrvjfebMBEJ750Vaes4BXUuU27+tHJ1WRbh/p767fR
2W+/EQQvL3Ez5BvHdmGLCVAgqlxIN0UPTmVockR3bmrr0hf9QOgU+ZHelE2EJiz4qqX43YUV5bOB
vMXC0KX6ld97ZVmHrvdU2CUKemHpXk2ZD0UQQdoTREcTWdCj2hjcWqahaDpIPaiCdLI+W4gptSdu
nXYrqYvVm1Y9BvpEziSbMfI8vMF37iaZcNyeqjDSFyNFJZx61SnUh7CeIFgSTeErPBb4ZrNRPFm7
My+VddMsyl6FX+g3G1OHrhV80eYpyuARyEMvXjWWgv5kQL2+A5jrWfHN6pHj9EJGf/cZ5sc1MEnp
YXpQd5tKedNipziVSeDeh0aeJMtw6MINBC5orKRtj/5xBlY7Bqb7WOnZX5ROgBFLu+7Ady1YdGSq
HowsAi/nxOPWcFwAV6X06qNt9dgNyVJvyurZG4byOUvsWw6Z8CX3pPIZXVxj2Q5Dwy8sQ9tW3C0p
inDl1u7FyPLu3OaDe0lD8xv8nOGbl4TlPpD9nMINL3ozI2KTxCGDnZiNqKMGI0+qTMy6EsJVaSQ9
ybYuP3L/2Alzb7XI1PkZyCYOmgAkRx/yBjKYhoaCHvUQ5osRRxB4q3CHU1FlviQVsW+AZvLKnobG
ICvbPOP2LkWW8ZJQpQQkVInXYi0iod4Whu9mfV/bgBzmbq/B8IszT3jVJhtdD540toraPoC0nfov
MVSlkBvWAHubcE47MOk6tKP3WdmLUkI3fr69r+17dwXhj7wVzhrFFKvSR39YzCL/16wsyux3YigH
HaCndkrDiuuOvrTU6zraghvdGZbTXltvsDZJMOYnOzpmROiosVu2itw9T5U0z0nZv5Kfc84ZzAI7
GB5g19f67trU8Z6SdudoaRJsLMJWK1+Kkcqsu6nVuuiig1Rw5VwNoC5N9SPZkYPd2d1V+KdlEK84
PwdbG3qZxEo7HvEC8sRyGCNQR+4iUfq/0txov+S5ry7UTDOu1KWHuwDeqJp02K0xopdGRirMdFL1
QEy9XYZO772VhI43GjwHGzGLHnu1rIsYdZFpNtOB9KFYfPMCW3ttvlRF4u1UP4O0vCNsFyZmuaqk
otyCZua+ZXvjcHCQqTDWoWH96sZTV1eSQl3+4fBHV0+UfBNN1V6e8egOnfdq8udRtDysJGiAXjU+
bQ9ujBDRNJKMTr+G3vAoRuGYZpcCdJ4YgbEyThoKPYtgolcfS0ie7L6H73zaFeFUbTOxa61CU9Ku
gyv/bHRpb0kUBM5mHvjzQ+wCppycZnusw7noD4G5/DCReaG8QGdy2M7OwoV4BGcdE67535dzWw6M
RqkoLwgTbKjvHt7t0XRXY+10p0FJ5bOsEu5qVICDIWdkf4BsIpgUhURTTLJCohdrxsSDkU6s/ygK
CZvyuxdnU5K5DX+unSeEs5iFtRfRj2lnMRvnrgePAkQW6xEQ9X3XitgysCeSUs0CJPMqGsb0kFXB
z4bawPRA5Ds9iN48MfvNEx/8/guXeXvgZhDei/3ndWI4+8xX+i9cPmw1r/3HV/mPV5tfwezyYfvK
k369/H+80rzN7PJhm9nlf3s//nGbf38lsUy8H0o7oO/oB4/CNL+MefiPl/hHl3niw1v+v281/xkf
tvq7V/rB5e+u9sH2//GV/uNW//6V2p5f8nSoZYgpDzzaBdPXUDT/ZvzHVFT5rErJEd5X3ceNHmV/
ju8L/lj2t1cQRrHVfZf/5D9fdX7VcocKzXqe+XOn/7Tff7o+hxmO3p0e8nQ+X/G+68f34U/r/+t1
71f88y8RV6+H8WYUXbuZ/9r5VX2wzcOPL/Qfl4iJP176vIWYiad/+QebmPgvbP+Fy/++le2UUOeW
2pdBMoJjI7UTQyJgs2P8uxEz0TAUB1W7CbOwiF4lFsy+pluGRzFdkkDaOzGybFrnPWZaoy+9yqC2
qjakhyyIIVCr+2dOwRDZTqM4p5KwBd8yzYs1Y6CbB7LvP8S8sLvQRm3GEkYsYRNN1cOWYeqAwGrI
9k/QRV8h9YivhS3F+852EOLuqPO1zejewFAZn/MUBtLJS4silOTEbGBJwNk8+XS3iWk10r8jR0dA
xGqglhFb5X5PnXOuyuu7owur5KoyAhueZIP6kmxEYoeTPThMxFQ3foSWqw3fjUH9fFdcdYIG5O1D
qnum4RBYxbVQ4uKqKI229fQC6LpY3WrVsHMLkA1/rLZ6B2By2rxDLsiOYmFl5sgSGfXDvJfY2u+0
iqCmd7zvFyRFcwrTGFreX5cUbmnf9WeVB4u7mz5yRLPUnSOXPUXM6AV5ZuCdmqj1SH2OOSXq9/7d
LFN/NQ7d1uD/dgSU6538Cj6UhWuwSBiF3zxdgBNxJEc/JF0DqsLOC4pOU5g+MmufF5Z/HzhK4ICG
mew5cFwIrghe3VcI47xMssZoSdKjXv+x5u5ZDeW6i5P0+HHhqAz+vgmlhw97iaGRmWci3cZeqQwP
AnOE1ka58y5Bk3gX0QPs5aHbWnpbF8gseW1m5wnh1zljdB6pLJ1c55X3jbT20bajmLhpoB9EMxI6
O6CMrB9ED8G0YZ9IyUJMJr/dxNDVdS+l4IQVGcXRiM1Ki9aRgZehNuZDPNYU6qWVJOUirC1icmsw
tdpSTNxnJ3fR60aZkLfqnYTv7EHGydxIOZQe4DV++s6zkeI/ITKkErD9l0ltzPQdNIlfZrsJnlCF
TyvNyPK48lbMzBdz0DAEVddBYTK96t+v6z5MKdWj1NBeixdhWJ7KO1ImMGzZ7kE0RpbZ6eLeztYu
MrFm1IQQLZx8E5AtCF8PKN+NcSf9sYFe5AQM4i6W7hveF/2xYdnD9SrB0LBSYUY/6lMThnlzFEPR
m5sPNur0oI3lILacJ/6nDeZl92uovbPJoLZLOfiU/SnhiIgCsprcfNlPb6GRcroKEZQQE8TbIjSo
EanN4EiHl9Y+UAowpgsxBnv602gZ/jNCC/JG2EGPOYd5xexbCmFLsY1YO/t8GOZeTzWGU+9HOXqX
mpRMRm7A5KaH0VMAQG1vWwQNZD5hb0Wr7YQHBVwOZ27Hv1kTjD3NqK7LzbgEUmVB4T/BSdoJTtIM
gHryMTdJPU5dYaynGdGbfcSSqt9YPfJNs6sw/90wEBCVeadYHi9uWw8Po2Pc9DrpngsO3IdcV8v1
UMbpF083SCkBsCJ0NkDyNqWg5Mj9VBgAV6MC+rWwrt2FVA97ATYWKGTR1JXtLg3DSdazTcCWU6rq
1gn4raWYuMOTXccNt5rNR/8P0LNXt9Ee5sWvd8eGKu4qgDEXgSv34BSOc+DkqqcL0RUNXOwGEIIK
Tfu7taRMuy9UY6PNnpCdushwTj7kjZCJnRqx3C7qAIAlYYHcrHoYQ1MI1eXRq5HNCapLmcP7LHqi
yYeEattUB9XhVj8not+92APkAJOzvhXOsqYhBx35cKLWVnXt0/g1dB0L8uEYyKkUD+iG/LKFpLKu
YsKfev9kT/r0Nf69R9Q+E7bMT7WTR2e4/6NzU1qryiH0CanXT5OYHItuBE9SKfkeEtqTPNpDtxA+
VQeCmrwnyvCpE1EfOO2VtHUVbEU3bozvdqBm2z9s4lLhjxxe8JPoS4RM+15LILrTnUMyNb2pwEg5
j0UPnWB0Scxq99Eutc7h72y94bsHCdEnNN0nn/uuwirGYo1o2oHSk6WYKYpB3pFVbg1Tuem6n7/W
xJt9GSC7Gfv6C1GP2mzyV89LZRTUO3D9cvaqICF/NTrzSawIczs+lzkPjblOtNZs+KHRKbk++qnv
HkUv6fLPg2ebGzHqhsI9ehWQZG7uv1zC373Z1gEzRQ3HRX1imp0n7ovFPmLHD5erqdZZpXUyceL/
y7rZ+efaQEaFwgo2sh9k22LUvQdJLmGhL5z4E9G7d6PXlR+IazuGTurX9sKn2Irqd6eNSOmErf/o
hza/mUYoHc3ajI8f9mkg/Tr6XQnfDR/ikyJX1r6TcuJP0A4sasRzTgHyEsO5gRVw04ZAL8EimOVb
GEnOOoata2ERKCdhmkRreMeaUzM1JOv+bGabcFFkZR2VtrSf7WLBPBRuwpbmmrkbIwettn/Z0sjH
P68wr9dC0hF1ktxcw6AQKkbcwYKVfCuGsZwnFyeJLwBso3zZpKhZeD5qW75Ww/PVo8ClaEG/gFSr
I3H+L02GXi96rwbc3nAyMRV2CjzWopt7CSqwBWG1P4xukZlrrQtBuTlVswmUSJlKDvwn0TQ6BBJo
3T+IkVdAgDN7dJNbh0dgjb88eGoC/6gg760UabUi7eidS0GKVNQxj+1u1q+FEepM/zwIQqR4chLG
f/aZ18w+1US7JCbCUPN2Mlg9GIRy7QWukMhV8pe2Qonu1+DXTCEV0ialOopimOl3T/OydQiVw1L8
DM6/itkAM64/Tcy2++/oNKEPLoH06WdVNPNW88S8bN5qds4QbCJem6T8rtfjE7X+/cIm434YI/Ri
1MTyyLVSUhRbblMsK7hK/EZ97KdJiDHsZaOAzBa+vWQax6Ca9G4zrS1IqwRHu1SDq5gNcv4jaQKN
uRhaZOYvutdPQkLyUzmsW+pjKpB0QBYmuXM701ZuY/r7FKGLU2LBwsWZKI9Wogux+FAt7AxkJ2Wo
5aYe0r5aFJr80/U+Py8VvS6YOBgGzipiSJSdaqYeEF4kZY821cYXt9aU54Gk51KLLH0Pakp59kvL
hu3ec1GczqEKk/VuaU7ZVwPJ172hFX8Vo2xzXJ1sYBo9QGBNuR+nPKxodE/R90Fd/yVGzZSzFb4B
pTt/6zvtOS8XPbGvkknlHpau+NhHXUH9Os9TCu/DVS8BzAhbq1CtWTuusx2LTLrk1Omuh7pFba73
8mVfJcphFE1cAXDKJjnBhTD8MTXNZ3B9HLyk/dkTLn94a1HwKc3kcgd6pzyoMsSSv9UGheSgGGZB
diQt4h+FqRaqhFVC6syU04mC/5c+oXAuTSrnpF4Feoxk4R8reiU/GqblHe8biJl5lzGF7nr1+2UM
bUWifPTipRHk30ml5k9koIonSYo/k+tvT/o0UmSj3wGZRMpq8sgLtXjKgmYF9fl4E/5KMSJE3FMi
JSYlw6we1JrQ/bRcLHLdWAFwhNb3/QJ2nJyT1KC2X8vzZUeoZGFGTnYUzqAIxr06UCkkro9ChLwf
bNKSEFdbrfbWVKV2tiTgsWJoeZAqjzVVOWJYOFa1kPXIOqeeJL/9XNO2inaWEnjG3cLR3uY1PMSG
N1VF7c+H0zKw4q8JGJxrNjWkMJWrrybGup/US2ebmEj0DJ2ECJUfMRSNcPH14KkHnXiYTaJHzWhv
EpyZ9yF3aB/cFMrf35e7e6rUmru9A9Z1egmi6S0dBvXU33auVB8Nzp45bANqfVT7cmd23rCzlbqG
nhZTrJoaVStiLLrCel8jlpsVSUSguEW19kfwz02d/c2CTKbmMwqkndJwhBBN3HouqKtpXMmSejdS
7vJzenb8YBunFY3ZOD8Xi2ldi9WtAi7/49ZG7Nj/h7TzaHJbCdbsL0IEUPBberJp2qtbG0S3rgTv
PX79HBR1RUnvvpnFaFGByjKk2CRQlZV5vhRtzz+mLUh92ekj/Ea4IMkqRnHmTWvdnietgUin5edv
mvMCFNl+BW1WneoIyUB7SLK3zBuLteOTXs4WG9BzpS7sXNVW7hyZjxR0dmfOkZvyStomAtEJK55b
ZJH/upJVMGk0u2YClqefH7x5v1dZMx/hUrf3WpB290IzvVXfo3hzs1lq6Z/qwttKU0/SJZTZGemq
j86wl0ZZRIAhthYBHTPnur2/FdZT1Hj5PdGZNltFkyTOvK5cAu55wTKy1FNqEs1GiukqAq+5Kzit
fm1rPqE6MpEcnpWYyf8lu9prmztjrvYNEaxkCHtH2Wo5wUc/uuNZDiUC9pJWoryXbY5RbFvDSh5l
W6g0CyJwkmfN1dyXHvlhCC+upTyHkPLuCdis73KPiNS5loI2uF61boIIgdbVe9kwmH5171ZOu4Ok
xXpk7nxraANlr2pGi+AF3WRf4tj8TesTmHLrK2dHRK6Mg+A6+toWVIRjKLq2Vnzf27h9AIcg8fOL
LFQTaaipQUBXVhE0/tlQFzVoGlX1N7fO2dyK5ES/CuIC9NyvWeJByy9+INx13xYIBP1qkCPMHq9d
pNjAmAxlY0Ha3vM61j7TUI2Z4ZTqLLWHLBdawRJreavfmhEuBHgp62PTlLvaIHk5iKdtzvk/lCe/
u/d0wfdtvtLjU4QG4IUz5Z+WyMv72evDH0h2mBu6oqnIYCCYFG/x2lMS8vQjF04gANp97zb2/TgX
ZOWiAlzhHUu00L4PUtO+NzXP3jZDbC9uNkNTtCMZTnfSJIfKvmBsFk0mAmIUmU02ar4fXl/mZru9
jNuRcdzBprlzA7vbk5hNcnpSTF8sltyr1GjxR85VBxoVafvGw9Ap9VNs2FtfFROxJp1/lxBhugxl
1bDjddL69U62huXwEXnzUT3ROS8l317ZC7YK4Hs2hIhWMHVZaxmqWlW4ldUpKomi1AL3JKtaRcSn
kn3J9KA986RKroPQZ4E8DKlhLXsVuqksqop4flnNbICdAsFto+RraxU5SgvggPZ1YWdbbrr6E4cN
3MkBCfwTWuC3AeJ/wggcljZS35e/+hpwAtBioW+WoPLO8nFF8q67atRJv+vmQl7JIkSK6s4uA6+E
gU6LQrjVotPjBuAm1biqH3W3ib70ceNGz0XWNl8Ktf2uteHGscvyoehV8UxaOuGRVc1KMQz054Fo
j5Vv9t5WtoYG+31US3QCMOg8ovx9F3uEScVz5wof4j0p4AfZKMdH5bfEYTckLUERvfuVAuF67q0U
gP0nwPKqaaqrhJ/aoyxIvlLN4LE3u+KRZM4JX5IK7HLy4mTpJGxXM8MAjPqrf9PlWz0wzbOwxXcv
RZBs6LXk0ufcKVlOQscnGvHSzoVsGLLM2vtD+tJY5b+meUCWOcWpsqLltX9r+YcomE6tRJTO8Hl5
dSua/7CNqfn/6ncbFkV8/3OlGVZG4sfESnsQd0aDjOE551TUgYAYRCGvuoJzkoWs/9VMLGi4C0Lv
KO3XGeSQv/rdbL/1KWB1bPg9fNfUUrDI4IV/e6XbEHn197vJDHxDA8u6xf/aUc54m1v20wPFXJfc
VSB1oxGw7B2o0nxr42JjzmxpWQdtEhI8TEDjzdYPOhpGv9Xnga00yjG3onLs6FAUvfJA4KD51NXZ
NyU3+6Os4XIVG/Zm5qrje/OEcMgujPPhmLWOhkoOmRqjFQn0TTNxkTZZdJkJ5NIR+VpWC2Uidrfs
pj0+W77/bRW8Eg0dkqGmtWgF5tnGcMf2FMe1S55K6B+UmfzKpDiuCRAKpsonBt0PLvLKFDxtcq2F
jvxnAypjeI8984u0W1MagaGYu2jJj7rnIEnOkeZOABxiENzmFAsFWXJDrxPLvtXIgYH3LUGY5C5t
kvzOHqKH0DDTbfTLJO2lVQXF4u/LgYx2rHzQ19Gy/bdOv2aTtv99ysJz/529KfwtQU7OWuvd7FQn
YQdogUyDghyTRWh1wfeMME+SiH7wl3nTYWN9mbS8WXmak1zyHJIgcD+xG61Su1is0VZW1xZLUvdd
Dh+a6RgYhGdvqoBUIru2h9VvRnkpC90nQL1rdI9wLWK2ie0W0/HWPIYV0Zytx8eEbvLHrSEED4sS
G5qXapo/8rTldgyOVNbIlDDu6nx6lzVZ9IUxf2n6ai3qMX+UNjUEBFNNDj9uTB6i2RzVhmvZZswm
8CdiOyl6u7zZ0rRxFmNHsPptoiH+9DS0y6+zkg52IE0uWsg5pC1zYct6yRBtpI3FUbgsRdjs4Ixc
8mJE4gOZpcfOtYYT3MxTNNdIky8fRyj8G6Bp00pWZYEP/zuB8hHeSboltelePE685SBpasi23kI2
6JYVYGjyhIeRSDIPacahEJeE6HijmMJzM9ekXQSWccfa4SBrjjoZRCmKsdzaSG4tpPFa1Kq4eAKp
ML2FNCdtQa/qZ2OMFnVaRWvLVcpzWJiczoLm3SW2pp/5fzsEPNvaS2dxgKJ2RvDPWGjLFBgKydyd
cciMMP8IShJXHahUwI4UZR1PpX00IJQc3Fo1tjZOkfuOfMgVCBb1i5mHn5xwVT/saIuihr/hPlNt
bbLn7ltXWMu89LFZbesuctbmx7ZxD7LVUmKI98nIVxytUWunEgu5T5C4Wemiso6kzX8HqRCQQKEh
6T2bbsXNZsFo3+VqS745PaRdGcaig2X97zByN/9/pvuvV5W2+R2y7xJrn0j5aj6+bOainU9eZUGy
0Soi4Pd4M8kevhi1TStU/qBzX2mT42WVRNBH4t3Nvazd5iVLJoMFss1Jlzq0hJXPMsvpc9klJIva
X0HZu5eaE7axzspdLtTwnPUN2b+mbj3gDUJ5yvWAK6FDukAWw/w6mO1TH/MNVoZ6afaccbLLv7vy
VX9DrcrL0U3FuioNUmVmsqrQTQp5NReyyzTTWdvZax1O6Y9JFOOFOxqY6yHoPklWOZSkVX7xgRtt
yS/vdmXoRUjWqJ8m37Fd5tjgd3I7fx1IQNq6zjSuZbUemm6NUFO2lVVv6qOVaurRXlZdMcOvELq4
G7lVvvqQrEg3Ar1VqqpyQv+ZuOYM/FqpOuJl0LKf1Wr2t8qqG7seKLLuZ6uspveFsR599Xs3TS7k
V0tFdSgxiPVtspjo6J4djKWhWMJ/ZpUqnXqSNVmkQTqDLMT3qNezdD3Ye2Hh6MdtoJMOo+rXq3mx
TmJM2XMIRKKZbDCQcri28lMzSFGaeyeVKdaF6GHP/mp2S1MvVnLG67Rk1i7GzFPWDVIxyy7p8oMZ
p+gEIhe7mog//1RNIAzC/apMvbmetCA8tJWTPemx/omIZ7otfJ84ndbPT7JwvKE59s5FVsa6LNvV
rVFXfG1pVkgsDW3Z7wAavnpZSTKhW4mFK2zl3MxyHpwG+JcsgbZkavpv9qLMfGPRO8Anw6bFb0A3
OQoCbbefOpQuOb6I3lsBo9IynY+m93nQxQWc+I68jLZvOpgRufsBJuhDK7rqydDH+MBSSVuDeO4/
YpbHie5+GHjqOKktVGJhhfZoTM53OY59AI9v0k4eBjIeOY9oDZ67oXlFkqnDk6FZ2lcyStHuJERk
L7eOskjZCgV2wWNq3k3KIixJ+1SbEoHwzHYgDReTfSpcayU3oU40y7Vl/lLzGvVSx5F6yWvvvQp9
bS9rspCNUewtenLjTje7LoRxbAt9KpGqVGv31Zr06WR54bjoVEQFJyBza1cMzlZWU8V86US+RI0V
TYwZW2NoUcCnJoKjvIqnIK0X8tL3nbhe3JpUp2HTUmlEhjPkt44/L5H9WxiN5UJznIZjNBc+Xphs
Ven9m51b7VY2oL7lIX0S5l8sIyPjsKiCmr91T/SQvAxm7E40i1rMD5zjtZhJPtf6tVPLkZuG1hdA
rDlmWkZF1/DcNLafgY3GKFxqBVcxeq6T2DWzdk9NuDxP9UjfNakQL2rn/WwFfRcdxh5lONYJzoJc
Ov9zsuNtFRnGDwj7+zpqcfIBaWD76O2t2s7vpSM/EeW0UP0suJNVXwuCdamCJnNi+6UeJvSR4umr
5TnFJmkGnI+uXb3N9rwU41dSZsGy8hXmeGdZEiF1yNUhfDOcGJixWz+3IxTINOy+S7OT9sG20IeF
me4s9mgHyN2Qmucr48/qqAz9LF9I8/Xy2j0g3MooeXDexvw1z7W3hrxAtrjN6bv2g00exLbK7P6o
+HmP4D1SVmavXVq0zA3EfLHJ1lgd+qMs8ip7Vgbf3sZ1ZHknaQMNQgyNKKqFHEGQSYh7ep61zKZ4
p3H+UyD+itY3OUlF0m/iX8lc/AHtaSFbzTB6z2u13U2NJshqmEeEQcNJUGGFZOn96iizwED6WASY
fbCNjWPQlh0LmoJFSNVwiLFVqtjaFPDMoF0LTV35fvOjKHDlK0mJTiB5L2RW/Cv2zv8V2fe2/9kg
BeCvtpmQ8VeDk9kkv96mkb2lSvxVOP7P+f9rmpvtKh//a0RmQlbht8u7Ced3E87y0LL37b2agXj0
jUxfaEpdrvAx5PcojGX39nxFfAEJTNZFWmQxBajIVb1l/9bVTZqR/dDuOuTXDEM5ptzGvHYtR8qp
DUftziO+LGky0i5A8cI0cCOHQbSZItN3FxrP1VPh9GtNVuW4tEhyjjNVY6P6pI2T5te1x5CI0Ns7
k69Ovq/NDX/qtrcGt2m7uxqn4/VtGOosAqasEHK2H1LcTq2Lo1SYpfOQ1K5xIu7lINvU2ZT3NqAO
fWR1NFdlQ1O0/brSXHclItbhS3Zw3qKmfVaDtq99+KNeLOA9RzkLd4X2ATWbWzuxf80eqsvJduKd
E7bmuTHzhOdryhGoVquE6EA2OEeTYZ7lleNX+t5vmqdrPznE75N/Mi+bdin/dBzfjLD5SeyaWg8X
1jyr7Hebao4LHe0iP1xfUoOVEZKVtern08a+a31S8IpiJ6tonSMEbJKKJKtOCuqjap8QDHDu0Jew
r8VfVdkgbZ0bhZtiDCLIg8T+6VGfLNC3qR7QmKsewogzL6MQZHz1Y8XHTEGeye822ZmnYLNKemgd
sir7ybFNxNrDwMF8HfvXfHUdNNuiJhdbQ/X8zsi7n4Xb2nc9iwZS4CEtkUz1b8MsWV4ihACO04zq
vNrALoc5AWaw1Ep/JWf47VJOK3vLFg+CCD80pJEmFfEoxDeRxCxSNOGbyD2SMo2TrTdRSy/6VF1d
62ShOsdrr9H1IVhYwedvLaYclM/joZ6z/SZPkGV4wnrFqDzlbiKrkPUVhRkXCjLMnPoB9BHaIR6K
8BiS5wp9Xj9EabLx8XHuIpu0qqkozQNnttbON/pHRe/JsoaKvNCnrtmwgRq/xngRyD8d34QPE4Fv
SLOpku5qz6xqutr7VPxml/0nwkmu/Y2kVU6oKoJkGcAn9WV5rmZ13SRme9wUY3iYZu3d3kZaQENA
b1PPYrs6G5cdv6hgJVt90KxHz4p5QM1jy2y07lUl3LVzXzQOnIPje68gTKeH2ur0RV1B7YEFh4yD
qX/oWos8ht+F4MwNUlxFLRZJ5MbnLiySJxSXLiWw8XfCrLKN5dcKgDW3eHfJZMZ/VJDsh0Y7B/6o
JqYnUjSrE+hqBIRKRIB6p7qafCsAUMRJfnXSKgVfWkp4tuws+8gGWZVFYZPH7vko8vjBzHy5dZRX
yox0zvtvt+mlWU5ys/VB+LW135MhnzaVXvvappwskhYVtmsrhEjLJffRmmXU3GRGcXkcWp27eOpG
yQYHUrr4H6OIpYoOuquvrpPI+a6djLj7oil6tYv0KDzfCisniroflzcLeKTwDMcSrYQpNJ9xSfp7
abt1kVd14UxLT9OU1a1BGx2G4TX1t2aXknc4v9jVKC/zisgO6E0rPTF+fxe6jSuuLdoPp4r7g++N
3cFV7Z+FtMmqbLhVf+sSlUqy+K3+axpl8oylh6wWgkZMeBv8v85lz/2Upgh2aDbvQXtM23Cwg0U1
I7QayP6gAJxiVSiufpcFLugtidqKgUadYs53lqMZ4uz1qlFF5ZIxas4fZZzEnewCfiCErIQAk+8X
5m5IbJvVY6W89722J3MOGrcaDBx+zezy2V5O5Xc9htQRRoE4F41xqIN20yvdIarN/DNInZqnpK68
hJFRroZa6e8t1Qy3NmyNOwfpiWWbjAXSdgL4fdN8pLUdveiFYt/nJBJn4N5ePM5jnnP/IJtkAfqB
kGa1RjeQ3qwrHuraWKC5+61EK/g51gXPT11ZypqJmNGzPfAjc+J2NbLWXtn6wlLC+MkP2u4pHtJo
5aRes01Sq3tS8zw6cQd8lY2yGHzvq8Nq8Shr4DjsbW2QuxmpuIWWTObMk7l28HOyqU7aLY7g09g2
HPhNOWuYGeLTQcgm5mSuQj5Z243Ylgk0oDBUeh7C/yrxSGEcLakBO5vEl94ayrr4QObFBrGMF0BJ
A06ZhvheRloRZXgpmzS+l0FYc1s912SbH0WXWk3Uxdiw6rDNpuC4MFYXxOoXj3Zu5I+spUmWyKZs
K6uyQc/JE44i+yxNtdlVR9HYz9f+8yBfmeVSfTY9ydhFybI3ms/I9ds72YWTDOfSTNbyNkBTm6XK
TfJYa8YitlkEx0XYmaCCE2/vpsolqnyFzRKBn2cky7pz2tec/6sJSSseKM+tbpOzgEZRtfU8TedD
9OplaQYckc0P00TEsI0jZH/mmixkYz73uHX7v9vGDhW+oSa5N1bWueVAJ2RP7YAbWY9R6twNQ1Be
0Cgpl6i0pt/+3z1S5hj+nKPVSjRJ9NzflXHSPNWj8ubxHo/5XKuyNthN/aAtFcWon/R8aJ7i5E0Y
SfwoLSYaIygZmv1GtoWja5+NAU6SXzcPSSQIay6NM3tTlLnTrvvseWQHphK9Nbarb2pXD/d5rFrn
lpuB1TveXcVjriJdl8thcpW1UxAAieq7Aw5zQmxpasTLCHrpWhWdJV7azrN/q95aZef/Gpvh+9vB
vE0n0Rxl4aqQD3jo5qAc/7XJK7WFeIEr2OMUJJsDPMcUWV0VsuTqamznaNKotXeppU+HqYCOLaHs
LQpIPJPs506blN3YtYTqZyJ8V0t9CfQz+CRwknCw0HkRdoREYkEMTtwBdtXDs9kr4hxDkCG5iZ/J
MfWL9bXRihp7b/nql4CUBo56vNe85hbhWlO77RCwWeXupD+XgVHfcfzRLWRVAAe/D+sYkZ5KaZe6
/kUTRfsk2yoAC7FSBmdZ04qxWDrnKeRWfg8Dx7kbYyVeEgCAvMhojaeunPQlckvBp63bG1ZK5peu
KaCKCAhZ1qgEr8UsCDZ3kCPjWZikGiA6yZEsrcPPqTQ32WibX/q+L7ZdvA580N8TEcPVP2GJzuHY
aMqr1fWflVnFF1lTxWvdNuoLIXXtA4drpyTJUf5uPU4yReIvZVVkfbolFNhaE6f3lpIfvy8rK5uI
slemXUHUtUhwDalzYQYDzKlfV0MKKYPNQL+RDbLQisS69rMBftwBDVvexic1hyjIH7U1BAgv2NgZ
KlqD07Izrsb47Laq4I6ZaI+QmvtlXNQOH/rkL2q7MsBx6cOycPz8zmrL0rlepl6R32mOiQvaLiAy
Kt9aHTo3DrccqaGBMPCRp1Su98jitE3/JLxZMzw1om+J5y1xPbY/0qi7N4BRvU8jPxhDL4v7xo2L
Xddb+Ai1VJz1qFRXgcaBPczuDzlodPYFFKLvttmni0DNqpesQ2i9sr1uUfkogHM+2EEU5TdXj0a1
a2KrfcYnMWuNEdsuW6s88DnkMb7JRjv33Sc+GNkkC+TOX9Hvdk+yplu1s9SdnoizeWrQxf85l2ws
lcn5c64QwRND19yTMQ+Wc0Xi2U9SYyXdbp3ZJqgbhc1Pf91v9W5QnGXaQhyq57V1I2B/TPBgdrAi
zOdEi+xN2WXxupnX2l1Ugb5VuAN3c1Ud9OmM15pzX2qKVoinIX6QA+VktlnsUfDoeebRjkBQSbZW
6t7JuVR9+O9X8l8KP+TRo/vetfBFYxI6GsThpu3qdiFb3K782Syr1z5qWmt74jz2t8FRwc7Chx+0
0Ead22hFjNudsNA2I4yVs8CE++ts8mbsuRpoY4gsE5fX3mlIcK2iRYcJRJ7qaO+mGhBm3LTepvfz
8as+wZ7619yWkHalWbX/0/xHbzlJNvv0/ugtzUEU/ePmsI0H1el27JzMbQyN/tkY/W+dVY3fgIQ8
KgCIXg0RmSRXmSqZmxXbn3aaFrIHmMVN37lkc3pBQUB7+0WPtGGpcwJ/YjUJeVVVmvwk6y1x4/3M
hXL7byytke3KjR+ZX5zRlXHee1GhdlTi1bbxp24rODsHu26VY9e5Yj3lff0M2LyHK1cP3/JKn288
xg8cQ1uow4s2c6fnjsAW+CQqMV7zp2ZWhHv8hx0NtVNjFOqz78CC7U3zZ/8Qoahb/5t97t/N/T2b
/nJ++YH+2f/2uj7z/NVfvp8/+//H/PL9V/P7t8d8PXCA8qy75vdAb/tvLRToKU7Qh3EWZNKFAP/N
bIfLQHxDP/2fITLsA5DbjgWnae6gB0Ubz/HGr/DaQLFVyhdbwDwuZzvixeNXiDxL45c9I9Huap/7
T47R7fCeNIsUwZW7GimwapGkinVX9rqNgEcnVrJFFrLhVpVXVa0z5K/mPGoPbTAMu5t91HoTT1mg
PqG6DJcpjcV70dUvDqeqP+DtpooNb6yd+t2ARs1yAMOySQq3Au1HgZ5WdZRVeSULpee43DeaGhIK
jySFFK1iak6yiAu3OYVzIaueOZhLEC/N6marjBY/tqz7yhRtdMOfFnKcHCIbxgKqLDmdFXh/W33v
Jh2pt8p/yR0zPHa9rV3tYwTiZEgs5DRVFEnYGxjnrgf/EifpobRbVNQTorm2boaQN+x25Yijl7w5
m1TkSZ/5d9n0NIRsb9yc7ZY9PqEOMj05aBeQUtohvjjbSLsZEXZlwRFapPlZ4p7ktvGpGVwQuIRl
QD52q3LpDw4ZBYk4y1YrnPOsiBJba3owPbWAuObdMIvJZqmruvsWBeMXDS7hjyS+tyEZ+gvLIj5i
mvMEweqv24R1i8gJO+jU9qsgw63fojwXnEFAzVtMvUfKFxLXsFPtgMgADbCbWhYHWRtwjVzkVXmp
u3K4Xis8Y1emSPjMBgKByOEnayj1ST0vyUw8VVkx5NuqG1kyA9Rbcjg5nEzStjJYUJB+9O7Tq/Pl
UIwGvNtCWftqGh5irZ8eazMCOQtYbjeoprt2mqDeOAOKsZriD69NPAMfmyzYi6gdXkcn0hZsADN0
GGidypgnCgJ4RhoOqJSUPDF+FYhA/qyyP4oOilvCo4cFdCYNqnup7XbJWoRTk0jjthH7aOLMVfLs
gd512SoadP5Luj3TNXNiiXHBr62iFm+FMmuI17F74cCtujOILkEbSunIlwyCDZM3i7IhOyJzHPEg
Cxb3F13VQBn6sMuudrADhlLc10RuP+QJiSmhmMBu/zvECMsev2HwdjNNQDp3qo5D+zYN56QI2/Bk
vA6tAVMuk6nNVpqHEHJFMM4pnoT+BRR/6avNl9wU/tkB5rmQZjUWKGgY1psG1ZLzfmeDBDtxUzEO
xZUi5nBlNdtXceUqqzaq2CPlmbGZOi29OLGfXYsUqROEoUFgW4SinHMiK7eqjg6bWbfjJfU7i+wb
zf4KonlTGH7+Pe+bt7zShlfDVvu1IqL6iMJbf8ybvFz1om2euzL1VhyRh7taC6dX/AuE0fgVyRe9
Nr4GTvtVIdaENEFqqm+yvkn7JyNrjGeV2Cn+vNNrhjLPfTC5j7JTOX9lyHnQFnYIaVlk7VZRh3hT
GvD7yH0ZXvTOPSo8dz8sBw6mPhCcE4aoTpKSCZdu6JuPciSFLrcT52GALHbXa8QBjERqf5Q433TX
Lr5A3k92vu2H27oxm/f5yEh2QKUXBu6YdYeqE+JJhOVri9916+ML2FUz+LVxNe15jjjaxJUdHhD9
JQkSmNUSsS/xOSg/SqGM/xBQyt2PfPHHwLXDnV6E+s6pPfWh8WF7Ax6b/iF+CICW8q3ynYS4m1rc
+zay1XVnIzlLqEOW19GdOxOkZeGNk3ok9ifdjHNoxc12vXKATDsNX6hrizl3DDQ+Yls3MNq/5uGz
sRBCRV6tLLLh4E82rsW/L2VdFsIwhoNKGsn/7KQ2isqxs98PBzMqmYUAxoAYIVAJKkFmeqh1Z78K
zYeiGrr7yP2IDB1Z9SQNsqM/eo+yzXYb8yEoOnVXZcSk9qQURMvYDIx1l1saZ1hz3Ycyu+TWnIN9
o7trwHgsnG1aQvkbC6HtpoojaZLZbdbBGic+9UT8NwKWXXtf1yFh/2p/ljWAt+19YTl4mLNYrKVN
FjNPAa0C7YyQCVNJW+OJt1RTmsO1h/kmUv+Ah2KCJdqRu5UTa4F2zBz/WAr7gdP76JKoLiIzgfOQ
6qX9kKVmc0BTO1zIqm8P4oKaIi68zpk+aq0/DIJIF8WNp12jGMaGRYf6TgAi+FNlXw/KA56n7mGw
y/jgmMJd+J7/wyjieck3a1ibT1bJ2qTh3GwxQFB+EXGUrGqvrHn9BCEAogRPds2CxbZJWVfTyrlr
A7XmxDbvLt4sVwAidnxqW6IER0NJ33wf2WbbBlRnWdAFyPN+KLw6/kTFz190qYGwRw9SLXZqgRhE
RGiG3aXP4GLRwmoj+6HF8bceB8IPSRvXNk1Zk41B4MHOyoR+17Ho3fsdH6OjzvcI1Wp2xtTHJ9K/
uRVZQ3xBapHHIruAh3EWMyn9YnpC3kzFPYIg22A7JuyVQXtDPyEm45AftQ3Itgns8h9DHfdFNkP4
PZOM4XZC4iANxoXVafbLZCGPG7YVm2q/IkNaxCu39qs3IpBQhtBz4MO6Xb0VyYK9kP82qlZ+BCWS
LGWvxCbnW08cZEfmQSBfVk6SgUUVdXc2a6/iN21VSKGWyqsTuCRFungnctE9mb6yVMdjYJ67pAjR
rBmyg0BC6ZteZP+Yqhm9qxrhi2HkoCurWZy7JslEoKwF6iL1q7OU6xFA+23LKQt9ofZ1d3HmNDKZ
SSszbonF7MDhd4/OnI4rTX3sQ2dJOnFwnaR4mshdPCAy3S3KKu52AzFxG+SR1EvchCH8Cu0sa0TK
EpgyF5ALm20Mn5gnpG9E61LvxUIpUusRHItYjIPlfe3a8oIKhOMveNRaM9CWVz2FWUzmSJmFm0zP
eVL2eqwQHJWg6Soim8SMxj7hptKnlU/CFevE9nitlp0nNo0JkMnhWJo/QxRtnFhT1YMa1+hsgRld
JMIrT7JI58Obik9+uBrjbAe9xjjKRjU1oI/gI1uXJmIeiUNUSGP40TnR042lgL4fiQPjZ5wb91Hn
6vdB3pVnEgyhuv5rquerBsKkN4z23c0+xIqxtOqu2Ghh7MOJRrBzd52OOyKxO6N5nUpOjORoe6yr
/odWT7D1hyD/np7r3mm+K7HZLgynHJ+canL5nxr9gZ2tu+qb/JMVgIWKBkfInZoFnISRYiert4Zr
lcOr2K2z01/2wWjVVQRXeyW73Yo8x4VhZPfSYjhp4ayGUWuXwnCz9eAdVOF3j7IIHD5aT3TqXlYh
lWsQfyHxDHX3qPAtfARzmW19x0Fdfh4lbdA0yV7XIvcg+/UNiS/x5G2uA+ZuuQiyTT1540qO6iuj
e6wq9RVJ0vwoTYOD1mxXR2c5iNi9HLWRYFdwQnHWehxxo4ZypV71OGPB8nP3FO+Kn/obw9L9A25l
7VGbwLvKHoNdf+LdUp9q1an2lVn3G69BK1jNo32dF6aOyIvwzmVDvn/rmkeoJCBc0RJYmcYMqUKa
cAUGttrjt3TeLB4uYWEbr0GoRceeGLRl4VnOmx7U3ArVKmKXnZuvpof8SeoEyyYnYl7TnHhfp7p2
JD4t3EZR1F/ypinW0EbVR7z11tKo6+i1LEMNvkwKl94avyoIQnyru2hfxLrOs80Zt6E3eeSVULQB
N2c3GwW7G7zxlgdYPxnfPTNxls3kTndl3NkvYWKtg2LCDn9lq01wU81MH94zgVe6A+vq4YlAhVzn
CGQePuaEhQXFUFzaYqoevKD/kMMLR1ir1ATLLji9jsP0hLNZ37suoeZtMXRn3bazdYDa7rNZaiYp
rFn4UVuoR8stT9Xvw663fgA5eDGtOH8P87xcqrUmHrNh9Ddyxp6tx3VGG27rWUl7xKcGK38uh8Ek
tF8LP8ygO4lYsIlixoyoin80TrzGb7P2jC4C590Kdf4evaUf9TQwnoKeMIw+sd97nVAWBfrA3oAi
/aT6CbtIAAVToWYIemXXKDo/M9o77hztUkbREdXaLsfs03PKEAEqz1lWWiV2vku17xJgSX2PajL+
GmKoG2MbKkiEy9YhZocWEJK9lK16SVK7TWoh2n7mneIKZwWz2P9MgjUPf+2zbLUG0a5UPZphnVxG
xcjmVLXheY4wK3Kxr2prfGGvXxx8EQVrGVj2pz2c7TIQ7U97wXrhv+yyvzIUFSeSqbn7P4Sdx3Lk
SNZmX6Wt1wMbaDE2/yxCC4aiJjewFCxorfH0c+BRncFitWXVAuV+3YFghgDc7/2EHIfeKnEUHwt6
LXzyW01aNxH6B5YbRk+dKuU7U8X8UoxmSiyx7xh4Ik2jjqPipt7Hh1GZijh19V3APXSpjXddh0zB
Df0hYtQ7Kcf/Qn9IvR7vREwARMRAZVAXqACHWhpCxw4ObQd71CgjS6H6Vtjc2SvVxPIkf6txvH4u
JwF9koAonE1T4w8jWjUZqEaRKdCHRj+Kljq1EPQ/9dIY70ToFs9Ss153v84SAxTE/zzVrY1PZ6n+
+LMcK32jKkp4apLIWmTQfRZGjsq6iImDB7Vho+YOrlaQeE5V2TYscOH+wfPS5+0YtfwLf52CO9ja
KRp7f50nruW6kCbribjyKSjJrrmwRvAOjVEF0qLVs3JTInQ7i53Kx3BzeoWIVxDXFte5nj29gp63
1iJxFfJOWuNczFGBaaf05U9H+8izsP9u5Kk2521ITpSWjZ2PQdhKxW735CuRgUdaZS2lxGFnqbTp
sym3sHMKtdn0Uzc1SqSXI7vciVHEHFqgTH53N8hB+mw0ybsTduYRTnf6rIds5flV7Wqfr40c86rV
KOdvYPiQN/L18BhKTvIAc+gk4oadZSA0IA2POCq9WV2+GBwzfcb2Xd/nXfDn6W6CxFiAivpRM+P/
eroHqOXNHLPr6Yiw63vPctS5lWigMbTAnUcO2Z5IG9gL2E34UjWvDqJGT3VZSWcvppCe2OFLo/n2
jhRPjadNHr307FpXslWBluIzmTmSWa3VwcVhTiv9Y1/jzt6jD72pBiySJG9oF7WfG89jYP6Rx7hT
FPEFajJL7ImEAV9jFprZ0db0/k447Qo/3inE9x07DuM/Fr2/QmWBZ2GXhC4Q1rLZlnFxH6JOLa/h
BNSfunjHNFusou6LRs6OflTCMHSdZKHpOgqI0yFJmvcYuZTt0BYYBw51mJwUFMfnoWU1K9EV8+Rp
IBlUioilll4vUPblwtFiUHitNjz2LlmEUKtecSAsqJAPxgI00pRQQHAbTe740PNQezbqeBYZUf2q
a6a8c3tbmouzPE9t5omBTbQYlV8H5P1eSbQEd0mMkxoc75rVe5gshsrNd1UgmwvSmv6qjXmCozHQ
mvAY2YFZ+rWZIdRdAci9Az9ElqSl+h/5VbLVJpmcBWtve1Z3Jc93NMrmZB/DJ7uOQGbhlfqRVCD1
XPNnCAyBtLE1PmgpNrR9r3t73YDPhlREsJQsOPdGmeFXNJJuppqOPqLxveMuTGnQQ9oS24R17+bW
Fu62eawCp1g4Q6y+lqpxEi+kB/4mgguJNRwP0lwegRpkbngSLbMqfkqSb1EI/Eu8KGsHA3vcxRNS
n5teYsPZykZ715pVdydaTRr+2bI6Q9rLAVBxJtzCX6bijt5dR5t20lUxcxKTEWWzqPGTjYOV1bVs
1vEBHQo1fBWD+QQXyYLZENvxoyh+WZL+jaVSehBD+AekCxV/i7UYZAkSX69VBI60S3rKyX6kemdM
7IwFRk1AmwLY7CLmTi3y7ktJVikX41J4jReuWm1aqrczMeN2QhwgLeVYfQFK8z8XCRL+FDtA5Gd6
GREXZ0WtrS+cCDtyMfDp6rygfgpCOb+wlWieqtQ+BEMLEmTq2UryJMmBcxQ9q8p+usmkyTEk7ZOF
oztek/l4Z0zdHDzzrNDtDugEZ8qI1sxVz2l3TTW2T1HrD/MEn7ytOJeMN9aSoT5uxLm9zA176Hx9
ff0bFBRG3BbXBHGuTZFr1WhyvBKjXeQaQB8nf70CC84yMbFQbLv82TXDzSir1rupS+YiBvwAecjP
H+EPnq9xVDkWEfv5O7lP63tbV7+JuLhOMFSoczr1eDZTuNdtPdrvfaMr3G3r8uQHkXM0VcMkDaGg
IVgn/aLqsZUsbL87w8LsztJEzy95TI6yA+TsV9xQDX9B4dJghcYMMeAZCmYVKQosU8jLZclB2HU4
pZiV7EUs0aNwxh3TWBTbOgT8rbCKXxaOOmwjCpuPXTZe6rLDJ6gmFzhYVftoWpARcQi466beNeSj
ZlKiOSt6IXw1vMzjbi+6gxumSy/2h5UbgUG0m8ZcpYK5I/tuM8unJubxK71s/WkJQ6yZ2D0KuN58
UYc+IJwJh6uM0Tpxxl2aW9JbzS3VSFiRs7XeIDLKtwtE5FudOBtM1LInHhLVHoXYyWGXOBpBPwZc
b2TlwejSzF8MZ78olH3AMnuvwZOxGzLkKjftmdH15X0qpc7GH8J+3Yfx8Jio/Q9S/+aP0OQ+gl7C
S5br8coGebEjmR6ckcBFTsaMzB92em/KffO9VrH4tVwzPjoKoICqAvUqWYm+Rxuhmrmse7jN0RUH
N+r0/ZSYAe4/BT81HRHVmiJZUR9G83Earw0lmjvTVpPl/RxDAveO/LVuLzpLDhaBJFmLJqmtIw7e
DXuekF+LnxebVtMs8DUMeEYFYLQ1ekiK3Kw3IkhFy74OG74P2cQx21mPUteiUdA7kTVzvMc711hP
xlJYeA11wt24/8DcpcSmIRzvPYcNJyIrR9ETJ1A9lBf9tFWVpbxJWNg28yKuyrOY4vIM246ZYs40
1IDvjengqYhveGnkbEVXa7346MsbGM9nKPek9ctnA/UFbwZx/l7mT37zvSjCLinIHmS4K0s5wWIg
R5Vla7mjv2W35B1jJ8APidzLg+8V0owffv3eFvGfV1SpgfznihW6WWtnTOUlVqHqRlciNC3K0n1F
iPmjNLXy7MMkwO7ReRbhQZNJrySjs7anWbmlrQ01UB7ZbY+YvqsGnzXxFn3cRQ+We4czVfWaJgvx
/yC+63pTY8sLnc7KcrjYcf+5i7ulNKMIZc6TYcRoqdPLu1CCcLoapmY7WQGJQ6UUFt4hzMkRQKln
Inibo6HcuzbyRJ4HKWlH4QysqMMmrSlUhfwmZwYYzafBilXqQCM8YC/zll1Z28+1OX2DsheMxZyj
1wV/XHuANjcVq72FrzfZy1AkNbdWN916rhQsbNdtV1IB7lp1cOpKWp5Ubteu+cpmrymiJ82UuNWh
wCyiPML+EyHai+FZ0Qxrs/FbA5KUJ1gSX9QoiimferAVf0k1ipYQXLyqMl5H2GizynVXt3lt2CXz
wEy0eYo3X9ek3XmYDnFhk0f38o8mQQNE9ERc8wJYpMXAWhT95es0Jy6LU268ilm3cD2wwDHULNnc
BoqcBFZoAWAUVxOvV8mtAt5VS6NveectdW4Nx7jq8blqhuA+BcszV01QqEMJgKHzs+JdUepnTC+D
j1SjGqo23HUdZZ02Ss4WUPd2ql1hKiUZH9rga69OMfhkcJL+Ue2ifpHmhX5ukYBZqVVYHRoVRona
6ROhs2sXN7x86/fN3M4dKHoUzKiwdH51EMMVfFCcYbqPig3iuiAdjBRPFmETl13GxsRHRwHGlUo5
ufdIxfwNo0k+7aDeNeDxXmHmiekheZZt1Fb+vKy6bMNdCtnFKtQX/nTDFYe6DnP/2o+MMi1nWgWT
/N//+t//7//+6P+P95GdSaV4WfqvtEnOWZDW1f/8W5f//a/8Gt7+pGsprDZt5CRtW1dU27JUxn98
uw8AHf7Pv5X/NeSobpACrL/XKLSA3cou+VC2l07KnoT5uJaCXUlHw1wJK/OwlZ/FLFatMZs2Vp6e
kn7kEzdDHIxWafCOiT6AgJWXbjrkYdTsfs0yph35r5DsmTrqr3Izz72wf47RRxhd0tKiBwYV0kPw
7Ndxc5+ONqRR5niSWx1DQ2f3ff79m2Faf3szLMVWVUezFVWxNdn+65uhAq4bW7Yk38eyqleK3iQr
nTXIlnRZ/BR22cnWQ/lbaick8hsjIG/qhyffiaWZGMht/QkNV/cBWmu4axNnWEZ9gZ1bWT9gcok1
4hj7920dxttr159S1CJPLZP4WzdSiMGJHzdw/X6NiFz2gG541GGJdctsi5Yqadbhdq4463bRT5M5
X7yumHGLuz2wSSTqoKwBGdjn6eDtLRjN2bXva9gl8m6txag5TbnNQ4jNv57hiDNuw3GYpOYcc3Pv
H76tqvr3r6ujWYpmqNa0SbM186+fUCUrFbrZkIhbKShWXSI7uNSgM2M7EPfYzrL/wYLrGLple5fX
DmTwNqtfrUoN9lrcppfACNOLEuMyGXeOvhWx66GFYeD5OcaX0zwRQ0Q1YY/cNmvRbQYzvXS5apOs
i+vVIF7cdXOKh1nRLqEeuMgtQIeNdC2tZ30pof+LGz21f5DbpOLsah5ZSn7nxDl8i0/NGmHbTTi6
Z1euQFWHKe94Fxsbfpvm3dgX0brvtOCUhbG6BJ7YXUJ+EQsM/6JHryUVwm7QfZbyDipTP0pvse9/
l2RAzpJq36FrPD7C+bkvdaXejABwSKc10Vklp3YWLTgZP7kACoC/QlmNmF5YJ8+6M/b29YS88GAA
JuAPb+fXLfQ1l3RPIPFrzCZhsdHMiugb23cIsBZiPp5cWHPd6PCTVQ3opVMrskYkwUWzGgPnGhRd
AM36rv7DiKgxenMwwdGUdoqXTu0DlRUHL9ro9iBtKaJFKCVLlTZXbB+pecjad0itu3exVLd78poQ
remJuOmVrNU+NQHPLlH9Hne3OZnD4mAh+qZqfg91r1q7Wb0N5Nx/8uUmXxjkeO+yUbePDnXIuTYl
VZtkMi6MjVdAVtmKKpW+xfiZOpzbUBcrzeEKBxcI8N71sIKzoQxOgPGhdcjnVcBaxCAgz/DUlfDK
DXfM53qZDLNBDrFZmiZrtUM5Lw3ewRLXd6PTyUdQeX8e0hSjE/ZU1pr90KjOqjaRj6EC/At58JWY
Zyof8lD7J6uO7MOQYgHeu6b/7nSwC6LBYFnbVsbZ6tELczIteC/bDIKLa8fgMHTpgXLGUW9d94m9
fztzwh21iOEouaXsLVs8CimfAVdyivykSeDTkT7FojkZi72IpWAG0VRU8hM74qcuR6OgZKfjLdlK
kEAAQ7gZEMP1lrnB4kBKqb+L88QpouX4IYSNmH/N7VqjjfB4zI9lGfsxb2wIhmmpj66/sFiWLZVa
beMl6uRH0PTZ3nBL81RZqnkaQlBbv39y6NrXJ4emqbKiO4qs6QpMYf2v96W+dJPa6yzjW++6S23S
61emAxmehu0lLQMRNRcM1H+Chd37i5Iy7KeYmN2AQtpHmaSjajGdLfqi5ffIl8tjQpFj1JCwq5sV
WdaYrYoZHUuf2544tH0a4ssg2tD3ZRnBF2aJvlc6sFe8di/OEfHrFKAqT+gmeSi3VIo8y4wU3pSG
ofLv3yd7eoJ+Xm4grM5ZugOsxtZsx57u75+XG3FSOKPZuz+lLjwUrHWf+yGFSWRrrxXkgG3aeXDK
NU1/DWWHNXpbdEd/NIJHivzb0c31V43U6SbI4NeLrttkP2ON7ZJmS9LFMryH69l5aq107hdrce2C
dQ34APDeOE++B/1YoR6LYqJcqkM+E81rHzX4vWhFRpEnrHmGal9nDYwSoDoLeMthywO/mWMrY87C
BmkLV2+2kQ3JZoYhsL0PIF5dD2FfdeVM9FGNLhYj+BGADdKAc4jXftcpmKC6a7/qCug26q791sny
8iGy859iQlmrACRkyb4fx9jashOMVlXvVG+xAV49cKJvVeVHq6hnRyfYG6Mjy6u0ytngTVSPW1cf
2BSGmvSQTALS4SQoLVri4E++BrZtN6svA8HoJbvff/zm9DP48vGj0AWuzbDh3jli/NPHr0C9kZ0e
s8q2skvziJLYDCxYeegTtCqCYJj08TjgubjwA9VfGVNXDHBPR33aHK7TvKpzt74H9NCEMsyvcotj
aw15DMcn9xKVvrOXm+QZlod7AfbhXgYlpyTpOQpiJZmF3WjaafPIDCmSTmeIiaPnkV6HSSjOEHE4
JdNVRQAREVtcVfTEGeKqyBXCTf91Fcz6tHloFMFazANWvUPCaaVpkGoV3Hl0OCVTczqIljh0tm/s
OtNLUsQraOJivZBLzdg0UZSufv8pKOrfPwZLZ73vaLql2sDQviz61SCNIXAZ6s94Et8URaOkjO8d
O4h3opgjDiD0QMkEWjjPckQnREzMFa2ytrRlpyBq8GWgL7p6S5bx9Ut86MvomHcPX8LRVLJSvfCu
zgZ/f7u+mAY0Q2Nzr0nXVxex60GDCwPLRbq++m2gkuC6qzXOPbeYaKWVFx086c8/V4RuLwZFAWtN
Rdrf4gEGHDugCfE6IRm4GzufQx1Bmb72vzbFBNdUmPC1+ek0VtSFMv/bxaaL11IuLUz4n4um7K2D
Kcc2phG0rATQRAN2Nmwegt570LwSUnhWFRAnmwwSTj3Agsh8+06MmLps89CmO3QYwtc4o0/piYha
kd89VaryMlLzvPc6r4chaKHMK43yG3Ir1VxpIwVAqp0+5rFKjo34GLTwBWo73yQgEd5U834AzQs8
wTO3OZTmhZj1X66qpMX4D8t/Tfl6+0A4yjYU8FGKDDJMbGY/3T4kxZOsLLa0H56GAUKJGMJkZtxu
osTOZ9e+M2XgK2yWZ31YQ7MSk+zCzrGuLnn2DdFkOqX5JKJHczEMeOyIU+pIoaTF2m4OqyE8FehO
LFKeDtSCyWiKmDggeWWuKQHlMzFgTKNWqXpr0jWQqGa//6mq5t8fmI7C0sI2DYAxJnfwvz4wwyxT
ItD7yc8icfhOmy6CL02j2ge2g6saIYe96IH+wHQH5ex4CdChxneJKZ9GunDTu3FxDdWUSeWFrtq4
Nzl6t7hN7kfPuc6p8ii5G0J3VrOQXcsdd2oVi/AAtNYRzIt9cUy7O5mWNXeAfOJ8TSit04q1PPly
HYjyRZ0O+WiWqwRo+ELExLyotpu5bCLhI2Jd7O2TCncsu0yNfToRDETrdhAxLMLTFQ8lfDGmeZZa
AFn+MufW/TRsRN2wgZu/GyfL7C/X/9IVF/gSKyoWAYO5+BIWU526tnYx7xGQzl66y6xUuhOtIKie
28iQ8Pj+S7yfurcYpAtKR5ByV15jfT7/y7xORx+/7LBf/TIAwAXumbhg5aGNYfPXzj8FxV9k5oGy
cSTr6DeGvhe59CQE9Ds6+KIgS7tCo1Pfi0G7R5QJEGlAynHKud/OyJX6ghDDsL6Fbqdd54JNccl0
ADBB+xuRKqnunmvVeNOKsvmIenOBD4L+zWzDdj4afrF2C9059168LIEcvtsDnMx4KJOD1RQWnm6W
sZB013xzsIT2/CT8iUdMPpN8OX7oyeZtrCKsN2noIxBduCfVhbdoW/mzVFXeKY/rt8TNiufQi1AA
LGDGim4T+NY2iUoVIuE0N2nUddmM4TKaJnflVrIQ3gU15CMYedZ6OGMgNEdETqTgocNTcJZasfVT
dt5CGxG7uABFQD53vLeL0d7iZY8IESV91jBk6nPdQrcNIulGxIwQ/X7UBq8niJDcjs0q9ZE7u6b7
pyu5nnZxsBM/iBltTzGmI0+/9NwCawcnbBftUHrl4nqP742+ZYNuNZtBKS7iCSAOYvT2LLgNRDxN
DVUJdrdQJy5ye4TcXukWE7OV6dEjWu4GQt20UvHGkZUL1Ml0JlYy1/40MigId3qKe7iFbgue/7b+
EfNuy6Evl7udy1sQ//lqutL5/7A80qbVz18WqYYtG2gZmLIK1NkWt+RPTxmtpPrihFH1Aw8etPSC
HMYSgNGmCD/60hnllVFU+d216TkvNZoHYAFd+QeZyUdcKMxnxddAbfWGw/bXqg4s6fVFUmbYj0eF
v7cayjkqgiSHsdccyCrqKvBl+zVV0nTTWrqJhp/vvNZ68w1EtHkGgR1fPMd7gzh1+f3zxXT+/m9V
DEe3pvSvrJhf82mKE9kqKNz0hxn2+rwMe/PeRRYOoqd5Fj2Zuss6nVDAMfT0dJ6Y2cVTeJyK0QRY
5C5WkeTA+UpfRQVm0wI22E+eS6KVa90JnWx3LXqlwvNgJpriYAwV5f1B3oHKc9dGZrq7QmrLPRwf
ICVgFyn49iwy1Ch+tP3CmzdOrpNWwZvnk+fjze5RtIQP5AgDcttY7voWuk0zaqAJQCa8aiaCUmlT
kQ0CeARDUDyx7DRWlh2kyE0V0nNNqm8e624F25MuhNoXSXKMk+jJ6qLox/rZ6WXt3BRQLaU0/Idt
s1iQf/5KKpppaY5tmLbDav5vX0mjCAM1lcz8m6SH6dyiaL/O2J+ua3gmb62BwDiy488Zu7g9cB/k
5aa4HSJkL+fGeIpHyT17hv6zy83hrZMpL5GFr3aG2ssvYZHPRNx32VkDVslXoquk0V4DYP8IqEK7
0/2+vF62UPgEwlpOjtzDk1WsKh2+eHGwUm3PJmUZWS8d6rPRxFn8Ek+8uZ432bvHKmzZ4du6jZHF
fwnk7Mr/DLGSuMYDXWleYuA+gof5ZX5KXPA5nUAKkdnbB6WdPUyw0UWeBvpKdKWhzk6IBm0i4Ag5
vjgqAlx+m23DJssfEr0DAFdXH9MKcPn7H5X9tzIC61MLnKLB52WooMz+umYriwrvPEPzv7V+45wz
JXsZzcq9hElhHbus7Ga10XRvfeMD7/YcEzEpW3lCwnRVTnGj7eO13ajB2tCTeln5EBE04P97ZTrY
Wl3tRVe0RMw3VKB0lrUL1Sg9UyYgLSGTbSq0Nj2j5W5B0iIn1xVyfucqQ3eXs+d/qgfj5JfheEIz
NntyVOMDOFp9ED1/wpDUuV/tRTdpgm5eOla3LaczC49Kmjdq1lqMBtB6l1rCMsJzVPZMEyOIpV9z
105yD2aOtVczr6uu4snRw4QTETF2m1V0Ki5Pdv7qpRVCwE3Y/SRXak7wy0Q1gS8CPbknnZNvorCi
1h3LVJgjmala1E5Tq9rbWC7aOZUzsGVCaXucGXpmHbJSP5aZMWyLaUCMirhSm9Y/fPDig/38M1WB
kBjT1kTWLUNRvtaPOpyC2s7xtPdB5fmcmTmbNkPqroeILzxikc5zVobmikpceDAL27wkI1sQC/17
0WP1Hp+MVoetR4Vy8vxtl5mrB7O0gvYwdChNiwNSvunRtkiZerUuUcPRnLONKDCV8P7YUkna/v5L
/bcMp2poMl9nTUaoiCSe8qXyEulGYWtKqLxbivtSoTl1qLnLfDr0HeLpyNEo1D9Ga5bg/XMA1N+x
8Hedc5Go2Sqi+orPLRYRRppxp7cDcyfDcNi08Tge3LYvV7lRGmfUQbpZpw31noUrUCk9rzZwYiFx
xOPSdhN3y1O22YlWLofoL02x9Ffrv43eYrd54B6jf8gE/+3HrxqOqdqKbmuGQ231ayaYuseY2ZRD
38Mk+UjTE+gp99CHoXkMJqqFoE8YahItEKQ1FreYaEWNrd4p+B9fTyhaeDiiGY4Tx1MrhpW4gJgs
BhAanYrT7p7NPhzcKxO3RQCu8AcfKUy7O1xjoin31aSkO8SYo7cdsHD0fFT4Fkh3qNXJEjKTU8wK
GuVwnQIp59rVpikekpgzrEBYTStVei6r5JFFlL4TXrDSiCGsJxv1xsDjBH0MuuIg5mZJdJ2bQMe2
Z0bhNxtP6lddqFaoMdmNMmv64gCR2X5niZ8tEPNgm6coFrVf41WvPefd7Kx6DrEc8Uels89ljFeG
Og2gBQtaJ/PTE8QHVv+jiyfCNJAOlEZqdwgvteFnh6aXp+o9A+GYv+jw1X7/M7HE7+Av9wDyy6oD
79CybDhiYnX5afU44CgQK1iNvJssCC5FFYBNwPxtGUqd9Vzobrcwqsrc+FNX6qDYylqdHsQoj+4N
QCD5fsgN4zGlMiPCgwm1hYfbd8warOdGAZ5vZ7pMzpFLOCoumS4/FQ7TqJ1d/K57xDy2OBqFYR0M
L1BZNUXFd1jICF5ow+tY5ZCyMLXcpoGXP5ZS+SImtFJazcxmqC+o8Ud73xvjZez20rc6mIkJmZo6
i9zxh72bp865xd/lOoDd+SPlM/ORVYy26TUJs2ihi2MnJqgMr+PzRYV2LSthRS6WA+oMf8bKVC8v
4oCS5eeYmHw7Vwrb6jrvFlNDhGxZU/zlWl+vX1iQNqjCqoCbHyxLPvpQ9t9iDffXqOjTbVZJ1msX
YutVWW9tjcRJ3MolYrpsPa1ihNsPFxgaI7B//B/RoCaO+g3M8So1z23aY0kUo9zjOMW2zcFlouMY
8zPRPDVYosYWom5SDjhMNlnnPztZ/WCrUBPUrHp24G8fRr22H2AbkU510N4OAtN+GLyyxYUcW9oQ
ZcE5CxcIwH1zEnP7kVxPXEouokLM9RSwiqSuSDxOV7oesnquO+F4iam33hm9oq3VXzqWQo7yizrl
TQOz9YZxXY/a+RYSJ3w5/0v3y+UaBFcWhaGaM3GuUMG8XS/BEXon5zjOZla9bNlWnw3SC+DPeFlt
avVTTIzKuaNeW7+fl+VOvnJkIJDuREE2BRtZNL3MfdIaU78OAB1S7hxBYBaj9jRbtPLegzvAvAgI
36jBUR9Zi0FylcOLOGRujdacGyTziexwjZE4GbdWOrE5p3nNdJDrBvmBSD3dTg2tRjqqYzPvwkFd
Ij77pNvOcLHkkaxr11Zr0RWHPlWaWdfaybat8/EiYkoCe1NCk0L0RDwfHDx98+FwCzVGiL1ZE55T
zajPRvrhKiB5qxjDWT3Ph1dclz+Ag3pnR1L0+17xj/Vg9a9GYWqQHRDXxcDy86wu4k6D8s1xSHJo
0wi6zMNBS4p57B1dlKfvHVnqHyovpEgPonPttWP/oBaDdjfJw9hOmxbAerDohYYAkYu5bSbZaAXw
cFKiB5VnBLZpw4Uqc/4g90mzNJVOXYru4ETBJR2KuehdZwykznVPldYISoHM8SjBo7tslSvN1bV9
oLas/rp0E7DQ2xi62VVbMSAOcQcrb+UY2iQ1PNXlptlipLbkgx/nxb3i4G1U1EZ3iCxbOboNfBE4
fsX3GH3oBNX9lyxJ0nWK3P3GkLP8CWfmi5jwHqietfOtSgoQC4d279T6obftHsjG0J9QKEqOcLVn
1xkKK5m9FOl3txlimpenmFybNcTRKYUv0iwi/3JNzxR+XO4VD48vPyHlE5s1Sx7KWEvE9AqMD8BB
WL2bfNfQNy0is/+Jjyy8z66x79vRQ700qc2NG8oD917buk6J+c05pvXDBPMryO/nNE2GLc/jBEHB
lwYhDjzUe/TZq+zPgzN1b7E80fkYW3R8VhCQnJkP1PYVJ/W5EHZLSgtZdBmeXFhk1smXeSwLQbdx
iO+tpFDv8o53ecw7DHkQ1X8f7UlRQpH6YyKDhNHxelR1NqkQc+d5rRTvyDpADvGdDKmDpnlDOcmM
0+J9hIO9dqsxX4turO7y3oW9Qx5iMw56tRIno9g/z5AheekkCfVdNxqWIu5XwaYOFeMpH+V2F3e6
sRCXUUrrKMegbNy0Q9mtwRYgNkwdMRe3f9NrkO+FJfxjx+HShv67iCse1Frot8J3rn+N+r0/TVdr
Sd44+KkvxaxcNk56ZYLIpWxw0Kj7YKjQ9W+DUaPQRsUGO+x5R2H5yZQba9bX1fhak6zFjDcYvhmh
h6xYqf7UwnQDodeDIyf9kSFdE4KDOBXs2P0ZKORVlyXlR+QlF4ky8WX0gnTvjkZ/TmE1z+Gzu6so
UifrFalxN4NaZ6z1er9aumE8K5G3PzmGlLozTUHApeQtXUWpR5E2fKPc4LDDKkrp4HaKdOgtZJoj
tdiL0C0uWnLndvyjWHB+GdB9TaKEHsbrsjcxUB6jkx0HqKrqkvs0pFoM4dSRzhTGvQs7HHumwbAH
KEvM9Lr0aKg+df32LpS1bq/1in6Sa884YecYTarZSxEShwQexExBwXkHUhTgV8OSwZEV/6mLSFfD
TIgA+TfBUz861ilqC+5XDJpu1D942kdWBMFTLqvlAldULGmdvj700yFXQ9T30nIju2l9kG2Lw9QS
g2JaoWv53EBjZSliX+YVcb+SO/MRTQXlrlTlcd85SYG/aRU+jj0oZfKn/keArWGtux+t4QczF2Vg
4LDeuPQg9FxPQl+lWIWxMjOq3qQ0gq+HgmBIi5+A1m4kvT5fu5h+6XdDhXjnzFrqyKE81Sn+cmXO
zyQ0kvKpQMdliW+zv7Y9s3hKNQq/3NUtzDzpqoXerRM7w5Ng6gaWZW18rH7moms3bbFjgRleuwje
O3tkY6CHTJOT0ZQPau79jNVHNxrlbzB1f4Qw6N76qnBnXmlYj3GpVovMNv0L4izZKux6+dBLRQ82
jhRhPPAhxWZuHhvsVuekb5szAkjRRua/rakM9RHNFGPhlYPCJrv9qSh+9wc/DamM4z9CVnazCOe6
5yIY/GWZw+D8w07VZBGZMb8AOTSdu65QN1lo8gPIdfM5LVJtl7vDcJ56RZ3zTnl++gRJE7iBoo14
TMjJk+XpMFY9qdyJUUdJkcTHdgzGMqNq23eIkDvjSnQB9YbrjoTechzS5Am5YH2WNFJ052SVf1JV
5Q9uhu1L4CfZJkcGYWniG/DiZSAXUGOREc1k1Gn9O9Wvs/s65Q5ieOiOTmGr0Ms9YlPihtq+1NiR
LPP+/zN3prttLMuWfpWD87/UNWUNQN8DXI7ipNmWvf8UZFuueZ7r6furorwtyru9Tx82cAUIBGtK
UsnMyMiIFWuV8nq6ymBBhCwqIspnaLJtFwVVJB+Bn4AKa/VXnwtnS7ycntHqbqUSyTXkprxDEDql
cjRHUTk0/CsXJvyFVcTlI2pWjxBHMD6Ddg4g2f5CLpQ6mvEhATXAuvNEfnzIsyik0SS9eBy86PgQ
ecS5VWTWF7eN4Q80g/LOHT8pVr3Xn0SNUvmYFO6jIbnSc5w3rz4J0qXLQTJm2FJBEd+Ilfb+hFEX
cfU3GQJzjHWkE5b6CJoGfarqskHgjPqQX+M8deJkniRT7m4GnoYuQx3u1CJRP8Zq8Hlwg/IaXnb1
o6eFFBiWxUOX4/q0vbOYboIqS70i1PHt+AjZ+22gU/QxHY71bGtIwjV+OJqwOqldQB2pXU4twuAP
CD4LwbaOV3s/uA5RCL1R2JVvif74V2nqJJdehAwe3hq8jGLw964dpTMvYEuZ+h3kP3GHcHFkPEx3
uN0jlNzN/XSdxPgDn11dTUe+wlIU93K07W3vo1XaBnyWGrtx2Vg7hSaNdV7WHuof2BvGwynwHYZB
QDkIh3aUd6gf2ObldKhXBsQ9WaXuPKu/xxB/JPWS3Jlhk9yFbDkolAMA2GTMhbkbMHn9JN5NVwH0
14ffb9MV7S1gbwQQ2zZJHj4FEgfxJpwVmFiTvLRadnhdvyZAOGjAoEA7zJwY7uJqoJDpUAtZB2dA
tnkMIsOD4oDPNnpx4yRfyNkHd1mRhnc5uZ+NFYoK9G0A75eN1IOMbsy6lH1p2adZ80luWJjrWKuu
3dKCDDMbNpGkNp+Gph0uB0GVnQd396dcgxhxIAR2ZegImFK+e3yc6v1qY5VMHRAdzaeshsDItoz8
0KIe+bGnenZ6vMyGdJsBPkcfmdvyQYnQ6oyLfUxx4KP18pm2XYY7y070+XSXK+BbV7COu6kNKGvB
AvcLyQq6eUck8EaFAPwmQxvPxbxd/TxlC0oWtA5O7enc9OKglLrSET85PorajrLXc+NRbod272py
eJlqMXTc47uf5/7q3e/vMwP7pT37z3dvWgl9W6wVpE0aV74tG8lZB57vz9mgDeMubbhVYi9aibpJ
Fz/PuUo9LJpa0ZbTY9OFRlfzuR6bzfrnOVNY8Fn3ar4S7fCNMl3UC0pFMPNceSM0wliDaBESKn3r
DnmudG4kXv1ZbcQDkEcPfiNpyQn4JWQrv9Lypvzj9+P7F5y8prFHAPdmQBJG2Ha6/ioKlRhscny1
8j7DI+qHW8O8LLXkAf6N6tmw6jVpN+UP2bXE3FNN7TpH8mxTeIOxhost3ad6o87AnTQzCmAY5OOL
hOrawggp1JsO1bK6+v1X1t5mTUD1CVMjuGloFug08QaUZiiy63tkpf4Y+m4R2EMJ0JIXHYzaNcmN
6pJtcjhrZeflnNyZ8a5Bbnymxnrz2UzKHcwrVAMrMGCQRoDbIo7bzy7l1LNYxPKhhdL5XurjayOW
289ZwQ+kovgJsGkBq1XmJuqhrwpCm53ukF+LWOQN21JQtefK9G56mW4E4N8iK+ynfwdxst4YJv5x
yzTQuDFMMrIa8NzT5BEkZxQwJKM6nIHBFFGe7snPuNXxrTkex6qb7p0MSjAC2Jvplp/np8Ppjjfn
IpEipRHpAL7GRt7c9/Pw57OpDa8CpBMBkh16e6ehPbXzhP2Zum5iIKXeo59numJl6SVXx1sg6pl3
EJvdTKd0J+s2WNIB6RAuTo20Miq7peXrl7CFd3dylrdwHd6IIKVJqWFsukUNqeb4wNSI5OTejKoD
dzc1AgFIfxWi7D1dFGUdLp2s1adEyS4iRojLCfo/HF+md1WppzNUcOrlmwtJ7IAam240mCpzVUHn
o6gzE7bzcJh7mt88mJHRX9Ehd3XcQL48vuTdZ41g6P3xukFoFCe53E/XqP1Qk6TapxGSpEZeIbXh
egqSepq8j5T85d10bnoJx6tvbp7OTVfLSjc3woU8tB3cbCfbNcGHProVSpYRF//xMl0cLPTIVqne
Z7vp+OdlOUBxhqRBR5LWtua1NEgrbVx5lfFFpuwjUOr4yhrXYapPwsNQJdftcRmmhnmlhajwHK+O
YqsoJABRBbm9nRpp8li+FfVKHq9Nd/nxUGwQxehxVMa1/K8+VWn6DVisl08N4k6eW52g0iEeBgRO
bDaLMKJ/LimUgTQks6/h1bGup8NW7aXPaksUH6jgsG86NbmOk+opMh3tCtEv/Wp6Zzg6O0BEDI08
09kmDtSuTBcC9vmo/JX5cjr8+TI9USC78fOUTPJhVishLJZVKx2onwFVCKpt5cmGdJjO/XzxDNeb
uxkIWqLH4Q6KZQTax3fTSyk5fTqb3pKrilZIV1wHtRftAzeBoNjKkqXFz7AogqxYxrAgQvrnhxZB
rg5ekvq7m6fQG7ZNcl9WxK3bXpWXx8Oyrm9tVF1VTXfSuUgKQi951iAXzs2e3dZXSTDsCf5EB5cc
3lyj2GPmVLr22HWqsaxFOaynwxTt9pk+9OF17pXuxwKPBTCr/hgNfQOf1MlTRnMDhgpiT7SHiAuo
5Rdm87anJu7RMdJinbZsf9LUyxAc8O+mGyDi7mem5xg3nW83O5GlKLx0dvYlOTZgZZK1SKg32sH7
qt7UvT7MpgepsLolUlJ9aBw3g/wTvY8wobjYt9TtdIPIkQySCLo0lgE8ZB7Gjt48tDabVgcKbXbO
xcqEI+GpW8BrT21SCL8ILrN26fiq/lEvqWgaL4ORpdjWYL8St4WxBMLUbcfaT2g5YAaXPGmXT4Tg
nbxITLiNp7p5Nws3XpnF0CbZ1a5L3Zd6erVrvpFPyG5NoGdXRZ6TngIf9LnUh6XiV9I1dHj9XW8T
V8oovbwME7W7UyHBv631/XRtOlMoZkZRj2fMp0NiF7e6rhtbJO+9Telr2iqUlfRTD0Ju6gujq5u5
Vw3lVQw0DQUeIY7di07OIknS5LOiMakRTZU3ndfl9wI93unJRAlhqM6EjBWgvkfSXXtpd733B6X0
xx9CdeBAby0kFDSkFK/lCDiQUcBbJzUoEiQ60hNlDo0J3EO5fXzTT28Qej2++fNSL/8n9/z6EbST
lHUxugU/P0JyVfE3y7L666psU2YsUxuqm9qvMFwh3MqOjbr7oOuDdR1G9TXqivlnpVaSVQOF5no6
TGBVNAqVgFlBZnDe1oQg+3bhpK7UhHSPmc0T+MrhcJGC9c93km7aeBl9sJ7eHa/mxt+kJkFJn25b
R8+KtKRhqmBzDfLTb/Y87B3KPFN050EvWnQREEWhxEC5NHW0EqZ3P8/Zf3Fuus9Orx3qpXspJisF
pWe08QEgbpshJ/IY2c62UbNNnwyBtlY6x1z1NSvP8Rjx0BVyM1BWdtHnpq6iBXU75ja30XsQ5X1g
ShFemZFsfM+PMc8cBn3zLe0K5QamCQ1OFv/bdBcRgHipWQhNT4eF82ACaXnMqEZcHStLoi7JoQL3
s0eVUgqAP5WzF+Ohn6ULV3OKBzce9FvmHz7fCNDpTYRxUyp7Bo+dnhU60dqDaPe6Jcu7N51uNR31
YW1fT++K2pIhgUbuPDRRB5pNJyUj/gzBMaUp46PTzdPzRKlW8vjo8d7p2ahmNZ5ONh2QXd/VIDHS
FPBqvpzjq7TZIyFgEyRAFm2n/ySw7TsylzrBW7/50FRAIMf/yEBObg7lF8DdeWKKz1nsP3nBEH/1
h+CzXqQ6bn/nMEAtCiepuHkYb/BZJz74IsfUtTaVZqO7dHw7+VBqT6HDRunrcq5TRAL274djVSh1
5sx/ulIISCCJB3nJeqj1eGX5Q77BH7ceSBPfapqvPWXCCSG0d7UrTfOyKzcvWYTGC7U3XGVMrA+2
nLgb0y+aVd5icMrg63Sd1LO3HKJE2uoVePsqd9qlhvt/FUX4FZSeZE+qHTxCwtHAuq6KLYlcaTGd
p9fnQVXln1ykLtZtbZZrM7OlTx7cotMNEfK+S7XVii3yV8FD4hOgGRuUXb2YW/1gHSB30q7LrCEl
M16oHRK+EA1Lt6pTgvaO43xhxMK+CVoICJCN+FgWaQm7dOZ+EOwNMlfpHxvTzPZ9oUNv2yf9o42E
z6rytWQ9XfUzdC8klHmvpqsF5W6mnjxCgttdFajasSWhjdAfhnXvSnDV1v7wWAV1SPVSZuymh0zb
XdYwaz9IZSvdmEl6f/xgaAk2pu01YPt5yNIJSVaOZWxgnC6BbkKdOfQDwI5y3DX5gfbh5yEyvi+H
eeaAxBzVbqer0+F01S8IOUzPVqP4rZ+7hHRjco+2TuJfeM7Wdxvx8palrxFzX8udrQLLlrT85dr0
hOSIpRYaMpiQTZg4jviUd2UBoyJ84NR3ErIPSdA0qrGJ0pE53MlkZH/NYJf1jrgPB+vueJ76DKJu
FOBaVUcpmOs9T+dLXJJ5XMLXBqdEdBNXWUUdCFATqUdNM/Ys/doYKDakvBS5vkBdlk0NsEZTKJhM
wPgf3yInam6nY4dkzLpzBihMWWThKtUPSY/KQJmjpHo8l+fGwZcHafsKXDOec5XbnkpwB2OB+wrK
rQn8L0Xr3pmB4z83bb72bSv1Zln8Ja7tKJhl9TU7Y+HN0jCAcNAdnsveuTYKq/2COOq3oUgpzBn0
DtJm+Mc7wt4zRLxQQXFME8b3iB0E/CI265DsIHfQWAS5xrfTTdO7Uqsou7SseD6dk4qUByWPNuKp
DTII/tqVhu/T5Z/PWS3K0J43pMvGibuZjQoVVEChu5SMXL9ijytfIoqmbBI7qA9gtGDxFl55L3n4
ytZQNH9A5H3tuKAVZ9LCTZrm0CUw5Php0R3c8WU6dN1Y2XkDyJ/xYtWjHGhocTprCqqjqvGFYB/s
ChmS4rYb4IjANaTS/A0E183W9cpPyiifPb3YI9FT7caHPDCk3XRqutXw4Ox3kKFY/LzX9BCGV4R3
GQWFWKhq716rcTUgLmz0CIdH+qEK5Gap2mnygGyxCjWS5n7ROiAwJT70rAmzRQjr6te0C0eCdEX/
YPtw008tFa7y0lKaa6yFhqSuDakQB0JbqaBGE0iyOES4oYe4HSJ4t9vcX5WmNMrWccWMdIoE60T3
5yAhiZpQDMGbeN+N7wIlj/duVlSXKQLxx3fen+feXE2pp1zKMK2BDpC3NrFRSCvGt54hy1tJ8DId
Ti9CsxJjebwJ4nmhooPIrVZoKPNUyfybBmUECnqjRyA/6tbS63KhGjBRQWcIcbNHdEBoenxjRRqF
QuMF6KqzRWvXFpWSnv2xiOp5ZOgdEpYwCyRt06+mQ3BfG4S+xQPSqwHp4pqPQRypFklAV+N9p37p
/NEZqj+P05E/WtKKVRL5yR7VFLDMqKKs88FtbhV76OeeB7kYNXZsJMcIkzvGmqiV0zdWUjz+PDW9
s/JWX/ij2LyMHqtCudletxqLTT+iSBCBi7k6Hk7nppchw3OZQQnTzWNL3BsQut4WBMDmCvkwdE4y
mO6m42E87koXFNN0zCr+49iNi0ddTigNTuRPMvjhuJCT72wQ0VRIxBcrA2jghbpxB1bYWHlW5u8M
M3YPtTUmnKSq+FCnCeSECK8811+iKEy/JyoY0qJQrQ8SZg/gQFQd3LZQt6kZh+sor/M7dp0wMMZ5
9KUZ+uX0lNJk126PtQK458wxrevfR/5UccrqQZZQpwZVJixsC6HJDKfTmBcxSq+x5Mz5KtKRnW7Q
xoKwcAZ1xHe1dMsvcTgsP4kaFaJAH/k1/EOvolyulLA+SULxr2u12yBUiyJ77lDXa6ZXflCUm9pe
aGbmr2Oqae685C4Kq+tUc/WtLAltS7QAvc00i+Z+U4OA0eEyYNekL1K5h5S5i2RMB81BcIQEw6p+
VHRJp4QJem3idtUa1gbCyVoBE0XloTqobI0RfGPKkI6g9/NJVeA+TrRPwTPIWe1mSD9kxK1B+iAw
o5LfRNjXSvay4ijruKg/SPaAjqxLAhMqNHFJNjWetyUqvmZwT9AD0SW1La9Fj1Cy08Di4SPys5Nk
k5Q7AhazJJfaVQwylWIh5IMtL5o7QklXMMTIq9aJtNUgvta6mmwaQi1Lk/j4XKAzsSIC3s3NIsP3
FvXGGfzokuIqsDIDuKFQpDMUVCzbQeJa8vnKZXoZhqFAYifOZ53sD/ctmj6BlLj73mPNh30Jykc1
NJfgmKQlwLts1WuWOgu9ltR9WOULGb5shPmg+pRa9SlMYVRvjCRfJq6TzCQpjxexq2Z3AWhAIAXq
AY0h9VBBoRIqfo1gnjeHgLTbAji2dwjMo0tVwr9CztC7D+EamkedSsiRMk5AiDn1WyJfIFdAMj+o
NgMyY3DpUS7aETEIhvprLOfaHvjMF9fT1qaHz2TkaZDMnKbPt0TD3cqN97Gmf6RuXdu6lWwuQoG6
Cl6LOw8Uu1qD5y7JsTywq4v3cK3F+xwj3XtoctRUZBSBk917evYgBCXFwidVTR0i4etrWIuNT9je
jWeF2SpKd5aXHFLNCB4LKVorZtuiOeyX85R05K0OmK4p9FnkmaAfMg99bgTO5bAJoEloqkNtbAdg
EMtRbGEVeMoB5oPh4KUAVCQq6SatpcxxwQRA+LIyO11sszz4mMZOe3B6grIhlIaWUjiXda/eWuxH
Z5hka4OqBJo9anevBEV9Nb2oJsT2XZ6gkO4VgK5yGSwVlTylo5n7jGzsdQsSZdEbHupqprSsANvO
qWGbVfLBzS3xEXajmeV5u5wo9laKpW7T283nGHqvg652YKM1fkYNgOtc1US/Z0cPuBH85KIpYDtw
BmqS4I0oF7Fqzn1J+yq3+VL1VZaXvusOchLfVFD+XCc1+Fo4zGAv7LVqESZ1hNPuLQlY2OvINdMF
GjcLo3OfDFVr/sasKacxA6wapQAa1cqAwSlR+IWriMianYbQuHyLYT/eQtBu7MCPLIrBClBwjSDP
RdnRmSWQO80IHjqLOorye5+K/RmNzn9vZO3T2unp2+gqyRxh2wqpz7e10x2Qc7VheH+z8YkhSayL
TS2lz43ljSU0fbUYdDucGQG0jlZnfdek8GtdVd2+bu1hk+rWOpdNPGiCWJd4Kt3WkTzgT5VvrhQv
R4RqgHq+brxPIJLkq3LwrsLSVIAaNP6BGstoXSPbJ5bTZhxd+0cp9Z2ZmgUPfp3fY1PtpZu18SKT
IrEuZO3Rj1CFD3QonnUDzoQpnh3UNuWXPYyldW7IS8VtNnFcqnNPyM28d5UCYV+TopbxsDCMaFm2
5s6lEAmRuHgWd5THwur/3a58by386rOaDPCwZ+ldaun2VnWVbetL9xAJBx9DxtBMsewvcQqzuNbX
8g6UiH6ZuJizVIqCtXDUYhe4S0oFSSjW30WvXzM6qckqomXfIjZROGG9V+WqAuFpo/AmZ7sqr6tD
FOfsHd20niNuEs5C2fKJWig3KK1JZBN8q12W/fD997//m4Q3v79JUg1bT22jCjTGfpNeG+IafqIu
DJ6tWC2Xdmi4myRzqBIrrVvNz8Kd0SnGEmj1cy8h+1d3W6kvxS7uiiVgZ+jkW++gdXKxF7GXoVag
fDKjqhtpVzbozzZSpX+kNghtX7CdC8AO/iwvo2aODwbDWODmV0Pi/FHLtbqSHGwwZTEfHGDAu6JG
WeL3/6vyiz/BrBvnHkh8XTXNtywzKRISZi7c5Ftiyt1NU9gZusOO3s7JqNyXnsqGJCOerY4zMctT
71ZYwd/UAimnwbZpvglTwCVHzBB93rd1ANDEJ6Zd2Mk3QIfqY9qDpkTY12wkyvEqUyLk4rG74nMz
h1GkNyL7jqipOVZXJ4jYhntFDsNtCMam9pseqj1W9t93k/qLSRgTwwBYsAsa+da3SWJFMstOJ9jx
TUmjryhyV3ugHRHM4LBnCBuWzylzrYbFARTImu2Zu/F6pVsS7wYb3abWCg6RL4jK1Ycuy8Ra4Kbs
Inj6gj6RF23bqPuhhZ/l919beRPHnIYyEnG6bakKDELGBM95ldxWQvaagJ7Mb36BLZBD8WTXrbpA
NB6CR8fNN4lpgJ+hKFN4SyL7G4SvtD9Sq9uwrkOUhYY8HkrWXkkN5D8ja2Zp9tEssNCVQ4hurjCs
8JMt5cHPFXnZe+kl3L7yoirdnWI1C5wh/8oo4wXal8amc4dyQVjVWrcWgcC2iuDIjNsMhTAxSjRF
j47UJSuzpYbWI5G9y8GWLnPHgUXT9Zu9afQke8gxQwPGfKjToJzlQf8l0Ul8epRLzkOpr5e925mr
VFgem9S0WZRBk1Mq2dsQB2grLxXFrdZWMbx9kbns0FxeOboe4K7YuLLCbQn9DRXFcFq+KHQIIpwM
r9YOnqga9Mr8i6Tr4pBHOJ+SpCIkYrXIu0KRNzMDvydQRmEzYaxNq/vfa5xCSpomx7rrN8inZJdZ
WQE1JiSzxp1Qtuif+Ai+fJW1KJ07wV4rGjSR08rbGGMiTmcv3vS9Pyc1qW9KiEiWreih2jNEcm+j
qHVpN/WzgAY/xuNRlUuFarmbrMSNvQadxOZPBlS7dfq9rWbhpZe3yqxvdH8glJLMRR7N+0EbbjRT
EssmR4eglW0vmZHWkG795FOig25ARVCJd63n4zgmysJtvyMUFd+XqW5c6k05zCvi07JQbhAnEw8g
BpxZOlTl36zKb6qFjkNZh3KSqm7gq+bE1PNqKNeyYzMvTeebUfgerlaTzEJTslch8KSVIvs1Gemm
uYKVqLnSXSWeFYG7SyNo9bAtq05v7ptRLJ6yxoeYH+X3M009xblN345kAdVMigqtFgvI6b5MkdWo
iPOMundq3BFk1HwSLekt4yQ9ZHbfXqomGtgZaaJ5Rmh5FSnlTGsBYk8icNkAp3LQIwmpRStNMcoV
eAyimn4V36ZyYi/lwVNXw7gVS8LW5+ePtKUeCxTcU+8RkpK/cch+tXcmiRSq3S1ZMVRTeesCaWo7
DGHXhs+wmVwDkVbuFRtofwGaeu7gFSz6uohuKoi5wYQ0c0Xtqb5TLGVeCQy2pMGBUpZK+kdn1aCF
Q1MD8Bk092b7YKfWl97tswcXfMPfAWNOa/SnX8HSVLJOGoxpOobk9FcwFL+MS9TzniW3XSgQoNy1
qfmhigLcojToVkandjNPctIN9UmkwoAA3yN8c2NG9jZRDLGZNo6NrB2ksgObmGzUFuHmtGZvpyCV
OHNBkppVWx40JdsEBEnXiuWOnKYUEUHebW+LdpBnmlOuUan92oOK+6yFFiCdqjgEsVOsiYOHD3FT
ECLEmFZ19/j7gUifnqSuxj4A/8NCrlr8cIbyljisaGNRwimSPEdCyAuQtO0V1cB2NyNYZ2583Mzr
2A8X4GSSgz2491C/fXfyQZ2HsipWkW67h+kltQntQngLR6IAWUm5VVDX4S3WyNlkVvk5tMJuD5+D
b1Xx0peKq7CxO/gdCY9S3Xil891u9Nxa+/T3pa27sH1Ekn7Tke67CpPPvrlB8TDadR0ye5ABJrY2
E5lFuausfciNeumQo9dCXdm1JlyvQdXICKEg4lyDm0koj89MlgviXpeOC5VCjabjDFqXMfnBFmu4
E/CD9bohoTkZwzBKgc41bInJvmqtAmCnnc8BNdozsDR8MVFLH6U+yhekKK7BL6ZXavdQVYN/yZbT
JU5vUNQdJ9lKBE00BwiuzgftA24SEM+yfa6NemfnBVKrGGQPkCdJxfA6wo2eDQBalwGClLN4lEkz
RKFAipFc4bPbO8tI/R1JrHQG2Zm4VDyn2/ZW/73za5WsQ6JsHdNr7h01efbqHIZI4pgzNN26fYaI
opPXe4p6mHhYu5XAE6FEjoCHDCfuGArVxRiBaxpzhjLoroN2r9GD6KOhFzNCfdqiUy1ibmCGqI1R
dqXXlwe9+U6CvrqOcBBmsG9uoOJu1zrcSR8B+m+dghhx2n+xIsndY9XyFYw0MpQ0tjILeigXiY3L
OzG+UCE9g6sn27tO9gVq3+eCOvBLJRVXkJjpd3pdd5cmYhctsiHXqg+kshPx16QuDrqBaFhluTct
Msg3aFnMSyW+Q9gv/W66LHfGFbF98zGBHmPWk3rYJbJ61QlFve8Vb91bWXjTsseEkrqvLpmqxLdb
r0Xh1aOSFrzepeET+kc9gvU2i+1lwGq9A/HeH9yaUNVg2eWNizz133i55i+eNvNSaIIFwrQV8IZv
bFMTOz2jTq+fDTOK56HX49nE1GVZdo1dwSu4tqycAVmu1AxHYRa48IQairvwGq1cG/7wNe58sY5C
9MACgS7UH0Q9zBns0vYmDMYIFTsnlri906kUg8BUzp7FPVCbMQuNpEWc04FLRaNM2m17a6G4Pepq
cdvv5fKPMEouNUCfd1AEpOi7J/UB6k6xClLluy6goaVqZI20pLYRHTkgtavCz3HZRAtKx7CstYdr
zme1sS9W1MSoa4oHqA11/XTXwkUdrqGgS8qivq8DFU635iEm87Xpki5YygnMw96QPHcWSCOja6q1
65BQCsch7BT+FRRI/cE3xE01ZMXRr/9fJ6Te5UTy/TWFjRswWPXm8F8Paczf/x6f+fOe0yf+tbj/
74d/fE+LfxzuVw+/vXP9nF49xc/l25tOWucbvHzDxVP1dHKwTCq/6m/r56K/ey7rqPr91eP/An/5
2NBEXP6Q/tLEv3XTDyL0v27oH8/T93ros+f/+ufTt9hPFn5ZFf7X6p8vl0a0P/QdI2vOn6Tqf7Y1
/T+/ayN64t+uv9G4rlzAWM2OdCwbMFXVwNGK0sR9uSzZ9oWlyGRDoEWF6UUZaVP5wFf9+X/rht//
hz96+zhy/vzmJ935u//g2EFjL7Cuje7UWb2gWReEIHAoTcOwdGHKBMxOesG60HDNLDbu8I3SDcdu
f0e9ABUfBvDcTrBhBzEgL1dN+JZGqp/XnWCaF6N3alGSYI7Ri/+xTvia1kk1TljsWXIyIXT93+uD
Ny38nA6afSH4kQWurKYInQFx2gdMB4YBaCtbYc8h6y/z7x0NBMUWZ88G/cKyCV+w8eH3JvVFr74e
CLZ6QZhWEYIqI4OIw+gSvy+bYPHr/Xsj4Y1xPRkJEIhRLSHghFbHOpzTTjDFhY5bCaMWBGWmIQxM
xvvqBNO0j8b6jY39f1wdyBUINjbUgSKT/mYkmOqFSYIMTQp653399xgo+/iT/Of/viYuYIMGtCpk
FYIhob+1BibWAmvA9u8d9gAEqcdf5YwO0C/GMLFGaAJPmrnAuvfaEiiKcmEYOtTBBOGssR/e3TCg
CJJf7ayFUZcvFM0GAcAmSoMZ3Ho7C/QLAz4dhsBxXXyHPpI8ejRndYLGVOenJkGD0eM/HY3+66Fg
GReWTlWQyrLxDq2BIE16Zg8wDCzbMEiZsDZi+39ZEcwLhAMsG54e8T4tgiDDemYnaOaFCkGJidHT
FVylMZn7ehgoin1hQO1ngjcaFwzt3VkEJDBG5rNzJwNmYHSFWRegg9bf9IKlXVDrQFhatnS2FXgH
0we+IzdxdPDP7QTrgplAUPM4ELCNb4aCzPIJfyu7VECOBEaPLtk76gQKUMfk51lDQbUuBNgw0hDk
IsYd8psl0sJZtpgIYCPe6VBQkFo72zbqbJApnVN1VMpQa/vVLLBG4kSQ3CBpc7SddPs7GgvUUMrn
joVxjaS4nlyOZYwiIuLNjLCwjcIA4/Ju9wyKzTg9c0Zo8gW1x7Ji2wg+CZ292KldsBXWUWIpJiS0
CvyvL5v2dzQW2P2P4eKz7MLoNDIbSLvYuKDjv3naC4wFPoZwClcYLe9wE83Xs86eEfYFwfeRzYI9
xOQVvekF44L/HI9qXB9kxJGnXn9HQwGLdfZQILo4uczMe5nQEYvBm06QcZk088cCMjmW78s4joiW
s3dR6oUMlgCpeRAyf7WZ1thMyzLJ1BGZ+A6HAiN0hGudZRVwn0e3WAW1R9Ratkf3+LX7bAnmg4kT
MTmN7286AMkyjm7cfx5U0NULWxvZifCeSYmCejjtAyJrTDpZHwnK0cH+n4szv4kNvko52Gx1zxwJ
urjQ9HHngFbQX4XWDPtCpa9JyuimTELixUV7T6YRh+nc9UHXMQpiJCeHmRihwV9CKyrxJRU5NnbW
GpxW8rvbSKkM1HNNIwsE9LkjAHoMOR//y9dWwTQuTPLYzBpdvMvoiixGUvazLCNWgbABqZdRf5FQ
65hZOekDIo1j/Q114iPcaLIa72uRJOJ8dg4OrxGLQJEZvrNCTHVMY7zuBXaTJqsGSoVgG6ZY23tz
mFQiQOdGFrAK4ybKJnagyGP6BTNz0guCtIM8BuIIPL/PsaDhxZw5I8hFMtYJNLIYjpwIb9dJ9NHZ
TrJ8sDaw7ZyS1u9sRrD9OXuFMFgnSTayFk6pxtEnej0WbP0CqDWeNe7CMe76/mYE0aFzxwIABAMl
EfYPQiH//jb6PqZkQRpjO3700/vrBRa2M3tBB4HAdMc71seYGmCF07GAQ81Oi942iLeZx3TlO5sR
Yw7l3F5gJSRsYLMxHSPMv0QWTCA9BJhkeoLcLUGodxd3ZZ0cgRXn+QvaBSlZMo8aMI0RivFmLIy9
ADR3wiyNmZp3Ng6w2WfbBP0CEA7/ID80I/4XvA7siheYRcIKRLPAcI099N56AaN+5jgYc/Qod5hj
dfZfWUaTOBsYDgBLGtmYMTv5DnthLK44bzaYJJxggbIU/IQpnPjWMuJY4jcj+SWTqZ/2We9sLOhM
5nN7QSOyAH/UKG/2I7L82lcg9XdBxGGcC+8xBYHHP9YLnjUQNLqArOyYayKOOOIZTweCNSaxmQgg
N8QI93x/mcmxF84OvmMaNYInOErqMXxy2guKLF+wCOFXwugKnm/Etbyv6QBNw0v07z8PtGEaLVBQ
2H9CLPqYizjtBSAbJOhJ58sWq+hxy/3eeoHf8NwZoWD5IDBRwScxNcZl97VNANGpcRI0pw6E9hiN
fGedoBMBO7cT+C9VDX9IxT1WjjDu170wAbmYLJNFeH9hZ+qlz3abx9A7MTS8BBxnJPXktwEmsjTY
S6I40Oczbd4ftJewzwuG4j+3CWyhdDbSRJegsp72SKfT4bhE4k2iFWiYxF3fHX5HGyH6Z04HAkwg
+SD1pguIMrFpPu0FkrMkabiCwzjBGt+d00jNpXr2FopEjI0kJL7S8cd+MyMoa8RdwgJPu4sjBPrf
NY3/Rp7izzoZmNuib8ux4sV/Ll/V4vztDT9KTH5t4HWVDPiCkxvHqppj08eMznj8r5Ncz4RLeXXx
B05l+pyXx1/+wV8/+uSzfvxXP05e+s/FU/HV66cL/cvXHEuY/uuf/x09fXmKn14XNOCnEFf/+U1+
KQbi5zjagr9puAzftDvmr85ut/CHNDlteMIcn99w+JSUT+WPrziV+Ux1Dee2PH+KfArLEv/kWx9x
kWe3DR168fQtff2tjzC781umfPhr5UNrc9L4BPA/t/HFc/TUPhXPr1s+1k+c3fJLzdo/0u//mMPR
HX857fZjzdK5nwL5VOF/O/k9X3B957ZMcWHhnn7lF/DouS1f0uO+/7rHieOMW7FzG958e/JOBuAL
uO/sdiPICCEp/PENpxl5REmd3TQ8M09vrMgReXR2y2l7OiyOKJZzm939apuOJYhnN0wD9dewP+nk
I+jk3Kb3ae2Xv3TzEex3btsHKJlPrAf5mP8fy8vhCbXnp+Tb6+54ybaf/5XL8v+wdgY7DcMwGH6V
vsLGnQscAImBGAxxDMVaom1NlbRje3v+NAnCbUFIjrTj9jVrnDj5bSeq1r2nrmM2jRBSiGSL+abW
Zqt4cWIMjMrR8AU4kIZZNi6+DiEmOdt7g0/bsrkppcaWoNvejdFFGm5xjwafQ5aLId4kbfSK3p0a
rZ5S3bUcfVTcb0GSClFjOfizulGH1mvD3XqKu5Tg35HzxGYqJHSFSqsS8Hs6mZq5McCDcFMC/mbd
LpOGKvqY0iZGW9fp6ko5C0/JByeUyEV+4mxJ/79W8avhAdc4dHQ09pGiiv2wtP0P2vA3HrNZxNjd
HisSvqtJpZlitCPc2Jj/+dCVMYYgBT9S0/jz/qhG24RlLCKT4p+0/aDq1k98W4wNS/Fr2/9iiCm+
UOYBU0NMwr0U/4y3T94TW1IkOVzOPvFd5QUaXWDGfemU/mmIyOwMkq20uRtyB3i2DAomjjLckA0l
JhvsbEbmnURWKfpVwe/gsFE+NJN2KYaT76rNXONjnr6Yb3xtG2/YtJIURzH7bHGQyzZ33tCbUcX7
mzynNH2XTk31p3yyytzPuLgWvlHvSbnLLwAAAP//</cx:binary>
              </cx:geoCache>
            </cx:geography>
          </cx:layoutPr>
          <cx:valueColors>
            <cx:minColor>
              <a:schemeClr val="bg1"/>
            </cx:minColor>
            <cx:maxColor>
              <a:srgbClr val="00B050"/>
            </cx:maxColor>
          </cx:valueColors>
        </cx:series>
      </cx:plotAreaRegion>
    </cx:plotArea>
    <cx:legend pos="r" align="min" overlay="0">
      <cx:txPr>
        <a:bodyPr vertOverflow="overflow" horzOverflow="overflow" wrap="square" lIns="0" tIns="0" rIns="0" bIns="0"/>
        <a:lstStyle/>
        <a:p>
          <a:pPr algn="ctr" rtl="0">
            <a:defRPr sz="1600" b="0" i="0" baseline="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600" baseline="0"/>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microsoft.com/office/2014/relationships/chartEx" Target="../charts/chartEx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microsoft.com/office/2014/relationships/chartEx" Target="../charts/chartEx2.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30480</xdr:colOff>
      <xdr:row>7</xdr:row>
      <xdr:rowOff>80644</xdr:rowOff>
    </xdr:from>
    <xdr:to>
      <xdr:col>9</xdr:col>
      <xdr:colOff>525780</xdr:colOff>
      <xdr:row>10</xdr:row>
      <xdr:rowOff>25399</xdr:rowOff>
    </xdr:to>
    <xdr:sp macro="" textlink="">
      <xdr:nvSpPr>
        <xdr:cNvPr id="6" name="Rectangle: Rounded Corners 5">
          <a:extLst>
            <a:ext uri="{FF2B5EF4-FFF2-40B4-BE49-F238E27FC236}">
              <a16:creationId xmlns:a16="http://schemas.microsoft.com/office/drawing/2014/main" id="{F008CD74-EE4A-4FD3-8A78-14F2F7579559}"/>
            </a:ext>
          </a:extLst>
        </xdr:cNvPr>
        <xdr:cNvSpPr/>
      </xdr:nvSpPr>
      <xdr:spPr>
        <a:xfrm>
          <a:off x="3078480" y="1360804"/>
          <a:ext cx="2933700" cy="493395"/>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600"/>
            <a:t>Performance of Categories </a:t>
          </a:r>
        </a:p>
      </xdr:txBody>
    </xdr:sp>
    <xdr:clientData/>
  </xdr:twoCellAnchor>
  <xdr:twoCellAnchor>
    <xdr:from>
      <xdr:col>18</xdr:col>
      <xdr:colOff>269874</xdr:colOff>
      <xdr:row>6</xdr:row>
      <xdr:rowOff>10794</xdr:rowOff>
    </xdr:from>
    <xdr:to>
      <xdr:col>23</xdr:col>
      <xdr:colOff>353059</xdr:colOff>
      <xdr:row>8</xdr:row>
      <xdr:rowOff>147319</xdr:rowOff>
    </xdr:to>
    <xdr:sp macro="" textlink="">
      <xdr:nvSpPr>
        <xdr:cNvPr id="8" name="Rectangle: Rounded Corners 7">
          <a:extLst>
            <a:ext uri="{FF2B5EF4-FFF2-40B4-BE49-F238E27FC236}">
              <a16:creationId xmlns:a16="http://schemas.microsoft.com/office/drawing/2014/main" id="{D1641E82-5EB4-44EE-B991-44489EC37515}"/>
            </a:ext>
          </a:extLst>
        </xdr:cNvPr>
        <xdr:cNvSpPr/>
      </xdr:nvSpPr>
      <xdr:spPr>
        <a:xfrm>
          <a:off x="11242674" y="1108074"/>
          <a:ext cx="3131185" cy="502285"/>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800"/>
            <a:t>Sales over Geography</a:t>
          </a:r>
        </a:p>
      </xdr:txBody>
    </xdr:sp>
    <xdr:clientData/>
  </xdr:twoCellAnchor>
  <xdr:twoCellAnchor>
    <xdr:from>
      <xdr:col>1</xdr:col>
      <xdr:colOff>520700</xdr:colOff>
      <xdr:row>35</xdr:row>
      <xdr:rowOff>15240</xdr:rowOff>
    </xdr:from>
    <xdr:to>
      <xdr:col>7</xdr:col>
      <xdr:colOff>114300</xdr:colOff>
      <xdr:row>37</xdr:row>
      <xdr:rowOff>71119</xdr:rowOff>
    </xdr:to>
    <xdr:sp macro="" textlink="">
      <xdr:nvSpPr>
        <xdr:cNvPr id="9" name="Rectangle: Rounded Corners 8">
          <a:extLst>
            <a:ext uri="{FF2B5EF4-FFF2-40B4-BE49-F238E27FC236}">
              <a16:creationId xmlns:a16="http://schemas.microsoft.com/office/drawing/2014/main" id="{416D2DEB-4151-4F7C-A329-D92762F31D09}"/>
            </a:ext>
          </a:extLst>
        </xdr:cNvPr>
        <xdr:cNvSpPr/>
      </xdr:nvSpPr>
      <xdr:spPr>
        <a:xfrm>
          <a:off x="1130300" y="6416040"/>
          <a:ext cx="3251200" cy="421639"/>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800"/>
            <a:t>Distribution</a:t>
          </a:r>
          <a:r>
            <a:rPr lang="en-IN" sz="1800" baseline="0"/>
            <a:t> of Orders</a:t>
          </a:r>
          <a:endParaRPr lang="en-IN" sz="1800"/>
        </a:p>
      </xdr:txBody>
    </xdr:sp>
    <xdr:clientData/>
  </xdr:twoCellAnchor>
  <xdr:twoCellAnchor>
    <xdr:from>
      <xdr:col>11</xdr:col>
      <xdr:colOff>126364</xdr:colOff>
      <xdr:row>33</xdr:row>
      <xdr:rowOff>157480</xdr:rowOff>
    </xdr:from>
    <xdr:to>
      <xdr:col>16</xdr:col>
      <xdr:colOff>563880</xdr:colOff>
      <xdr:row>36</xdr:row>
      <xdr:rowOff>142240</xdr:rowOff>
    </xdr:to>
    <xdr:sp macro="" textlink="">
      <xdr:nvSpPr>
        <xdr:cNvPr id="10" name="Rectangle: Rounded Corners 9">
          <a:extLst>
            <a:ext uri="{FF2B5EF4-FFF2-40B4-BE49-F238E27FC236}">
              <a16:creationId xmlns:a16="http://schemas.microsoft.com/office/drawing/2014/main" id="{10D6492D-9704-4952-969C-EE323D3A1502}"/>
            </a:ext>
          </a:extLst>
        </xdr:cNvPr>
        <xdr:cNvSpPr/>
      </xdr:nvSpPr>
      <xdr:spPr>
        <a:xfrm>
          <a:off x="6831964" y="6192520"/>
          <a:ext cx="3485516" cy="533400"/>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aseline="0"/>
            <a:t>         </a:t>
          </a:r>
          <a:r>
            <a:rPr lang="en-IN" sz="1800" baseline="0"/>
            <a:t>Profit across Categories</a:t>
          </a:r>
          <a:endParaRPr lang="en-IN" sz="1800"/>
        </a:p>
      </xdr:txBody>
    </xdr:sp>
    <xdr:clientData/>
  </xdr:twoCellAnchor>
  <xdr:twoCellAnchor>
    <xdr:from>
      <xdr:col>20</xdr:col>
      <xdr:colOff>124460</xdr:colOff>
      <xdr:row>33</xdr:row>
      <xdr:rowOff>134620</xdr:rowOff>
    </xdr:from>
    <xdr:to>
      <xdr:col>25</xdr:col>
      <xdr:colOff>513080</xdr:colOff>
      <xdr:row>36</xdr:row>
      <xdr:rowOff>86360</xdr:rowOff>
    </xdr:to>
    <xdr:sp macro="" textlink="">
      <xdr:nvSpPr>
        <xdr:cNvPr id="11" name="Rectangle: Rounded Corners 10">
          <a:extLst>
            <a:ext uri="{FF2B5EF4-FFF2-40B4-BE49-F238E27FC236}">
              <a16:creationId xmlns:a16="http://schemas.microsoft.com/office/drawing/2014/main" id="{38F69EE3-0AFD-48D3-8853-DA7ED49BF1D1}"/>
            </a:ext>
          </a:extLst>
        </xdr:cNvPr>
        <xdr:cNvSpPr/>
      </xdr:nvSpPr>
      <xdr:spPr>
        <a:xfrm>
          <a:off x="12316460" y="6169660"/>
          <a:ext cx="3436620" cy="500380"/>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a:t>         </a:t>
          </a:r>
          <a:r>
            <a:rPr lang="en-IN" sz="1100" baseline="0">
              <a:solidFill>
                <a:schemeClr val="lt1"/>
              </a:solidFill>
              <a:effectLst/>
              <a:latin typeface="+mn-lt"/>
              <a:ea typeface="+mn-ea"/>
              <a:cs typeface="+mn-cs"/>
            </a:rPr>
            <a:t>         </a:t>
          </a:r>
          <a:r>
            <a:rPr lang="en-IN" sz="1800" baseline="0">
              <a:solidFill>
                <a:schemeClr val="lt1"/>
              </a:solidFill>
              <a:effectLst/>
              <a:latin typeface="+mn-lt"/>
              <a:ea typeface="+mn-ea"/>
              <a:cs typeface="+mn-cs"/>
            </a:rPr>
            <a:t>Profit across Segments</a:t>
          </a:r>
          <a:endParaRPr lang="en-IN" sz="1800">
            <a:effectLst/>
          </a:endParaRPr>
        </a:p>
        <a:p>
          <a:pPr algn="l"/>
          <a:endParaRPr lang="en-IN" sz="1100"/>
        </a:p>
      </xdr:txBody>
    </xdr:sp>
    <xdr:clientData/>
  </xdr:twoCellAnchor>
  <xdr:twoCellAnchor editAs="oneCell">
    <xdr:from>
      <xdr:col>5</xdr:col>
      <xdr:colOff>132080</xdr:colOff>
      <xdr:row>8</xdr:row>
      <xdr:rowOff>3175</xdr:rowOff>
    </xdr:from>
    <xdr:to>
      <xdr:col>5</xdr:col>
      <xdr:colOff>406400</xdr:colOff>
      <xdr:row>9</xdr:row>
      <xdr:rowOff>96520</xdr:rowOff>
    </xdr:to>
    <xdr:pic>
      <xdr:nvPicPr>
        <xdr:cNvPr id="13" name="Graphic 12" descr="Statistics">
          <a:extLst>
            <a:ext uri="{FF2B5EF4-FFF2-40B4-BE49-F238E27FC236}">
              <a16:creationId xmlns:a16="http://schemas.microsoft.com/office/drawing/2014/main" id="{554307F1-2D40-4643-83CE-11A60D68B9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80080" y="1466215"/>
          <a:ext cx="274320" cy="276225"/>
        </a:xfrm>
        <a:prstGeom prst="rect">
          <a:avLst/>
        </a:prstGeom>
      </xdr:spPr>
    </xdr:pic>
    <xdr:clientData/>
  </xdr:twoCellAnchor>
  <xdr:twoCellAnchor editAs="oneCell">
    <xdr:from>
      <xdr:col>20</xdr:col>
      <xdr:colOff>223660</xdr:colOff>
      <xdr:row>34</xdr:row>
      <xdr:rowOff>68720</xdr:rowOff>
    </xdr:from>
    <xdr:to>
      <xdr:col>20</xdr:col>
      <xdr:colOff>497980</xdr:colOff>
      <xdr:row>35</xdr:row>
      <xdr:rowOff>160160</xdr:rowOff>
    </xdr:to>
    <xdr:pic>
      <xdr:nvPicPr>
        <xdr:cNvPr id="15" name="Graphic 14" descr="Target Audience">
          <a:extLst>
            <a:ext uri="{FF2B5EF4-FFF2-40B4-BE49-F238E27FC236}">
              <a16:creationId xmlns:a16="http://schemas.microsoft.com/office/drawing/2014/main" id="{36807E00-7113-46E4-8728-4375FD9D0C5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415660" y="6286640"/>
          <a:ext cx="274320" cy="274320"/>
        </a:xfrm>
        <a:prstGeom prst="rect">
          <a:avLst/>
        </a:prstGeom>
      </xdr:spPr>
    </xdr:pic>
    <xdr:clientData/>
  </xdr:twoCellAnchor>
  <xdr:twoCellAnchor editAs="oneCell">
    <xdr:from>
      <xdr:col>18</xdr:col>
      <xdr:colOff>397155</xdr:colOff>
      <xdr:row>6</xdr:row>
      <xdr:rowOff>121565</xdr:rowOff>
    </xdr:from>
    <xdr:to>
      <xdr:col>19</xdr:col>
      <xdr:colOff>61875</xdr:colOff>
      <xdr:row>8</xdr:row>
      <xdr:rowOff>25045</xdr:rowOff>
    </xdr:to>
    <xdr:pic>
      <xdr:nvPicPr>
        <xdr:cNvPr id="17" name="Graphic 16" descr="Connections">
          <a:extLst>
            <a:ext uri="{FF2B5EF4-FFF2-40B4-BE49-F238E27FC236}">
              <a16:creationId xmlns:a16="http://schemas.microsoft.com/office/drawing/2014/main" id="{7918157E-6F69-4926-94AF-ADAF3511F38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69955" y="1218845"/>
          <a:ext cx="274320" cy="269240"/>
        </a:xfrm>
        <a:prstGeom prst="rect">
          <a:avLst/>
        </a:prstGeom>
      </xdr:spPr>
    </xdr:pic>
    <xdr:clientData/>
  </xdr:twoCellAnchor>
  <xdr:twoCellAnchor editAs="oneCell">
    <xdr:from>
      <xdr:col>2</xdr:col>
      <xdr:colOff>420</xdr:colOff>
      <xdr:row>35</xdr:row>
      <xdr:rowOff>70905</xdr:rowOff>
    </xdr:from>
    <xdr:to>
      <xdr:col>2</xdr:col>
      <xdr:colOff>274740</xdr:colOff>
      <xdr:row>36</xdr:row>
      <xdr:rowOff>157265</xdr:rowOff>
    </xdr:to>
    <xdr:pic>
      <xdr:nvPicPr>
        <xdr:cNvPr id="19" name="Graphic 18" descr="Group brainstorm">
          <a:extLst>
            <a:ext uri="{FF2B5EF4-FFF2-40B4-BE49-F238E27FC236}">
              <a16:creationId xmlns:a16="http://schemas.microsoft.com/office/drawing/2014/main" id="{DC821654-EAC3-4E8A-93BC-C7FEE096C28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19620" y="6471705"/>
          <a:ext cx="274320" cy="269240"/>
        </a:xfrm>
        <a:prstGeom prst="rect">
          <a:avLst/>
        </a:prstGeom>
      </xdr:spPr>
    </xdr:pic>
    <xdr:clientData/>
  </xdr:twoCellAnchor>
  <xdr:twoCellAnchor editAs="oneCell">
    <xdr:from>
      <xdr:col>11</xdr:col>
      <xdr:colOff>250750</xdr:colOff>
      <xdr:row>34</xdr:row>
      <xdr:rowOff>101525</xdr:rowOff>
    </xdr:from>
    <xdr:to>
      <xdr:col>11</xdr:col>
      <xdr:colOff>525070</xdr:colOff>
      <xdr:row>36</xdr:row>
      <xdr:rowOff>5005</xdr:rowOff>
    </xdr:to>
    <xdr:pic>
      <xdr:nvPicPr>
        <xdr:cNvPr id="21" name="Graphic 20" descr="Hierarchy">
          <a:extLst>
            <a:ext uri="{FF2B5EF4-FFF2-40B4-BE49-F238E27FC236}">
              <a16:creationId xmlns:a16="http://schemas.microsoft.com/office/drawing/2014/main" id="{38BA67F8-43AC-4467-A527-F0A258A6899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956350" y="6319445"/>
          <a:ext cx="274320" cy="269240"/>
        </a:xfrm>
        <a:prstGeom prst="rect">
          <a:avLst/>
        </a:prstGeom>
      </xdr:spPr>
    </xdr:pic>
    <xdr:clientData/>
  </xdr:twoCellAnchor>
  <xdr:twoCellAnchor>
    <xdr:from>
      <xdr:col>9</xdr:col>
      <xdr:colOff>549274</xdr:colOff>
      <xdr:row>37</xdr:row>
      <xdr:rowOff>33020</xdr:rowOff>
    </xdr:from>
    <xdr:to>
      <xdr:col>18</xdr:col>
      <xdr:colOff>198120</xdr:colOff>
      <xdr:row>58</xdr:row>
      <xdr:rowOff>0</xdr:rowOff>
    </xdr:to>
    <xdr:graphicFrame macro="">
      <xdr:nvGraphicFramePr>
        <xdr:cNvPr id="24" name="Chart 23">
          <a:extLst>
            <a:ext uri="{FF2B5EF4-FFF2-40B4-BE49-F238E27FC236}">
              <a16:creationId xmlns:a16="http://schemas.microsoft.com/office/drawing/2014/main" id="{02672B98-1F22-43AB-807B-D1A43F467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457200</xdr:colOff>
      <xdr:row>37</xdr:row>
      <xdr:rowOff>9524</xdr:rowOff>
    </xdr:from>
    <xdr:to>
      <xdr:col>27</xdr:col>
      <xdr:colOff>182880</xdr:colOff>
      <xdr:row>58</xdr:row>
      <xdr:rowOff>76200</xdr:rowOff>
    </xdr:to>
    <xdr:graphicFrame macro="">
      <xdr:nvGraphicFramePr>
        <xdr:cNvPr id="25" name="Chart 24">
          <a:extLst>
            <a:ext uri="{FF2B5EF4-FFF2-40B4-BE49-F238E27FC236}">
              <a16:creationId xmlns:a16="http://schemas.microsoft.com/office/drawing/2014/main" id="{C9017A49-82D8-42C5-9C79-34A44B7F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138949</xdr:colOff>
      <xdr:row>37</xdr:row>
      <xdr:rowOff>119667</xdr:rowOff>
    </xdr:from>
    <xdr:to>
      <xdr:col>9</xdr:col>
      <xdr:colOff>135775</xdr:colOff>
      <xdr:row>56</xdr:row>
      <xdr:rowOff>29094</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6EFCE5C7-F4FA-44ED-B101-99B333BDAB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38949" y="6783703"/>
              <a:ext cx="5483226" cy="3331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500380</xdr:colOff>
      <xdr:row>10</xdr:row>
      <xdr:rowOff>101600</xdr:rowOff>
    </xdr:from>
    <xdr:to>
      <xdr:col>13</xdr:col>
      <xdr:colOff>271780</xdr:colOff>
      <xdr:row>30</xdr:row>
      <xdr:rowOff>25400</xdr:rowOff>
    </xdr:to>
    <xdr:graphicFrame macro="">
      <xdr:nvGraphicFramePr>
        <xdr:cNvPr id="27" name="Chart 26">
          <a:extLst>
            <a:ext uri="{FF2B5EF4-FFF2-40B4-BE49-F238E27FC236}">
              <a16:creationId xmlns:a16="http://schemas.microsoft.com/office/drawing/2014/main" id="{AED06BCC-D9D4-4B79-BA64-6411AEF8E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195580</xdr:colOff>
      <xdr:row>9</xdr:row>
      <xdr:rowOff>106680</xdr:rowOff>
    </xdr:from>
    <xdr:to>
      <xdr:col>27</xdr:col>
      <xdr:colOff>233680</xdr:colOff>
      <xdr:row>29</xdr:row>
      <xdr:rowOff>170180</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123CDDFC-6E81-46E3-B805-2C04372EBA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729980" y="1752600"/>
              <a:ext cx="7962900" cy="3721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27</xdr:col>
      <xdr:colOff>495300</xdr:colOff>
      <xdr:row>18</xdr:row>
      <xdr:rowOff>45721</xdr:rowOff>
    </xdr:from>
    <xdr:to>
      <xdr:col>30</xdr:col>
      <xdr:colOff>495300</xdr:colOff>
      <xdr:row>24</xdr:row>
      <xdr:rowOff>91441</xdr:rowOff>
    </xdr:to>
    <mc:AlternateContent xmlns:mc="http://schemas.openxmlformats.org/markup-compatibility/2006">
      <mc:Choice xmlns:a14="http://schemas.microsoft.com/office/drawing/2010/main" Requires="a14">
        <xdr:graphicFrame macro="">
          <xdr:nvGraphicFramePr>
            <xdr:cNvPr id="31" name="Segment">
              <a:extLst>
                <a:ext uri="{FF2B5EF4-FFF2-40B4-BE49-F238E27FC236}">
                  <a16:creationId xmlns:a16="http://schemas.microsoft.com/office/drawing/2014/main" id="{46443817-BC7D-4AB2-A023-F48E1EB9B4D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6954500" y="3287685"/>
              <a:ext cx="1828800" cy="1126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457200</xdr:colOff>
      <xdr:row>38</xdr:row>
      <xdr:rowOff>160020</xdr:rowOff>
    </xdr:from>
    <xdr:to>
      <xdr:col>30</xdr:col>
      <xdr:colOff>457200</xdr:colOff>
      <xdr:row>49</xdr:row>
      <xdr:rowOff>106680</xdr:rowOff>
    </xdr:to>
    <mc:AlternateContent xmlns:mc="http://schemas.openxmlformats.org/markup-compatibility/2006">
      <mc:Choice xmlns:a14="http://schemas.microsoft.com/office/drawing/2010/main" Requires="a14">
        <xdr:graphicFrame macro="">
          <xdr:nvGraphicFramePr>
            <xdr:cNvPr id="32" name="State">
              <a:extLst>
                <a:ext uri="{FF2B5EF4-FFF2-40B4-BE49-F238E27FC236}">
                  <a16:creationId xmlns:a16="http://schemas.microsoft.com/office/drawing/2014/main" id="{29207DE1-543B-4BE7-83B0-4CF80EA45CD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916400" y="7004165"/>
              <a:ext cx="1828800" cy="1927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464820</xdr:colOff>
      <xdr:row>31</xdr:row>
      <xdr:rowOff>60961</xdr:rowOff>
    </xdr:from>
    <xdr:to>
      <xdr:col>30</xdr:col>
      <xdr:colOff>464820</xdr:colOff>
      <xdr:row>37</xdr:row>
      <xdr:rowOff>60961</xdr:rowOff>
    </xdr:to>
    <mc:AlternateContent xmlns:mc="http://schemas.openxmlformats.org/markup-compatibility/2006">
      <mc:Choice xmlns:a14="http://schemas.microsoft.com/office/drawing/2010/main" Requires="a14">
        <xdr:graphicFrame macro="">
          <xdr:nvGraphicFramePr>
            <xdr:cNvPr id="33" name="Category">
              <a:extLst>
                <a:ext uri="{FF2B5EF4-FFF2-40B4-BE49-F238E27FC236}">
                  <a16:creationId xmlns:a16="http://schemas.microsoft.com/office/drawing/2014/main" id="{1A190EC3-2039-4504-A83D-9A272C5CFD5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924020" y="5644343"/>
              <a:ext cx="1828800" cy="1080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502920</xdr:colOff>
      <xdr:row>12</xdr:row>
      <xdr:rowOff>53341</xdr:rowOff>
    </xdr:from>
    <xdr:to>
      <xdr:col>30</xdr:col>
      <xdr:colOff>502920</xdr:colOff>
      <xdr:row>17</xdr:row>
      <xdr:rowOff>15241</xdr:rowOff>
    </xdr:to>
    <mc:AlternateContent xmlns:mc="http://schemas.openxmlformats.org/markup-compatibility/2006">
      <mc:Choice xmlns:a14="http://schemas.microsoft.com/office/drawing/2010/main" Requires="a14">
        <xdr:graphicFrame macro="">
          <xdr:nvGraphicFramePr>
            <xdr:cNvPr id="34" name="Quarters">
              <a:extLst>
                <a:ext uri="{FF2B5EF4-FFF2-40B4-BE49-F238E27FC236}">
                  <a16:creationId xmlns:a16="http://schemas.microsoft.com/office/drawing/2014/main" id="{74290ED5-60D4-4FE4-9C0F-ABBDA824C1B2}"/>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6962120" y="2214650"/>
              <a:ext cx="1828800" cy="862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480060</xdr:colOff>
      <xdr:row>25</xdr:row>
      <xdr:rowOff>121921</xdr:rowOff>
    </xdr:from>
    <xdr:to>
      <xdr:col>30</xdr:col>
      <xdr:colOff>480060</xdr:colOff>
      <xdr:row>30</xdr:row>
      <xdr:rowOff>91441</xdr:rowOff>
    </xdr:to>
    <mc:AlternateContent xmlns:mc="http://schemas.openxmlformats.org/markup-compatibility/2006">
      <mc:Choice xmlns:a14="http://schemas.microsoft.com/office/drawing/2010/main" Requires="a14">
        <xdr:graphicFrame macro="">
          <xdr:nvGraphicFramePr>
            <xdr:cNvPr id="35" name="Years">
              <a:extLst>
                <a:ext uri="{FF2B5EF4-FFF2-40B4-BE49-F238E27FC236}">
                  <a16:creationId xmlns:a16="http://schemas.microsoft.com/office/drawing/2014/main" id="{B8575C92-49C5-4A0E-8F57-BB9352D68C8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939260" y="4624648"/>
              <a:ext cx="1828800" cy="8700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69273</xdr:colOff>
      <xdr:row>1</xdr:row>
      <xdr:rowOff>96983</xdr:rowOff>
    </xdr:from>
    <xdr:ext cx="8659091" cy="655885"/>
    <xdr:sp macro="" textlink="">
      <xdr:nvSpPr>
        <xdr:cNvPr id="36" name="TextBox 35">
          <a:extLst>
            <a:ext uri="{FF2B5EF4-FFF2-40B4-BE49-F238E27FC236}">
              <a16:creationId xmlns:a16="http://schemas.microsoft.com/office/drawing/2014/main" id="{73B7E06C-917B-4823-974C-1598D0F20563}"/>
            </a:ext>
          </a:extLst>
        </xdr:cNvPr>
        <xdr:cNvSpPr txBox="1"/>
      </xdr:nvSpPr>
      <xdr:spPr>
        <a:xfrm>
          <a:off x="4946073" y="277092"/>
          <a:ext cx="865909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600" b="1">
              <a:solidFill>
                <a:schemeClr val="bg1">
                  <a:lumMod val="85000"/>
                </a:schemeClr>
              </a:solidFill>
            </a:rPr>
            <a:t>SUPERSTORE PERFORMANCE DASHBOARD</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876299</xdr:colOff>
      <xdr:row>28</xdr:row>
      <xdr:rowOff>38099</xdr:rowOff>
    </xdr:from>
    <xdr:to>
      <xdr:col>9</xdr:col>
      <xdr:colOff>885824</xdr:colOff>
      <xdr:row>48</xdr:row>
      <xdr:rowOff>9524</xdr:rowOff>
    </xdr:to>
    <xdr:graphicFrame macro="">
      <xdr:nvGraphicFramePr>
        <xdr:cNvPr id="4" name="Chart 3">
          <a:extLst>
            <a:ext uri="{FF2B5EF4-FFF2-40B4-BE49-F238E27FC236}">
              <a16:creationId xmlns:a16="http://schemas.microsoft.com/office/drawing/2014/main" id="{04E54823-7071-42DB-8D61-A373385C1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169.578044097223" createdVersion="6" refreshedVersion="6" minRefreshableVersion="3" recordCount="9994" xr:uid="{3230373F-D7A8-4767-BA7D-185C2F9B41F5}">
  <cacheSource type="worksheet">
    <worksheetSource ref="A1:U9995" sheet="Dataset"/>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169.588901736111" createdVersion="6" refreshedVersion="6" minRefreshableVersion="3" recordCount="9994" xr:uid="{9EAB4278-9AAF-402B-AC42-B4DEEFC994F7}">
  <cacheSource type="worksheet">
    <worksheetSource name="superstore"/>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9587886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169.614870254627" createdVersion="6" refreshedVersion="6" minRefreshableVersion="3" recordCount="49" xr:uid="{5C1242B5-5829-4404-9AFA-C6E3FCA99834}">
  <cacheSource type="worksheet">
    <worksheetSource ref="N7:Q56" sheet="Sheet2"/>
  </cacheSource>
  <cacheFields count="4">
    <cacheField name="Row Labels" numFmtId="0">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Furniture" numFmtId="0">
      <sharedItems containsSemiMixedTypes="0" containsString="0" containsNumber="1" minValue="-10436.141899999997" maxValue="9162.9655999999941"/>
    </cacheField>
    <cacheField name="Office Supplies" numFmtId="0">
      <sharedItems containsSemiMixedTypes="0" containsString="0" containsNumber="1" minValue="-18584.64339999999" maxValue="37748.384700000097"/>
    </cacheField>
    <cacheField name="Technology" numFmtId="0">
      <sharedItems containsSemiMixedTypes="0" containsString="0" containsNumber="1" minValue="-12649.940099999998" maxValue="42186.7855999999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x v="0"/>
    <x v="0"/>
    <n v="42420"/>
    <s v="South"/>
    <s v="FUR-BO-10001798"/>
    <s v="Furniture"/>
    <s v="Bookcases"/>
    <s v="Bush Somerset Collection Bookcase"/>
    <x v="0"/>
    <n v="2"/>
    <n v="0"/>
    <n v="41.913600000000002"/>
  </r>
  <r>
    <n v="2"/>
    <s v="CA-2016-152156"/>
    <d v="2016-11-08T00:00:00"/>
    <d v="2016-11-11T00:00:00"/>
    <s v="Second Class"/>
    <s v="CG-12520"/>
    <s v="Claire Gute"/>
    <s v="Consumer"/>
    <s v="United States"/>
    <x v="0"/>
    <x v="0"/>
    <n v="42420"/>
    <s v="South"/>
    <s v="FUR-CH-10000454"/>
    <s v="Furniture"/>
    <s v="Chairs"/>
    <s v="Hon Deluxe Fabric Upholstered Stacking Chairs, Rounded Back"/>
    <x v="1"/>
    <n v="3"/>
    <n v="0"/>
    <n v="219.58199999999997"/>
  </r>
  <r>
    <n v="3"/>
    <s v="CA-2016-138688"/>
    <d v="2016-06-12T00:00:00"/>
    <d v="2016-06-16T00:00:00"/>
    <s v="Second Class"/>
    <s v="DV-13045"/>
    <s v="Darrin Van Huff"/>
    <s v="Corporate"/>
    <s v="United States"/>
    <x v="1"/>
    <x v="1"/>
    <n v="90036"/>
    <s v="West"/>
    <s v="OFF-LA-10000240"/>
    <s v="Office Supplies"/>
    <s v="Labels"/>
    <s v="Self-Adhesive Address Labels for Typewriters by Universal"/>
    <x v="2"/>
    <n v="2"/>
    <n v="0"/>
    <n v="6.8713999999999995"/>
  </r>
  <r>
    <n v="4"/>
    <s v="US-2015-108966"/>
    <d v="2015-10-11T00:00:00"/>
    <d v="2015-10-18T00:00:00"/>
    <s v="Standard Class"/>
    <s v="SO-20335"/>
    <s v="Sean O'Donnell"/>
    <s v="Consumer"/>
    <s v="United States"/>
    <x v="2"/>
    <x v="2"/>
    <n v="33311"/>
    <s v="South"/>
    <s v="FUR-TA-10000577"/>
    <s v="Furniture"/>
    <s v="Tables"/>
    <s v="Bretford CR4500 Series Slim Rectangular Table"/>
    <x v="3"/>
    <n v="5"/>
    <n v="0.45"/>
    <n v="-383.03100000000006"/>
  </r>
  <r>
    <n v="5"/>
    <s v="US-2015-108966"/>
    <d v="2015-10-11T00:00:00"/>
    <d v="2015-10-18T00:00:00"/>
    <s v="Standard Class"/>
    <s v="SO-20335"/>
    <s v="Sean O'Donnell"/>
    <s v="Consumer"/>
    <s v="United States"/>
    <x v="2"/>
    <x v="2"/>
    <n v="33311"/>
    <s v="South"/>
    <s v="OFF-ST-10000760"/>
    <s v="Office Supplies"/>
    <s v="Storage"/>
    <s v="Eldon Fold 'N Roll Cart System"/>
    <x v="4"/>
    <n v="2"/>
    <n v="0.2"/>
    <n v="2.5163999999999991"/>
  </r>
  <r>
    <n v="6"/>
    <s v="CA-2014-115812"/>
    <d v="2014-06-09T00:00:00"/>
    <d v="2014-06-14T00:00:00"/>
    <s v="Standard Class"/>
    <s v="BH-11710"/>
    <s v="Brosina Hoffman"/>
    <s v="Consumer"/>
    <s v="United States"/>
    <x v="1"/>
    <x v="1"/>
    <n v="90032"/>
    <s v="West"/>
    <s v="FUR-FU-10001487"/>
    <s v="Furniture"/>
    <s v="Furnishings"/>
    <s v="Eldon Expressions Wood and Plastic Desk Accessories, Cherry Wood"/>
    <x v="5"/>
    <n v="7"/>
    <n v="0"/>
    <n v="14.169399999999996"/>
  </r>
  <r>
    <n v="7"/>
    <s v="CA-2014-115812"/>
    <d v="2014-06-09T00:00:00"/>
    <d v="2014-06-14T00:00:00"/>
    <s v="Standard Class"/>
    <s v="BH-11710"/>
    <s v="Brosina Hoffman"/>
    <s v="Consumer"/>
    <s v="United States"/>
    <x v="1"/>
    <x v="1"/>
    <n v="90032"/>
    <s v="West"/>
    <s v="OFF-AR-10002833"/>
    <s v="Office Supplies"/>
    <s v="Art"/>
    <s v="Newell 322"/>
    <x v="6"/>
    <n v="4"/>
    <n v="0"/>
    <n v="1.9656000000000002"/>
  </r>
  <r>
    <n v="8"/>
    <s v="CA-2014-115812"/>
    <d v="2014-06-09T00:00:00"/>
    <d v="2014-06-14T00:00:00"/>
    <s v="Standard Class"/>
    <s v="BH-11710"/>
    <s v="Brosina Hoffman"/>
    <s v="Consumer"/>
    <s v="United States"/>
    <x v="1"/>
    <x v="1"/>
    <n v="90032"/>
    <s v="West"/>
    <s v="TEC-PH-10002275"/>
    <s v="Technology"/>
    <s v="Phones"/>
    <s v="Mitel 5320 IP Phone VoIP phone"/>
    <x v="7"/>
    <n v="6"/>
    <n v="0.2"/>
    <n v="90.715200000000038"/>
  </r>
  <r>
    <n v="9"/>
    <s v="CA-2014-115812"/>
    <d v="2014-06-09T00:00:00"/>
    <d v="2014-06-14T00:00:00"/>
    <s v="Standard Class"/>
    <s v="BH-11710"/>
    <s v="Brosina Hoffman"/>
    <s v="Consumer"/>
    <s v="United States"/>
    <x v="1"/>
    <x v="1"/>
    <n v="90032"/>
    <s v="West"/>
    <s v="OFF-BI-10003910"/>
    <s v="Office Supplies"/>
    <s v="Binders"/>
    <s v="DXL Angle-View Binders with Locking Rings by Samsill"/>
    <x v="8"/>
    <n v="3"/>
    <n v="0.2"/>
    <n v="5.7824999999999998"/>
  </r>
  <r>
    <n v="10"/>
    <s v="CA-2014-115812"/>
    <d v="2014-06-09T00:00:00"/>
    <d v="2014-06-14T00:00:00"/>
    <s v="Standard Class"/>
    <s v="BH-11710"/>
    <s v="Brosina Hoffman"/>
    <s v="Consumer"/>
    <s v="United States"/>
    <x v="1"/>
    <x v="1"/>
    <n v="90032"/>
    <s v="West"/>
    <s v="OFF-AP-10002892"/>
    <s v="Office Supplies"/>
    <s v="Appliances"/>
    <s v="Belkin F5C206VTEL 6 Outlet Surge"/>
    <x v="9"/>
    <n v="5"/>
    <n v="0"/>
    <n v="34.469999999999992"/>
  </r>
  <r>
    <n v="11"/>
    <s v="CA-2014-115812"/>
    <d v="2014-06-09T00:00:00"/>
    <d v="2014-06-14T00:00:00"/>
    <s v="Standard Class"/>
    <s v="BH-11710"/>
    <s v="Brosina Hoffman"/>
    <s v="Consumer"/>
    <s v="United States"/>
    <x v="1"/>
    <x v="1"/>
    <n v="90032"/>
    <s v="West"/>
    <s v="FUR-TA-10001539"/>
    <s v="Furniture"/>
    <s v="Tables"/>
    <s v="Chromcraft Rectangular Conference Tables"/>
    <x v="10"/>
    <n v="9"/>
    <n v="0.2"/>
    <n v="85.309199999999805"/>
  </r>
  <r>
    <n v="12"/>
    <s v="CA-2014-115812"/>
    <d v="2014-06-09T00:00:00"/>
    <d v="2014-06-14T00:00:00"/>
    <s v="Standard Class"/>
    <s v="BH-11710"/>
    <s v="Brosina Hoffman"/>
    <s v="Consumer"/>
    <s v="United States"/>
    <x v="1"/>
    <x v="1"/>
    <n v="90032"/>
    <s v="West"/>
    <s v="TEC-PH-10002033"/>
    <s v="Technology"/>
    <s v="Phones"/>
    <s v="Konftel 250 Conference phone - Charcoal black"/>
    <x v="11"/>
    <n v="4"/>
    <n v="0.2"/>
    <n v="68.356800000000021"/>
  </r>
  <r>
    <n v="13"/>
    <s v="CA-2017-114412"/>
    <d v="2017-04-15T00:00:00"/>
    <d v="2017-04-20T00:00:00"/>
    <s v="Standard Class"/>
    <s v="AA-10480"/>
    <s v="Andrew Allen"/>
    <s v="Consumer"/>
    <s v="United States"/>
    <x v="3"/>
    <x v="3"/>
    <n v="28027"/>
    <s v="South"/>
    <s v="OFF-PA-10002365"/>
    <s v="Office Supplies"/>
    <s v="Paper"/>
    <s v="Xerox 1967"/>
    <x v="12"/>
    <n v="3"/>
    <n v="0.2"/>
    <n v="5.4432"/>
  </r>
  <r>
    <n v="14"/>
    <s v="CA-2016-161389"/>
    <d v="2016-12-05T00:00:00"/>
    <d v="2016-12-10T00:00:00"/>
    <s v="Standard Class"/>
    <s v="IM-15070"/>
    <s v="Irene Maddox"/>
    <s v="Consumer"/>
    <s v="United States"/>
    <x v="4"/>
    <x v="4"/>
    <n v="98103"/>
    <s v="West"/>
    <s v="OFF-BI-10003656"/>
    <s v="Office Supplies"/>
    <s v="Binders"/>
    <s v="Fellowes PB200 Plastic Comb Binding Machine"/>
    <x v="13"/>
    <n v="3"/>
    <n v="0.2"/>
    <n v="132.59219999999993"/>
  </r>
  <r>
    <n v="15"/>
    <s v="US-2015-118983"/>
    <d v="2015-11-22T00:00:00"/>
    <d v="2015-11-26T00:00:00"/>
    <s v="Standard Class"/>
    <s v="HP-14815"/>
    <s v="Harold Pawlan"/>
    <s v="Home Office"/>
    <s v="United States"/>
    <x v="5"/>
    <x v="5"/>
    <n v="76106"/>
    <s v="Central"/>
    <s v="OFF-AP-10002311"/>
    <s v="Office Supplies"/>
    <s v="Appliances"/>
    <s v="Holmes Replacement Filter for HEPA Air Cleaner, Very Large Room, HEPA Filter"/>
    <x v="14"/>
    <n v="5"/>
    <n v="0.8"/>
    <n v="-123.858"/>
  </r>
  <r>
    <n v="16"/>
    <s v="US-2015-118983"/>
    <d v="2015-11-22T00:00:00"/>
    <d v="2015-11-26T00:00:00"/>
    <s v="Standard Class"/>
    <s v="HP-14815"/>
    <s v="Harold Pawlan"/>
    <s v="Home Office"/>
    <s v="United States"/>
    <x v="5"/>
    <x v="5"/>
    <n v="76106"/>
    <s v="Central"/>
    <s v="OFF-BI-10000756"/>
    <s v="Office Supplies"/>
    <s v="Binders"/>
    <s v="Storex DuraTech Recycled Plastic Frosted Binders"/>
    <x v="15"/>
    <n v="3"/>
    <n v="0.8"/>
    <n v="-3.8160000000000016"/>
  </r>
  <r>
    <n v="17"/>
    <s v="CA-2014-105893"/>
    <d v="2014-11-11T00:00:00"/>
    <d v="2014-11-18T00:00:00"/>
    <s v="Standard Class"/>
    <s v="PK-19075"/>
    <s v="Pete Kriz"/>
    <s v="Consumer"/>
    <s v="United States"/>
    <x v="6"/>
    <x v="6"/>
    <n v="53711"/>
    <s v="Central"/>
    <s v="OFF-ST-10004186"/>
    <s v="Office Supplies"/>
    <s v="Storage"/>
    <s v="Stur-D-Stor Shelving, Vertical 5-Shelf: 72&quot;H x 36&quot;W x 18 1/2&quot;D"/>
    <x v="16"/>
    <n v="6"/>
    <n v="0"/>
    <n v="13.317599999999999"/>
  </r>
  <r>
    <n v="18"/>
    <s v="CA-2014-167164"/>
    <d v="2014-05-13T00:00:00"/>
    <d v="2014-05-15T00:00:00"/>
    <s v="Second Class"/>
    <s v="AG-10270"/>
    <s v="Alejandro Grove"/>
    <s v="Consumer"/>
    <s v="United States"/>
    <x v="7"/>
    <x v="7"/>
    <n v="84084"/>
    <s v="West"/>
    <s v="OFF-ST-10000107"/>
    <s v="Office Supplies"/>
    <s v="Storage"/>
    <s v="Fellowes Super Stor/Drawer"/>
    <x v="17"/>
    <n v="2"/>
    <n v="0"/>
    <n v="9.9899999999999949"/>
  </r>
  <r>
    <n v="19"/>
    <s v="CA-2014-143336"/>
    <d v="2014-08-27T00:00:00"/>
    <d v="2014-09-01T00:00:00"/>
    <s v="Second Class"/>
    <s v="ZD-21925"/>
    <s v="Zuschuss Donatelli"/>
    <s v="Consumer"/>
    <s v="United States"/>
    <x v="8"/>
    <x v="1"/>
    <n v="94109"/>
    <s v="West"/>
    <s v="OFF-AR-10003056"/>
    <s v="Office Supplies"/>
    <s v="Art"/>
    <s v="Newell 341"/>
    <x v="18"/>
    <n v="2"/>
    <n v="0"/>
    <n v="2.4823999999999993"/>
  </r>
  <r>
    <n v="20"/>
    <s v="CA-2014-143336"/>
    <d v="2014-08-27T00:00:00"/>
    <d v="2014-09-01T00:00:00"/>
    <s v="Second Class"/>
    <s v="ZD-21925"/>
    <s v="Zuschuss Donatelli"/>
    <s v="Consumer"/>
    <s v="United States"/>
    <x v="8"/>
    <x v="1"/>
    <n v="94109"/>
    <s v="West"/>
    <s v="TEC-PH-10001949"/>
    <s v="Technology"/>
    <s v="Phones"/>
    <s v="Cisco SPA 501G IP Phone"/>
    <x v="19"/>
    <n v="3"/>
    <n v="0.2"/>
    <n v="16.010999999999981"/>
  </r>
  <r>
    <n v="21"/>
    <s v="CA-2014-143336"/>
    <d v="2014-08-27T00:00:00"/>
    <d v="2014-09-01T00:00:00"/>
    <s v="Second Class"/>
    <s v="ZD-21925"/>
    <s v="Zuschuss Donatelli"/>
    <s v="Consumer"/>
    <s v="United States"/>
    <x v="8"/>
    <x v="1"/>
    <n v="94109"/>
    <s v="West"/>
    <s v="OFF-BI-10002215"/>
    <s v="Office Supplies"/>
    <s v="Binders"/>
    <s v="Wilson Jones Hanging View Binder, White, 1&quot;"/>
    <x v="20"/>
    <n v="4"/>
    <n v="0.2"/>
    <n v="7.3839999999999986"/>
  </r>
  <r>
    <n v="22"/>
    <s v="CA-2016-137330"/>
    <d v="2016-12-09T00:00:00"/>
    <d v="2016-12-13T00:00:00"/>
    <s v="Standard Class"/>
    <s v="KB-16585"/>
    <s v="Ken Black"/>
    <s v="Corporate"/>
    <s v="United States"/>
    <x v="9"/>
    <x v="8"/>
    <n v="68025"/>
    <s v="Central"/>
    <s v="OFF-AR-10000246"/>
    <s v="Office Supplies"/>
    <s v="Art"/>
    <s v="Newell 318"/>
    <x v="21"/>
    <n v="7"/>
    <n v="0"/>
    <n v="5.0595999999999997"/>
  </r>
  <r>
    <n v="23"/>
    <s v="CA-2016-137330"/>
    <d v="2016-12-09T00:00:00"/>
    <d v="2016-12-13T00:00:00"/>
    <s v="Standard Class"/>
    <s v="KB-16585"/>
    <s v="Ken Black"/>
    <s v="Corporate"/>
    <s v="United States"/>
    <x v="9"/>
    <x v="8"/>
    <n v="68025"/>
    <s v="Central"/>
    <s v="OFF-AP-10001492"/>
    <s v="Office Supplies"/>
    <s v="Appliances"/>
    <s v="Acco Six-Outlet Power Strip, 4' Cord Length"/>
    <x v="22"/>
    <n v="7"/>
    <n v="0"/>
    <n v="15.688400000000001"/>
  </r>
  <r>
    <n v="24"/>
    <s v="US-2017-156909"/>
    <d v="2017-07-16T00:00:00"/>
    <d v="2017-07-18T00:00:00"/>
    <s v="Second Class"/>
    <s v="SF-20065"/>
    <s v="Sandra Flanagan"/>
    <s v="Consumer"/>
    <s v="United States"/>
    <x v="10"/>
    <x v="9"/>
    <n v="19140"/>
    <s v="East"/>
    <s v="FUR-CH-10002774"/>
    <s v="Furniture"/>
    <s v="Chairs"/>
    <s v="Global Deluxe Stacking Chair, Gray"/>
    <x v="23"/>
    <n v="2"/>
    <n v="0.3"/>
    <n v="-1.0196000000000005"/>
  </r>
  <r>
    <n v="25"/>
    <s v="CA-2015-106320"/>
    <d v="2015-09-25T00:00:00"/>
    <d v="2015-09-30T00:00:00"/>
    <s v="Standard Class"/>
    <s v="EB-13870"/>
    <s v="Emily Burns"/>
    <s v="Consumer"/>
    <s v="United States"/>
    <x v="11"/>
    <x v="7"/>
    <n v="84057"/>
    <s v="West"/>
    <s v="FUR-TA-10000577"/>
    <s v="Furniture"/>
    <s v="Tables"/>
    <s v="Bretford CR4500 Series Slim Rectangular Table"/>
    <x v="24"/>
    <n v="3"/>
    <n v="0"/>
    <n v="240.26490000000001"/>
  </r>
  <r>
    <n v="26"/>
    <s v="CA-2016-121755"/>
    <d v="2016-01-16T00:00:00"/>
    <d v="2016-01-20T00:00:00"/>
    <s v="Second Class"/>
    <s v="EH-13945"/>
    <s v="Eric Hoffmann"/>
    <s v="Consumer"/>
    <s v="United States"/>
    <x v="1"/>
    <x v="1"/>
    <n v="90049"/>
    <s v="West"/>
    <s v="OFF-BI-10001634"/>
    <s v="Office Supplies"/>
    <s v="Binders"/>
    <s v="Wilson Jones Active Use Binders"/>
    <x v="25"/>
    <n v="2"/>
    <n v="0.2"/>
    <n v="4.2224000000000004"/>
  </r>
  <r>
    <n v="27"/>
    <s v="CA-2016-121755"/>
    <d v="2016-01-16T00:00:00"/>
    <d v="2016-01-20T00:00:00"/>
    <s v="Second Class"/>
    <s v="EH-13945"/>
    <s v="Eric Hoffmann"/>
    <s v="Consumer"/>
    <s v="United States"/>
    <x v="1"/>
    <x v="1"/>
    <n v="90049"/>
    <s v="West"/>
    <s v="TEC-AC-10003027"/>
    <s v="Technology"/>
    <s v="Accessories"/>
    <s v="Imation 8GB Mini TravelDrive USB 2.0 Flash Drive"/>
    <x v="26"/>
    <n v="3"/>
    <n v="0"/>
    <n v="11.774100000000004"/>
  </r>
  <r>
    <n v="28"/>
    <s v="US-2015-150630"/>
    <d v="2015-09-17T00:00:00"/>
    <d v="2015-09-21T00:00:00"/>
    <s v="Standard Class"/>
    <s v="TB-21520"/>
    <s v="Tracy Blumstein"/>
    <s v="Consumer"/>
    <s v="United States"/>
    <x v="10"/>
    <x v="9"/>
    <n v="19140"/>
    <s v="East"/>
    <s v="FUR-BO-10004834"/>
    <s v="Furniture"/>
    <s v="Bookcases"/>
    <s v="Riverside Palais Royal Lawyers Bookcase, Royale Cherry Finish"/>
    <x v="27"/>
    <n v="7"/>
    <n v="0.5"/>
    <n v="-1665.0522000000001"/>
  </r>
  <r>
    <n v="29"/>
    <s v="US-2015-150630"/>
    <d v="2015-09-17T00:00:00"/>
    <d v="2015-09-21T00:00:00"/>
    <s v="Standard Class"/>
    <s v="TB-21520"/>
    <s v="Tracy Blumstein"/>
    <s v="Consumer"/>
    <s v="United States"/>
    <x v="10"/>
    <x v="9"/>
    <n v="19140"/>
    <s v="East"/>
    <s v="OFF-BI-10000474"/>
    <s v="Office Supplies"/>
    <s v="Binders"/>
    <s v="Avery Recycled Flexi-View Covers for Binding Systems"/>
    <x v="28"/>
    <n v="2"/>
    <n v="0.7"/>
    <n v="-7.0532000000000004"/>
  </r>
  <r>
    <n v="30"/>
    <s v="US-2015-150630"/>
    <d v="2015-09-17T00:00:00"/>
    <d v="2015-09-21T00:00:00"/>
    <s v="Standard Class"/>
    <s v="TB-21520"/>
    <s v="Tracy Blumstein"/>
    <s v="Consumer"/>
    <s v="United States"/>
    <x v="10"/>
    <x v="9"/>
    <n v="19140"/>
    <s v="East"/>
    <s v="FUR-FU-10004848"/>
    <s v="Furniture"/>
    <s v="Furnishings"/>
    <s v="Howard Miller 13-3/4&quot; Diameter Brushed Chrome Round Wall Clock"/>
    <x v="29"/>
    <n v="3"/>
    <n v="0.2"/>
    <n v="15.524999999999991"/>
  </r>
  <r>
    <n v="31"/>
    <s v="US-2015-150630"/>
    <d v="2015-09-17T00:00:00"/>
    <d v="2015-09-21T00:00:00"/>
    <s v="Standard Class"/>
    <s v="TB-21520"/>
    <s v="Tracy Blumstein"/>
    <s v="Consumer"/>
    <s v="United States"/>
    <x v="10"/>
    <x v="9"/>
    <n v="19140"/>
    <s v="East"/>
    <s v="OFF-EN-10001509"/>
    <s v="Office Supplies"/>
    <s v="Envelopes"/>
    <s v="Poly String Tie Envelopes"/>
    <x v="30"/>
    <n v="2"/>
    <n v="0.2"/>
    <n v="1.1015999999999997"/>
  </r>
  <r>
    <n v="32"/>
    <s v="US-2015-150630"/>
    <d v="2015-09-17T00:00:00"/>
    <d v="2015-09-21T00:00:00"/>
    <s v="Standard Class"/>
    <s v="TB-21520"/>
    <s v="Tracy Blumstein"/>
    <s v="Consumer"/>
    <s v="United States"/>
    <x v="10"/>
    <x v="9"/>
    <n v="19140"/>
    <s v="East"/>
    <s v="OFF-AR-10004042"/>
    <s v="Office Supplies"/>
    <s v="Art"/>
    <s v="BOSTON Model 1800 Electric Pencil Sharpeners, Putty/Woodgrain"/>
    <x v="31"/>
    <n v="6"/>
    <n v="0.2"/>
    <n v="9.7091999999999885"/>
  </r>
  <r>
    <n v="33"/>
    <s v="US-2015-150630"/>
    <d v="2015-09-17T00:00:00"/>
    <d v="2015-09-21T00:00:00"/>
    <s v="Standard Class"/>
    <s v="TB-21520"/>
    <s v="Tracy Blumstein"/>
    <s v="Consumer"/>
    <s v="United States"/>
    <x v="10"/>
    <x v="9"/>
    <n v="19140"/>
    <s v="East"/>
    <s v="OFF-BI-10001525"/>
    <s v="Office Supplies"/>
    <s v="Binders"/>
    <s v="Acco Pressboard Covers with Storage Hooks, 14 7/8&quot; x 11&quot;, Executive Red"/>
    <x v="32"/>
    <n v="6"/>
    <n v="0.7"/>
    <n v="-5.7149999999999999"/>
  </r>
  <r>
    <n v="34"/>
    <s v="US-2015-150630"/>
    <d v="2015-09-17T00:00:00"/>
    <d v="2015-09-21T00:00:00"/>
    <s v="Standard Class"/>
    <s v="TB-21520"/>
    <s v="Tracy Blumstein"/>
    <s v="Consumer"/>
    <s v="United States"/>
    <x v="10"/>
    <x v="9"/>
    <n v="19140"/>
    <s v="East"/>
    <s v="OFF-AR-10001683"/>
    <s v="Office Supplies"/>
    <s v="Art"/>
    <s v="Lumber Crayons"/>
    <x v="33"/>
    <n v="2"/>
    <n v="0.2"/>
    <n v="3.5460000000000007"/>
  </r>
  <r>
    <n v="35"/>
    <s v="CA-2017-107727"/>
    <d v="2017-10-19T00:00:00"/>
    <d v="2017-10-23T00:00:00"/>
    <s v="Second Class"/>
    <s v="MA-17560"/>
    <s v="Matt Abelman"/>
    <s v="Home Office"/>
    <s v="United States"/>
    <x v="12"/>
    <x v="5"/>
    <n v="77095"/>
    <s v="Central"/>
    <s v="OFF-PA-10000249"/>
    <s v="Office Supplies"/>
    <s v="Paper"/>
    <s v="Easy-staple paper"/>
    <x v="34"/>
    <n v="3"/>
    <n v="0.2"/>
    <n v="9.9467999999999979"/>
  </r>
  <r>
    <n v="36"/>
    <s v="CA-2016-117590"/>
    <d v="2016-12-08T00:00:00"/>
    <d v="2016-12-10T00:00:00"/>
    <s v="First Class"/>
    <s v="GH-14485"/>
    <s v="Gene Hale"/>
    <s v="Corporate"/>
    <s v="United States"/>
    <x v="13"/>
    <x v="5"/>
    <n v="75080"/>
    <s v="Central"/>
    <s v="TEC-PH-10004977"/>
    <s v="Technology"/>
    <s v="Phones"/>
    <s v="GE 30524EE4"/>
    <x v="35"/>
    <n v="7"/>
    <n v="0.2"/>
    <n v="123.47369999999989"/>
  </r>
  <r>
    <n v="37"/>
    <s v="CA-2016-117590"/>
    <d v="2016-12-08T00:00:00"/>
    <d v="2016-12-10T00:00:00"/>
    <s v="First Class"/>
    <s v="GH-14485"/>
    <s v="Gene Hale"/>
    <s v="Corporate"/>
    <s v="United States"/>
    <x v="13"/>
    <x v="5"/>
    <n v="75080"/>
    <s v="Central"/>
    <s v="FUR-FU-10003664"/>
    <s v="Furniture"/>
    <s v="Furnishings"/>
    <s v="Electrix Architect's Clamp-On Swing Arm Lamp, Black"/>
    <x v="36"/>
    <n v="5"/>
    <n v="0.6"/>
    <n v="-147.96300000000002"/>
  </r>
  <r>
    <n v="38"/>
    <s v="CA-2015-117415"/>
    <d v="2015-12-27T00:00:00"/>
    <d v="2015-12-31T00:00:00"/>
    <s v="Standard Class"/>
    <s v="SN-20710"/>
    <s v="Steve Nguyen"/>
    <s v="Home Office"/>
    <s v="United States"/>
    <x v="12"/>
    <x v="5"/>
    <n v="77041"/>
    <s v="Central"/>
    <s v="OFF-EN-10002986"/>
    <s v="Office Supplies"/>
    <s v="Envelopes"/>
    <s v="#10-4 1/8&quot; x 9 1/2&quot; Premium Diagonal Seam Envelopes"/>
    <x v="37"/>
    <n v="9"/>
    <n v="0.2"/>
    <n v="35.414999999999999"/>
  </r>
  <r>
    <n v="39"/>
    <s v="CA-2015-117415"/>
    <d v="2015-12-27T00:00:00"/>
    <d v="2015-12-31T00:00:00"/>
    <s v="Standard Class"/>
    <s v="SN-20710"/>
    <s v="Steve Nguyen"/>
    <s v="Home Office"/>
    <s v="United States"/>
    <x v="12"/>
    <x v="5"/>
    <n v="77041"/>
    <s v="Central"/>
    <s v="FUR-BO-10002545"/>
    <s v="Furniture"/>
    <s v="Bookcases"/>
    <s v="Atlantic Metals Mobile 3-Shelf Bookcases, Custom Colors"/>
    <x v="38"/>
    <n v="3"/>
    <n v="0.32"/>
    <n v="-46.976400000000012"/>
  </r>
  <r>
    <n v="40"/>
    <s v="CA-2015-117415"/>
    <d v="2015-12-27T00:00:00"/>
    <d v="2015-12-31T00:00:00"/>
    <s v="Standard Class"/>
    <s v="SN-20710"/>
    <s v="Steve Nguyen"/>
    <s v="Home Office"/>
    <s v="United States"/>
    <x v="12"/>
    <x v="5"/>
    <n v="77041"/>
    <s v="Central"/>
    <s v="FUR-CH-10004218"/>
    <s v="Furniture"/>
    <s v="Chairs"/>
    <s v="Global Fabric Manager's Chair, Dark Gray"/>
    <x v="39"/>
    <n v="3"/>
    <n v="0.3"/>
    <n v="-15.146999999999991"/>
  </r>
  <r>
    <n v="41"/>
    <s v="CA-2015-117415"/>
    <d v="2015-12-27T00:00:00"/>
    <d v="2015-12-31T00:00:00"/>
    <s v="Standard Class"/>
    <s v="SN-20710"/>
    <s v="Steve Nguyen"/>
    <s v="Home Office"/>
    <s v="United States"/>
    <x v="12"/>
    <x v="5"/>
    <n v="77041"/>
    <s v="Central"/>
    <s v="TEC-PH-10000486"/>
    <s v="Technology"/>
    <s v="Phones"/>
    <s v="Plantronics HL10 Handset Lifter"/>
    <x v="40"/>
    <n v="4"/>
    <n v="0.2"/>
    <n v="41.756399999999957"/>
  </r>
  <r>
    <n v="42"/>
    <s v="CA-2017-120999"/>
    <d v="2017-09-10T00:00:00"/>
    <d v="2017-09-15T00:00:00"/>
    <s v="Standard Class"/>
    <s v="LC-16930"/>
    <s v="Linda Cazamias"/>
    <s v="Corporate"/>
    <s v="United States"/>
    <x v="14"/>
    <x v="10"/>
    <n v="60540"/>
    <s v="Central"/>
    <s v="TEC-PH-10004093"/>
    <s v="Technology"/>
    <s v="Phones"/>
    <s v="Panasonic Kx-TS550"/>
    <x v="41"/>
    <n v="4"/>
    <n v="0.2"/>
    <n v="16.556399999999996"/>
  </r>
  <r>
    <n v="43"/>
    <s v="CA-2016-101343"/>
    <d v="2016-07-17T00:00:00"/>
    <d v="2016-07-22T00:00:00"/>
    <s v="Standard Class"/>
    <s v="RA-19885"/>
    <s v="Ruben Ausman"/>
    <s v="Corporate"/>
    <s v="United States"/>
    <x v="1"/>
    <x v="1"/>
    <n v="90049"/>
    <s v="West"/>
    <s v="OFF-ST-10003479"/>
    <s v="Office Supplies"/>
    <s v="Storage"/>
    <s v="Eldon Base for stackable storage shelf, platinum"/>
    <x v="42"/>
    <n v="2"/>
    <n v="0"/>
    <n v="3.8939999999999912"/>
  </r>
  <r>
    <n v="44"/>
    <s v="CA-2017-139619"/>
    <d v="2017-09-19T00:00:00"/>
    <d v="2017-09-23T00:00:00"/>
    <s v="Standard Class"/>
    <s v="ES-14080"/>
    <s v="Erin Smith"/>
    <s v="Corporate"/>
    <s v="United States"/>
    <x v="15"/>
    <x v="2"/>
    <n v="32935"/>
    <s v="South"/>
    <s v="OFF-ST-10003282"/>
    <s v="Office Supplies"/>
    <s v="Storage"/>
    <s v="Advantus 10-Drawer Portable Organizer, Chrome Metal Frame, Smoke Drawers"/>
    <x v="43"/>
    <n v="2"/>
    <n v="0.2"/>
    <n v="9.5616000000000092"/>
  </r>
  <r>
    <n v="45"/>
    <s v="CA-2016-118255"/>
    <d v="2016-03-11T00:00:00"/>
    <d v="2016-03-13T00:00:00"/>
    <s v="First Class"/>
    <s v="ON-18715"/>
    <s v="Odella Nelson"/>
    <s v="Corporate"/>
    <s v="United States"/>
    <x v="16"/>
    <x v="11"/>
    <n v="55122"/>
    <s v="Central"/>
    <s v="TEC-AC-10000171"/>
    <s v="Technology"/>
    <s v="Accessories"/>
    <s v="Verbatim 25 GB 6x Blu-ray Single Layer Recordable Disc, 25/Pack"/>
    <x v="44"/>
    <n v="2"/>
    <n v="0"/>
    <n v="19.7714"/>
  </r>
  <r>
    <n v="46"/>
    <s v="CA-2016-118255"/>
    <d v="2016-03-11T00:00:00"/>
    <d v="2016-03-13T00:00:00"/>
    <s v="First Class"/>
    <s v="ON-18715"/>
    <s v="Odella Nelson"/>
    <s v="Corporate"/>
    <s v="United States"/>
    <x v="16"/>
    <x v="11"/>
    <n v="55122"/>
    <s v="Central"/>
    <s v="OFF-BI-10003291"/>
    <s v="Office Supplies"/>
    <s v="Binders"/>
    <s v="Wilson Jones Leather-Like Binders with DublLock Round Rings"/>
    <x v="45"/>
    <n v="2"/>
    <n v="0"/>
    <n v="8.2061999999999991"/>
  </r>
  <r>
    <n v="47"/>
    <s v="CA-2014-146703"/>
    <d v="2014-10-20T00:00:00"/>
    <d v="2014-10-25T00:00:00"/>
    <s v="Second Class"/>
    <s v="PO-18865"/>
    <s v="Patrick O'Donnell"/>
    <s v="Consumer"/>
    <s v="United States"/>
    <x v="17"/>
    <x v="12"/>
    <n v="48185"/>
    <s v="Central"/>
    <s v="OFF-ST-10001713"/>
    <s v="Office Supplies"/>
    <s v="Storage"/>
    <s v="Gould Plastics 9-Pocket Panel Bin, 18-3/8w x 5-1/4d x 20-1/2h, Black"/>
    <x v="46"/>
    <n v="4"/>
    <n v="0"/>
    <n v="8.4783999999999935"/>
  </r>
  <r>
    <n v="48"/>
    <s v="CA-2016-169194"/>
    <d v="2016-06-20T00:00:00"/>
    <d v="2016-06-25T00:00:00"/>
    <s v="Standard Class"/>
    <s v="LH-16900"/>
    <s v="Lena Hernandez"/>
    <s v="Consumer"/>
    <s v="United States"/>
    <x v="18"/>
    <x v="13"/>
    <n v="19901"/>
    <s v="East"/>
    <s v="TEC-AC-10002167"/>
    <s v="Technology"/>
    <s v="Accessories"/>
    <s v="Imation 8gb Micro Traveldrive Usb 2.0 Flash Drive"/>
    <x v="47"/>
    <n v="3"/>
    <n v="0"/>
    <n v="4.9500000000000011"/>
  </r>
  <r>
    <n v="49"/>
    <s v="CA-2016-169194"/>
    <d v="2016-06-20T00:00:00"/>
    <d v="2016-06-25T00:00:00"/>
    <s v="Standard Class"/>
    <s v="LH-16900"/>
    <s v="Lena Hernandez"/>
    <s v="Consumer"/>
    <s v="United States"/>
    <x v="18"/>
    <x v="13"/>
    <n v="19901"/>
    <s v="East"/>
    <s v="TEC-PH-10003988"/>
    <s v="Technology"/>
    <s v="Phones"/>
    <s v="LF Elite 3D Dazzle Designer Hard Case Cover, Lf Stylus Pen and Wiper For Apple Iphone 5c Mini Lite"/>
    <x v="48"/>
    <n v="2"/>
    <n v="0"/>
    <n v="6.104000000000001"/>
  </r>
  <r>
    <n v="50"/>
    <s v="CA-2015-115742"/>
    <d v="2015-04-18T00:00:00"/>
    <d v="2015-04-22T00:00:00"/>
    <s v="Standard Class"/>
    <s v="DP-13000"/>
    <s v="Darren Powers"/>
    <s v="Consumer"/>
    <s v="United States"/>
    <x v="19"/>
    <x v="14"/>
    <n v="47150"/>
    <s v="Central"/>
    <s v="OFF-BI-10004410"/>
    <s v="Office Supplies"/>
    <s v="Binders"/>
    <s v="C-Line Peel &amp; Stick Add-On Filing Pockets, 8-3/4 x 5-1/8, 10/Pack"/>
    <x v="49"/>
    <n v="6"/>
    <n v="0"/>
    <n v="17.9634"/>
  </r>
  <r>
    <n v="51"/>
    <s v="CA-2015-115742"/>
    <d v="2015-04-18T00:00:00"/>
    <d v="2015-04-22T00:00:00"/>
    <s v="Standard Class"/>
    <s v="DP-13000"/>
    <s v="Darren Powers"/>
    <s v="Consumer"/>
    <s v="United States"/>
    <x v="19"/>
    <x v="14"/>
    <n v="47150"/>
    <s v="Central"/>
    <s v="OFF-LA-10002762"/>
    <s v="Office Supplies"/>
    <s v="Labels"/>
    <s v="Avery 485"/>
    <x v="50"/>
    <n v="6"/>
    <n v="0"/>
    <n v="35.334599999999995"/>
  </r>
  <r>
    <n v="52"/>
    <s v="CA-2015-115742"/>
    <d v="2015-04-18T00:00:00"/>
    <d v="2015-04-22T00:00:00"/>
    <s v="Standard Class"/>
    <s v="DP-13000"/>
    <s v="Darren Powers"/>
    <s v="Consumer"/>
    <s v="United States"/>
    <x v="19"/>
    <x v="14"/>
    <n v="47150"/>
    <s v="Central"/>
    <s v="FUR-FU-10001706"/>
    <s v="Furniture"/>
    <s v="Furnishings"/>
    <s v="Longer-Life Soft White Bulbs"/>
    <x v="51"/>
    <n v="2"/>
    <n v="0"/>
    <n v="2.9567999999999999"/>
  </r>
  <r>
    <n v="53"/>
    <s v="CA-2015-115742"/>
    <d v="2015-04-18T00:00:00"/>
    <d v="2015-04-22T00:00:00"/>
    <s v="Standard Class"/>
    <s v="DP-13000"/>
    <s v="Darren Powers"/>
    <s v="Consumer"/>
    <s v="United States"/>
    <x v="19"/>
    <x v="14"/>
    <n v="47150"/>
    <s v="Central"/>
    <s v="FUR-CH-10003061"/>
    <s v="Furniture"/>
    <s v="Chairs"/>
    <s v="Global Leather Task Chair, Black"/>
    <x v="52"/>
    <n v="1"/>
    <n v="0"/>
    <n v="17.098099999999988"/>
  </r>
  <r>
    <n v="54"/>
    <s v="CA-2016-105816"/>
    <d v="2016-12-11T00:00:00"/>
    <d v="2016-12-17T00:00:00"/>
    <s v="Standard Class"/>
    <s v="JM-15265"/>
    <s v="Janet Molinari"/>
    <s v="Corporate"/>
    <s v="United States"/>
    <x v="20"/>
    <x v="15"/>
    <n v="10024"/>
    <s v="East"/>
    <s v="OFF-FA-10000304"/>
    <s v="Office Supplies"/>
    <s v="Fasteners"/>
    <s v="Advantus Push Pins"/>
    <x v="53"/>
    <n v="7"/>
    <n v="0"/>
    <n v="6.2566000000000006"/>
  </r>
  <r>
    <n v="55"/>
    <s v="CA-2016-105816"/>
    <d v="2016-12-11T00:00:00"/>
    <d v="2016-12-17T00:00:00"/>
    <s v="Standard Class"/>
    <s v="JM-15265"/>
    <s v="Janet Molinari"/>
    <s v="Corporate"/>
    <s v="United States"/>
    <x v="20"/>
    <x v="15"/>
    <n v="10024"/>
    <s v="East"/>
    <s v="TEC-PH-10002447"/>
    <s v="Technology"/>
    <s v="Phones"/>
    <s v="AT&amp;T CL83451 4-Handset Telephone"/>
    <x v="54"/>
    <n v="5"/>
    <n v="0"/>
    <n v="298.68549999999999"/>
  </r>
  <r>
    <n v="56"/>
    <s v="CA-2016-111682"/>
    <d v="2016-06-17T00:00:00"/>
    <d v="2016-06-18T00:00:00"/>
    <s v="First Class"/>
    <s v="TB-21055"/>
    <s v="Ted Butterfield"/>
    <s v="Consumer"/>
    <s v="United States"/>
    <x v="21"/>
    <x v="15"/>
    <n v="12180"/>
    <s v="East"/>
    <s v="OFF-ST-10000604"/>
    <s v="Office Supplies"/>
    <s v="Storage"/>
    <s v="Home/Office Personal File Carts"/>
    <x v="55"/>
    <n v="6"/>
    <n v="0"/>
    <n v="52.139999999999986"/>
  </r>
  <r>
    <n v="57"/>
    <s v="CA-2016-111682"/>
    <d v="2016-06-17T00:00:00"/>
    <d v="2016-06-18T00:00:00"/>
    <s v="First Class"/>
    <s v="TB-21055"/>
    <s v="Ted Butterfield"/>
    <s v="Consumer"/>
    <s v="United States"/>
    <x v="21"/>
    <x v="15"/>
    <n v="12180"/>
    <s v="East"/>
    <s v="OFF-PA-10001569"/>
    <s v="Office Supplies"/>
    <s v="Paper"/>
    <s v="Xerox 232"/>
    <x v="56"/>
    <n v="5"/>
    <n v="0"/>
    <n v="15.552000000000001"/>
  </r>
  <r>
    <n v="58"/>
    <s v="CA-2016-111682"/>
    <d v="2016-06-17T00:00:00"/>
    <d v="2016-06-18T00:00:00"/>
    <s v="First Class"/>
    <s v="TB-21055"/>
    <s v="Ted Butterfield"/>
    <s v="Consumer"/>
    <s v="United States"/>
    <x v="21"/>
    <x v="15"/>
    <n v="12180"/>
    <s v="East"/>
    <s v="FUR-CH-10003968"/>
    <s v="Furniture"/>
    <s v="Chairs"/>
    <s v="Novimex Turbo Task Chair"/>
    <x v="57"/>
    <n v="5"/>
    <n v="0.1"/>
    <n v="7.0980000000000061"/>
  </r>
  <r>
    <n v="59"/>
    <s v="CA-2016-111682"/>
    <d v="2016-06-17T00:00:00"/>
    <d v="2016-06-18T00:00:00"/>
    <s v="First Class"/>
    <s v="TB-21055"/>
    <s v="Ted Butterfield"/>
    <s v="Consumer"/>
    <s v="United States"/>
    <x v="21"/>
    <x v="15"/>
    <n v="12180"/>
    <s v="East"/>
    <s v="OFF-PA-10000587"/>
    <s v="Office Supplies"/>
    <s v="Paper"/>
    <s v="Array Parchment Paper, Assorted Colors"/>
    <x v="58"/>
    <n v="2"/>
    <n v="0"/>
    <n v="6.9888000000000003"/>
  </r>
  <r>
    <n v="60"/>
    <s v="CA-2016-111682"/>
    <d v="2016-06-17T00:00:00"/>
    <d v="2016-06-18T00:00:00"/>
    <s v="First Class"/>
    <s v="TB-21055"/>
    <s v="Ted Butterfield"/>
    <s v="Consumer"/>
    <s v="United States"/>
    <x v="21"/>
    <x v="15"/>
    <n v="12180"/>
    <s v="East"/>
    <s v="TEC-AC-10002167"/>
    <s v="Technology"/>
    <s v="Accessories"/>
    <s v="Imation 8gb Micro Traveldrive Usb 2.0 Flash Drive"/>
    <x v="59"/>
    <n v="2"/>
    <n v="0"/>
    <n v="3.3000000000000007"/>
  </r>
  <r>
    <n v="61"/>
    <s v="CA-2016-111682"/>
    <d v="2016-06-17T00:00:00"/>
    <d v="2016-06-18T00:00:00"/>
    <s v="First Class"/>
    <s v="TB-21055"/>
    <s v="Ted Butterfield"/>
    <s v="Consumer"/>
    <s v="United States"/>
    <x v="21"/>
    <x v="15"/>
    <n v="12180"/>
    <s v="East"/>
    <s v="OFF-BI-10001460"/>
    <s v="Office Supplies"/>
    <s v="Binders"/>
    <s v="Plastic Binding Combs"/>
    <x v="60"/>
    <n v="4"/>
    <n v="0.2"/>
    <n v="16.361999999999998"/>
  </r>
  <r>
    <n v="62"/>
    <s v="CA-2016-111682"/>
    <d v="2016-06-17T00:00:00"/>
    <d v="2016-06-18T00:00:00"/>
    <s v="First Class"/>
    <s v="TB-21055"/>
    <s v="Ted Butterfield"/>
    <s v="Consumer"/>
    <s v="United States"/>
    <x v="21"/>
    <x v="15"/>
    <n v="12180"/>
    <s v="East"/>
    <s v="OFF-AR-10001868"/>
    <s v="Office Supplies"/>
    <s v="Art"/>
    <s v="Prang Dustless Chalk Sticks"/>
    <x v="61"/>
    <n v="1"/>
    <n v="0"/>
    <n v="0.84"/>
  </r>
  <r>
    <n v="63"/>
    <s v="CA-2015-135545"/>
    <d v="2015-11-24T00:00:00"/>
    <d v="2015-11-30T00:00:00"/>
    <s v="Standard Class"/>
    <s v="KM-16720"/>
    <s v="Kunst Miller"/>
    <s v="Consumer"/>
    <s v="United States"/>
    <x v="1"/>
    <x v="1"/>
    <n v="90004"/>
    <s v="West"/>
    <s v="TEC-AC-10004633"/>
    <s v="Technology"/>
    <s v="Accessories"/>
    <s v="Verbatim 25 GB 6x Blu-ray Single Layer Recordable Disc, 3/Pack"/>
    <x v="62"/>
    <n v="2"/>
    <n v="0"/>
    <n v="6.1512000000000011"/>
  </r>
  <r>
    <n v="64"/>
    <s v="CA-2015-135545"/>
    <d v="2015-11-24T00:00:00"/>
    <d v="2015-11-30T00:00:00"/>
    <s v="Standard Class"/>
    <s v="KM-16720"/>
    <s v="Kunst Miller"/>
    <s v="Consumer"/>
    <s v="United States"/>
    <x v="1"/>
    <x v="1"/>
    <n v="90004"/>
    <s v="West"/>
    <s v="OFF-BI-10001078"/>
    <s v="Office Supplies"/>
    <s v="Binders"/>
    <s v="Acco PRESSTEX Data Binder with Storage Hooks, Dark Blue, 14 7/8&quot; X 11&quot;"/>
    <x v="63"/>
    <n v="6"/>
    <n v="0.2"/>
    <n v="9.3612000000000002"/>
  </r>
  <r>
    <n v="65"/>
    <s v="CA-2015-135545"/>
    <d v="2015-11-24T00:00:00"/>
    <d v="2015-11-30T00:00:00"/>
    <s v="Standard Class"/>
    <s v="KM-16720"/>
    <s v="Kunst Miller"/>
    <s v="Consumer"/>
    <s v="United States"/>
    <x v="1"/>
    <x v="1"/>
    <n v="90004"/>
    <s v="West"/>
    <s v="OFF-PA-10003892"/>
    <s v="Office Supplies"/>
    <s v="Paper"/>
    <s v="Xerox 1943"/>
    <x v="64"/>
    <n v="3"/>
    <n v="0"/>
    <n v="68.963099999999997"/>
  </r>
  <r>
    <n v="66"/>
    <s v="CA-2015-135545"/>
    <d v="2015-11-24T00:00:00"/>
    <d v="2015-11-30T00:00:00"/>
    <s v="Standard Class"/>
    <s v="KM-16720"/>
    <s v="Kunst Miller"/>
    <s v="Consumer"/>
    <s v="United States"/>
    <x v="1"/>
    <x v="1"/>
    <n v="90004"/>
    <s v="West"/>
    <s v="FUR-FU-10000397"/>
    <s v="Furniture"/>
    <s v="Furnishings"/>
    <s v="Luxo Economy Swing Arm Lamp"/>
    <x v="65"/>
    <n v="4"/>
    <n v="0"/>
    <n v="22.332800000000006"/>
  </r>
  <r>
    <n v="67"/>
    <s v="US-2015-164175"/>
    <d v="2015-04-30T00:00:00"/>
    <d v="2015-05-05T00:00:00"/>
    <s v="Standard Class"/>
    <s v="PS-18970"/>
    <s v="Paul Stevenson"/>
    <s v="Home Office"/>
    <s v="United States"/>
    <x v="22"/>
    <x v="10"/>
    <n v="60610"/>
    <s v="Central"/>
    <s v="FUR-CH-10001146"/>
    <s v="Furniture"/>
    <s v="Chairs"/>
    <s v="Global Value Mid-Back Manager's Chair, Gray"/>
    <x v="66"/>
    <n v="5"/>
    <n v="0.3"/>
    <n v="-15.222500000000011"/>
  </r>
  <r>
    <n v="68"/>
    <s v="CA-2014-106376"/>
    <d v="2014-12-05T00:00:00"/>
    <d v="2014-12-10T00:00:00"/>
    <s v="Standard Class"/>
    <s v="BS-11590"/>
    <s v="Brendan Sweed"/>
    <s v="Corporate"/>
    <s v="United States"/>
    <x v="23"/>
    <x v="16"/>
    <n v="85234"/>
    <s v="West"/>
    <s v="OFF-AR-10002671"/>
    <s v="Office Supplies"/>
    <s v="Art"/>
    <s v="Hunt BOSTON Model 1606 High-Volume Electric Pencil Sharpener, Beige"/>
    <x v="67"/>
    <n v="8"/>
    <n v="0.2"/>
    <n v="111.30239999999998"/>
  </r>
  <r>
    <n v="69"/>
    <s v="CA-2014-106376"/>
    <d v="2014-12-05T00:00:00"/>
    <d v="2014-12-10T00:00:00"/>
    <s v="Standard Class"/>
    <s v="BS-11590"/>
    <s v="Brendan Sweed"/>
    <s v="Corporate"/>
    <s v="United States"/>
    <x v="23"/>
    <x v="16"/>
    <n v="85234"/>
    <s v="West"/>
    <s v="TEC-PH-10002726"/>
    <s v="Technology"/>
    <s v="Phones"/>
    <s v="netTALK DUO VoIP Telephone Service"/>
    <x v="68"/>
    <n v="4"/>
    <n v="0.2"/>
    <n v="62.988"/>
  </r>
  <r>
    <n v="70"/>
    <s v="CA-2016-119823"/>
    <d v="2016-06-04T00:00:00"/>
    <d v="2016-06-06T00:00:00"/>
    <s v="First Class"/>
    <s v="KD-16270"/>
    <s v="Karen Daniels"/>
    <s v="Consumer"/>
    <s v="United States"/>
    <x v="24"/>
    <x v="17"/>
    <n v="22153"/>
    <s v="South"/>
    <s v="OFF-PA-10000482"/>
    <s v="Office Supplies"/>
    <s v="Paper"/>
    <s v="Snap-A-Way Black Print Carbonless Ruled Speed Letter, Triplicate"/>
    <x v="69"/>
    <n v="2"/>
    <n v="0"/>
    <n v="35.663599999999995"/>
  </r>
  <r>
    <n v="71"/>
    <s v="CA-2016-106075"/>
    <d v="2016-09-18T00:00:00"/>
    <d v="2016-09-23T00:00:00"/>
    <s v="Standard Class"/>
    <s v="HM-14980"/>
    <s v="Henry MacAllister"/>
    <s v="Consumer"/>
    <s v="United States"/>
    <x v="20"/>
    <x v="15"/>
    <n v="10009"/>
    <s v="East"/>
    <s v="OFF-BI-10004654"/>
    <s v="Office Supplies"/>
    <s v="Binders"/>
    <s v="Avery Binding System Hidden Tab Executive Style Index Sets"/>
    <x v="70"/>
    <n v="1"/>
    <n v="0.2"/>
    <n v="1.7309999999999999"/>
  </r>
  <r>
    <n v="72"/>
    <s v="CA-2017-114440"/>
    <d v="2017-09-14T00:00:00"/>
    <d v="2017-09-17T00:00:00"/>
    <s v="Second Class"/>
    <s v="TB-21520"/>
    <s v="Tracy Blumstein"/>
    <s v="Consumer"/>
    <s v="United States"/>
    <x v="25"/>
    <x v="12"/>
    <n v="49201"/>
    <s v="Central"/>
    <s v="OFF-PA-10004675"/>
    <s v="Office Supplies"/>
    <s v="Paper"/>
    <s v="Telephone Message Books with Fax/Mobile Section, 5 1/2&quot; x 3 3/16&quot;"/>
    <x v="71"/>
    <n v="3"/>
    <n v="0"/>
    <n v="8.7629999999999999"/>
  </r>
  <r>
    <n v="73"/>
    <s v="US-2015-134026"/>
    <d v="2015-04-26T00:00:00"/>
    <d v="2015-05-02T00:00:00"/>
    <s v="Standard Class"/>
    <s v="JE-15745"/>
    <s v="Joel Eaton"/>
    <s v="Consumer"/>
    <s v="United States"/>
    <x v="26"/>
    <x v="18"/>
    <n v="38109"/>
    <s v="South"/>
    <s v="FUR-CH-10000513"/>
    <s v="Furniture"/>
    <s v="Chairs"/>
    <s v="High-Back Leather Manager's Chair"/>
    <x v="72"/>
    <n v="8"/>
    <n v="0.2"/>
    <n v="-114.39120000000003"/>
  </r>
  <r>
    <n v="74"/>
    <s v="US-2015-134026"/>
    <d v="2015-04-26T00:00:00"/>
    <d v="2015-05-02T00:00:00"/>
    <s v="Standard Class"/>
    <s v="JE-15745"/>
    <s v="Joel Eaton"/>
    <s v="Consumer"/>
    <s v="United States"/>
    <x v="26"/>
    <x v="18"/>
    <n v="38109"/>
    <s v="South"/>
    <s v="FUR-FU-10003708"/>
    <s v="Furniture"/>
    <s v="Furnishings"/>
    <s v="Tenex Traditional Chairmats for Medium Pile Carpet, Standard Lip, 36&quot; x 48&quot;"/>
    <x v="73"/>
    <n v="2"/>
    <n v="0.2"/>
    <n v="1.2129999999999974"/>
  </r>
  <r>
    <n v="75"/>
    <s v="US-2015-134026"/>
    <d v="2015-04-26T00:00:00"/>
    <d v="2015-05-02T00:00:00"/>
    <s v="Standard Class"/>
    <s v="JE-15745"/>
    <s v="Joel Eaton"/>
    <s v="Consumer"/>
    <s v="United States"/>
    <x v="26"/>
    <x v="18"/>
    <n v="38109"/>
    <s v="South"/>
    <s v="OFF-ST-10004123"/>
    <s v="Office Supplies"/>
    <s v="Storage"/>
    <s v="Safco Industrial Wire Shelving System"/>
    <x v="74"/>
    <n v="1"/>
    <n v="0.2"/>
    <n v="-18.196000000000002"/>
  </r>
  <r>
    <n v="76"/>
    <s v="US-2017-118038"/>
    <d v="2017-12-09T00:00:00"/>
    <d v="2017-12-11T00:00:00"/>
    <s v="First Class"/>
    <s v="KB-16600"/>
    <s v="Ken Brennan"/>
    <s v="Corporate"/>
    <s v="United States"/>
    <x v="12"/>
    <x v="5"/>
    <n v="77041"/>
    <s v="Central"/>
    <s v="OFF-BI-10004182"/>
    <s v="Office Supplies"/>
    <s v="Binders"/>
    <s v="Economy Binders"/>
    <x v="75"/>
    <n v="3"/>
    <n v="0.8"/>
    <n v="-1.9344000000000006"/>
  </r>
  <r>
    <n v="77"/>
    <s v="US-2017-118038"/>
    <d v="2017-12-09T00:00:00"/>
    <d v="2017-12-11T00:00:00"/>
    <s v="First Class"/>
    <s v="KB-16600"/>
    <s v="Ken Brennan"/>
    <s v="Corporate"/>
    <s v="United States"/>
    <x v="12"/>
    <x v="5"/>
    <n v="77041"/>
    <s v="Central"/>
    <s v="FUR-FU-10000260"/>
    <s v="Furniture"/>
    <s v="Furnishings"/>
    <s v="6&quot; Cubicle Wall Clock, Black"/>
    <x v="76"/>
    <n v="3"/>
    <n v="0.6"/>
    <n v="-5.8248000000000015"/>
  </r>
  <r>
    <n v="78"/>
    <s v="US-2017-118038"/>
    <d v="2017-12-09T00:00:00"/>
    <d v="2017-12-11T00:00:00"/>
    <s v="First Class"/>
    <s v="KB-16600"/>
    <s v="Ken Brennan"/>
    <s v="Corporate"/>
    <s v="United States"/>
    <x v="12"/>
    <x v="5"/>
    <n v="77041"/>
    <s v="Central"/>
    <s v="OFF-ST-10000615"/>
    <s v="Office Supplies"/>
    <s v="Storage"/>
    <s v="SimpliFile Personal File, Black Granite, 15w x 6-15/16d x 11-1/4h"/>
    <x v="77"/>
    <n v="3"/>
    <n v="0.2"/>
    <n v="2.724000000000002"/>
  </r>
  <r>
    <n v="79"/>
    <s v="US-2014-147606"/>
    <d v="2014-11-26T00:00:00"/>
    <d v="2014-12-01T00:00:00"/>
    <s v="Second Class"/>
    <s v="JE-15745"/>
    <s v="Joel Eaton"/>
    <s v="Consumer"/>
    <s v="United States"/>
    <x v="12"/>
    <x v="5"/>
    <n v="77070"/>
    <s v="Central"/>
    <s v="FUR-FU-10003194"/>
    <s v="Furniture"/>
    <s v="Furnishings"/>
    <s v="Eldon Expressions Desk Accessory, Wood Pencil Holder, Oak"/>
    <x v="78"/>
    <n v="5"/>
    <n v="0.6"/>
    <n v="-14.475000000000001"/>
  </r>
  <r>
    <n v="80"/>
    <s v="CA-2016-127208"/>
    <d v="2016-06-12T00:00:00"/>
    <d v="2016-06-15T00:00:00"/>
    <s v="First Class"/>
    <s v="SC-20770"/>
    <s v="Stewart Carmichael"/>
    <s v="Corporate"/>
    <s v="United States"/>
    <x v="27"/>
    <x v="19"/>
    <n v="35601"/>
    <s v="South"/>
    <s v="OFF-AP-10002118"/>
    <s v="Office Supplies"/>
    <s v="Appliances"/>
    <s v="1.7 Cubic Foot Compact &quot;Cube&quot; Office Refrigerators"/>
    <x v="79"/>
    <n v="1"/>
    <n v="0"/>
    <n v="56.20320000000001"/>
  </r>
  <r>
    <n v="81"/>
    <s v="CA-2016-127208"/>
    <d v="2016-06-12T00:00:00"/>
    <d v="2016-06-15T00:00:00"/>
    <s v="First Class"/>
    <s v="SC-20770"/>
    <s v="Stewart Carmichael"/>
    <s v="Corporate"/>
    <s v="United States"/>
    <x v="27"/>
    <x v="19"/>
    <n v="35601"/>
    <s v="South"/>
    <s v="OFF-BI-10002309"/>
    <s v="Office Supplies"/>
    <s v="Binders"/>
    <s v="Avery Heavy-Duty EZD  Binder With Locking Rings"/>
    <x v="80"/>
    <n v="3"/>
    <n v="0"/>
    <n v="8.0351999999999997"/>
  </r>
  <r>
    <n v="82"/>
    <s v="CA-2014-139451"/>
    <d v="2014-10-12T00:00:00"/>
    <d v="2014-10-16T00:00:00"/>
    <s v="Standard Class"/>
    <s v="DN-13690"/>
    <s v="Duane Noonan"/>
    <s v="Consumer"/>
    <s v="United States"/>
    <x v="8"/>
    <x v="1"/>
    <n v="94122"/>
    <s v="West"/>
    <s v="OFF-AR-10002053"/>
    <s v="Office Supplies"/>
    <s v="Art"/>
    <s v="Premium Writing Pencils, Soft, #2 by Central Association for the Blind"/>
    <x v="81"/>
    <n v="5"/>
    <n v="0"/>
    <n v="4.1720000000000006"/>
  </r>
  <r>
    <n v="83"/>
    <s v="CA-2014-139451"/>
    <d v="2014-10-12T00:00:00"/>
    <d v="2014-10-16T00:00:00"/>
    <s v="Standard Class"/>
    <s v="DN-13690"/>
    <s v="Duane Noonan"/>
    <s v="Consumer"/>
    <s v="United States"/>
    <x v="8"/>
    <x v="1"/>
    <n v="94122"/>
    <s v="West"/>
    <s v="OFF-ST-10002370"/>
    <s v="Office Supplies"/>
    <s v="Storage"/>
    <s v="Sortfiler Multipurpose Personal File Organizer, Black"/>
    <x v="82"/>
    <n v="1"/>
    <n v="0"/>
    <n v="6.2030999999999992"/>
  </r>
  <r>
    <n v="84"/>
    <s v="CA-2015-149734"/>
    <d v="2015-09-03T00:00:00"/>
    <d v="2015-09-08T00:00:00"/>
    <s v="Standard Class"/>
    <s v="JC-16105"/>
    <s v="Julie Creighton"/>
    <s v="Corporate"/>
    <s v="United States"/>
    <x v="28"/>
    <x v="3"/>
    <n v="27707"/>
    <s v="South"/>
    <s v="OFF-EN-10000927"/>
    <s v="Office Supplies"/>
    <s v="Envelopes"/>
    <s v="Jet-Pak Recycled Peel 'N' Seal Padded Mailers"/>
    <x v="83"/>
    <n v="7"/>
    <n v="0.2"/>
    <n v="62.807499999999976"/>
  </r>
  <r>
    <n v="85"/>
    <s v="US-2017-119662"/>
    <d v="2017-11-13T00:00:00"/>
    <d v="2017-11-16T00:00:00"/>
    <s v="First Class"/>
    <s v="CS-12400"/>
    <s v="Christopher Schild"/>
    <s v="Home Office"/>
    <s v="United States"/>
    <x v="22"/>
    <x v="10"/>
    <n v="60623"/>
    <s v="Central"/>
    <s v="OFF-ST-10003656"/>
    <s v="Office Supplies"/>
    <s v="Storage"/>
    <s v="Safco Industrial Wire Shelving"/>
    <x v="84"/>
    <n v="3"/>
    <n v="0.2"/>
    <n v="-48.954900000000002"/>
  </r>
  <r>
    <n v="86"/>
    <s v="CA-2017-140088"/>
    <d v="2017-05-28T00:00:00"/>
    <d v="2017-05-30T00:00:00"/>
    <s v="Second Class"/>
    <s v="PO-18865"/>
    <s v="Patrick O'Donnell"/>
    <s v="Consumer"/>
    <s v="United States"/>
    <x v="29"/>
    <x v="20"/>
    <n v="29203"/>
    <s v="South"/>
    <s v="FUR-CH-10000863"/>
    <s v="Furniture"/>
    <s v="Chairs"/>
    <s v="Novimex Swivel Fabric Task Chair"/>
    <x v="85"/>
    <n v="2"/>
    <n v="0"/>
    <n v="33.215599999999995"/>
  </r>
  <r>
    <n v="87"/>
    <s v="CA-2017-155558"/>
    <d v="2017-10-26T00:00:00"/>
    <d v="2017-11-02T00:00:00"/>
    <s v="Standard Class"/>
    <s v="PG-18895"/>
    <s v="Paul Gonzalez"/>
    <s v="Consumer"/>
    <s v="United States"/>
    <x v="30"/>
    <x v="11"/>
    <n v="55901"/>
    <s v="Central"/>
    <s v="TEC-AC-10001998"/>
    <s v="Technology"/>
    <s v="Accessories"/>
    <s v="Logitech LS21 Speaker System - PC Multimedia - 2.1-CH - Wired"/>
    <x v="86"/>
    <n v="1"/>
    <n v="0"/>
    <n v="6.796599999999998"/>
  </r>
  <r>
    <n v="88"/>
    <s v="CA-2017-155558"/>
    <d v="2017-10-26T00:00:00"/>
    <d v="2017-11-02T00:00:00"/>
    <s v="Standard Class"/>
    <s v="PG-18895"/>
    <s v="Paul Gonzalez"/>
    <s v="Consumer"/>
    <s v="United States"/>
    <x v="30"/>
    <x v="11"/>
    <n v="55901"/>
    <s v="Central"/>
    <s v="OFF-LA-10000134"/>
    <s v="Office Supplies"/>
    <s v="Labels"/>
    <s v="Avery 511"/>
    <x v="51"/>
    <n v="2"/>
    <n v="0"/>
    <n v="2.9567999999999999"/>
  </r>
  <r>
    <n v="89"/>
    <s v="CA-2016-159695"/>
    <d v="2016-04-05T00:00:00"/>
    <d v="2016-04-10T00:00:00"/>
    <s v="Second Class"/>
    <s v="GM-14455"/>
    <s v="Gary Mitchum"/>
    <s v="Home Office"/>
    <s v="United States"/>
    <x v="12"/>
    <x v="5"/>
    <n v="77095"/>
    <s v="Central"/>
    <s v="OFF-ST-10003442"/>
    <s v="Office Supplies"/>
    <s v="Storage"/>
    <s v="Eldon Portable Mobile Manager"/>
    <x v="87"/>
    <n v="7"/>
    <n v="0.2"/>
    <n v="13.857199999999999"/>
  </r>
  <r>
    <n v="90"/>
    <s v="CA-2016-109806"/>
    <d v="2016-09-17T00:00:00"/>
    <d v="2016-09-22T00:00:00"/>
    <s v="Standard Class"/>
    <s v="JS-15685"/>
    <s v="Jim Sink"/>
    <s v="Corporate"/>
    <s v="United States"/>
    <x v="1"/>
    <x v="1"/>
    <n v="90036"/>
    <s v="West"/>
    <s v="OFF-AR-10004930"/>
    <s v="Office Supplies"/>
    <s v="Art"/>
    <s v="Turquoise Lead Holder with Pocket Clip"/>
    <x v="88"/>
    <n v="3"/>
    <n v="0"/>
    <n v="6.6329999999999982"/>
  </r>
  <r>
    <n v="91"/>
    <s v="CA-2016-109806"/>
    <d v="2016-09-17T00:00:00"/>
    <d v="2016-09-22T00:00:00"/>
    <s v="Standard Class"/>
    <s v="JS-15685"/>
    <s v="Jim Sink"/>
    <s v="Corporate"/>
    <s v="United States"/>
    <x v="1"/>
    <x v="1"/>
    <n v="90036"/>
    <s v="West"/>
    <s v="TEC-PH-10004093"/>
    <s v="Technology"/>
    <s v="Phones"/>
    <s v="Panasonic Kx-TS550"/>
    <x v="89"/>
    <n v="2"/>
    <n v="0.2"/>
    <n v="8.2781999999999982"/>
  </r>
  <r>
    <n v="92"/>
    <s v="CA-2016-109806"/>
    <d v="2016-09-17T00:00:00"/>
    <d v="2016-09-22T00:00:00"/>
    <s v="Standard Class"/>
    <s v="JS-15685"/>
    <s v="Jim Sink"/>
    <s v="Corporate"/>
    <s v="United States"/>
    <x v="1"/>
    <x v="1"/>
    <n v="90036"/>
    <s v="West"/>
    <s v="OFF-PA-10000304"/>
    <s v="Office Supplies"/>
    <s v="Paper"/>
    <s v="Xerox 1995"/>
    <x v="90"/>
    <n v="1"/>
    <n v="0"/>
    <n v="3.1104000000000003"/>
  </r>
  <r>
    <n v="93"/>
    <s v="CA-2015-149587"/>
    <d v="2015-01-31T00:00:00"/>
    <d v="2015-02-05T00:00:00"/>
    <s v="Second Class"/>
    <s v="KB-16315"/>
    <s v="Karl Braun"/>
    <s v="Consumer"/>
    <s v="United States"/>
    <x v="31"/>
    <x v="11"/>
    <n v="55407"/>
    <s v="Central"/>
    <s v="OFF-PA-10003177"/>
    <s v="Office Supplies"/>
    <s v="Paper"/>
    <s v="Xerox 1999"/>
    <x v="91"/>
    <n v="2"/>
    <n v="0"/>
    <n v="6.2208000000000006"/>
  </r>
  <r>
    <n v="94"/>
    <s v="CA-2015-149587"/>
    <d v="2015-01-31T00:00:00"/>
    <d v="2015-02-05T00:00:00"/>
    <s v="Second Class"/>
    <s v="KB-16315"/>
    <s v="Karl Braun"/>
    <s v="Consumer"/>
    <s v="United States"/>
    <x v="31"/>
    <x v="11"/>
    <n v="55407"/>
    <s v="Central"/>
    <s v="FUR-FU-10003799"/>
    <s v="Furniture"/>
    <s v="Furnishings"/>
    <s v="Seth Thomas 13 1/2&quot; Wall Clock"/>
    <x v="92"/>
    <n v="3"/>
    <n v="0"/>
    <n v="16.535399999999996"/>
  </r>
  <r>
    <n v="95"/>
    <s v="CA-2015-149587"/>
    <d v="2015-01-31T00:00:00"/>
    <d v="2015-02-05T00:00:00"/>
    <s v="Second Class"/>
    <s v="KB-16315"/>
    <s v="Karl Braun"/>
    <s v="Consumer"/>
    <s v="United States"/>
    <x v="31"/>
    <x v="11"/>
    <n v="55407"/>
    <s v="Central"/>
    <s v="OFF-BI-10002852"/>
    <s v="Office Supplies"/>
    <s v="Binders"/>
    <s v="Ibico Standard Transparent Covers"/>
    <x v="93"/>
    <n v="2"/>
    <n v="0"/>
    <n v="16.150400000000001"/>
  </r>
  <r>
    <n v="96"/>
    <s v="US-2017-109484"/>
    <d v="2017-11-06T00:00:00"/>
    <d v="2017-11-12T00:00:00"/>
    <s v="Standard Class"/>
    <s v="RB-19705"/>
    <s v="Roger Barcio"/>
    <s v="Home Office"/>
    <s v="United States"/>
    <x v="32"/>
    <x v="21"/>
    <n v="97206"/>
    <s v="West"/>
    <s v="OFF-BI-10004738"/>
    <s v="Office Supplies"/>
    <s v="Binders"/>
    <s v="Flexible Leather- Look Classic Collection Ring Binder"/>
    <x v="94"/>
    <n v="1"/>
    <n v="0.7"/>
    <n v="-3.7880000000000003"/>
  </r>
  <r>
    <n v="97"/>
    <s v="CA-2017-161018"/>
    <d v="2017-11-09T00:00:00"/>
    <d v="2017-11-11T00:00:00"/>
    <s v="Second Class"/>
    <s v="PN-18775"/>
    <s v="Parhena Norris"/>
    <s v="Home Office"/>
    <s v="United States"/>
    <x v="20"/>
    <x v="15"/>
    <n v="10009"/>
    <s v="East"/>
    <s v="FUR-FU-10000629"/>
    <s v="Furniture"/>
    <s v="Furnishings"/>
    <s v="9-3/4 Diameter Round Wall Clock"/>
    <x v="95"/>
    <n v="7"/>
    <n v="0"/>
    <n v="40.5426"/>
  </r>
  <r>
    <n v="98"/>
    <s v="CA-2017-157833"/>
    <d v="2017-06-17T00:00:00"/>
    <d v="2017-06-20T00:00:00"/>
    <s v="First Class"/>
    <s v="KD-16345"/>
    <s v="Katherine Ducich"/>
    <s v="Consumer"/>
    <s v="United States"/>
    <x v="8"/>
    <x v="1"/>
    <n v="94122"/>
    <s v="West"/>
    <s v="OFF-BI-10001721"/>
    <s v="Office Supplies"/>
    <s v="Binders"/>
    <s v="Trimflex Flexible Post Binders"/>
    <x v="96"/>
    <n v="3"/>
    <n v="0.2"/>
    <n v="17.959199999999999"/>
  </r>
  <r>
    <n v="99"/>
    <s v="CA-2016-149223"/>
    <d v="2016-09-06T00:00:00"/>
    <d v="2016-09-11T00:00:00"/>
    <s v="Standard Class"/>
    <s v="ER-13855"/>
    <s v="Elpida Rittenbach"/>
    <s v="Corporate"/>
    <s v="United States"/>
    <x v="33"/>
    <x v="11"/>
    <n v="55106"/>
    <s v="Central"/>
    <s v="OFF-AP-10000358"/>
    <s v="Office Supplies"/>
    <s v="Appliances"/>
    <s v="Fellowes Basic Home/Office Series Surge Protectors"/>
    <x v="42"/>
    <n v="6"/>
    <n v="0"/>
    <n v="22.585199999999993"/>
  </r>
  <r>
    <n v="100"/>
    <s v="CA-2016-158568"/>
    <d v="2016-08-29T00:00:00"/>
    <d v="2016-09-02T00:00:00"/>
    <s v="Standard Class"/>
    <s v="RB-19465"/>
    <s v="Rick Bensley"/>
    <s v="Home Office"/>
    <s v="United States"/>
    <x v="22"/>
    <x v="10"/>
    <n v="60610"/>
    <s v="Central"/>
    <s v="OFF-PA-10003256"/>
    <s v="Office Supplies"/>
    <s v="Paper"/>
    <s v="Avery Personal Creations Heavyweight Cards"/>
    <x v="97"/>
    <n v="7"/>
    <n v="0.2"/>
    <n v="22.618399999999994"/>
  </r>
  <r>
    <n v="101"/>
    <s v="CA-2016-158568"/>
    <d v="2016-08-29T00:00:00"/>
    <d v="2016-09-02T00:00:00"/>
    <s v="Standard Class"/>
    <s v="RB-19465"/>
    <s v="Rick Bensley"/>
    <s v="Home Office"/>
    <s v="United States"/>
    <x v="22"/>
    <x v="10"/>
    <n v="60610"/>
    <s v="Central"/>
    <s v="TEC-AC-10001767"/>
    <s v="Technology"/>
    <s v="Accessories"/>
    <s v="SanDisk Ultra 64 GB MicroSDHC Class 10 Memory Card"/>
    <x v="98"/>
    <n v="3"/>
    <n v="0.2"/>
    <n v="-10.797300000000011"/>
  </r>
  <r>
    <n v="102"/>
    <s v="CA-2016-158568"/>
    <d v="2016-08-29T00:00:00"/>
    <d v="2016-09-02T00:00:00"/>
    <s v="Standard Class"/>
    <s v="RB-19465"/>
    <s v="Rick Bensley"/>
    <s v="Home Office"/>
    <s v="United States"/>
    <x v="22"/>
    <x v="10"/>
    <n v="60610"/>
    <s v="Central"/>
    <s v="OFF-BI-10002609"/>
    <s v="Office Supplies"/>
    <s v="Binders"/>
    <s v="Avery Hidden Tab Dividers for Binding Systems"/>
    <x v="99"/>
    <n v="3"/>
    <n v="0.8"/>
    <n v="-3.0396000000000001"/>
  </r>
  <r>
    <n v="103"/>
    <s v="CA-2016-129903"/>
    <d v="2016-12-01T00:00:00"/>
    <d v="2016-12-04T00:00:00"/>
    <s v="Second Class"/>
    <s v="GZ-14470"/>
    <s v="Gary Zandusky"/>
    <s v="Consumer"/>
    <s v="United States"/>
    <x v="30"/>
    <x v="11"/>
    <n v="55901"/>
    <s v="Central"/>
    <s v="OFF-PA-10004040"/>
    <s v="Office Supplies"/>
    <s v="Paper"/>
    <s v="Universal Premium White Copier/Laser Paper (20Lb. and 87 Bright)"/>
    <x v="100"/>
    <n v="4"/>
    <n v="0"/>
    <n v="11.720800000000001"/>
  </r>
  <r>
    <n v="104"/>
    <s v="US-2015-156867"/>
    <d v="2015-11-13T00:00:00"/>
    <d v="2015-11-17T00:00:00"/>
    <s v="Standard Class"/>
    <s v="LC-16870"/>
    <s v="Lena Cacioppo"/>
    <s v="Consumer"/>
    <s v="United States"/>
    <x v="34"/>
    <x v="22"/>
    <n v="80013"/>
    <s v="West"/>
    <s v="TEC-AC-10001552"/>
    <s v="Technology"/>
    <s v="Accessories"/>
    <s v="Logitech K350 2.4Ghz Wireless Keyboard"/>
    <x v="101"/>
    <n v="6"/>
    <n v="0.2"/>
    <n v="-26.875800000000012"/>
  </r>
  <r>
    <n v="105"/>
    <s v="US-2015-156867"/>
    <d v="2015-11-13T00:00:00"/>
    <d v="2015-11-17T00:00:00"/>
    <s v="Standard Class"/>
    <s v="LC-16870"/>
    <s v="Lena Cacioppo"/>
    <s v="Consumer"/>
    <s v="United States"/>
    <x v="34"/>
    <x v="22"/>
    <n v="80013"/>
    <s v="West"/>
    <s v="FUR-FU-10004006"/>
    <s v="Furniture"/>
    <s v="Furnishings"/>
    <s v="Deflect-o DuraMat Lighweight, Studded, Beveled Mat for Low Pile Carpeting"/>
    <x v="102"/>
    <n v="3"/>
    <n v="0.2"/>
    <n v="-3.8385000000000105"/>
  </r>
  <r>
    <n v="106"/>
    <s v="US-2015-156867"/>
    <d v="2015-11-13T00:00:00"/>
    <d v="2015-11-17T00:00:00"/>
    <s v="Standard Class"/>
    <s v="LC-16870"/>
    <s v="Lena Cacioppo"/>
    <s v="Consumer"/>
    <s v="United States"/>
    <x v="34"/>
    <x v="22"/>
    <n v="80013"/>
    <s v="West"/>
    <s v="OFF-BI-10002794"/>
    <s v="Office Supplies"/>
    <s v="Binders"/>
    <s v="Avery Trapezoid Ring Binder, 3&quot; Capacity, Black, 1040 sheets"/>
    <x v="103"/>
    <n v="3"/>
    <n v="0.7"/>
    <n v="-25.817399999999999"/>
  </r>
  <r>
    <n v="107"/>
    <s v="CA-2017-119004"/>
    <d v="2017-11-23T00:00:00"/>
    <d v="2017-11-28T00:00:00"/>
    <s v="Standard Class"/>
    <s v="JM-15250"/>
    <s v="Janet Martin"/>
    <s v="Consumer"/>
    <s v="United States"/>
    <x v="35"/>
    <x v="3"/>
    <n v="28205"/>
    <s v="South"/>
    <s v="TEC-AC-10003499"/>
    <s v="Technology"/>
    <s v="Accessories"/>
    <s v="Memorex Mini Travel Drive 8 GB USB 2.0 Flash Drive"/>
    <x v="104"/>
    <n v="8"/>
    <n v="0.2"/>
    <n v="17.601600000000001"/>
  </r>
  <r>
    <n v="108"/>
    <s v="CA-2017-119004"/>
    <d v="2017-11-23T00:00:00"/>
    <d v="2017-11-28T00:00:00"/>
    <s v="Standard Class"/>
    <s v="JM-15250"/>
    <s v="Janet Martin"/>
    <s v="Consumer"/>
    <s v="United States"/>
    <x v="35"/>
    <x v="3"/>
    <n v="28205"/>
    <s v="South"/>
    <s v="TEC-PH-10002844"/>
    <s v="Technology"/>
    <s v="Phones"/>
    <s v="Speck Products Candyshell Flip Case"/>
    <x v="105"/>
    <n v="1"/>
    <n v="0.2"/>
    <n v="2.0993999999999993"/>
  </r>
  <r>
    <n v="109"/>
    <s v="CA-2017-119004"/>
    <d v="2017-11-23T00:00:00"/>
    <d v="2017-11-28T00:00:00"/>
    <s v="Standard Class"/>
    <s v="JM-15250"/>
    <s v="Janet Martin"/>
    <s v="Consumer"/>
    <s v="United States"/>
    <x v="35"/>
    <x v="3"/>
    <n v="28205"/>
    <s v="South"/>
    <s v="OFF-AR-10000390"/>
    <s v="Office Supplies"/>
    <s v="Art"/>
    <s v="Newell Chalk Holder"/>
    <x v="106"/>
    <n v="1"/>
    <n v="0.2"/>
    <n v="1.0737999999999999"/>
  </r>
  <r>
    <n v="110"/>
    <s v="CA-2015-129476"/>
    <d v="2015-10-15T00:00:00"/>
    <d v="2015-10-20T00:00:00"/>
    <s v="Standard Class"/>
    <s v="PA-19060"/>
    <s v="Pete Armstrong"/>
    <s v="Home Office"/>
    <s v="United States"/>
    <x v="36"/>
    <x v="10"/>
    <n v="60462"/>
    <s v="Central"/>
    <s v="TEC-AC-10000844"/>
    <s v="Technology"/>
    <s v="Accessories"/>
    <s v="Logitech Gaming G510s - Keyboard"/>
    <x v="107"/>
    <n v="5"/>
    <n v="0.2"/>
    <n v="67.991999999999962"/>
  </r>
  <r>
    <n v="111"/>
    <s v="CA-2017-146780"/>
    <d v="2017-12-25T00:00:00"/>
    <d v="2017-12-30T00:00:00"/>
    <s v="Standard Class"/>
    <s v="CV-12805"/>
    <s v="Cynthia Voltz"/>
    <s v="Corporate"/>
    <s v="United States"/>
    <x v="20"/>
    <x v="15"/>
    <n v="10035"/>
    <s v="East"/>
    <s v="FUR-FU-10001934"/>
    <s v="Furniture"/>
    <s v="Furnishings"/>
    <s v="Magnifier Swing Arm Lamp"/>
    <x v="108"/>
    <n v="2"/>
    <n v="0"/>
    <n v="10.909600000000001"/>
  </r>
  <r>
    <n v="112"/>
    <s v="CA-2016-128867"/>
    <d v="2016-11-03T00:00:00"/>
    <d v="2016-11-10T00:00:00"/>
    <s v="Standard Class"/>
    <s v="CL-12565"/>
    <s v="Clay Ludtke"/>
    <s v="Consumer"/>
    <s v="United States"/>
    <x v="37"/>
    <x v="23"/>
    <n v="50322"/>
    <s v="Central"/>
    <s v="OFF-AR-10000380"/>
    <s v="Office Supplies"/>
    <s v="Art"/>
    <s v="Hunt PowerHouse Electric Pencil Sharpener, Blue"/>
    <x v="109"/>
    <n v="2"/>
    <n v="0"/>
    <n v="22.78799999999999"/>
  </r>
  <r>
    <n v="113"/>
    <s v="CA-2016-128867"/>
    <d v="2016-11-03T00:00:00"/>
    <d v="2016-11-10T00:00:00"/>
    <s v="Standard Class"/>
    <s v="CL-12565"/>
    <s v="Clay Ludtke"/>
    <s v="Consumer"/>
    <s v="United States"/>
    <x v="37"/>
    <x v="23"/>
    <n v="50322"/>
    <s v="Central"/>
    <s v="OFF-BI-10003981"/>
    <s v="Office Supplies"/>
    <s v="Binders"/>
    <s v="Avery Durable Plastic 1&quot; Binders"/>
    <x v="77"/>
    <n v="6"/>
    <n v="0"/>
    <n v="13.3476"/>
  </r>
  <r>
    <n v="114"/>
    <s v="CA-2014-115259"/>
    <d v="2014-08-25T00:00:00"/>
    <d v="2014-08-27T00:00:00"/>
    <s v="Second Class"/>
    <s v="RC-19960"/>
    <s v="Ryan Crowe"/>
    <s v="Consumer"/>
    <s v="United States"/>
    <x v="38"/>
    <x v="24"/>
    <n v="43229"/>
    <s v="East"/>
    <s v="OFF-FA-10000621"/>
    <s v="Office Supplies"/>
    <s v="Fasteners"/>
    <s v="OIC Colored Binder Clips, Assorted Sizes"/>
    <x v="110"/>
    <n v="14"/>
    <n v="0.2"/>
    <n v="14.534799999999997"/>
  </r>
  <r>
    <n v="115"/>
    <s v="CA-2014-115259"/>
    <d v="2014-08-25T00:00:00"/>
    <d v="2014-08-27T00:00:00"/>
    <s v="Second Class"/>
    <s v="RC-19960"/>
    <s v="Ryan Crowe"/>
    <s v="Consumer"/>
    <s v="United States"/>
    <x v="38"/>
    <x v="24"/>
    <n v="43229"/>
    <s v="East"/>
    <s v="OFF-EN-10002600"/>
    <s v="Office Supplies"/>
    <s v="Envelopes"/>
    <s v="Redi-Strip #10 Envelopes, 4 1/8 x 9 1/2"/>
    <x v="111"/>
    <n v="2"/>
    <n v="0.2"/>
    <n v="1.6519999999999997"/>
  </r>
  <r>
    <n v="116"/>
    <s v="CA-2014-115259"/>
    <d v="2014-08-25T00:00:00"/>
    <d v="2014-08-27T00:00:00"/>
    <s v="Second Class"/>
    <s v="RC-19960"/>
    <s v="Ryan Crowe"/>
    <s v="Consumer"/>
    <s v="United States"/>
    <x v="38"/>
    <x v="24"/>
    <n v="43229"/>
    <s v="East"/>
    <s v="OFF-PA-10004965"/>
    <s v="Office Supplies"/>
    <s v="Paper"/>
    <s v="Xerox 1921"/>
    <x v="112"/>
    <n v="3"/>
    <n v="0.2"/>
    <n v="7.4924999999999988"/>
  </r>
  <r>
    <n v="117"/>
    <s v="CA-2014-115259"/>
    <d v="2014-08-25T00:00:00"/>
    <d v="2014-08-27T00:00:00"/>
    <s v="Second Class"/>
    <s v="RC-19960"/>
    <s v="Ryan Crowe"/>
    <s v="Consumer"/>
    <s v="United States"/>
    <x v="38"/>
    <x v="24"/>
    <n v="43229"/>
    <s v="East"/>
    <s v="OFF-EN-10002504"/>
    <s v="Office Supplies"/>
    <s v="Envelopes"/>
    <s v="Tyvek  Top-Opening Peel &amp; Seel Envelopes, Plain White"/>
    <x v="113"/>
    <n v="6"/>
    <n v="0.2"/>
    <n v="44.031599999999997"/>
  </r>
  <r>
    <n v="118"/>
    <s v="CA-2015-110457"/>
    <d v="2015-03-02T00:00:00"/>
    <d v="2015-03-06T00:00:00"/>
    <s v="Standard Class"/>
    <s v="DK-13090"/>
    <s v="Dave Kipp"/>
    <s v="Consumer"/>
    <s v="United States"/>
    <x v="4"/>
    <x v="4"/>
    <n v="98103"/>
    <s v="West"/>
    <s v="FUR-TA-10001768"/>
    <s v="Furniture"/>
    <s v="Tables"/>
    <s v="Hon Racetrack Conference Tables"/>
    <x v="114"/>
    <n v="3"/>
    <n v="0"/>
    <n v="165.38129999999995"/>
  </r>
  <r>
    <n v="119"/>
    <s v="US-2015-136476"/>
    <d v="2015-04-05T00:00:00"/>
    <d v="2015-04-10T00:00:00"/>
    <s v="Standard Class"/>
    <s v="GG-14650"/>
    <s v="Greg Guthrie"/>
    <s v="Corporate"/>
    <s v="United States"/>
    <x v="39"/>
    <x v="18"/>
    <n v="37620"/>
    <s v="South"/>
    <s v="OFF-BI-10003650"/>
    <s v="Office Supplies"/>
    <s v="Binders"/>
    <s v="GBC DocuBind 300 Electric Binding Machine"/>
    <x v="115"/>
    <n v="1"/>
    <n v="0.7"/>
    <n v="-115.71559999999999"/>
  </r>
  <r>
    <n v="120"/>
    <s v="CA-2016-103730"/>
    <d v="2016-06-12T00:00:00"/>
    <d v="2016-06-15T00:00:00"/>
    <s v="First Class"/>
    <s v="SC-20725"/>
    <s v="Steven Cartwright"/>
    <s v="Consumer"/>
    <s v="United States"/>
    <x v="40"/>
    <x v="13"/>
    <n v="19805"/>
    <s v="East"/>
    <s v="FUR-FU-10002157"/>
    <s v="Furniture"/>
    <s v="Furnishings"/>
    <s v="Artistic Insta-Plaque"/>
    <x v="116"/>
    <n v="3"/>
    <n v="0"/>
    <n v="18.345599999999997"/>
  </r>
  <r>
    <n v="121"/>
    <s v="CA-2016-103730"/>
    <d v="2016-06-12T00:00:00"/>
    <d v="2016-06-15T00:00:00"/>
    <s v="First Class"/>
    <s v="SC-20725"/>
    <s v="Steven Cartwright"/>
    <s v="Consumer"/>
    <s v="United States"/>
    <x v="40"/>
    <x v="13"/>
    <n v="19805"/>
    <s v="East"/>
    <s v="OFF-BI-10003910"/>
    <s v="Office Supplies"/>
    <s v="Binders"/>
    <s v="DXL Angle-View Binders with Locking Rings by Samsill"/>
    <x v="117"/>
    <n v="4"/>
    <n v="0"/>
    <n v="13.878"/>
  </r>
  <r>
    <n v="122"/>
    <s v="CA-2016-103730"/>
    <d v="2016-06-12T00:00:00"/>
    <d v="2016-06-15T00:00:00"/>
    <s v="First Class"/>
    <s v="SC-20725"/>
    <s v="Steven Cartwright"/>
    <s v="Consumer"/>
    <s v="United States"/>
    <x v="40"/>
    <x v="13"/>
    <n v="19805"/>
    <s v="East"/>
    <s v="OFF-ST-10000777"/>
    <s v="Office Supplies"/>
    <s v="Storage"/>
    <s v="Companion Letter/Legal File, Black"/>
    <x v="118"/>
    <n v="6"/>
    <n v="0"/>
    <n v="63.436800000000005"/>
  </r>
  <r>
    <n v="123"/>
    <s v="CA-2016-103730"/>
    <d v="2016-06-12T00:00:00"/>
    <d v="2016-06-15T00:00:00"/>
    <s v="First Class"/>
    <s v="SC-20725"/>
    <s v="Steven Cartwright"/>
    <s v="Consumer"/>
    <s v="United States"/>
    <x v="40"/>
    <x v="13"/>
    <n v="19805"/>
    <s v="East"/>
    <s v="OFF-EN-10002500"/>
    <s v="Office Supplies"/>
    <s v="Envelopes"/>
    <s v="Globe Weis Peel &amp; Seel First Class Envelopes"/>
    <x v="119"/>
    <n v="9"/>
    <n v="0"/>
    <n v="51.758999999999993"/>
  </r>
  <r>
    <n v="124"/>
    <s v="CA-2016-103730"/>
    <d v="2016-06-12T00:00:00"/>
    <d v="2016-06-15T00:00:00"/>
    <s v="First Class"/>
    <s v="SC-20725"/>
    <s v="Steven Cartwright"/>
    <s v="Consumer"/>
    <s v="United States"/>
    <x v="40"/>
    <x v="13"/>
    <n v="19805"/>
    <s v="East"/>
    <s v="TEC-PH-10003875"/>
    <s v="Technology"/>
    <s v="Phones"/>
    <s v="KLD Oscar II Style Snap-on Ultra Thin Side Flip Synthetic Leather Cover Case for HTC One HTC M7"/>
    <x v="120"/>
    <n v="7"/>
    <n v="0"/>
    <n v="19.731599999999997"/>
  </r>
  <r>
    <n v="125"/>
    <s v="US-2014-152030"/>
    <d v="2014-12-26T00:00:00"/>
    <d v="2014-12-28T00:00:00"/>
    <s v="Second Class"/>
    <s v="AD-10180"/>
    <s v="Alan Dominguez"/>
    <s v="Home Office"/>
    <s v="United States"/>
    <x v="12"/>
    <x v="5"/>
    <n v="77041"/>
    <s v="Central"/>
    <s v="FUR-CH-10004063"/>
    <s v="Furniture"/>
    <s v="Chairs"/>
    <s v="Global Deluxe High-Back Manager's Chair"/>
    <x v="121"/>
    <n v="3"/>
    <n v="0.3"/>
    <n v="-8.5794000000000779"/>
  </r>
  <r>
    <n v="126"/>
    <s v="US-2014-134614"/>
    <d v="2014-09-20T00:00:00"/>
    <d v="2014-09-25T00:00:00"/>
    <s v="Standard Class"/>
    <s v="PF-19165"/>
    <s v="Philip Fox"/>
    <s v="Consumer"/>
    <s v="United States"/>
    <x v="41"/>
    <x v="10"/>
    <n v="61701"/>
    <s v="Central"/>
    <s v="FUR-TA-10004534"/>
    <s v="Furniture"/>
    <s v="Tables"/>
    <s v="Bevis 44 x 96 Conference Tables"/>
    <x v="122"/>
    <n v="6"/>
    <n v="0.5"/>
    <n v="-407.68200000000013"/>
  </r>
  <r>
    <n v="127"/>
    <s v="US-2017-107272"/>
    <d v="2017-11-05T00:00:00"/>
    <d v="2017-11-12T00:00:00"/>
    <s v="Standard Class"/>
    <s v="TS-21610"/>
    <s v="Troy Staebel"/>
    <s v="Consumer"/>
    <s v="United States"/>
    <x v="42"/>
    <x v="16"/>
    <n v="85023"/>
    <s v="West"/>
    <s v="OFF-BI-10003274"/>
    <s v="Office Supplies"/>
    <s v="Binders"/>
    <s v="Avery Durable Slant Ring Binders, No Labels"/>
    <x v="123"/>
    <n v="2"/>
    <n v="0.7"/>
    <n v="-1.8308"/>
  </r>
  <r>
    <n v="128"/>
    <s v="US-2017-107272"/>
    <d v="2017-11-05T00:00:00"/>
    <d v="2017-11-12T00:00:00"/>
    <s v="Standard Class"/>
    <s v="TS-21610"/>
    <s v="Troy Staebel"/>
    <s v="Consumer"/>
    <s v="United States"/>
    <x v="42"/>
    <x v="16"/>
    <n v="85023"/>
    <s v="West"/>
    <s v="OFF-ST-10002974"/>
    <s v="Office Supplies"/>
    <s v="Storage"/>
    <s v="Trav-L-File Heavy-Duty Shuttle II, Black"/>
    <x v="124"/>
    <n v="7"/>
    <n v="0.2"/>
    <n v="30.498999999999981"/>
  </r>
  <r>
    <n v="129"/>
    <s v="US-2016-125969"/>
    <d v="2016-11-06T00:00:00"/>
    <d v="2016-11-10T00:00:00"/>
    <s v="Second Class"/>
    <s v="LS-16975"/>
    <s v="Lindsay Shagiari"/>
    <s v="Home Office"/>
    <s v="United States"/>
    <x v="1"/>
    <x v="1"/>
    <n v="90004"/>
    <s v="West"/>
    <s v="FUR-CH-10001146"/>
    <s v="Furniture"/>
    <s v="Chairs"/>
    <s v="Global Task Chair, Black"/>
    <x v="125"/>
    <n v="2"/>
    <n v="0.2"/>
    <n v="-9.1601999999999961"/>
  </r>
  <r>
    <n v="130"/>
    <s v="US-2016-125969"/>
    <d v="2016-11-06T00:00:00"/>
    <d v="2016-11-10T00:00:00"/>
    <s v="Second Class"/>
    <s v="LS-16975"/>
    <s v="Lindsay Shagiari"/>
    <s v="Home Office"/>
    <s v="United States"/>
    <x v="1"/>
    <x v="1"/>
    <n v="90004"/>
    <s v="West"/>
    <s v="FUR-FU-10003773"/>
    <s v="Furniture"/>
    <s v="Furnishings"/>
    <s v="Eldon Cleatmat Plus Chair Mats for High Pile Carpets"/>
    <x v="126"/>
    <n v="3"/>
    <n v="0"/>
    <n v="26.241599999999977"/>
  </r>
  <r>
    <n v="131"/>
    <s v="US-2017-164147"/>
    <d v="2017-02-02T00:00:00"/>
    <d v="2017-02-05T00:00:00"/>
    <s v="First Class"/>
    <s v="DW-13585"/>
    <s v="Dorothy Wardle"/>
    <s v="Corporate"/>
    <s v="United States"/>
    <x v="38"/>
    <x v="24"/>
    <n v="43229"/>
    <s v="East"/>
    <s v="TEC-PH-10002293"/>
    <s v="Technology"/>
    <s v="Phones"/>
    <s v="Anker 36W 4-Port USB Wall Charger Travel Power Adapter for iPhone 5s 5c 5"/>
    <x v="127"/>
    <n v="5"/>
    <n v="0.4"/>
    <n v="-11.993999999999993"/>
  </r>
  <r>
    <n v="132"/>
    <s v="US-2017-164147"/>
    <d v="2017-02-02T00:00:00"/>
    <d v="2017-02-05T00:00:00"/>
    <s v="First Class"/>
    <s v="DW-13585"/>
    <s v="Dorothy Wardle"/>
    <s v="Corporate"/>
    <s v="United States"/>
    <x v="38"/>
    <x v="24"/>
    <n v="43229"/>
    <s v="East"/>
    <s v="OFF-PA-10002377"/>
    <s v="Office Supplies"/>
    <s v="Paper"/>
    <s v="Xerox 1916"/>
    <x v="128"/>
    <n v="2"/>
    <n v="0.2"/>
    <n v="29.363999999999997"/>
  </r>
  <r>
    <n v="133"/>
    <s v="US-2017-164147"/>
    <d v="2017-02-02T00:00:00"/>
    <d v="2017-02-05T00:00:00"/>
    <s v="First Class"/>
    <s v="DW-13585"/>
    <s v="Dorothy Wardle"/>
    <s v="Corporate"/>
    <s v="United States"/>
    <x v="38"/>
    <x v="24"/>
    <n v="43229"/>
    <s v="East"/>
    <s v="OFF-FA-10002780"/>
    <s v="Office Supplies"/>
    <s v="Fasteners"/>
    <s v="Staples"/>
    <x v="129"/>
    <n v="9"/>
    <n v="0.2"/>
    <n v="6.9731999999999976"/>
  </r>
  <r>
    <n v="134"/>
    <s v="CA-2016-145583"/>
    <d v="2016-10-13T00:00:00"/>
    <d v="2016-10-19T00:00:00"/>
    <s v="Standard Class"/>
    <s v="LC-16885"/>
    <s v="Lena Creighton"/>
    <s v="Consumer"/>
    <s v="United States"/>
    <x v="43"/>
    <x v="1"/>
    <n v="95661"/>
    <s v="West"/>
    <s v="OFF-PA-10001804"/>
    <s v="Office Supplies"/>
    <s v="Paper"/>
    <s v="Xerox 195"/>
    <x v="130"/>
    <n v="3"/>
    <n v="0"/>
    <n v="9.6191999999999993"/>
  </r>
  <r>
    <n v="135"/>
    <s v="CA-2016-145583"/>
    <d v="2016-10-13T00:00:00"/>
    <d v="2016-10-19T00:00:00"/>
    <s v="Standard Class"/>
    <s v="LC-16885"/>
    <s v="Lena Creighton"/>
    <s v="Consumer"/>
    <s v="United States"/>
    <x v="43"/>
    <x v="1"/>
    <n v="95661"/>
    <s v="West"/>
    <s v="OFF-PA-10001736"/>
    <s v="Office Supplies"/>
    <s v="Paper"/>
    <s v="Xerox 1880"/>
    <x v="131"/>
    <n v="1"/>
    <n v="0"/>
    <n v="16.656799999999997"/>
  </r>
  <r>
    <n v="136"/>
    <s v="CA-2016-145583"/>
    <d v="2016-10-13T00:00:00"/>
    <d v="2016-10-19T00:00:00"/>
    <s v="Standard Class"/>
    <s v="LC-16885"/>
    <s v="Lena Creighton"/>
    <s v="Consumer"/>
    <s v="United States"/>
    <x v="43"/>
    <x v="1"/>
    <n v="95661"/>
    <s v="West"/>
    <s v="OFF-AR-10001149"/>
    <s v="Office Supplies"/>
    <s v="Art"/>
    <s v="Sanford Colorific Colored Pencils, 12/Box"/>
    <x v="132"/>
    <n v="4"/>
    <n v="0"/>
    <n v="3.4559999999999995"/>
  </r>
  <r>
    <n v="137"/>
    <s v="CA-2016-145583"/>
    <d v="2016-10-13T00:00:00"/>
    <d v="2016-10-19T00:00:00"/>
    <s v="Standard Class"/>
    <s v="LC-16885"/>
    <s v="Lena Creighton"/>
    <s v="Consumer"/>
    <s v="United States"/>
    <x v="43"/>
    <x v="1"/>
    <n v="95661"/>
    <s v="West"/>
    <s v="OFF-FA-10002988"/>
    <s v="Office Supplies"/>
    <s v="Fasteners"/>
    <s v="Ideal Clamps"/>
    <x v="133"/>
    <n v="2"/>
    <n v="0"/>
    <n v="1.9697999999999998"/>
  </r>
  <r>
    <n v="138"/>
    <s v="CA-2016-145583"/>
    <d v="2016-10-13T00:00:00"/>
    <d v="2016-10-19T00:00:00"/>
    <s v="Standard Class"/>
    <s v="LC-16885"/>
    <s v="Lena Creighton"/>
    <s v="Consumer"/>
    <s v="United States"/>
    <x v="43"/>
    <x v="1"/>
    <n v="95661"/>
    <s v="West"/>
    <s v="OFF-BI-10004781"/>
    <s v="Office Supplies"/>
    <s v="Binders"/>
    <s v="GBC Wire Binding Strips"/>
    <x v="134"/>
    <n v="3"/>
    <n v="0.2"/>
    <n v="26.661599999999996"/>
  </r>
  <r>
    <n v="139"/>
    <s v="CA-2016-145583"/>
    <d v="2016-10-13T00:00:00"/>
    <d v="2016-10-19T00:00:00"/>
    <s v="Standard Class"/>
    <s v="LC-16885"/>
    <s v="Lena Creighton"/>
    <s v="Consumer"/>
    <s v="United States"/>
    <x v="43"/>
    <x v="1"/>
    <n v="95661"/>
    <s v="West"/>
    <s v="OFF-SU-10001218"/>
    <s v="Office Supplies"/>
    <s v="Supplies"/>
    <s v="Fiskars Softgrip Scissors"/>
    <x v="135"/>
    <n v="6"/>
    <n v="0"/>
    <n v="18.446400000000004"/>
  </r>
  <r>
    <n v="140"/>
    <s v="CA-2016-145583"/>
    <d v="2016-10-13T00:00:00"/>
    <d v="2016-10-19T00:00:00"/>
    <s v="Standard Class"/>
    <s v="LC-16885"/>
    <s v="Lena Creighton"/>
    <s v="Consumer"/>
    <s v="United States"/>
    <x v="43"/>
    <x v="1"/>
    <n v="95661"/>
    <s v="West"/>
    <s v="FUR-FU-10001706"/>
    <s v="Furniture"/>
    <s v="Furnishings"/>
    <s v="Longer-Life Soft White Bulbs"/>
    <x v="136"/>
    <n v="14"/>
    <n v="0"/>
    <n v="20.697599999999998"/>
  </r>
  <r>
    <n v="141"/>
    <s v="CA-2016-110366"/>
    <d v="2016-09-05T00:00:00"/>
    <d v="2016-09-07T00:00:00"/>
    <s v="Second Class"/>
    <s v="JD-15895"/>
    <s v="Jonathan Doherty"/>
    <s v="Corporate"/>
    <s v="United States"/>
    <x v="10"/>
    <x v="9"/>
    <n v="19140"/>
    <s v="East"/>
    <s v="FUR-FU-10004848"/>
    <s v="Furniture"/>
    <s v="Furnishings"/>
    <s v="Howard Miller 13-3/4&quot; Diameter Brushed Chrome Round Wall Clock"/>
    <x v="137"/>
    <n v="2"/>
    <n v="0.2"/>
    <n v="10.349999999999994"/>
  </r>
  <r>
    <n v="142"/>
    <s v="CA-2017-106180"/>
    <d v="2017-09-18T00:00:00"/>
    <d v="2017-09-23T00:00:00"/>
    <s v="Standard Class"/>
    <s v="SH-19975"/>
    <s v="Sally Hughsby"/>
    <s v="Corporate"/>
    <s v="United States"/>
    <x v="8"/>
    <x v="1"/>
    <n v="94122"/>
    <s v="West"/>
    <s v="OFF-AR-10000940"/>
    <s v="Office Supplies"/>
    <s v="Art"/>
    <s v="Newell 343"/>
    <x v="138"/>
    <n v="3"/>
    <n v="0"/>
    <n v="2.3814000000000002"/>
  </r>
  <r>
    <n v="143"/>
    <s v="CA-2017-106180"/>
    <d v="2017-09-18T00:00:00"/>
    <d v="2017-09-23T00:00:00"/>
    <s v="Standard Class"/>
    <s v="SH-19975"/>
    <s v="Sally Hughsby"/>
    <s v="Corporate"/>
    <s v="United States"/>
    <x v="8"/>
    <x v="1"/>
    <n v="94122"/>
    <s v="West"/>
    <s v="OFF-EN-10004030"/>
    <s v="Office Supplies"/>
    <s v="Envelopes"/>
    <s v="Convenience Packs of Business Envelopes"/>
    <x v="139"/>
    <n v="3"/>
    <n v="0"/>
    <n v="5.1042000000000005"/>
  </r>
  <r>
    <n v="144"/>
    <s v="CA-2017-106180"/>
    <d v="2017-09-18T00:00:00"/>
    <d v="2017-09-23T00:00:00"/>
    <s v="Standard Class"/>
    <s v="SH-19975"/>
    <s v="Sally Hughsby"/>
    <s v="Corporate"/>
    <s v="United States"/>
    <x v="8"/>
    <x v="1"/>
    <n v="94122"/>
    <s v="West"/>
    <s v="OFF-PA-10004327"/>
    <s v="Office Supplies"/>
    <s v="Paper"/>
    <s v="Xerox 1911"/>
    <x v="140"/>
    <n v="3"/>
    <n v="0"/>
    <n v="68.975999999999999"/>
  </r>
  <r>
    <n v="145"/>
    <s v="CA-2017-155376"/>
    <d v="2017-12-22T00:00:00"/>
    <d v="2017-12-27T00:00:00"/>
    <s v="Standard Class"/>
    <s v="SG-20080"/>
    <s v="Sandra Glassco"/>
    <s v="Consumer"/>
    <s v="United States"/>
    <x v="44"/>
    <x v="25"/>
    <n v="64055"/>
    <s v="Central"/>
    <s v="OFF-AP-10001058"/>
    <s v="Office Supplies"/>
    <s v="Appliances"/>
    <s v="Sanyo 2.5 Cubic Foot Mid-Size Office Refrigerators"/>
    <x v="141"/>
    <n v="3"/>
    <n v="0"/>
    <n v="218.25179999999997"/>
  </r>
  <r>
    <n v="146"/>
    <s v="CA-2015-110744"/>
    <d v="2015-09-07T00:00:00"/>
    <d v="2015-09-12T00:00:00"/>
    <s v="Standard Class"/>
    <s v="HA-14920"/>
    <s v="Helen Andreada"/>
    <s v="Consumer"/>
    <s v="United States"/>
    <x v="45"/>
    <x v="1"/>
    <n v="91104"/>
    <s v="West"/>
    <s v="OFF-ST-10003656"/>
    <s v="Office Supplies"/>
    <s v="Storage"/>
    <s v="Safco Industrial Wire Shelving"/>
    <x v="142"/>
    <n v="7"/>
    <n v="0"/>
    <n v="20.157899999999998"/>
  </r>
  <r>
    <n v="147"/>
    <s v="CA-2014-110072"/>
    <d v="2014-10-22T00:00:00"/>
    <d v="2014-10-28T00:00:00"/>
    <s v="Standard Class"/>
    <s v="MG-17680"/>
    <s v="Maureen Gastineau"/>
    <s v="Home Office"/>
    <s v="United States"/>
    <x v="46"/>
    <x v="24"/>
    <n v="43055"/>
    <s v="East"/>
    <s v="FUR-FU-10000521"/>
    <s v="Furniture"/>
    <s v="Furnishings"/>
    <s v="Seth Thomas 14&quot; Putty-Colored Wall Clock"/>
    <x v="143"/>
    <n v="4"/>
    <n v="0.2"/>
    <n v="12.90959999999999"/>
  </r>
  <r>
    <n v="148"/>
    <s v="CA-2016-114489"/>
    <d v="2016-12-05T00:00:00"/>
    <d v="2016-12-09T00:00:00"/>
    <s v="Standard Class"/>
    <s v="JE-16165"/>
    <s v="Justin Ellison"/>
    <s v="Corporate"/>
    <s v="United States"/>
    <x v="47"/>
    <x v="6"/>
    <n v="53132"/>
    <s v="Central"/>
    <s v="TEC-PH-10000215"/>
    <s v="Technology"/>
    <s v="Phones"/>
    <s v="Plantronics Cordless Phone Headset with In-line Volume - M214C"/>
    <x v="144"/>
    <n v="11"/>
    <n v="0"/>
    <n v="103.80150000000003"/>
  </r>
  <r>
    <n v="149"/>
    <s v="CA-2016-114489"/>
    <d v="2016-12-05T00:00:00"/>
    <d v="2016-12-09T00:00:00"/>
    <s v="Standard Class"/>
    <s v="JE-16165"/>
    <s v="Justin Ellison"/>
    <s v="Corporate"/>
    <s v="United States"/>
    <x v="47"/>
    <x v="6"/>
    <n v="53132"/>
    <s v="Central"/>
    <s v="TEC-PH-10001448"/>
    <s v="Technology"/>
    <s v="Phones"/>
    <s v="Anker Astro 15000mAh USB Portable Charger"/>
    <x v="145"/>
    <n v="3"/>
    <n v="0"/>
    <n v="5.9987999999999815"/>
  </r>
  <r>
    <n v="150"/>
    <s v="CA-2016-114489"/>
    <d v="2016-12-05T00:00:00"/>
    <d v="2016-12-09T00:00:00"/>
    <s v="Standard Class"/>
    <s v="JE-16165"/>
    <s v="Justin Ellison"/>
    <s v="Corporate"/>
    <s v="United States"/>
    <x v="47"/>
    <x v="6"/>
    <n v="53132"/>
    <s v="Central"/>
    <s v="FUR-CH-10000454"/>
    <s v="Furniture"/>
    <s v="Chairs"/>
    <s v="Hon Deluxe Fabric Upholstered Stacking Chairs, Rounded Back"/>
    <x v="146"/>
    <n v="8"/>
    <n v="0"/>
    <n v="585.55199999999991"/>
  </r>
  <r>
    <n v="151"/>
    <s v="CA-2016-114489"/>
    <d v="2016-12-05T00:00:00"/>
    <d v="2016-12-09T00:00:00"/>
    <s v="Standard Class"/>
    <s v="JE-16165"/>
    <s v="Justin Ellison"/>
    <s v="Corporate"/>
    <s v="United States"/>
    <x v="47"/>
    <x v="6"/>
    <n v="53132"/>
    <s v="Central"/>
    <s v="OFF-BI-10002735"/>
    <s v="Office Supplies"/>
    <s v="Binders"/>
    <s v="GBC Prestige Therm-A-Bind Covers"/>
    <x v="147"/>
    <n v="5"/>
    <n v="0"/>
    <n v="80.628500000000003"/>
  </r>
  <r>
    <n v="152"/>
    <s v="CA-2016-158834"/>
    <d v="2016-03-13T00:00:00"/>
    <d v="2016-03-16T00:00:00"/>
    <s v="First Class"/>
    <s v="TW-21025"/>
    <s v="Tamara Willingham"/>
    <s v="Home Office"/>
    <s v="United States"/>
    <x v="48"/>
    <x v="16"/>
    <n v="85254"/>
    <s v="West"/>
    <s v="OFF-AP-10000326"/>
    <s v="Office Supplies"/>
    <s v="Appliances"/>
    <s v="Belkin 7 Outlet SurgeMaster Surge Protector with Phone Protection"/>
    <x v="148"/>
    <n v="5"/>
    <n v="0.2"/>
    <n v="17.765999999999991"/>
  </r>
  <r>
    <n v="153"/>
    <s v="CA-2016-158834"/>
    <d v="2016-03-13T00:00:00"/>
    <d v="2016-03-16T00:00:00"/>
    <s v="First Class"/>
    <s v="TW-21025"/>
    <s v="Tamara Willingham"/>
    <s v="Home Office"/>
    <s v="United States"/>
    <x v="48"/>
    <x v="16"/>
    <n v="85254"/>
    <s v="West"/>
    <s v="TEC-PH-10001254"/>
    <s v="Technology"/>
    <s v="Phones"/>
    <s v="Jabra BIZ 2300 Duo QD Duo Corded Headset"/>
    <x v="149"/>
    <n v="2"/>
    <n v="0.2"/>
    <n v="15.238799999999991"/>
  </r>
  <r>
    <n v="154"/>
    <s v="CA-2015-124919"/>
    <d v="2015-05-31T00:00:00"/>
    <d v="2015-06-02T00:00:00"/>
    <s v="First Class"/>
    <s v="SP-20650"/>
    <s v="Stephanie Phelps"/>
    <s v="Corporate"/>
    <s v="United States"/>
    <x v="49"/>
    <x v="1"/>
    <n v="95123"/>
    <s v="West"/>
    <s v="OFF-PA-10001950"/>
    <s v="Office Supplies"/>
    <s v="Paper"/>
    <s v="Southworth 25% Cotton Antique Laid Paper &amp; Envelopes"/>
    <x v="150"/>
    <n v="7"/>
    <n v="0"/>
    <n v="26.270999999999994"/>
  </r>
  <r>
    <n v="155"/>
    <s v="CA-2015-124919"/>
    <d v="2015-05-31T00:00:00"/>
    <d v="2015-06-02T00:00:00"/>
    <s v="First Class"/>
    <s v="SP-20650"/>
    <s v="Stephanie Phelps"/>
    <s v="Corporate"/>
    <s v="United States"/>
    <x v="49"/>
    <x v="1"/>
    <n v="95123"/>
    <s v="West"/>
    <s v="OFF-PA-10002254"/>
    <s v="Office Supplies"/>
    <s v="Paper"/>
    <s v="Xerox 1883"/>
    <x v="151"/>
    <n v="4"/>
    <n v="0"/>
    <n v="48.539199999999994"/>
  </r>
  <r>
    <n v="156"/>
    <s v="CA-2015-124919"/>
    <d v="2015-05-31T00:00:00"/>
    <d v="2015-06-02T00:00:00"/>
    <s v="First Class"/>
    <s v="SP-20650"/>
    <s v="Stephanie Phelps"/>
    <s v="Corporate"/>
    <s v="United States"/>
    <x v="49"/>
    <x v="1"/>
    <n v="95123"/>
    <s v="West"/>
    <s v="OFF-ST-10001590"/>
    <s v="Office Supplies"/>
    <s v="Storage"/>
    <s v="Tenex Personal Project File with Scoop Front Design, Black"/>
    <x v="152"/>
    <n v="6"/>
    <n v="0"/>
    <n v="21.028799999999997"/>
  </r>
  <r>
    <n v="157"/>
    <s v="CA-2015-118948"/>
    <d v="2015-05-28T00:00:00"/>
    <d v="2015-06-03T00:00:00"/>
    <s v="Standard Class"/>
    <s v="NK-18490"/>
    <s v="Neil Knudson"/>
    <s v="Home Office"/>
    <s v="United States"/>
    <x v="4"/>
    <x v="4"/>
    <n v="98105"/>
    <s v="West"/>
    <s v="OFF-AR-10001547"/>
    <s v="Office Supplies"/>
    <s v="Art"/>
    <s v="Newell 311"/>
    <x v="153"/>
    <n v="3"/>
    <n v="0"/>
    <n v="1.7901"/>
  </r>
  <r>
    <n v="158"/>
    <s v="CA-2014-104269"/>
    <d v="2014-03-01T00:00:00"/>
    <d v="2014-03-06T00:00:00"/>
    <s v="Second Class"/>
    <s v="DB-13060"/>
    <s v="Dave Brooks"/>
    <s v="Consumer"/>
    <s v="United States"/>
    <x v="4"/>
    <x v="4"/>
    <n v="98115"/>
    <s v="West"/>
    <s v="FUR-CH-10004063"/>
    <s v="Furniture"/>
    <s v="Chairs"/>
    <s v="Global Deluxe High-Back Manager's Chair"/>
    <x v="154"/>
    <n v="2"/>
    <n v="0.2"/>
    <n v="51.476399999999941"/>
  </r>
  <r>
    <n v="159"/>
    <s v="CA-2016-114104"/>
    <d v="2016-11-20T00:00:00"/>
    <d v="2016-11-24T00:00:00"/>
    <s v="Standard Class"/>
    <s v="NP-18670"/>
    <s v="Nora Paige"/>
    <s v="Consumer"/>
    <s v="United States"/>
    <x v="50"/>
    <x v="26"/>
    <n v="73034"/>
    <s v="Central"/>
    <s v="OFF-LA-10002475"/>
    <s v="Office Supplies"/>
    <s v="Labels"/>
    <s v="Avery 519"/>
    <x v="2"/>
    <n v="2"/>
    <n v="0"/>
    <n v="6.8713999999999995"/>
  </r>
  <r>
    <n v="160"/>
    <s v="CA-2016-114104"/>
    <d v="2016-11-20T00:00:00"/>
    <d v="2016-11-24T00:00:00"/>
    <s v="Standard Class"/>
    <s v="NP-18670"/>
    <s v="Nora Paige"/>
    <s v="Consumer"/>
    <s v="United States"/>
    <x v="50"/>
    <x v="26"/>
    <n v="73034"/>
    <s v="Central"/>
    <s v="TEC-PH-10004536"/>
    <s v="Technology"/>
    <s v="Phones"/>
    <s v="Avaya 5420 Digital phone"/>
    <x v="155"/>
    <n v="7"/>
    <n v="0"/>
    <n v="236.23250000000002"/>
  </r>
  <r>
    <n v="161"/>
    <s v="CA-2016-162733"/>
    <d v="2016-05-11T00:00:00"/>
    <d v="2016-05-12T00:00:00"/>
    <s v="First Class"/>
    <s v="TT-21070"/>
    <s v="Ted Trevino"/>
    <s v="Consumer"/>
    <s v="United States"/>
    <x v="1"/>
    <x v="1"/>
    <n v="90045"/>
    <s v="West"/>
    <s v="OFF-PA-10002751"/>
    <s v="Office Supplies"/>
    <s v="Paper"/>
    <s v="Xerox 1920"/>
    <x v="156"/>
    <n v="1"/>
    <n v="0"/>
    <n v="2.6909999999999998"/>
  </r>
  <r>
    <n v="162"/>
    <s v="CA-2015-119697"/>
    <d v="2015-12-28T00:00:00"/>
    <d v="2015-12-31T00:00:00"/>
    <s v="Second Class"/>
    <s v="EM-13960"/>
    <s v="Eric Murdock"/>
    <s v="Consumer"/>
    <s v="United States"/>
    <x v="10"/>
    <x v="9"/>
    <n v="19134"/>
    <s v="East"/>
    <s v="TEC-AC-10003657"/>
    <s v="Technology"/>
    <s v="Accessories"/>
    <s v="Lenovo 17-Key USB Numeric Keypad"/>
    <x v="157"/>
    <n v="2"/>
    <n v="0.2"/>
    <n v="1.359599999999995"/>
  </r>
  <r>
    <n v="163"/>
    <s v="CA-2016-154508"/>
    <d v="2016-11-16T00:00:00"/>
    <d v="2016-11-20T00:00:00"/>
    <s v="Standard Class"/>
    <s v="RD-19900"/>
    <s v="Ruben Dartt"/>
    <s v="Consumer"/>
    <s v="United States"/>
    <x v="51"/>
    <x v="27"/>
    <n v="88220"/>
    <s v="West"/>
    <s v="OFF-EN-10001990"/>
    <s v="Office Supplies"/>
    <s v="Envelopes"/>
    <s v="Staple envelope"/>
    <x v="158"/>
    <n v="5"/>
    <n v="0"/>
    <n v="13.347999999999997"/>
  </r>
  <r>
    <n v="164"/>
    <s v="CA-2016-113817"/>
    <d v="2016-11-07T00:00:00"/>
    <d v="2016-11-11T00:00:00"/>
    <s v="Standard Class"/>
    <s v="MJ-17740"/>
    <s v="Max Jones"/>
    <s v="Consumer"/>
    <s v="United States"/>
    <x v="4"/>
    <x v="4"/>
    <n v="98115"/>
    <s v="West"/>
    <s v="OFF-BI-10004002"/>
    <s v="Office Supplies"/>
    <s v="Binders"/>
    <s v="Wilson Jones International Size A4 Ring Binders"/>
    <x v="159"/>
    <n v="2"/>
    <n v="0.2"/>
    <n v="9.6879999999999988"/>
  </r>
  <r>
    <n v="165"/>
    <s v="CA-2014-139892"/>
    <d v="2014-09-08T00:00:00"/>
    <d v="2014-09-12T00:00:00"/>
    <s v="Standard Class"/>
    <s v="BM-11140"/>
    <s v="Becky Martin"/>
    <s v="Consumer"/>
    <s v="United States"/>
    <x v="52"/>
    <x v="5"/>
    <n v="78207"/>
    <s v="Central"/>
    <s v="OFF-AR-10004441"/>
    <s v="Office Supplies"/>
    <s v="Art"/>
    <s v="BIC Brite Liner Highlighters"/>
    <x v="160"/>
    <n v="3"/>
    <n v="0.2"/>
    <n v="2.7324000000000002"/>
  </r>
  <r>
    <n v="166"/>
    <s v="CA-2014-139892"/>
    <d v="2014-09-08T00:00:00"/>
    <d v="2014-09-12T00:00:00"/>
    <s v="Standard Class"/>
    <s v="BM-11140"/>
    <s v="Becky Martin"/>
    <s v="Consumer"/>
    <s v="United States"/>
    <x v="52"/>
    <x v="5"/>
    <n v="78207"/>
    <s v="Central"/>
    <s v="TEC-MA-10000822"/>
    <s v="Technology"/>
    <s v="Machines"/>
    <s v="Lexmark MX611dhe Monochrome Laser Printer"/>
    <x v="161"/>
    <n v="8"/>
    <n v="0.4"/>
    <n v="-1359.992000000002"/>
  </r>
  <r>
    <n v="167"/>
    <s v="CA-2014-139892"/>
    <d v="2014-09-08T00:00:00"/>
    <d v="2014-09-12T00:00:00"/>
    <s v="Standard Class"/>
    <s v="BM-11140"/>
    <s v="Becky Martin"/>
    <s v="Consumer"/>
    <s v="United States"/>
    <x v="52"/>
    <x v="5"/>
    <n v="78207"/>
    <s v="Central"/>
    <s v="OFF-ST-10000991"/>
    <s v="Office Supplies"/>
    <s v="Storage"/>
    <s v="Space Solutions HD Industrial Steel Shelving."/>
    <x v="162"/>
    <n v="3"/>
    <n v="0.2"/>
    <n v="-58.634699999999995"/>
  </r>
  <r>
    <n v="168"/>
    <s v="CA-2014-139892"/>
    <d v="2014-09-08T00:00:00"/>
    <d v="2014-09-12T00:00:00"/>
    <s v="Standard Class"/>
    <s v="BM-11140"/>
    <s v="Becky Martin"/>
    <s v="Consumer"/>
    <s v="United States"/>
    <x v="52"/>
    <x v="5"/>
    <n v="78207"/>
    <s v="Central"/>
    <s v="FUR-CH-10004287"/>
    <s v="Furniture"/>
    <s v="Chairs"/>
    <s v="SAFCO Arco Folding Chair"/>
    <x v="163"/>
    <n v="9"/>
    <n v="0.3"/>
    <n v="-24.858000000000175"/>
  </r>
  <r>
    <n v="169"/>
    <s v="CA-2014-139892"/>
    <d v="2014-09-08T00:00:00"/>
    <d v="2014-09-12T00:00:00"/>
    <s v="Standard Class"/>
    <s v="BM-11140"/>
    <s v="Becky Martin"/>
    <s v="Consumer"/>
    <s v="United States"/>
    <x v="52"/>
    <x v="5"/>
    <n v="78207"/>
    <s v="Central"/>
    <s v="OFF-AR-10002656"/>
    <s v="Office Supplies"/>
    <s v="Art"/>
    <s v="Sanford Liquid Accent Highlighters"/>
    <x v="164"/>
    <n v="6"/>
    <n v="0.2"/>
    <n v="6.8135999999999974"/>
  </r>
  <r>
    <n v="170"/>
    <s v="CA-2014-139892"/>
    <d v="2014-09-08T00:00:00"/>
    <d v="2014-09-12T00:00:00"/>
    <s v="Standard Class"/>
    <s v="BM-11140"/>
    <s v="Becky Martin"/>
    <s v="Consumer"/>
    <s v="United States"/>
    <x v="52"/>
    <x v="5"/>
    <n v="78207"/>
    <s v="Central"/>
    <s v="OFF-AP-10002518"/>
    <s v="Office Supplies"/>
    <s v="Appliances"/>
    <s v="Kensington 7 Outlet MasterPiece Power Center"/>
    <x v="165"/>
    <n v="5"/>
    <n v="0.8"/>
    <n v="-453.84900000000005"/>
  </r>
  <r>
    <n v="171"/>
    <s v="CA-2014-139892"/>
    <d v="2014-09-08T00:00:00"/>
    <d v="2014-09-12T00:00:00"/>
    <s v="Standard Class"/>
    <s v="BM-11140"/>
    <s v="Becky Martin"/>
    <s v="Consumer"/>
    <s v="United States"/>
    <x v="52"/>
    <x v="5"/>
    <n v="78207"/>
    <s v="Central"/>
    <s v="TEC-PH-10003931"/>
    <s v="Technology"/>
    <s v="Phones"/>
    <s v="JBL Micro Wireless Portable Bluetooth Speaker"/>
    <x v="166"/>
    <n v="3"/>
    <n v="0.2"/>
    <n v="8.998500000000007"/>
  </r>
  <r>
    <n v="172"/>
    <s v="CA-2014-118962"/>
    <d v="2014-08-05T00:00:00"/>
    <d v="2014-08-09T00:00:00"/>
    <s v="Standard Class"/>
    <s v="CS-12130"/>
    <s v="Chad Sievert"/>
    <s v="Consumer"/>
    <s v="United States"/>
    <x v="1"/>
    <x v="1"/>
    <n v="90004"/>
    <s v="West"/>
    <s v="OFF-PA-10000659"/>
    <s v="Office Supplies"/>
    <s v="Paper"/>
    <s v="Adams Phone Message Book, Professional, 400 Message Capacity, 5 3/6” x 11”"/>
    <x v="167"/>
    <n v="3"/>
    <n v="0"/>
    <n v="9.841800000000001"/>
  </r>
  <r>
    <n v="173"/>
    <s v="CA-2014-118962"/>
    <d v="2014-08-05T00:00:00"/>
    <d v="2014-08-09T00:00:00"/>
    <s v="Standard Class"/>
    <s v="CS-12130"/>
    <s v="Chad Sievert"/>
    <s v="Consumer"/>
    <s v="United States"/>
    <x v="1"/>
    <x v="1"/>
    <n v="90004"/>
    <s v="West"/>
    <s v="OFF-PA-10001144"/>
    <s v="Office Supplies"/>
    <s v="Paper"/>
    <s v="Xerox 1913"/>
    <x v="168"/>
    <n v="2"/>
    <n v="0"/>
    <n v="53.260799999999996"/>
  </r>
  <r>
    <n v="174"/>
    <s v="CA-2014-118962"/>
    <d v="2014-08-05T00:00:00"/>
    <d v="2014-08-09T00:00:00"/>
    <s v="Standard Class"/>
    <s v="CS-12130"/>
    <s v="Chad Sievert"/>
    <s v="Consumer"/>
    <s v="United States"/>
    <x v="1"/>
    <x v="1"/>
    <n v="90004"/>
    <s v="West"/>
    <s v="FUR-CH-10003817"/>
    <s v="Furniture"/>
    <s v="Chairs"/>
    <s v="Global Value Steno Chair, Gray"/>
    <x v="169"/>
    <n v="7"/>
    <n v="0.2"/>
    <n v="21.259"/>
  </r>
  <r>
    <n v="175"/>
    <s v="US-2014-100853"/>
    <d v="2014-09-14T00:00:00"/>
    <d v="2014-09-19T00:00:00"/>
    <s v="Standard Class"/>
    <s v="JB-15400"/>
    <s v="Jennifer Braxton"/>
    <s v="Corporate"/>
    <s v="United States"/>
    <x v="22"/>
    <x v="10"/>
    <n v="60623"/>
    <s v="Central"/>
    <s v="OFF-AP-10000891"/>
    <s v="Office Supplies"/>
    <s v="Appliances"/>
    <s v="Kensington 7 Outlet MasterPiece HOMEOFFICE Power Control Center"/>
    <x v="170"/>
    <n v="2"/>
    <n v="0.8"/>
    <n v="-131.12000000000003"/>
  </r>
  <r>
    <n v="176"/>
    <s v="US-2014-100853"/>
    <d v="2014-09-14T00:00:00"/>
    <d v="2014-09-19T00:00:00"/>
    <s v="Standard Class"/>
    <s v="JB-15400"/>
    <s v="Jennifer Braxton"/>
    <s v="Corporate"/>
    <s v="United States"/>
    <x v="22"/>
    <x v="10"/>
    <n v="60623"/>
    <s v="Central"/>
    <s v="OFF-LA-10003148"/>
    <s v="Office Supplies"/>
    <s v="Labels"/>
    <s v="Avery 51"/>
    <x v="171"/>
    <n v="4"/>
    <n v="0.2"/>
    <n v="6.5519999999999987"/>
  </r>
  <r>
    <n v="177"/>
    <s v="US-2017-152366"/>
    <d v="2017-04-21T00:00:00"/>
    <d v="2017-04-25T00:00:00"/>
    <s v="Second Class"/>
    <s v="SJ-20500"/>
    <s v="Shirley Jackson"/>
    <s v="Consumer"/>
    <s v="United States"/>
    <x v="12"/>
    <x v="5"/>
    <n v="77036"/>
    <s v="Central"/>
    <s v="OFF-AP-10002684"/>
    <s v="Office Supplies"/>
    <s v="Appliances"/>
    <s v="Acco 7-Outlet Masterpiece Power Center, Wihtout Fax/Phone Line Protection"/>
    <x v="172"/>
    <n v="4"/>
    <n v="0.8"/>
    <n v="-243.16000000000008"/>
  </r>
  <r>
    <n v="178"/>
    <s v="US-2015-101511"/>
    <d v="2015-11-21T00:00:00"/>
    <d v="2015-11-23T00:00:00"/>
    <s v="Second Class"/>
    <s v="JE-15745"/>
    <s v="Joel Eaton"/>
    <s v="Consumer"/>
    <s v="United States"/>
    <x v="46"/>
    <x v="24"/>
    <n v="43055"/>
    <s v="East"/>
    <s v="FUR-CH-10004698"/>
    <s v="Furniture"/>
    <s v="Chairs"/>
    <s v="Padded Folding Chairs, Black, 4/Carton"/>
    <x v="173"/>
    <n v="7"/>
    <n v="0.3"/>
    <n v="-11.337199999999939"/>
  </r>
  <r>
    <n v="179"/>
    <s v="US-2015-101511"/>
    <d v="2015-11-21T00:00:00"/>
    <d v="2015-11-23T00:00:00"/>
    <s v="Second Class"/>
    <s v="JE-15745"/>
    <s v="Joel Eaton"/>
    <s v="Consumer"/>
    <s v="United States"/>
    <x v="46"/>
    <x v="24"/>
    <n v="43055"/>
    <s v="East"/>
    <s v="OFF-SU-10002189"/>
    <s v="Office Supplies"/>
    <s v="Supplies"/>
    <s v="Acme Rosewood Handle Letter Opener"/>
    <x v="174"/>
    <n v="5"/>
    <n v="0.2"/>
    <n v="-3.771500000000001"/>
  </r>
  <r>
    <n v="180"/>
    <s v="CA-2015-137225"/>
    <d v="2015-12-15T00:00:00"/>
    <d v="2015-12-19T00:00:00"/>
    <s v="Standard Class"/>
    <s v="JK-15640"/>
    <s v="Jim Kriz"/>
    <s v="Home Office"/>
    <s v="United States"/>
    <x v="20"/>
    <x v="15"/>
    <n v="10009"/>
    <s v="East"/>
    <s v="OFF-AR-10001940"/>
    <s v="Office Supplies"/>
    <s v="Art"/>
    <s v="Sanford Colorific Eraseable Coloring Pencils, 12 Count"/>
    <x v="175"/>
    <n v="1"/>
    <n v="0"/>
    <n v="1.4104000000000001"/>
  </r>
  <r>
    <n v="181"/>
    <s v="CA-2014-166191"/>
    <d v="2014-12-05T00:00:00"/>
    <d v="2014-12-09T00:00:00"/>
    <s v="Second Class"/>
    <s v="DK-13150"/>
    <s v="David Kendrick"/>
    <s v="Corporate"/>
    <s v="United States"/>
    <x v="27"/>
    <x v="10"/>
    <n v="62521"/>
    <s v="Central"/>
    <s v="OFF-ST-10003455"/>
    <s v="Office Supplies"/>
    <s v="Storage"/>
    <s v="Tenex File Box, Personal Filing Tote with Lid, Black"/>
    <x v="176"/>
    <n v="2"/>
    <n v="0.2"/>
    <n v="1.8612000000000002"/>
  </r>
  <r>
    <n v="182"/>
    <s v="CA-2014-166191"/>
    <d v="2014-12-05T00:00:00"/>
    <d v="2014-12-09T00:00:00"/>
    <s v="Second Class"/>
    <s v="DK-13150"/>
    <s v="David Kendrick"/>
    <s v="Corporate"/>
    <s v="United States"/>
    <x v="27"/>
    <x v="10"/>
    <n v="62521"/>
    <s v="Central"/>
    <s v="TEC-AC-10004659"/>
    <s v="Technology"/>
    <s v="Accessories"/>
    <s v="Imation Secure+ Hardware Encrypted USB 2.0 Flash Drive; 16GB"/>
    <x v="177"/>
    <n v="7"/>
    <n v="0.2"/>
    <n v="76.639499999999984"/>
  </r>
  <r>
    <n v="183"/>
    <s v="CA-2014-158274"/>
    <d v="2014-11-19T00:00:00"/>
    <d v="2014-11-24T00:00:00"/>
    <s v="Second Class"/>
    <s v="RM-19675"/>
    <s v="Robert Marley"/>
    <s v="Home Office"/>
    <s v="United States"/>
    <x v="53"/>
    <x v="28"/>
    <n v="71203"/>
    <s v="South"/>
    <s v="TEC-PH-10003273"/>
    <s v="Technology"/>
    <s v="Phones"/>
    <s v="AT&amp;T TR1909W"/>
    <x v="178"/>
    <n v="4"/>
    <n v="0"/>
    <n v="131.02960000000002"/>
  </r>
  <r>
    <n v="184"/>
    <s v="CA-2014-158274"/>
    <d v="2014-11-19T00:00:00"/>
    <d v="2014-11-24T00:00:00"/>
    <s v="Second Class"/>
    <s v="RM-19675"/>
    <s v="Robert Marley"/>
    <s v="Home Office"/>
    <s v="United States"/>
    <x v="53"/>
    <x v="28"/>
    <n v="71203"/>
    <s v="South"/>
    <s v="TEC-PH-10004896"/>
    <s v="Technology"/>
    <s v="Phones"/>
    <s v="Nokia Lumia 521 (T-Mobile)"/>
    <x v="179"/>
    <n v="5"/>
    <n v="0"/>
    <n v="41.986000000000004"/>
  </r>
  <r>
    <n v="185"/>
    <s v="CA-2014-158274"/>
    <d v="2014-11-19T00:00:00"/>
    <d v="2014-11-24T00:00:00"/>
    <s v="Second Class"/>
    <s v="RM-19675"/>
    <s v="Robert Marley"/>
    <s v="Home Office"/>
    <s v="United States"/>
    <x v="53"/>
    <x v="28"/>
    <n v="71203"/>
    <s v="South"/>
    <s v="TEC-AC-10002345"/>
    <s v="Technology"/>
    <s v="Accessories"/>
    <s v="HP Standard 104 key PS/2 Keyboard"/>
    <x v="180"/>
    <n v="2"/>
    <n v="0"/>
    <n v="7.25"/>
  </r>
  <r>
    <n v="186"/>
    <s v="CA-2016-105018"/>
    <d v="2016-11-28T00:00:00"/>
    <d v="2016-12-02T00:00:00"/>
    <s v="Standard Class"/>
    <s v="SK-19990"/>
    <s v="Sally Knutson"/>
    <s v="Consumer"/>
    <s v="United States"/>
    <x v="54"/>
    <x v="29"/>
    <n v="6824"/>
    <s v="East"/>
    <s v="OFF-BI-10001890"/>
    <s v="Office Supplies"/>
    <s v="Binders"/>
    <s v="Avery Poly Binder Pockets"/>
    <x v="181"/>
    <n v="2"/>
    <n v="0"/>
    <n v="3.4367999999999999"/>
  </r>
  <r>
    <n v="187"/>
    <s v="CA-2014-123260"/>
    <d v="2014-08-26T00:00:00"/>
    <d v="2014-08-30T00:00:00"/>
    <s v="Standard Class"/>
    <s v="FM-14290"/>
    <s v="Frank Merwin"/>
    <s v="Home Office"/>
    <s v="United States"/>
    <x v="1"/>
    <x v="1"/>
    <n v="90032"/>
    <s v="West"/>
    <s v="TEC-AC-10002323"/>
    <s v="Technology"/>
    <s v="Accessories"/>
    <s v="SanDisk Ultra 32 GB MicroSDHC Class 10 Memory Card"/>
    <x v="182"/>
    <n v="8"/>
    <n v="0"/>
    <n v="22.984000000000009"/>
  </r>
  <r>
    <n v="188"/>
    <s v="CA-2016-157000"/>
    <d v="2016-07-16T00:00:00"/>
    <d v="2016-07-22T00:00:00"/>
    <s v="Standard Class"/>
    <s v="AM-10360"/>
    <s v="Alice McCarthy"/>
    <s v="Corporate"/>
    <s v="United States"/>
    <x v="55"/>
    <x v="5"/>
    <n v="75051"/>
    <s v="Central"/>
    <s v="OFF-ST-10001328"/>
    <s v="Office Supplies"/>
    <s v="Storage"/>
    <s v="Personal Filing Tote with Lid, Black/Gray"/>
    <x v="183"/>
    <n v="3"/>
    <n v="0.2"/>
    <n v="3.7224000000000004"/>
  </r>
  <r>
    <n v="189"/>
    <s v="CA-2016-157000"/>
    <d v="2016-07-16T00:00:00"/>
    <d v="2016-07-22T00:00:00"/>
    <s v="Standard Class"/>
    <s v="AM-10360"/>
    <s v="Alice McCarthy"/>
    <s v="Corporate"/>
    <s v="United States"/>
    <x v="55"/>
    <x v="5"/>
    <n v="75051"/>
    <s v="Central"/>
    <s v="OFF-PA-10001950"/>
    <s v="Office Supplies"/>
    <s v="Paper"/>
    <s v="Southworth 25% Cotton Antique Laid Paper &amp; Envelopes"/>
    <x v="184"/>
    <n v="3"/>
    <n v="0.2"/>
    <n v="6.2549999999999963"/>
  </r>
  <r>
    <n v="190"/>
    <s v="CA-2015-102281"/>
    <d v="2015-10-12T00:00:00"/>
    <d v="2015-10-14T00:00:00"/>
    <s v="First Class"/>
    <s v="MP-17470"/>
    <s v="Mark Packer"/>
    <s v="Home Office"/>
    <s v="United States"/>
    <x v="20"/>
    <x v="15"/>
    <n v="10035"/>
    <s v="East"/>
    <s v="FUR-BO-10002613"/>
    <s v="Furniture"/>
    <s v="Bookcases"/>
    <s v="Atlantic Metals Mobile 4-Shelf Bookcases, Custom Colors"/>
    <x v="185"/>
    <n v="4"/>
    <n v="0.2"/>
    <n v="112.39199999999991"/>
  </r>
  <r>
    <n v="191"/>
    <s v="CA-2015-102281"/>
    <d v="2015-10-12T00:00:00"/>
    <d v="2015-10-14T00:00:00"/>
    <s v="First Class"/>
    <s v="MP-17470"/>
    <s v="Mark Packer"/>
    <s v="Home Office"/>
    <s v="United States"/>
    <x v="20"/>
    <x v="15"/>
    <n v="10035"/>
    <s v="East"/>
    <s v="TEC-PH-10001552"/>
    <s v="Technology"/>
    <s v="Phones"/>
    <s v="I Need's 3d Hello Kitty Hybrid Silicone Case Cover for HTC One X 4g with 3d Hello Kitty Stylus Pen Green/pink"/>
    <x v="186"/>
    <n v="6"/>
    <n v="0"/>
    <n v="20.092800000000004"/>
  </r>
  <r>
    <n v="192"/>
    <s v="CA-2015-102281"/>
    <d v="2015-10-12T00:00:00"/>
    <d v="2015-10-14T00:00:00"/>
    <s v="First Class"/>
    <s v="MP-17470"/>
    <s v="Mark Packer"/>
    <s v="Home Office"/>
    <s v="United States"/>
    <x v="20"/>
    <x v="15"/>
    <n v="10035"/>
    <s v="East"/>
    <s v="OFF-PA-10000061"/>
    <s v="Office Supplies"/>
    <s v="Paper"/>
    <s v="Xerox 205"/>
    <x v="187"/>
    <n v="8"/>
    <n v="0"/>
    <n v="24.883200000000002"/>
  </r>
  <r>
    <n v="193"/>
    <s v="CA-2015-102281"/>
    <d v="2015-10-12T00:00:00"/>
    <d v="2015-10-14T00:00:00"/>
    <s v="First Class"/>
    <s v="MP-17470"/>
    <s v="Mark Packer"/>
    <s v="Home Office"/>
    <s v="United States"/>
    <x v="20"/>
    <x v="15"/>
    <n v="10035"/>
    <s v="East"/>
    <s v="FUR-BO-10002545"/>
    <s v="Furniture"/>
    <s v="Bookcases"/>
    <s v="Atlantic Metals Mobile 3-Shelf Bookcases, Custom Colors"/>
    <x v="188"/>
    <n v="3"/>
    <n v="0.2"/>
    <n v="46.976400000000012"/>
  </r>
  <r>
    <n v="194"/>
    <s v="CA-2015-102281"/>
    <d v="2015-10-12T00:00:00"/>
    <d v="2015-10-14T00:00:00"/>
    <s v="First Class"/>
    <s v="MP-17470"/>
    <s v="Mark Packer"/>
    <s v="Home Office"/>
    <s v="United States"/>
    <x v="20"/>
    <x v="15"/>
    <n v="10035"/>
    <s v="East"/>
    <s v="OFF-AR-10003514"/>
    <s v="Office Supplies"/>
    <s v="Art"/>
    <s v="4009 Highlighters by Sanford"/>
    <x v="189"/>
    <n v="5"/>
    <n v="0"/>
    <n v="6.5669999999999984"/>
  </r>
  <r>
    <n v="195"/>
    <s v="CA-2015-131457"/>
    <d v="2015-10-31T00:00:00"/>
    <d v="2015-11-06T00:00:00"/>
    <s v="Standard Class"/>
    <s v="MZ-17515"/>
    <s v="Mary Zewe"/>
    <s v="Corporate"/>
    <s v="United States"/>
    <x v="56"/>
    <x v="1"/>
    <n v="92374"/>
    <s v="West"/>
    <s v="OFF-EN-10001509"/>
    <s v="Office Supplies"/>
    <s v="Envelopes"/>
    <s v="Poly String Tie Envelopes"/>
    <x v="190"/>
    <n v="7"/>
    <n v="0"/>
    <n v="6.7115999999999989"/>
  </r>
  <r>
    <n v="196"/>
    <s v="CA-2014-140004"/>
    <d v="2014-03-21T00:00:00"/>
    <d v="2014-03-25T00:00:00"/>
    <s v="Standard Class"/>
    <s v="CB-12025"/>
    <s v="Cassandra Brandow"/>
    <s v="Consumer"/>
    <s v="United States"/>
    <x v="57"/>
    <x v="24"/>
    <n v="45011"/>
    <s v="East"/>
    <s v="OFF-AR-10004685"/>
    <s v="Office Supplies"/>
    <s v="Art"/>
    <s v="Binney &amp; Smith Crayola Metallic Colored Pencils, 8-Color Set"/>
    <x v="191"/>
    <n v="2"/>
    <n v="0.2"/>
    <n v="1.2037999999999995"/>
  </r>
  <r>
    <n v="197"/>
    <s v="CA-2014-140004"/>
    <d v="2014-03-21T00:00:00"/>
    <d v="2014-03-25T00:00:00"/>
    <s v="Standard Class"/>
    <s v="CB-12025"/>
    <s v="Cassandra Brandow"/>
    <s v="Consumer"/>
    <s v="United States"/>
    <x v="57"/>
    <x v="24"/>
    <n v="45011"/>
    <s v="East"/>
    <s v="OFF-AR-10004027"/>
    <s v="Office Supplies"/>
    <s v="Art"/>
    <s v="Binney &amp; Smith inkTank Erasable Desk Highlighter, Chisel Tip, Yellow, 12/Box"/>
    <x v="192"/>
    <n v="3"/>
    <n v="0.2"/>
    <n v="1.5876000000000006"/>
  </r>
  <r>
    <n v="198"/>
    <s v="CA-2017-107720"/>
    <d v="2017-11-06T00:00:00"/>
    <d v="2017-11-13T00:00:00"/>
    <s v="Standard Class"/>
    <s v="VM-21685"/>
    <s v="Valerie Mitchum"/>
    <s v="Home Office"/>
    <s v="United States"/>
    <x v="58"/>
    <x v="30"/>
    <n v="7090"/>
    <s v="East"/>
    <s v="OFF-ST-10001414"/>
    <s v="Office Supplies"/>
    <s v="Storage"/>
    <s v="Decoflex Hanging Personal Folder File"/>
    <x v="193"/>
    <n v="3"/>
    <n v="0"/>
    <n v="12.0276"/>
  </r>
  <r>
    <n v="199"/>
    <s v="US-2017-124303"/>
    <d v="2017-07-06T00:00:00"/>
    <d v="2017-07-13T00:00:00"/>
    <s v="Standard Class"/>
    <s v="FH-14365"/>
    <s v="Fred Hopkins"/>
    <s v="Corporate"/>
    <s v="United States"/>
    <x v="10"/>
    <x v="9"/>
    <n v="19120"/>
    <s v="East"/>
    <s v="OFF-BI-10000343"/>
    <s v="Office Supplies"/>
    <s v="Binders"/>
    <s v="Pressboard Covers with Storage Hooks, 9 1/2&quot; x 11&quot;, Light Blue"/>
    <x v="194"/>
    <n v="2"/>
    <n v="0.7"/>
    <n v="-2.2585999999999995"/>
  </r>
  <r>
    <n v="200"/>
    <s v="US-2017-124303"/>
    <d v="2017-07-06T00:00:00"/>
    <d v="2017-07-13T00:00:00"/>
    <s v="Standard Class"/>
    <s v="FH-14365"/>
    <s v="Fred Hopkins"/>
    <s v="Corporate"/>
    <s v="United States"/>
    <x v="10"/>
    <x v="9"/>
    <n v="19120"/>
    <s v="East"/>
    <s v="OFF-PA-10002749"/>
    <s v="Office Supplies"/>
    <s v="Paper"/>
    <s v="Wirebound Message Books, 5-1/2 x 4 Forms, 2 or 4 Forms per Page"/>
    <x v="195"/>
    <n v="3"/>
    <n v="0.2"/>
    <n v="5.8203000000000005"/>
  </r>
  <r>
    <n v="201"/>
    <s v="CA-2017-105074"/>
    <d v="2017-06-24T00:00:00"/>
    <d v="2017-06-29T00:00:00"/>
    <s v="Standard Class"/>
    <s v="MB-17305"/>
    <s v="Maria Bertelson"/>
    <s v="Consumer"/>
    <s v="United States"/>
    <x v="59"/>
    <x v="24"/>
    <n v="44312"/>
    <s v="East"/>
    <s v="OFF-PA-10002666"/>
    <s v="Office Supplies"/>
    <s v="Paper"/>
    <s v="Southworth 25% Cotton Linen-Finish Paper &amp; Envelopes"/>
    <x v="196"/>
    <n v="3"/>
    <n v="0.2"/>
    <n v="6.794999999999999"/>
  </r>
  <r>
    <n v="202"/>
    <s v="CA-2014-133690"/>
    <d v="2014-08-03T00:00:00"/>
    <d v="2014-08-05T00:00:00"/>
    <s v="First Class"/>
    <s v="BS-11755"/>
    <s v="Bruce Stewart"/>
    <s v="Consumer"/>
    <s v="United States"/>
    <x v="60"/>
    <x v="22"/>
    <n v="80219"/>
    <s v="West"/>
    <s v="FUR-TA-10004289"/>
    <s v="Furniture"/>
    <s v="Tables"/>
    <s v="BoxOffice By Design Rectangular and Half-Moon Meeting Room Tables"/>
    <x v="197"/>
    <n v="2"/>
    <n v="0.5"/>
    <n v="-161.875"/>
  </r>
  <r>
    <n v="203"/>
    <s v="CA-2014-133690"/>
    <d v="2014-08-03T00:00:00"/>
    <d v="2014-08-05T00:00:00"/>
    <s v="First Class"/>
    <s v="BS-11755"/>
    <s v="Bruce Stewart"/>
    <s v="Consumer"/>
    <s v="United States"/>
    <x v="60"/>
    <x v="22"/>
    <n v="80219"/>
    <s v="West"/>
    <s v="OFF-AP-10003622"/>
    <s v="Office Supplies"/>
    <s v="Appliances"/>
    <s v="Bravo II Megaboss 12-Amp Hard Body Upright, Replacement Belts, 2 Belts per Pack"/>
    <x v="198"/>
    <n v="1"/>
    <n v="0.2"/>
    <n v="0.29249999999999987"/>
  </r>
  <r>
    <n v="204"/>
    <s v="US-2017-116701"/>
    <d v="2017-12-17T00:00:00"/>
    <d v="2017-12-21T00:00:00"/>
    <s v="Second Class"/>
    <s v="LC-17140"/>
    <s v="Logan Currie"/>
    <s v="Consumer"/>
    <s v="United States"/>
    <x v="61"/>
    <x v="5"/>
    <n v="75220"/>
    <s v="Central"/>
    <s v="OFF-AP-10003217"/>
    <s v="Office Supplies"/>
    <s v="Appliances"/>
    <s v="Eureka Sanitaire  Commercial Upright"/>
    <x v="199"/>
    <n v="2"/>
    <n v="0.8"/>
    <n v="-178.96680000000001"/>
  </r>
  <r>
    <n v="205"/>
    <s v="CA-2017-126382"/>
    <d v="2017-06-03T00:00:00"/>
    <d v="2017-06-07T00:00:00"/>
    <s v="Standard Class"/>
    <s v="HK-14890"/>
    <s v="Heather Kirkland"/>
    <s v="Corporate"/>
    <s v="United States"/>
    <x v="47"/>
    <x v="18"/>
    <n v="37064"/>
    <s v="South"/>
    <s v="FUR-FU-10002960"/>
    <s v="Furniture"/>
    <s v="Furnishings"/>
    <s v="Eldon 200 Class Desk Accessories, Burgundy"/>
    <x v="200"/>
    <n v="7"/>
    <n v="0.2"/>
    <n v="9.6712000000000025"/>
  </r>
  <r>
    <n v="206"/>
    <s v="CA-2017-108329"/>
    <d v="2017-12-09T00:00:00"/>
    <d v="2017-12-14T00:00:00"/>
    <s v="Standard Class"/>
    <s v="LE-16810"/>
    <s v="Laurel Elliston"/>
    <s v="Consumer"/>
    <s v="United States"/>
    <x v="62"/>
    <x v="1"/>
    <n v="90604"/>
    <s v="West"/>
    <s v="TEC-PH-10001918"/>
    <s v="Technology"/>
    <s v="Phones"/>
    <s v="Nortel Business Series Terminal T7208 Digital phone"/>
    <x v="201"/>
    <n v="4"/>
    <n v="0.2"/>
    <n v="44.476800000000026"/>
  </r>
  <r>
    <n v="207"/>
    <s v="CA-2017-135860"/>
    <d v="2017-12-01T00:00:00"/>
    <d v="2017-12-07T00:00:00"/>
    <s v="Standard Class"/>
    <s v="JH-15985"/>
    <s v="Joseph Holt"/>
    <s v="Consumer"/>
    <s v="United States"/>
    <x v="63"/>
    <x v="12"/>
    <n v="48601"/>
    <s v="Central"/>
    <s v="OFF-ST-10000642"/>
    <s v="Office Supplies"/>
    <s v="Storage"/>
    <s v="Tennsco Lockers, Gray"/>
    <x v="202"/>
    <n v="4"/>
    <n v="0"/>
    <n v="5.8743999999999943"/>
  </r>
  <r>
    <n v="208"/>
    <s v="CA-2017-135860"/>
    <d v="2017-12-01T00:00:00"/>
    <d v="2017-12-07T00:00:00"/>
    <s v="Standard Class"/>
    <s v="JH-15985"/>
    <s v="Joseph Holt"/>
    <s v="Consumer"/>
    <s v="United States"/>
    <x v="63"/>
    <x v="12"/>
    <n v="48601"/>
    <s v="Central"/>
    <s v="TEC-PH-10001700"/>
    <s v="Technology"/>
    <s v="Phones"/>
    <s v="Panasonic KX-TG6844B Expandable Digital Cordless Telephone"/>
    <x v="203"/>
    <n v="2"/>
    <n v="0"/>
    <n v="35.634600000000006"/>
  </r>
  <r>
    <n v="209"/>
    <s v="CA-2017-135860"/>
    <d v="2017-12-01T00:00:00"/>
    <d v="2017-12-07T00:00:00"/>
    <s v="Standard Class"/>
    <s v="JH-15985"/>
    <s v="Joseph Holt"/>
    <s v="Consumer"/>
    <s v="United States"/>
    <x v="63"/>
    <x v="12"/>
    <n v="48601"/>
    <s v="Central"/>
    <s v="OFF-BI-10003274"/>
    <s v="Office Supplies"/>
    <s v="Binders"/>
    <s v="Avery Durable Slant Ring Binders, No Labels"/>
    <x v="204"/>
    <n v="4"/>
    <n v="0"/>
    <n v="7.4824000000000002"/>
  </r>
  <r>
    <n v="210"/>
    <s v="CA-2017-135860"/>
    <d v="2017-12-01T00:00:00"/>
    <d v="2017-12-07T00:00:00"/>
    <s v="Standard Class"/>
    <s v="JH-15985"/>
    <s v="Joseph Holt"/>
    <s v="Consumer"/>
    <s v="United States"/>
    <x v="63"/>
    <x v="12"/>
    <n v="48601"/>
    <s v="Central"/>
    <s v="OFF-FA-10000134"/>
    <s v="Office Supplies"/>
    <s v="Fasteners"/>
    <s v="Advantus Push Pins, Aluminum Head"/>
    <x v="205"/>
    <n v="9"/>
    <n v="0"/>
    <n v="16.209899999999998"/>
  </r>
  <r>
    <n v="211"/>
    <s v="CA-2017-135860"/>
    <d v="2017-12-01T00:00:00"/>
    <d v="2017-12-07T00:00:00"/>
    <s v="Standard Class"/>
    <s v="JH-15985"/>
    <s v="Joseph Holt"/>
    <s v="Consumer"/>
    <s v="United States"/>
    <x v="63"/>
    <x v="12"/>
    <n v="48601"/>
    <s v="Central"/>
    <s v="OFF-ST-10001522"/>
    <s v="Office Supplies"/>
    <s v="Storage"/>
    <s v="Gould Plastics 18-Pocket Panel Bin, 34w x 5-1/4d x 20-1/2h"/>
    <x v="206"/>
    <n v="1"/>
    <n v="0"/>
    <n v="3.6795999999999935"/>
  </r>
  <r>
    <n v="212"/>
    <s v="CA-2015-101007"/>
    <d v="2015-02-09T00:00:00"/>
    <d v="2015-02-13T00:00:00"/>
    <s v="Second Class"/>
    <s v="MS-17980"/>
    <s v="Michael Stewart"/>
    <s v="Corporate"/>
    <s v="United States"/>
    <x v="61"/>
    <x v="5"/>
    <n v="75220"/>
    <s v="Central"/>
    <s v="TEC-AC-10001266"/>
    <s v="Technology"/>
    <s v="Accessories"/>
    <s v="Memorex Micro Travel Drive 8 GB"/>
    <x v="207"/>
    <n v="2"/>
    <n v="0.2"/>
    <n v="6.4999999999999991"/>
  </r>
  <r>
    <n v="213"/>
    <s v="CA-2015-146262"/>
    <d v="2015-01-02T00:00:00"/>
    <d v="2015-01-09T00:00:00"/>
    <s v="Standard Class"/>
    <s v="VW-21775"/>
    <s v="Victoria Wilson"/>
    <s v="Corporate"/>
    <s v="United States"/>
    <x v="64"/>
    <x v="24"/>
    <n v="44256"/>
    <s v="East"/>
    <s v="OFF-LA-10004544"/>
    <s v="Office Supplies"/>
    <s v="Labels"/>
    <s v="Avery 505"/>
    <x v="208"/>
    <n v="2"/>
    <n v="0.2"/>
    <n v="8.879999999999999"/>
  </r>
  <r>
    <n v="214"/>
    <s v="CA-2015-146262"/>
    <d v="2015-01-02T00:00:00"/>
    <d v="2015-01-09T00:00:00"/>
    <s v="Standard Class"/>
    <s v="VW-21775"/>
    <s v="Victoria Wilson"/>
    <s v="Corporate"/>
    <s v="United States"/>
    <x v="64"/>
    <x v="24"/>
    <n v="44256"/>
    <s v="East"/>
    <s v="FUR-BO-10004695"/>
    <s v="Furniture"/>
    <s v="Bookcases"/>
    <s v="O'Sullivan 2-Door Barrister Bookcase in Odessa Pine"/>
    <x v="209"/>
    <n v="5"/>
    <n v="0.5"/>
    <n v="-244.32300000000006"/>
  </r>
  <r>
    <n v="215"/>
    <s v="CA-2015-146262"/>
    <d v="2015-01-02T00:00:00"/>
    <d v="2015-01-09T00:00:00"/>
    <s v="Standard Class"/>
    <s v="VW-21775"/>
    <s v="Victoria Wilson"/>
    <s v="Corporate"/>
    <s v="United States"/>
    <x v="64"/>
    <x v="24"/>
    <n v="44256"/>
    <s v="East"/>
    <s v="TEC-PH-10002844"/>
    <s v="Technology"/>
    <s v="Phones"/>
    <s v="Speck Products Candyshell Flip Case"/>
    <x v="210"/>
    <n v="3"/>
    <n v="0.4"/>
    <n v="-14.695800000000006"/>
  </r>
  <r>
    <n v="216"/>
    <s v="CA-2015-146262"/>
    <d v="2015-01-02T00:00:00"/>
    <d v="2015-01-09T00:00:00"/>
    <s v="Standard Class"/>
    <s v="VW-21775"/>
    <s v="Victoria Wilson"/>
    <s v="Corporate"/>
    <s v="United States"/>
    <x v="64"/>
    <x v="24"/>
    <n v="44256"/>
    <s v="East"/>
    <s v="TEC-MA-10000864"/>
    <s v="Technology"/>
    <s v="Machines"/>
    <s v="Cisco 9971 IP Video Phone Charcoal"/>
    <x v="211"/>
    <n v="9"/>
    <n v="0.7"/>
    <n v="-950.40000000000009"/>
  </r>
  <r>
    <n v="217"/>
    <s v="CA-2015-146262"/>
    <d v="2015-01-02T00:00:00"/>
    <d v="2015-01-09T00:00:00"/>
    <s v="Standard Class"/>
    <s v="VW-21775"/>
    <s v="Victoria Wilson"/>
    <s v="Corporate"/>
    <s v="United States"/>
    <x v="64"/>
    <x v="24"/>
    <n v="44256"/>
    <s v="East"/>
    <s v="TEC-AC-10000109"/>
    <s v="Technology"/>
    <s v="Accessories"/>
    <s v="Sony Micro Vault Click 16 GB USB 2.0 Flash Drive"/>
    <x v="212"/>
    <n v="2"/>
    <n v="0.2"/>
    <n v="4.4792000000000058"/>
  </r>
  <r>
    <n v="218"/>
    <s v="CA-2016-130162"/>
    <d v="2016-10-28T00:00:00"/>
    <d v="2016-11-01T00:00:00"/>
    <s v="Standard Class"/>
    <s v="JH-15910"/>
    <s v="Jonathan Howell"/>
    <s v="Consumer"/>
    <s v="United States"/>
    <x v="1"/>
    <x v="1"/>
    <n v="90032"/>
    <s v="West"/>
    <s v="OFF-ST-10001328"/>
    <s v="Office Supplies"/>
    <s v="Storage"/>
    <s v="Personal Filing Tote with Lid, Black/Gray"/>
    <x v="213"/>
    <n v="6"/>
    <n v="0"/>
    <n v="26.056800000000003"/>
  </r>
  <r>
    <n v="219"/>
    <s v="CA-2016-130162"/>
    <d v="2016-10-28T00:00:00"/>
    <d v="2016-11-01T00:00:00"/>
    <s v="Standard Class"/>
    <s v="JH-15910"/>
    <s v="Jonathan Howell"/>
    <s v="Consumer"/>
    <s v="United States"/>
    <x v="1"/>
    <x v="1"/>
    <n v="90032"/>
    <s v="West"/>
    <s v="TEC-PH-10002563"/>
    <s v="Technology"/>
    <s v="Phones"/>
    <s v="Adtran 1202752G1"/>
    <x v="214"/>
    <n v="3"/>
    <n v="0.2"/>
    <n v="22.678200000000018"/>
  </r>
  <r>
    <n v="220"/>
    <s v="CA-2015-169397"/>
    <d v="2015-12-24T00:00:00"/>
    <d v="2015-12-27T00:00:00"/>
    <s v="First Class"/>
    <s v="JB-15925"/>
    <s v="Joni Blumstein"/>
    <s v="Consumer"/>
    <s v="United States"/>
    <x v="65"/>
    <x v="24"/>
    <n v="43017"/>
    <s v="East"/>
    <s v="OFF-FA-10000585"/>
    <s v="Office Supplies"/>
    <s v="Fasteners"/>
    <s v="OIC Bulk Pack Metal Binder Clips"/>
    <x v="215"/>
    <n v="2"/>
    <n v="0.2"/>
    <n v="1.8147999999999997"/>
  </r>
  <r>
    <n v="221"/>
    <s v="CA-2015-169397"/>
    <d v="2015-12-24T00:00:00"/>
    <d v="2015-12-27T00:00:00"/>
    <s v="First Class"/>
    <s v="JB-15925"/>
    <s v="Joni Blumstein"/>
    <s v="Consumer"/>
    <s v="United States"/>
    <x v="65"/>
    <x v="24"/>
    <n v="43017"/>
    <s v="East"/>
    <s v="OFF-PA-10004000"/>
    <s v="Office Supplies"/>
    <s v="Paper"/>
    <s v="While You Were Out Pads, 50 per Pad, 4 x 5 1/4, Green Cycle"/>
    <x v="216"/>
    <n v="6"/>
    <n v="0.2"/>
    <n v="8.2302"/>
  </r>
  <r>
    <n v="222"/>
    <s v="CA-2015-169397"/>
    <d v="2015-12-24T00:00:00"/>
    <d v="2015-12-27T00:00:00"/>
    <s v="First Class"/>
    <s v="JB-15925"/>
    <s v="Joni Blumstein"/>
    <s v="Consumer"/>
    <s v="United States"/>
    <x v="65"/>
    <x v="24"/>
    <n v="43017"/>
    <s v="East"/>
    <s v="OFF-BI-10002852"/>
    <s v="Office Supplies"/>
    <s v="Binders"/>
    <s v="Ibico Standard Transparent Covers"/>
    <x v="217"/>
    <n v="4"/>
    <n v="0.7"/>
    <n v="-13.843199999999996"/>
  </r>
  <r>
    <n v="223"/>
    <s v="CA-2015-169397"/>
    <d v="2015-12-24T00:00:00"/>
    <d v="2015-12-27T00:00:00"/>
    <s v="First Class"/>
    <s v="JB-15925"/>
    <s v="Joni Blumstein"/>
    <s v="Consumer"/>
    <s v="United States"/>
    <x v="65"/>
    <x v="24"/>
    <n v="43017"/>
    <s v="East"/>
    <s v="FUR-FU-10000087"/>
    <s v="Furniture"/>
    <s v="Furnishings"/>
    <s v="Executive Impressions 14&quot; Two-Color Numerals Wall Clock"/>
    <x v="218"/>
    <n v="4"/>
    <n v="0.2"/>
    <n v="19.084800000000005"/>
  </r>
  <r>
    <n v="224"/>
    <s v="CA-2015-169397"/>
    <d v="2015-12-24T00:00:00"/>
    <d v="2015-12-27T00:00:00"/>
    <s v="First Class"/>
    <s v="JB-15925"/>
    <s v="Joni Blumstein"/>
    <s v="Consumer"/>
    <s v="United States"/>
    <x v="65"/>
    <x v="24"/>
    <n v="43017"/>
    <s v="East"/>
    <s v="TEC-MA-10001148"/>
    <s v="Technology"/>
    <s v="Machines"/>
    <s v="Swingline SM12-08 MicroCut Jam Free Shredder"/>
    <x v="219"/>
    <n v="4"/>
    <n v="0.7"/>
    <n v="-383.99040000000002"/>
  </r>
  <r>
    <n v="225"/>
    <s v="CA-2015-169397"/>
    <d v="2015-12-24T00:00:00"/>
    <d v="2015-12-27T00:00:00"/>
    <s v="First Class"/>
    <s v="JB-15925"/>
    <s v="Joni Blumstein"/>
    <s v="Consumer"/>
    <s v="United States"/>
    <x v="65"/>
    <x v="24"/>
    <n v="43017"/>
    <s v="East"/>
    <s v="OFF-AR-10001958"/>
    <s v="Office Supplies"/>
    <s v="Art"/>
    <s v="Stanley Bostitch Contemporary Electric Pencil Sharpeners"/>
    <x v="220"/>
    <n v="2"/>
    <n v="0.2"/>
    <n v="2.7168000000000001"/>
  </r>
  <r>
    <n v="226"/>
    <s v="CA-2015-163055"/>
    <d v="2015-08-09T00:00:00"/>
    <d v="2015-08-16T00:00:00"/>
    <s v="Standard Class"/>
    <s v="DS-13180"/>
    <s v="David Smith"/>
    <s v="Corporate"/>
    <s v="United States"/>
    <x v="66"/>
    <x v="12"/>
    <n v="48227"/>
    <s v="Central"/>
    <s v="OFF-AR-10001026"/>
    <s v="Office Supplies"/>
    <s v="Art"/>
    <s v="Sanford Uni-Blazer View Highlighters, Chisel Tip, Yellow"/>
    <x v="221"/>
    <n v="1"/>
    <n v="0"/>
    <n v="0.96800000000000019"/>
  </r>
  <r>
    <n v="227"/>
    <s v="CA-2015-163055"/>
    <d v="2015-08-09T00:00:00"/>
    <d v="2015-08-16T00:00:00"/>
    <s v="Standard Class"/>
    <s v="DS-13180"/>
    <s v="David Smith"/>
    <s v="Corporate"/>
    <s v="United States"/>
    <x v="66"/>
    <x v="12"/>
    <n v="48227"/>
    <s v="Central"/>
    <s v="FUR-TA-10003748"/>
    <s v="Furniture"/>
    <s v="Tables"/>
    <s v="Bevis 36 x 72 Conference Tables"/>
    <x v="222"/>
    <n v="5"/>
    <n v="0"/>
    <n v="136.93899999999999"/>
  </r>
  <r>
    <n v="228"/>
    <s v="CA-2015-163055"/>
    <d v="2015-08-09T00:00:00"/>
    <d v="2015-08-16T00:00:00"/>
    <s v="Standard Class"/>
    <s v="DS-13180"/>
    <s v="David Smith"/>
    <s v="Corporate"/>
    <s v="United States"/>
    <x v="66"/>
    <x v="12"/>
    <n v="48227"/>
    <s v="Central"/>
    <s v="OFF-ST-10002485"/>
    <s v="Office Supplies"/>
    <s v="Storage"/>
    <s v="Rogers Deluxe File Chest"/>
    <x v="223"/>
    <n v="1"/>
    <n v="0"/>
    <n v="0.21979999999999933"/>
  </r>
  <r>
    <n v="229"/>
    <s v="US-2015-145436"/>
    <d v="2015-02-28T00:00:00"/>
    <d v="2015-03-04T00:00:00"/>
    <s v="Standard Class"/>
    <s v="VD-21670"/>
    <s v="Valerie Dominguez"/>
    <s v="Consumer"/>
    <s v="United States"/>
    <x v="29"/>
    <x v="18"/>
    <n v="38401"/>
    <s v="South"/>
    <s v="FUR-CH-10004860"/>
    <s v="Furniture"/>
    <s v="Chairs"/>
    <s v="Global Low Back Tilter Chair"/>
    <x v="224"/>
    <n v="2"/>
    <n v="0.2"/>
    <n v="-28.274400000000021"/>
  </r>
  <r>
    <n v="230"/>
    <s v="US-2015-145436"/>
    <d v="2015-02-28T00:00:00"/>
    <d v="2015-03-04T00:00:00"/>
    <s v="Standard Class"/>
    <s v="VD-21670"/>
    <s v="Valerie Dominguez"/>
    <s v="Consumer"/>
    <s v="United States"/>
    <x v="29"/>
    <x v="18"/>
    <n v="38401"/>
    <s v="South"/>
    <s v="FUR-CH-10004477"/>
    <s v="Furniture"/>
    <s v="Chairs"/>
    <s v="Global Push Button Manager's Chair, Indigo"/>
    <x v="225"/>
    <n v="8"/>
    <n v="0.2"/>
    <n v="43.840799999999973"/>
  </r>
  <r>
    <n v="231"/>
    <s v="US-2014-156216"/>
    <d v="2014-09-13T00:00:00"/>
    <d v="2014-09-17T00:00:00"/>
    <s v="Standard Class"/>
    <s v="EA-14035"/>
    <s v="Erin Ashbrook"/>
    <s v="Corporate"/>
    <s v="United States"/>
    <x v="35"/>
    <x v="3"/>
    <n v="28205"/>
    <s v="South"/>
    <s v="OFF-BI-10001679"/>
    <s v="Office Supplies"/>
    <s v="Binders"/>
    <s v="GBC Instant Index System for Binding Systems"/>
    <x v="226"/>
    <n v="7"/>
    <n v="0.7"/>
    <n v="-12.431999999999999"/>
  </r>
  <r>
    <n v="232"/>
    <s v="US-2017-100930"/>
    <d v="2017-04-07T00:00:00"/>
    <d v="2017-04-12T00:00:00"/>
    <s v="Standard Class"/>
    <s v="CS-12400"/>
    <s v="Christopher Schild"/>
    <s v="Home Office"/>
    <s v="United States"/>
    <x v="67"/>
    <x v="2"/>
    <n v="33614"/>
    <s v="South"/>
    <s v="FUR-TA-10001705"/>
    <s v="Furniture"/>
    <s v="Tables"/>
    <s v="Bush Advantage Collection Round Conference Table"/>
    <x v="227"/>
    <n v="2"/>
    <n v="0.45"/>
    <n v="-102.04800000000003"/>
  </r>
  <r>
    <n v="233"/>
    <s v="US-2017-100930"/>
    <d v="2017-04-07T00:00:00"/>
    <d v="2017-04-12T00:00:00"/>
    <s v="Standard Class"/>
    <s v="CS-12400"/>
    <s v="Christopher Schild"/>
    <s v="Home Office"/>
    <s v="United States"/>
    <x v="67"/>
    <x v="2"/>
    <n v="33614"/>
    <s v="South"/>
    <s v="FUR-TA-10003473"/>
    <s v="Furniture"/>
    <s v="Tables"/>
    <s v="Bretford Rectangular Conference Table Tops"/>
    <x v="228"/>
    <n v="3"/>
    <n v="0.45"/>
    <n v="-248.24579999999992"/>
  </r>
  <r>
    <n v="234"/>
    <s v="US-2017-100930"/>
    <d v="2017-04-07T00:00:00"/>
    <d v="2017-04-12T00:00:00"/>
    <s v="Standard Class"/>
    <s v="CS-12400"/>
    <s v="Christopher Schild"/>
    <s v="Home Office"/>
    <s v="United States"/>
    <x v="67"/>
    <x v="2"/>
    <n v="33614"/>
    <s v="South"/>
    <s v="OFF-BI-10001679"/>
    <s v="Office Supplies"/>
    <s v="Binders"/>
    <s v="GBC Instant Index System for Binding Systems"/>
    <x v="229"/>
    <n v="2"/>
    <n v="0.7"/>
    <n v="-3.5519999999999996"/>
  </r>
  <r>
    <n v="235"/>
    <s v="US-2017-100930"/>
    <d v="2017-04-07T00:00:00"/>
    <d v="2017-04-12T00:00:00"/>
    <s v="Standard Class"/>
    <s v="CS-12400"/>
    <s v="Christopher Schild"/>
    <s v="Home Office"/>
    <s v="United States"/>
    <x v="67"/>
    <x v="2"/>
    <n v="33614"/>
    <s v="South"/>
    <s v="FUR-FU-10004017"/>
    <s v="Furniture"/>
    <s v="Furnishings"/>
    <s v="Tenex Contemporary Contur Chairmats for Low and Medium Pile Carpet, Computer, 39&quot; x 49&quot;"/>
    <x v="230"/>
    <n v="3"/>
    <n v="0.2"/>
    <n v="0"/>
  </r>
  <r>
    <n v="236"/>
    <s v="US-2017-100930"/>
    <d v="2017-04-07T00:00:00"/>
    <d v="2017-04-12T00:00:00"/>
    <s v="Standard Class"/>
    <s v="CS-12400"/>
    <s v="Christopher Schild"/>
    <s v="Home Office"/>
    <s v="United States"/>
    <x v="67"/>
    <x v="2"/>
    <n v="33614"/>
    <s v="South"/>
    <s v="TEC-AC-10003832"/>
    <s v="Technology"/>
    <s v="Accessories"/>
    <s v="Logitech P710e Mobile Speakerphone"/>
    <x v="231"/>
    <n v="3"/>
    <n v="0.2"/>
    <n v="-7.724700000000098"/>
  </r>
  <r>
    <n v="237"/>
    <s v="CA-2017-160514"/>
    <d v="2017-11-12T00:00:00"/>
    <d v="2017-11-16T00:00:00"/>
    <s v="Standard Class"/>
    <s v="DB-13120"/>
    <s v="David Bremer"/>
    <s v="Corporate"/>
    <s v="United States"/>
    <x v="68"/>
    <x v="1"/>
    <n v="95051"/>
    <s v="West"/>
    <s v="OFF-PA-10002479"/>
    <s v="Office Supplies"/>
    <s v="Paper"/>
    <s v="Xerox 4200 Series MultiUse Premium Copy Paper (20Lb. and 84 Bright)"/>
    <x v="232"/>
    <n v="2"/>
    <n v="0"/>
    <n v="4.7519999999999998"/>
  </r>
  <r>
    <n v="238"/>
    <s v="CA-2016-157749"/>
    <d v="2016-06-04T00:00:00"/>
    <d v="2016-06-09T00:00:00"/>
    <s v="Second Class"/>
    <s v="KL-16645"/>
    <s v="Ken Lonsdale"/>
    <s v="Consumer"/>
    <s v="United States"/>
    <x v="22"/>
    <x v="10"/>
    <n v="60610"/>
    <s v="Central"/>
    <s v="OFF-PA-10003349"/>
    <s v="Office Supplies"/>
    <s v="Paper"/>
    <s v="Xerox 1957"/>
    <x v="233"/>
    <n v="5"/>
    <n v="0.2"/>
    <n v="9.3960000000000008"/>
  </r>
  <r>
    <n v="239"/>
    <s v="CA-2016-157749"/>
    <d v="2016-06-04T00:00:00"/>
    <d v="2016-06-09T00:00:00"/>
    <s v="Second Class"/>
    <s v="KL-16645"/>
    <s v="Ken Lonsdale"/>
    <s v="Consumer"/>
    <s v="United States"/>
    <x v="22"/>
    <x v="10"/>
    <n v="60610"/>
    <s v="Central"/>
    <s v="FUR-FU-10000576"/>
    <s v="Furniture"/>
    <s v="Furnishings"/>
    <s v="Luxo Professional Fluorescent Magnifier Lamp with Clamp-Mount Base"/>
    <x v="234"/>
    <n v="5"/>
    <n v="0.6"/>
    <n v="-356.72799999999995"/>
  </r>
  <r>
    <n v="240"/>
    <s v="CA-2016-157749"/>
    <d v="2016-06-04T00:00:00"/>
    <d v="2016-06-09T00:00:00"/>
    <s v="Second Class"/>
    <s v="KL-16645"/>
    <s v="Ken Lonsdale"/>
    <s v="Consumer"/>
    <s v="United States"/>
    <x v="22"/>
    <x v="10"/>
    <n v="60610"/>
    <s v="Central"/>
    <s v="FUR-FU-10004351"/>
    <s v="Furniture"/>
    <s v="Furnishings"/>
    <s v="Staple-based wall hangings"/>
    <x v="235"/>
    <n v="3"/>
    <n v="0.6"/>
    <n v="-4.6751999999999985"/>
  </r>
  <r>
    <n v="241"/>
    <s v="CA-2016-157749"/>
    <d v="2016-06-04T00:00:00"/>
    <d v="2016-06-09T00:00:00"/>
    <s v="Second Class"/>
    <s v="KL-16645"/>
    <s v="Ken Lonsdale"/>
    <s v="Consumer"/>
    <s v="United States"/>
    <x v="22"/>
    <x v="10"/>
    <n v="60610"/>
    <s v="Central"/>
    <s v="TEC-PH-10000011"/>
    <s v="Technology"/>
    <s v="Phones"/>
    <s v="PureGear Roll-On Screen Protector"/>
    <x v="236"/>
    <n v="2"/>
    <n v="0.2"/>
    <n v="11.194399999999998"/>
  </r>
  <r>
    <n v="242"/>
    <s v="CA-2016-157749"/>
    <d v="2016-06-04T00:00:00"/>
    <d v="2016-06-09T00:00:00"/>
    <s v="Second Class"/>
    <s v="KL-16645"/>
    <s v="Ken Lonsdale"/>
    <s v="Consumer"/>
    <s v="United States"/>
    <x v="22"/>
    <x v="10"/>
    <n v="60610"/>
    <s v="Central"/>
    <s v="FUR-TA-10002607"/>
    <s v="Furniture"/>
    <s v="Tables"/>
    <s v="KI Conference Tables"/>
    <x v="237"/>
    <n v="5"/>
    <n v="0.5"/>
    <n v="-120.51299999999998"/>
  </r>
  <r>
    <n v="243"/>
    <s v="CA-2016-157749"/>
    <d v="2016-06-04T00:00:00"/>
    <d v="2016-06-09T00:00:00"/>
    <s v="Second Class"/>
    <s v="KL-16645"/>
    <s v="Ken Lonsdale"/>
    <s v="Consumer"/>
    <s v="United States"/>
    <x v="22"/>
    <x v="10"/>
    <n v="60610"/>
    <s v="Central"/>
    <s v="FUR-FU-10002505"/>
    <s v="Furniture"/>
    <s v="Furnishings"/>
    <s v="Eldon 100 Class Desk Accessories"/>
    <x v="238"/>
    <n v="3"/>
    <n v="0.6"/>
    <n v="-2.8307999999999995"/>
  </r>
  <r>
    <n v="244"/>
    <s v="CA-2016-157749"/>
    <d v="2016-06-04T00:00:00"/>
    <d v="2016-06-09T00:00:00"/>
    <s v="Second Class"/>
    <s v="KL-16645"/>
    <s v="Ken Lonsdale"/>
    <s v="Consumer"/>
    <s v="United States"/>
    <x v="22"/>
    <x v="10"/>
    <n v="60610"/>
    <s v="Central"/>
    <s v="OFF-AR-10004685"/>
    <s v="Office Supplies"/>
    <s v="Art"/>
    <s v="Binney &amp; Smith Crayola Metallic Colored Pencils, 8-Color Set"/>
    <x v="191"/>
    <n v="2"/>
    <n v="0.2"/>
    <n v="1.2037999999999995"/>
  </r>
  <r>
    <n v="245"/>
    <s v="CA-2014-131926"/>
    <d v="2014-06-01T00:00:00"/>
    <d v="2014-06-06T00:00:00"/>
    <s v="Second Class"/>
    <s v="DW-13480"/>
    <s v="Dianna Wilson"/>
    <s v="Home Office"/>
    <s v="United States"/>
    <x v="69"/>
    <x v="11"/>
    <n v="55044"/>
    <s v="Central"/>
    <s v="FUR-CH-10004063"/>
    <s v="Furniture"/>
    <s v="Chairs"/>
    <s v="Global Deluxe High-Back Manager's Chair"/>
    <x v="239"/>
    <n v="7"/>
    <n v="0"/>
    <n v="580.53939999999989"/>
  </r>
  <r>
    <n v="246"/>
    <s v="CA-2014-131926"/>
    <d v="2014-06-01T00:00:00"/>
    <d v="2014-06-06T00:00:00"/>
    <s v="Second Class"/>
    <s v="DW-13480"/>
    <s v="Dianna Wilson"/>
    <s v="Home Office"/>
    <s v="United States"/>
    <x v="69"/>
    <x v="11"/>
    <n v="55044"/>
    <s v="Central"/>
    <s v="OFF-ST-10002276"/>
    <s v="Office Supplies"/>
    <s v="Storage"/>
    <s v="Safco Steel Mobile File Cart"/>
    <x v="240"/>
    <n v="2"/>
    <n v="0"/>
    <n v="41.680000000000007"/>
  </r>
  <r>
    <n v="247"/>
    <s v="CA-2014-131926"/>
    <d v="2014-06-01T00:00:00"/>
    <d v="2014-06-06T00:00:00"/>
    <s v="Second Class"/>
    <s v="DW-13480"/>
    <s v="Dianna Wilson"/>
    <s v="Home Office"/>
    <s v="United States"/>
    <x v="69"/>
    <x v="11"/>
    <n v="55044"/>
    <s v="Central"/>
    <s v="OFF-PA-10004082"/>
    <s v="Office Supplies"/>
    <s v="Paper"/>
    <s v="Adams Telephone Message Book w/Frequently-Called Numbers Space, 400 Messages per Book"/>
    <x v="241"/>
    <n v="6"/>
    <n v="0"/>
    <n v="23.94"/>
  </r>
  <r>
    <n v="248"/>
    <s v="CA-2014-131926"/>
    <d v="2014-06-01T00:00:00"/>
    <d v="2014-06-06T00:00:00"/>
    <s v="Second Class"/>
    <s v="DW-13480"/>
    <s v="Dianna Wilson"/>
    <s v="Home Office"/>
    <s v="United States"/>
    <x v="69"/>
    <x v="11"/>
    <n v="55044"/>
    <s v="Central"/>
    <s v="OFF-AP-10002945"/>
    <s v="Office Supplies"/>
    <s v="Appliances"/>
    <s v="Honeywell Enviracaire Portable HEPA Air Cleaner for 17' x 22' Room"/>
    <x v="242"/>
    <n v="5"/>
    <n v="0"/>
    <n v="496.07249999999993"/>
  </r>
  <r>
    <n v="249"/>
    <s v="CA-2014-131926"/>
    <d v="2014-06-01T00:00:00"/>
    <d v="2014-06-06T00:00:00"/>
    <s v="Second Class"/>
    <s v="DW-13480"/>
    <s v="Dianna Wilson"/>
    <s v="Home Office"/>
    <s v="United States"/>
    <x v="69"/>
    <x v="11"/>
    <n v="55044"/>
    <s v="Central"/>
    <s v="OFF-PA-10000061"/>
    <s v="Office Supplies"/>
    <s v="Paper"/>
    <s v="Xerox 205"/>
    <x v="243"/>
    <n v="4"/>
    <n v="0"/>
    <n v="12.441600000000001"/>
  </r>
  <r>
    <n v="250"/>
    <s v="CA-2016-154739"/>
    <d v="2016-12-10T00:00:00"/>
    <d v="2016-12-15T00:00:00"/>
    <s v="Second Class"/>
    <s v="LH-17155"/>
    <s v="Logan Haushalter"/>
    <s v="Consumer"/>
    <s v="United States"/>
    <x v="8"/>
    <x v="1"/>
    <n v="94109"/>
    <s v="West"/>
    <s v="FUR-CH-10002965"/>
    <s v="Furniture"/>
    <s v="Chairs"/>
    <s v="Global Leather Highback Executive Chair with Pneumatic Height Adjustment, Black"/>
    <x v="244"/>
    <n v="2"/>
    <n v="0.2"/>
    <n v="28.137200000000007"/>
  </r>
  <r>
    <n v="251"/>
    <s v="CA-2016-145625"/>
    <d v="2016-09-11T00:00:00"/>
    <d v="2016-09-17T00:00:00"/>
    <s v="Standard Class"/>
    <s v="KC-16540"/>
    <s v="Kelly Collister"/>
    <s v="Consumer"/>
    <s v="United States"/>
    <x v="70"/>
    <x v="1"/>
    <n v="92037"/>
    <s v="West"/>
    <s v="OFF-PA-10004569"/>
    <s v="Office Supplies"/>
    <s v="Paper"/>
    <s v="Wirebound Message Books, Two 4 1/4&quot; x 5&quot; Forms per Page"/>
    <x v="245"/>
    <n v="1"/>
    <n v="0"/>
    <n v="3.5766999999999998"/>
  </r>
  <r>
    <n v="252"/>
    <s v="CA-2016-145625"/>
    <d v="2016-09-11T00:00:00"/>
    <d v="2016-09-17T00:00:00"/>
    <s v="Standard Class"/>
    <s v="KC-16540"/>
    <s v="Kelly Collister"/>
    <s v="Consumer"/>
    <s v="United States"/>
    <x v="70"/>
    <x v="1"/>
    <n v="92037"/>
    <s v="West"/>
    <s v="TEC-AC-10003832"/>
    <s v="Technology"/>
    <s v="Accessories"/>
    <s v="Logitech P710e Mobile Speakerphone"/>
    <x v="246"/>
    <n v="13"/>
    <n v="0"/>
    <n v="636.0002999999997"/>
  </r>
  <r>
    <n v="253"/>
    <s v="CA-2016-146941"/>
    <d v="2016-12-10T00:00:00"/>
    <d v="2016-12-13T00:00:00"/>
    <s v="First Class"/>
    <s v="DL-13315"/>
    <s v="Delfina Latchford"/>
    <s v="Consumer"/>
    <s v="United States"/>
    <x v="20"/>
    <x v="15"/>
    <n v="10024"/>
    <s v="East"/>
    <s v="OFF-ST-10001228"/>
    <s v="Office Supplies"/>
    <s v="Storage"/>
    <s v="Fellowes Personal Hanging Folder Files, Navy"/>
    <x v="247"/>
    <n v="6"/>
    <n v="0"/>
    <n v="22.562400000000004"/>
  </r>
  <r>
    <n v="254"/>
    <s v="CA-2016-146941"/>
    <d v="2016-12-10T00:00:00"/>
    <d v="2016-12-13T00:00:00"/>
    <s v="First Class"/>
    <s v="DL-13315"/>
    <s v="Delfina Latchford"/>
    <s v="Consumer"/>
    <s v="United States"/>
    <x v="20"/>
    <x v="15"/>
    <n v="10024"/>
    <s v="East"/>
    <s v="OFF-EN-10003296"/>
    <s v="Office Supplies"/>
    <s v="Envelopes"/>
    <s v="Tyvek Side-Opening Peel &amp; Seel Expanding Envelopes"/>
    <x v="248"/>
    <n v="4"/>
    <n v="0"/>
    <n v="162.864"/>
  </r>
  <r>
    <n v="255"/>
    <s v="US-2015-159982"/>
    <d v="2015-11-28T00:00:00"/>
    <d v="2015-12-04T00:00:00"/>
    <s v="Standard Class"/>
    <s v="DR-12880"/>
    <s v="Dan Reichenbach"/>
    <s v="Corporate"/>
    <s v="United States"/>
    <x v="22"/>
    <x v="10"/>
    <n v="60623"/>
    <s v="Central"/>
    <s v="FUR-FU-10002505"/>
    <s v="Furniture"/>
    <s v="Furnishings"/>
    <s v="Eldon 100 Class Desk Accessories"/>
    <x v="249"/>
    <n v="9"/>
    <n v="0.6"/>
    <n v="-8.4923999999999982"/>
  </r>
  <r>
    <n v="256"/>
    <s v="US-2015-159982"/>
    <d v="2015-11-28T00:00:00"/>
    <d v="2015-12-04T00:00:00"/>
    <s v="Standard Class"/>
    <s v="DR-12880"/>
    <s v="Dan Reichenbach"/>
    <s v="Corporate"/>
    <s v="United States"/>
    <x v="22"/>
    <x v="10"/>
    <n v="60623"/>
    <s v="Central"/>
    <s v="OFF-ST-10004804"/>
    <s v="Office Supplies"/>
    <s v="Storage"/>
    <s v="Belkin 19&quot; Vented Equipment Shelf, Black"/>
    <x v="250"/>
    <n v="2"/>
    <n v="0.2"/>
    <n v="-19.562399999999997"/>
  </r>
  <r>
    <n v="257"/>
    <s v="US-2015-159982"/>
    <d v="2015-11-28T00:00:00"/>
    <d v="2015-12-04T00:00:00"/>
    <s v="Standard Class"/>
    <s v="DR-12880"/>
    <s v="Dan Reichenbach"/>
    <s v="Corporate"/>
    <s v="United States"/>
    <x v="22"/>
    <x v="10"/>
    <n v="60623"/>
    <s v="Central"/>
    <s v="OFF-ST-10001590"/>
    <s v="Office Supplies"/>
    <s v="Storage"/>
    <s v="Tenex Personal Project File with Scoop Front Design, Black"/>
    <x v="251"/>
    <n v="5"/>
    <n v="0.2"/>
    <n v="4.0439999999999969"/>
  </r>
  <r>
    <n v="258"/>
    <s v="US-2015-159982"/>
    <d v="2015-11-28T00:00:00"/>
    <d v="2015-12-04T00:00:00"/>
    <s v="Standard Class"/>
    <s v="DR-12880"/>
    <s v="Dan Reichenbach"/>
    <s v="Corporate"/>
    <s v="United States"/>
    <x v="22"/>
    <x v="10"/>
    <n v="60623"/>
    <s v="Central"/>
    <s v="TEC-PH-10001580"/>
    <s v="Technology"/>
    <s v="Phones"/>
    <s v="Logitech Mobile Speakerphone P710e - speaker phone"/>
    <x v="252"/>
    <n v="6"/>
    <n v="0.2"/>
    <n v="56.691599999999966"/>
  </r>
  <r>
    <n v="259"/>
    <s v="CA-2017-163139"/>
    <d v="2017-12-01T00:00:00"/>
    <d v="2017-12-03T00:00:00"/>
    <s v="Second Class"/>
    <s v="CC-12670"/>
    <s v="Craig Carreira"/>
    <s v="Consumer"/>
    <s v="United States"/>
    <x v="20"/>
    <x v="15"/>
    <n v="10009"/>
    <s v="East"/>
    <s v="TEC-AC-10000290"/>
    <s v="Technology"/>
    <s v="Accessories"/>
    <s v="Sabrent 4-Port USB 2.0 Hub"/>
    <x v="253"/>
    <n v="3"/>
    <n v="0"/>
    <n v="6.9258000000000006"/>
  </r>
  <r>
    <n v="260"/>
    <s v="CA-2017-163139"/>
    <d v="2017-12-01T00:00:00"/>
    <d v="2017-12-03T00:00:00"/>
    <s v="Second Class"/>
    <s v="CC-12670"/>
    <s v="Craig Carreira"/>
    <s v="Consumer"/>
    <s v="United States"/>
    <x v="20"/>
    <x v="15"/>
    <n v="10009"/>
    <s v="East"/>
    <s v="OFF-ST-10002790"/>
    <s v="Office Supplies"/>
    <s v="Storage"/>
    <s v="Safco Industrial Shelving"/>
    <x v="254"/>
    <n v="3"/>
    <n v="0"/>
    <n v="6.6465000000000174"/>
  </r>
  <r>
    <n v="261"/>
    <s v="CA-2017-163139"/>
    <d v="2017-12-01T00:00:00"/>
    <d v="2017-12-03T00:00:00"/>
    <s v="Second Class"/>
    <s v="CC-12670"/>
    <s v="Craig Carreira"/>
    <s v="Consumer"/>
    <s v="United States"/>
    <x v="20"/>
    <x v="15"/>
    <n v="10009"/>
    <s v="East"/>
    <s v="OFF-BI-10003460"/>
    <s v="Office Supplies"/>
    <s v="Binders"/>
    <s v="Acco 3-Hole Punch"/>
    <x v="255"/>
    <n v="5"/>
    <n v="0.2"/>
    <n v="6.1319999999999988"/>
  </r>
  <r>
    <n v="262"/>
    <s v="US-2017-155299"/>
    <d v="2017-06-08T00:00:00"/>
    <d v="2017-06-12T00:00:00"/>
    <s v="Standard Class"/>
    <s v="Dl-13600"/>
    <s v="Dorris liebe"/>
    <s v="Corporate"/>
    <s v="United States"/>
    <x v="45"/>
    <x v="5"/>
    <n v="77506"/>
    <s v="Central"/>
    <s v="OFF-AP-10002203"/>
    <s v="Office Supplies"/>
    <s v="Appliances"/>
    <s v="Eureka Disposable Bags for Sanitaire Vibra Groomer I Upright Vac"/>
    <x v="256"/>
    <n v="2"/>
    <n v="0.8"/>
    <n v="-4.4660000000000002"/>
  </r>
  <r>
    <n v="263"/>
    <s v="US-2014-106992"/>
    <d v="2014-09-19T00:00:00"/>
    <d v="2014-09-21T00:00:00"/>
    <s v="Second Class"/>
    <s v="SB-20290"/>
    <s v="Sean Braxton"/>
    <s v="Corporate"/>
    <s v="United States"/>
    <x v="12"/>
    <x v="5"/>
    <n v="77036"/>
    <s v="Central"/>
    <s v="TEC-MA-10000822"/>
    <s v="Technology"/>
    <s v="Machines"/>
    <s v="Lexmark MX611dhe Monochrome Laser Printer"/>
    <x v="257"/>
    <n v="3"/>
    <n v="0.4"/>
    <n v="-509.99700000000075"/>
  </r>
  <r>
    <n v="264"/>
    <s v="US-2014-106992"/>
    <d v="2014-09-19T00:00:00"/>
    <d v="2014-09-21T00:00:00"/>
    <s v="Second Class"/>
    <s v="SB-20290"/>
    <s v="Sean Braxton"/>
    <s v="Corporate"/>
    <s v="United States"/>
    <x v="12"/>
    <x v="5"/>
    <n v="77036"/>
    <s v="Central"/>
    <s v="TEC-MA-10003353"/>
    <s v="Technology"/>
    <s v="Machines"/>
    <s v="Xerox WorkCentre 6505DN Laser Multifunction Printer"/>
    <x v="258"/>
    <n v="7"/>
    <n v="0.4"/>
    <n v="-251.99579999999992"/>
  </r>
  <r>
    <n v="265"/>
    <s v="CA-2016-125318"/>
    <d v="2016-06-06T00:00:00"/>
    <d v="2016-06-13T00:00:00"/>
    <s v="Standard Class"/>
    <s v="RC-19825"/>
    <s v="Roy Collins"/>
    <s v="Consumer"/>
    <s v="United States"/>
    <x v="22"/>
    <x v="10"/>
    <n v="60610"/>
    <s v="Central"/>
    <s v="TEC-PH-10001433"/>
    <s v="Technology"/>
    <s v="Phones"/>
    <s v="Cisco Small Business SPA 502G VoIP phone"/>
    <x v="259"/>
    <n v="4"/>
    <n v="0.2"/>
    <n v="28.7196"/>
  </r>
  <r>
    <n v="266"/>
    <s v="CA-2015-155040"/>
    <d v="2015-11-10T00:00:00"/>
    <d v="2015-11-15T00:00:00"/>
    <s v="Standard Class"/>
    <s v="AH-10210"/>
    <s v="Alan Hwang"/>
    <s v="Consumer"/>
    <s v="United States"/>
    <x v="71"/>
    <x v="1"/>
    <n v="94513"/>
    <s v="West"/>
    <s v="TEC-AC-10004469"/>
    <s v="Technology"/>
    <s v="Accessories"/>
    <s v="Microsoft Sculpt Comfort Mouse"/>
    <x v="260"/>
    <n v="2"/>
    <n v="0"/>
    <n v="35.156000000000006"/>
  </r>
  <r>
    <n v="267"/>
    <s v="CA-2017-136826"/>
    <d v="2017-06-16T00:00:00"/>
    <d v="2017-06-20T00:00:00"/>
    <s v="Standard Class"/>
    <s v="CB-12535"/>
    <s v="Claudia Bergmann"/>
    <s v="Corporate"/>
    <s v="United States"/>
    <x v="72"/>
    <x v="3"/>
    <n v="27514"/>
    <s v="South"/>
    <s v="OFF-AR-10003602"/>
    <s v="Office Supplies"/>
    <s v="Art"/>
    <s v="Quartet Omega Colored Chalk, 12/Pack"/>
    <x v="261"/>
    <n v="3"/>
    <n v="0.2"/>
    <n v="4.7303999999999995"/>
  </r>
  <r>
    <n v="268"/>
    <s v="CA-2016-111010"/>
    <d v="2016-01-22T00:00:00"/>
    <d v="2016-01-28T00:00:00"/>
    <s v="Standard Class"/>
    <s v="PG-18895"/>
    <s v="Paul Gonzalez"/>
    <s v="Consumer"/>
    <s v="United States"/>
    <x v="73"/>
    <x v="30"/>
    <n v="7960"/>
    <s v="East"/>
    <s v="OFF-FA-10003472"/>
    <s v="Office Supplies"/>
    <s v="Fasteners"/>
    <s v="Bagged Rubber Bands"/>
    <x v="262"/>
    <n v="6"/>
    <n v="0"/>
    <n v="0.3024"/>
  </r>
  <r>
    <n v="269"/>
    <s v="US-2017-145366"/>
    <d v="2017-12-09T00:00:00"/>
    <d v="2017-12-13T00:00:00"/>
    <s v="Standard Class"/>
    <s v="CA-12310"/>
    <s v="Christine Abelman"/>
    <s v="Corporate"/>
    <s v="United States"/>
    <x v="74"/>
    <x v="24"/>
    <n v="45231"/>
    <s v="East"/>
    <s v="OFF-ST-10004180"/>
    <s v="Office Supplies"/>
    <s v="Storage"/>
    <s v="Safco Commercial Shelving"/>
    <x v="263"/>
    <n v="1"/>
    <n v="0.2"/>
    <n v="-7.4416000000000011"/>
  </r>
  <r>
    <n v="270"/>
    <s v="US-2017-145366"/>
    <d v="2017-12-09T00:00:00"/>
    <d v="2017-12-13T00:00:00"/>
    <s v="Standard Class"/>
    <s v="CA-12310"/>
    <s v="Christine Abelman"/>
    <s v="Corporate"/>
    <s v="United States"/>
    <x v="74"/>
    <x v="24"/>
    <n v="45231"/>
    <s v="East"/>
    <s v="OFF-EN-10004386"/>
    <s v="Office Supplies"/>
    <s v="Envelopes"/>
    <s v="Recycled Interoffice Envelopes with String and Button Closure, 10 x 13"/>
    <x v="264"/>
    <n v="3"/>
    <n v="0.2"/>
    <n v="21.591000000000001"/>
  </r>
  <r>
    <n v="271"/>
    <s v="CA-2017-163979"/>
    <d v="2017-12-28T00:00:00"/>
    <d v="2018-01-02T00:00:00"/>
    <s v="Second Class"/>
    <s v="KH-16690"/>
    <s v="Kristen Hastings"/>
    <s v="Corporate"/>
    <s v="United States"/>
    <x v="8"/>
    <x v="1"/>
    <n v="94110"/>
    <s v="West"/>
    <s v="OFF-ST-10003208"/>
    <s v="Office Supplies"/>
    <s v="Storage"/>
    <s v="Adjustable Depth Letter/Legal Cart"/>
    <x v="265"/>
    <n v="4"/>
    <n v="0"/>
    <n v="210.4935999999999"/>
  </r>
  <r>
    <n v="272"/>
    <s v="CA-2015-155334"/>
    <d v="2015-07-30T00:00:00"/>
    <d v="2015-07-31T00:00:00"/>
    <s v="First Class"/>
    <s v="HA-14920"/>
    <s v="Helen Andreada"/>
    <s v="Consumer"/>
    <s v="United States"/>
    <x v="8"/>
    <x v="1"/>
    <n v="94109"/>
    <s v="West"/>
    <s v="TEC-AC-10003628"/>
    <s v="Technology"/>
    <s v="Accessories"/>
    <s v="Logitech 910-002974 M325 Wireless Mouse for Web Scrolling"/>
    <x v="266"/>
    <n v="7"/>
    <n v="0"/>
    <n v="92.369200000000021"/>
  </r>
  <r>
    <n v="273"/>
    <s v="CA-2015-155334"/>
    <d v="2015-07-30T00:00:00"/>
    <d v="2015-07-31T00:00:00"/>
    <s v="First Class"/>
    <s v="HA-14920"/>
    <s v="Helen Andreada"/>
    <s v="Consumer"/>
    <s v="United States"/>
    <x v="8"/>
    <x v="1"/>
    <n v="94109"/>
    <s v="West"/>
    <s v="FUR-FU-10003274"/>
    <s v="Furniture"/>
    <s v="Furnishings"/>
    <s v="Regeneration Desk Collection"/>
    <x v="267"/>
    <n v="3"/>
    <n v="0"/>
    <n v="2.3232000000000004"/>
  </r>
  <r>
    <n v="274"/>
    <s v="CA-2015-155334"/>
    <d v="2015-07-30T00:00:00"/>
    <d v="2015-07-31T00:00:00"/>
    <s v="First Class"/>
    <s v="HA-14920"/>
    <s v="Helen Andreada"/>
    <s v="Consumer"/>
    <s v="United States"/>
    <x v="8"/>
    <x v="1"/>
    <n v="94109"/>
    <s v="West"/>
    <s v="OFF-BI-10002557"/>
    <s v="Office Supplies"/>
    <s v="Binders"/>
    <s v="Presstex Flexible Ring Binders"/>
    <x v="268"/>
    <n v="3"/>
    <n v="0.2"/>
    <n v="4.0949999999999989"/>
  </r>
  <r>
    <n v="275"/>
    <s v="CA-2017-118136"/>
    <d v="2017-09-16T00:00:00"/>
    <d v="2017-09-17T00:00:00"/>
    <s v="First Class"/>
    <s v="BB-10990"/>
    <s v="Barry Blumstein"/>
    <s v="Corporate"/>
    <s v="United States"/>
    <x v="75"/>
    <x v="1"/>
    <n v="90301"/>
    <s v="West"/>
    <s v="OFF-PA-10002615"/>
    <s v="Office Supplies"/>
    <s v="Paper"/>
    <s v="Ampad Gold Fibre Wirebound Steno Books, 6&quot; x 9&quot;, Gregg Ruled"/>
    <x v="138"/>
    <n v="2"/>
    <n v="0"/>
    <n v="4.0571999999999999"/>
  </r>
  <r>
    <n v="276"/>
    <s v="CA-2017-118136"/>
    <d v="2017-09-16T00:00:00"/>
    <d v="2017-09-17T00:00:00"/>
    <s v="First Class"/>
    <s v="BB-10990"/>
    <s v="Barry Blumstein"/>
    <s v="Corporate"/>
    <s v="United States"/>
    <x v="75"/>
    <x v="1"/>
    <n v="90301"/>
    <s v="West"/>
    <s v="OFF-AR-10001427"/>
    <s v="Office Supplies"/>
    <s v="Art"/>
    <s v="Newell 330"/>
    <x v="156"/>
    <n v="1"/>
    <n v="0"/>
    <n v="1.5548000000000002"/>
  </r>
  <r>
    <n v="277"/>
    <s v="CA-2017-132976"/>
    <d v="2017-10-13T00:00:00"/>
    <d v="2017-10-17T00:00:00"/>
    <s v="Standard Class"/>
    <s v="AG-10495"/>
    <s v="Andrew Gjertsen"/>
    <s v="Corporate"/>
    <s v="United States"/>
    <x v="10"/>
    <x v="9"/>
    <n v="19140"/>
    <s v="East"/>
    <s v="OFF-PA-10000673"/>
    <s v="Office Supplies"/>
    <s v="Paper"/>
    <s v="Post-it “Important Message” Note Pad, Neon Colors, 50 Sheets/Pad"/>
    <x v="25"/>
    <n v="2"/>
    <n v="0.2"/>
    <n v="4.0768000000000004"/>
  </r>
  <r>
    <n v="278"/>
    <s v="CA-2017-132976"/>
    <d v="2017-10-13T00:00:00"/>
    <d v="2017-10-17T00:00:00"/>
    <s v="Standard Class"/>
    <s v="AG-10495"/>
    <s v="Andrew Gjertsen"/>
    <s v="Corporate"/>
    <s v="United States"/>
    <x v="10"/>
    <x v="9"/>
    <n v="19140"/>
    <s v="East"/>
    <s v="OFF-PA-10004470"/>
    <s v="Office Supplies"/>
    <s v="Paper"/>
    <s v="Adams Write n' Stick Phone Message Book, 11&quot; X 5 1/4&quot;, 200 Messages"/>
    <x v="269"/>
    <n v="4"/>
    <n v="0.2"/>
    <n v="5.9071999999999987"/>
  </r>
  <r>
    <n v="279"/>
    <s v="CA-2017-132976"/>
    <d v="2017-10-13T00:00:00"/>
    <d v="2017-10-17T00:00:00"/>
    <s v="Standard Class"/>
    <s v="AG-10495"/>
    <s v="Andrew Gjertsen"/>
    <s v="Corporate"/>
    <s v="United States"/>
    <x v="10"/>
    <x v="9"/>
    <n v="19140"/>
    <s v="East"/>
    <s v="OFF-ST-10000876"/>
    <s v="Office Supplies"/>
    <s v="Storage"/>
    <s v="Eldon Simplefile Box Office"/>
    <x v="270"/>
    <n v="6"/>
    <n v="0.2"/>
    <n v="5.9711999999999996"/>
  </r>
  <r>
    <n v="280"/>
    <s v="CA-2017-132976"/>
    <d v="2017-10-13T00:00:00"/>
    <d v="2017-10-17T00:00:00"/>
    <s v="Standard Class"/>
    <s v="AG-10495"/>
    <s v="Andrew Gjertsen"/>
    <s v="Corporate"/>
    <s v="United States"/>
    <x v="10"/>
    <x v="9"/>
    <n v="19140"/>
    <s v="East"/>
    <s v="OFF-LA-10002043"/>
    <s v="Office Supplies"/>
    <s v="Labels"/>
    <s v="Avery 489"/>
    <x v="271"/>
    <n v="3"/>
    <n v="0.2"/>
    <n v="8.6940000000000008"/>
  </r>
  <r>
    <n v="281"/>
    <s v="US-2015-161991"/>
    <d v="2015-09-26T00:00:00"/>
    <d v="2015-09-28T00:00:00"/>
    <s v="Second Class"/>
    <s v="SC-20725"/>
    <s v="Steven Cartwright"/>
    <s v="Consumer"/>
    <s v="United States"/>
    <x v="12"/>
    <x v="5"/>
    <n v="77070"/>
    <s v="Central"/>
    <s v="OFF-BI-10004967"/>
    <s v="Office Supplies"/>
    <s v="Binders"/>
    <s v="Round Ring Binders"/>
    <x v="272"/>
    <n v="5"/>
    <n v="0.8"/>
    <n v="-3.4320000000000004"/>
  </r>
  <r>
    <n v="282"/>
    <s v="US-2015-161991"/>
    <d v="2015-09-26T00:00:00"/>
    <d v="2015-09-28T00:00:00"/>
    <s v="Second Class"/>
    <s v="SC-20725"/>
    <s v="Steven Cartwright"/>
    <s v="Consumer"/>
    <s v="United States"/>
    <x v="12"/>
    <x v="5"/>
    <n v="77070"/>
    <s v="Central"/>
    <s v="TEC-PH-10001760"/>
    <s v="Technology"/>
    <s v="Phones"/>
    <s v="Bose SoundLink Bluetooth Speaker"/>
    <x v="273"/>
    <n v="7"/>
    <n v="0.2"/>
    <n v="376.11"/>
  </r>
  <r>
    <n v="283"/>
    <s v="CA-2015-130890"/>
    <d v="2015-11-02T00:00:00"/>
    <d v="2015-11-06T00:00:00"/>
    <s v="Standard Class"/>
    <s v="JO-15280"/>
    <s v="Jas O'Carroll"/>
    <s v="Consumer"/>
    <s v="United States"/>
    <x v="1"/>
    <x v="1"/>
    <n v="90004"/>
    <s v="West"/>
    <s v="FUR-TA-10002903"/>
    <s v="Furniture"/>
    <s v="Tables"/>
    <s v="Bevis Round Bullnose 29&quot; High Table Top"/>
    <x v="274"/>
    <n v="5"/>
    <n v="0.2"/>
    <n v="51.942000000000007"/>
  </r>
  <r>
    <n v="284"/>
    <s v="CA-2015-130883"/>
    <d v="2015-09-26T00:00:00"/>
    <d v="2015-10-02T00:00:00"/>
    <s v="Standard Class"/>
    <s v="TB-21520"/>
    <s v="Tracy Blumstein"/>
    <s v="Consumer"/>
    <s v="United States"/>
    <x v="32"/>
    <x v="21"/>
    <n v="97206"/>
    <s v="West"/>
    <s v="OFF-PA-10000474"/>
    <s v="Office Supplies"/>
    <s v="Paper"/>
    <s v="Easy-staple paper"/>
    <x v="275"/>
    <n v="5"/>
    <n v="0.2"/>
    <n v="47.843999999999994"/>
  </r>
  <r>
    <n v="285"/>
    <s v="CA-2015-130883"/>
    <d v="2015-09-26T00:00:00"/>
    <d v="2015-10-02T00:00:00"/>
    <s v="Standard Class"/>
    <s v="TB-21520"/>
    <s v="Tracy Blumstein"/>
    <s v="Consumer"/>
    <s v="United States"/>
    <x v="32"/>
    <x v="21"/>
    <n v="97206"/>
    <s v="West"/>
    <s v="TEC-AC-10001956"/>
    <s v="Technology"/>
    <s v="Accessories"/>
    <s v="Microsoft Arc Touch Mouse"/>
    <x v="276"/>
    <n v="5"/>
    <n v="0.2"/>
    <n v="47.959999999999987"/>
  </r>
  <r>
    <n v="286"/>
    <s v="CA-2015-130883"/>
    <d v="2015-09-26T00:00:00"/>
    <d v="2015-10-02T00:00:00"/>
    <s v="Standard Class"/>
    <s v="TB-21520"/>
    <s v="Tracy Blumstein"/>
    <s v="Consumer"/>
    <s v="United States"/>
    <x v="32"/>
    <x v="21"/>
    <n v="97206"/>
    <s v="West"/>
    <s v="OFF-PA-10004100"/>
    <s v="Office Supplies"/>
    <s v="Paper"/>
    <s v="Xerox 216"/>
    <x v="277"/>
    <n v="6"/>
    <n v="0.2"/>
    <n v="10.8864"/>
  </r>
  <r>
    <n v="287"/>
    <s v="CA-2016-112697"/>
    <d v="2016-12-18T00:00:00"/>
    <d v="2016-12-20T00:00:00"/>
    <s v="Second Class"/>
    <s v="AH-10195"/>
    <s v="Alan Haines"/>
    <s v="Corporate"/>
    <s v="United States"/>
    <x v="76"/>
    <x v="2"/>
    <n v="33319"/>
    <s v="South"/>
    <s v="OFF-BI-10000778"/>
    <s v="Office Supplies"/>
    <s v="Binders"/>
    <s v="GBC VeloBinder Electric Binding Machine"/>
    <x v="278"/>
    <n v="7"/>
    <n v="0.7"/>
    <n v="-169.3719999999999"/>
  </r>
  <r>
    <n v="288"/>
    <s v="CA-2016-112697"/>
    <d v="2016-12-18T00:00:00"/>
    <d v="2016-12-20T00:00:00"/>
    <s v="Second Class"/>
    <s v="AH-10195"/>
    <s v="Alan Haines"/>
    <s v="Corporate"/>
    <s v="United States"/>
    <x v="76"/>
    <x v="2"/>
    <n v="33319"/>
    <s v="South"/>
    <s v="OFF-AP-10002684"/>
    <s v="Office Supplies"/>
    <s v="Appliances"/>
    <s v="Acco 7-Outlet Masterpiece Power Center, Wihtout Fax/Phone Line Protection"/>
    <x v="279"/>
    <n v="2"/>
    <n v="0.2"/>
    <n v="24.315999999999974"/>
  </r>
  <r>
    <n v="289"/>
    <s v="CA-2016-112697"/>
    <d v="2016-12-18T00:00:00"/>
    <d v="2016-12-20T00:00:00"/>
    <s v="Second Class"/>
    <s v="AH-10195"/>
    <s v="Alan Haines"/>
    <s v="Corporate"/>
    <s v="United States"/>
    <x v="76"/>
    <x v="2"/>
    <n v="33319"/>
    <s v="South"/>
    <s v="OFF-SU-10000646"/>
    <s v="Office Supplies"/>
    <s v="Supplies"/>
    <s v="Premier Automatic Letter Opener"/>
    <x v="280"/>
    <n v="5"/>
    <n v="0.2"/>
    <n v="-204.31449999999995"/>
  </r>
  <r>
    <n v="290"/>
    <s v="CA-2016-110772"/>
    <d v="2016-11-20T00:00:00"/>
    <d v="2016-11-24T00:00:00"/>
    <s v="Second Class"/>
    <s v="NZ-18565"/>
    <s v="Nick Zandusky"/>
    <s v="Home Office"/>
    <s v="United States"/>
    <x v="38"/>
    <x v="24"/>
    <n v="43229"/>
    <s v="East"/>
    <s v="OFF-FA-10002983"/>
    <s v="Office Supplies"/>
    <s v="Fasteners"/>
    <s v="Advantus SlideClip Paper Clips"/>
    <x v="281"/>
    <n v="7"/>
    <n v="0.2"/>
    <n v="6.6835999999999993"/>
  </r>
  <r>
    <n v="291"/>
    <s v="CA-2016-110772"/>
    <d v="2016-11-20T00:00:00"/>
    <d v="2016-11-24T00:00:00"/>
    <s v="Second Class"/>
    <s v="NZ-18565"/>
    <s v="Nick Zandusky"/>
    <s v="Home Office"/>
    <s v="United States"/>
    <x v="38"/>
    <x v="24"/>
    <n v="43229"/>
    <s v="East"/>
    <s v="OFF-LA-10004689"/>
    <s v="Office Supplies"/>
    <s v="Labels"/>
    <s v="Avery 512"/>
    <x v="282"/>
    <n v="8"/>
    <n v="0.2"/>
    <n v="6.2423999999999999"/>
  </r>
  <r>
    <n v="292"/>
    <s v="CA-2016-110772"/>
    <d v="2016-11-20T00:00:00"/>
    <d v="2016-11-24T00:00:00"/>
    <s v="Second Class"/>
    <s v="NZ-18565"/>
    <s v="Nick Zandusky"/>
    <s v="Home Office"/>
    <s v="United States"/>
    <x v="38"/>
    <x v="24"/>
    <n v="43229"/>
    <s v="East"/>
    <s v="TEC-AC-10002001"/>
    <s v="Technology"/>
    <s v="Accessories"/>
    <s v="Logitech Wireless Gaming Headset G930"/>
    <x v="283"/>
    <n v="2"/>
    <n v="0.2"/>
    <n v="54.396600000000007"/>
  </r>
  <r>
    <n v="293"/>
    <s v="CA-2016-110772"/>
    <d v="2016-11-20T00:00:00"/>
    <d v="2016-11-24T00:00:00"/>
    <s v="Second Class"/>
    <s v="NZ-18565"/>
    <s v="Nick Zandusky"/>
    <s v="Home Office"/>
    <s v="United States"/>
    <x v="38"/>
    <x v="24"/>
    <n v="43229"/>
    <s v="East"/>
    <s v="FUR-BO-10004709"/>
    <s v="Furniture"/>
    <s v="Bookcases"/>
    <s v="Bush Westfield Collection Bookcases, Medium Cherry Finish"/>
    <x v="284"/>
    <n v="3"/>
    <n v="0.5"/>
    <n v="-48.703199999999995"/>
  </r>
  <r>
    <n v="294"/>
    <s v="CA-2014-111451"/>
    <d v="2014-12-26T00:00:00"/>
    <d v="2014-12-28T00:00:00"/>
    <s v="First Class"/>
    <s v="KL-16555"/>
    <s v="Kelly Lampkin"/>
    <s v="Corporate"/>
    <s v="United States"/>
    <x v="77"/>
    <x v="22"/>
    <n v="80906"/>
    <s v="West"/>
    <s v="FUR-FU-10004091"/>
    <s v="Furniture"/>
    <s v="Furnishings"/>
    <s v="Howard Miller 13&quot; Diameter Goldtone Round Wall Clock"/>
    <x v="285"/>
    <n v="8"/>
    <n v="0.2"/>
    <n v="78.859200000000001"/>
  </r>
  <r>
    <n v="295"/>
    <s v="CA-2014-111451"/>
    <d v="2014-12-26T00:00:00"/>
    <d v="2014-12-28T00:00:00"/>
    <s v="First Class"/>
    <s v="KL-16555"/>
    <s v="Kelly Lampkin"/>
    <s v="Corporate"/>
    <s v="United States"/>
    <x v="77"/>
    <x v="22"/>
    <n v="80906"/>
    <s v="West"/>
    <s v="FUR-CH-10001891"/>
    <s v="Furniture"/>
    <s v="Chairs"/>
    <s v="Global Deluxe Office Fabric Chairs"/>
    <x v="286"/>
    <n v="3"/>
    <n v="0.2"/>
    <n v="20.155800000000013"/>
  </r>
  <r>
    <n v="296"/>
    <s v="CA-2014-111451"/>
    <d v="2014-12-26T00:00:00"/>
    <d v="2014-12-28T00:00:00"/>
    <s v="First Class"/>
    <s v="KL-16555"/>
    <s v="Kelly Lampkin"/>
    <s v="Corporate"/>
    <s v="United States"/>
    <x v="77"/>
    <x v="22"/>
    <n v="80906"/>
    <s v="West"/>
    <s v="FUR-FU-10002918"/>
    <s v="Furniture"/>
    <s v="Furnishings"/>
    <s v="Eldon ClusterMat Chair Mat with Cordless Antistatic Protection"/>
    <x v="287"/>
    <n v="3"/>
    <n v="0.2"/>
    <n v="-24.564599999999999"/>
  </r>
  <r>
    <n v="297"/>
    <s v="CA-2014-111451"/>
    <d v="2014-12-26T00:00:00"/>
    <d v="2014-12-28T00:00:00"/>
    <s v="First Class"/>
    <s v="KL-16555"/>
    <s v="Kelly Lampkin"/>
    <s v="Corporate"/>
    <s v="United States"/>
    <x v="77"/>
    <x v="22"/>
    <n v="80906"/>
    <s v="West"/>
    <s v="OFF-BI-10004593"/>
    <s v="Office Supplies"/>
    <s v="Binders"/>
    <s v="Ibico Laser Imprintable Binding System Covers"/>
    <x v="288"/>
    <n v="5"/>
    <n v="0.7"/>
    <n v="-62.88000000000001"/>
  </r>
  <r>
    <n v="298"/>
    <s v="CA-2014-111451"/>
    <d v="2014-12-26T00:00:00"/>
    <d v="2014-12-28T00:00:00"/>
    <s v="First Class"/>
    <s v="KL-16555"/>
    <s v="Kelly Lampkin"/>
    <s v="Corporate"/>
    <s v="United States"/>
    <x v="77"/>
    <x v="22"/>
    <n v="80906"/>
    <s v="West"/>
    <s v="OFF-FA-10004854"/>
    <s v="Office Supplies"/>
    <s v="Fasteners"/>
    <s v="Vinyl Coated Wire Paper Clips in Organizer Box, 800/Box"/>
    <x v="289"/>
    <n v="3"/>
    <n v="0.2"/>
    <n v="9.2987999999999964"/>
  </r>
  <r>
    <n v="299"/>
    <s v="CA-2016-142545"/>
    <d v="2016-10-28T00:00:00"/>
    <d v="2016-11-03T00:00:00"/>
    <s v="Standard Class"/>
    <s v="JD-15895"/>
    <s v="Jonathan Doherty"/>
    <s v="Corporate"/>
    <s v="United States"/>
    <x v="78"/>
    <x v="30"/>
    <n v="7109"/>
    <s v="East"/>
    <s v="OFF-PA-10002105"/>
    <s v="Office Supplies"/>
    <s v="Paper"/>
    <s v="Xerox 223"/>
    <x v="56"/>
    <n v="5"/>
    <n v="0"/>
    <n v="15.552000000000001"/>
  </r>
  <r>
    <n v="300"/>
    <s v="CA-2016-142545"/>
    <d v="2016-10-28T00:00:00"/>
    <d v="2016-11-03T00:00:00"/>
    <s v="Standard Class"/>
    <s v="JD-15895"/>
    <s v="Jonathan Doherty"/>
    <s v="Corporate"/>
    <s v="United States"/>
    <x v="78"/>
    <x v="30"/>
    <n v="7109"/>
    <s v="East"/>
    <s v="OFF-ST-10002756"/>
    <s v="Office Supplies"/>
    <s v="Storage"/>
    <s v="Tennsco Stur-D-Stor Boltless Shelving, 5 Shelves, 24&quot; Deep, Sand"/>
    <x v="290"/>
    <n v="8"/>
    <n v="0"/>
    <n v="10.824800000000096"/>
  </r>
  <r>
    <n v="301"/>
    <s v="CA-2016-142545"/>
    <d v="2016-10-28T00:00:00"/>
    <d v="2016-11-03T00:00:00"/>
    <s v="Standard Class"/>
    <s v="JD-15895"/>
    <s v="Jonathan Doherty"/>
    <s v="Corporate"/>
    <s v="United States"/>
    <x v="78"/>
    <x v="30"/>
    <n v="7109"/>
    <s v="East"/>
    <s v="OFF-PA-10004243"/>
    <s v="Office Supplies"/>
    <s v="Paper"/>
    <s v="Xerox 1939"/>
    <x v="291"/>
    <n v="3"/>
    <n v="0"/>
    <n v="27.316799999999997"/>
  </r>
  <r>
    <n v="302"/>
    <s v="CA-2016-142545"/>
    <d v="2016-10-28T00:00:00"/>
    <d v="2016-11-03T00:00:00"/>
    <s v="Standard Class"/>
    <s v="JD-15895"/>
    <s v="Jonathan Doherty"/>
    <s v="Corporate"/>
    <s v="United States"/>
    <x v="78"/>
    <x v="30"/>
    <n v="7109"/>
    <s v="East"/>
    <s v="FUR-FU-10001861"/>
    <s v="Furniture"/>
    <s v="Furnishings"/>
    <s v="Floodlight Indoor Halogen Bulbs, 1 Bulb per Pack, 60 Watts"/>
    <x v="292"/>
    <n v="4"/>
    <n v="0"/>
    <n v="38.023999999999994"/>
  </r>
  <r>
    <n v="303"/>
    <s v="CA-2016-142545"/>
    <d v="2016-10-28T00:00:00"/>
    <d v="2016-11-03T00:00:00"/>
    <s v="Standard Class"/>
    <s v="JD-15895"/>
    <s v="Jonathan Doherty"/>
    <s v="Corporate"/>
    <s v="United States"/>
    <x v="78"/>
    <x v="30"/>
    <n v="7109"/>
    <s v="East"/>
    <s v="OFF-BI-10002706"/>
    <s v="Office Supplies"/>
    <s v="Binders"/>
    <s v="Avery Premier Heavy-Duty Binder with Round Locking Rings"/>
    <x v="293"/>
    <n v="1"/>
    <n v="0"/>
    <n v="6.5687999999999995"/>
  </r>
  <r>
    <n v="304"/>
    <s v="US-2017-152380"/>
    <d v="2017-11-19T00:00:00"/>
    <d v="2017-11-23T00:00:00"/>
    <s v="Standard Class"/>
    <s v="JH-15910"/>
    <s v="Jonathan Howell"/>
    <s v="Consumer"/>
    <s v="United States"/>
    <x v="22"/>
    <x v="10"/>
    <n v="60623"/>
    <s v="Central"/>
    <s v="FUR-TA-10002533"/>
    <s v="Furniture"/>
    <s v="Tables"/>
    <s v="BPI Conference Tables"/>
    <x v="294"/>
    <n v="3"/>
    <n v="0.5"/>
    <n v="-131.44500000000005"/>
  </r>
  <r>
    <n v="305"/>
    <s v="CA-2015-144253"/>
    <d v="2015-05-04T00:00:00"/>
    <d v="2015-05-09T00:00:00"/>
    <s v="Second Class"/>
    <s v="AS-10225"/>
    <s v="Alan Schoenberger"/>
    <s v="Corporate"/>
    <s v="United States"/>
    <x v="20"/>
    <x v="15"/>
    <n v="10024"/>
    <s v="East"/>
    <s v="FUR-FU-10002671"/>
    <s v="Furniture"/>
    <s v="Furnishings"/>
    <s v="Electrix 20W Halogen Replacement Bulb for Zoom-In Desk Lamp"/>
    <x v="295"/>
    <n v="2"/>
    <n v="0"/>
    <n v="12.863999999999999"/>
  </r>
  <r>
    <n v="306"/>
    <s v="CA-2014-130960"/>
    <d v="2014-12-30T00:00:00"/>
    <d v="2015-01-04T00:00:00"/>
    <s v="Standard Class"/>
    <s v="KB-16600"/>
    <s v="Ken Brennan"/>
    <s v="Corporate"/>
    <s v="United States"/>
    <x v="79"/>
    <x v="12"/>
    <n v="48180"/>
    <s v="Central"/>
    <s v="OFF-AR-10003651"/>
    <s v="Office Supplies"/>
    <s v="Art"/>
    <s v="Newell 350"/>
    <x v="296"/>
    <n v="3"/>
    <n v="0"/>
    <n v="2.8535999999999988"/>
  </r>
  <r>
    <n v="307"/>
    <s v="CA-2014-111003"/>
    <d v="2014-06-01T00:00:00"/>
    <d v="2014-06-06T00:00:00"/>
    <s v="Standard Class"/>
    <s v="CR-12625"/>
    <s v="Corey Roper"/>
    <s v="Home Office"/>
    <s v="United States"/>
    <x v="80"/>
    <x v="30"/>
    <n v="8701"/>
    <s v="East"/>
    <s v="OFF-BI-10001072"/>
    <s v="Office Supplies"/>
    <s v="Binders"/>
    <s v="GBC Clear Cover, 8-1/2 x 11, unpunched, 25 covers per pack"/>
    <x v="297"/>
    <n v="3"/>
    <n v="0"/>
    <n v="20.9208"/>
  </r>
  <r>
    <n v="308"/>
    <s v="CA-2014-111003"/>
    <d v="2014-06-01T00:00:00"/>
    <d v="2014-06-06T00:00:00"/>
    <s v="Standard Class"/>
    <s v="CR-12625"/>
    <s v="Corey Roper"/>
    <s v="Home Office"/>
    <s v="United States"/>
    <x v="80"/>
    <x v="30"/>
    <n v="8701"/>
    <s v="East"/>
    <s v="OFF-AR-10002135"/>
    <s v="Office Supplies"/>
    <s v="Art"/>
    <s v="Boston Heavy-Duty Trimline Electric Pencil Sharpeners"/>
    <x v="298"/>
    <n v="6"/>
    <n v="0"/>
    <n v="83.867999999999967"/>
  </r>
  <r>
    <n v="309"/>
    <s v="CA-2017-126774"/>
    <d v="2017-04-15T00:00:00"/>
    <d v="2017-04-17T00:00:00"/>
    <s v="First Class"/>
    <s v="SH-20395"/>
    <s v="Shahid Hopkins"/>
    <s v="Consumer"/>
    <s v="United States"/>
    <x v="81"/>
    <x v="17"/>
    <n v="22204"/>
    <s v="South"/>
    <s v="OFF-AR-10002804"/>
    <s v="Office Supplies"/>
    <s v="Art"/>
    <s v="Faber Castell Col-Erase Pencils"/>
    <x v="299"/>
    <n v="1"/>
    <n v="0"/>
    <n v="2.0049000000000001"/>
  </r>
  <r>
    <n v="310"/>
    <s v="CA-2016-142902"/>
    <d v="2016-09-12T00:00:00"/>
    <d v="2016-09-14T00:00:00"/>
    <s v="Second Class"/>
    <s v="BP-11185"/>
    <s v="Ben Peterman"/>
    <s v="Corporate"/>
    <s v="United States"/>
    <x v="82"/>
    <x v="22"/>
    <n v="80004"/>
    <s v="West"/>
    <s v="FUR-FU-10001918"/>
    <s v="Furniture"/>
    <s v="Furnishings"/>
    <s v="C-Line Cubicle Keepers Polyproplyene Holder With Velcro Backings"/>
    <x v="300"/>
    <n v="4"/>
    <n v="0.2"/>
    <n v="3.5948000000000011"/>
  </r>
  <r>
    <n v="311"/>
    <s v="CA-2016-142902"/>
    <d v="2016-09-12T00:00:00"/>
    <d v="2016-09-14T00:00:00"/>
    <s v="Second Class"/>
    <s v="BP-11185"/>
    <s v="Ben Peterman"/>
    <s v="Corporate"/>
    <s v="United States"/>
    <x v="82"/>
    <x v="22"/>
    <n v="80004"/>
    <s v="West"/>
    <s v="FUR-CH-10004086"/>
    <s v="Furniture"/>
    <s v="Chairs"/>
    <s v="Hon 4070 Series Pagoda Armless Upholstered Stacking Chairs"/>
    <x v="301"/>
    <n v="2"/>
    <n v="0.2"/>
    <n v="52.511399999999981"/>
  </r>
  <r>
    <n v="312"/>
    <s v="CA-2016-142902"/>
    <d v="2016-09-12T00:00:00"/>
    <d v="2016-09-14T00:00:00"/>
    <s v="Second Class"/>
    <s v="BP-11185"/>
    <s v="Ben Peterman"/>
    <s v="Corporate"/>
    <s v="United States"/>
    <x v="82"/>
    <x v="22"/>
    <n v="80004"/>
    <s v="West"/>
    <s v="FUR-FU-10001756"/>
    <s v="Furniture"/>
    <s v="Furnishings"/>
    <s v="Eldon Expressions Desk Accessory, Wood Photo Frame, Mahogany"/>
    <x v="302"/>
    <n v="1"/>
    <n v="0.2"/>
    <n v="1.7135999999999978"/>
  </r>
  <r>
    <n v="313"/>
    <s v="CA-2016-142902"/>
    <d v="2016-09-12T00:00:00"/>
    <d v="2016-09-14T00:00:00"/>
    <s v="Second Class"/>
    <s v="BP-11185"/>
    <s v="Ben Peterman"/>
    <s v="Corporate"/>
    <s v="United States"/>
    <x v="82"/>
    <x v="22"/>
    <n v="80004"/>
    <s v="West"/>
    <s v="OFF-LA-10000634"/>
    <s v="Office Supplies"/>
    <s v="Labels"/>
    <s v="Avery 509"/>
    <x v="303"/>
    <n v="3"/>
    <n v="0.2"/>
    <n v="2.0358000000000001"/>
  </r>
  <r>
    <n v="314"/>
    <s v="CA-2014-120887"/>
    <d v="2014-09-27T00:00:00"/>
    <d v="2014-10-03T00:00:00"/>
    <s v="Standard Class"/>
    <s v="TS-21205"/>
    <s v="Thomas Seio"/>
    <s v="Corporate"/>
    <s v="United States"/>
    <x v="83"/>
    <x v="30"/>
    <n v="7601"/>
    <s v="East"/>
    <s v="FUR-FU-10001588"/>
    <s v="Furniture"/>
    <s v="Furnishings"/>
    <s v="Deflect-o SuperTray Unbreakable Stackable Tray, Letter, Black"/>
    <x v="304"/>
    <n v="3"/>
    <n v="0"/>
    <n v="37.642200000000003"/>
  </r>
  <r>
    <n v="315"/>
    <s v="CA-2014-167850"/>
    <d v="2014-08-09T00:00:00"/>
    <d v="2014-08-16T00:00:00"/>
    <s v="Standard Class"/>
    <s v="AG-10525"/>
    <s v="Andy Gerbode"/>
    <s v="Corporate"/>
    <s v="United States"/>
    <x v="84"/>
    <x v="2"/>
    <n v="33710"/>
    <s v="South"/>
    <s v="TEC-PH-10002398"/>
    <s v="Technology"/>
    <s v="Phones"/>
    <s v="AT&amp;T 1070 Corded Phone"/>
    <x v="305"/>
    <n v="2"/>
    <n v="0.2"/>
    <n v="22.297999999999973"/>
  </r>
  <r>
    <n v="316"/>
    <s v="CA-2014-167850"/>
    <d v="2014-08-09T00:00:00"/>
    <d v="2014-08-16T00:00:00"/>
    <s v="Standard Class"/>
    <s v="AG-10525"/>
    <s v="Andy Gerbode"/>
    <s v="Corporate"/>
    <s v="United States"/>
    <x v="84"/>
    <x v="2"/>
    <n v="33710"/>
    <s v="South"/>
    <s v="OFF-PA-10001937"/>
    <s v="Office Supplies"/>
    <s v="Paper"/>
    <s v="Xerox 21"/>
    <x v="12"/>
    <n v="3"/>
    <n v="0.2"/>
    <n v="5.4432"/>
  </r>
  <r>
    <n v="317"/>
    <s v="CA-2014-164259"/>
    <d v="2014-12-28T00:00:00"/>
    <d v="2014-12-30T00:00:00"/>
    <s v="First Class"/>
    <s v="SP-20860"/>
    <s v="Sung Pak"/>
    <s v="Corporate"/>
    <s v="United States"/>
    <x v="10"/>
    <x v="9"/>
    <n v="19143"/>
    <s v="East"/>
    <s v="OFF-AR-10003373"/>
    <s v="Office Supplies"/>
    <s v="Art"/>
    <s v="Boston School Pro Electric Pencil Sharpener, 1670"/>
    <x v="306"/>
    <n v="4"/>
    <n v="0.2"/>
    <n v="8.674399999999995"/>
  </r>
  <r>
    <n v="318"/>
    <s v="CA-2014-164973"/>
    <d v="2014-11-04T00:00:00"/>
    <d v="2014-11-09T00:00:00"/>
    <s v="Standard Class"/>
    <s v="NM-18445"/>
    <s v="Nathan Mautz"/>
    <s v="Home Office"/>
    <s v="United States"/>
    <x v="20"/>
    <x v="15"/>
    <n v="10024"/>
    <s v="East"/>
    <s v="FUR-CH-10002602"/>
    <s v="Furniture"/>
    <s v="Chairs"/>
    <s v="DMI Arturo Collection Mission-style Design Wood Chair"/>
    <x v="307"/>
    <n v="1"/>
    <n v="0.1"/>
    <n v="24.156800000000004"/>
  </r>
  <r>
    <n v="319"/>
    <s v="CA-2014-164973"/>
    <d v="2014-11-04T00:00:00"/>
    <d v="2014-11-09T00:00:00"/>
    <s v="Standard Class"/>
    <s v="NM-18445"/>
    <s v="Nathan Mautz"/>
    <s v="Home Office"/>
    <s v="United States"/>
    <x v="20"/>
    <x v="15"/>
    <n v="10024"/>
    <s v="East"/>
    <s v="TEC-MA-10002927"/>
    <s v="Technology"/>
    <s v="Machines"/>
    <s v="Canon imageCLASS MF7460 Monochrome Digital Laser Multifunction Copier"/>
    <x v="308"/>
    <n v="2"/>
    <n v="0"/>
    <n v="1995.99"/>
  </r>
  <r>
    <n v="320"/>
    <s v="CA-2014-164973"/>
    <d v="2014-11-04T00:00:00"/>
    <d v="2014-11-09T00:00:00"/>
    <s v="Standard Class"/>
    <s v="NM-18445"/>
    <s v="Nathan Mautz"/>
    <s v="Home Office"/>
    <s v="United States"/>
    <x v="20"/>
    <x v="15"/>
    <n v="10024"/>
    <s v="East"/>
    <s v="TEC-PH-10004093"/>
    <s v="Technology"/>
    <s v="Phones"/>
    <s v="Panasonic Kx-TS550"/>
    <x v="309"/>
    <n v="6"/>
    <n v="0"/>
    <n v="80.022599999999997"/>
  </r>
  <r>
    <n v="321"/>
    <s v="CA-2014-164973"/>
    <d v="2014-11-04T00:00:00"/>
    <d v="2014-11-09T00:00:00"/>
    <s v="Standard Class"/>
    <s v="NM-18445"/>
    <s v="Nathan Mautz"/>
    <s v="Home Office"/>
    <s v="United States"/>
    <x v="20"/>
    <x v="15"/>
    <n v="10024"/>
    <s v="East"/>
    <s v="TEC-AC-10000892"/>
    <s v="Technology"/>
    <s v="Accessories"/>
    <s v="NETGEAR N750 Dual Band Wi-Fi Gigabit Router"/>
    <x v="310"/>
    <n v="4"/>
    <n v="0"/>
    <n v="129.6"/>
  </r>
  <r>
    <n v="322"/>
    <s v="CA-2014-164973"/>
    <d v="2014-11-04T00:00:00"/>
    <d v="2014-11-09T00:00:00"/>
    <s v="Standard Class"/>
    <s v="NM-18445"/>
    <s v="Nathan Mautz"/>
    <s v="Home Office"/>
    <s v="United States"/>
    <x v="20"/>
    <x v="15"/>
    <n v="10024"/>
    <s v="East"/>
    <s v="OFF-ST-10002974"/>
    <s v="Office Supplies"/>
    <s v="Storage"/>
    <s v="Trav-L-File Heavy-Duty Shuttle II, Black"/>
    <x v="311"/>
    <n v="1"/>
    <n v="0"/>
    <n v="13.070999999999998"/>
  </r>
  <r>
    <n v="323"/>
    <s v="CA-2014-156601"/>
    <d v="2014-09-19T00:00:00"/>
    <d v="2014-09-24T00:00:00"/>
    <s v="Standard Class"/>
    <s v="FA-14230"/>
    <s v="Frank Atkinson"/>
    <s v="Corporate"/>
    <s v="United States"/>
    <x v="85"/>
    <x v="1"/>
    <n v="90805"/>
    <s v="West"/>
    <s v="OFF-FA-10000624"/>
    <s v="Office Supplies"/>
    <s v="Fasteners"/>
    <s v="OIC Binder Clips"/>
    <x v="181"/>
    <n v="2"/>
    <n v="0"/>
    <n v="3.58"/>
  </r>
  <r>
    <n v="324"/>
    <s v="CA-2016-162138"/>
    <d v="2016-04-23T00:00:00"/>
    <d v="2016-04-27T00:00:00"/>
    <s v="Standard Class"/>
    <s v="GK-14620"/>
    <s v="Grace Kelly"/>
    <s v="Corporate"/>
    <s v="United States"/>
    <x v="86"/>
    <x v="1"/>
    <n v="92345"/>
    <s v="West"/>
    <s v="OFF-BI-10004593"/>
    <s v="Office Supplies"/>
    <s v="Binders"/>
    <s v="Ibico Laser Imprintable Binding System Covers"/>
    <x v="312"/>
    <n v="6"/>
    <n v="0.2"/>
    <n v="81.744"/>
  </r>
  <r>
    <n v="325"/>
    <s v="CA-2016-162138"/>
    <d v="2016-04-23T00:00:00"/>
    <d v="2016-04-27T00:00:00"/>
    <s v="Standard Class"/>
    <s v="GK-14620"/>
    <s v="Grace Kelly"/>
    <s v="Corporate"/>
    <s v="United States"/>
    <x v="86"/>
    <x v="1"/>
    <n v="92345"/>
    <s v="West"/>
    <s v="TEC-AC-10001908"/>
    <s v="Technology"/>
    <s v="Accessories"/>
    <s v="Logitech Wireless Headset h800"/>
    <x v="313"/>
    <n v="1"/>
    <n v="0"/>
    <n v="34.996499999999997"/>
  </r>
  <r>
    <n v="326"/>
    <s v="CA-2017-153339"/>
    <d v="2017-11-03T00:00:00"/>
    <d v="2017-11-05T00:00:00"/>
    <s v="Second Class"/>
    <s v="DJ-13510"/>
    <s v="Don Jones"/>
    <s v="Corporate"/>
    <s v="United States"/>
    <x v="87"/>
    <x v="18"/>
    <n v="37130"/>
    <s v="South"/>
    <s v="FUR-FU-10001967"/>
    <s v="Furniture"/>
    <s v="Furnishings"/>
    <s v="Telescoping Adjustable Floor Lamp"/>
    <x v="314"/>
    <n v="1"/>
    <n v="0.2"/>
    <n v="0.99949999999999894"/>
  </r>
  <r>
    <n v="327"/>
    <s v="US-2016-141544"/>
    <d v="2016-08-30T00:00:00"/>
    <d v="2016-09-01T00:00:00"/>
    <s v="First Class"/>
    <s v="PO-18850"/>
    <s v="Patrick O'Brill"/>
    <s v="Consumer"/>
    <s v="United States"/>
    <x v="10"/>
    <x v="9"/>
    <n v="19143"/>
    <s v="East"/>
    <s v="TEC-PH-10003645"/>
    <s v="Technology"/>
    <s v="Phones"/>
    <s v="Aastra 57i VoIP phone"/>
    <x v="315"/>
    <n v="3"/>
    <n v="0.4"/>
    <n v="-67.876199999999997"/>
  </r>
  <r>
    <n v="328"/>
    <s v="US-2016-141544"/>
    <d v="2016-08-30T00:00:00"/>
    <d v="2016-09-01T00:00:00"/>
    <s v="First Class"/>
    <s v="PO-18850"/>
    <s v="Patrick O'Brill"/>
    <s v="Consumer"/>
    <s v="United States"/>
    <x v="10"/>
    <x v="9"/>
    <n v="19143"/>
    <s v="East"/>
    <s v="OFF-ST-10000675"/>
    <s v="Office Supplies"/>
    <s v="Storage"/>
    <s v="File Shuttle II and Handi-File, Black"/>
    <x v="316"/>
    <n v="2"/>
    <n v="0.2"/>
    <n v="3.3889999999999993"/>
  </r>
  <r>
    <n v="329"/>
    <s v="US-2016-141544"/>
    <d v="2016-08-30T00:00:00"/>
    <d v="2016-09-01T00:00:00"/>
    <s v="First Class"/>
    <s v="PO-18850"/>
    <s v="Patrick O'Brill"/>
    <s v="Consumer"/>
    <s v="United States"/>
    <x v="10"/>
    <x v="9"/>
    <n v="19143"/>
    <s v="East"/>
    <s v="FUR-CH-10003312"/>
    <s v="Furniture"/>
    <s v="Chairs"/>
    <s v="Hon 2090 “Pillow Soft” Series Mid Back Swivel/Tilt Chairs"/>
    <x v="317"/>
    <n v="4"/>
    <n v="0.3"/>
    <n v="-258.50160000000011"/>
  </r>
  <r>
    <n v="330"/>
    <s v="US-2016-141544"/>
    <d v="2016-08-30T00:00:00"/>
    <d v="2016-09-01T00:00:00"/>
    <s v="First Class"/>
    <s v="PO-18850"/>
    <s v="Patrick O'Brill"/>
    <s v="Consumer"/>
    <s v="United States"/>
    <x v="10"/>
    <x v="9"/>
    <n v="19143"/>
    <s v="East"/>
    <s v="OFF-LA-10001074"/>
    <s v="Office Supplies"/>
    <s v="Labels"/>
    <s v="Round Specialty Laser Printer Labels"/>
    <x v="318"/>
    <n v="10"/>
    <n v="0.2"/>
    <n v="33.830999999999989"/>
  </r>
  <r>
    <n v="331"/>
    <s v="US-2016-141544"/>
    <d v="2016-08-30T00:00:00"/>
    <d v="2016-09-01T00:00:00"/>
    <s v="First Class"/>
    <s v="PO-18850"/>
    <s v="Patrick O'Brill"/>
    <s v="Consumer"/>
    <s v="United States"/>
    <x v="10"/>
    <x v="9"/>
    <n v="19143"/>
    <s v="East"/>
    <s v="OFF-BI-10001524"/>
    <s v="Office Supplies"/>
    <s v="Binders"/>
    <s v="GBC Premium Transparent Covers with Diagonal Lined Pattern"/>
    <x v="319"/>
    <n v="6"/>
    <n v="0.7"/>
    <n v="-27.693600000000004"/>
  </r>
  <r>
    <n v="332"/>
    <s v="US-2016-150147"/>
    <d v="2016-04-25T00:00:00"/>
    <d v="2016-04-29T00:00:00"/>
    <s v="Second Class"/>
    <s v="JL-15850"/>
    <s v="John Lucas"/>
    <s v="Consumer"/>
    <s v="United States"/>
    <x v="10"/>
    <x v="9"/>
    <n v="19134"/>
    <s v="East"/>
    <s v="TEC-PH-10004614"/>
    <s v="Technology"/>
    <s v="Phones"/>
    <s v="AT&amp;T 841000 Phone"/>
    <x v="320"/>
    <n v="2"/>
    <n v="0.4"/>
    <n v="-20.700000000000003"/>
  </r>
  <r>
    <n v="333"/>
    <s v="US-2016-150147"/>
    <d v="2016-04-25T00:00:00"/>
    <d v="2016-04-29T00:00:00"/>
    <s v="Second Class"/>
    <s v="JL-15850"/>
    <s v="John Lucas"/>
    <s v="Consumer"/>
    <s v="United States"/>
    <x v="10"/>
    <x v="9"/>
    <n v="19134"/>
    <s v="East"/>
    <s v="OFF-BI-10001153"/>
    <s v="Office Supplies"/>
    <s v="Binders"/>
    <s v="Ibico Recycled Grain-Textured Covers"/>
    <x v="321"/>
    <n v="2"/>
    <n v="0.7"/>
    <n v="-13.815999999999995"/>
  </r>
  <r>
    <n v="334"/>
    <s v="US-2016-150147"/>
    <d v="2016-04-25T00:00:00"/>
    <d v="2016-04-29T00:00:00"/>
    <s v="Second Class"/>
    <s v="JL-15850"/>
    <s v="John Lucas"/>
    <s v="Consumer"/>
    <s v="United States"/>
    <x v="10"/>
    <x v="9"/>
    <n v="19134"/>
    <s v="East"/>
    <s v="OFF-BI-10001982"/>
    <s v="Office Supplies"/>
    <s v="Binders"/>
    <s v="Wilson Jones Custom Binder Spines &amp; Labels"/>
    <x v="322"/>
    <n v="3"/>
    <n v="0.7"/>
    <n v="-3.4271999999999991"/>
  </r>
  <r>
    <n v="335"/>
    <s v="CA-2015-137946"/>
    <d v="2015-09-01T00:00:00"/>
    <d v="2015-09-04T00:00:00"/>
    <s v="Second Class"/>
    <s v="DB-13615"/>
    <s v="Doug Bickford"/>
    <s v="Consumer"/>
    <s v="United States"/>
    <x v="1"/>
    <x v="1"/>
    <n v="90045"/>
    <s v="West"/>
    <s v="OFF-BI-10001922"/>
    <s v="Office Supplies"/>
    <s v="Binders"/>
    <s v="Storex Dura Pro Binders"/>
    <x v="323"/>
    <n v="1"/>
    <n v="0.2"/>
    <n v="1.6037999999999997"/>
  </r>
  <r>
    <n v="336"/>
    <s v="CA-2015-137946"/>
    <d v="2015-09-01T00:00:00"/>
    <d v="2015-09-04T00:00:00"/>
    <s v="Second Class"/>
    <s v="DB-13615"/>
    <s v="Doug Bickford"/>
    <s v="Consumer"/>
    <s v="United States"/>
    <x v="1"/>
    <x v="1"/>
    <n v="90045"/>
    <s v="West"/>
    <s v="TEC-CO-10001449"/>
    <s v="Technology"/>
    <s v="Copiers"/>
    <s v="Hewlett Packard LaserJet 3310 Copier"/>
    <x v="324"/>
    <n v="2"/>
    <n v="0.2"/>
    <n v="335.99440000000004"/>
  </r>
  <r>
    <n v="337"/>
    <s v="CA-2015-137946"/>
    <d v="2015-09-01T00:00:00"/>
    <d v="2015-09-04T00:00:00"/>
    <s v="Second Class"/>
    <s v="DB-13615"/>
    <s v="Doug Bickford"/>
    <s v="Consumer"/>
    <s v="United States"/>
    <x v="1"/>
    <x v="1"/>
    <n v="90045"/>
    <s v="West"/>
    <s v="OFF-BI-10004140"/>
    <s v="Office Supplies"/>
    <s v="Binders"/>
    <s v="Avery Non-Stick Binders"/>
    <x v="325"/>
    <n v="4"/>
    <n v="0.2"/>
    <n v="4.4899999999999984"/>
  </r>
  <r>
    <n v="338"/>
    <s v="CA-2014-129924"/>
    <d v="2014-07-12T00:00:00"/>
    <d v="2014-07-17T00:00:00"/>
    <s v="Standard Class"/>
    <s v="AC-10420"/>
    <s v="Alyssa Crouse"/>
    <s v="Corporate"/>
    <s v="United States"/>
    <x v="8"/>
    <x v="1"/>
    <n v="94122"/>
    <s v="West"/>
    <s v="OFF-BI-10003314"/>
    <s v="Office Supplies"/>
    <s v="Binders"/>
    <s v="Tuff Stuff Recycled Round Ring Binders"/>
    <x v="326"/>
    <n v="2"/>
    <n v="0.2"/>
    <n v="2.7956000000000003"/>
  </r>
  <r>
    <n v="339"/>
    <s v="CA-2014-129924"/>
    <d v="2014-07-12T00:00:00"/>
    <d v="2014-07-17T00:00:00"/>
    <s v="Standard Class"/>
    <s v="AC-10420"/>
    <s v="Alyssa Crouse"/>
    <s v="Corporate"/>
    <s v="United States"/>
    <x v="8"/>
    <x v="1"/>
    <n v="94122"/>
    <s v="West"/>
    <s v="FUR-TA-10004575"/>
    <s v="Furniture"/>
    <s v="Tables"/>
    <s v="Hon 5100 Series Wood Tables"/>
    <x v="327"/>
    <n v="3"/>
    <n v="0.2"/>
    <n v="-17.458800000000053"/>
  </r>
  <r>
    <n v="340"/>
    <s v="CA-2015-128167"/>
    <d v="2015-06-22T00:00:00"/>
    <d v="2015-06-26T00:00:00"/>
    <s v="Second Class"/>
    <s v="KL-16645"/>
    <s v="Ken Lonsdale"/>
    <s v="Consumer"/>
    <s v="United States"/>
    <x v="88"/>
    <x v="7"/>
    <n v="84041"/>
    <s v="West"/>
    <s v="OFF-FA-10000490"/>
    <s v="Office Supplies"/>
    <s v="Fasteners"/>
    <s v="OIC Binder Clips, Mini, 1/4&quot; Capacity, Black"/>
    <x v="328"/>
    <n v="4"/>
    <n v="0"/>
    <n v="2.3311999999999999"/>
  </r>
  <r>
    <n v="341"/>
    <s v="CA-2014-122336"/>
    <d v="2014-04-13T00:00:00"/>
    <d v="2014-04-17T00:00:00"/>
    <s v="Second Class"/>
    <s v="JD-15895"/>
    <s v="Jonathan Doherty"/>
    <s v="Corporate"/>
    <s v="United States"/>
    <x v="10"/>
    <x v="9"/>
    <n v="19140"/>
    <s v="East"/>
    <s v="OFF-AR-10000122"/>
    <s v="Office Supplies"/>
    <s v="Art"/>
    <s v="Newell 314"/>
    <x v="329"/>
    <n v="4"/>
    <n v="0.2"/>
    <n v="1.1159999999999979"/>
  </r>
  <r>
    <n v="342"/>
    <s v="CA-2014-122336"/>
    <d v="2014-04-13T00:00:00"/>
    <d v="2014-04-17T00:00:00"/>
    <s v="Second Class"/>
    <s v="JD-15895"/>
    <s v="Jonathan Doherty"/>
    <s v="Corporate"/>
    <s v="United States"/>
    <x v="10"/>
    <x v="9"/>
    <n v="19140"/>
    <s v="East"/>
    <s v="OFF-BI-10003656"/>
    <s v="Office Supplies"/>
    <s v="Binders"/>
    <s v="Fellowes PB200 Plastic Comb Binding Machine"/>
    <x v="330"/>
    <n v="10"/>
    <n v="0.7"/>
    <n v="-407.97599999999989"/>
  </r>
  <r>
    <n v="343"/>
    <s v="CA-2014-122336"/>
    <d v="2014-04-13T00:00:00"/>
    <d v="2014-04-17T00:00:00"/>
    <s v="Second Class"/>
    <s v="JD-15895"/>
    <s v="Jonathan Doherty"/>
    <s v="Corporate"/>
    <s v="United States"/>
    <x v="10"/>
    <x v="9"/>
    <n v="19140"/>
    <s v="East"/>
    <s v="OFF-FA-10002780"/>
    <s v="Office Supplies"/>
    <s v="Fasteners"/>
    <s v="Staples"/>
    <x v="331"/>
    <n v="13"/>
    <n v="0.2"/>
    <n v="10.072399999999996"/>
  </r>
  <r>
    <n v="344"/>
    <s v="CA-2014-122336"/>
    <d v="2014-04-13T00:00:00"/>
    <d v="2014-04-17T00:00:00"/>
    <s v="Second Class"/>
    <s v="JD-15895"/>
    <s v="Jonathan Doherty"/>
    <s v="Corporate"/>
    <s v="United States"/>
    <x v="10"/>
    <x v="9"/>
    <n v="19140"/>
    <s v="East"/>
    <s v="TEC-PH-10000702"/>
    <s v="Technology"/>
    <s v="Phones"/>
    <s v="Square Credit Card Reader, 4 1/2&quot; x 4 1/2&quot; x 1&quot;, White"/>
    <x v="332"/>
    <n v="12"/>
    <n v="0.4"/>
    <n v="8.3915999999999897"/>
  </r>
  <r>
    <n v="345"/>
    <s v="US-2015-120712"/>
    <d v="2015-12-20T00:00:00"/>
    <d v="2015-12-24T00:00:00"/>
    <s v="Standard Class"/>
    <s v="CS-12130"/>
    <s v="Chad Sievert"/>
    <s v="Consumer"/>
    <s v="United States"/>
    <x v="89"/>
    <x v="5"/>
    <n v="78745"/>
    <s v="Central"/>
    <s v="OFF-ST-10000107"/>
    <s v="Office Supplies"/>
    <s v="Storage"/>
    <s v="Fellowes Super Stor/Drawer"/>
    <x v="333"/>
    <n v="4"/>
    <n v="0.2"/>
    <n v="-2.2200000000000131"/>
  </r>
  <r>
    <n v="346"/>
    <s v="CA-2017-169901"/>
    <d v="2017-06-15T00:00:00"/>
    <d v="2017-06-19T00:00:00"/>
    <s v="Standard Class"/>
    <s v="CC-12550"/>
    <s v="Clay Cheatham"/>
    <s v="Consumer"/>
    <s v="United States"/>
    <x v="8"/>
    <x v="1"/>
    <n v="94122"/>
    <s v="West"/>
    <s v="TEC-PH-10002293"/>
    <s v="Technology"/>
    <s v="Phones"/>
    <s v="Anker 36W 4-Port USB Wall Charger Travel Power Adapter for iPhone 5s 5c 5"/>
    <x v="334"/>
    <n v="3"/>
    <n v="0.2"/>
    <n v="4.7976000000000028"/>
  </r>
  <r>
    <n v="347"/>
    <s v="CA-2017-134306"/>
    <d v="2017-07-08T00:00:00"/>
    <d v="2017-07-12T00:00:00"/>
    <s v="Standard Class"/>
    <s v="TD-20995"/>
    <s v="Tamara Dahlen"/>
    <s v="Consumer"/>
    <s v="United States"/>
    <x v="90"/>
    <x v="31"/>
    <n v="1852"/>
    <s v="East"/>
    <s v="OFF-AR-10004027"/>
    <s v="Office Supplies"/>
    <s v="Art"/>
    <s v="Binney &amp; Smith inkTank Erasable Desk Highlighter, Chisel Tip, Yellow, 12/Box"/>
    <x v="262"/>
    <n v="3"/>
    <n v="0"/>
    <n v="3.0996000000000006"/>
  </r>
  <r>
    <n v="348"/>
    <s v="CA-2017-134306"/>
    <d v="2017-07-08T00:00:00"/>
    <d v="2017-07-12T00:00:00"/>
    <s v="Standard Class"/>
    <s v="TD-20995"/>
    <s v="Tamara Dahlen"/>
    <s v="Consumer"/>
    <s v="United States"/>
    <x v="90"/>
    <x v="31"/>
    <n v="1852"/>
    <s v="East"/>
    <s v="OFF-PA-10000249"/>
    <s v="Office Supplies"/>
    <s v="Paper"/>
    <s v="Easy-staple paper"/>
    <x v="335"/>
    <n v="2"/>
    <n v="0"/>
    <n v="11.543199999999999"/>
  </r>
  <r>
    <n v="349"/>
    <s v="CA-2017-134306"/>
    <d v="2017-07-08T00:00:00"/>
    <d v="2017-07-12T00:00:00"/>
    <s v="Standard Class"/>
    <s v="TD-20995"/>
    <s v="Tamara Dahlen"/>
    <s v="Consumer"/>
    <s v="United States"/>
    <x v="90"/>
    <x v="31"/>
    <n v="1852"/>
    <s v="East"/>
    <s v="OFF-AR-10001374"/>
    <s v="Office Supplies"/>
    <s v="Art"/>
    <s v="BIC Brite Liner Highlighters, Chisel Tip"/>
    <x v="91"/>
    <n v="2"/>
    <n v="0"/>
    <n v="4.1471999999999998"/>
  </r>
  <r>
    <n v="350"/>
    <s v="CA-2016-129714"/>
    <d v="2016-09-01T00:00:00"/>
    <d v="2016-09-03T00:00:00"/>
    <s v="First Class"/>
    <s v="AB-10060"/>
    <s v="Adam Bellavance"/>
    <s v="Home Office"/>
    <s v="United States"/>
    <x v="20"/>
    <x v="15"/>
    <n v="10009"/>
    <s v="East"/>
    <s v="TEC-AC-10000290"/>
    <s v="Technology"/>
    <s v="Accessories"/>
    <s v="Sabrent 4-Port USB 2.0 Hub"/>
    <x v="336"/>
    <n v="1"/>
    <n v="0"/>
    <n v="2.3086000000000002"/>
  </r>
  <r>
    <n v="351"/>
    <s v="CA-2016-129714"/>
    <d v="2016-09-01T00:00:00"/>
    <d v="2016-09-03T00:00:00"/>
    <s v="First Class"/>
    <s v="AB-10060"/>
    <s v="Adam Bellavance"/>
    <s v="Home Office"/>
    <s v="United States"/>
    <x v="20"/>
    <x v="15"/>
    <n v="10009"/>
    <s v="East"/>
    <s v="OFF-PA-10001970"/>
    <s v="Office Supplies"/>
    <s v="Paper"/>
    <s v="Xerox 1881"/>
    <x v="335"/>
    <n v="2"/>
    <n v="0"/>
    <n v="11.543199999999999"/>
  </r>
  <r>
    <n v="352"/>
    <s v="CA-2016-129714"/>
    <d v="2016-09-01T00:00:00"/>
    <d v="2016-09-03T00:00:00"/>
    <s v="First Class"/>
    <s v="AB-10060"/>
    <s v="Adam Bellavance"/>
    <s v="Home Office"/>
    <s v="United States"/>
    <x v="20"/>
    <x v="15"/>
    <n v="10009"/>
    <s v="East"/>
    <s v="OFF-BI-10002160"/>
    <s v="Office Supplies"/>
    <s v="Binders"/>
    <s v="Acco Hanging Data Binders"/>
    <x v="337"/>
    <n v="1"/>
    <n v="0.2"/>
    <n v="1.0668"/>
  </r>
  <r>
    <n v="353"/>
    <s v="CA-2016-129714"/>
    <d v="2016-09-01T00:00:00"/>
    <d v="2016-09-03T00:00:00"/>
    <s v="First Class"/>
    <s v="AB-10060"/>
    <s v="Adam Bellavance"/>
    <s v="Home Office"/>
    <s v="United States"/>
    <x v="20"/>
    <x v="15"/>
    <n v="10009"/>
    <s v="East"/>
    <s v="OFF-PA-10001970"/>
    <s v="Office Supplies"/>
    <s v="Paper"/>
    <s v="Xerox 1881"/>
    <x v="338"/>
    <n v="4"/>
    <n v="0"/>
    <n v="23.086399999999998"/>
  </r>
  <r>
    <n v="354"/>
    <s v="CA-2016-129714"/>
    <d v="2016-09-01T00:00:00"/>
    <d v="2016-09-03T00:00:00"/>
    <s v="First Class"/>
    <s v="AB-10060"/>
    <s v="Adam Bellavance"/>
    <s v="Home Office"/>
    <s v="United States"/>
    <x v="20"/>
    <x v="15"/>
    <n v="10009"/>
    <s v="East"/>
    <s v="OFF-BI-10004995"/>
    <s v="Office Supplies"/>
    <s v="Binders"/>
    <s v="GBC DocuBind P400 Electric Binding System"/>
    <x v="339"/>
    <n v="4"/>
    <n v="0.2"/>
    <n v="1415.4295999999997"/>
  </r>
  <r>
    <n v="355"/>
    <s v="CA-2016-138520"/>
    <d v="2016-04-08T00:00:00"/>
    <d v="2016-04-13T00:00:00"/>
    <s v="Standard Class"/>
    <s v="JL-15505"/>
    <s v="Jeremy Lonsdale"/>
    <s v="Consumer"/>
    <s v="United States"/>
    <x v="20"/>
    <x v="15"/>
    <n v="10035"/>
    <s v="East"/>
    <s v="FUR-BO-10002268"/>
    <s v="Furniture"/>
    <s v="Bookcases"/>
    <s v="Sauder Barrister Bookcases"/>
    <x v="340"/>
    <n v="6"/>
    <n v="0.2"/>
    <n v="-4.8588000000000022"/>
  </r>
  <r>
    <n v="356"/>
    <s v="CA-2016-138520"/>
    <d v="2016-04-08T00:00:00"/>
    <d v="2016-04-13T00:00:00"/>
    <s v="Standard Class"/>
    <s v="JL-15505"/>
    <s v="Jeremy Lonsdale"/>
    <s v="Consumer"/>
    <s v="United States"/>
    <x v="20"/>
    <x v="15"/>
    <n v="10035"/>
    <s v="East"/>
    <s v="OFF-EN-10001137"/>
    <s v="Office Supplies"/>
    <s v="Envelopes"/>
    <s v="#10 Gummed Flap White Envelopes, 100/Box"/>
    <x v="341"/>
    <n v="2"/>
    <n v="0"/>
    <n v="3.7995999999999999"/>
  </r>
  <r>
    <n v="357"/>
    <s v="CA-2016-138520"/>
    <d v="2016-04-08T00:00:00"/>
    <d v="2016-04-13T00:00:00"/>
    <s v="Standard Class"/>
    <s v="JL-15505"/>
    <s v="Jeremy Lonsdale"/>
    <s v="Consumer"/>
    <s v="United States"/>
    <x v="20"/>
    <x v="15"/>
    <n v="10035"/>
    <s v="East"/>
    <s v="OFF-AR-10002399"/>
    <s v="Office Supplies"/>
    <s v="Art"/>
    <s v="Dixon Prang Watercolor Pencils, 10-Color Set with Brush"/>
    <x v="342"/>
    <n v="4"/>
    <n v="0"/>
    <n v="6.9863999999999997"/>
  </r>
  <r>
    <n v="358"/>
    <s v="CA-2016-138520"/>
    <d v="2016-04-08T00:00:00"/>
    <d v="2016-04-13T00:00:00"/>
    <s v="Standard Class"/>
    <s v="JL-15505"/>
    <s v="Jeremy Lonsdale"/>
    <s v="Consumer"/>
    <s v="United States"/>
    <x v="20"/>
    <x v="15"/>
    <n v="10035"/>
    <s v="East"/>
    <s v="OFF-PA-10002713"/>
    <s v="Office Supplies"/>
    <s v="Paper"/>
    <s v="Adams Phone Message Book, 200 Message Capacity, 8 1/16” x 11”"/>
    <x v="343"/>
    <n v="5"/>
    <n v="0"/>
    <n v="15.823999999999998"/>
  </r>
  <r>
    <n v="359"/>
    <s v="CA-2016-130001"/>
    <d v="2016-04-23T00:00:00"/>
    <d v="2016-04-28T00:00:00"/>
    <s v="Standard Class"/>
    <s v="HK-14890"/>
    <s v="Heather Kirkland"/>
    <s v="Corporate"/>
    <s v="United States"/>
    <x v="35"/>
    <x v="3"/>
    <n v="28205"/>
    <s v="South"/>
    <s v="OFF-PA-10002666"/>
    <s v="Office Supplies"/>
    <s v="Paper"/>
    <s v="Southworth 25% Cotton Linen-Finish Paper &amp; Envelopes"/>
    <x v="344"/>
    <n v="5"/>
    <n v="0.2"/>
    <n v="11.324999999999996"/>
  </r>
  <r>
    <n v="360"/>
    <s v="CA-2017-155698"/>
    <d v="2017-03-08T00:00:00"/>
    <d v="2017-03-11T00:00:00"/>
    <s v="First Class"/>
    <s v="VB-21745"/>
    <s v="Victoria Brennan"/>
    <s v="Corporate"/>
    <s v="United States"/>
    <x v="38"/>
    <x v="32"/>
    <n v="31907"/>
    <s v="South"/>
    <s v="OFF-AP-10001124"/>
    <s v="Office Supplies"/>
    <s v="Appliances"/>
    <s v="Belkin 8 Outlet SurgeMaster II Gold Surge Protector with Phone Protection"/>
    <x v="345"/>
    <n v="8"/>
    <n v="0"/>
    <n v="168.4384"/>
  </r>
  <r>
    <n v="361"/>
    <s v="CA-2017-155698"/>
    <d v="2017-03-08T00:00:00"/>
    <d v="2017-03-11T00:00:00"/>
    <s v="First Class"/>
    <s v="VB-21745"/>
    <s v="Victoria Brennan"/>
    <s v="Corporate"/>
    <s v="United States"/>
    <x v="38"/>
    <x v="32"/>
    <n v="31907"/>
    <s v="South"/>
    <s v="OFF-LA-10001158"/>
    <s v="Office Supplies"/>
    <s v="Labels"/>
    <s v="Avery Address/Shipping Labels for Typewriters, 4&quot; x 2&quot;"/>
    <x v="346"/>
    <n v="2"/>
    <n v="0"/>
    <n v="9.9359999999999999"/>
  </r>
  <r>
    <n v="362"/>
    <s v="CA-2017-144904"/>
    <d v="2017-09-25T00:00:00"/>
    <d v="2017-10-01T00:00:00"/>
    <s v="Standard Class"/>
    <s v="KW-16435"/>
    <s v="Katrina Willman"/>
    <s v="Consumer"/>
    <s v="United States"/>
    <x v="20"/>
    <x v="15"/>
    <n v="10009"/>
    <s v="East"/>
    <s v="OFF-LA-10001158"/>
    <s v="Office Supplies"/>
    <s v="Labels"/>
    <s v="Avery Address/Shipping Labels for Typewriters, 4&quot; x 2&quot;"/>
    <x v="346"/>
    <n v="2"/>
    <n v="0"/>
    <n v="9.9359999999999999"/>
  </r>
  <r>
    <n v="363"/>
    <s v="CA-2017-144904"/>
    <d v="2017-09-25T00:00:00"/>
    <d v="2017-10-01T00:00:00"/>
    <s v="Standard Class"/>
    <s v="KW-16435"/>
    <s v="Katrina Willman"/>
    <s v="Consumer"/>
    <s v="United States"/>
    <x v="20"/>
    <x v="15"/>
    <n v="10009"/>
    <s v="East"/>
    <s v="FUR-CH-10000785"/>
    <s v="Furniture"/>
    <s v="Chairs"/>
    <s v="Global Ergonomic Managers Chair"/>
    <x v="347"/>
    <n v="3"/>
    <n v="0.1"/>
    <n v="86.870400000000004"/>
  </r>
  <r>
    <n v="364"/>
    <s v="CA-2017-144904"/>
    <d v="2017-09-25T00:00:00"/>
    <d v="2017-10-01T00:00:00"/>
    <s v="Standard Class"/>
    <s v="KW-16435"/>
    <s v="Katrina Willman"/>
    <s v="Consumer"/>
    <s v="United States"/>
    <x v="20"/>
    <x v="15"/>
    <n v="10009"/>
    <s v="East"/>
    <s v="OFF-AR-10003732"/>
    <s v="Office Supplies"/>
    <s v="Art"/>
    <s v="Newell 333"/>
    <x v="348"/>
    <n v="2"/>
    <n v="0"/>
    <n v="1.4455999999999998"/>
  </r>
  <r>
    <n v="365"/>
    <s v="CA-2017-144904"/>
    <d v="2017-09-25T00:00:00"/>
    <d v="2017-10-01T00:00:00"/>
    <s v="Standard Class"/>
    <s v="KW-16435"/>
    <s v="Katrina Willman"/>
    <s v="Consumer"/>
    <s v="United States"/>
    <x v="20"/>
    <x v="15"/>
    <n v="10009"/>
    <s v="East"/>
    <s v="FUR-FU-10000023"/>
    <s v="Furniture"/>
    <s v="Furnishings"/>
    <s v="Eldon Wave Desk Accessories"/>
    <x v="349"/>
    <n v="8"/>
    <n v="0"/>
    <n v="20.732800000000001"/>
  </r>
  <r>
    <n v="366"/>
    <s v="CA-2014-123344"/>
    <d v="2014-09-24T00:00:00"/>
    <d v="2014-09-29T00:00:00"/>
    <s v="Standard Class"/>
    <s v="JD-16060"/>
    <s v="Julia Dunbar"/>
    <s v="Consumer"/>
    <s v="United States"/>
    <x v="8"/>
    <x v="1"/>
    <n v="94109"/>
    <s v="West"/>
    <s v="OFF-ST-10001713"/>
    <s v="Office Supplies"/>
    <s v="Storage"/>
    <s v="Gould Plastics 9-Pocket Panel Bin, 18-3/8w x 5-1/4d x 20-1/2h, Black"/>
    <x v="46"/>
    <n v="4"/>
    <n v="0"/>
    <n v="8.4783999999999935"/>
  </r>
  <r>
    <n v="367"/>
    <s v="CA-2016-155516"/>
    <d v="2016-10-21T00:00:00"/>
    <d v="2016-10-21T00:00:00"/>
    <s v="Same Day"/>
    <s v="MK-17905"/>
    <s v="Michael Kennedy"/>
    <s v="Corporate"/>
    <s v="United States"/>
    <x v="91"/>
    <x v="29"/>
    <n v="6040"/>
    <s v="East"/>
    <s v="OFF-BI-10002412"/>
    <s v="Office Supplies"/>
    <s v="Binders"/>
    <s v="Wilson Jones “Snap” Scratch Pad Binder Tool for Ring Binders"/>
    <x v="350"/>
    <n v="4"/>
    <n v="0"/>
    <n v="10.44"/>
  </r>
  <r>
    <n v="368"/>
    <s v="CA-2016-155516"/>
    <d v="2016-10-21T00:00:00"/>
    <d v="2016-10-21T00:00:00"/>
    <s v="Same Day"/>
    <s v="MK-17905"/>
    <s v="Michael Kennedy"/>
    <s v="Corporate"/>
    <s v="United States"/>
    <x v="91"/>
    <x v="29"/>
    <n v="6040"/>
    <s v="East"/>
    <s v="OFF-SU-10001225"/>
    <s v="Office Supplies"/>
    <s v="Supplies"/>
    <s v="Staple remover"/>
    <x v="351"/>
    <n v="2"/>
    <n v="0"/>
    <n v="0.14719999999999978"/>
  </r>
  <r>
    <n v="369"/>
    <s v="CA-2016-155516"/>
    <d v="2016-10-21T00:00:00"/>
    <d v="2016-10-21T00:00:00"/>
    <s v="Same Day"/>
    <s v="MK-17905"/>
    <s v="Michael Kennedy"/>
    <s v="Corporate"/>
    <s v="United States"/>
    <x v="91"/>
    <x v="29"/>
    <n v="6040"/>
    <s v="East"/>
    <s v="OFF-ST-10002406"/>
    <s v="Office Supplies"/>
    <s v="Storage"/>
    <s v="Pizazz Global Quick File"/>
    <x v="352"/>
    <n v="7"/>
    <n v="0"/>
    <n v="29.341200000000008"/>
  </r>
  <r>
    <n v="370"/>
    <s v="CA-2016-155516"/>
    <d v="2016-10-21T00:00:00"/>
    <d v="2016-10-21T00:00:00"/>
    <s v="Same Day"/>
    <s v="MK-17905"/>
    <s v="Michael Kennedy"/>
    <s v="Corporate"/>
    <s v="United States"/>
    <x v="91"/>
    <x v="29"/>
    <n v="6040"/>
    <s v="East"/>
    <s v="FUR-BO-10002545"/>
    <s v="Furniture"/>
    <s v="Bookcases"/>
    <s v="Atlantic Metals Mobile 3-Shelf Bookcases, Custom Colors"/>
    <x v="353"/>
    <n v="4"/>
    <n v="0"/>
    <n v="271.41920000000005"/>
  </r>
  <r>
    <n v="371"/>
    <s v="CA-2017-104745"/>
    <d v="2017-05-29T00:00:00"/>
    <d v="2017-06-04T00:00:00"/>
    <s v="Standard Class"/>
    <s v="GT-14755"/>
    <s v="Guy Thornton"/>
    <s v="Consumer"/>
    <s v="United States"/>
    <x v="92"/>
    <x v="5"/>
    <n v="78550"/>
    <s v="Central"/>
    <s v="OFF-PA-10002036"/>
    <s v="Office Supplies"/>
    <s v="Paper"/>
    <s v="Xerox 1930"/>
    <x v="233"/>
    <n v="5"/>
    <n v="0.2"/>
    <n v="9.3960000000000008"/>
  </r>
  <r>
    <n v="372"/>
    <s v="CA-2017-104745"/>
    <d v="2017-05-29T00:00:00"/>
    <d v="2017-06-04T00:00:00"/>
    <s v="Standard Class"/>
    <s v="GT-14755"/>
    <s v="Guy Thornton"/>
    <s v="Consumer"/>
    <s v="United States"/>
    <x v="92"/>
    <x v="5"/>
    <n v="78550"/>
    <s v="Central"/>
    <s v="OFF-ST-10002205"/>
    <s v="Office Supplies"/>
    <s v="Storage"/>
    <s v="File Shuttle I and Handi-File"/>
    <x v="354"/>
    <n v="3"/>
    <n v="0.2"/>
    <n v="4.6746000000000016"/>
  </r>
  <r>
    <n v="373"/>
    <s v="US-2014-119137"/>
    <d v="2014-07-23T00:00:00"/>
    <d v="2014-07-27T00:00:00"/>
    <s v="Standard Class"/>
    <s v="AG-10900"/>
    <s v="Arthur Gainer"/>
    <s v="Consumer"/>
    <s v="United States"/>
    <x v="93"/>
    <x v="16"/>
    <n v="85705"/>
    <s v="West"/>
    <s v="OFF-BI-10001982"/>
    <s v="Office Supplies"/>
    <s v="Binders"/>
    <s v="Wilson Jones Custom Binder Spines &amp; Labels"/>
    <x v="355"/>
    <n v="5"/>
    <n v="0.7"/>
    <n v="-5.7119999999999997"/>
  </r>
  <r>
    <n v="374"/>
    <s v="US-2014-119137"/>
    <d v="2014-07-23T00:00:00"/>
    <d v="2014-07-27T00:00:00"/>
    <s v="Standard Class"/>
    <s v="AG-10900"/>
    <s v="Arthur Gainer"/>
    <s v="Consumer"/>
    <s v="United States"/>
    <x v="93"/>
    <x v="16"/>
    <n v="85705"/>
    <s v="West"/>
    <s v="TEC-AC-10003911"/>
    <s v="Technology"/>
    <s v="Accessories"/>
    <s v="NETGEAR AC1750 Dual Band Gigabit Smart WiFi Router"/>
    <x v="356"/>
    <n v="8"/>
    <n v="0.2"/>
    <n v="179.1887999999999"/>
  </r>
  <r>
    <n v="375"/>
    <s v="US-2014-119137"/>
    <d v="2014-07-23T00:00:00"/>
    <d v="2014-07-27T00:00:00"/>
    <s v="Standard Class"/>
    <s v="AG-10900"/>
    <s v="Arthur Gainer"/>
    <s v="Consumer"/>
    <s v="United States"/>
    <x v="93"/>
    <x v="16"/>
    <n v="85705"/>
    <s v="West"/>
    <s v="OFF-AR-10000658"/>
    <s v="Office Supplies"/>
    <s v="Art"/>
    <s v="Newell 324"/>
    <x v="357"/>
    <n v="1"/>
    <n v="0.2"/>
    <n v="0.92399999999999993"/>
  </r>
  <r>
    <n v="376"/>
    <s v="US-2014-119137"/>
    <d v="2014-07-23T00:00:00"/>
    <d v="2014-07-27T00:00:00"/>
    <s v="Standard Class"/>
    <s v="AG-10900"/>
    <s v="Arthur Gainer"/>
    <s v="Consumer"/>
    <s v="United States"/>
    <x v="93"/>
    <x v="16"/>
    <n v="85705"/>
    <s v="West"/>
    <s v="TEC-AC-10002076"/>
    <s v="Technology"/>
    <s v="Accessories"/>
    <s v="Microsoft Natural Keyboard Elite"/>
    <x v="358"/>
    <n v="10"/>
    <n v="0.2"/>
    <n v="-29.940000000000012"/>
  </r>
  <r>
    <n v="377"/>
    <s v="US-2016-134656"/>
    <d v="2016-09-28T00:00:00"/>
    <d v="2016-10-01T00:00:00"/>
    <s v="First Class"/>
    <s v="MM-18280"/>
    <s v="Muhammed MacIntyre"/>
    <s v="Corporate"/>
    <s v="United States"/>
    <x v="94"/>
    <x v="10"/>
    <n v="62301"/>
    <s v="Central"/>
    <s v="OFF-PA-10003039"/>
    <s v="Office Supplies"/>
    <s v="Paper"/>
    <s v="Xerox 1960"/>
    <x v="306"/>
    <n v="4"/>
    <n v="0.2"/>
    <n v="30.979999999999993"/>
  </r>
  <r>
    <n v="378"/>
    <s v="US-2017-134481"/>
    <d v="2017-08-27T00:00:00"/>
    <d v="2017-09-01T00:00:00"/>
    <s v="Standard Class"/>
    <s v="AR-10405"/>
    <s v="Allen Rosenblatt"/>
    <s v="Corporate"/>
    <s v="United States"/>
    <x v="47"/>
    <x v="31"/>
    <n v="2038"/>
    <s v="East"/>
    <s v="FUR-TA-10004915"/>
    <s v="Furniture"/>
    <s v="Tables"/>
    <s v="Office Impressions End Table, 20-1/2&quot;H x 24&quot;W x 20&quot;D"/>
    <x v="359"/>
    <n v="7"/>
    <n v="0.3"/>
    <n v="-297.68479999999983"/>
  </r>
  <r>
    <n v="379"/>
    <s v="CA-2015-130792"/>
    <d v="2015-04-28T00:00:00"/>
    <d v="2015-05-05T00:00:00"/>
    <s v="Standard Class"/>
    <s v="RA-19915"/>
    <s v="Russell Applegate"/>
    <s v="Consumer"/>
    <s v="United States"/>
    <x v="12"/>
    <x v="5"/>
    <n v="77095"/>
    <s v="Central"/>
    <s v="OFF-AP-10000696"/>
    <s v="Office Supplies"/>
    <s v="Appliances"/>
    <s v="Holmes Odor Grabber"/>
    <x v="360"/>
    <n v="3"/>
    <n v="0.8"/>
    <n v="-20.332200000000007"/>
  </r>
  <r>
    <n v="380"/>
    <s v="CA-2015-130792"/>
    <d v="2015-04-28T00:00:00"/>
    <d v="2015-05-05T00:00:00"/>
    <s v="Standard Class"/>
    <s v="RA-19915"/>
    <s v="Russell Applegate"/>
    <s v="Consumer"/>
    <s v="United States"/>
    <x v="12"/>
    <x v="5"/>
    <n v="77095"/>
    <s v="Central"/>
    <s v="OFF-ST-10003327"/>
    <s v="Office Supplies"/>
    <s v="Storage"/>
    <s v="Akro-Mils 12-Gallon Tote"/>
    <x v="361"/>
    <n v="3"/>
    <n v="0.2"/>
    <n v="2.6810999999999954"/>
  </r>
  <r>
    <n v="381"/>
    <s v="CA-2015-130792"/>
    <d v="2015-04-28T00:00:00"/>
    <d v="2015-05-05T00:00:00"/>
    <s v="Standard Class"/>
    <s v="RA-19915"/>
    <s v="Russell Applegate"/>
    <s v="Consumer"/>
    <s v="United States"/>
    <x v="12"/>
    <x v="5"/>
    <n v="77095"/>
    <s v="Central"/>
    <s v="OFF-BI-10000309"/>
    <s v="Office Supplies"/>
    <s v="Binders"/>
    <s v="GBC Twin Loop Wire Binding Elements, 9/16&quot; Spine, Black"/>
    <x v="362"/>
    <n v="4"/>
    <n v="0.8"/>
    <n v="-18.872800000000009"/>
  </r>
  <r>
    <n v="382"/>
    <s v="CA-2016-134775"/>
    <d v="2016-10-28T00:00:00"/>
    <d v="2016-10-29T00:00:00"/>
    <s v="First Class"/>
    <s v="AS-10285"/>
    <s v="Alejandro Savely"/>
    <s v="Corporate"/>
    <s v="United States"/>
    <x v="8"/>
    <x v="1"/>
    <n v="94109"/>
    <s v="West"/>
    <s v="OFF-PA-10004734"/>
    <s v="Office Supplies"/>
    <s v="Paper"/>
    <s v="Southworth Structures Collection"/>
    <x v="363"/>
    <n v="7"/>
    <n v="0"/>
    <n v="25.48"/>
  </r>
  <r>
    <n v="383"/>
    <s v="CA-2016-134775"/>
    <d v="2016-10-28T00:00:00"/>
    <d v="2016-10-29T00:00:00"/>
    <s v="First Class"/>
    <s v="AS-10285"/>
    <s v="Alejandro Savely"/>
    <s v="Corporate"/>
    <s v="United States"/>
    <x v="8"/>
    <x v="1"/>
    <n v="94109"/>
    <s v="West"/>
    <s v="OFF-BI-10002225"/>
    <s v="Office Supplies"/>
    <s v="Binders"/>
    <s v="Square Ring Data Binders, Rigid 75 Pt. Covers, 11&quot; x 14-7/8&quot;"/>
    <x v="364"/>
    <n v="3"/>
    <n v="0.2"/>
    <n v="17.337599999999998"/>
  </r>
  <r>
    <n v="384"/>
    <s v="CA-2015-125395"/>
    <d v="2015-06-26T00:00:00"/>
    <d v="2015-06-29T00:00:00"/>
    <s v="Second Class"/>
    <s v="LA-16780"/>
    <s v="Laura Armstrong"/>
    <s v="Corporate"/>
    <s v="United States"/>
    <x v="79"/>
    <x v="12"/>
    <n v="48180"/>
    <s v="Central"/>
    <s v="TEC-AC-10004708"/>
    <s v="Technology"/>
    <s v="Accessories"/>
    <s v="Sony 32GB Class 10 Micro SDHC R40 Memory Card"/>
    <x v="365"/>
    <n v="2"/>
    <n v="0"/>
    <n v="8.7989999999999995"/>
  </r>
  <r>
    <n v="385"/>
    <s v="US-2015-168935"/>
    <d v="2015-11-27T00:00:00"/>
    <d v="2015-12-02T00:00:00"/>
    <s v="Standard Class"/>
    <s v="DO-13435"/>
    <s v="Denny Ordway"/>
    <s v="Consumer"/>
    <s v="United States"/>
    <x v="95"/>
    <x v="2"/>
    <n v="33024"/>
    <s v="South"/>
    <s v="FUR-TA-10000617"/>
    <s v="Furniture"/>
    <s v="Tables"/>
    <s v="Hon Practical Foundations 30 x 60 Training Table, Light Gray/Charcoal"/>
    <x v="366"/>
    <n v="3"/>
    <n v="0.45"/>
    <n v="-157.00949999999997"/>
  </r>
  <r>
    <n v="386"/>
    <s v="US-2015-168935"/>
    <d v="2015-11-27T00:00:00"/>
    <d v="2015-12-02T00:00:00"/>
    <s v="Standard Class"/>
    <s v="DO-13435"/>
    <s v="Denny Ordway"/>
    <s v="Consumer"/>
    <s v="United States"/>
    <x v="95"/>
    <x v="2"/>
    <n v="33024"/>
    <s v="South"/>
    <s v="TEC-AC-10002335"/>
    <s v="Technology"/>
    <s v="Accessories"/>
    <s v="Logitech Media Keyboard K200"/>
    <x v="367"/>
    <n v="3"/>
    <n v="0.2"/>
    <n v="-1.049700000000005"/>
  </r>
  <r>
    <n v="387"/>
    <s v="CA-2015-122756"/>
    <d v="2015-12-03T00:00:00"/>
    <d v="2015-12-07T00:00:00"/>
    <s v="Standard Class"/>
    <s v="DK-13225"/>
    <s v="Dean Katz"/>
    <s v="Corporate"/>
    <s v="United States"/>
    <x v="10"/>
    <x v="9"/>
    <n v="19140"/>
    <s v="East"/>
    <s v="TEC-MA-10001681"/>
    <s v="Technology"/>
    <s v="Machines"/>
    <s v="Lexmark MarkNet N8150 Wireless Print Server"/>
    <x v="368"/>
    <n v="4"/>
    <n v="0.7"/>
    <n v="-337.63799999999981"/>
  </r>
  <r>
    <n v="388"/>
    <s v="CA-2015-122756"/>
    <d v="2015-12-03T00:00:00"/>
    <d v="2015-12-07T00:00:00"/>
    <s v="Standard Class"/>
    <s v="DK-13225"/>
    <s v="Dean Katz"/>
    <s v="Corporate"/>
    <s v="United States"/>
    <x v="10"/>
    <x v="9"/>
    <n v="19140"/>
    <s v="East"/>
    <s v="FUR-FU-10001935"/>
    <s v="Furniture"/>
    <s v="Furnishings"/>
    <s v="3M Hangers With Command Adhesive"/>
    <x v="369"/>
    <n v="1"/>
    <n v="0.2"/>
    <n v="0.77700000000000025"/>
  </r>
  <r>
    <n v="389"/>
    <s v="CA-2014-115973"/>
    <d v="2014-11-24T00:00:00"/>
    <d v="2014-11-26T00:00:00"/>
    <s v="First Class"/>
    <s v="NG-18430"/>
    <s v="Nathan Gelder"/>
    <s v="Consumer"/>
    <s v="United States"/>
    <x v="74"/>
    <x v="24"/>
    <n v="45231"/>
    <s v="East"/>
    <s v="OFF-AR-10004757"/>
    <s v="Office Supplies"/>
    <s v="Art"/>
    <s v="Crayola Colored Pencils"/>
    <x v="370"/>
    <n v="1"/>
    <n v="0.2"/>
    <n v="0.42639999999999978"/>
  </r>
  <r>
    <n v="390"/>
    <s v="CA-2017-101798"/>
    <d v="2017-12-11T00:00:00"/>
    <d v="2017-12-15T00:00:00"/>
    <s v="Standard Class"/>
    <s v="MV-18190"/>
    <s v="Mike Vittorini"/>
    <s v="Consumer"/>
    <s v="United States"/>
    <x v="20"/>
    <x v="15"/>
    <n v="10009"/>
    <s v="East"/>
    <s v="OFF-BI-10000050"/>
    <s v="Office Supplies"/>
    <s v="Binders"/>
    <s v="Angle-D Binders with Locking Rings, Label Holders"/>
    <x v="371"/>
    <n v="4"/>
    <n v="0.2"/>
    <n v="7.8839999999999986"/>
  </r>
  <r>
    <n v="391"/>
    <s v="CA-2017-101798"/>
    <d v="2017-12-11T00:00:00"/>
    <d v="2017-12-15T00:00:00"/>
    <s v="Standard Class"/>
    <s v="MV-18190"/>
    <s v="Mike Vittorini"/>
    <s v="Consumer"/>
    <s v="United States"/>
    <x v="20"/>
    <x v="15"/>
    <n v="10009"/>
    <s v="East"/>
    <s v="TEC-AC-10001998"/>
    <s v="Technology"/>
    <s v="Accessories"/>
    <s v="Logitech LS21 Speaker System - PC Multimedia - 2.1-CH - Wired"/>
    <x v="372"/>
    <n v="2"/>
    <n v="0"/>
    <n v="13.593199999999996"/>
  </r>
  <r>
    <n v="392"/>
    <s v="US-2014-135972"/>
    <d v="2014-09-21T00:00:00"/>
    <d v="2014-09-23T00:00:00"/>
    <s v="Second Class"/>
    <s v="JG-15115"/>
    <s v="Jack Garza"/>
    <s v="Consumer"/>
    <s v="United States"/>
    <x v="96"/>
    <x v="4"/>
    <n v="98198"/>
    <s v="West"/>
    <s v="TEC-PH-10003012"/>
    <s v="Technology"/>
    <s v="Phones"/>
    <s v="Nortel Meridian M3904 Professional Digital phone"/>
    <x v="373"/>
    <n v="2"/>
    <n v="0.2"/>
    <n v="27.718199999999968"/>
  </r>
  <r>
    <n v="393"/>
    <s v="US-2014-135972"/>
    <d v="2014-09-21T00:00:00"/>
    <d v="2014-09-23T00:00:00"/>
    <s v="Second Class"/>
    <s v="JG-15115"/>
    <s v="Jack Garza"/>
    <s v="Consumer"/>
    <s v="United States"/>
    <x v="96"/>
    <x v="4"/>
    <n v="98198"/>
    <s v="West"/>
    <s v="TEC-CO-10002313"/>
    <s v="Technology"/>
    <s v="Copiers"/>
    <s v="Canon PC1080F Personal Copier"/>
    <x v="374"/>
    <n v="3"/>
    <n v="0"/>
    <n v="701.98829999999998"/>
  </r>
  <r>
    <n v="394"/>
    <s v="US-2014-134971"/>
    <d v="2014-06-07T00:00:00"/>
    <d v="2014-06-10T00:00:00"/>
    <s v="Second Class"/>
    <s v="BP-11095"/>
    <s v="Bart Pistole"/>
    <s v="Corporate"/>
    <s v="United States"/>
    <x v="97"/>
    <x v="10"/>
    <n v="61604"/>
    <s v="Central"/>
    <s v="OFF-BI-10003982"/>
    <s v="Office Supplies"/>
    <s v="Binders"/>
    <s v="Wilson Jones Century Plastic Molded Ring Binders"/>
    <x v="375"/>
    <n v="3"/>
    <n v="0.8"/>
    <n v="-20.5623"/>
  </r>
  <r>
    <n v="395"/>
    <s v="CA-2017-102946"/>
    <d v="2017-06-30T00:00:00"/>
    <d v="2017-07-05T00:00:00"/>
    <s v="Standard Class"/>
    <s v="VP-21730"/>
    <s v="Victor Preis"/>
    <s v="Home Office"/>
    <s v="United States"/>
    <x v="98"/>
    <x v="33"/>
    <n v="89115"/>
    <s v="West"/>
    <s v="OFF-BI-10004492"/>
    <s v="Office Supplies"/>
    <s v="Binders"/>
    <s v="Tuf-Vin Binders"/>
    <x v="376"/>
    <n v="3"/>
    <n v="0.2"/>
    <n v="25.579799999999992"/>
  </r>
  <r>
    <n v="396"/>
    <s v="CA-2017-165603"/>
    <d v="2017-10-17T00:00:00"/>
    <d v="2017-10-19T00:00:00"/>
    <s v="Second Class"/>
    <s v="SS-20140"/>
    <s v="Saphhira Shifley"/>
    <s v="Corporate"/>
    <s v="United States"/>
    <x v="99"/>
    <x v="34"/>
    <n v="2886"/>
    <s v="East"/>
    <s v="OFF-ST-10000798"/>
    <s v="Office Supplies"/>
    <s v="Storage"/>
    <s v="2300 Heavy-Duty Transfer File Systems by Perma"/>
    <x v="377"/>
    <n v="2"/>
    <n v="0"/>
    <n v="9.4923999999999964"/>
  </r>
  <r>
    <n v="397"/>
    <s v="CA-2017-165603"/>
    <d v="2017-10-17T00:00:00"/>
    <d v="2017-10-19T00:00:00"/>
    <s v="Second Class"/>
    <s v="SS-20140"/>
    <s v="Saphhira Shifley"/>
    <s v="Corporate"/>
    <s v="United States"/>
    <x v="99"/>
    <x v="34"/>
    <n v="2886"/>
    <s v="East"/>
    <s v="OFF-PA-10002552"/>
    <s v="Office Supplies"/>
    <s v="Paper"/>
    <s v="Xerox 1958"/>
    <x v="91"/>
    <n v="2"/>
    <n v="0"/>
    <n v="6.2208000000000006"/>
  </r>
  <r>
    <n v="398"/>
    <s v="CA-2015-122259"/>
    <d v="2015-10-31T00:00:00"/>
    <d v="2015-11-04T00:00:00"/>
    <s v="Standard Class"/>
    <s v="HP-14815"/>
    <s v="Harold Pawlan"/>
    <s v="Home Office"/>
    <s v="United States"/>
    <x v="25"/>
    <x v="12"/>
    <n v="49201"/>
    <s v="Central"/>
    <s v="OFF-SU-10002573"/>
    <s v="Office Supplies"/>
    <s v="Supplies"/>
    <s v="Acme 10&quot; Easy Grip Assistive Scissors"/>
    <x v="378"/>
    <n v="4"/>
    <n v="0"/>
    <n v="21.035999999999994"/>
  </r>
  <r>
    <n v="399"/>
    <s v="CA-2016-108987"/>
    <d v="2016-09-08T00:00:00"/>
    <d v="2016-09-10T00:00:00"/>
    <s v="Second Class"/>
    <s v="AG-10675"/>
    <s v="Anna Gayman"/>
    <s v="Consumer"/>
    <s v="United States"/>
    <x v="12"/>
    <x v="5"/>
    <n v="77036"/>
    <s v="Central"/>
    <s v="OFF-ST-10001580"/>
    <s v="Office Supplies"/>
    <s v="Storage"/>
    <s v="Super Decoflex Portable Personal File"/>
    <x v="379"/>
    <n v="3"/>
    <n v="0.2"/>
    <n v="3.5951999999999984"/>
  </r>
  <r>
    <n v="400"/>
    <s v="CA-2016-108987"/>
    <d v="2016-09-08T00:00:00"/>
    <d v="2016-09-10T00:00:00"/>
    <s v="Second Class"/>
    <s v="AG-10675"/>
    <s v="Anna Gayman"/>
    <s v="Consumer"/>
    <s v="United States"/>
    <x v="12"/>
    <x v="5"/>
    <n v="77036"/>
    <s v="Central"/>
    <s v="FUR-BO-10004834"/>
    <s v="Furniture"/>
    <s v="Bookcases"/>
    <s v="Riverside Palais Royal Lawyers Bookcase, Royale Cherry Finish"/>
    <x v="380"/>
    <n v="4"/>
    <n v="0.32"/>
    <n v="-317.15280000000007"/>
  </r>
  <r>
    <n v="401"/>
    <s v="CA-2016-108987"/>
    <d v="2016-09-08T00:00:00"/>
    <d v="2016-09-10T00:00:00"/>
    <s v="Second Class"/>
    <s v="AG-10675"/>
    <s v="Anna Gayman"/>
    <s v="Consumer"/>
    <s v="United States"/>
    <x v="12"/>
    <x v="5"/>
    <n v="77036"/>
    <s v="Central"/>
    <s v="OFF-ST-10000934"/>
    <s v="Office Supplies"/>
    <s v="Storage"/>
    <s v="Contico 72&quot;H Heavy-Duty Storage System"/>
    <x v="381"/>
    <n v="4"/>
    <n v="0.2"/>
    <n v="-32.783999999999999"/>
  </r>
  <r>
    <n v="402"/>
    <s v="CA-2016-108987"/>
    <d v="2016-09-08T00:00:00"/>
    <d v="2016-09-10T00:00:00"/>
    <s v="Second Class"/>
    <s v="AG-10675"/>
    <s v="Anna Gayman"/>
    <s v="Consumer"/>
    <s v="United States"/>
    <x v="12"/>
    <x v="5"/>
    <n v="77036"/>
    <s v="Central"/>
    <s v="TEC-AC-10000158"/>
    <s v="Technology"/>
    <s v="Accessories"/>
    <s v="Sony 64GB Class 10 Micro SDHC R40 Memory Card"/>
    <x v="382"/>
    <n v="2"/>
    <n v="0.2"/>
    <n v="0.71979999999999933"/>
  </r>
  <r>
    <n v="403"/>
    <s v="CA-2014-113166"/>
    <d v="2014-12-24T00:00:00"/>
    <d v="2014-12-26T00:00:00"/>
    <s v="First Class"/>
    <s v="LF-17185"/>
    <s v="Luke Foster"/>
    <s v="Consumer"/>
    <s v="United States"/>
    <x v="100"/>
    <x v="2"/>
    <n v="33180"/>
    <s v="South"/>
    <s v="OFF-PA-10001947"/>
    <s v="Office Supplies"/>
    <s v="Paper"/>
    <s v="Xerox 1974"/>
    <x v="383"/>
    <n v="2"/>
    <n v="0.2"/>
    <n v="3.4683999999999999"/>
  </r>
  <r>
    <n v="404"/>
    <s v="CA-2014-155208"/>
    <d v="2014-04-16T00:00:00"/>
    <d v="2014-04-20T00:00:00"/>
    <s v="Standard Class"/>
    <s v="SP-20650"/>
    <s v="Stephanie Phelps"/>
    <s v="Corporate"/>
    <s v="United States"/>
    <x v="40"/>
    <x v="3"/>
    <n v="28403"/>
    <s v="South"/>
    <s v="OFF-AR-10003478"/>
    <s v="Office Supplies"/>
    <s v="Art"/>
    <s v="Avery Hi-Liter EverBold Pen Style Fluorescent Highlighters, 4/Pack"/>
    <x v="384"/>
    <n v="6"/>
    <n v="0.2"/>
    <n v="9.7680000000000007"/>
  </r>
  <r>
    <n v="405"/>
    <s v="CA-2017-117933"/>
    <d v="2017-12-24T00:00:00"/>
    <d v="2017-12-29T00:00:00"/>
    <s v="Standard Class"/>
    <s v="RF-19840"/>
    <s v="Roy Französisch"/>
    <s v="Consumer"/>
    <s v="United States"/>
    <x v="20"/>
    <x v="15"/>
    <n v="10024"/>
    <s v="East"/>
    <s v="OFF-AP-10004249"/>
    <s v="Office Supplies"/>
    <s v="Appliances"/>
    <s v="Staple holder"/>
    <x v="385"/>
    <n v="3"/>
    <n v="0"/>
    <n v="9.6956999999999987"/>
  </r>
  <r>
    <n v="406"/>
    <s v="CA-2017-117457"/>
    <d v="2017-12-08T00:00:00"/>
    <d v="2017-12-12T00:00:00"/>
    <s v="Standard Class"/>
    <s v="KH-16510"/>
    <s v="Keith Herrera"/>
    <s v="Consumer"/>
    <s v="United States"/>
    <x v="8"/>
    <x v="1"/>
    <n v="94110"/>
    <s v="West"/>
    <s v="TEC-AC-10000158"/>
    <s v="Technology"/>
    <s v="Accessories"/>
    <s v="Sony 64GB Class 10 Micro SDHC R40 Memory Card"/>
    <x v="386"/>
    <n v="5"/>
    <n v="0"/>
    <n v="37.789500000000004"/>
  </r>
  <r>
    <n v="407"/>
    <s v="CA-2017-117457"/>
    <d v="2017-12-08T00:00:00"/>
    <d v="2017-12-12T00:00:00"/>
    <s v="Standard Class"/>
    <s v="KH-16510"/>
    <s v="Keith Herrera"/>
    <s v="Consumer"/>
    <s v="United States"/>
    <x v="8"/>
    <x v="1"/>
    <n v="94110"/>
    <s v="West"/>
    <s v="TEC-CO-10004115"/>
    <s v="Technology"/>
    <s v="Copiers"/>
    <s v="Sharp AL-1530CS Digital Copier"/>
    <x v="387"/>
    <n v="3"/>
    <n v="0.2"/>
    <n v="434.99130000000002"/>
  </r>
  <r>
    <n v="408"/>
    <s v="CA-2017-117457"/>
    <d v="2017-12-08T00:00:00"/>
    <d v="2017-12-12T00:00:00"/>
    <s v="Standard Class"/>
    <s v="KH-16510"/>
    <s v="Keith Herrera"/>
    <s v="Consumer"/>
    <s v="United States"/>
    <x v="8"/>
    <x v="1"/>
    <n v="94110"/>
    <s v="West"/>
    <s v="OFF-PA-10003724"/>
    <s v="Office Supplies"/>
    <s v="Paper"/>
    <s v="Wirebound Message Book, 4 per Page"/>
    <x v="388"/>
    <n v="5"/>
    <n v="0"/>
    <n v="13.3035"/>
  </r>
  <r>
    <n v="409"/>
    <s v="CA-2017-117457"/>
    <d v="2017-12-08T00:00:00"/>
    <d v="2017-12-12T00:00:00"/>
    <s v="Standard Class"/>
    <s v="KH-16510"/>
    <s v="Keith Herrera"/>
    <s v="Consumer"/>
    <s v="United States"/>
    <x v="8"/>
    <x v="1"/>
    <n v="94110"/>
    <s v="West"/>
    <s v="FUR-TA-10002041"/>
    <s v="Furniture"/>
    <s v="Tables"/>
    <s v="Bevis Round Conference Table Top, X-Base"/>
    <x v="389"/>
    <n v="7"/>
    <n v="0.2"/>
    <n v="-112.95269999999994"/>
  </r>
  <r>
    <n v="410"/>
    <s v="CA-2017-117457"/>
    <d v="2017-12-08T00:00:00"/>
    <d v="2017-12-12T00:00:00"/>
    <s v="Standard Class"/>
    <s v="KH-16510"/>
    <s v="Keith Herrera"/>
    <s v="Consumer"/>
    <s v="United States"/>
    <x v="8"/>
    <x v="1"/>
    <n v="94110"/>
    <s v="West"/>
    <s v="OFF-PA-10002893"/>
    <s v="Office Supplies"/>
    <s v="Paper"/>
    <s v="Wirebound Service Call Books, 5 1/2&quot; x 4&quot;"/>
    <x v="390"/>
    <n v="1"/>
    <n v="0"/>
    <n v="4.6463999999999999"/>
  </r>
  <r>
    <n v="411"/>
    <s v="CA-2017-117457"/>
    <d v="2017-12-08T00:00:00"/>
    <d v="2017-12-12T00:00:00"/>
    <s v="Standard Class"/>
    <s v="KH-16510"/>
    <s v="Keith Herrera"/>
    <s v="Consumer"/>
    <s v="United States"/>
    <x v="8"/>
    <x v="1"/>
    <n v="94110"/>
    <s v="West"/>
    <s v="OFF-LA-10003766"/>
    <s v="Office Supplies"/>
    <s v="Labels"/>
    <s v="Self-Adhesive Removable Labels"/>
    <x v="391"/>
    <n v="9"/>
    <n v="0"/>
    <n v="13.608000000000001"/>
  </r>
  <r>
    <n v="412"/>
    <s v="CA-2017-117457"/>
    <d v="2017-12-08T00:00:00"/>
    <d v="2017-12-12T00:00:00"/>
    <s v="Standard Class"/>
    <s v="KH-16510"/>
    <s v="Keith Herrera"/>
    <s v="Consumer"/>
    <s v="United States"/>
    <x v="8"/>
    <x v="1"/>
    <n v="94110"/>
    <s v="West"/>
    <s v="OFF-PA-10001970"/>
    <s v="Office Supplies"/>
    <s v="Paper"/>
    <s v="Xerox 1908"/>
    <x v="392"/>
    <n v="1"/>
    <n v="0"/>
    <n v="27.430199999999999"/>
  </r>
  <r>
    <n v="413"/>
    <s v="CA-2017-117457"/>
    <d v="2017-12-08T00:00:00"/>
    <d v="2017-12-12T00:00:00"/>
    <s v="Standard Class"/>
    <s v="KH-16510"/>
    <s v="Keith Herrera"/>
    <s v="Consumer"/>
    <s v="United States"/>
    <x v="8"/>
    <x v="1"/>
    <n v="94110"/>
    <s v="West"/>
    <s v="FUR-BO-10001972"/>
    <s v="Furniture"/>
    <s v="Bookcases"/>
    <s v="O'Sullivan 4-Shelf Bookcase in Odessa Pine"/>
    <x v="393"/>
    <n v="13"/>
    <n v="0.15"/>
    <n v="31.454799999999949"/>
  </r>
  <r>
    <n v="414"/>
    <s v="CA-2017-117457"/>
    <d v="2017-12-08T00:00:00"/>
    <d v="2017-12-12T00:00:00"/>
    <s v="Standard Class"/>
    <s v="KH-16510"/>
    <s v="Keith Herrera"/>
    <s v="Consumer"/>
    <s v="United States"/>
    <x v="8"/>
    <x v="1"/>
    <n v="94110"/>
    <s v="West"/>
    <s v="FUR-CH-10003956"/>
    <s v="Furniture"/>
    <s v="Chairs"/>
    <s v="Novimex High-Tech Fabric Mesh Task Chair"/>
    <x v="394"/>
    <n v="2"/>
    <n v="0.2"/>
    <n v="-18.454800000000013"/>
  </r>
  <r>
    <n v="415"/>
    <s v="CA-2017-142636"/>
    <d v="2017-11-03T00:00:00"/>
    <d v="2017-11-07T00:00:00"/>
    <s v="Standard Class"/>
    <s v="KC-16675"/>
    <s v="Kimberly Carter"/>
    <s v="Corporate"/>
    <s v="United States"/>
    <x v="4"/>
    <x v="4"/>
    <n v="98105"/>
    <s v="West"/>
    <s v="OFF-PA-10000157"/>
    <s v="Office Supplies"/>
    <s v="Paper"/>
    <s v="Xerox 191"/>
    <x v="395"/>
    <n v="7"/>
    <n v="0"/>
    <n v="65.734199999999987"/>
  </r>
  <r>
    <n v="416"/>
    <s v="CA-2017-142636"/>
    <d v="2017-11-03T00:00:00"/>
    <d v="2017-11-07T00:00:00"/>
    <s v="Standard Class"/>
    <s v="KC-16675"/>
    <s v="Kimberly Carter"/>
    <s v="Corporate"/>
    <s v="United States"/>
    <x v="4"/>
    <x v="4"/>
    <n v="98105"/>
    <s v="West"/>
    <s v="FUR-CH-10001891"/>
    <s v="Furniture"/>
    <s v="Chairs"/>
    <s v="Global Deluxe Office Fabric Chairs"/>
    <x v="396"/>
    <n v="4"/>
    <n v="0.2"/>
    <n v="26.874400000000023"/>
  </r>
  <r>
    <n v="417"/>
    <s v="CA-2017-122105"/>
    <d v="2017-06-24T00:00:00"/>
    <d v="2017-06-28T00:00:00"/>
    <s v="Standard Class"/>
    <s v="CJ-12010"/>
    <s v="Caroline Jumper"/>
    <s v="Consumer"/>
    <s v="United States"/>
    <x v="101"/>
    <x v="1"/>
    <n v="92646"/>
    <s v="West"/>
    <s v="OFF-AR-10004344"/>
    <s v="Office Supplies"/>
    <s v="Art"/>
    <s v="Bulldog Vacuum Base Pencil Sharpener"/>
    <x v="397"/>
    <n v="8"/>
    <n v="0"/>
    <n v="25.898399999999995"/>
  </r>
  <r>
    <n v="418"/>
    <s v="CA-2016-148796"/>
    <d v="2016-04-14T00:00:00"/>
    <d v="2016-04-18T00:00:00"/>
    <s v="Standard Class"/>
    <s v="PB-19150"/>
    <s v="Philip Brown"/>
    <s v="Consumer"/>
    <s v="United States"/>
    <x v="1"/>
    <x v="1"/>
    <n v="90004"/>
    <s v="West"/>
    <s v="FUR-CH-10004886"/>
    <s v="Furniture"/>
    <s v="Chairs"/>
    <s v="Bevis Steel Folding Chairs"/>
    <x v="398"/>
    <n v="5"/>
    <n v="0.2"/>
    <n v="38.379999999999981"/>
  </r>
  <r>
    <n v="419"/>
    <s v="CA-2017-154816"/>
    <d v="2017-11-06T00:00:00"/>
    <d v="2017-11-10T00:00:00"/>
    <s v="Standard Class"/>
    <s v="VB-21745"/>
    <s v="Victoria Brennan"/>
    <s v="Corporate"/>
    <s v="United States"/>
    <x v="102"/>
    <x v="0"/>
    <n v="40475"/>
    <s v="South"/>
    <s v="OFF-PA-10003845"/>
    <s v="Office Supplies"/>
    <s v="Paper"/>
    <s v="Xerox 1987"/>
    <x v="399"/>
    <n v="1"/>
    <n v="0"/>
    <n v="2.8322000000000003"/>
  </r>
  <r>
    <n v="420"/>
    <s v="CA-2017-110478"/>
    <d v="2017-03-04T00:00:00"/>
    <d v="2017-03-09T00:00:00"/>
    <s v="Standard Class"/>
    <s v="SP-20860"/>
    <s v="Sung Pak"/>
    <s v="Corporate"/>
    <s v="United States"/>
    <x v="1"/>
    <x v="1"/>
    <n v="90045"/>
    <s v="West"/>
    <s v="OFF-AR-10001573"/>
    <s v="Office Supplies"/>
    <s v="Art"/>
    <s v="American Pencil"/>
    <x v="400"/>
    <n v="4"/>
    <n v="0"/>
    <n v="2.702799999999999"/>
  </r>
  <r>
    <n v="421"/>
    <s v="CA-2017-110478"/>
    <d v="2017-03-04T00:00:00"/>
    <d v="2017-03-09T00:00:00"/>
    <s v="Standard Class"/>
    <s v="SP-20860"/>
    <s v="Sung Pak"/>
    <s v="Corporate"/>
    <s v="United States"/>
    <x v="1"/>
    <x v="1"/>
    <n v="90045"/>
    <s v="West"/>
    <s v="OFF-EN-10000483"/>
    <s v="Office Supplies"/>
    <s v="Envelopes"/>
    <s v="White Envelopes, White Envelopes with Clear Poly Window"/>
    <x v="401"/>
    <n v="1"/>
    <n v="0"/>
    <n v="7.0149999999999988"/>
  </r>
  <r>
    <n v="422"/>
    <s v="CA-2014-142048"/>
    <d v="2014-06-22T00:00:00"/>
    <d v="2014-06-25T00:00:00"/>
    <s v="First Class"/>
    <s v="JE-15745"/>
    <s v="Joel Eaton"/>
    <s v="Consumer"/>
    <s v="United States"/>
    <x v="103"/>
    <x v="22"/>
    <n v="80027"/>
    <s v="West"/>
    <s v="TEC-AC-10004114"/>
    <s v="Technology"/>
    <s v="Accessories"/>
    <s v="KeyTronic 6101 Series - Keyboard - Black"/>
    <x v="402"/>
    <n v="6"/>
    <n v="0.2"/>
    <n v="56.566200000000009"/>
  </r>
  <r>
    <n v="423"/>
    <s v="CA-2017-125388"/>
    <d v="2017-10-19T00:00:00"/>
    <d v="2017-10-23T00:00:00"/>
    <s v="Standard Class"/>
    <s v="MP-17965"/>
    <s v="Michael Paige"/>
    <s v="Corporate"/>
    <s v="United States"/>
    <x v="104"/>
    <x v="31"/>
    <n v="1841"/>
    <s v="East"/>
    <s v="FUR-FU-10004712"/>
    <s v="Furniture"/>
    <s v="Furnishings"/>
    <s v="Westinghouse Mesh Shade Clip-On Gooseneck Lamp, Black"/>
    <x v="403"/>
    <n v="4"/>
    <n v="0"/>
    <n v="14.705600000000004"/>
  </r>
  <r>
    <n v="424"/>
    <s v="CA-2017-125388"/>
    <d v="2017-10-19T00:00:00"/>
    <d v="2017-10-23T00:00:00"/>
    <s v="Standard Class"/>
    <s v="MP-17965"/>
    <s v="Michael Paige"/>
    <s v="Corporate"/>
    <s v="United States"/>
    <x v="104"/>
    <x v="31"/>
    <n v="1841"/>
    <s v="East"/>
    <s v="OFF-ST-10000918"/>
    <s v="Office Supplies"/>
    <s v="Storage"/>
    <s v="Crate-A-Files"/>
    <x v="404"/>
    <n v="3"/>
    <n v="0"/>
    <n v="8.5019999999999989"/>
  </r>
  <r>
    <n v="425"/>
    <s v="CA-2017-155705"/>
    <d v="2017-08-21T00:00:00"/>
    <d v="2017-08-23T00:00:00"/>
    <s v="Second Class"/>
    <s v="NF-18385"/>
    <s v="Natalie Fritzler"/>
    <s v="Consumer"/>
    <s v="United States"/>
    <x v="25"/>
    <x v="35"/>
    <n v="39212"/>
    <s v="South"/>
    <s v="FUR-CH-10000015"/>
    <s v="Furniture"/>
    <s v="Chairs"/>
    <s v="Hon Multipurpose Stacking Arm Chairs"/>
    <x v="405"/>
    <n v="4"/>
    <n v="0"/>
    <n v="225.26400000000001"/>
  </r>
  <r>
    <n v="426"/>
    <s v="CA-2017-149160"/>
    <d v="2017-11-23T00:00:00"/>
    <d v="2017-11-26T00:00:00"/>
    <s v="Second Class"/>
    <s v="JM-15265"/>
    <s v="Janet Molinari"/>
    <s v="Corporate"/>
    <s v="United States"/>
    <x v="105"/>
    <x v="12"/>
    <n v="48187"/>
    <s v="Central"/>
    <s v="FUR-FU-10003347"/>
    <s v="Furniture"/>
    <s v="Furnishings"/>
    <s v="Coloredge Poster Frame"/>
    <x v="158"/>
    <n v="2"/>
    <n v="0"/>
    <n v="11.076000000000001"/>
  </r>
  <r>
    <n v="427"/>
    <s v="CA-2017-149160"/>
    <d v="2017-11-23T00:00:00"/>
    <d v="2017-11-26T00:00:00"/>
    <s v="Second Class"/>
    <s v="JM-15265"/>
    <s v="Janet Molinari"/>
    <s v="Corporate"/>
    <s v="United States"/>
    <x v="105"/>
    <x v="12"/>
    <n v="48187"/>
    <s v="Central"/>
    <s v="OFF-BI-10001543"/>
    <s v="Office Supplies"/>
    <s v="Binders"/>
    <s v="GBC VeloBinder Manual Binding System"/>
    <x v="406"/>
    <n v="8"/>
    <n v="0"/>
    <n v="138.20160000000001"/>
  </r>
  <r>
    <n v="428"/>
    <s v="CA-2014-101476"/>
    <d v="2014-09-12T00:00:00"/>
    <d v="2014-09-13T00:00:00"/>
    <s v="First Class"/>
    <s v="SD-20485"/>
    <s v="Shirley Daniels"/>
    <s v="Home Office"/>
    <s v="United States"/>
    <x v="106"/>
    <x v="15"/>
    <n v="10801"/>
    <s v="East"/>
    <s v="TEC-MA-10000029"/>
    <s v="Technology"/>
    <s v="Machines"/>
    <s v="Epson WorkForce WF-2530 All-in-One Printer, Copier Scanner"/>
    <x v="407"/>
    <n v="1"/>
    <n v="0"/>
    <n v="30.095700000000001"/>
  </r>
  <r>
    <n v="429"/>
    <s v="CA-2017-152275"/>
    <d v="2017-10-01T00:00:00"/>
    <d v="2017-10-08T00:00:00"/>
    <s v="Standard Class"/>
    <s v="KH-16630"/>
    <s v="Ken Heidel"/>
    <s v="Corporate"/>
    <s v="United States"/>
    <x v="52"/>
    <x v="5"/>
    <n v="78207"/>
    <s v="Central"/>
    <s v="OFF-AR-10000369"/>
    <s v="Office Supplies"/>
    <s v="Art"/>
    <s v="Design Ebony Sketching Pencil"/>
    <x v="408"/>
    <n v="6"/>
    <n v="0.2"/>
    <n v="0.50039999999999996"/>
  </r>
  <r>
    <n v="430"/>
    <s v="US-2016-123750"/>
    <d v="2016-04-15T00:00:00"/>
    <d v="2016-04-21T00:00:00"/>
    <s v="Standard Class"/>
    <s v="RB-19795"/>
    <s v="Ross Baird"/>
    <s v="Home Office"/>
    <s v="United States"/>
    <x v="107"/>
    <x v="3"/>
    <n v="28052"/>
    <s v="South"/>
    <s v="OFF-BI-10004584"/>
    <s v="Office Supplies"/>
    <s v="Binders"/>
    <s v="GBC ProClick 150 Presentation Binding System"/>
    <x v="409"/>
    <n v="2"/>
    <n v="0.7"/>
    <n v="-145.35079999999999"/>
  </r>
  <r>
    <n v="431"/>
    <s v="US-2016-123750"/>
    <d v="2016-04-15T00:00:00"/>
    <d v="2016-04-21T00:00:00"/>
    <s v="Standard Class"/>
    <s v="RB-19795"/>
    <s v="Ross Baird"/>
    <s v="Home Office"/>
    <s v="United States"/>
    <x v="107"/>
    <x v="3"/>
    <n v="28052"/>
    <s v="South"/>
    <s v="TEC-AC-10004659"/>
    <s v="Technology"/>
    <s v="Accessories"/>
    <s v="Imation Secure+ Hardware Encrypted USB 2.0 Flash Drive; 16GB"/>
    <x v="177"/>
    <n v="7"/>
    <n v="0.2"/>
    <n v="76.639499999999984"/>
  </r>
  <r>
    <n v="432"/>
    <s v="US-2016-123750"/>
    <d v="2016-04-15T00:00:00"/>
    <d v="2016-04-21T00:00:00"/>
    <s v="Standard Class"/>
    <s v="RB-19795"/>
    <s v="Ross Baird"/>
    <s v="Home Office"/>
    <s v="United States"/>
    <x v="107"/>
    <x v="3"/>
    <n v="28052"/>
    <s v="South"/>
    <s v="TEC-AC-10004659"/>
    <s v="Technology"/>
    <s v="Accessories"/>
    <s v="Imation Secure+ Hardware Encrypted USB 2.0 Flash Drive; 16GB"/>
    <x v="410"/>
    <n v="5"/>
    <n v="0.2"/>
    <n v="54.742499999999978"/>
  </r>
  <r>
    <n v="433"/>
    <s v="US-2016-123750"/>
    <d v="2016-04-15T00:00:00"/>
    <d v="2016-04-21T00:00:00"/>
    <s v="Standard Class"/>
    <s v="RB-19795"/>
    <s v="Ross Baird"/>
    <s v="Home Office"/>
    <s v="United States"/>
    <x v="107"/>
    <x v="3"/>
    <n v="28052"/>
    <s v="South"/>
    <s v="OFF-ST-10000617"/>
    <s v="Office Supplies"/>
    <s v="Storage"/>
    <s v="Woodgrain Magazine Files by Perma"/>
    <x v="411"/>
    <n v="2"/>
    <n v="0.2"/>
    <n v="-0.7748000000000006"/>
  </r>
  <r>
    <n v="434"/>
    <s v="CA-2016-127369"/>
    <d v="2016-06-06T00:00:00"/>
    <d v="2016-06-07T00:00:00"/>
    <s v="First Class"/>
    <s v="DB-13060"/>
    <s v="Dave Brooks"/>
    <s v="Consumer"/>
    <s v="United States"/>
    <x v="90"/>
    <x v="31"/>
    <n v="1852"/>
    <s v="East"/>
    <s v="OFF-ST-10003306"/>
    <s v="Office Supplies"/>
    <s v="Storage"/>
    <s v="Letter Size Cart"/>
    <x v="412"/>
    <n v="5"/>
    <n v="0"/>
    <n v="207.14699999999993"/>
  </r>
  <r>
    <n v="435"/>
    <s v="US-2014-150574"/>
    <d v="2014-12-19T00:00:00"/>
    <d v="2014-12-25T00:00:00"/>
    <s v="Standard Class"/>
    <s v="MK-18160"/>
    <s v="Mike Kennedy"/>
    <s v="Consumer"/>
    <s v="United States"/>
    <x v="108"/>
    <x v="2"/>
    <n v="32216"/>
    <s v="South"/>
    <s v="OFF-BI-10000773"/>
    <s v="Office Supplies"/>
    <s v="Binders"/>
    <s v="Insertable Tab Post Binder Dividers"/>
    <x v="413"/>
    <n v="2"/>
    <n v="0.7"/>
    <n v="-3.6891999999999996"/>
  </r>
  <r>
    <n v="436"/>
    <s v="US-2014-150574"/>
    <d v="2014-12-19T00:00:00"/>
    <d v="2014-12-25T00:00:00"/>
    <s v="Standard Class"/>
    <s v="MK-18160"/>
    <s v="Mike Kennedy"/>
    <s v="Consumer"/>
    <s v="United States"/>
    <x v="108"/>
    <x v="2"/>
    <n v="32216"/>
    <s v="South"/>
    <s v="TEC-AC-10002600"/>
    <s v="Technology"/>
    <s v="Accessories"/>
    <s v="Belkin QODE FastFit Bluetooth Keyboard"/>
    <x v="414"/>
    <n v="5"/>
    <n v="0.2"/>
    <n v="-18.584999999999994"/>
  </r>
  <r>
    <n v="437"/>
    <s v="CA-2016-147375"/>
    <d v="2016-06-12T00:00:00"/>
    <d v="2016-06-14T00:00:00"/>
    <s v="Second Class"/>
    <s v="PO-19180"/>
    <s v="Philisse Overcash"/>
    <s v="Home Office"/>
    <s v="United States"/>
    <x v="22"/>
    <x v="10"/>
    <n v="60623"/>
    <s v="Central"/>
    <s v="TEC-MA-10002937"/>
    <s v="Technology"/>
    <s v="Machines"/>
    <s v="Canon Color ImageCLASS MF8580Cdw Wireless Laser All-In-One Printer, Copier, Scanner"/>
    <x v="415"/>
    <n v="3"/>
    <n v="0.3"/>
    <n v="43.199100000000044"/>
  </r>
  <r>
    <n v="438"/>
    <s v="CA-2016-147375"/>
    <d v="2016-06-12T00:00:00"/>
    <d v="2016-06-14T00:00:00"/>
    <s v="Second Class"/>
    <s v="PO-19180"/>
    <s v="Philisse Overcash"/>
    <s v="Home Office"/>
    <s v="United States"/>
    <x v="22"/>
    <x v="10"/>
    <n v="60623"/>
    <s v="Central"/>
    <s v="OFF-PA-10001970"/>
    <s v="Office Supplies"/>
    <s v="Paper"/>
    <s v="Xerox 1908"/>
    <x v="416"/>
    <n v="7"/>
    <n v="0.2"/>
    <n v="113.63939999999998"/>
  </r>
  <r>
    <n v="439"/>
    <s v="CA-2017-130043"/>
    <d v="2017-09-15T00:00:00"/>
    <d v="2017-09-19T00:00:00"/>
    <s v="Standard Class"/>
    <s v="BB-11545"/>
    <s v="Brenda Bowman"/>
    <s v="Corporate"/>
    <s v="United States"/>
    <x v="12"/>
    <x v="5"/>
    <n v="77070"/>
    <s v="Central"/>
    <s v="OFF-PA-10002230"/>
    <s v="Office Supplies"/>
    <s v="Paper"/>
    <s v="Xerox 1897"/>
    <x v="417"/>
    <n v="8"/>
    <n v="0.2"/>
    <n v="11.553600000000003"/>
  </r>
  <r>
    <n v="440"/>
    <s v="CA-2017-157252"/>
    <d v="2017-01-20T00:00:00"/>
    <d v="2017-01-23T00:00:00"/>
    <s v="Second Class"/>
    <s v="CV-12805"/>
    <s v="Cynthia Voltz"/>
    <s v="Corporate"/>
    <s v="United States"/>
    <x v="20"/>
    <x v="15"/>
    <n v="10024"/>
    <s v="East"/>
    <s v="FUR-CH-10003396"/>
    <s v="Furniture"/>
    <s v="Chairs"/>
    <s v="Global Deluxe Steno Chair"/>
    <x v="418"/>
    <n v="3"/>
    <n v="0.1"/>
    <n v="2.3093999999999895"/>
  </r>
  <r>
    <n v="441"/>
    <s v="CA-2016-115756"/>
    <d v="2016-09-05T00:00:00"/>
    <d v="2016-09-07T00:00:00"/>
    <s v="Second Class"/>
    <s v="PK-19075"/>
    <s v="Pete Kriz"/>
    <s v="Consumer"/>
    <s v="United States"/>
    <x v="66"/>
    <x v="12"/>
    <n v="48227"/>
    <s v="Central"/>
    <s v="FUR-FU-10000246"/>
    <s v="Furniture"/>
    <s v="Furnishings"/>
    <s v="Aluminum Document Frame"/>
    <x v="419"/>
    <n v="1"/>
    <n v="0"/>
    <n v="3.6659999999999986"/>
  </r>
  <r>
    <n v="442"/>
    <s v="CA-2016-115756"/>
    <d v="2016-09-05T00:00:00"/>
    <d v="2016-09-07T00:00:00"/>
    <s v="Second Class"/>
    <s v="PK-19075"/>
    <s v="Pete Kriz"/>
    <s v="Consumer"/>
    <s v="United States"/>
    <x v="66"/>
    <x v="12"/>
    <n v="48227"/>
    <s v="Central"/>
    <s v="OFF-ST-10000060"/>
    <s v="Office Supplies"/>
    <s v="Storage"/>
    <s v="Fellowes Bankers Box Staxonsteel Drawer File/Stacking System"/>
    <x v="420"/>
    <n v="3"/>
    <n v="0"/>
    <n v="23.392800000000008"/>
  </r>
  <r>
    <n v="443"/>
    <s v="CA-2016-115756"/>
    <d v="2016-09-05T00:00:00"/>
    <d v="2016-09-07T00:00:00"/>
    <s v="Second Class"/>
    <s v="PK-19075"/>
    <s v="Pete Kriz"/>
    <s v="Consumer"/>
    <s v="United States"/>
    <x v="66"/>
    <x v="12"/>
    <n v="48227"/>
    <s v="Central"/>
    <s v="OFF-ST-10003058"/>
    <s v="Office Supplies"/>
    <s v="Storage"/>
    <s v="Eldon Mobile Mega Data Cart  Mega Stackable  Add-On Trays"/>
    <x v="421"/>
    <n v="3"/>
    <n v="0"/>
    <n v="20.575499999999998"/>
  </r>
  <r>
    <n v="444"/>
    <s v="CA-2016-115756"/>
    <d v="2016-09-05T00:00:00"/>
    <d v="2016-09-07T00:00:00"/>
    <s v="Second Class"/>
    <s v="PK-19075"/>
    <s v="Pete Kriz"/>
    <s v="Consumer"/>
    <s v="United States"/>
    <x v="66"/>
    <x v="12"/>
    <n v="48227"/>
    <s v="Central"/>
    <s v="OFF-PA-10002222"/>
    <s v="Office Supplies"/>
    <s v="Paper"/>
    <s v="Xerox Color Copier Paper, 11&quot; x 17&quot;, Ream"/>
    <x v="422"/>
    <n v="4"/>
    <n v="0"/>
    <n v="42.025599999999997"/>
  </r>
  <r>
    <n v="445"/>
    <s v="CA-2016-115756"/>
    <d v="2016-09-05T00:00:00"/>
    <d v="2016-09-07T00:00:00"/>
    <s v="Second Class"/>
    <s v="PK-19075"/>
    <s v="Pete Kriz"/>
    <s v="Consumer"/>
    <s v="United States"/>
    <x v="66"/>
    <x v="12"/>
    <n v="48227"/>
    <s v="Central"/>
    <s v="FUR-CH-10002372"/>
    <s v="Furniture"/>
    <s v="Chairs"/>
    <s v="Office Star - Ergonomically Designed Knee Chair"/>
    <x v="423"/>
    <n v="3"/>
    <n v="0"/>
    <n v="29.152800000000013"/>
  </r>
  <r>
    <n v="446"/>
    <s v="CA-2016-115756"/>
    <d v="2016-09-05T00:00:00"/>
    <d v="2016-09-07T00:00:00"/>
    <s v="Second Class"/>
    <s v="PK-19075"/>
    <s v="Pete Kriz"/>
    <s v="Consumer"/>
    <s v="United States"/>
    <x v="66"/>
    <x v="12"/>
    <n v="48227"/>
    <s v="Central"/>
    <s v="OFF-LA-10001317"/>
    <s v="Office Supplies"/>
    <s v="Labels"/>
    <s v="Avery 520"/>
    <x v="424"/>
    <n v="7"/>
    <n v="0"/>
    <n v="10.584"/>
  </r>
  <r>
    <n v="447"/>
    <s v="CA-2017-154214"/>
    <d v="2017-03-20T00:00:00"/>
    <d v="2017-03-25T00:00:00"/>
    <s v="Second Class"/>
    <s v="TB-21595"/>
    <s v="Troy Blackwell"/>
    <s v="Consumer"/>
    <s v="United States"/>
    <x v="38"/>
    <x v="14"/>
    <n v="47201"/>
    <s v="Central"/>
    <s v="FUR-FU-10000206"/>
    <s v="Furniture"/>
    <s v="Furnishings"/>
    <s v="GE General Purpose, Extra Long Life, Showcase &amp; Floodlight Incandescent Bulbs"/>
    <x v="425"/>
    <n v="1"/>
    <n v="0"/>
    <n v="1.3676999999999999"/>
  </r>
  <r>
    <n v="448"/>
    <s v="CA-2016-166674"/>
    <d v="2016-04-01T00:00:00"/>
    <d v="2016-04-03T00:00:00"/>
    <s v="Second Class"/>
    <s v="RB-19360"/>
    <s v="Raymond Buch"/>
    <s v="Consumer"/>
    <s v="United States"/>
    <x v="109"/>
    <x v="15"/>
    <n v="13021"/>
    <s v="East"/>
    <s v="OFF-AR-10000588"/>
    <s v="Office Supplies"/>
    <s v="Art"/>
    <s v="Newell 345"/>
    <x v="426"/>
    <n v="3"/>
    <n v="0"/>
    <n v="15.475200000000001"/>
  </r>
  <r>
    <n v="449"/>
    <s v="CA-2016-166674"/>
    <d v="2016-04-01T00:00:00"/>
    <d v="2016-04-03T00:00:00"/>
    <s v="Second Class"/>
    <s v="RB-19360"/>
    <s v="Raymond Buch"/>
    <s v="Consumer"/>
    <s v="United States"/>
    <x v="109"/>
    <x v="15"/>
    <n v="13021"/>
    <s v="East"/>
    <s v="OFF-ST-10001469"/>
    <s v="Office Supplies"/>
    <s v="Storage"/>
    <s v="Fellowes Bankers Box Recycled Super Stor/Drawer"/>
    <x v="427"/>
    <n v="3"/>
    <n v="0"/>
    <n v="9.716399999999993"/>
  </r>
  <r>
    <n v="450"/>
    <s v="CA-2016-166674"/>
    <d v="2016-04-01T00:00:00"/>
    <d v="2016-04-03T00:00:00"/>
    <s v="Second Class"/>
    <s v="RB-19360"/>
    <s v="Raymond Buch"/>
    <s v="Consumer"/>
    <s v="United States"/>
    <x v="109"/>
    <x v="15"/>
    <n v="13021"/>
    <s v="East"/>
    <s v="OFF-AR-10001953"/>
    <s v="Office Supplies"/>
    <s v="Art"/>
    <s v="Boston 1645 Deluxe Heavier-Duty Electric Pencil Sharpener"/>
    <x v="428"/>
    <n v="6"/>
    <n v="0"/>
    <n v="71.247600000000006"/>
  </r>
  <r>
    <n v="451"/>
    <s v="CA-2016-166674"/>
    <d v="2016-04-01T00:00:00"/>
    <d v="2016-04-03T00:00:00"/>
    <s v="Second Class"/>
    <s v="RB-19360"/>
    <s v="Raymond Buch"/>
    <s v="Consumer"/>
    <s v="United States"/>
    <x v="109"/>
    <x v="15"/>
    <n v="13021"/>
    <s v="East"/>
    <s v="OFF-AR-10003156"/>
    <s v="Office Supplies"/>
    <s v="Art"/>
    <s v="50 Colored Long Pencils"/>
    <x v="429"/>
    <n v="3"/>
    <n v="0"/>
    <n v="7.9248000000000012"/>
  </r>
  <r>
    <n v="452"/>
    <s v="CA-2016-166674"/>
    <d v="2016-04-01T00:00:00"/>
    <d v="2016-04-03T00:00:00"/>
    <s v="Second Class"/>
    <s v="RB-19360"/>
    <s v="Raymond Buch"/>
    <s v="Consumer"/>
    <s v="United States"/>
    <x v="109"/>
    <x v="15"/>
    <n v="13021"/>
    <s v="East"/>
    <s v="OFF-AR-10004974"/>
    <s v="Office Supplies"/>
    <s v="Art"/>
    <s v="Newell 342"/>
    <x v="296"/>
    <n v="3"/>
    <n v="0"/>
    <n v="2.8535999999999988"/>
  </r>
  <r>
    <n v="453"/>
    <s v="CA-2016-166674"/>
    <d v="2016-04-01T00:00:00"/>
    <d v="2016-04-03T00:00:00"/>
    <s v="Second Class"/>
    <s v="RB-19360"/>
    <s v="Raymond Buch"/>
    <s v="Consumer"/>
    <s v="United States"/>
    <x v="109"/>
    <x v="15"/>
    <n v="13021"/>
    <s v="East"/>
    <s v="TEC-PH-10002365"/>
    <s v="Technology"/>
    <s v="Phones"/>
    <s v="Belkin Grip Candy Sheer Case / Cover for iPhone 5 and 5S"/>
    <x v="430"/>
    <n v="4"/>
    <n v="0"/>
    <n v="9.1311999999999998"/>
  </r>
  <r>
    <n v="454"/>
    <s v="CA-2017-147277"/>
    <d v="2017-10-20T00:00:00"/>
    <d v="2017-10-24T00:00:00"/>
    <s v="Standard Class"/>
    <s v="EB-13705"/>
    <s v="Ed Braxton"/>
    <s v="Corporate"/>
    <s v="United States"/>
    <x v="59"/>
    <x v="24"/>
    <n v="44312"/>
    <s v="East"/>
    <s v="FUR-TA-10001539"/>
    <s v="Furniture"/>
    <s v="Tables"/>
    <s v="Chromcraft Rectangular Conference Tables"/>
    <x v="431"/>
    <n v="2"/>
    <n v="0.4"/>
    <n v="-75.830400000000054"/>
  </r>
  <r>
    <n v="455"/>
    <s v="CA-2017-147277"/>
    <d v="2017-10-20T00:00:00"/>
    <d v="2017-10-24T00:00:00"/>
    <s v="Standard Class"/>
    <s v="EB-13705"/>
    <s v="Ed Braxton"/>
    <s v="Corporate"/>
    <s v="United States"/>
    <x v="59"/>
    <x v="24"/>
    <n v="44312"/>
    <s v="East"/>
    <s v="OFF-ST-10000142"/>
    <s v="Office Supplies"/>
    <s v="Storage"/>
    <s v="Deluxe Rollaway Locking File with Drawer"/>
    <x v="432"/>
    <n v="2"/>
    <n v="0.2"/>
    <n v="66.540799999999962"/>
  </r>
  <r>
    <n v="456"/>
    <s v="CA-2016-100153"/>
    <d v="2016-12-13T00:00:00"/>
    <d v="2016-12-17T00:00:00"/>
    <s v="Standard Class"/>
    <s v="KH-16630"/>
    <s v="Ken Heidel"/>
    <s v="Corporate"/>
    <s v="United States"/>
    <x v="110"/>
    <x v="26"/>
    <n v="73071"/>
    <s v="Central"/>
    <s v="TEC-AC-10001772"/>
    <s v="Technology"/>
    <s v="Accessories"/>
    <s v="Memorex Mini Travel Drive 16 GB USB 2.0 Flash Drive"/>
    <x v="433"/>
    <n v="4"/>
    <n v="0"/>
    <n v="24.913200000000003"/>
  </r>
  <r>
    <n v="457"/>
    <s v="US-2014-110674"/>
    <d v="2014-02-12T00:00:00"/>
    <d v="2014-02-18T00:00:00"/>
    <s v="Standard Class"/>
    <s v="SC-20095"/>
    <s v="Sanjit Chand"/>
    <s v="Consumer"/>
    <s v="United States"/>
    <x v="3"/>
    <x v="1"/>
    <n v="94521"/>
    <s v="West"/>
    <s v="FUR-CH-10000225"/>
    <s v="Furniture"/>
    <s v="Chairs"/>
    <s v="Global Geo Office Task Chair, Gray"/>
    <x v="434"/>
    <n v="2"/>
    <n v="0.2"/>
    <n v="-24.294000000000018"/>
  </r>
  <r>
    <n v="458"/>
    <s v="US-2016-157945"/>
    <d v="2016-09-26T00:00:00"/>
    <d v="2016-10-01T00:00:00"/>
    <s v="Standard Class"/>
    <s v="NF-18385"/>
    <s v="Natalie Fritzler"/>
    <s v="Consumer"/>
    <s v="United States"/>
    <x v="27"/>
    <x v="10"/>
    <n v="62521"/>
    <s v="Central"/>
    <s v="FUR-CH-10002331"/>
    <s v="Furniture"/>
    <s v="Chairs"/>
    <s v="Hon 4700 Series Mobuis Mid-Back Task Chairs with Adjustable Arms"/>
    <x v="435"/>
    <n v="3"/>
    <n v="0.3"/>
    <n v="-96.11460000000011"/>
  </r>
  <r>
    <n v="459"/>
    <s v="US-2016-157945"/>
    <d v="2016-09-26T00:00:00"/>
    <d v="2016-10-01T00:00:00"/>
    <s v="Standard Class"/>
    <s v="NF-18385"/>
    <s v="Natalie Fritzler"/>
    <s v="Consumer"/>
    <s v="United States"/>
    <x v="27"/>
    <x v="10"/>
    <n v="62521"/>
    <s v="Central"/>
    <s v="OFF-EN-10001415"/>
    <s v="Office Supplies"/>
    <s v="Envelopes"/>
    <s v="Staple envelope"/>
    <x v="436"/>
    <n v="2"/>
    <n v="0.2"/>
    <n v="3.3479999999999999"/>
  </r>
  <r>
    <n v="460"/>
    <s v="CA-2015-109638"/>
    <d v="2015-12-15T00:00:00"/>
    <d v="2015-12-22T00:00:00"/>
    <s v="Standard Class"/>
    <s v="JH-15985"/>
    <s v="Joseph Holt"/>
    <s v="Consumer"/>
    <s v="United States"/>
    <x v="4"/>
    <x v="4"/>
    <n v="98115"/>
    <s v="West"/>
    <s v="OFF-AP-10002472"/>
    <s v="Office Supplies"/>
    <s v="Appliances"/>
    <s v="3M Office Air Cleaner"/>
    <x v="437"/>
    <n v="4"/>
    <n v="0"/>
    <n v="36.372"/>
  </r>
  <r>
    <n v="461"/>
    <s v="CA-2015-109638"/>
    <d v="2015-12-15T00:00:00"/>
    <d v="2015-12-22T00:00:00"/>
    <s v="Standard Class"/>
    <s v="JH-15985"/>
    <s v="Joseph Holt"/>
    <s v="Consumer"/>
    <s v="United States"/>
    <x v="4"/>
    <x v="4"/>
    <n v="98115"/>
    <s v="West"/>
    <s v="TEC-AC-10004571"/>
    <s v="Technology"/>
    <s v="Accessories"/>
    <s v="Logitech G700s Rechargeable Gaming Mouse"/>
    <x v="438"/>
    <n v="9"/>
    <n v="0"/>
    <n v="377.96220000000005"/>
  </r>
  <r>
    <n v="462"/>
    <s v="CA-2015-109638"/>
    <d v="2015-12-15T00:00:00"/>
    <d v="2015-12-22T00:00:00"/>
    <s v="Standard Class"/>
    <s v="JH-15985"/>
    <s v="Joseph Holt"/>
    <s v="Consumer"/>
    <s v="United States"/>
    <x v="4"/>
    <x v="4"/>
    <n v="98115"/>
    <s v="West"/>
    <s v="OFF-BI-10001098"/>
    <s v="Office Supplies"/>
    <s v="Binders"/>
    <s v="Acco D-Ring Binder w/DublLock"/>
    <x v="96"/>
    <n v="3"/>
    <n v="0.2"/>
    <n v="18.600599999999996"/>
  </r>
  <r>
    <n v="463"/>
    <s v="CA-2016-109869"/>
    <d v="2016-04-22T00:00:00"/>
    <d v="2016-04-29T00:00:00"/>
    <s v="Standard Class"/>
    <s v="TN-21040"/>
    <s v="Tanja Norvell"/>
    <s v="Home Office"/>
    <s v="United States"/>
    <x v="42"/>
    <x v="16"/>
    <n v="85023"/>
    <s v="West"/>
    <s v="FUR-FU-10000023"/>
    <s v="Furniture"/>
    <s v="Furnishings"/>
    <s v="Eldon Wave Desk Accessories"/>
    <x v="439"/>
    <n v="5"/>
    <n v="0.2"/>
    <n v="7.0680000000000005"/>
  </r>
  <r>
    <n v="464"/>
    <s v="CA-2016-109869"/>
    <d v="2016-04-22T00:00:00"/>
    <d v="2016-04-29T00:00:00"/>
    <s v="Standard Class"/>
    <s v="TN-21040"/>
    <s v="Tanja Norvell"/>
    <s v="Home Office"/>
    <s v="United States"/>
    <x v="42"/>
    <x v="16"/>
    <n v="85023"/>
    <s v="West"/>
    <s v="FUR-TA-10001889"/>
    <s v="Furniture"/>
    <s v="Tables"/>
    <s v="Bush Advantage Collection Racetrack Conference Table"/>
    <x v="440"/>
    <n v="6"/>
    <n v="0.5"/>
    <n v="-814.4831999999999"/>
  </r>
  <r>
    <n v="465"/>
    <s v="CA-2016-109869"/>
    <d v="2016-04-22T00:00:00"/>
    <d v="2016-04-29T00:00:00"/>
    <s v="Standard Class"/>
    <s v="TN-21040"/>
    <s v="Tanja Norvell"/>
    <s v="Home Office"/>
    <s v="United States"/>
    <x v="42"/>
    <x v="16"/>
    <n v="85023"/>
    <s v="West"/>
    <s v="OFF-BI-10000315"/>
    <s v="Office Supplies"/>
    <s v="Binders"/>
    <s v="Poly Designer Cover &amp; Back"/>
    <x v="441"/>
    <n v="5"/>
    <n v="0.7"/>
    <n v="-20.888999999999989"/>
  </r>
  <r>
    <n v="466"/>
    <s v="CA-2016-109869"/>
    <d v="2016-04-22T00:00:00"/>
    <d v="2016-04-29T00:00:00"/>
    <s v="Standard Class"/>
    <s v="TN-21040"/>
    <s v="Tanja Norvell"/>
    <s v="Home Office"/>
    <s v="United States"/>
    <x v="42"/>
    <x v="16"/>
    <n v="85023"/>
    <s v="West"/>
    <s v="OFF-SU-10003505"/>
    <s v="Office Supplies"/>
    <s v="Supplies"/>
    <s v="Premier Electric Letter Opener"/>
    <x v="442"/>
    <n v="2"/>
    <n v="0.2"/>
    <n v="-34.758000000000017"/>
  </r>
  <r>
    <n v="467"/>
    <s v="CA-2016-109869"/>
    <d v="2016-04-22T00:00:00"/>
    <d v="2016-04-29T00:00:00"/>
    <s v="Standard Class"/>
    <s v="TN-21040"/>
    <s v="Tanja Norvell"/>
    <s v="Home Office"/>
    <s v="United States"/>
    <x v="42"/>
    <x v="16"/>
    <n v="85023"/>
    <s v="West"/>
    <s v="OFF-AP-10002578"/>
    <s v="Office Supplies"/>
    <s v="Appliances"/>
    <s v="Fellowes Premier Superior Surge Suppressor, 10-Outlet, With Phone and Remote"/>
    <x v="443"/>
    <n v="2"/>
    <n v="0.2"/>
    <n v="5.8704000000000001"/>
  </r>
  <r>
    <n v="468"/>
    <s v="US-2015-101399"/>
    <d v="2015-01-17T00:00:00"/>
    <d v="2015-01-24T00:00:00"/>
    <s v="Standard Class"/>
    <s v="JS-15940"/>
    <s v="Joni Sundaresam"/>
    <s v="Home Office"/>
    <s v="United States"/>
    <x v="111"/>
    <x v="10"/>
    <n v="60068"/>
    <s v="Central"/>
    <s v="FUR-FU-10002918"/>
    <s v="Furniture"/>
    <s v="Furnishings"/>
    <s v="Eldon ClusterMat Chair Mat with Cordless Antistatic Protection"/>
    <x v="444"/>
    <n v="7"/>
    <n v="0.6"/>
    <n v="-312.06139999999994"/>
  </r>
  <r>
    <n v="469"/>
    <s v="CA-2017-154907"/>
    <d v="2017-03-31T00:00:00"/>
    <d v="2017-04-04T00:00:00"/>
    <s v="Standard Class"/>
    <s v="DS-13180"/>
    <s v="David Smith"/>
    <s v="Corporate"/>
    <s v="United States"/>
    <x v="112"/>
    <x v="5"/>
    <n v="79109"/>
    <s v="Central"/>
    <s v="FUR-BO-10002824"/>
    <s v="Furniture"/>
    <s v="Bookcases"/>
    <s v="Bush Mission Pointe Library"/>
    <x v="445"/>
    <n v="2"/>
    <n v="0.32"/>
    <n v="-36.235200000000006"/>
  </r>
  <r>
    <n v="470"/>
    <s v="US-2016-100419"/>
    <d v="2016-12-16T00:00:00"/>
    <d v="2016-12-20T00:00:00"/>
    <s v="Second Class"/>
    <s v="CC-12670"/>
    <s v="Craig Carreira"/>
    <s v="Consumer"/>
    <s v="United States"/>
    <x v="22"/>
    <x v="10"/>
    <n v="60610"/>
    <s v="Central"/>
    <s v="OFF-BI-10002194"/>
    <s v="Office Supplies"/>
    <s v="Binders"/>
    <s v="Cardinal Hold-It CD Pocket"/>
    <x v="446"/>
    <n v="3"/>
    <n v="0.8"/>
    <n v="-7.9001999999999999"/>
  </r>
  <r>
    <n v="471"/>
    <s v="CA-2015-154144"/>
    <d v="2015-12-20T00:00:00"/>
    <d v="2015-12-24T00:00:00"/>
    <s v="Standard Class"/>
    <s v="MH-17785"/>
    <s v="Maya Herman"/>
    <s v="Corporate"/>
    <s v="United States"/>
    <x v="113"/>
    <x v="15"/>
    <n v="11757"/>
    <s v="East"/>
    <s v="OFF-PA-10004071"/>
    <s v="Office Supplies"/>
    <s v="Paper"/>
    <s v="Eaton Premium Continuous-Feed Paper, 25% Cotton, Letter Size, White, 1000 Shts/Box"/>
    <x v="447"/>
    <n v="1"/>
    <n v="0"/>
    <n v="26.630399999999998"/>
  </r>
  <r>
    <n v="472"/>
    <s v="CA-2014-144666"/>
    <d v="2014-11-09T00:00:00"/>
    <d v="2014-11-11T00:00:00"/>
    <s v="Second Class"/>
    <s v="JP-15520"/>
    <s v="Jeremy Pistek"/>
    <s v="Consumer"/>
    <s v="United States"/>
    <x v="8"/>
    <x v="1"/>
    <n v="94110"/>
    <s v="West"/>
    <s v="OFF-ST-10002743"/>
    <s v="Office Supplies"/>
    <s v="Storage"/>
    <s v="SAFCO Boltless Steel Shelving"/>
    <x v="448"/>
    <n v="3"/>
    <n v="0"/>
    <n v="3.4091999999999842"/>
  </r>
  <r>
    <n v="473"/>
    <s v="CA-2014-144666"/>
    <d v="2014-11-09T00:00:00"/>
    <d v="2014-11-11T00:00:00"/>
    <s v="Second Class"/>
    <s v="JP-15520"/>
    <s v="Jeremy Pistek"/>
    <s v="Consumer"/>
    <s v="United States"/>
    <x v="8"/>
    <x v="1"/>
    <n v="94110"/>
    <s v="West"/>
    <s v="FUR-BO-10001601"/>
    <s v="Furniture"/>
    <s v="Bookcases"/>
    <s v="Sauder Mission Library with Doors, Fruitwood Finish"/>
    <x v="449"/>
    <n v="2"/>
    <n v="0.15"/>
    <n v="10.478399999999979"/>
  </r>
  <r>
    <n v="474"/>
    <s v="CA-2014-144666"/>
    <d v="2014-11-09T00:00:00"/>
    <d v="2014-11-11T00:00:00"/>
    <s v="Second Class"/>
    <s v="JP-15520"/>
    <s v="Jeremy Pistek"/>
    <s v="Consumer"/>
    <s v="United States"/>
    <x v="8"/>
    <x v="1"/>
    <n v="94110"/>
    <s v="West"/>
    <s v="TEC-PH-10002680"/>
    <s v="Technology"/>
    <s v="Phones"/>
    <s v="Samsung Galaxy Note 3"/>
    <x v="450"/>
    <n v="4"/>
    <n v="0.2"/>
    <n v="87.995999999999924"/>
  </r>
  <r>
    <n v="475"/>
    <s v="CA-2014-144666"/>
    <d v="2014-11-09T00:00:00"/>
    <d v="2014-11-11T00:00:00"/>
    <s v="Second Class"/>
    <s v="JP-15520"/>
    <s v="Jeremy Pistek"/>
    <s v="Consumer"/>
    <s v="United States"/>
    <x v="8"/>
    <x v="1"/>
    <n v="94110"/>
    <s v="West"/>
    <s v="OFF-ST-10001321"/>
    <s v="Office Supplies"/>
    <s v="Storage"/>
    <s v="Decoflex Hanging Personal Folder File, Blue"/>
    <x v="451"/>
    <n v="6"/>
    <n v="0"/>
    <n v="24.980400000000007"/>
  </r>
  <r>
    <n v="476"/>
    <s v="CA-2014-144666"/>
    <d v="2014-11-09T00:00:00"/>
    <d v="2014-11-11T00:00:00"/>
    <s v="Second Class"/>
    <s v="JP-15520"/>
    <s v="Jeremy Pistek"/>
    <s v="Consumer"/>
    <s v="United States"/>
    <x v="8"/>
    <x v="1"/>
    <n v="94110"/>
    <s v="West"/>
    <s v="OFF-PA-10001509"/>
    <s v="Office Supplies"/>
    <s v="Paper"/>
    <s v="Recycled Desk Saver Line &quot;While You Were Out&quot; Book, 5 1/2&quot; X 4&quot;"/>
    <x v="452"/>
    <n v="7"/>
    <n v="0"/>
    <n v="28.818999999999996"/>
  </r>
  <r>
    <n v="477"/>
    <s v="CA-2014-144666"/>
    <d v="2014-11-09T00:00:00"/>
    <d v="2014-11-11T00:00:00"/>
    <s v="Second Class"/>
    <s v="JP-15520"/>
    <s v="Jeremy Pistek"/>
    <s v="Consumer"/>
    <s v="United States"/>
    <x v="8"/>
    <x v="1"/>
    <n v="94110"/>
    <s v="West"/>
    <s v="OFF-PA-10003465"/>
    <s v="Office Supplies"/>
    <s v="Paper"/>
    <s v="Xerox 1912"/>
    <x v="453"/>
    <n v="5"/>
    <n v="0"/>
    <n v="45.527999999999992"/>
  </r>
  <r>
    <n v="478"/>
    <s v="CA-2016-103891"/>
    <d v="2016-07-12T00:00:00"/>
    <d v="2016-07-19T00:00:00"/>
    <s v="Standard Class"/>
    <s v="KH-16690"/>
    <s v="Kristen Hastings"/>
    <s v="Corporate"/>
    <s v="United States"/>
    <x v="1"/>
    <x v="1"/>
    <n v="90008"/>
    <s v="West"/>
    <s v="TEC-PH-10000149"/>
    <s v="Technology"/>
    <s v="Phones"/>
    <s v="Cisco SPA525G2 IP Phone - Wireless"/>
    <x v="454"/>
    <n v="6"/>
    <n v="0.2"/>
    <n v="7.1819999999999951"/>
  </r>
  <r>
    <n v="479"/>
    <s v="CA-2016-152632"/>
    <d v="2016-10-27T00:00:00"/>
    <d v="2016-11-02T00:00:00"/>
    <s v="Standard Class"/>
    <s v="JE-15475"/>
    <s v="Jeremy Ellison"/>
    <s v="Consumer"/>
    <s v="United States"/>
    <x v="21"/>
    <x v="15"/>
    <n v="12180"/>
    <s v="East"/>
    <s v="FUR-FU-10002671"/>
    <s v="Furniture"/>
    <s v="Furnishings"/>
    <s v="Electrix 20W Halogen Replacement Bulb for Zoom-In Desk Lamp"/>
    <x v="455"/>
    <n v="3"/>
    <n v="0"/>
    <n v="19.295999999999999"/>
  </r>
  <r>
    <n v="480"/>
    <s v="CA-2016-100790"/>
    <d v="2016-06-26T00:00:00"/>
    <d v="2016-07-02T00:00:00"/>
    <s v="Standard Class"/>
    <s v="JG-15805"/>
    <s v="John Grady"/>
    <s v="Corporate"/>
    <s v="United States"/>
    <x v="20"/>
    <x v="15"/>
    <n v="10024"/>
    <s v="East"/>
    <s v="OFF-AR-10003045"/>
    <s v="Office Supplies"/>
    <s v="Art"/>
    <s v="Prang Colored Pencils"/>
    <x v="456"/>
    <n v="5"/>
    <n v="0"/>
    <n v="6.6150000000000002"/>
  </r>
  <r>
    <n v="481"/>
    <s v="CA-2016-100790"/>
    <d v="2016-06-26T00:00:00"/>
    <d v="2016-07-02T00:00:00"/>
    <s v="Standard Class"/>
    <s v="JG-15805"/>
    <s v="John Grady"/>
    <s v="Corporate"/>
    <s v="United States"/>
    <x v="20"/>
    <x v="15"/>
    <n v="10024"/>
    <s v="East"/>
    <s v="OFF-ST-10000689"/>
    <s v="Office Supplies"/>
    <s v="Storage"/>
    <s v="Fellowes Strictly Business Drawer File, Letter/Legal Size"/>
    <x v="457"/>
    <n v="5"/>
    <n v="0"/>
    <n v="84.51"/>
  </r>
  <r>
    <n v="482"/>
    <s v="CA-2014-134677"/>
    <d v="2014-10-06T00:00:00"/>
    <d v="2014-10-10T00:00:00"/>
    <s v="Standard Class"/>
    <s v="XP-21865"/>
    <s v="Xylona Preis"/>
    <s v="Consumer"/>
    <s v="United States"/>
    <x v="70"/>
    <x v="1"/>
    <n v="92024"/>
    <s v="West"/>
    <s v="TEC-AC-10001445"/>
    <s v="Technology"/>
    <s v="Accessories"/>
    <s v="Imation USB 2.0 Swivel Flash Drive USB flash drive - 4 GB - Pink"/>
    <x v="458"/>
    <n v="3"/>
    <n v="0"/>
    <n v="1.9088999999999996"/>
  </r>
  <r>
    <n v="483"/>
    <s v="CA-2014-127691"/>
    <d v="2014-07-22T00:00:00"/>
    <d v="2014-07-27T00:00:00"/>
    <s v="Standard Class"/>
    <s v="EM-14065"/>
    <s v="Erin Mull"/>
    <s v="Consumer"/>
    <s v="United States"/>
    <x v="20"/>
    <x v="15"/>
    <n v="10024"/>
    <s v="East"/>
    <s v="OFF-AR-10002053"/>
    <s v="Office Supplies"/>
    <s v="Art"/>
    <s v="Premium Writing Pencils, Soft, #2 by Central Association for the Blind"/>
    <x v="459"/>
    <n v="2"/>
    <n v="0"/>
    <n v="1.6688000000000001"/>
  </r>
  <r>
    <n v="484"/>
    <s v="CA-2014-127691"/>
    <d v="2014-07-22T00:00:00"/>
    <d v="2014-07-27T00:00:00"/>
    <s v="Standard Class"/>
    <s v="EM-14065"/>
    <s v="Erin Mull"/>
    <s v="Consumer"/>
    <s v="United States"/>
    <x v="20"/>
    <x v="15"/>
    <n v="10024"/>
    <s v="East"/>
    <s v="TEC-AC-10002567"/>
    <s v="Technology"/>
    <s v="Accessories"/>
    <s v="Logitech G602 Wireless Gaming Mouse"/>
    <x v="460"/>
    <n v="2"/>
    <n v="0"/>
    <n v="57.592799999999997"/>
  </r>
  <r>
    <n v="485"/>
    <s v="CA-2017-140963"/>
    <d v="2017-06-10T00:00:00"/>
    <d v="2017-06-13T00:00:00"/>
    <s v="First Class"/>
    <s v="MT-18070"/>
    <s v="Michelle Tran"/>
    <s v="Home Office"/>
    <s v="United States"/>
    <x v="1"/>
    <x v="1"/>
    <n v="90045"/>
    <s v="West"/>
    <s v="OFF-LA-10003923"/>
    <s v="Office Supplies"/>
    <s v="Labels"/>
    <s v="Alphabetical Labels for Top Tab Filing"/>
    <x v="461"/>
    <n v="2"/>
    <n v="0"/>
    <n v="14.8"/>
  </r>
  <r>
    <n v="486"/>
    <s v="CA-2017-140963"/>
    <d v="2017-06-10T00:00:00"/>
    <d v="2017-06-13T00:00:00"/>
    <s v="First Class"/>
    <s v="MT-18070"/>
    <s v="Michelle Tran"/>
    <s v="Home Office"/>
    <s v="United States"/>
    <x v="1"/>
    <x v="1"/>
    <n v="90045"/>
    <s v="West"/>
    <s v="FUR-BO-10001337"/>
    <s v="Furniture"/>
    <s v="Bookcases"/>
    <s v="O'Sullivan Living Dimensions 2-Shelf Bookcases"/>
    <x v="462"/>
    <n v="5"/>
    <n v="0.15"/>
    <n v="-30.24499999999999"/>
  </r>
  <r>
    <n v="487"/>
    <s v="CA-2017-140963"/>
    <d v="2017-06-10T00:00:00"/>
    <d v="2017-06-13T00:00:00"/>
    <s v="First Class"/>
    <s v="MT-18070"/>
    <s v="Michelle Tran"/>
    <s v="Home Office"/>
    <s v="United States"/>
    <x v="1"/>
    <x v="1"/>
    <n v="90045"/>
    <s v="West"/>
    <s v="TEC-PH-10001924"/>
    <s v="Technology"/>
    <s v="Phones"/>
    <s v="iHome FM Clock Radio with Lightning Dock"/>
    <x v="463"/>
    <n v="5"/>
    <n v="0.2"/>
    <n v="17.497500000000016"/>
  </r>
  <r>
    <n v="488"/>
    <s v="CA-2014-154627"/>
    <d v="2014-10-29T00:00:00"/>
    <d v="2014-10-31T00:00:00"/>
    <s v="First Class"/>
    <s v="SA-20830"/>
    <s v="Sue Ann Reed"/>
    <s v="Consumer"/>
    <s v="United States"/>
    <x v="22"/>
    <x v="10"/>
    <n v="60610"/>
    <s v="Central"/>
    <s v="TEC-PH-10001363"/>
    <s v="Technology"/>
    <s v="Phones"/>
    <s v="Apple iPhone 5S"/>
    <x v="464"/>
    <n v="6"/>
    <n v="0.2"/>
    <n v="341.99399999999969"/>
  </r>
  <r>
    <n v="489"/>
    <s v="CA-2014-133753"/>
    <d v="2014-06-09T00:00:00"/>
    <d v="2014-06-13T00:00:00"/>
    <s v="Second Class"/>
    <s v="CW-11905"/>
    <s v="Carl Weiss"/>
    <s v="Home Office"/>
    <s v="United States"/>
    <x v="114"/>
    <x v="5"/>
    <n v="77340"/>
    <s v="Central"/>
    <s v="TEC-PH-10000376"/>
    <s v="Technology"/>
    <s v="Phones"/>
    <s v="Square Credit Card Reader"/>
    <x v="465"/>
    <n v="1"/>
    <n v="0.2"/>
    <n v="0.59940000000000015"/>
  </r>
  <r>
    <n v="490"/>
    <s v="CA-2014-133753"/>
    <d v="2014-06-09T00:00:00"/>
    <d v="2014-06-13T00:00:00"/>
    <s v="Second Class"/>
    <s v="CW-11905"/>
    <s v="Carl Weiss"/>
    <s v="Home Office"/>
    <s v="United States"/>
    <x v="114"/>
    <x v="5"/>
    <n v="77340"/>
    <s v="Central"/>
    <s v="TEC-AC-10000303"/>
    <s v="Technology"/>
    <s v="Accessories"/>
    <s v="Logitech M510 Wireless Mouse"/>
    <x v="466"/>
    <n v="2"/>
    <n v="0.2"/>
    <n v="10.397399999999998"/>
  </r>
  <r>
    <n v="491"/>
    <s v="CA-2014-133753"/>
    <d v="2014-06-09T00:00:00"/>
    <d v="2014-06-13T00:00:00"/>
    <s v="Second Class"/>
    <s v="CW-11905"/>
    <s v="Carl Weiss"/>
    <s v="Home Office"/>
    <s v="United States"/>
    <x v="114"/>
    <x v="5"/>
    <n v="77340"/>
    <s v="Central"/>
    <s v="OFF-AR-10001953"/>
    <s v="Office Supplies"/>
    <s v="Art"/>
    <s v="Boston 1645 Deluxe Heavier-Duty Electric Pencil Sharpener"/>
    <x v="467"/>
    <n v="2"/>
    <n v="0.2"/>
    <n v="6.1572000000000031"/>
  </r>
  <r>
    <n v="492"/>
    <s v="CA-2014-113362"/>
    <d v="2014-09-14T00:00:00"/>
    <d v="2014-09-19T00:00:00"/>
    <s v="Standard Class"/>
    <s v="AJ-10960"/>
    <s v="Astrea Jones"/>
    <s v="Consumer"/>
    <s v="United States"/>
    <x v="30"/>
    <x v="15"/>
    <n v="14609"/>
    <s v="East"/>
    <s v="OFF-ST-10001809"/>
    <s v="Office Supplies"/>
    <s v="Storage"/>
    <s v="Fellowes Officeware Wire Shelving"/>
    <x v="468"/>
    <n v="5"/>
    <n v="0"/>
    <n v="8.9829999999999899"/>
  </r>
  <r>
    <n v="493"/>
    <s v="CA-2014-113362"/>
    <d v="2014-09-14T00:00:00"/>
    <d v="2014-09-19T00:00:00"/>
    <s v="Standard Class"/>
    <s v="AJ-10960"/>
    <s v="Astrea Jones"/>
    <s v="Consumer"/>
    <s v="United States"/>
    <x v="30"/>
    <x v="15"/>
    <n v="14609"/>
    <s v="East"/>
    <s v="OFF-EN-10003845"/>
    <s v="Office Supplies"/>
    <s v="Envelopes"/>
    <s v="Colored Envelopes"/>
    <x v="469"/>
    <n v="3"/>
    <n v="0"/>
    <n v="5.0921999999999992"/>
  </r>
  <r>
    <n v="494"/>
    <s v="CA-2016-169166"/>
    <d v="2016-05-09T00:00:00"/>
    <d v="2016-05-14T00:00:00"/>
    <s v="Standard Class"/>
    <s v="SS-20590"/>
    <s v="Sonia Sunley"/>
    <s v="Consumer"/>
    <s v="United States"/>
    <x v="4"/>
    <x v="4"/>
    <n v="98115"/>
    <s v="West"/>
    <s v="TEC-AC-10000991"/>
    <s v="Technology"/>
    <s v="Accessories"/>
    <s v="Sony Micro Vault Click 8 GB USB 2.0 Flash Drive"/>
    <x v="470"/>
    <n v="2"/>
    <n v="0"/>
    <n v="13.157200000000003"/>
  </r>
  <r>
    <n v="495"/>
    <s v="US-2016-120929"/>
    <d v="2016-03-18T00:00:00"/>
    <d v="2016-03-21T00:00:00"/>
    <s v="Second Class"/>
    <s v="RO-19780"/>
    <s v="Rose O'Brian"/>
    <s v="Consumer"/>
    <s v="United States"/>
    <x v="26"/>
    <x v="18"/>
    <n v="38109"/>
    <s v="South"/>
    <s v="FUR-TA-10001857"/>
    <s v="Furniture"/>
    <s v="Tables"/>
    <s v="Balt Solid Wood Rectangular Table"/>
    <x v="471"/>
    <n v="3"/>
    <n v="0.4"/>
    <n v="-94.941000000000017"/>
  </r>
  <r>
    <n v="496"/>
    <s v="CA-2015-134782"/>
    <d v="2015-12-27T00:00:00"/>
    <d v="2015-12-31T00:00:00"/>
    <s v="Standard Class"/>
    <s v="MD-17350"/>
    <s v="Maribeth Dona"/>
    <s v="Consumer"/>
    <s v="United States"/>
    <x v="115"/>
    <x v="36"/>
    <n v="72701"/>
    <s v="South"/>
    <s v="OFF-EN-10001434"/>
    <s v="Office Supplies"/>
    <s v="Envelopes"/>
    <s v="Strathmore #10 Envelopes, Ultimate White"/>
    <x v="472"/>
    <n v="2"/>
    <n v="0"/>
    <n v="51.655799999999999"/>
  </r>
  <r>
    <n v="497"/>
    <s v="CA-2016-126158"/>
    <d v="2016-07-25T00:00:00"/>
    <d v="2016-07-31T00:00:00"/>
    <s v="Standard Class"/>
    <s v="SC-20095"/>
    <s v="Sanjit Chand"/>
    <s v="Consumer"/>
    <s v="United States"/>
    <x v="116"/>
    <x v="1"/>
    <n v="92627"/>
    <s v="West"/>
    <s v="OFF-BI-10002498"/>
    <s v="Office Supplies"/>
    <s v="Binders"/>
    <s v="Clear Mylar Reinforcing Strips"/>
    <x v="473"/>
    <n v="8"/>
    <n v="0.2"/>
    <n v="40.370399999999997"/>
  </r>
  <r>
    <n v="498"/>
    <s v="CA-2016-126158"/>
    <d v="2016-07-25T00:00:00"/>
    <d v="2016-07-31T00:00:00"/>
    <s v="Standard Class"/>
    <s v="SC-20095"/>
    <s v="Sanjit Chand"/>
    <s v="Consumer"/>
    <s v="United States"/>
    <x v="116"/>
    <x v="1"/>
    <n v="92627"/>
    <s v="West"/>
    <s v="FUR-FU-10004864"/>
    <s v="Furniture"/>
    <s v="Furnishings"/>
    <s v="Howard Miller 14-1/2&quot; Diameter Chrome Round Wall Clock"/>
    <x v="474"/>
    <n v="4"/>
    <n v="0"/>
    <n v="81.843199999999996"/>
  </r>
  <r>
    <n v="499"/>
    <s v="CA-2016-126158"/>
    <d v="2016-07-25T00:00:00"/>
    <d v="2016-07-31T00:00:00"/>
    <s v="Standard Class"/>
    <s v="SC-20095"/>
    <s v="Sanjit Chand"/>
    <s v="Consumer"/>
    <s v="United States"/>
    <x v="116"/>
    <x v="1"/>
    <n v="92627"/>
    <s v="West"/>
    <s v="FUR-CH-10002602"/>
    <s v="Furniture"/>
    <s v="Chairs"/>
    <s v="DMI Arturo Collection Mission-style Design Wood Chair"/>
    <x v="475"/>
    <n v="2"/>
    <n v="0.2"/>
    <n v="18.11760000000001"/>
  </r>
  <r>
    <n v="500"/>
    <s v="CA-2016-126158"/>
    <d v="2016-07-25T00:00:00"/>
    <d v="2016-07-31T00:00:00"/>
    <s v="Standard Class"/>
    <s v="SC-20095"/>
    <s v="Sanjit Chand"/>
    <s v="Consumer"/>
    <s v="United States"/>
    <x v="116"/>
    <x v="1"/>
    <n v="92627"/>
    <s v="West"/>
    <s v="FUR-FU-10000073"/>
    <s v="Furniture"/>
    <s v="Furnishings"/>
    <s v="Deflect-O Glasstique Clear Desk Accessories"/>
    <x v="476"/>
    <n v="9"/>
    <n v="0"/>
    <n v="22.868999999999996"/>
  </r>
  <r>
    <n v="501"/>
    <s v="US-2016-105578"/>
    <d v="2016-05-30T00:00:00"/>
    <d v="2016-06-04T00:00:00"/>
    <s v="Standard Class"/>
    <s v="MY-17380"/>
    <s v="Maribeth Yedwab"/>
    <s v="Corporate"/>
    <s v="United States"/>
    <x v="117"/>
    <x v="22"/>
    <n v="80134"/>
    <s v="West"/>
    <s v="OFF-BI-10001670"/>
    <s v="Office Supplies"/>
    <s v="Binders"/>
    <s v="Vinyl Sectional Post Binders"/>
    <x v="477"/>
    <n v="2"/>
    <n v="0.7"/>
    <n v="-15.079999999999998"/>
  </r>
  <r>
    <n v="502"/>
    <s v="US-2016-105578"/>
    <d v="2016-05-30T00:00:00"/>
    <d v="2016-06-04T00:00:00"/>
    <s v="Standard Class"/>
    <s v="MY-17380"/>
    <s v="Maribeth Yedwab"/>
    <s v="Corporate"/>
    <s v="United States"/>
    <x v="117"/>
    <x v="22"/>
    <n v="80134"/>
    <s v="West"/>
    <s v="OFF-BI-10001658"/>
    <s v="Office Supplies"/>
    <s v="Binders"/>
    <s v="GBC Standard Therm-A-Bind Covers"/>
    <x v="478"/>
    <n v="2"/>
    <n v="0.7"/>
    <n v="-11.961599999999997"/>
  </r>
  <r>
    <n v="503"/>
    <s v="US-2016-105578"/>
    <d v="2016-05-30T00:00:00"/>
    <d v="2016-06-04T00:00:00"/>
    <s v="Standard Class"/>
    <s v="MY-17380"/>
    <s v="Maribeth Yedwab"/>
    <s v="Corporate"/>
    <s v="United States"/>
    <x v="117"/>
    <x v="22"/>
    <n v="80134"/>
    <s v="West"/>
    <s v="FUR-CH-10001215"/>
    <s v="Furniture"/>
    <s v="Chairs"/>
    <s v="Global Troy Executive Leather Low-Back Tilter"/>
    <x v="479"/>
    <n v="2"/>
    <n v="0.2"/>
    <n v="50.097999999999985"/>
  </r>
  <r>
    <n v="504"/>
    <s v="US-2016-105578"/>
    <d v="2016-05-30T00:00:00"/>
    <d v="2016-06-04T00:00:00"/>
    <s v="Standard Class"/>
    <s v="MY-17380"/>
    <s v="Maribeth Yedwab"/>
    <s v="Corporate"/>
    <s v="United States"/>
    <x v="117"/>
    <x v="22"/>
    <n v="80134"/>
    <s v="West"/>
    <s v="OFF-BI-10000831"/>
    <s v="Office Supplies"/>
    <s v="Binders"/>
    <s v="Storex Flexible Poly Binders with Double Pockets"/>
    <x v="480"/>
    <n v="3"/>
    <n v="0.7"/>
    <n v="-1.9007999999999998"/>
  </r>
  <r>
    <n v="505"/>
    <s v="US-2016-105578"/>
    <d v="2016-05-30T00:00:00"/>
    <d v="2016-06-04T00:00:00"/>
    <s v="Standard Class"/>
    <s v="MY-17380"/>
    <s v="Maribeth Yedwab"/>
    <s v="Corporate"/>
    <s v="United States"/>
    <x v="117"/>
    <x v="22"/>
    <n v="80134"/>
    <s v="West"/>
    <s v="OFF-PA-10000357"/>
    <s v="Office Supplies"/>
    <s v="Paper"/>
    <s v="White Dual Perf Computer Printout Paper, 2700 Sheets, 1 Part, Heavyweight, 20 lbs., 14 7/8 x 11"/>
    <x v="481"/>
    <n v="1"/>
    <n v="0.2"/>
    <n v="11.8871"/>
  </r>
  <r>
    <n v="506"/>
    <s v="CA-2017-134978"/>
    <d v="2017-11-12T00:00:00"/>
    <d v="2017-11-15T00:00:00"/>
    <s v="Second Class"/>
    <s v="EB-13705"/>
    <s v="Ed Braxton"/>
    <s v="Corporate"/>
    <s v="United States"/>
    <x v="20"/>
    <x v="15"/>
    <n v="10024"/>
    <s v="East"/>
    <s v="OFF-BI-10003274"/>
    <s v="Office Supplies"/>
    <s v="Binders"/>
    <s v="Avery Durable Slant Ring Binders, No Labels"/>
    <x v="482"/>
    <n v="5"/>
    <n v="0.2"/>
    <n v="5.3729999999999993"/>
  </r>
  <r>
    <n v="507"/>
    <s v="CA-2015-145352"/>
    <d v="2015-03-16T00:00:00"/>
    <d v="2015-03-22T00:00:00"/>
    <s v="Standard Class"/>
    <s v="CM-12385"/>
    <s v="Christopher Martinez"/>
    <s v="Consumer"/>
    <s v="United States"/>
    <x v="118"/>
    <x v="32"/>
    <n v="30318"/>
    <s v="South"/>
    <s v="OFF-AR-10001662"/>
    <s v="Office Supplies"/>
    <s v="Art"/>
    <s v="Rogers Handheld Barrel Pencil Sharpener"/>
    <x v="483"/>
    <n v="1"/>
    <n v="0"/>
    <n v="0.73980000000000024"/>
  </r>
  <r>
    <n v="508"/>
    <s v="CA-2015-145352"/>
    <d v="2015-03-16T00:00:00"/>
    <d v="2015-03-22T00:00:00"/>
    <s v="Standard Class"/>
    <s v="CM-12385"/>
    <s v="Christopher Martinez"/>
    <s v="Consumer"/>
    <s v="United States"/>
    <x v="118"/>
    <x v="32"/>
    <n v="30318"/>
    <s v="South"/>
    <s v="OFF-AR-10003856"/>
    <s v="Office Supplies"/>
    <s v="Art"/>
    <s v="Newell 344"/>
    <x v="484"/>
    <n v="3"/>
    <n v="0"/>
    <n v="2.1683999999999997"/>
  </r>
  <r>
    <n v="509"/>
    <s v="CA-2015-145352"/>
    <d v="2015-03-16T00:00:00"/>
    <d v="2015-03-22T00:00:00"/>
    <s v="Standard Class"/>
    <s v="CM-12385"/>
    <s v="Christopher Martinez"/>
    <s v="Consumer"/>
    <s v="United States"/>
    <x v="118"/>
    <x v="32"/>
    <n v="30318"/>
    <s v="South"/>
    <s v="OFF-ST-10001228"/>
    <s v="Office Supplies"/>
    <s v="Storage"/>
    <s v="Personal File Boxes with Fold-Down Carry Handle"/>
    <x v="485"/>
    <n v="3"/>
    <n v="0"/>
    <n v="11.684999999999999"/>
  </r>
  <r>
    <n v="510"/>
    <s v="CA-2015-145352"/>
    <d v="2015-03-16T00:00:00"/>
    <d v="2015-03-22T00:00:00"/>
    <s v="Standard Class"/>
    <s v="CM-12385"/>
    <s v="Christopher Martinez"/>
    <s v="Consumer"/>
    <s v="United States"/>
    <x v="118"/>
    <x v="32"/>
    <n v="30318"/>
    <s v="South"/>
    <s v="OFF-BI-10003527"/>
    <s v="Office Supplies"/>
    <s v="Binders"/>
    <s v="Fellowes PB500 Electric Punch Plastic Comb Binding Machine with Manual Bind"/>
    <x v="486"/>
    <n v="5"/>
    <n v="0"/>
    <n v="3177.4749999999999"/>
  </r>
  <r>
    <n v="511"/>
    <s v="CA-2017-135307"/>
    <d v="2017-11-26T00:00:00"/>
    <d v="2017-11-27T00:00:00"/>
    <s v="First Class"/>
    <s v="LS-17245"/>
    <s v="Lynn Smith"/>
    <s v="Consumer"/>
    <s v="United States"/>
    <x v="119"/>
    <x v="25"/>
    <n v="64118"/>
    <s v="Central"/>
    <s v="FUR-FU-10001290"/>
    <s v="Furniture"/>
    <s v="Furnishings"/>
    <s v="Executive Impressions Supervisor Wall Clock"/>
    <x v="487"/>
    <n v="3"/>
    <n v="0"/>
    <n v="40.415999999999997"/>
  </r>
  <r>
    <n v="512"/>
    <s v="CA-2017-135307"/>
    <d v="2017-11-26T00:00:00"/>
    <d v="2017-11-27T00:00:00"/>
    <s v="First Class"/>
    <s v="LS-17245"/>
    <s v="Lynn Smith"/>
    <s v="Consumer"/>
    <s v="United States"/>
    <x v="119"/>
    <x v="25"/>
    <n v="64118"/>
    <s v="Central"/>
    <s v="TEC-AC-10002399"/>
    <s v="Technology"/>
    <s v="Accessories"/>
    <s v="SanDisk Cruzer 32 GB USB Flash Drive"/>
    <x v="488"/>
    <n v="2"/>
    <n v="0"/>
    <n v="12.172799999999999"/>
  </r>
  <r>
    <n v="513"/>
    <s v="CA-2016-106341"/>
    <d v="2016-10-20T00:00:00"/>
    <d v="2016-10-23T00:00:00"/>
    <s v="First Class"/>
    <s v="LF-17185"/>
    <s v="Luke Foster"/>
    <s v="Consumer"/>
    <s v="United States"/>
    <x v="46"/>
    <x v="24"/>
    <n v="43055"/>
    <s v="East"/>
    <s v="OFF-AR-10002053"/>
    <s v="Office Supplies"/>
    <s v="Art"/>
    <s v="Premium Writing Pencils, Soft, #2 by Central Association for the Blind"/>
    <x v="489"/>
    <n v="3"/>
    <n v="0.2"/>
    <n v="0.71520000000000028"/>
  </r>
  <r>
    <n v="514"/>
    <s v="CA-2017-163405"/>
    <d v="2017-12-21T00:00:00"/>
    <d v="2017-12-25T00:00:00"/>
    <s v="Standard Class"/>
    <s v="BN-11515"/>
    <s v="Bradley Nguyen"/>
    <s v="Consumer"/>
    <s v="United States"/>
    <x v="1"/>
    <x v="1"/>
    <n v="90049"/>
    <s v="West"/>
    <s v="OFF-AR-10003811"/>
    <s v="Office Supplies"/>
    <s v="Art"/>
    <s v="Newell 327"/>
    <x v="153"/>
    <n v="3"/>
    <n v="0"/>
    <n v="1.7901"/>
  </r>
  <r>
    <n v="515"/>
    <s v="CA-2017-163405"/>
    <d v="2017-12-21T00:00:00"/>
    <d v="2017-12-25T00:00:00"/>
    <s v="Standard Class"/>
    <s v="BN-11515"/>
    <s v="Bradley Nguyen"/>
    <s v="Consumer"/>
    <s v="United States"/>
    <x v="1"/>
    <x v="1"/>
    <n v="90049"/>
    <s v="West"/>
    <s v="OFF-AR-10001246"/>
    <s v="Office Supplies"/>
    <s v="Art"/>
    <s v="Newell 317"/>
    <x v="490"/>
    <n v="2"/>
    <n v="0"/>
    <n v="1.7051999999999996"/>
  </r>
  <r>
    <n v="516"/>
    <s v="CA-2017-127432"/>
    <d v="2017-01-22T00:00:00"/>
    <d v="2017-01-27T00:00:00"/>
    <s v="Standard Class"/>
    <s v="AD-10180"/>
    <s v="Alan Dominguez"/>
    <s v="Home Office"/>
    <s v="United States"/>
    <x v="120"/>
    <x v="37"/>
    <n v="59405"/>
    <s v="West"/>
    <s v="TEC-CO-10003236"/>
    <s v="Technology"/>
    <s v="Copiers"/>
    <s v="Canon Image Class D660 Copier"/>
    <x v="491"/>
    <n v="5"/>
    <n v="0"/>
    <n v="1379.9769999999999"/>
  </r>
  <r>
    <n v="517"/>
    <s v="CA-2017-127432"/>
    <d v="2017-01-22T00:00:00"/>
    <d v="2017-01-27T00:00:00"/>
    <s v="Standard Class"/>
    <s v="AD-10180"/>
    <s v="Alan Dominguez"/>
    <s v="Home Office"/>
    <s v="United States"/>
    <x v="120"/>
    <x v="37"/>
    <n v="59405"/>
    <s v="West"/>
    <s v="OFF-ST-10004507"/>
    <s v="Office Supplies"/>
    <s v="Storage"/>
    <s v="Advantus Rolling Storage Box"/>
    <x v="492"/>
    <n v="3"/>
    <n v="0"/>
    <n v="13.891499999999999"/>
  </r>
  <r>
    <n v="518"/>
    <s v="CA-2017-127432"/>
    <d v="2017-01-22T00:00:00"/>
    <d v="2017-01-27T00:00:00"/>
    <s v="Standard Class"/>
    <s v="AD-10180"/>
    <s v="Alan Dominguez"/>
    <s v="Home Office"/>
    <s v="United States"/>
    <x v="120"/>
    <x v="37"/>
    <n v="59405"/>
    <s v="West"/>
    <s v="OFF-PA-10001667"/>
    <s v="Office Supplies"/>
    <s v="Paper"/>
    <s v="Great White Multi-Use Recycled Paper (20Lb. and 84 Bright)"/>
    <x v="493"/>
    <n v="2"/>
    <n v="0"/>
    <n v="5.3819999999999997"/>
  </r>
  <r>
    <n v="519"/>
    <s v="CA-2017-127432"/>
    <d v="2017-01-22T00:00:00"/>
    <d v="2017-01-27T00:00:00"/>
    <s v="Standard Class"/>
    <s v="AD-10180"/>
    <s v="Alan Dominguez"/>
    <s v="Home Office"/>
    <s v="United States"/>
    <x v="120"/>
    <x v="37"/>
    <n v="59405"/>
    <s v="West"/>
    <s v="OFF-ST-10004459"/>
    <s v="Office Supplies"/>
    <s v="Storage"/>
    <s v="Tennsco Single-Tier Lockers"/>
    <x v="494"/>
    <n v="3"/>
    <n v="0"/>
    <n v="56.300999999999988"/>
  </r>
  <r>
    <n v="520"/>
    <s v="CA-2015-157812"/>
    <d v="2015-03-22T00:00:00"/>
    <d v="2015-03-26T00:00:00"/>
    <s v="Standard Class"/>
    <s v="DB-13210"/>
    <s v="Dean Braden"/>
    <s v="Consumer"/>
    <s v="United States"/>
    <x v="12"/>
    <x v="5"/>
    <n v="77041"/>
    <s v="Central"/>
    <s v="TEC-AC-10000171"/>
    <s v="Technology"/>
    <s v="Accessories"/>
    <s v="Verbatim 25 GB 6x Blu-ray Single Layer Recordable Disc, 25/Pack"/>
    <x v="495"/>
    <n v="1"/>
    <n v="0.2"/>
    <n v="5.2877000000000001"/>
  </r>
  <r>
    <n v="521"/>
    <s v="CA-2015-157812"/>
    <d v="2015-03-22T00:00:00"/>
    <d v="2015-03-26T00:00:00"/>
    <s v="Standard Class"/>
    <s v="DB-13210"/>
    <s v="Dean Braden"/>
    <s v="Consumer"/>
    <s v="United States"/>
    <x v="12"/>
    <x v="5"/>
    <n v="77041"/>
    <s v="Central"/>
    <s v="OFF-ST-10000736"/>
    <s v="Office Supplies"/>
    <s v="Storage"/>
    <s v="Carina Double Wide Media Storage Towers in Natural &amp; Black"/>
    <x v="434"/>
    <n v="2"/>
    <n v="0.2"/>
    <n v="-25.91360000000001"/>
  </r>
  <r>
    <n v="522"/>
    <s v="CA-2015-157812"/>
    <d v="2015-03-22T00:00:00"/>
    <d v="2015-03-26T00:00:00"/>
    <s v="Standard Class"/>
    <s v="DB-13210"/>
    <s v="Dean Braden"/>
    <s v="Consumer"/>
    <s v="United States"/>
    <x v="12"/>
    <x v="5"/>
    <n v="77041"/>
    <s v="Central"/>
    <s v="OFF-BI-10000285"/>
    <s v="Office Supplies"/>
    <s v="Binders"/>
    <s v="XtraLife ClearVue Slant-D Ring Binders by Cardinal"/>
    <x v="496"/>
    <n v="9"/>
    <n v="0.8"/>
    <n v="-21.167999999999999"/>
  </r>
  <r>
    <n v="523"/>
    <s v="CA-2017-145142"/>
    <d v="2017-01-23T00:00:00"/>
    <d v="2017-01-25T00:00:00"/>
    <s v="First Class"/>
    <s v="MC-17605"/>
    <s v="Matt Connell"/>
    <s v="Corporate"/>
    <s v="United States"/>
    <x v="66"/>
    <x v="12"/>
    <n v="48234"/>
    <s v="Central"/>
    <s v="FUR-TA-10001857"/>
    <s v="Furniture"/>
    <s v="Tables"/>
    <s v="Balt Solid Wood Rectangular Table"/>
    <x v="497"/>
    <n v="2"/>
    <n v="0"/>
    <n v="21.097999999999985"/>
  </r>
  <r>
    <n v="524"/>
    <s v="US-2016-139486"/>
    <d v="2016-05-21T00:00:00"/>
    <d v="2016-05-23T00:00:00"/>
    <s v="First Class"/>
    <s v="LH-17155"/>
    <s v="Logan Haushalter"/>
    <s v="Consumer"/>
    <s v="United States"/>
    <x v="1"/>
    <x v="1"/>
    <n v="90032"/>
    <s v="West"/>
    <s v="TEC-PH-10003555"/>
    <s v="Technology"/>
    <s v="Phones"/>
    <s v="Motorola HK250 Universal Bluetooth Headset"/>
    <x v="498"/>
    <n v="3"/>
    <n v="0.2"/>
    <n v="-12.414599999999997"/>
  </r>
  <r>
    <n v="525"/>
    <s v="US-2016-139486"/>
    <d v="2016-05-21T00:00:00"/>
    <d v="2016-05-23T00:00:00"/>
    <s v="First Class"/>
    <s v="LH-17155"/>
    <s v="Logan Haushalter"/>
    <s v="Consumer"/>
    <s v="United States"/>
    <x v="1"/>
    <x v="1"/>
    <n v="90032"/>
    <s v="West"/>
    <s v="TEC-AC-10003832"/>
    <s v="Technology"/>
    <s v="Accessories"/>
    <s v="Imation 16GB Mini TravelDrive USB 2.0 Flash Drive"/>
    <x v="499"/>
    <n v="2"/>
    <n v="0"/>
    <n v="27.166600000000003"/>
  </r>
  <r>
    <n v="526"/>
    <s v="CA-2015-158792"/>
    <d v="2015-12-26T00:00:00"/>
    <d v="2016-01-02T00:00:00"/>
    <s v="Standard Class"/>
    <s v="BD-11605"/>
    <s v="Brian Dahlen"/>
    <s v="Consumer"/>
    <s v="United States"/>
    <x v="104"/>
    <x v="31"/>
    <n v="1841"/>
    <s v="East"/>
    <s v="OFF-FA-10002815"/>
    <s v="Office Supplies"/>
    <s v="Fasteners"/>
    <s v="Staples"/>
    <x v="500"/>
    <n v="5"/>
    <n v="0"/>
    <n v="10.434000000000001"/>
  </r>
  <r>
    <n v="527"/>
    <s v="CA-2017-113558"/>
    <d v="2017-10-21T00:00:00"/>
    <d v="2017-10-26T00:00:00"/>
    <s v="Standard Class"/>
    <s v="PH-18790"/>
    <s v="Patricia Hirasaki"/>
    <s v="Home Office"/>
    <s v="United States"/>
    <x v="121"/>
    <x v="2"/>
    <n v="33801"/>
    <s v="South"/>
    <s v="FUR-CH-10003379"/>
    <s v="Furniture"/>
    <s v="Chairs"/>
    <s v="Global Commerce Series High-Back Swivel/Tilt Chairs"/>
    <x v="501"/>
    <n v="3"/>
    <n v="0.2"/>
    <n v="42.746999999999986"/>
  </r>
  <r>
    <n v="528"/>
    <s v="CA-2017-113558"/>
    <d v="2017-10-21T00:00:00"/>
    <d v="2017-10-26T00:00:00"/>
    <s v="Standard Class"/>
    <s v="PH-18790"/>
    <s v="Patricia Hirasaki"/>
    <s v="Home Office"/>
    <s v="United States"/>
    <x v="121"/>
    <x v="2"/>
    <n v="33801"/>
    <s v="South"/>
    <s v="FUR-FU-10001756"/>
    <s v="Furniture"/>
    <s v="Furnishings"/>
    <s v="Eldon Expressions Desk Accessory, Wood Photo Frame, Mahogany"/>
    <x v="502"/>
    <n v="3"/>
    <n v="0.2"/>
    <n v="5.1407999999999916"/>
  </r>
  <r>
    <n v="529"/>
    <s v="US-2015-138303"/>
    <d v="2015-09-03T00:00:00"/>
    <d v="2015-09-07T00:00:00"/>
    <s v="Standard Class"/>
    <s v="MG-18145"/>
    <s v="Mike Gockenbach"/>
    <s v="Consumer"/>
    <s v="United States"/>
    <x v="10"/>
    <x v="9"/>
    <n v="19134"/>
    <s v="East"/>
    <s v="OFF-ST-10004963"/>
    <s v="Office Supplies"/>
    <s v="Storage"/>
    <s v="Eldon Gobal File Keepers"/>
    <x v="503"/>
    <n v="3"/>
    <n v="0.2"/>
    <n v="-7.2672000000000043"/>
  </r>
  <r>
    <n v="530"/>
    <s v="US-2015-138303"/>
    <d v="2015-09-03T00:00:00"/>
    <d v="2015-09-07T00:00:00"/>
    <s v="Standard Class"/>
    <s v="MG-18145"/>
    <s v="Mike Gockenbach"/>
    <s v="Consumer"/>
    <s v="United States"/>
    <x v="10"/>
    <x v="9"/>
    <n v="19134"/>
    <s v="East"/>
    <s v="OFF-SU-10002881"/>
    <s v="Office Supplies"/>
    <s v="Supplies"/>
    <s v="Martin Yale Chadless Opener Electric Letter Opener"/>
    <x v="504"/>
    <n v="1"/>
    <n v="0.2"/>
    <n v="-149.9058"/>
  </r>
  <r>
    <n v="531"/>
    <s v="US-2015-138303"/>
    <d v="2015-09-03T00:00:00"/>
    <d v="2015-09-07T00:00:00"/>
    <s v="Standard Class"/>
    <s v="MG-18145"/>
    <s v="Mike Gockenbach"/>
    <s v="Consumer"/>
    <s v="United States"/>
    <x v="10"/>
    <x v="9"/>
    <n v="19134"/>
    <s v="East"/>
    <s v="OFF-EN-10001335"/>
    <s v="Office Supplies"/>
    <s v="Envelopes"/>
    <s v="White Business Envelopes with Contemporary Seam, Recycled White Business Envelopes"/>
    <x v="505"/>
    <n v="6"/>
    <n v="0.2"/>
    <n v="19.692"/>
  </r>
  <r>
    <n v="532"/>
    <s v="CA-2015-102848"/>
    <d v="2015-11-07T00:00:00"/>
    <d v="2015-11-09T00:00:00"/>
    <s v="Second Class"/>
    <s v="KB-16240"/>
    <s v="Karen Bern"/>
    <s v="Corporate"/>
    <s v="United States"/>
    <x v="1"/>
    <x v="1"/>
    <n v="90036"/>
    <s v="West"/>
    <s v="FUR-CH-10000595"/>
    <s v="Furniture"/>
    <s v="Chairs"/>
    <s v="Safco Contoured Stacking Chairs"/>
    <x v="506"/>
    <n v="1"/>
    <n v="0.2"/>
    <n v="11.919999999999987"/>
  </r>
  <r>
    <n v="533"/>
    <s v="US-2017-129441"/>
    <d v="2017-09-07T00:00:00"/>
    <d v="2017-09-11T00:00:00"/>
    <s v="Standard Class"/>
    <s v="JC-15340"/>
    <s v="Jasper Cacioppo"/>
    <s v="Consumer"/>
    <s v="United States"/>
    <x v="1"/>
    <x v="1"/>
    <n v="90032"/>
    <s v="West"/>
    <s v="FUR-FU-10000448"/>
    <s v="Furniture"/>
    <s v="Furnishings"/>
    <s v="Tenex Chairmats For Use With Carpeted Floors"/>
    <x v="507"/>
    <n v="3"/>
    <n v="0"/>
    <n v="2.3969999999999985"/>
  </r>
  <r>
    <n v="534"/>
    <s v="CA-2016-168753"/>
    <d v="2016-05-29T00:00:00"/>
    <d v="2016-06-01T00:00:00"/>
    <s v="Second Class"/>
    <s v="RL-19615"/>
    <s v="Rob Lucas"/>
    <s v="Consumer"/>
    <s v="United States"/>
    <x v="122"/>
    <x v="19"/>
    <n v="36116"/>
    <s v="South"/>
    <s v="TEC-PH-10000984"/>
    <s v="Technology"/>
    <s v="Phones"/>
    <s v="Panasonic KX-TG9471B"/>
    <x v="508"/>
    <n v="5"/>
    <n v="0"/>
    <n v="274.38600000000008"/>
  </r>
  <r>
    <n v="535"/>
    <s v="CA-2016-168753"/>
    <d v="2016-05-29T00:00:00"/>
    <d v="2016-06-01T00:00:00"/>
    <s v="Second Class"/>
    <s v="RL-19615"/>
    <s v="Rob Lucas"/>
    <s v="Consumer"/>
    <s v="United States"/>
    <x v="122"/>
    <x v="19"/>
    <n v="36116"/>
    <s v="South"/>
    <s v="OFF-BI-10002557"/>
    <s v="Office Supplies"/>
    <s v="Binders"/>
    <s v="Presstex Flexible Ring Binders"/>
    <x v="509"/>
    <n v="5"/>
    <n v="0"/>
    <n v="11.375"/>
  </r>
  <r>
    <n v="536"/>
    <s v="CA-2016-126613"/>
    <d v="2016-07-10T00:00:00"/>
    <d v="2016-07-16T00:00:00"/>
    <s v="Standard Class"/>
    <s v="AA-10375"/>
    <s v="Allen Armold"/>
    <s v="Consumer"/>
    <s v="United States"/>
    <x v="123"/>
    <x v="16"/>
    <n v="85204"/>
    <s v="West"/>
    <s v="OFF-ST-10001325"/>
    <s v="Office Supplies"/>
    <s v="Storage"/>
    <s v="Sterilite Officeware Hinged File Box"/>
    <x v="510"/>
    <n v="2"/>
    <n v="0.2"/>
    <n v="1.4672000000000001"/>
  </r>
  <r>
    <n v="537"/>
    <s v="US-2017-122637"/>
    <d v="2017-09-03T00:00:00"/>
    <d v="2017-09-08T00:00:00"/>
    <s v="Second Class"/>
    <s v="EP-13915"/>
    <s v="Emily Phan"/>
    <s v="Consumer"/>
    <s v="United States"/>
    <x v="22"/>
    <x v="10"/>
    <n v="60653"/>
    <s v="Central"/>
    <s v="OFF-BI-10002429"/>
    <s v="Office Supplies"/>
    <s v="Binders"/>
    <s v="Premier Elliptical Ring Binder, Black"/>
    <x v="511"/>
    <n v="7"/>
    <n v="0.8"/>
    <n v="-68.185600000000022"/>
  </r>
  <r>
    <n v="538"/>
    <s v="CA-2015-147851"/>
    <d v="2015-12-03T00:00:00"/>
    <d v="2015-12-08T00:00:00"/>
    <s v="Standard Class"/>
    <s v="MP-17470"/>
    <s v="Mark Packer"/>
    <s v="Home Office"/>
    <s v="United States"/>
    <x v="20"/>
    <x v="15"/>
    <n v="10009"/>
    <s v="East"/>
    <s v="OFF-BI-10004528"/>
    <s v="Office Supplies"/>
    <s v="Binders"/>
    <s v="Cardinal Poly Pocket Divider Pockets for Ring Binders"/>
    <x v="512"/>
    <n v="4"/>
    <n v="0.2"/>
    <n v="3.359999999999999"/>
  </r>
  <r>
    <n v="539"/>
    <s v="CA-2015-134894"/>
    <d v="2015-12-07T00:00:00"/>
    <d v="2015-12-11T00:00:00"/>
    <s v="Standard Class"/>
    <s v="DK-12985"/>
    <s v="Darren Koutras"/>
    <s v="Consumer"/>
    <s v="United States"/>
    <x v="0"/>
    <x v="0"/>
    <n v="42420"/>
    <s v="South"/>
    <s v="OFF-AP-10001271"/>
    <s v="Office Supplies"/>
    <s v="Appliances"/>
    <s v="Eureka The Boss Cordless Rechargeable Stick Vac"/>
    <x v="513"/>
    <n v="3"/>
    <n v="0"/>
    <n v="41.293800000000005"/>
  </r>
  <r>
    <n v="540"/>
    <s v="CA-2015-134894"/>
    <d v="2015-12-07T00:00:00"/>
    <d v="2015-12-11T00:00:00"/>
    <s v="Standard Class"/>
    <s v="DK-12985"/>
    <s v="Darren Koutras"/>
    <s v="Consumer"/>
    <s v="United States"/>
    <x v="0"/>
    <x v="0"/>
    <n v="42420"/>
    <s v="South"/>
    <s v="FUR-CH-10002647"/>
    <s v="Furniture"/>
    <s v="Chairs"/>
    <s v="Situations Contoured Folding Chairs, 4/Set"/>
    <x v="514"/>
    <n v="4"/>
    <n v="0"/>
    <n v="70.980000000000018"/>
  </r>
  <r>
    <n v="541"/>
    <s v="CA-2014-140795"/>
    <d v="2014-02-01T00:00:00"/>
    <d v="2014-02-03T00:00:00"/>
    <s v="First Class"/>
    <s v="BD-11500"/>
    <s v="Bradley Drucker"/>
    <s v="Consumer"/>
    <s v="United States"/>
    <x v="124"/>
    <x v="6"/>
    <n v="54302"/>
    <s v="Central"/>
    <s v="TEC-AC-10001432"/>
    <s v="Technology"/>
    <s v="Accessories"/>
    <s v="Enermax Aurora Lite Keyboard"/>
    <x v="515"/>
    <n v="6"/>
    <n v="0"/>
    <n v="206.31600000000006"/>
  </r>
  <r>
    <n v="542"/>
    <s v="CA-2016-136924"/>
    <d v="2016-07-14T00:00:00"/>
    <d v="2016-07-17T00:00:00"/>
    <s v="First Class"/>
    <s v="ES-14080"/>
    <s v="Erin Smith"/>
    <s v="Corporate"/>
    <s v="United States"/>
    <x v="93"/>
    <x v="16"/>
    <n v="85705"/>
    <s v="West"/>
    <s v="TEC-PH-10002262"/>
    <s v="Technology"/>
    <s v="Phones"/>
    <s v="LG Electronics Tone+ HBS-730 Bluetooth Headset"/>
    <x v="516"/>
    <n v="8"/>
    <n v="0.2"/>
    <n v="38.086400000000026"/>
  </r>
  <r>
    <n v="543"/>
    <s v="US-2015-120161"/>
    <d v="2015-12-18T00:00:00"/>
    <d v="2015-12-23T00:00:00"/>
    <s v="Standard Class"/>
    <s v="LM-17065"/>
    <s v="Liz MacKendrick"/>
    <s v="Consumer"/>
    <s v="United States"/>
    <x v="24"/>
    <x v="24"/>
    <n v="45503"/>
    <s v="East"/>
    <s v="OFF-ST-10001809"/>
    <s v="Office Supplies"/>
    <s v="Storage"/>
    <s v="Fellowes Officeware Wire Shelving"/>
    <x v="517"/>
    <n v="9"/>
    <n v="0.2"/>
    <n v="-145.52460000000002"/>
  </r>
  <r>
    <n v="544"/>
    <s v="CA-2014-103849"/>
    <d v="2014-05-11T00:00:00"/>
    <d v="2014-05-16T00:00:00"/>
    <s v="Standard Class"/>
    <s v="PG-18895"/>
    <s v="Paul Gonzalez"/>
    <s v="Consumer"/>
    <s v="United States"/>
    <x v="5"/>
    <x v="5"/>
    <n v="76106"/>
    <s v="Central"/>
    <s v="TEC-AC-10001465"/>
    <s v="Technology"/>
    <s v="Accessories"/>
    <s v="SanDisk Cruzer 64 GB USB Flash Drive"/>
    <x v="518"/>
    <n v="2"/>
    <n v="0.2"/>
    <n v="7.263999999999994"/>
  </r>
  <r>
    <n v="545"/>
    <s v="CA-2014-103849"/>
    <d v="2014-05-11T00:00:00"/>
    <d v="2014-05-16T00:00:00"/>
    <s v="Standard Class"/>
    <s v="PG-18895"/>
    <s v="Paul Gonzalez"/>
    <s v="Consumer"/>
    <s v="United States"/>
    <x v="5"/>
    <x v="5"/>
    <n v="76106"/>
    <s v="Central"/>
    <s v="TEC-PH-10002597"/>
    <s v="Technology"/>
    <s v="Phones"/>
    <s v="Xblue XB-1670-86 X16 Small Office Telephone - Titanium"/>
    <x v="519"/>
    <n v="1"/>
    <n v="0.2"/>
    <n v="6.2995000000000019"/>
  </r>
  <r>
    <n v="546"/>
    <s v="CA-2014-103849"/>
    <d v="2014-05-11T00:00:00"/>
    <d v="2014-05-16T00:00:00"/>
    <s v="Standard Class"/>
    <s v="PG-18895"/>
    <s v="Paul Gonzalez"/>
    <s v="Consumer"/>
    <s v="United States"/>
    <x v="5"/>
    <x v="5"/>
    <n v="76106"/>
    <s v="Central"/>
    <s v="FUR-FU-10000723"/>
    <s v="Furniture"/>
    <s v="Furnishings"/>
    <s v="Deflect-o EconoMat Studded, No Bevel Mat for Low Pile Carpeting"/>
    <x v="520"/>
    <n v="4"/>
    <n v="0.6"/>
    <n v="-84.292799999999986"/>
  </r>
  <r>
    <n v="547"/>
    <s v="CA-2017-162929"/>
    <d v="2017-11-19T00:00:00"/>
    <d v="2017-11-22T00:00:00"/>
    <s v="First Class"/>
    <s v="AS-10135"/>
    <s v="Adrian Shami"/>
    <s v="Home Office"/>
    <s v="United States"/>
    <x v="20"/>
    <x v="15"/>
    <n v="10035"/>
    <s v="East"/>
    <s v="OFF-BI-10000404"/>
    <s v="Office Supplies"/>
    <s v="Binders"/>
    <s v="Avery Printable Repositionable Plastic Tabs"/>
    <x v="521"/>
    <n v="6"/>
    <n v="0.2"/>
    <n v="13.931999999999999"/>
  </r>
  <r>
    <n v="548"/>
    <s v="CA-2017-162929"/>
    <d v="2017-11-19T00:00:00"/>
    <d v="2017-11-22T00:00:00"/>
    <s v="First Class"/>
    <s v="AS-10135"/>
    <s v="Adrian Shami"/>
    <s v="Home Office"/>
    <s v="United States"/>
    <x v="20"/>
    <x v="15"/>
    <n v="10035"/>
    <s v="East"/>
    <s v="OFF-PA-10002986"/>
    <s v="Office Supplies"/>
    <s v="Paper"/>
    <s v="Xerox 1898"/>
    <x v="522"/>
    <n v="2"/>
    <n v="0"/>
    <n v="6.4127999999999998"/>
  </r>
  <r>
    <n v="549"/>
    <s v="CA-2015-113173"/>
    <d v="2015-11-15T00:00:00"/>
    <d v="2015-11-17T00:00:00"/>
    <s v="Second Class"/>
    <s v="DK-13225"/>
    <s v="Dean Katz"/>
    <s v="Corporate"/>
    <s v="United States"/>
    <x v="22"/>
    <x v="10"/>
    <n v="60653"/>
    <s v="Central"/>
    <s v="OFF-ST-10000604"/>
    <s v="Office Supplies"/>
    <s v="Storage"/>
    <s v="Home/Office Personal File Carts"/>
    <x v="523"/>
    <n v="9"/>
    <n v="0.2"/>
    <n v="15.641999999999982"/>
  </r>
  <r>
    <n v="550"/>
    <s v="CA-2015-113173"/>
    <d v="2015-11-15T00:00:00"/>
    <d v="2015-11-17T00:00:00"/>
    <s v="Second Class"/>
    <s v="DK-13225"/>
    <s v="Dean Katz"/>
    <s v="Corporate"/>
    <s v="United States"/>
    <x v="22"/>
    <x v="10"/>
    <n v="60653"/>
    <s v="Central"/>
    <s v="OFF-BI-10004738"/>
    <s v="Office Supplies"/>
    <s v="Binders"/>
    <s v="Flexible Leather- Look Classic Collection Ring Binder"/>
    <x v="524"/>
    <n v="3"/>
    <n v="0.8"/>
    <n v="-17.045999999999999"/>
  </r>
  <r>
    <n v="551"/>
    <s v="CA-2015-113173"/>
    <d v="2015-11-15T00:00:00"/>
    <d v="2015-11-17T00:00:00"/>
    <s v="Second Class"/>
    <s v="DK-13225"/>
    <s v="Dean Katz"/>
    <s v="Corporate"/>
    <s v="United States"/>
    <x v="22"/>
    <x v="10"/>
    <n v="60653"/>
    <s v="Central"/>
    <s v="OFF-SU-10001935"/>
    <s v="Office Supplies"/>
    <s v="Supplies"/>
    <s v="Staple remover"/>
    <x v="525"/>
    <n v="5"/>
    <n v="0.2"/>
    <n v="-1.7440000000000015"/>
  </r>
  <r>
    <n v="552"/>
    <s v="CA-2016-136406"/>
    <d v="2016-04-15T00:00:00"/>
    <d v="2016-04-17T00:00:00"/>
    <s v="Second Class"/>
    <s v="BD-11320"/>
    <s v="Bill Donatelli"/>
    <s v="Consumer"/>
    <s v="United States"/>
    <x v="8"/>
    <x v="1"/>
    <n v="94110"/>
    <s v="West"/>
    <s v="FUR-CH-10002024"/>
    <s v="Furniture"/>
    <s v="Chairs"/>
    <s v="HON 5400 Series Task Chairs for Big and Tall"/>
    <x v="526"/>
    <n v="2"/>
    <n v="0.2"/>
    <n v="0"/>
  </r>
  <r>
    <n v="553"/>
    <s v="CA-2017-112774"/>
    <d v="2017-09-11T00:00:00"/>
    <d v="2017-09-12T00:00:00"/>
    <s v="First Class"/>
    <s v="RC-19960"/>
    <s v="Ryan Crowe"/>
    <s v="Consumer"/>
    <s v="United States"/>
    <x v="108"/>
    <x v="2"/>
    <n v="32216"/>
    <s v="South"/>
    <s v="FUR-FU-10003039"/>
    <s v="Furniture"/>
    <s v="Furnishings"/>
    <s v="Howard Miller 11-1/2&quot; Diameter Grantwood Wall Clock"/>
    <x v="527"/>
    <n v="1"/>
    <n v="0.2"/>
    <n v="6.0381999999999998"/>
  </r>
  <r>
    <n v="554"/>
    <s v="CA-2017-101945"/>
    <d v="2017-11-24T00:00:00"/>
    <d v="2017-11-28T00:00:00"/>
    <s v="Standard Class"/>
    <s v="GT-14710"/>
    <s v="Greg Tran"/>
    <s v="Consumer"/>
    <s v="United States"/>
    <x v="12"/>
    <x v="5"/>
    <n v="77070"/>
    <s v="Central"/>
    <s v="OFF-FA-10004248"/>
    <s v="Office Supplies"/>
    <s v="Fasteners"/>
    <s v="Advantus T-Pin Paper Clips"/>
    <x v="528"/>
    <n v="3"/>
    <n v="0.2"/>
    <n v="2.5707"/>
  </r>
  <r>
    <n v="555"/>
    <s v="CA-2017-100650"/>
    <d v="2017-06-29T00:00:00"/>
    <d v="2017-07-03T00:00:00"/>
    <s v="Second Class"/>
    <s v="DK-13225"/>
    <s v="Dean Katz"/>
    <s v="Corporate"/>
    <s v="United States"/>
    <x v="125"/>
    <x v="1"/>
    <n v="92804"/>
    <s v="West"/>
    <s v="OFF-ST-10001780"/>
    <s v="Office Supplies"/>
    <s v="Storage"/>
    <s v="Tennsco 16-Compartment Lockers with Coat Rack"/>
    <x v="529"/>
    <n v="2"/>
    <n v="0"/>
    <n v="310.98720000000003"/>
  </r>
  <r>
    <n v="556"/>
    <s v="CA-2014-155852"/>
    <d v="2014-03-03T00:00:00"/>
    <d v="2014-03-07T00:00:00"/>
    <s v="Second Class"/>
    <s v="AJ-10945"/>
    <s v="Ashley Jarboe"/>
    <s v="Consumer"/>
    <s v="United States"/>
    <x v="40"/>
    <x v="3"/>
    <n v="28403"/>
    <s v="South"/>
    <s v="OFF-AR-10003560"/>
    <s v="Office Supplies"/>
    <s v="Art"/>
    <s v="Zebra Zazzle Fluorescent Highlighters"/>
    <x v="530"/>
    <n v="4"/>
    <n v="0.2"/>
    <n v="3.4047999999999981"/>
  </r>
  <r>
    <n v="557"/>
    <s v="CA-2016-113243"/>
    <d v="2016-06-10T00:00:00"/>
    <d v="2016-06-15T00:00:00"/>
    <s v="Standard Class"/>
    <s v="OT-18730"/>
    <s v="Olvera Toch"/>
    <s v="Consumer"/>
    <s v="United States"/>
    <x v="1"/>
    <x v="1"/>
    <n v="90045"/>
    <s v="West"/>
    <s v="OFF-LA-10001297"/>
    <s v="Office Supplies"/>
    <s v="Labels"/>
    <s v="Avery 473"/>
    <x v="346"/>
    <n v="2"/>
    <n v="0"/>
    <n v="9.9359999999999999"/>
  </r>
  <r>
    <n v="558"/>
    <s v="CA-2016-113243"/>
    <d v="2016-06-10T00:00:00"/>
    <d v="2016-06-15T00:00:00"/>
    <s v="Standard Class"/>
    <s v="OT-18730"/>
    <s v="Olvera Toch"/>
    <s v="Consumer"/>
    <s v="United States"/>
    <x v="1"/>
    <x v="1"/>
    <n v="90045"/>
    <s v="West"/>
    <s v="FUR-TA-10004256"/>
    <s v="Furniture"/>
    <s v="Tables"/>
    <s v="Bretford “Just In Time” Height-Adjustable Multi-Task Work Tables"/>
    <x v="531"/>
    <n v="4"/>
    <n v="0.2"/>
    <n v="-217.04800000000017"/>
  </r>
  <r>
    <n v="559"/>
    <s v="CA-2016-113243"/>
    <d v="2016-06-10T00:00:00"/>
    <d v="2016-06-15T00:00:00"/>
    <s v="Standard Class"/>
    <s v="OT-18730"/>
    <s v="Olvera Toch"/>
    <s v="Consumer"/>
    <s v="United States"/>
    <x v="1"/>
    <x v="1"/>
    <n v="90045"/>
    <s v="West"/>
    <s v="OFF-PA-10003441"/>
    <s v="Office Supplies"/>
    <s v="Paper"/>
    <s v="Xerox 226"/>
    <x v="56"/>
    <n v="5"/>
    <n v="0"/>
    <n v="15.552000000000001"/>
  </r>
  <r>
    <n v="560"/>
    <s v="CA-2017-118731"/>
    <d v="2017-11-20T00:00:00"/>
    <d v="2017-11-22T00:00:00"/>
    <s v="Second Class"/>
    <s v="LP-17080"/>
    <s v="Liz Pelletier"/>
    <s v="Consumer"/>
    <s v="United States"/>
    <x v="8"/>
    <x v="1"/>
    <n v="94110"/>
    <s v="West"/>
    <s v="FUR-FU-10003347"/>
    <s v="Furniture"/>
    <s v="Furnishings"/>
    <s v="Coloredge Poster Frame"/>
    <x v="532"/>
    <n v="3"/>
    <n v="0"/>
    <n v="16.614000000000001"/>
  </r>
  <r>
    <n v="561"/>
    <s v="CA-2017-118731"/>
    <d v="2017-11-20T00:00:00"/>
    <d v="2017-11-22T00:00:00"/>
    <s v="Second Class"/>
    <s v="LP-17080"/>
    <s v="Liz Pelletier"/>
    <s v="Consumer"/>
    <s v="United States"/>
    <x v="8"/>
    <x v="1"/>
    <n v="94110"/>
    <s v="West"/>
    <s v="OFF-BI-10000069"/>
    <s v="Office Supplies"/>
    <s v="Binders"/>
    <s v="GBC Prepunched Paper, 19-Hole, for Binding Systems, 24-lb"/>
    <x v="533"/>
    <n v="7"/>
    <n v="0.2"/>
    <n v="27.318199999999983"/>
  </r>
  <r>
    <n v="562"/>
    <s v="CA-2014-145576"/>
    <d v="2014-09-14T00:00:00"/>
    <d v="2014-09-18T00:00:00"/>
    <s v="Second Class"/>
    <s v="CA-12775"/>
    <s v="Cynthia Arntzen"/>
    <s v="Consumer"/>
    <s v="United States"/>
    <x v="67"/>
    <x v="2"/>
    <n v="33614"/>
    <s v="South"/>
    <s v="OFF-AP-10003914"/>
    <s v="Office Supplies"/>
    <s v="Appliances"/>
    <s v="Sanitaire Vibra Groomer IR Commercial Upright Vacuum, Replacement Belts"/>
    <x v="534"/>
    <n v="5"/>
    <n v="0.2"/>
    <n v="1.3000000000000007"/>
  </r>
  <r>
    <n v="563"/>
    <s v="CA-2014-145576"/>
    <d v="2014-09-14T00:00:00"/>
    <d v="2014-09-18T00:00:00"/>
    <s v="Second Class"/>
    <s v="CA-12775"/>
    <s v="Cynthia Arntzen"/>
    <s v="Consumer"/>
    <s v="United States"/>
    <x v="67"/>
    <x v="2"/>
    <n v="33614"/>
    <s v="South"/>
    <s v="FUR-FU-10004020"/>
    <s v="Furniture"/>
    <s v="Furnishings"/>
    <s v="Advantus Panel Wall Acrylic Frame"/>
    <x v="535"/>
    <n v="3"/>
    <n v="0.2"/>
    <n v="3.7743000000000002"/>
  </r>
  <r>
    <n v="564"/>
    <s v="CA-2015-130736"/>
    <d v="2015-12-07T00:00:00"/>
    <d v="2015-12-09T00:00:00"/>
    <s v="First Class"/>
    <s v="JF-15490"/>
    <s v="Jeremy Farry"/>
    <s v="Consumer"/>
    <s v="United States"/>
    <x v="4"/>
    <x v="4"/>
    <n v="98105"/>
    <s v="West"/>
    <s v="OFF-FA-10003467"/>
    <s v="Office Supplies"/>
    <s v="Fasteners"/>
    <s v="Alliance Big Bands Rubber Bands, 12/Pack"/>
    <x v="536"/>
    <n v="2"/>
    <n v="0"/>
    <n v="0"/>
  </r>
  <r>
    <n v="565"/>
    <s v="CA-2015-130736"/>
    <d v="2015-12-07T00:00:00"/>
    <d v="2015-12-09T00:00:00"/>
    <s v="First Class"/>
    <s v="JF-15490"/>
    <s v="Jeremy Farry"/>
    <s v="Consumer"/>
    <s v="United States"/>
    <x v="4"/>
    <x v="4"/>
    <n v="98105"/>
    <s v="West"/>
    <s v="OFF-LA-10000634"/>
    <s v="Office Supplies"/>
    <s v="Labels"/>
    <s v="Avery 509"/>
    <x v="537"/>
    <n v="1"/>
    <n v="0"/>
    <n v="1.2005999999999999"/>
  </r>
  <r>
    <n v="566"/>
    <s v="CA-2017-137099"/>
    <d v="2017-12-07T00:00:00"/>
    <d v="2017-12-10T00:00:00"/>
    <s v="First Class"/>
    <s v="FP-14320"/>
    <s v="Frank Preis"/>
    <s v="Consumer"/>
    <s v="United States"/>
    <x v="1"/>
    <x v="1"/>
    <n v="90008"/>
    <s v="West"/>
    <s v="TEC-PH-10002496"/>
    <s v="Technology"/>
    <s v="Phones"/>
    <s v="Cisco SPA301"/>
    <x v="538"/>
    <n v="3"/>
    <n v="0.2"/>
    <n v="46.796999999999983"/>
  </r>
  <r>
    <n v="567"/>
    <s v="CA-2017-156951"/>
    <d v="2017-10-01T00:00:00"/>
    <d v="2017-10-08T00:00:00"/>
    <s v="Standard Class"/>
    <s v="EB-13840"/>
    <s v="Ellis Ballard"/>
    <s v="Corporate"/>
    <s v="United States"/>
    <x v="4"/>
    <x v="4"/>
    <n v="98105"/>
    <s v="West"/>
    <s v="OFF-PA-10004530"/>
    <s v="Office Supplies"/>
    <s v="Paper"/>
    <s v="Personal Creations Ink Jet Cards and Labels"/>
    <x v="539"/>
    <n v="8"/>
    <n v="0"/>
    <n v="45.001600000000003"/>
  </r>
  <r>
    <n v="568"/>
    <s v="CA-2017-156951"/>
    <d v="2017-10-01T00:00:00"/>
    <d v="2017-10-08T00:00:00"/>
    <s v="Standard Class"/>
    <s v="EB-13840"/>
    <s v="Ellis Ballard"/>
    <s v="Corporate"/>
    <s v="United States"/>
    <x v="4"/>
    <x v="4"/>
    <n v="98105"/>
    <s v="West"/>
    <s v="OFF-BI-10001107"/>
    <s v="Office Supplies"/>
    <s v="Binders"/>
    <s v="GBC White Gloss Covers, Plain Front"/>
    <x v="540"/>
    <n v="7"/>
    <n v="0.2"/>
    <n v="27.3672"/>
  </r>
  <r>
    <n v="569"/>
    <s v="CA-2017-156951"/>
    <d v="2017-10-01T00:00:00"/>
    <d v="2017-10-08T00:00:00"/>
    <s v="Standard Class"/>
    <s v="EB-13840"/>
    <s v="Ellis Ballard"/>
    <s v="Corporate"/>
    <s v="United States"/>
    <x v="4"/>
    <x v="4"/>
    <n v="98105"/>
    <s v="West"/>
    <s v="OFF-PA-10004451"/>
    <s v="Office Supplies"/>
    <s v="Paper"/>
    <s v="Xerox 222"/>
    <x v="541"/>
    <n v="3"/>
    <n v="0"/>
    <n v="9.3312000000000008"/>
  </r>
  <r>
    <n v="570"/>
    <s v="CA-2017-156951"/>
    <d v="2017-10-01T00:00:00"/>
    <d v="2017-10-08T00:00:00"/>
    <s v="Standard Class"/>
    <s v="EB-13840"/>
    <s v="Ellis Ballard"/>
    <s v="Corporate"/>
    <s v="United States"/>
    <x v="4"/>
    <x v="4"/>
    <n v="98105"/>
    <s v="West"/>
    <s v="FUR-CH-10004997"/>
    <s v="Furniture"/>
    <s v="Chairs"/>
    <s v="Hon Every-Day Series Multi-Task Chairs"/>
    <x v="542"/>
    <n v="3"/>
    <n v="0.2"/>
    <n v="0"/>
  </r>
  <r>
    <n v="571"/>
    <s v="CA-2017-164826"/>
    <d v="2017-12-28T00:00:00"/>
    <d v="2018-01-04T00:00:00"/>
    <s v="Standard Class"/>
    <s v="JF-15415"/>
    <s v="Jennifer Ferguson"/>
    <s v="Consumer"/>
    <s v="United States"/>
    <x v="20"/>
    <x v="15"/>
    <n v="10024"/>
    <s v="East"/>
    <s v="OFF-LA-10001297"/>
    <s v="Office Supplies"/>
    <s v="Labels"/>
    <s v="Avery 473"/>
    <x v="543"/>
    <n v="7"/>
    <n v="0"/>
    <n v="34.775999999999996"/>
  </r>
  <r>
    <n v="572"/>
    <s v="CA-2017-164826"/>
    <d v="2017-12-28T00:00:00"/>
    <d v="2018-01-04T00:00:00"/>
    <s v="Standard Class"/>
    <s v="JF-15415"/>
    <s v="Jennifer Ferguson"/>
    <s v="Consumer"/>
    <s v="United States"/>
    <x v="20"/>
    <x v="15"/>
    <n v="10024"/>
    <s v="East"/>
    <s v="OFF-FA-10000585"/>
    <s v="Office Supplies"/>
    <s v="Fasteners"/>
    <s v="OIC Bulk Pack Metal Binder Clips"/>
    <x v="544"/>
    <n v="4"/>
    <n v="0"/>
    <n v="6.4215999999999998"/>
  </r>
  <r>
    <n v="573"/>
    <s v="CA-2017-164826"/>
    <d v="2017-12-28T00:00:00"/>
    <d v="2018-01-04T00:00:00"/>
    <s v="Standard Class"/>
    <s v="JF-15415"/>
    <s v="Jennifer Ferguson"/>
    <s v="Consumer"/>
    <s v="United States"/>
    <x v="20"/>
    <x v="15"/>
    <n v="10024"/>
    <s v="East"/>
    <s v="OFF-BI-10001922"/>
    <s v="Office Supplies"/>
    <s v="Binders"/>
    <s v="Storex Dura Pro Binders"/>
    <x v="545"/>
    <n v="7"/>
    <n v="0.2"/>
    <n v="11.226599999999999"/>
  </r>
  <r>
    <n v="574"/>
    <s v="CA-2017-164826"/>
    <d v="2017-12-28T00:00:00"/>
    <d v="2018-01-04T00:00:00"/>
    <s v="Standard Class"/>
    <s v="JF-15415"/>
    <s v="Jennifer Ferguson"/>
    <s v="Consumer"/>
    <s v="United States"/>
    <x v="20"/>
    <x v="15"/>
    <n v="10024"/>
    <s v="East"/>
    <s v="TEC-PH-10000347"/>
    <s v="Technology"/>
    <s v="Phones"/>
    <s v="Cush Cases Heavy Duty Rugged Cover Case for Samsung Galaxy S5 - Purple"/>
    <x v="546"/>
    <n v="3"/>
    <n v="0"/>
    <n v="4.0095000000000001"/>
  </r>
  <r>
    <n v="575"/>
    <s v="CA-2016-127250"/>
    <d v="2016-11-03T00:00:00"/>
    <d v="2016-11-07T00:00:00"/>
    <s v="Standard Class"/>
    <s v="SF-20200"/>
    <s v="Sarah Foster"/>
    <s v="Consumer"/>
    <s v="United States"/>
    <x v="126"/>
    <x v="4"/>
    <n v="98270"/>
    <s v="West"/>
    <s v="OFF-AR-10003394"/>
    <s v="Office Supplies"/>
    <s v="Art"/>
    <s v="Newell 332"/>
    <x v="138"/>
    <n v="3"/>
    <n v="0"/>
    <n v="2.3814000000000002"/>
  </r>
  <r>
    <n v="576"/>
    <s v="CA-2015-149713"/>
    <d v="2015-09-18T00:00:00"/>
    <d v="2015-09-22T00:00:00"/>
    <s v="Second Class"/>
    <s v="TG-21640"/>
    <s v="Trudy Glocke"/>
    <s v="Consumer"/>
    <s v="United States"/>
    <x v="85"/>
    <x v="1"/>
    <n v="90805"/>
    <s v="West"/>
    <s v="OFF-PA-10004530"/>
    <s v="Office Supplies"/>
    <s v="Paper"/>
    <s v="Personal Creations Ink Jet Cards and Labels"/>
    <x v="547"/>
    <n v="14"/>
    <n v="0"/>
    <n v="78.752800000000008"/>
  </r>
  <r>
    <n v="577"/>
    <s v="CA-2015-149713"/>
    <d v="2015-09-18T00:00:00"/>
    <d v="2015-09-22T00:00:00"/>
    <s v="Second Class"/>
    <s v="TG-21640"/>
    <s v="Trudy Glocke"/>
    <s v="Consumer"/>
    <s v="United States"/>
    <x v="85"/>
    <x v="1"/>
    <n v="90805"/>
    <s v="West"/>
    <s v="OFF-PA-10001450"/>
    <s v="Office Supplies"/>
    <s v="Paper"/>
    <s v="Rediform S.O.S. Phone Message Books"/>
    <x v="548"/>
    <n v="4"/>
    <n v="0"/>
    <n v="9.7608000000000015"/>
  </r>
  <r>
    <n v="578"/>
    <s v="CA-2015-149713"/>
    <d v="2015-09-18T00:00:00"/>
    <d v="2015-09-22T00:00:00"/>
    <s v="Second Class"/>
    <s v="TG-21640"/>
    <s v="Trudy Glocke"/>
    <s v="Consumer"/>
    <s v="United States"/>
    <x v="85"/>
    <x v="1"/>
    <n v="90805"/>
    <s v="West"/>
    <s v="OFF-SU-10001574"/>
    <s v="Office Supplies"/>
    <s v="Supplies"/>
    <s v="Acme Value Line Scissors"/>
    <x v="549"/>
    <n v="2"/>
    <n v="0"/>
    <n v="2.1899999999999995"/>
  </r>
  <r>
    <n v="579"/>
    <s v="CA-2017-118640"/>
    <d v="2017-07-20T00:00:00"/>
    <d v="2017-07-26T00:00:00"/>
    <s v="Standard Class"/>
    <s v="CS-11950"/>
    <s v="Carlos Soltero"/>
    <s v="Consumer"/>
    <s v="United States"/>
    <x v="22"/>
    <x v="10"/>
    <n v="60610"/>
    <s v="Central"/>
    <s v="OFF-ST-10002974"/>
    <s v="Office Supplies"/>
    <s v="Storage"/>
    <s v="Trav-L-File Heavy-Duty Shuttle II, Black"/>
    <x v="550"/>
    <n v="2"/>
    <n v="0.2"/>
    <n v="8.7139999999999951"/>
  </r>
  <r>
    <n v="580"/>
    <s v="CA-2017-118640"/>
    <d v="2017-07-20T00:00:00"/>
    <d v="2017-07-26T00:00:00"/>
    <s v="Standard Class"/>
    <s v="CS-11950"/>
    <s v="Carlos Soltero"/>
    <s v="Consumer"/>
    <s v="United States"/>
    <x v="22"/>
    <x v="10"/>
    <n v="60610"/>
    <s v="Central"/>
    <s v="FUR-FU-10001475"/>
    <s v="Furniture"/>
    <s v="Furnishings"/>
    <s v="Contract Clock, 14&quot;, Brown"/>
    <x v="551"/>
    <n v="1"/>
    <n v="0.6"/>
    <n v="-5.7148000000000003"/>
  </r>
  <r>
    <n v="581"/>
    <s v="CA-2015-132906"/>
    <d v="2015-09-10T00:00:00"/>
    <d v="2015-09-14T00:00:00"/>
    <s v="Standard Class"/>
    <s v="CC-12145"/>
    <s v="Charles Crestani"/>
    <s v="Consumer"/>
    <s v="United States"/>
    <x v="1"/>
    <x v="1"/>
    <n v="90004"/>
    <s v="West"/>
    <s v="OFF-SU-10004498"/>
    <s v="Office Supplies"/>
    <s v="Supplies"/>
    <s v="Martin-Yale Premier Letter Opener"/>
    <x v="552"/>
    <n v="4"/>
    <n v="0"/>
    <n v="1.5456000000000003"/>
  </r>
  <r>
    <n v="582"/>
    <s v="CA-2017-145233"/>
    <d v="2017-12-01T00:00:00"/>
    <d v="2017-12-05T00:00:00"/>
    <s v="Standard Class"/>
    <s v="DV-13465"/>
    <s v="Dianna Vittorini"/>
    <s v="Consumer"/>
    <s v="United States"/>
    <x v="60"/>
    <x v="22"/>
    <n v="80219"/>
    <s v="West"/>
    <s v="TEC-PH-10004977"/>
    <s v="Technology"/>
    <s v="Phones"/>
    <s v="GE 30524EE4"/>
    <x v="553"/>
    <n v="3"/>
    <n v="0.2"/>
    <n v="52.917299999999955"/>
  </r>
  <r>
    <n v="583"/>
    <s v="CA-2017-145233"/>
    <d v="2017-12-01T00:00:00"/>
    <d v="2017-12-05T00:00:00"/>
    <s v="Standard Class"/>
    <s v="DV-13465"/>
    <s v="Dianna Vittorini"/>
    <s v="Consumer"/>
    <s v="United States"/>
    <x v="60"/>
    <x v="22"/>
    <n v="80219"/>
    <s v="West"/>
    <s v="TEC-PH-10000586"/>
    <s v="Technology"/>
    <s v="Phones"/>
    <s v="AT&amp;T SB67148 SynJ"/>
    <x v="554"/>
    <n v="2"/>
    <n v="0.2"/>
    <n v="9.2386000000000053"/>
  </r>
  <r>
    <n v="584"/>
    <s v="CA-2017-145233"/>
    <d v="2017-12-01T00:00:00"/>
    <d v="2017-12-05T00:00:00"/>
    <s v="Standard Class"/>
    <s v="DV-13465"/>
    <s v="Dianna Vittorini"/>
    <s v="Consumer"/>
    <s v="United States"/>
    <x v="60"/>
    <x v="22"/>
    <n v="80219"/>
    <s v="West"/>
    <s v="OFF-AP-10000358"/>
    <s v="Office Supplies"/>
    <s v="Appliances"/>
    <s v="Fellowes Basic Home/Office Series Surge Protectors"/>
    <x v="555"/>
    <n v="3"/>
    <n v="0.2"/>
    <n v="3.5045999999999964"/>
  </r>
  <r>
    <n v="585"/>
    <s v="CA-2017-145233"/>
    <d v="2017-12-01T00:00:00"/>
    <d v="2017-12-05T00:00:00"/>
    <s v="Standard Class"/>
    <s v="DV-13465"/>
    <s v="Dianna Vittorini"/>
    <s v="Consumer"/>
    <s v="United States"/>
    <x v="60"/>
    <x v="22"/>
    <n v="80219"/>
    <s v="West"/>
    <s v="OFF-BI-10002764"/>
    <s v="Office Supplies"/>
    <s v="Binders"/>
    <s v="Recycled Pressboard Report Cover with Reinforced Top Hinge"/>
    <x v="556"/>
    <n v="7"/>
    <n v="0.7"/>
    <n v="-4.7480999999999973"/>
  </r>
  <r>
    <n v="586"/>
    <s v="CA-2017-145233"/>
    <d v="2017-12-01T00:00:00"/>
    <d v="2017-12-05T00:00:00"/>
    <s v="Standard Class"/>
    <s v="DV-13465"/>
    <s v="Dianna Vittorini"/>
    <s v="Consumer"/>
    <s v="United States"/>
    <x v="60"/>
    <x v="22"/>
    <n v="80219"/>
    <s v="West"/>
    <s v="TEC-PH-10001254"/>
    <s v="Technology"/>
    <s v="Phones"/>
    <s v="Jabra BIZ 2300 Duo QD Duo Corded Headset"/>
    <x v="557"/>
    <n v="4"/>
    <n v="0.2"/>
    <n v="30.477599999999981"/>
  </r>
  <r>
    <n v="587"/>
    <s v="CA-2015-128139"/>
    <d v="2015-07-03T00:00:00"/>
    <d v="2015-07-09T00:00:00"/>
    <s v="Standard Class"/>
    <s v="BD-11725"/>
    <s v="Bruce Degenhardt"/>
    <s v="Consumer"/>
    <s v="United States"/>
    <x v="102"/>
    <x v="0"/>
    <n v="40475"/>
    <s v="South"/>
    <s v="FUR-CH-10003956"/>
    <s v="Furniture"/>
    <s v="Chairs"/>
    <s v="Novimex High-Tech Fabric Mesh Task Chair"/>
    <x v="558"/>
    <n v="1"/>
    <n v="0"/>
    <n v="4.968599999999995"/>
  </r>
  <r>
    <n v="588"/>
    <s v="CA-2015-128139"/>
    <d v="2015-07-03T00:00:00"/>
    <d v="2015-07-09T00:00:00"/>
    <s v="Standard Class"/>
    <s v="BD-11725"/>
    <s v="Bruce Degenhardt"/>
    <s v="Consumer"/>
    <s v="United States"/>
    <x v="102"/>
    <x v="0"/>
    <n v="40475"/>
    <s v="South"/>
    <s v="OFF-LA-10003930"/>
    <s v="Office Supplies"/>
    <s v="Labels"/>
    <s v="Dot Matrix Printer Tape Reel Labels, White, 5000/Box"/>
    <x v="559"/>
    <n v="3"/>
    <n v="0"/>
    <n v="144.51570000000001"/>
  </r>
  <r>
    <n v="589"/>
    <s v="US-2016-156986"/>
    <d v="2016-03-20T00:00:00"/>
    <d v="2016-03-24T00:00:00"/>
    <s v="Standard Class"/>
    <s v="ZC-21910"/>
    <s v="Zuschuss Carroll"/>
    <s v="Consumer"/>
    <s v="United States"/>
    <x v="127"/>
    <x v="21"/>
    <n v="97301"/>
    <s v="West"/>
    <s v="TEC-PH-10003800"/>
    <s v="Technology"/>
    <s v="Phones"/>
    <s v="i.Sound Portable Power - 8000 mAh"/>
    <x v="560"/>
    <n v="2"/>
    <n v="0.2"/>
    <n v="-20.136200000000006"/>
  </r>
  <r>
    <n v="590"/>
    <s v="US-2016-156986"/>
    <d v="2016-03-20T00:00:00"/>
    <d v="2016-03-24T00:00:00"/>
    <s v="Standard Class"/>
    <s v="ZC-21910"/>
    <s v="Zuschuss Carroll"/>
    <s v="Consumer"/>
    <s v="United States"/>
    <x v="127"/>
    <x v="21"/>
    <n v="97301"/>
    <s v="West"/>
    <s v="OFF-PA-10002005"/>
    <s v="Office Supplies"/>
    <s v="Paper"/>
    <s v="Xerox 225"/>
    <x v="561"/>
    <n v="4"/>
    <n v="0.2"/>
    <n v="7.2576000000000001"/>
  </r>
  <r>
    <n v="591"/>
    <s v="US-2016-156986"/>
    <d v="2016-03-20T00:00:00"/>
    <d v="2016-03-24T00:00:00"/>
    <s v="Standard Class"/>
    <s v="ZC-21910"/>
    <s v="Zuschuss Carroll"/>
    <s v="Consumer"/>
    <s v="United States"/>
    <x v="127"/>
    <x v="21"/>
    <n v="97301"/>
    <s v="West"/>
    <s v="OFF-BI-10002498"/>
    <s v="Office Supplies"/>
    <s v="Binders"/>
    <s v="Clear Mylar Reinforcing Strips"/>
    <x v="562"/>
    <n v="3"/>
    <n v="0.7"/>
    <n v="-12.896100000000004"/>
  </r>
  <r>
    <n v="592"/>
    <s v="US-2016-156986"/>
    <d v="2016-03-20T00:00:00"/>
    <d v="2016-03-24T00:00:00"/>
    <s v="Standard Class"/>
    <s v="ZC-21910"/>
    <s v="Zuschuss Carroll"/>
    <s v="Consumer"/>
    <s v="United States"/>
    <x v="127"/>
    <x v="21"/>
    <n v="97301"/>
    <s v="West"/>
    <s v="OFF-PA-10004101"/>
    <s v="Office Supplies"/>
    <s v="Paper"/>
    <s v="Xerox 1894"/>
    <x v="563"/>
    <n v="2"/>
    <n v="0.2"/>
    <n v="3.6288"/>
  </r>
  <r>
    <n v="593"/>
    <s v="CA-2014-135405"/>
    <d v="2014-01-09T00:00:00"/>
    <d v="2014-01-13T00:00:00"/>
    <s v="Standard Class"/>
    <s v="MS-17830"/>
    <s v="Melanie Seite"/>
    <s v="Consumer"/>
    <s v="United States"/>
    <x v="128"/>
    <x v="5"/>
    <n v="78041"/>
    <s v="Central"/>
    <s v="OFF-AR-10004078"/>
    <s v="Office Supplies"/>
    <s v="Art"/>
    <s v="Newell 312"/>
    <x v="564"/>
    <n v="2"/>
    <n v="0.2"/>
    <n v="1.1679999999999997"/>
  </r>
  <r>
    <n v="594"/>
    <s v="CA-2014-135405"/>
    <d v="2014-01-09T00:00:00"/>
    <d v="2014-01-13T00:00:00"/>
    <s v="Standard Class"/>
    <s v="MS-17830"/>
    <s v="Melanie Seite"/>
    <s v="Consumer"/>
    <s v="United States"/>
    <x v="128"/>
    <x v="5"/>
    <n v="78041"/>
    <s v="Central"/>
    <s v="TEC-AC-10001266"/>
    <s v="Technology"/>
    <s v="Accessories"/>
    <s v="Memorex Micro Travel Drive 8 GB"/>
    <x v="565"/>
    <n v="3"/>
    <n v="0.2"/>
    <n v="9.7499999999999964"/>
  </r>
  <r>
    <n v="595"/>
    <s v="CA-2014-131450"/>
    <d v="2014-08-08T00:00:00"/>
    <d v="2014-08-15T00:00:00"/>
    <s v="Standard Class"/>
    <s v="LR-16915"/>
    <s v="Lena Radford"/>
    <s v="Consumer"/>
    <s v="United States"/>
    <x v="70"/>
    <x v="1"/>
    <n v="92024"/>
    <s v="West"/>
    <s v="OFF-AP-10004708"/>
    <s v="Office Supplies"/>
    <s v="Appliances"/>
    <s v="Fellowes Superior 10 Outlet Split Surge Protector"/>
    <x v="566"/>
    <n v="2"/>
    <n v="0"/>
    <n v="22.074799999999996"/>
  </r>
  <r>
    <n v="596"/>
    <s v="CA-2014-131450"/>
    <d v="2014-08-08T00:00:00"/>
    <d v="2014-08-15T00:00:00"/>
    <s v="Standard Class"/>
    <s v="LR-16915"/>
    <s v="Lena Radford"/>
    <s v="Consumer"/>
    <s v="United States"/>
    <x v="70"/>
    <x v="1"/>
    <n v="92024"/>
    <s v="West"/>
    <s v="TEC-CO-10004115"/>
    <s v="Technology"/>
    <s v="Copiers"/>
    <s v="Sharp AL-1530CS Digital Copier"/>
    <x v="387"/>
    <n v="3"/>
    <n v="0.2"/>
    <n v="434.99130000000002"/>
  </r>
  <r>
    <n v="597"/>
    <s v="CA-2014-131450"/>
    <d v="2014-08-08T00:00:00"/>
    <d v="2014-08-15T00:00:00"/>
    <s v="Standard Class"/>
    <s v="LR-16915"/>
    <s v="Lena Radford"/>
    <s v="Consumer"/>
    <s v="United States"/>
    <x v="70"/>
    <x v="1"/>
    <n v="92024"/>
    <s v="West"/>
    <s v="TEC-PH-10002398"/>
    <s v="Technology"/>
    <s v="Phones"/>
    <s v="AT&amp;T 1070 Corded Phone"/>
    <x v="567"/>
    <n v="5"/>
    <n v="0.2"/>
    <n v="55.744999999999948"/>
  </r>
  <r>
    <n v="598"/>
    <s v="CA-2014-131450"/>
    <d v="2014-08-08T00:00:00"/>
    <d v="2014-08-15T00:00:00"/>
    <s v="Standard Class"/>
    <s v="LR-16915"/>
    <s v="Lena Radford"/>
    <s v="Consumer"/>
    <s v="United States"/>
    <x v="70"/>
    <x v="1"/>
    <n v="92024"/>
    <s v="West"/>
    <s v="FUR-FU-10001979"/>
    <s v="Furniture"/>
    <s v="Furnishings"/>
    <s v="Dana Halogen Swing-Arm Architect Lamp"/>
    <x v="568"/>
    <n v="8"/>
    <n v="0"/>
    <n v="91.772800000000018"/>
  </r>
  <r>
    <n v="599"/>
    <s v="CA-2016-120180"/>
    <d v="2016-07-14T00:00:00"/>
    <d v="2016-07-16T00:00:00"/>
    <s v="First Class"/>
    <s v="TP-21130"/>
    <s v="Theone Pippenger"/>
    <s v="Consumer"/>
    <s v="United States"/>
    <x v="10"/>
    <x v="9"/>
    <n v="19134"/>
    <s v="East"/>
    <s v="OFF-SU-10004115"/>
    <s v="Office Supplies"/>
    <s v="Supplies"/>
    <s v="Acme Stainless Steel Office Snips"/>
    <x v="569"/>
    <n v="2"/>
    <n v="0.2"/>
    <n v="1.0178000000000007"/>
  </r>
  <r>
    <n v="600"/>
    <s v="US-2016-100720"/>
    <d v="2016-07-16T00:00:00"/>
    <d v="2016-07-21T00:00:00"/>
    <s v="Standard Class"/>
    <s v="CK-12205"/>
    <s v="Chloris Kastensmidt"/>
    <s v="Consumer"/>
    <s v="United States"/>
    <x v="10"/>
    <x v="9"/>
    <n v="19120"/>
    <s v="East"/>
    <s v="TEC-PH-10001425"/>
    <s v="Technology"/>
    <s v="Phones"/>
    <s v="Mophie Juice Pack Helium for iPhone"/>
    <x v="570"/>
    <n v="3"/>
    <n v="0.4"/>
    <n v="-28.796400000000006"/>
  </r>
  <r>
    <n v="601"/>
    <s v="US-2016-100720"/>
    <d v="2016-07-16T00:00:00"/>
    <d v="2016-07-21T00:00:00"/>
    <s v="Standard Class"/>
    <s v="CK-12205"/>
    <s v="Chloris Kastensmidt"/>
    <s v="Consumer"/>
    <s v="United States"/>
    <x v="10"/>
    <x v="9"/>
    <n v="19120"/>
    <s v="East"/>
    <s v="TEC-PH-10003963"/>
    <s v="Technology"/>
    <s v="Phones"/>
    <s v="GE 2-Jack Phone Line Splitter"/>
    <x v="571"/>
    <n v="4"/>
    <n v="0.4"/>
    <n v="-115.35440000000006"/>
  </r>
  <r>
    <n v="602"/>
    <s v="US-2016-100720"/>
    <d v="2016-07-16T00:00:00"/>
    <d v="2016-07-21T00:00:00"/>
    <s v="Standard Class"/>
    <s v="CK-12205"/>
    <s v="Chloris Kastensmidt"/>
    <s v="Consumer"/>
    <s v="United States"/>
    <x v="10"/>
    <x v="9"/>
    <n v="19120"/>
    <s v="East"/>
    <s v="OFF-SU-10001574"/>
    <s v="Office Supplies"/>
    <s v="Supplies"/>
    <s v="Acme Value Line Scissors"/>
    <x v="572"/>
    <n v="2"/>
    <n v="0.2"/>
    <n v="0.72999999999999954"/>
  </r>
  <r>
    <n v="603"/>
    <s v="CA-2014-149958"/>
    <d v="2014-03-15T00:00:00"/>
    <d v="2014-03-19T00:00:00"/>
    <s v="Standard Class"/>
    <s v="AS-10240"/>
    <s v="Alan Shonely"/>
    <s v="Consumer"/>
    <s v="United States"/>
    <x v="67"/>
    <x v="2"/>
    <n v="33614"/>
    <s v="South"/>
    <s v="OFF-ST-10001490"/>
    <s v="Office Supplies"/>
    <s v="Storage"/>
    <s v="Hot File 7-Pocket, Floor Stand"/>
    <x v="573"/>
    <n v="1"/>
    <n v="0.2"/>
    <n v="17.84699999999998"/>
  </r>
  <r>
    <n v="604"/>
    <s v="CA-2014-149958"/>
    <d v="2014-03-15T00:00:00"/>
    <d v="2014-03-19T00:00:00"/>
    <s v="Standard Class"/>
    <s v="AS-10240"/>
    <s v="Alan Shonely"/>
    <s v="Consumer"/>
    <s v="United States"/>
    <x v="67"/>
    <x v="2"/>
    <n v="33614"/>
    <s v="South"/>
    <s v="FUR-FU-10001756"/>
    <s v="Furniture"/>
    <s v="Furnishings"/>
    <s v="Eldon Expressions Desk Accessory, Wood Photo Frame, Mahogany"/>
    <x v="502"/>
    <n v="3"/>
    <n v="0.2"/>
    <n v="5.1407999999999916"/>
  </r>
  <r>
    <n v="605"/>
    <s v="CA-2014-149958"/>
    <d v="2014-03-15T00:00:00"/>
    <d v="2014-03-19T00:00:00"/>
    <s v="Standard Class"/>
    <s v="AS-10240"/>
    <s v="Alan Shonely"/>
    <s v="Consumer"/>
    <s v="United States"/>
    <x v="67"/>
    <x v="2"/>
    <n v="33614"/>
    <s v="South"/>
    <s v="OFF-BI-10000773"/>
    <s v="Office Supplies"/>
    <s v="Binders"/>
    <s v="Insertable Tab Post Binder Dividers"/>
    <x v="574"/>
    <n v="3"/>
    <n v="0.7"/>
    <n v="-5.5338000000000012"/>
  </r>
  <r>
    <n v="606"/>
    <s v="CA-2014-149958"/>
    <d v="2014-03-15T00:00:00"/>
    <d v="2014-03-19T00:00:00"/>
    <s v="Standard Class"/>
    <s v="AS-10240"/>
    <s v="Alan Shonely"/>
    <s v="Consumer"/>
    <s v="United States"/>
    <x v="67"/>
    <x v="2"/>
    <n v="33614"/>
    <s v="South"/>
    <s v="OFF-BI-10001543"/>
    <s v="Office Supplies"/>
    <s v="Binders"/>
    <s v="GBC VeloBinder Manual Binding System"/>
    <x v="575"/>
    <n v="4"/>
    <n v="0.7"/>
    <n v="-31.671199999999999"/>
  </r>
  <r>
    <n v="607"/>
    <s v="CA-2014-149958"/>
    <d v="2014-03-15T00:00:00"/>
    <d v="2014-03-19T00:00:00"/>
    <s v="Standard Class"/>
    <s v="AS-10240"/>
    <s v="Alan Shonely"/>
    <s v="Consumer"/>
    <s v="United States"/>
    <x v="67"/>
    <x v="2"/>
    <n v="33614"/>
    <s v="South"/>
    <s v="OFF-PA-10002120"/>
    <s v="Office Supplies"/>
    <s v="Paper"/>
    <s v="Xerox 1889"/>
    <x v="576"/>
    <n v="3"/>
    <n v="0.2"/>
    <n v="47.815200000000004"/>
  </r>
  <r>
    <n v="608"/>
    <s v="US-2014-105767"/>
    <d v="2014-05-23T00:00:00"/>
    <d v="2014-05-27T00:00:00"/>
    <s v="Standard Class"/>
    <s v="AR-10510"/>
    <s v="Andrew Roberts"/>
    <s v="Consumer"/>
    <s v="United States"/>
    <x v="10"/>
    <x v="9"/>
    <n v="19134"/>
    <s v="East"/>
    <s v="OFF-BI-10000848"/>
    <s v="Office Supplies"/>
    <s v="Binders"/>
    <s v="Angle-D Ring Binders"/>
    <x v="577"/>
    <n v="2"/>
    <n v="0.7"/>
    <n v="-2.6256000000000004"/>
  </r>
  <r>
    <n v="609"/>
    <s v="US-2014-105767"/>
    <d v="2014-05-23T00:00:00"/>
    <d v="2014-05-27T00:00:00"/>
    <s v="Standard Class"/>
    <s v="AR-10510"/>
    <s v="Andrew Roberts"/>
    <s v="Consumer"/>
    <s v="United States"/>
    <x v="10"/>
    <x v="9"/>
    <n v="19134"/>
    <s v="East"/>
    <s v="OFF-AR-10001246"/>
    <s v="Office Supplies"/>
    <s v="Art"/>
    <s v="Newell 317"/>
    <x v="578"/>
    <n v="9"/>
    <n v="0.2"/>
    <n v="2.3813999999999984"/>
  </r>
  <r>
    <n v="610"/>
    <s v="US-2014-105767"/>
    <d v="2014-05-23T00:00:00"/>
    <d v="2014-05-27T00:00:00"/>
    <s v="Standard Class"/>
    <s v="AR-10510"/>
    <s v="Andrew Roberts"/>
    <s v="Consumer"/>
    <s v="United States"/>
    <x v="10"/>
    <x v="9"/>
    <n v="19134"/>
    <s v="East"/>
    <s v="TEC-PH-10003092"/>
    <s v="Technology"/>
    <s v="Phones"/>
    <s v="Motorola L804"/>
    <x v="579"/>
    <n v="2"/>
    <n v="0.4"/>
    <n v="-10.117800000000003"/>
  </r>
  <r>
    <n v="611"/>
    <s v="CA-2016-161816"/>
    <d v="2016-04-28T00:00:00"/>
    <d v="2016-05-01T00:00:00"/>
    <s v="First Class"/>
    <s v="NB-18655"/>
    <s v="Nona Balk"/>
    <s v="Corporate"/>
    <s v="United States"/>
    <x v="61"/>
    <x v="5"/>
    <n v="75217"/>
    <s v="Central"/>
    <s v="TEC-PH-10003012"/>
    <s v="Technology"/>
    <s v="Phones"/>
    <s v="Nortel Meridian M3904 Professional Digital phone"/>
    <x v="580"/>
    <n v="3"/>
    <n v="0.2"/>
    <n v="41.577299999999951"/>
  </r>
  <r>
    <n v="612"/>
    <s v="CA-2016-161816"/>
    <d v="2016-04-28T00:00:00"/>
    <d v="2016-05-01T00:00:00"/>
    <s v="First Class"/>
    <s v="NB-18655"/>
    <s v="Nona Balk"/>
    <s v="Corporate"/>
    <s v="United States"/>
    <x v="61"/>
    <x v="5"/>
    <n v="75217"/>
    <s v="Central"/>
    <s v="OFF-LA-10004345"/>
    <s v="Office Supplies"/>
    <s v="Labels"/>
    <s v="Avery 493"/>
    <x v="581"/>
    <n v="4"/>
    <n v="0.2"/>
    <n v="5.6955999999999989"/>
  </r>
  <r>
    <n v="613"/>
    <s v="CA-2016-121223"/>
    <d v="2016-09-11T00:00:00"/>
    <d v="2016-09-13T00:00:00"/>
    <s v="Second Class"/>
    <s v="GD-14590"/>
    <s v="Giulietta Dortch"/>
    <s v="Corporate"/>
    <s v="United States"/>
    <x v="10"/>
    <x v="9"/>
    <n v="19143"/>
    <s v="East"/>
    <s v="OFF-PA-10001204"/>
    <s v="Office Supplies"/>
    <s v="Paper"/>
    <s v="Xerox 1972"/>
    <x v="582"/>
    <n v="2"/>
    <n v="0.2"/>
    <n v="2.6399999999999997"/>
  </r>
  <r>
    <n v="614"/>
    <s v="CA-2016-121223"/>
    <d v="2016-09-11T00:00:00"/>
    <d v="2016-09-13T00:00:00"/>
    <s v="Second Class"/>
    <s v="GD-14590"/>
    <s v="Giulietta Dortch"/>
    <s v="Corporate"/>
    <s v="United States"/>
    <x v="10"/>
    <x v="9"/>
    <n v="19143"/>
    <s v="East"/>
    <s v="TEC-PH-10004667"/>
    <s v="Technology"/>
    <s v="Phones"/>
    <s v="Cisco 8x8 Inc. 6753i IP Business Phone System"/>
    <x v="583"/>
    <n v="9"/>
    <n v="0.4"/>
    <n v="-157.93830000000008"/>
  </r>
  <r>
    <n v="615"/>
    <s v="CA-2017-138611"/>
    <d v="2017-11-14T00:00:00"/>
    <d v="2017-11-17T00:00:00"/>
    <s v="Second Class"/>
    <s v="CK-12595"/>
    <s v="Clytie Kelty"/>
    <s v="Consumer"/>
    <s v="United States"/>
    <x v="129"/>
    <x v="24"/>
    <n v="43123"/>
    <s v="East"/>
    <s v="TEC-PH-10000011"/>
    <s v="Technology"/>
    <s v="Phones"/>
    <s v="PureGear Roll-On Screen Protector"/>
    <x v="584"/>
    <n v="10"/>
    <n v="0.4"/>
    <n v="15.99199999999999"/>
  </r>
  <r>
    <n v="616"/>
    <s v="CA-2017-138611"/>
    <d v="2017-11-14T00:00:00"/>
    <d v="2017-11-17T00:00:00"/>
    <s v="Second Class"/>
    <s v="CK-12595"/>
    <s v="Clytie Kelty"/>
    <s v="Consumer"/>
    <s v="United States"/>
    <x v="129"/>
    <x v="24"/>
    <n v="43123"/>
    <s v="East"/>
    <s v="OFF-BI-10002949"/>
    <s v="Office Supplies"/>
    <s v="Binders"/>
    <s v="Prestige Round Ring Binders"/>
    <x v="585"/>
    <n v="2"/>
    <n v="0.7"/>
    <n v="-2.7967999999999993"/>
  </r>
  <r>
    <n v="617"/>
    <s v="CA-2017-117947"/>
    <d v="2017-08-18T00:00:00"/>
    <d v="2017-08-23T00:00:00"/>
    <s v="Second Class"/>
    <s v="NG-18355"/>
    <s v="Nat Gilpin"/>
    <s v="Corporate"/>
    <s v="United States"/>
    <x v="20"/>
    <x v="15"/>
    <n v="10011"/>
    <s v="East"/>
    <s v="FUR-FU-10003849"/>
    <s v="Furniture"/>
    <s v="Furnishings"/>
    <s v="DAX Metal Frame, Desktop, Stepped-Edge"/>
    <x v="586"/>
    <n v="2"/>
    <n v="0"/>
    <n v="15.787199999999999"/>
  </r>
  <r>
    <n v="618"/>
    <s v="CA-2017-117947"/>
    <d v="2017-08-18T00:00:00"/>
    <d v="2017-08-23T00:00:00"/>
    <s v="Second Class"/>
    <s v="NG-18355"/>
    <s v="Nat Gilpin"/>
    <s v="Corporate"/>
    <s v="United States"/>
    <x v="20"/>
    <x v="15"/>
    <n v="10011"/>
    <s v="East"/>
    <s v="FUR-FU-10000010"/>
    <s v="Furniture"/>
    <s v="Furnishings"/>
    <s v="DAX Value U-Channel Document Frames, Easel Back"/>
    <x v="587"/>
    <n v="2"/>
    <n v="0"/>
    <n v="3.0813999999999995"/>
  </r>
  <r>
    <n v="619"/>
    <s v="CA-2017-117947"/>
    <d v="2017-08-18T00:00:00"/>
    <d v="2017-08-23T00:00:00"/>
    <s v="Second Class"/>
    <s v="NG-18355"/>
    <s v="Nat Gilpin"/>
    <s v="Corporate"/>
    <s v="United States"/>
    <x v="20"/>
    <x v="15"/>
    <n v="10011"/>
    <s v="East"/>
    <s v="OFF-BI-10002824"/>
    <s v="Office Supplies"/>
    <s v="Binders"/>
    <s v="Recycled Easel Ring Binders"/>
    <x v="588"/>
    <n v="9"/>
    <n v="0.2"/>
    <n v="33.569999999999986"/>
  </r>
  <r>
    <n v="620"/>
    <s v="CA-2017-117947"/>
    <d v="2017-08-18T00:00:00"/>
    <d v="2017-08-23T00:00:00"/>
    <s v="Second Class"/>
    <s v="NG-18355"/>
    <s v="Nat Gilpin"/>
    <s v="Corporate"/>
    <s v="United States"/>
    <x v="20"/>
    <x v="15"/>
    <n v="10011"/>
    <s v="East"/>
    <s v="TEC-PH-10002538"/>
    <s v="Technology"/>
    <s v="Phones"/>
    <s v="Grandstream GXP1160 VoIP phone"/>
    <x v="589"/>
    <n v="1"/>
    <n v="0"/>
    <n v="10.993899999999996"/>
  </r>
  <r>
    <n v="621"/>
    <s v="CA-2017-117947"/>
    <d v="2017-08-18T00:00:00"/>
    <d v="2017-08-23T00:00:00"/>
    <s v="Second Class"/>
    <s v="NG-18355"/>
    <s v="Nat Gilpin"/>
    <s v="Corporate"/>
    <s v="United States"/>
    <x v="20"/>
    <x v="15"/>
    <n v="10011"/>
    <s v="East"/>
    <s v="FUR-FU-10000521"/>
    <s v="Furniture"/>
    <s v="Furnishings"/>
    <s v="Seth Thomas 14&quot; Putty-Colored Wall Clock"/>
    <x v="590"/>
    <n v="3"/>
    <n v="0"/>
    <n v="27.286199999999994"/>
  </r>
  <r>
    <n v="622"/>
    <s v="US-2014-111171"/>
    <d v="2014-12-26T00:00:00"/>
    <d v="2014-12-31T00:00:00"/>
    <s v="Standard Class"/>
    <s v="CA-12265"/>
    <s v="Christina Anderson"/>
    <s v="Consumer"/>
    <s v="United States"/>
    <x v="22"/>
    <x v="10"/>
    <n v="60610"/>
    <s v="Central"/>
    <s v="OFF-BI-10002103"/>
    <s v="Office Supplies"/>
    <s v="Binders"/>
    <s v="Cardinal Slant-D Ring Binder, Heavy Gauge Vinyl"/>
    <x v="591"/>
    <n v="5"/>
    <n v="0.8"/>
    <n v="-14.773"/>
  </r>
  <r>
    <n v="623"/>
    <s v="CA-2015-138009"/>
    <d v="2015-11-29T00:00:00"/>
    <d v="2015-12-03T00:00:00"/>
    <s v="Standard Class"/>
    <s v="SF-20965"/>
    <s v="Sylvia Foulston"/>
    <s v="Corporate"/>
    <s v="United States"/>
    <x v="130"/>
    <x v="12"/>
    <n v="48126"/>
    <s v="Central"/>
    <s v="FUR-CH-10004853"/>
    <s v="Furniture"/>
    <s v="Chairs"/>
    <s v="Global Manager's Adjustable Task Chair, Storm"/>
    <x v="85"/>
    <n v="2"/>
    <n v="0"/>
    <n v="87.568399999999968"/>
  </r>
  <r>
    <n v="624"/>
    <s v="CA-2015-138009"/>
    <d v="2015-11-29T00:00:00"/>
    <d v="2015-12-03T00:00:00"/>
    <s v="Standard Class"/>
    <s v="SF-20965"/>
    <s v="Sylvia Foulston"/>
    <s v="Corporate"/>
    <s v="United States"/>
    <x v="130"/>
    <x v="12"/>
    <n v="48126"/>
    <s v="Central"/>
    <s v="OFF-AP-10000179"/>
    <s v="Office Supplies"/>
    <s v="Appliances"/>
    <s v="Honeywell Enviracaire Portable HEPA Air Cleaner for up to 10 x 16 Room"/>
    <x v="592"/>
    <n v="5"/>
    <n v="0.1"/>
    <n v="178.90100000000001"/>
  </r>
  <r>
    <n v="625"/>
    <s v="CA-2015-138009"/>
    <d v="2015-11-29T00:00:00"/>
    <d v="2015-12-03T00:00:00"/>
    <s v="Standard Class"/>
    <s v="SF-20965"/>
    <s v="Sylvia Foulston"/>
    <s v="Corporate"/>
    <s v="United States"/>
    <x v="130"/>
    <x v="12"/>
    <n v="48126"/>
    <s v="Central"/>
    <s v="OFF-ST-10001272"/>
    <s v="Office Supplies"/>
    <s v="Storage"/>
    <s v="Mini 13-1/2 Capacity Data Binder Rack, Pearl"/>
    <x v="593"/>
    <n v="4"/>
    <n v="0"/>
    <n v="130.87"/>
  </r>
  <r>
    <n v="626"/>
    <s v="CA-2015-138009"/>
    <d v="2015-11-29T00:00:00"/>
    <d v="2015-12-03T00:00:00"/>
    <s v="Standard Class"/>
    <s v="SF-20965"/>
    <s v="Sylvia Foulston"/>
    <s v="Corporate"/>
    <s v="United States"/>
    <x v="130"/>
    <x v="12"/>
    <n v="48126"/>
    <s v="Central"/>
    <s v="OFF-AR-10004042"/>
    <s v="Office Supplies"/>
    <s v="Art"/>
    <s v="BOSTON Model 1800 Electric Pencil Sharpeners, Putty/Woodgrain"/>
    <x v="594"/>
    <n v="9"/>
    <n v="0"/>
    <n v="46.927799999999984"/>
  </r>
  <r>
    <n v="627"/>
    <s v="CA-2017-163020"/>
    <d v="2017-09-15T00:00:00"/>
    <d v="2017-09-19T00:00:00"/>
    <s v="Standard Class"/>
    <s v="MO-17800"/>
    <s v="Meg O'Connel"/>
    <s v="Home Office"/>
    <s v="United States"/>
    <x v="20"/>
    <x v="15"/>
    <n v="10009"/>
    <s v="East"/>
    <s v="FUR-FU-10000221"/>
    <s v="Furniture"/>
    <s v="Furnishings"/>
    <s v="Master Caster Door Stop, Brown"/>
    <x v="595"/>
    <n v="7"/>
    <n v="0"/>
    <n v="12.090399999999999"/>
  </r>
  <r>
    <n v="628"/>
    <s v="CA-2017-153787"/>
    <d v="2017-05-19T00:00:00"/>
    <d v="2017-05-23T00:00:00"/>
    <s v="Standard Class"/>
    <s v="AT-10735"/>
    <s v="Annie Thurman"/>
    <s v="Consumer"/>
    <s v="United States"/>
    <x v="4"/>
    <x v="4"/>
    <n v="98115"/>
    <s v="West"/>
    <s v="OFF-AP-10001563"/>
    <s v="Office Supplies"/>
    <s v="Appliances"/>
    <s v="Belkin Premiere Surge Master II 8-outlet surge protector"/>
    <x v="596"/>
    <n v="2"/>
    <n v="0"/>
    <n v="28.176399999999987"/>
  </r>
  <r>
    <n v="629"/>
    <s v="CA-2017-133431"/>
    <d v="2017-12-17T00:00:00"/>
    <d v="2017-12-21T00:00:00"/>
    <s v="Standard Class"/>
    <s v="LC-17140"/>
    <s v="Logan Currie"/>
    <s v="Consumer"/>
    <s v="United States"/>
    <x v="8"/>
    <x v="1"/>
    <n v="94122"/>
    <s v="West"/>
    <s v="OFF-BI-10000605"/>
    <s v="Office Supplies"/>
    <s v="Binders"/>
    <s v="Acco Pressboard Covers with Storage Hooks, 9 1/2&quot; x 11&quot;, Executive Red"/>
    <x v="597"/>
    <n v="5"/>
    <n v="0.2"/>
    <n v="5.1434999999999977"/>
  </r>
  <r>
    <n v="630"/>
    <s v="CA-2017-133431"/>
    <d v="2017-12-17T00:00:00"/>
    <d v="2017-12-21T00:00:00"/>
    <s v="Standard Class"/>
    <s v="LC-17140"/>
    <s v="Logan Currie"/>
    <s v="Consumer"/>
    <s v="United States"/>
    <x v="8"/>
    <x v="1"/>
    <n v="94122"/>
    <s v="West"/>
    <s v="OFF-PA-10002615"/>
    <s v="Office Supplies"/>
    <s v="Paper"/>
    <s v="Ampad Gold Fibre Wirebound Steno Books, 6&quot; x 9&quot;, Gregg Ruled"/>
    <x v="598"/>
    <n v="3"/>
    <n v="0"/>
    <n v="6.0857999999999999"/>
  </r>
  <r>
    <n v="631"/>
    <s v="US-2016-135720"/>
    <d v="2016-12-11T00:00:00"/>
    <d v="2016-12-13T00:00:00"/>
    <s v="Second Class"/>
    <s v="FM-14380"/>
    <s v="Fred McMath"/>
    <s v="Consumer"/>
    <s v="United States"/>
    <x v="34"/>
    <x v="22"/>
    <n v="80013"/>
    <s v="West"/>
    <s v="OFF-ST-10001963"/>
    <s v="Office Supplies"/>
    <s v="Storage"/>
    <s v="Tennsco Regal Shelving Units"/>
    <x v="599"/>
    <n v="3"/>
    <n v="0.2"/>
    <n v="-51.719100000000012"/>
  </r>
  <r>
    <n v="632"/>
    <s v="US-2016-135720"/>
    <d v="2016-12-11T00:00:00"/>
    <d v="2016-12-13T00:00:00"/>
    <s v="Second Class"/>
    <s v="FM-14380"/>
    <s v="Fred McMath"/>
    <s v="Consumer"/>
    <s v="United States"/>
    <x v="34"/>
    <x v="22"/>
    <n v="80013"/>
    <s v="West"/>
    <s v="TEC-AC-10001267"/>
    <s v="Technology"/>
    <s v="Accessories"/>
    <s v="Imation 32GB Pocket Pro USB 3.0 Flash Drive - 32 GB - Black - 1 P ..."/>
    <x v="600"/>
    <n v="5"/>
    <n v="0.2"/>
    <n v="29.950000000000003"/>
  </r>
  <r>
    <n v="633"/>
    <s v="US-2016-135720"/>
    <d v="2016-12-11T00:00:00"/>
    <d v="2016-12-13T00:00:00"/>
    <s v="Second Class"/>
    <s v="FM-14380"/>
    <s v="Fred McMath"/>
    <s v="Consumer"/>
    <s v="United States"/>
    <x v="34"/>
    <x v="22"/>
    <n v="80013"/>
    <s v="West"/>
    <s v="TEC-PH-10002103"/>
    <s v="Technology"/>
    <s v="Phones"/>
    <s v="Jabra SPEAK 410"/>
    <x v="601"/>
    <n v="4"/>
    <n v="0.2"/>
    <n v="30.076800000000006"/>
  </r>
  <r>
    <n v="634"/>
    <s v="CA-2017-144694"/>
    <d v="2017-09-24T00:00:00"/>
    <d v="2017-09-26T00:00:00"/>
    <s v="Second Class"/>
    <s v="BD-11605"/>
    <s v="Brian Dahlen"/>
    <s v="Consumer"/>
    <s v="United States"/>
    <x v="100"/>
    <x v="2"/>
    <n v="33180"/>
    <s v="South"/>
    <s v="TEC-AC-10002857"/>
    <s v="Technology"/>
    <s v="Accessories"/>
    <s v="Verbatim 25 GB 6x Blu-ray Single Layer Recordable Disc, 1/Pack"/>
    <x v="602"/>
    <n v="3"/>
    <n v="0.2"/>
    <n v="2.458499999999999"/>
  </r>
  <r>
    <n v="635"/>
    <s v="CA-2017-144694"/>
    <d v="2017-09-24T00:00:00"/>
    <d v="2017-09-26T00:00:00"/>
    <s v="Second Class"/>
    <s v="BD-11605"/>
    <s v="Brian Dahlen"/>
    <s v="Consumer"/>
    <s v="United States"/>
    <x v="100"/>
    <x v="2"/>
    <n v="33180"/>
    <s v="South"/>
    <s v="OFF-LA-10003930"/>
    <s v="Office Supplies"/>
    <s v="Labels"/>
    <s v="Dot Matrix Printer Tape Reel Labels, White, 5000/Box"/>
    <x v="603"/>
    <n v="3"/>
    <n v="0.2"/>
    <n v="85.529700000000005"/>
  </r>
  <r>
    <n v="636"/>
    <s v="CA-2015-168004"/>
    <d v="2015-10-04T00:00:00"/>
    <d v="2015-10-09T00:00:00"/>
    <s v="Second Class"/>
    <s v="DJ-13420"/>
    <s v="Denny Joy"/>
    <s v="Corporate"/>
    <s v="United States"/>
    <x v="131"/>
    <x v="32"/>
    <n v="31088"/>
    <s v="South"/>
    <s v="FUR-CH-10001482"/>
    <s v="Furniture"/>
    <s v="Chairs"/>
    <s v="Office Star - Mesh Screen back chair with Vinyl seat"/>
    <x v="604"/>
    <n v="3"/>
    <n v="0"/>
    <n v="43.223399999999984"/>
  </r>
  <r>
    <n v="637"/>
    <s v="US-2016-123470"/>
    <d v="2016-08-15T00:00:00"/>
    <d v="2016-08-21T00:00:00"/>
    <s v="Standard Class"/>
    <s v="ME-17725"/>
    <s v="Max Engle"/>
    <s v="Consumer"/>
    <s v="United States"/>
    <x v="34"/>
    <x v="22"/>
    <n v="80013"/>
    <s v="West"/>
    <s v="OFF-BI-10001989"/>
    <s v="Office Supplies"/>
    <s v="Binders"/>
    <s v="Premium Transparent Presentation Covers by GBC"/>
    <x v="605"/>
    <n v="3"/>
    <n v="0.7"/>
    <n v="-13.846800000000002"/>
  </r>
  <r>
    <n v="638"/>
    <s v="US-2016-123470"/>
    <d v="2016-08-15T00:00:00"/>
    <d v="2016-08-21T00:00:00"/>
    <s v="Standard Class"/>
    <s v="ME-17725"/>
    <s v="Max Engle"/>
    <s v="Consumer"/>
    <s v="United States"/>
    <x v="34"/>
    <x v="22"/>
    <n v="80013"/>
    <s v="West"/>
    <s v="OFF-AP-10003287"/>
    <s v="Office Supplies"/>
    <s v="Appliances"/>
    <s v="Tripp Lite TLP810NET Broadband Surge for Modem/Fax"/>
    <x v="606"/>
    <n v="3"/>
    <n v="0.2"/>
    <n v="12.232799999999997"/>
  </r>
  <r>
    <n v="639"/>
    <s v="CA-2016-115917"/>
    <d v="2016-05-20T00:00:00"/>
    <d v="2016-05-25T00:00:00"/>
    <s v="Standard Class"/>
    <s v="RB-19465"/>
    <s v="Rick Bensley"/>
    <s v="Home Office"/>
    <s v="United States"/>
    <x v="132"/>
    <x v="1"/>
    <n v="94591"/>
    <s v="West"/>
    <s v="FUR-FU-10000576"/>
    <s v="Furniture"/>
    <s v="Furnishings"/>
    <s v="Luxo Professional Fluorescent Magnifier Lamp with Clamp-Mount Base"/>
    <x v="607"/>
    <n v="5"/>
    <n v="0"/>
    <n v="272.79200000000003"/>
  </r>
  <r>
    <n v="640"/>
    <s v="CA-2016-115917"/>
    <d v="2016-05-20T00:00:00"/>
    <d v="2016-05-25T00:00:00"/>
    <s v="Standard Class"/>
    <s v="RB-19465"/>
    <s v="Rick Bensley"/>
    <s v="Home Office"/>
    <s v="United States"/>
    <x v="132"/>
    <x v="1"/>
    <n v="94591"/>
    <s v="West"/>
    <s v="OFF-BI-10004728"/>
    <s v="Office Supplies"/>
    <s v="Binders"/>
    <s v="Wilson Jones Turn Tabs Binder Tool for Ring Binders"/>
    <x v="608"/>
    <n v="4"/>
    <n v="0.2"/>
    <n v="5.0128000000000004"/>
  </r>
  <r>
    <n v="641"/>
    <s v="CA-2016-147067"/>
    <d v="2016-12-18T00:00:00"/>
    <d v="2016-12-22T00:00:00"/>
    <s v="Standard Class"/>
    <s v="JD-16150"/>
    <s v="Justin Deggeller"/>
    <s v="Corporate"/>
    <s v="United States"/>
    <x v="31"/>
    <x v="11"/>
    <n v="55407"/>
    <s v="Central"/>
    <s v="FUR-FU-10000732"/>
    <s v="Furniture"/>
    <s v="Furnishings"/>
    <s v="Eldon 200 Class Desk Accessories"/>
    <x v="609"/>
    <n v="3"/>
    <n v="0"/>
    <n v="6.0287999999999995"/>
  </r>
  <r>
    <n v="642"/>
    <s v="CA-2017-167913"/>
    <d v="2017-07-30T00:00:00"/>
    <d v="2017-08-03T00:00:00"/>
    <s v="Second Class"/>
    <s v="JL-15835"/>
    <s v="John Lee"/>
    <s v="Consumer"/>
    <s v="United States"/>
    <x v="133"/>
    <x v="1"/>
    <n v="92691"/>
    <s v="West"/>
    <s v="OFF-ST-10000585"/>
    <s v="Office Supplies"/>
    <s v="Storage"/>
    <s v="Economy Rollaway Files"/>
    <x v="610"/>
    <n v="2"/>
    <n v="0"/>
    <n v="85.903999999999996"/>
  </r>
  <r>
    <n v="643"/>
    <s v="CA-2017-167913"/>
    <d v="2017-07-30T00:00:00"/>
    <d v="2017-08-03T00:00:00"/>
    <s v="Second Class"/>
    <s v="JL-15835"/>
    <s v="John Lee"/>
    <s v="Consumer"/>
    <s v="United States"/>
    <x v="133"/>
    <x v="1"/>
    <n v="92691"/>
    <s v="West"/>
    <s v="OFF-LA-10002787"/>
    <s v="Office Supplies"/>
    <s v="Labels"/>
    <s v="Avery 480"/>
    <x v="611"/>
    <n v="7"/>
    <n v="0"/>
    <n v="12.599999999999998"/>
  </r>
  <r>
    <n v="644"/>
    <s v="CA-2017-106103"/>
    <d v="2017-06-10T00:00:00"/>
    <d v="2017-06-15T00:00:00"/>
    <s v="Standard Class"/>
    <s v="SC-20305"/>
    <s v="Sean Christensen"/>
    <s v="Consumer"/>
    <s v="United States"/>
    <x v="134"/>
    <x v="12"/>
    <n v="48307"/>
    <s v="Central"/>
    <s v="TEC-AC-10003832"/>
    <s v="Technology"/>
    <s v="Accessories"/>
    <s v="Imation 16GB Mini TravelDrive USB 2.0 Flash Drive"/>
    <x v="612"/>
    <n v="4"/>
    <n v="0"/>
    <n v="54.333200000000005"/>
  </r>
  <r>
    <n v="645"/>
    <s v="US-2017-127719"/>
    <d v="2017-07-21T00:00:00"/>
    <d v="2017-07-25T00:00:00"/>
    <s v="Standard Class"/>
    <s v="TW-21025"/>
    <s v="Tamara Willingham"/>
    <s v="Home Office"/>
    <s v="United States"/>
    <x v="135"/>
    <x v="30"/>
    <n v="7060"/>
    <s v="East"/>
    <s v="OFF-PA-10001934"/>
    <s v="Office Supplies"/>
    <s v="Paper"/>
    <s v="Xerox 1993"/>
    <x v="90"/>
    <n v="1"/>
    <n v="0"/>
    <n v="3.1752000000000002"/>
  </r>
  <r>
    <n v="646"/>
    <s v="CA-2017-126221"/>
    <d v="2017-12-30T00:00:00"/>
    <d v="2018-01-05T00:00:00"/>
    <s v="Standard Class"/>
    <s v="CC-12430"/>
    <s v="Chuck Clark"/>
    <s v="Home Office"/>
    <s v="United States"/>
    <x v="38"/>
    <x v="14"/>
    <n v="47201"/>
    <s v="Central"/>
    <s v="OFF-AP-10002457"/>
    <s v="Office Supplies"/>
    <s v="Appliances"/>
    <s v="Eureka The Boss Plus 12-Amp Hard Box Upright Vacuum, Red"/>
    <x v="613"/>
    <n v="2"/>
    <n v="0"/>
    <n v="56.510999999999996"/>
  </r>
  <r>
    <n v="647"/>
    <s v="CA-2016-103947"/>
    <d v="2016-04-01T00:00:00"/>
    <d v="2016-04-08T00:00:00"/>
    <s v="Standard Class"/>
    <s v="BB-10990"/>
    <s v="Barry Blumstein"/>
    <s v="Corporate"/>
    <s v="United States"/>
    <x v="136"/>
    <x v="16"/>
    <n v="85635"/>
    <s v="West"/>
    <s v="OFF-FA-10003112"/>
    <s v="Office Supplies"/>
    <s v="Fasteners"/>
    <s v="Staples"/>
    <x v="614"/>
    <n v="5"/>
    <n v="0.2"/>
    <n v="9.8624999999999972"/>
  </r>
  <r>
    <n v="648"/>
    <s v="CA-2016-103947"/>
    <d v="2016-04-01T00:00:00"/>
    <d v="2016-04-08T00:00:00"/>
    <s v="Standard Class"/>
    <s v="BB-10990"/>
    <s v="Barry Blumstein"/>
    <s v="Corporate"/>
    <s v="United States"/>
    <x v="136"/>
    <x v="16"/>
    <n v="85635"/>
    <s v="West"/>
    <s v="OFF-AP-10002350"/>
    <s v="Office Supplies"/>
    <s v="Appliances"/>
    <s v="Belkin F9H710-06 7 Outlet SurgeMaster Surge Protector"/>
    <x v="615"/>
    <n v="2"/>
    <n v="0.2"/>
    <n v="3.0143999999999993"/>
  </r>
  <r>
    <n v="649"/>
    <s v="CA-2016-160745"/>
    <d v="2016-12-11T00:00:00"/>
    <d v="2016-12-16T00:00:00"/>
    <s v="Second Class"/>
    <s v="AR-10825"/>
    <s v="Anthony Rawles"/>
    <s v="Corporate"/>
    <s v="United States"/>
    <x v="137"/>
    <x v="4"/>
    <n v="98661"/>
    <s v="West"/>
    <s v="FUR-FU-10001935"/>
    <s v="Furniture"/>
    <s v="Furnishings"/>
    <s v="3M Hangers With Command Adhesive"/>
    <x v="616"/>
    <n v="4"/>
    <n v="0"/>
    <n v="6.0680000000000014"/>
  </r>
  <r>
    <n v="650"/>
    <s v="CA-2016-160745"/>
    <d v="2016-12-11T00:00:00"/>
    <d v="2016-12-16T00:00:00"/>
    <s v="Second Class"/>
    <s v="AR-10825"/>
    <s v="Anthony Rawles"/>
    <s v="Corporate"/>
    <s v="United States"/>
    <x v="137"/>
    <x v="4"/>
    <n v="98661"/>
    <s v="West"/>
    <s v="TEC-PH-10003273"/>
    <s v="Technology"/>
    <s v="Phones"/>
    <s v="AT&amp;T TR1909W"/>
    <x v="214"/>
    <n v="3"/>
    <n v="0.2"/>
    <n v="22.678200000000018"/>
  </r>
  <r>
    <n v="651"/>
    <s v="CA-2016-160745"/>
    <d v="2016-12-11T00:00:00"/>
    <d v="2016-12-16T00:00:00"/>
    <s v="Second Class"/>
    <s v="AR-10825"/>
    <s v="Anthony Rawles"/>
    <s v="Corporate"/>
    <s v="United States"/>
    <x v="137"/>
    <x v="4"/>
    <n v="98661"/>
    <s v="West"/>
    <s v="TEC-AC-10001142"/>
    <s v="Technology"/>
    <s v="Accessories"/>
    <s v="First Data FD10 PIN Pad"/>
    <x v="617"/>
    <n v="4"/>
    <n v="0"/>
    <n v="31.599999999999966"/>
  </r>
  <r>
    <n v="652"/>
    <s v="CA-2016-132661"/>
    <d v="2016-10-23T00:00:00"/>
    <d v="2016-10-29T00:00:00"/>
    <s v="Standard Class"/>
    <s v="SR-20740"/>
    <s v="Steven Roelle"/>
    <s v="Home Office"/>
    <s v="United States"/>
    <x v="20"/>
    <x v="15"/>
    <n v="10024"/>
    <s v="East"/>
    <s v="OFF-PA-10000482"/>
    <s v="Office Supplies"/>
    <s v="Paper"/>
    <s v="Snap-A-Way Black Print Carbonless Ruled Speed Letter, Triplicate"/>
    <x v="618"/>
    <n v="10"/>
    <n v="0"/>
    <n v="178.31799999999998"/>
  </r>
  <r>
    <n v="653"/>
    <s v="CA-2017-140844"/>
    <d v="2017-06-19T00:00:00"/>
    <d v="2017-06-23T00:00:00"/>
    <s v="Standard Class"/>
    <s v="AR-10405"/>
    <s v="Allen Rosenblatt"/>
    <s v="Corporate"/>
    <s v="United States"/>
    <x v="20"/>
    <x v="15"/>
    <n v="10035"/>
    <s v="East"/>
    <s v="OFF-PA-10003892"/>
    <s v="Office Supplies"/>
    <s v="Paper"/>
    <s v="Xerox 1943"/>
    <x v="619"/>
    <n v="2"/>
    <n v="0"/>
    <n v="45.975399999999993"/>
  </r>
  <r>
    <n v="654"/>
    <s v="CA-2017-140844"/>
    <d v="2017-06-19T00:00:00"/>
    <d v="2017-06-23T00:00:00"/>
    <s v="Standard Class"/>
    <s v="AR-10405"/>
    <s v="Allen Rosenblatt"/>
    <s v="Corporate"/>
    <s v="United States"/>
    <x v="20"/>
    <x v="15"/>
    <n v="10035"/>
    <s v="East"/>
    <s v="TEC-AC-10001101"/>
    <s v="Technology"/>
    <s v="Accessories"/>
    <s v="Sony 16GB Class 10 Micro SDHC R40 Memory Card"/>
    <x v="620"/>
    <n v="8"/>
    <n v="0"/>
    <n v="10.311999999999998"/>
  </r>
  <r>
    <n v="655"/>
    <s v="CA-2016-137239"/>
    <d v="2016-08-22T00:00:00"/>
    <d v="2016-08-28T00:00:00"/>
    <s v="Standard Class"/>
    <s v="CR-12730"/>
    <s v="Craig Reiter"/>
    <s v="Consumer"/>
    <s v="United States"/>
    <x v="38"/>
    <x v="24"/>
    <n v="43229"/>
    <s v="East"/>
    <s v="OFF-AP-10002439"/>
    <s v="Office Supplies"/>
    <s v="Appliances"/>
    <s v="Tripp Lite Isotel 8 Ultra 8 Outlet Metal Surge"/>
    <x v="621"/>
    <n v="2"/>
    <n v="0.2"/>
    <n v="8.5163999999999938"/>
  </r>
  <r>
    <n v="656"/>
    <s v="CA-2016-137239"/>
    <d v="2016-08-22T00:00:00"/>
    <d v="2016-08-28T00:00:00"/>
    <s v="Standard Class"/>
    <s v="CR-12730"/>
    <s v="Craig Reiter"/>
    <s v="Consumer"/>
    <s v="United States"/>
    <x v="38"/>
    <x v="24"/>
    <n v="43229"/>
    <s v="East"/>
    <s v="OFF-BI-10002827"/>
    <s v="Office Supplies"/>
    <s v="Binders"/>
    <s v="Avery Durable Poly Binders"/>
    <x v="622"/>
    <n v="2"/>
    <n v="0.7"/>
    <n v="-2.6543999999999999"/>
  </r>
  <r>
    <n v="657"/>
    <s v="CA-2016-137239"/>
    <d v="2016-08-22T00:00:00"/>
    <d v="2016-08-28T00:00:00"/>
    <s v="Standard Class"/>
    <s v="CR-12730"/>
    <s v="Craig Reiter"/>
    <s v="Consumer"/>
    <s v="United States"/>
    <x v="38"/>
    <x v="24"/>
    <n v="43229"/>
    <s v="East"/>
    <s v="OFF-EN-10002230"/>
    <s v="Office Supplies"/>
    <s v="Envelopes"/>
    <s v="Airmail Envelopes"/>
    <x v="623"/>
    <n v="2"/>
    <n v="0.2"/>
    <n v="45.322199999999995"/>
  </r>
  <r>
    <n v="658"/>
    <s v="US-2016-156097"/>
    <d v="2016-09-19T00:00:00"/>
    <d v="2016-09-19T00:00:00"/>
    <s v="Same Day"/>
    <s v="EH-14125"/>
    <s v="Eugene Hildebrand"/>
    <s v="Home Office"/>
    <s v="United States"/>
    <x v="34"/>
    <x v="10"/>
    <n v="60505"/>
    <s v="Central"/>
    <s v="FUR-CH-10001215"/>
    <s v="Furniture"/>
    <s v="Chairs"/>
    <s v="Global Troy Executive Leather Low-Back Tilter"/>
    <x v="624"/>
    <n v="2"/>
    <n v="0.3"/>
    <n v="-50.098000000000013"/>
  </r>
  <r>
    <n v="659"/>
    <s v="US-2016-156097"/>
    <d v="2016-09-19T00:00:00"/>
    <d v="2016-09-19T00:00:00"/>
    <s v="Same Day"/>
    <s v="EH-14125"/>
    <s v="Eugene Hildebrand"/>
    <s v="Home Office"/>
    <s v="United States"/>
    <x v="34"/>
    <x v="10"/>
    <n v="60505"/>
    <s v="Central"/>
    <s v="OFF-BI-10004654"/>
    <s v="Office Supplies"/>
    <s v="Binders"/>
    <s v="Avery Binding System Hidden Tab Executive Style Index Sets"/>
    <x v="625"/>
    <n v="2"/>
    <n v="0.8"/>
    <n v="-3.4619999999999997"/>
  </r>
  <r>
    <n v="660"/>
    <s v="CA-2015-146563"/>
    <d v="2015-08-24T00:00:00"/>
    <d v="2015-08-28T00:00:00"/>
    <s v="Standard Class"/>
    <s v="CB-12025"/>
    <s v="Cassandra Brandow"/>
    <s v="Consumer"/>
    <s v="United States"/>
    <x v="81"/>
    <x v="5"/>
    <n v="76017"/>
    <s v="Central"/>
    <s v="OFF-ST-10001490"/>
    <s v="Office Supplies"/>
    <s v="Storage"/>
    <s v="Hot File 7-Pocket, Floor Stand"/>
    <x v="626"/>
    <n v="7"/>
    <n v="0.2"/>
    <n v="124.92899999999986"/>
  </r>
  <r>
    <n v="661"/>
    <s v="CA-2015-146563"/>
    <d v="2015-08-24T00:00:00"/>
    <d v="2015-08-28T00:00:00"/>
    <s v="Standard Class"/>
    <s v="CB-12025"/>
    <s v="Cassandra Brandow"/>
    <s v="Consumer"/>
    <s v="United States"/>
    <x v="81"/>
    <x v="5"/>
    <n v="76017"/>
    <s v="Central"/>
    <s v="OFF-ST-10001511"/>
    <s v="Office Supplies"/>
    <s v="Storage"/>
    <s v="Space Solutions Commercial Steel Shelving"/>
    <x v="627"/>
    <n v="14"/>
    <n v="0.2"/>
    <n v="-135.7650000000001"/>
  </r>
  <r>
    <n v="662"/>
    <s v="CA-2015-146563"/>
    <d v="2015-08-24T00:00:00"/>
    <d v="2015-08-28T00:00:00"/>
    <s v="Standard Class"/>
    <s v="CB-12025"/>
    <s v="Cassandra Brandow"/>
    <s v="Consumer"/>
    <s v="United States"/>
    <x v="81"/>
    <x v="5"/>
    <n v="76017"/>
    <s v="Central"/>
    <s v="FUR-TA-10001768"/>
    <s v="Furniture"/>
    <s v="Tables"/>
    <s v="Hon Racetrack Conference Tables"/>
    <x v="628"/>
    <n v="5"/>
    <n v="0.3"/>
    <n v="-118.12950000000006"/>
  </r>
  <r>
    <n v="663"/>
    <s v="CA-2015-146563"/>
    <d v="2015-08-24T00:00:00"/>
    <d v="2015-08-28T00:00:00"/>
    <s v="Standard Class"/>
    <s v="CB-12025"/>
    <s v="Cassandra Brandow"/>
    <s v="Consumer"/>
    <s v="United States"/>
    <x v="81"/>
    <x v="5"/>
    <n v="76017"/>
    <s v="Central"/>
    <s v="OFF-BI-10003981"/>
    <s v="Office Supplies"/>
    <s v="Binders"/>
    <s v="Avery Durable Plastic 1&quot; Binders"/>
    <x v="629"/>
    <n v="3"/>
    <n v="0.8"/>
    <n v="-4.2222000000000008"/>
  </r>
  <r>
    <n v="664"/>
    <s v="CA-2016-123666"/>
    <d v="2016-03-26T00:00:00"/>
    <d v="2016-03-30T00:00:00"/>
    <s v="Standard Class"/>
    <s v="SP-20545"/>
    <s v="Sibella Parks"/>
    <s v="Corporate"/>
    <s v="United States"/>
    <x v="20"/>
    <x v="15"/>
    <n v="10011"/>
    <s v="East"/>
    <s v="OFF-ST-10001522"/>
    <s v="Office Supplies"/>
    <s v="Storage"/>
    <s v="Gould Plastics 18-Pocket Panel Bin, 34w x 5-1/4d x 20-1/2h"/>
    <x v="630"/>
    <n v="5"/>
    <n v="0"/>
    <n v="18.397999999999968"/>
  </r>
  <r>
    <n v="665"/>
    <s v="CA-2016-143308"/>
    <d v="2016-11-04T00:00:00"/>
    <d v="2016-11-04T00:00:00"/>
    <s v="Same Day"/>
    <s v="RC-19825"/>
    <s v="Roy Collins"/>
    <s v="Consumer"/>
    <s v="United States"/>
    <x v="103"/>
    <x v="0"/>
    <n v="40214"/>
    <s v="South"/>
    <s v="OFF-FA-10000621"/>
    <s v="Office Supplies"/>
    <s v="Fasteners"/>
    <s v="OIC Colored Binder Clips, Assorted Sizes"/>
    <x v="631"/>
    <n v="3"/>
    <n v="0"/>
    <n v="5.2625999999999999"/>
  </r>
  <r>
    <n v="666"/>
    <s v="CA-2017-132682"/>
    <d v="2017-06-08T00:00:00"/>
    <d v="2017-06-10T00:00:00"/>
    <s v="Second Class"/>
    <s v="TH-21235"/>
    <s v="Tiffany House"/>
    <s v="Corporate"/>
    <s v="United States"/>
    <x v="61"/>
    <x v="5"/>
    <n v="75081"/>
    <s v="Central"/>
    <s v="OFF-SU-10004231"/>
    <s v="Office Supplies"/>
    <s v="Supplies"/>
    <s v="Acme Tagit Stainless Steel Antibacterial Scissors"/>
    <x v="632"/>
    <n v="3"/>
    <n v="0.2"/>
    <n v="2.0789999999999997"/>
  </r>
  <r>
    <n v="667"/>
    <s v="CA-2017-132682"/>
    <d v="2017-06-08T00:00:00"/>
    <d v="2017-06-10T00:00:00"/>
    <s v="Second Class"/>
    <s v="TH-21235"/>
    <s v="Tiffany House"/>
    <s v="Corporate"/>
    <s v="United States"/>
    <x v="61"/>
    <x v="5"/>
    <n v="75081"/>
    <s v="Central"/>
    <s v="OFF-PA-10000474"/>
    <s v="Office Supplies"/>
    <s v="Paper"/>
    <s v="Easy-staple paper"/>
    <x v="633"/>
    <n v="3"/>
    <n v="0.2"/>
    <n v="28.706399999999991"/>
  </r>
  <r>
    <n v="668"/>
    <s v="CA-2017-132682"/>
    <d v="2017-06-08T00:00:00"/>
    <d v="2017-06-10T00:00:00"/>
    <s v="Second Class"/>
    <s v="TH-21235"/>
    <s v="Tiffany House"/>
    <s v="Corporate"/>
    <s v="United States"/>
    <x v="61"/>
    <x v="5"/>
    <n v="75081"/>
    <s v="Central"/>
    <s v="TEC-PH-10004042"/>
    <s v="Technology"/>
    <s v="Phones"/>
    <s v="ClearOne Communications CHAT 70 OC Speaker Phone"/>
    <x v="634"/>
    <n v="3"/>
    <n v="0.2"/>
    <n v="28.618200000000002"/>
  </r>
  <r>
    <n v="669"/>
    <s v="CA-2014-156314"/>
    <d v="2014-12-24T00:00:00"/>
    <d v="2014-12-26T00:00:00"/>
    <s v="First Class"/>
    <s v="RP-19390"/>
    <s v="Resi Pölking"/>
    <s v="Consumer"/>
    <s v="United States"/>
    <x v="138"/>
    <x v="24"/>
    <n v="44105"/>
    <s v="East"/>
    <s v="FUR-FU-10003096"/>
    <s v="Furniture"/>
    <s v="Furnishings"/>
    <s v="Master Giant Foot Doorstop, Safety Yellow"/>
    <x v="635"/>
    <n v="5"/>
    <n v="0.2"/>
    <n v="8.7285000000000004"/>
  </r>
  <r>
    <n v="670"/>
    <s v="US-2017-106663"/>
    <d v="2017-06-09T00:00:00"/>
    <d v="2017-06-13T00:00:00"/>
    <s v="Standard Class"/>
    <s v="MO-17800"/>
    <s v="Meg O'Connel"/>
    <s v="Home Office"/>
    <s v="United States"/>
    <x v="22"/>
    <x v="10"/>
    <n v="60653"/>
    <s v="Central"/>
    <s v="FUR-FU-10002759"/>
    <s v="Furniture"/>
    <s v="Furnishings"/>
    <s v="12-1/2 Diameter Round Wall Clock"/>
    <x v="112"/>
    <n v="3"/>
    <n v="0.6"/>
    <n v="-14.385599999999997"/>
  </r>
  <r>
    <n v="671"/>
    <s v="US-2017-106663"/>
    <d v="2017-06-09T00:00:00"/>
    <d v="2017-06-13T00:00:00"/>
    <s v="Standard Class"/>
    <s v="MO-17800"/>
    <s v="Meg O'Connel"/>
    <s v="Home Office"/>
    <s v="United States"/>
    <x v="22"/>
    <x v="10"/>
    <n v="60653"/>
    <s v="Central"/>
    <s v="FUR-TA-10000688"/>
    <s v="Furniture"/>
    <s v="Tables"/>
    <s v="Chromcraft Bull-Nose Wood Round Conference Table Top, Wood Base"/>
    <x v="636"/>
    <n v="1"/>
    <n v="0.5"/>
    <n v="-71.890500000000017"/>
  </r>
  <r>
    <n v="672"/>
    <s v="US-2017-106663"/>
    <d v="2017-06-09T00:00:00"/>
    <d v="2017-06-13T00:00:00"/>
    <s v="Standard Class"/>
    <s v="MO-17800"/>
    <s v="Meg O'Connel"/>
    <s v="Home Office"/>
    <s v="United States"/>
    <x v="22"/>
    <x v="10"/>
    <n v="60653"/>
    <s v="Central"/>
    <s v="OFF-PA-10002377"/>
    <s v="Office Supplies"/>
    <s v="Paper"/>
    <s v="Adams Telephone Message Book W/Dividers/Space For Phone Numbers, 5 1/4&quot;X8 1/2&quot;, 200/Messages"/>
    <x v="637"/>
    <n v="8"/>
    <n v="0.2"/>
    <n v="11.359999999999998"/>
  </r>
  <r>
    <n v="673"/>
    <s v="CA-2017-111178"/>
    <d v="2017-06-15T00:00:00"/>
    <d v="2017-06-22T00:00:00"/>
    <s v="Standard Class"/>
    <s v="TD-20995"/>
    <s v="Tamara Dahlen"/>
    <s v="Consumer"/>
    <s v="United States"/>
    <x v="94"/>
    <x v="10"/>
    <n v="62301"/>
    <s v="Central"/>
    <s v="OFF-AR-10001954"/>
    <s v="Office Supplies"/>
    <s v="Art"/>
    <s v="Newell 331"/>
    <x v="638"/>
    <n v="5"/>
    <n v="0.2"/>
    <n v="1.7115"/>
  </r>
  <r>
    <n v="674"/>
    <s v="CA-2017-130351"/>
    <d v="2017-12-05T00:00:00"/>
    <d v="2017-12-08T00:00:00"/>
    <s v="First Class"/>
    <s v="RB-19570"/>
    <s v="Rob Beeghly"/>
    <s v="Consumer"/>
    <s v="United States"/>
    <x v="38"/>
    <x v="14"/>
    <n v="47201"/>
    <s v="Central"/>
    <s v="OFF-AP-10004532"/>
    <s v="Office Supplies"/>
    <s v="Appliances"/>
    <s v="Kensington 6 Outlet Guardian Standard Surge Protector"/>
    <x v="639"/>
    <n v="3"/>
    <n v="0"/>
    <n v="16.588799999999999"/>
  </r>
  <r>
    <n v="675"/>
    <s v="CA-2017-130351"/>
    <d v="2017-12-05T00:00:00"/>
    <d v="2017-12-08T00:00:00"/>
    <s v="First Class"/>
    <s v="RB-19570"/>
    <s v="Rob Beeghly"/>
    <s v="Consumer"/>
    <s v="United States"/>
    <x v="38"/>
    <x v="14"/>
    <n v="47201"/>
    <s v="Central"/>
    <s v="OFF-PA-10002137"/>
    <s v="Office Supplies"/>
    <s v="Paper"/>
    <s v="Southworth 100% Résumé Paper, 24lb."/>
    <x v="640"/>
    <n v="5"/>
    <n v="0"/>
    <n v="17.504999999999995"/>
  </r>
  <r>
    <n v="676"/>
    <s v="CA-2017-130351"/>
    <d v="2017-12-05T00:00:00"/>
    <d v="2017-12-08T00:00:00"/>
    <s v="First Class"/>
    <s v="RB-19570"/>
    <s v="Rob Beeghly"/>
    <s v="Consumer"/>
    <s v="United States"/>
    <x v="38"/>
    <x v="14"/>
    <n v="47201"/>
    <s v="Central"/>
    <s v="TEC-AC-10003832"/>
    <s v="Technology"/>
    <s v="Accessories"/>
    <s v="Imation 16GB Mini TravelDrive USB 2.0 Flash Drive"/>
    <x v="641"/>
    <n v="3"/>
    <n v="0"/>
    <n v="40.749900000000004"/>
  </r>
  <r>
    <n v="677"/>
    <s v="US-2017-119438"/>
    <d v="2017-03-18T00:00:00"/>
    <d v="2017-03-23T00:00:00"/>
    <s v="Standard Class"/>
    <s v="CD-11980"/>
    <s v="Carol Darley"/>
    <s v="Consumer"/>
    <s v="United States"/>
    <x v="139"/>
    <x v="5"/>
    <n v="75701"/>
    <s v="Central"/>
    <s v="OFF-AP-10000804"/>
    <s v="Office Supplies"/>
    <s v="Appliances"/>
    <s v="Hoover Portapower Portable Vacuum"/>
    <x v="642"/>
    <n v="3"/>
    <n v="0.8"/>
    <n v="-7.3920000000000021"/>
  </r>
  <r>
    <n v="678"/>
    <s v="US-2017-119438"/>
    <d v="2017-03-18T00:00:00"/>
    <d v="2017-03-23T00:00:00"/>
    <s v="Standard Class"/>
    <s v="CD-11980"/>
    <s v="Carol Darley"/>
    <s v="Consumer"/>
    <s v="United States"/>
    <x v="139"/>
    <x v="5"/>
    <n v="75701"/>
    <s v="Central"/>
    <s v="TEC-AC-10003614"/>
    <s v="Technology"/>
    <s v="Accessories"/>
    <s v="Verbatim 25 GB 6x Blu-ray Single Layer Recordable Disc, 10/Pack"/>
    <x v="643"/>
    <n v="3"/>
    <n v="0.2"/>
    <n v="4.5200999999999958"/>
  </r>
  <r>
    <n v="679"/>
    <s v="US-2017-119438"/>
    <d v="2017-03-18T00:00:00"/>
    <d v="2017-03-23T00:00:00"/>
    <s v="Standard Class"/>
    <s v="CD-11980"/>
    <s v="Carol Darley"/>
    <s v="Consumer"/>
    <s v="United States"/>
    <x v="139"/>
    <x v="5"/>
    <n v="75701"/>
    <s v="Central"/>
    <s v="FUR-FU-10003553"/>
    <s v="Furniture"/>
    <s v="Furnishings"/>
    <s v="Howard Miller 13-1/2&quot; Diameter Rosebrook Wall Clock"/>
    <x v="644"/>
    <n v="3"/>
    <n v="0.6"/>
    <n v="-41.261999999999972"/>
  </r>
  <r>
    <n v="680"/>
    <s v="US-2017-119438"/>
    <d v="2017-03-18T00:00:00"/>
    <d v="2017-03-23T00:00:00"/>
    <s v="Standard Class"/>
    <s v="CD-11980"/>
    <s v="Carol Darley"/>
    <s v="Consumer"/>
    <s v="United States"/>
    <x v="139"/>
    <x v="5"/>
    <n v="75701"/>
    <s v="Central"/>
    <s v="OFF-BI-10004632"/>
    <s v="Office Supplies"/>
    <s v="Binders"/>
    <s v="Ibico Hi-Tech Manual Binding System"/>
    <x v="645"/>
    <n v="3"/>
    <n v="0.8"/>
    <n v="-320.23950000000013"/>
  </r>
  <r>
    <n v="681"/>
    <s v="CA-2016-164511"/>
    <d v="2016-11-19T00:00:00"/>
    <d v="2016-11-24T00:00:00"/>
    <s v="Standard Class"/>
    <s v="DJ-13630"/>
    <s v="Doug Jacobs"/>
    <s v="Consumer"/>
    <s v="United States"/>
    <x v="20"/>
    <x v="15"/>
    <n v="10024"/>
    <s v="East"/>
    <s v="OFF-BI-10003305"/>
    <s v="Office Supplies"/>
    <s v="Binders"/>
    <s v="Avery Hanging File Binders"/>
    <x v="646"/>
    <n v="3"/>
    <n v="0.2"/>
    <n v="4.6643999999999988"/>
  </r>
  <r>
    <n v="682"/>
    <s v="CA-2016-164511"/>
    <d v="2016-11-19T00:00:00"/>
    <d v="2016-11-24T00:00:00"/>
    <s v="Standard Class"/>
    <s v="DJ-13630"/>
    <s v="Doug Jacobs"/>
    <s v="Consumer"/>
    <s v="United States"/>
    <x v="20"/>
    <x v="15"/>
    <n v="10024"/>
    <s v="East"/>
    <s v="OFF-ST-10002583"/>
    <s v="Office Supplies"/>
    <s v="Storage"/>
    <s v="Fellowes Neat Ideas Storage Cubes"/>
    <x v="647"/>
    <n v="2"/>
    <n v="0"/>
    <n v="2.598399999999998"/>
  </r>
  <r>
    <n v="683"/>
    <s v="CA-2016-164511"/>
    <d v="2016-11-19T00:00:00"/>
    <d v="2016-11-24T00:00:00"/>
    <s v="Standard Class"/>
    <s v="DJ-13630"/>
    <s v="Doug Jacobs"/>
    <s v="Consumer"/>
    <s v="United States"/>
    <x v="20"/>
    <x v="15"/>
    <n v="10024"/>
    <s v="East"/>
    <s v="OFF-ST-10004507"/>
    <s v="Office Supplies"/>
    <s v="Storage"/>
    <s v="Advantus Rolling Storage Box"/>
    <x v="648"/>
    <n v="4"/>
    <n v="0"/>
    <n v="18.521999999999998"/>
  </r>
  <r>
    <n v="684"/>
    <s v="US-2017-168116"/>
    <d v="2017-11-04T00:00:00"/>
    <d v="2017-11-04T00:00:00"/>
    <s v="Same Day"/>
    <s v="GT-14635"/>
    <s v="Grant Thornton"/>
    <s v="Corporate"/>
    <s v="United States"/>
    <x v="140"/>
    <x v="3"/>
    <n v="27217"/>
    <s v="South"/>
    <s v="TEC-MA-10004125"/>
    <s v="Technology"/>
    <s v="Machines"/>
    <s v="Cubify CubeX 3D Printer Triple Head Print"/>
    <x v="649"/>
    <n v="4"/>
    <n v="0.5"/>
    <n v="-3839.9903999999988"/>
  </r>
  <r>
    <n v="685"/>
    <s v="US-2017-168116"/>
    <d v="2017-11-04T00:00:00"/>
    <d v="2017-11-04T00:00:00"/>
    <s v="Same Day"/>
    <s v="GT-14635"/>
    <s v="Grant Thornton"/>
    <s v="Corporate"/>
    <s v="United States"/>
    <x v="140"/>
    <x v="3"/>
    <n v="27217"/>
    <s v="South"/>
    <s v="OFF-AP-10002457"/>
    <s v="Office Supplies"/>
    <s v="Appliances"/>
    <s v="Eureka The Boss Plus 12-Amp Hard Box Upright Vacuum, Red"/>
    <x v="650"/>
    <n v="2"/>
    <n v="0.2"/>
    <n v="14.650999999999989"/>
  </r>
  <r>
    <n v="686"/>
    <s v="CA-2014-157784"/>
    <d v="2014-07-05T00:00:00"/>
    <d v="2014-07-08T00:00:00"/>
    <s v="First Class"/>
    <s v="MC-17845"/>
    <s v="Michael Chen"/>
    <s v="Consumer"/>
    <s v="United States"/>
    <x v="25"/>
    <x v="35"/>
    <n v="39212"/>
    <s v="South"/>
    <s v="TEC-AC-10003911"/>
    <s v="Technology"/>
    <s v="Accessories"/>
    <s v="NETGEAR AC1750 Dual Band Gigabit Smart WiFi Router"/>
    <x v="651"/>
    <n v="3"/>
    <n v="0"/>
    <n v="163.18979999999999"/>
  </r>
  <r>
    <n v="687"/>
    <s v="CA-2014-157784"/>
    <d v="2014-07-05T00:00:00"/>
    <d v="2014-07-08T00:00:00"/>
    <s v="First Class"/>
    <s v="MC-17845"/>
    <s v="Michael Chen"/>
    <s v="Consumer"/>
    <s v="United States"/>
    <x v="25"/>
    <x v="35"/>
    <n v="39212"/>
    <s v="South"/>
    <s v="OFF-LA-10001934"/>
    <s v="Office Supplies"/>
    <s v="Labels"/>
    <s v="Avery 516"/>
    <x v="2"/>
    <n v="2"/>
    <n v="0"/>
    <n v="6.8713999999999995"/>
  </r>
  <r>
    <n v="688"/>
    <s v="CA-2014-157784"/>
    <d v="2014-07-05T00:00:00"/>
    <d v="2014-07-08T00:00:00"/>
    <s v="First Class"/>
    <s v="MC-17845"/>
    <s v="Michael Chen"/>
    <s v="Consumer"/>
    <s v="United States"/>
    <x v="25"/>
    <x v="35"/>
    <n v="39212"/>
    <s v="South"/>
    <s v="OFF-PA-10000304"/>
    <s v="Office Supplies"/>
    <s v="Paper"/>
    <s v="Xerox 1995"/>
    <x v="541"/>
    <n v="3"/>
    <n v="0"/>
    <n v="9.3312000000000008"/>
  </r>
  <r>
    <n v="689"/>
    <s v="CA-2017-161480"/>
    <d v="2017-12-25T00:00:00"/>
    <d v="2017-12-29T00:00:00"/>
    <s v="Standard Class"/>
    <s v="RA-19285"/>
    <s v="Ralph Arnett"/>
    <s v="Consumer"/>
    <s v="United States"/>
    <x v="20"/>
    <x v="15"/>
    <n v="10035"/>
    <s v="East"/>
    <s v="FUR-BO-10004015"/>
    <s v="Furniture"/>
    <s v="Bookcases"/>
    <s v="Bush Andora Bookcase, Maple/Graphite Gray Finish"/>
    <x v="652"/>
    <n v="2"/>
    <n v="0.2"/>
    <n v="4.7995999999999768"/>
  </r>
  <r>
    <n v="690"/>
    <s v="US-2014-117135"/>
    <d v="2014-06-21T00:00:00"/>
    <d v="2014-06-23T00:00:00"/>
    <s v="Second Class"/>
    <s v="NP-18325"/>
    <s v="Naresj Patel"/>
    <s v="Consumer"/>
    <s v="United States"/>
    <x v="141"/>
    <x v="17"/>
    <n v="22980"/>
    <s v="South"/>
    <s v="FUR-FU-10004071"/>
    <s v="Furniture"/>
    <s v="Furnishings"/>
    <s v="Luxo Professional Magnifying Clamp-On Fluorescent Lamps"/>
    <x v="653"/>
    <n v="1"/>
    <n v="0"/>
    <n v="14.561400000000006"/>
  </r>
  <r>
    <n v="691"/>
    <s v="US-2014-117135"/>
    <d v="2014-06-21T00:00:00"/>
    <d v="2014-06-23T00:00:00"/>
    <s v="Second Class"/>
    <s v="NP-18325"/>
    <s v="Naresj Patel"/>
    <s v="Consumer"/>
    <s v="United States"/>
    <x v="141"/>
    <x v="17"/>
    <n v="22980"/>
    <s v="South"/>
    <s v="TEC-PH-10002033"/>
    <s v="Technology"/>
    <s v="Phones"/>
    <s v="Konftel 250 Conference phone - Charcoal black"/>
    <x v="654"/>
    <n v="1"/>
    <n v="0"/>
    <n v="74.053200000000004"/>
  </r>
  <r>
    <n v="692"/>
    <s v="US-2014-117135"/>
    <d v="2014-06-21T00:00:00"/>
    <d v="2014-06-23T00:00:00"/>
    <s v="Second Class"/>
    <s v="NP-18325"/>
    <s v="Naresj Patel"/>
    <s v="Consumer"/>
    <s v="United States"/>
    <x v="141"/>
    <x v="17"/>
    <n v="22980"/>
    <s v="South"/>
    <s v="OFF-ST-10002444"/>
    <s v="Office Supplies"/>
    <s v="Storage"/>
    <s v="Recycled Eldon Regeneration Jumbo File"/>
    <x v="655"/>
    <n v="3"/>
    <n v="0"/>
    <n v="10.315199999999999"/>
  </r>
  <r>
    <n v="693"/>
    <s v="CA-2015-131534"/>
    <d v="2015-03-28T00:00:00"/>
    <d v="2015-04-02T00:00:00"/>
    <s v="Standard Class"/>
    <s v="AB-10165"/>
    <s v="Alan Barnes"/>
    <s v="Consumer"/>
    <s v="United States"/>
    <x v="1"/>
    <x v="1"/>
    <n v="90036"/>
    <s v="West"/>
    <s v="TEC-AC-10002253"/>
    <s v="Technology"/>
    <s v="Accessories"/>
    <s v="Imation Bio 8GB USB Flash Drive Imation Corp"/>
    <x v="656"/>
    <n v="1"/>
    <n v="0"/>
    <n v="24.936000000000007"/>
  </r>
  <r>
    <n v="694"/>
    <s v="CA-2015-131534"/>
    <d v="2015-03-28T00:00:00"/>
    <d v="2015-04-02T00:00:00"/>
    <s v="Standard Class"/>
    <s v="AB-10165"/>
    <s v="Alan Barnes"/>
    <s v="Consumer"/>
    <s v="United States"/>
    <x v="1"/>
    <x v="1"/>
    <n v="90036"/>
    <s v="West"/>
    <s v="OFF-PA-10000743"/>
    <s v="Office Supplies"/>
    <s v="Paper"/>
    <s v="Xerox 1977"/>
    <x v="657"/>
    <n v="5"/>
    <n v="0"/>
    <n v="16.032"/>
  </r>
  <r>
    <n v="695"/>
    <s v="CA-2015-119291"/>
    <d v="2015-05-14T00:00:00"/>
    <d v="2015-05-17T00:00:00"/>
    <s v="First Class"/>
    <s v="JO-15550"/>
    <s v="Jesus Ocampo"/>
    <s v="Home Office"/>
    <s v="United States"/>
    <x v="142"/>
    <x v="9"/>
    <n v="19013"/>
    <s v="East"/>
    <s v="OFF-AR-10003373"/>
    <s v="Office Supplies"/>
    <s v="Art"/>
    <s v="Boston School Pro Electric Pencil Sharpener, 1670"/>
    <x v="658"/>
    <n v="8"/>
    <n v="0.2"/>
    <n v="17.34879999999999"/>
  </r>
  <r>
    <n v="696"/>
    <s v="CA-2015-119291"/>
    <d v="2015-05-14T00:00:00"/>
    <d v="2015-05-17T00:00:00"/>
    <s v="First Class"/>
    <s v="JO-15550"/>
    <s v="Jesus Ocampo"/>
    <s v="Home Office"/>
    <s v="United States"/>
    <x v="142"/>
    <x v="9"/>
    <n v="19013"/>
    <s v="East"/>
    <s v="OFF-LA-10002312"/>
    <s v="Office Supplies"/>
    <s v="Labels"/>
    <s v="Avery 490"/>
    <x v="659"/>
    <n v="4"/>
    <n v="0.2"/>
    <n v="17.759999999999998"/>
  </r>
  <r>
    <n v="697"/>
    <s v="CA-2015-119291"/>
    <d v="2015-05-14T00:00:00"/>
    <d v="2015-05-17T00:00:00"/>
    <s v="First Class"/>
    <s v="JO-15550"/>
    <s v="Jesus Ocampo"/>
    <s v="Home Office"/>
    <s v="United States"/>
    <x v="142"/>
    <x v="9"/>
    <n v="19013"/>
    <s v="East"/>
    <s v="OFF-EN-10000927"/>
    <s v="Office Supplies"/>
    <s v="Envelopes"/>
    <s v="Jet-Pak Recycled Peel 'N' Seal Padded Mailers"/>
    <x v="83"/>
    <n v="7"/>
    <n v="0.2"/>
    <n v="62.807499999999976"/>
  </r>
  <r>
    <n v="698"/>
    <s v="CA-2015-119291"/>
    <d v="2015-05-14T00:00:00"/>
    <d v="2015-05-17T00:00:00"/>
    <s v="First Class"/>
    <s v="JO-15550"/>
    <s v="Jesus Ocampo"/>
    <s v="Home Office"/>
    <s v="United States"/>
    <x v="142"/>
    <x v="9"/>
    <n v="19013"/>
    <s v="East"/>
    <s v="OFF-LA-10003510"/>
    <s v="Office Supplies"/>
    <s v="Labels"/>
    <s v="Avery 4027 File Folder Labels for Dot Matrix Printers, 5000 Labels per Box, White"/>
    <x v="660"/>
    <n v="4"/>
    <n v="0.2"/>
    <n v="31.751200000000001"/>
  </r>
  <r>
    <n v="699"/>
    <s v="CA-2015-119291"/>
    <d v="2015-05-14T00:00:00"/>
    <d v="2015-05-17T00:00:00"/>
    <s v="First Class"/>
    <s v="JO-15550"/>
    <s v="Jesus Ocampo"/>
    <s v="Home Office"/>
    <s v="United States"/>
    <x v="142"/>
    <x v="9"/>
    <n v="19013"/>
    <s v="East"/>
    <s v="OFF-AR-10001118"/>
    <s v="Office Supplies"/>
    <s v="Art"/>
    <s v="Binney &amp; Smith Crayola Metallic Crayons, 16-Color Pack"/>
    <x v="661"/>
    <n v="1"/>
    <n v="0.2"/>
    <n v="0.8088000000000003"/>
  </r>
  <r>
    <n v="700"/>
    <s v="CA-2015-119291"/>
    <d v="2015-05-14T00:00:00"/>
    <d v="2015-05-17T00:00:00"/>
    <s v="First Class"/>
    <s v="JO-15550"/>
    <s v="Jesus Ocampo"/>
    <s v="Home Office"/>
    <s v="United States"/>
    <x v="142"/>
    <x v="9"/>
    <n v="19013"/>
    <s v="East"/>
    <s v="OFF-BI-10001575"/>
    <s v="Office Supplies"/>
    <s v="Binders"/>
    <s v="GBC Linen Binding Covers"/>
    <x v="662"/>
    <n v="2"/>
    <n v="0.7"/>
    <n v="-13.6312"/>
  </r>
  <r>
    <n v="701"/>
    <s v="CA-2015-119291"/>
    <d v="2015-05-14T00:00:00"/>
    <d v="2015-05-17T00:00:00"/>
    <s v="First Class"/>
    <s v="JO-15550"/>
    <s v="Jesus Ocampo"/>
    <s v="Home Office"/>
    <s v="United States"/>
    <x v="142"/>
    <x v="9"/>
    <n v="19013"/>
    <s v="East"/>
    <s v="OFF-BI-10001982"/>
    <s v="Office Supplies"/>
    <s v="Binders"/>
    <s v="Wilson Jones Custom Binder Spines &amp; Labels"/>
    <x v="322"/>
    <n v="3"/>
    <n v="0.7"/>
    <n v="-3.4271999999999991"/>
  </r>
  <r>
    <n v="702"/>
    <s v="CA-2017-114552"/>
    <d v="2017-09-02T00:00:00"/>
    <d v="2017-09-08T00:00:00"/>
    <s v="Standard Class"/>
    <s v="Dl-13600"/>
    <s v="Dorris liebe"/>
    <s v="Corporate"/>
    <s v="United States"/>
    <x v="138"/>
    <x v="24"/>
    <n v="44105"/>
    <s v="East"/>
    <s v="FUR-FU-10002960"/>
    <s v="Furniture"/>
    <s v="Furnishings"/>
    <s v="Eldon 200 Class Desk Accessories, Burgundy"/>
    <x v="663"/>
    <n v="3"/>
    <n v="0.2"/>
    <n v="4.1448"/>
  </r>
  <r>
    <n v="703"/>
    <s v="CA-2016-163755"/>
    <d v="2016-11-04T00:00:00"/>
    <d v="2016-11-08T00:00:00"/>
    <s v="Second Class"/>
    <s v="AS-10285"/>
    <s v="Alejandro Savely"/>
    <s v="Corporate"/>
    <s v="United States"/>
    <x v="4"/>
    <x v="4"/>
    <n v="98103"/>
    <s v="West"/>
    <s v="FUR-FU-10003394"/>
    <s v="Furniture"/>
    <s v="Furnishings"/>
    <s v="Tenex &quot;The Solids&quot; Textured Chair Mats"/>
    <x v="664"/>
    <n v="3"/>
    <n v="0"/>
    <n v="35.679599999999979"/>
  </r>
  <r>
    <n v="704"/>
    <s v="CA-2015-142027"/>
    <d v="2015-04-09T00:00:00"/>
    <d v="2015-04-14T00:00:00"/>
    <s v="Standard Class"/>
    <s v="JK-15370"/>
    <s v="Jay Kimmel"/>
    <s v="Consumer"/>
    <s v="United States"/>
    <x v="85"/>
    <x v="1"/>
    <n v="90805"/>
    <s v="West"/>
    <s v="FUR-TA-10002774"/>
    <s v="Furniture"/>
    <s v="Tables"/>
    <s v="Laminate Occasional Tables"/>
    <x v="665"/>
    <n v="3"/>
    <n v="0.2"/>
    <n v="-13.871700000000047"/>
  </r>
  <r>
    <n v="705"/>
    <s v="CA-2014-138527"/>
    <d v="2014-09-12T00:00:00"/>
    <d v="2014-09-17T00:00:00"/>
    <s v="Standard Class"/>
    <s v="BN-11470"/>
    <s v="Brad Norvell"/>
    <s v="Corporate"/>
    <s v="United States"/>
    <x v="143"/>
    <x v="3"/>
    <n v="27511"/>
    <s v="South"/>
    <s v="OFF-PA-10001800"/>
    <s v="Office Supplies"/>
    <s v="Paper"/>
    <s v="Xerox 220"/>
    <x v="563"/>
    <n v="2"/>
    <n v="0.2"/>
    <n v="3.6288"/>
  </r>
  <r>
    <n v="706"/>
    <s v="CA-2014-138527"/>
    <d v="2014-09-12T00:00:00"/>
    <d v="2014-09-17T00:00:00"/>
    <s v="Standard Class"/>
    <s v="BN-11470"/>
    <s v="Brad Norvell"/>
    <s v="Corporate"/>
    <s v="United States"/>
    <x v="143"/>
    <x v="3"/>
    <n v="27511"/>
    <s v="South"/>
    <s v="OFF-AP-10001469"/>
    <s v="Office Supplies"/>
    <s v="Appliances"/>
    <s v="Fellowes 8 Outlet Superior Workstation Surge Protector"/>
    <x v="666"/>
    <n v="5"/>
    <n v="0.2"/>
    <n v="18.769499999999987"/>
  </r>
  <r>
    <n v="707"/>
    <s v="CA-2014-138527"/>
    <d v="2014-09-12T00:00:00"/>
    <d v="2014-09-17T00:00:00"/>
    <s v="Standard Class"/>
    <s v="BN-11470"/>
    <s v="Brad Norvell"/>
    <s v="Corporate"/>
    <s v="United States"/>
    <x v="143"/>
    <x v="3"/>
    <n v="27511"/>
    <s v="South"/>
    <s v="TEC-AC-10002399"/>
    <s v="Technology"/>
    <s v="Accessories"/>
    <s v="SanDisk Cruzer 32 GB USB Flash Drive"/>
    <x v="667"/>
    <n v="1"/>
    <n v="0.2"/>
    <n v="2.2823999999999991"/>
  </r>
  <r>
    <n v="708"/>
    <s v="CA-2014-112158"/>
    <d v="2014-12-02T00:00:00"/>
    <d v="2014-12-04T00:00:00"/>
    <s v="First Class"/>
    <s v="DP-13165"/>
    <s v="David Philippe"/>
    <s v="Consumer"/>
    <s v="United States"/>
    <x v="20"/>
    <x v="15"/>
    <n v="10035"/>
    <s v="East"/>
    <s v="TEC-AC-10003628"/>
    <s v="Technology"/>
    <s v="Accessories"/>
    <s v="Logitech 910-002974 M325 Wireless Mouse for Web Scrolling"/>
    <x v="668"/>
    <n v="4"/>
    <n v="0"/>
    <n v="52.78240000000001"/>
  </r>
  <r>
    <n v="709"/>
    <s v="CA-2014-112158"/>
    <d v="2014-12-02T00:00:00"/>
    <d v="2014-12-04T00:00:00"/>
    <s v="First Class"/>
    <s v="DP-13165"/>
    <s v="David Philippe"/>
    <s v="Consumer"/>
    <s v="United States"/>
    <x v="20"/>
    <x v="15"/>
    <n v="10035"/>
    <s v="East"/>
    <s v="FUR-BO-10003272"/>
    <s v="Furniture"/>
    <s v="Bookcases"/>
    <s v="O'Sullivan Living Dimensions 5-Shelf Bookcases"/>
    <x v="669"/>
    <n v="5"/>
    <n v="0.2"/>
    <n v="-110.49000000000007"/>
  </r>
  <r>
    <n v="710"/>
    <s v="CA-2014-112158"/>
    <d v="2014-12-02T00:00:00"/>
    <d v="2014-12-04T00:00:00"/>
    <s v="First Class"/>
    <s v="DP-13165"/>
    <s v="David Philippe"/>
    <s v="Consumer"/>
    <s v="United States"/>
    <x v="20"/>
    <x v="15"/>
    <n v="10035"/>
    <s v="East"/>
    <s v="OFF-BI-10000050"/>
    <s v="Office Supplies"/>
    <s v="Binders"/>
    <s v="Angle-D Binders with Locking Rings, Label Holders"/>
    <x v="670"/>
    <n v="8"/>
    <n v="0.2"/>
    <n v="15.767999999999997"/>
  </r>
  <r>
    <n v="711"/>
    <s v="CA-2014-113887"/>
    <d v="2014-04-05T00:00:00"/>
    <d v="2014-04-07T00:00:00"/>
    <s v="First Class"/>
    <s v="TH-21550"/>
    <s v="Tracy Hopkins"/>
    <s v="Home Office"/>
    <s v="United States"/>
    <x v="20"/>
    <x v="15"/>
    <n v="10035"/>
    <s v="East"/>
    <s v="OFF-PA-10004071"/>
    <s v="Office Supplies"/>
    <s v="Paper"/>
    <s v="Eaton Premium Continuous-Feed Paper, 25% Cotton, Letter Size, White, 1000 Shts/Box"/>
    <x v="447"/>
    <n v="1"/>
    <n v="0"/>
    <n v="26.630399999999998"/>
  </r>
  <r>
    <n v="712"/>
    <s v="CA-2017-146136"/>
    <d v="2017-09-03T00:00:00"/>
    <d v="2017-09-07T00:00:00"/>
    <s v="Standard Class"/>
    <s v="AP-10915"/>
    <s v="Arthur Prichep"/>
    <s v="Consumer"/>
    <s v="United States"/>
    <x v="144"/>
    <x v="2"/>
    <n v="32137"/>
    <s v="South"/>
    <s v="OFF-EN-10001219"/>
    <s v="Office Supplies"/>
    <s v="Envelopes"/>
    <s v="#10- 4 1/8&quot; x 9 1/2&quot; Security-Tint Envelopes"/>
    <x v="671"/>
    <n v="4"/>
    <n v="0.2"/>
    <n v="8.8623999999999992"/>
  </r>
  <r>
    <n v="713"/>
    <s v="US-2017-100048"/>
    <d v="2017-05-19T00:00:00"/>
    <d v="2017-05-24T00:00:00"/>
    <s v="Standard Class"/>
    <s v="RS-19765"/>
    <s v="Roland Schwarz"/>
    <s v="Corporate"/>
    <s v="United States"/>
    <x v="145"/>
    <x v="15"/>
    <n v="10550"/>
    <s v="East"/>
    <s v="OFF-AP-10001154"/>
    <s v="Office Supplies"/>
    <s v="Appliances"/>
    <s v="Bionaire Personal Warm Mist Humidifier/Vaporizer"/>
    <x v="672"/>
    <n v="6"/>
    <n v="0"/>
    <n v="109.72260000000001"/>
  </r>
  <r>
    <n v="714"/>
    <s v="US-2017-100048"/>
    <d v="2017-05-19T00:00:00"/>
    <d v="2017-05-24T00:00:00"/>
    <s v="Standard Class"/>
    <s v="RS-19765"/>
    <s v="Roland Schwarz"/>
    <s v="Corporate"/>
    <s v="United States"/>
    <x v="145"/>
    <x v="15"/>
    <n v="10550"/>
    <s v="East"/>
    <s v="TEC-PH-10003012"/>
    <s v="Technology"/>
    <s v="Phones"/>
    <s v="Nortel Meridian M3904 Professional Digital phone"/>
    <x v="673"/>
    <n v="2"/>
    <n v="0"/>
    <n v="89.314199999999971"/>
  </r>
  <r>
    <n v="715"/>
    <s v="US-2017-100048"/>
    <d v="2017-05-19T00:00:00"/>
    <d v="2017-05-24T00:00:00"/>
    <s v="Standard Class"/>
    <s v="RS-19765"/>
    <s v="Roland Schwarz"/>
    <s v="Corporate"/>
    <s v="United States"/>
    <x v="145"/>
    <x v="15"/>
    <n v="10550"/>
    <s v="East"/>
    <s v="TEC-AC-10001606"/>
    <s v="Technology"/>
    <s v="Accessories"/>
    <s v="Logitech Wireless Performance Mouse MX for PC and Mac"/>
    <x v="674"/>
    <n v="3"/>
    <n v="0"/>
    <n v="113.98860000000001"/>
  </r>
  <r>
    <n v="716"/>
    <s v="CA-2014-153150"/>
    <d v="2014-07-01T00:00:00"/>
    <d v="2014-07-06T00:00:00"/>
    <s v="Second Class"/>
    <s v="Dl-13600"/>
    <s v="Dorris liebe"/>
    <s v="Corporate"/>
    <s v="United States"/>
    <x v="4"/>
    <x v="4"/>
    <n v="98105"/>
    <s v="West"/>
    <s v="OFF-BI-10003355"/>
    <s v="Office Supplies"/>
    <s v="Binders"/>
    <s v="Cardinal Holdit Business Card Pockets"/>
    <x v="548"/>
    <n v="5"/>
    <n v="0.2"/>
    <n v="6.9719999999999995"/>
  </r>
  <r>
    <n v="717"/>
    <s v="CA-2014-130092"/>
    <d v="2014-01-11T00:00:00"/>
    <d v="2014-01-14T00:00:00"/>
    <s v="First Class"/>
    <s v="SV-20365"/>
    <s v="Seth Vernon"/>
    <s v="Consumer"/>
    <s v="United States"/>
    <x v="18"/>
    <x v="13"/>
    <n v="19901"/>
    <s v="East"/>
    <s v="FUR-FU-10000010"/>
    <s v="Furniture"/>
    <s v="Furnishings"/>
    <s v="DAX Value U-Channel Document Frames, Easel Back"/>
    <x v="587"/>
    <n v="2"/>
    <n v="0"/>
    <n v="3.0813999999999995"/>
  </r>
  <r>
    <n v="718"/>
    <s v="CA-2017-108910"/>
    <d v="2017-09-24T00:00:00"/>
    <d v="2017-09-29T00:00:00"/>
    <s v="Standard Class"/>
    <s v="KC-16540"/>
    <s v="Kelly Collister"/>
    <s v="Consumer"/>
    <s v="United States"/>
    <x v="46"/>
    <x v="24"/>
    <n v="43055"/>
    <s v="East"/>
    <s v="FUR-FU-10002253"/>
    <s v="Furniture"/>
    <s v="Furnishings"/>
    <s v="Howard Miller 13&quot; Diameter Pewter Finish Round Wall Clock"/>
    <x v="675"/>
    <n v="3"/>
    <n v="0.2"/>
    <n v="24.475800000000007"/>
  </r>
  <r>
    <n v="719"/>
    <s v="CA-2014-104472"/>
    <d v="2014-06-02T00:00:00"/>
    <d v="2014-06-07T00:00:00"/>
    <s v="Standard Class"/>
    <s v="CK-12325"/>
    <s v="Christine Kargatis"/>
    <s v="Home Office"/>
    <s v="United States"/>
    <x v="11"/>
    <x v="7"/>
    <n v="84057"/>
    <s v="West"/>
    <s v="OFF-BI-10001658"/>
    <s v="Office Supplies"/>
    <s v="Binders"/>
    <s v="GBC Standard Therm-A-Bind Covers"/>
    <x v="676"/>
    <n v="3"/>
    <n v="0.2"/>
    <n v="19.4376"/>
  </r>
  <r>
    <n v="720"/>
    <s v="CA-2014-104472"/>
    <d v="2014-06-02T00:00:00"/>
    <d v="2014-06-07T00:00:00"/>
    <s v="Standard Class"/>
    <s v="CK-12325"/>
    <s v="Christine Kargatis"/>
    <s v="Home Office"/>
    <s v="United States"/>
    <x v="11"/>
    <x v="7"/>
    <n v="84057"/>
    <s v="West"/>
    <s v="FUR-FU-10000246"/>
    <s v="Furniture"/>
    <s v="Furnishings"/>
    <s v="Aluminum Document Frame"/>
    <x v="677"/>
    <n v="6"/>
    <n v="0"/>
    <n v="21.995999999999992"/>
  </r>
  <r>
    <n v="721"/>
    <s v="CA-2016-112942"/>
    <d v="2016-02-13T00:00:00"/>
    <d v="2016-02-18T00:00:00"/>
    <s v="Standard Class"/>
    <s v="RD-19810"/>
    <s v="Ross DeVincentis"/>
    <s v="Home Office"/>
    <s v="United States"/>
    <x v="1"/>
    <x v="1"/>
    <n v="90045"/>
    <s v="West"/>
    <s v="OFF-PA-10004092"/>
    <s v="Office Supplies"/>
    <s v="Paper"/>
    <s v="Tops Green Bar Computer Printout Paper"/>
    <x v="678"/>
    <n v="3"/>
    <n v="0"/>
    <n v="73.41"/>
  </r>
  <r>
    <n v="722"/>
    <s v="CA-2016-142335"/>
    <d v="2016-12-15T00:00:00"/>
    <d v="2016-12-19T00:00:00"/>
    <s v="Standard Class"/>
    <s v="MP-17965"/>
    <s v="Michael Paige"/>
    <s v="Corporate"/>
    <s v="United States"/>
    <x v="66"/>
    <x v="12"/>
    <n v="48205"/>
    <s v="Central"/>
    <s v="FUR-TA-10000198"/>
    <s v="Furniture"/>
    <s v="Tables"/>
    <s v="Chromcraft Bull-Nose Wood Oval Conference Tables &amp; Bases"/>
    <x v="679"/>
    <n v="3"/>
    <n v="0"/>
    <n v="231.41160000000002"/>
  </r>
  <r>
    <n v="723"/>
    <s v="CA-2016-142335"/>
    <d v="2016-12-15T00:00:00"/>
    <d v="2016-12-19T00:00:00"/>
    <s v="Standard Class"/>
    <s v="MP-17965"/>
    <s v="Michael Paige"/>
    <s v="Corporate"/>
    <s v="United States"/>
    <x v="66"/>
    <x v="12"/>
    <n v="48205"/>
    <s v="Central"/>
    <s v="OFF-ST-10000036"/>
    <s v="Office Supplies"/>
    <s v="Storage"/>
    <s v="Recycled Data-Pak for Archival Bound Computer Printouts, 12-1/2 x 12-1/2 x 16"/>
    <x v="680"/>
    <n v="3"/>
    <n v="0"/>
    <n v="80.019899999999993"/>
  </r>
  <r>
    <n v="724"/>
    <s v="CA-2014-117429"/>
    <d v="2014-10-07T00:00:00"/>
    <d v="2014-10-13T00:00:00"/>
    <s v="Standard Class"/>
    <s v="MR-17545"/>
    <s v="Mathew Reese"/>
    <s v="Home Office"/>
    <s v="United States"/>
    <x v="10"/>
    <x v="9"/>
    <n v="19140"/>
    <s v="East"/>
    <s v="FUR-FU-10000222"/>
    <s v="Furniture"/>
    <s v="Furnishings"/>
    <s v="Seth Thomas 16&quot; Steel Case Clock"/>
    <x v="681"/>
    <n v="5"/>
    <n v="0.2"/>
    <n v="21.112000000000002"/>
  </r>
  <r>
    <n v="725"/>
    <s v="CA-2016-114713"/>
    <d v="2016-07-07T00:00:00"/>
    <d v="2016-07-12T00:00:00"/>
    <s v="Standard Class"/>
    <s v="SC-20695"/>
    <s v="Steve Chapman"/>
    <s v="Corporate"/>
    <s v="United States"/>
    <x v="146"/>
    <x v="2"/>
    <n v="33012"/>
    <s v="South"/>
    <s v="OFF-SU-10004664"/>
    <s v="Office Supplies"/>
    <s v="Supplies"/>
    <s v="Acme Softgrip Scissors"/>
    <x v="682"/>
    <n v="7"/>
    <n v="0.2"/>
    <n v="5.1281999999999996"/>
  </r>
  <r>
    <n v="726"/>
    <s v="CA-2017-144113"/>
    <d v="2017-09-16T00:00:00"/>
    <d v="2017-09-20T00:00:00"/>
    <s v="Standard Class"/>
    <s v="JF-15355"/>
    <s v="Jay Fein"/>
    <s v="Consumer"/>
    <s v="United States"/>
    <x v="89"/>
    <x v="5"/>
    <n v="78745"/>
    <s v="Central"/>
    <s v="OFF-EN-10001141"/>
    <s v="Office Supplies"/>
    <s v="Envelopes"/>
    <s v="Manila Recycled Extra-Heavyweight Clasp Envelopes, 6&quot; x 9&quot;"/>
    <x v="683"/>
    <n v="2"/>
    <n v="0.2"/>
    <n v="6.3684000000000003"/>
  </r>
  <r>
    <n v="727"/>
    <s v="CA-2017-144113"/>
    <d v="2017-09-16T00:00:00"/>
    <d v="2017-09-20T00:00:00"/>
    <s v="Standard Class"/>
    <s v="JF-15355"/>
    <s v="Jay Fein"/>
    <s v="Consumer"/>
    <s v="United States"/>
    <x v="89"/>
    <x v="5"/>
    <n v="78745"/>
    <s v="Central"/>
    <s v="TEC-PH-10002170"/>
    <s v="Technology"/>
    <s v="Phones"/>
    <s v="ClearSounds CSC500 Amplified Spirit Phone Corded phone"/>
    <x v="684"/>
    <n v="1"/>
    <n v="0.2"/>
    <n v="5.5992000000000015"/>
  </r>
  <r>
    <n v="728"/>
    <s v="US-2016-150861"/>
    <d v="2016-12-03T00:00:00"/>
    <d v="2016-12-06T00:00:00"/>
    <s v="First Class"/>
    <s v="EG-13900"/>
    <s v="Emily Grady"/>
    <s v="Consumer"/>
    <s v="United States"/>
    <x v="147"/>
    <x v="15"/>
    <n v="11572"/>
    <s v="East"/>
    <s v="OFF-PA-10001954"/>
    <s v="Office Supplies"/>
    <s v="Paper"/>
    <s v="Xerox 1964"/>
    <x v="685"/>
    <n v="8"/>
    <n v="0"/>
    <n v="84.051199999999994"/>
  </r>
  <r>
    <n v="729"/>
    <s v="US-2016-150861"/>
    <d v="2016-12-03T00:00:00"/>
    <d v="2016-12-06T00:00:00"/>
    <s v="First Class"/>
    <s v="EG-13900"/>
    <s v="Emily Grady"/>
    <s v="Consumer"/>
    <s v="United States"/>
    <x v="147"/>
    <x v="15"/>
    <n v="11572"/>
    <s v="East"/>
    <s v="FUR-TA-10002228"/>
    <s v="Furniture"/>
    <s v="Tables"/>
    <s v="Bevis Traditional Conference Table Top, Plinth Base"/>
    <x v="686"/>
    <n v="2"/>
    <n v="0.4"/>
    <n v="-153.34560000000005"/>
  </r>
  <r>
    <n v="730"/>
    <s v="US-2016-150861"/>
    <d v="2016-12-03T00:00:00"/>
    <d v="2016-12-06T00:00:00"/>
    <s v="First Class"/>
    <s v="EG-13900"/>
    <s v="Emily Grady"/>
    <s v="Consumer"/>
    <s v="United States"/>
    <x v="147"/>
    <x v="15"/>
    <n v="11572"/>
    <s v="East"/>
    <s v="OFF-ST-10004634"/>
    <s v="Office Supplies"/>
    <s v="Storage"/>
    <s v="Personal Folder Holder, Ebony"/>
    <x v="687"/>
    <n v="3"/>
    <n v="0"/>
    <n v="10.088999999999999"/>
  </r>
  <r>
    <n v="731"/>
    <s v="US-2016-150861"/>
    <d v="2016-12-03T00:00:00"/>
    <d v="2016-12-06T00:00:00"/>
    <s v="First Class"/>
    <s v="EG-13900"/>
    <s v="Emily Grady"/>
    <s v="Consumer"/>
    <s v="United States"/>
    <x v="147"/>
    <x v="15"/>
    <n v="11572"/>
    <s v="East"/>
    <s v="FUR-CH-10002965"/>
    <s v="Furniture"/>
    <s v="Chairs"/>
    <s v="Global Leather Highback Executive Chair with Pneumatic Height Adjustment, Black"/>
    <x v="688"/>
    <n v="3"/>
    <n v="0.1"/>
    <n v="102.49980000000001"/>
  </r>
  <r>
    <n v="732"/>
    <s v="US-2016-150861"/>
    <d v="2016-12-03T00:00:00"/>
    <d v="2016-12-06T00:00:00"/>
    <s v="First Class"/>
    <s v="EG-13900"/>
    <s v="Emily Grady"/>
    <s v="Consumer"/>
    <s v="United States"/>
    <x v="147"/>
    <x v="15"/>
    <n v="11572"/>
    <s v="East"/>
    <s v="OFF-LA-10001317"/>
    <s v="Office Supplies"/>
    <s v="Labels"/>
    <s v="Avery 520"/>
    <x v="689"/>
    <n v="2"/>
    <n v="0"/>
    <n v="3.024"/>
  </r>
  <r>
    <n v="733"/>
    <s v="CA-2017-131954"/>
    <d v="2017-01-21T00:00:00"/>
    <d v="2017-01-25T00:00:00"/>
    <s v="Standard Class"/>
    <s v="DS-13030"/>
    <s v="Darrin Sayre"/>
    <s v="Home Office"/>
    <s v="United States"/>
    <x v="4"/>
    <x v="4"/>
    <n v="98115"/>
    <s v="West"/>
    <s v="OFF-ST-10000736"/>
    <s v="Office Supplies"/>
    <s v="Storage"/>
    <s v="Carina Double Wide Media Storage Towers in Natural &amp; Black"/>
    <x v="423"/>
    <n v="3"/>
    <n v="0"/>
    <n v="9.7175999999999902"/>
  </r>
  <r>
    <n v="734"/>
    <s v="CA-2017-131954"/>
    <d v="2017-01-21T00:00:00"/>
    <d v="2017-01-25T00:00:00"/>
    <s v="Standard Class"/>
    <s v="DS-13030"/>
    <s v="Darrin Sayre"/>
    <s v="Home Office"/>
    <s v="United States"/>
    <x v="4"/>
    <x v="4"/>
    <n v="98115"/>
    <s v="West"/>
    <s v="TEC-AC-10003610"/>
    <s v="Technology"/>
    <s v="Accessories"/>
    <s v="Logitech Illuminated - Keyboard"/>
    <x v="690"/>
    <n v="3"/>
    <n v="0"/>
    <n v="86.385600000000011"/>
  </r>
  <r>
    <n v="735"/>
    <s v="CA-2017-131954"/>
    <d v="2017-01-21T00:00:00"/>
    <d v="2017-01-25T00:00:00"/>
    <s v="Standard Class"/>
    <s v="DS-13030"/>
    <s v="Darrin Sayre"/>
    <s v="Home Office"/>
    <s v="United States"/>
    <x v="4"/>
    <x v="4"/>
    <n v="98115"/>
    <s v="West"/>
    <s v="OFF-BI-10003982"/>
    <s v="Office Supplies"/>
    <s v="Binders"/>
    <s v="Wilson Jones Century Plastic Molded Ring Binders"/>
    <x v="691"/>
    <n v="6"/>
    <n v="0.2"/>
    <n v="33.647399999999998"/>
  </r>
  <r>
    <n v="736"/>
    <s v="CA-2017-131954"/>
    <d v="2017-01-21T00:00:00"/>
    <d v="2017-01-25T00:00:00"/>
    <s v="Standard Class"/>
    <s v="DS-13030"/>
    <s v="Darrin Sayre"/>
    <s v="Home Office"/>
    <s v="United States"/>
    <x v="4"/>
    <x v="4"/>
    <n v="98115"/>
    <s v="West"/>
    <s v="OFF-BI-10003291"/>
    <s v="Office Supplies"/>
    <s v="Binders"/>
    <s v="Wilson Jones Leather-Like Binders with DublLock Round Rings"/>
    <x v="692"/>
    <n v="4"/>
    <n v="0.2"/>
    <n v="9.4283999999999963"/>
  </r>
  <r>
    <n v="737"/>
    <s v="CA-2017-131954"/>
    <d v="2017-01-21T00:00:00"/>
    <d v="2017-01-25T00:00:00"/>
    <s v="Standard Class"/>
    <s v="DS-13030"/>
    <s v="Darrin Sayre"/>
    <s v="Home Office"/>
    <s v="United States"/>
    <x v="4"/>
    <x v="4"/>
    <n v="98115"/>
    <s v="West"/>
    <s v="FUR-BO-10001619"/>
    <s v="Furniture"/>
    <s v="Bookcases"/>
    <s v="O'Sullivan Cherrywood Estates Traditional Bookcase"/>
    <x v="693"/>
    <n v="1"/>
    <n v="0"/>
    <n v="18.695599999999999"/>
  </r>
  <r>
    <n v="738"/>
    <s v="CA-2017-131954"/>
    <d v="2017-01-21T00:00:00"/>
    <d v="2017-01-25T00:00:00"/>
    <s v="Standard Class"/>
    <s v="DS-13030"/>
    <s v="Darrin Sayre"/>
    <s v="Home Office"/>
    <s v="United States"/>
    <x v="4"/>
    <x v="4"/>
    <n v="98115"/>
    <s v="West"/>
    <s v="OFF-BI-10000138"/>
    <s v="Office Supplies"/>
    <s v="Binders"/>
    <s v="Acco Translucent Poly Ring Binders"/>
    <x v="694"/>
    <n v="5"/>
    <n v="0.2"/>
    <n v="6.5519999999999996"/>
  </r>
  <r>
    <n v="739"/>
    <s v="CA-2014-132500"/>
    <d v="2014-09-08T00:00:00"/>
    <d v="2014-09-12T00:00:00"/>
    <s v="Standard Class"/>
    <s v="GZ-14470"/>
    <s v="Gary Zandusky"/>
    <s v="Consumer"/>
    <s v="United States"/>
    <x v="8"/>
    <x v="1"/>
    <n v="94110"/>
    <s v="West"/>
    <s v="TEC-AC-10001383"/>
    <s v="Technology"/>
    <s v="Accessories"/>
    <s v="Logitech Wireless Touch Keyboard K400"/>
    <x v="695"/>
    <n v="2"/>
    <n v="0"/>
    <n v="8.4965999999999937"/>
  </r>
  <r>
    <n v="740"/>
    <s v="CA-2014-112326"/>
    <d v="2014-01-04T00:00:00"/>
    <d v="2014-01-08T00:00:00"/>
    <s v="Standard Class"/>
    <s v="PO-19195"/>
    <s v="Phillina Ober"/>
    <s v="Home Office"/>
    <s v="United States"/>
    <x v="14"/>
    <x v="10"/>
    <n v="60540"/>
    <s v="Central"/>
    <s v="OFF-LA-10003223"/>
    <s v="Office Supplies"/>
    <s v="Labels"/>
    <s v="Avery 508"/>
    <x v="696"/>
    <n v="3"/>
    <n v="0.2"/>
    <n v="4.2716999999999992"/>
  </r>
  <r>
    <n v="741"/>
    <s v="CA-2014-112326"/>
    <d v="2014-01-04T00:00:00"/>
    <d v="2014-01-08T00:00:00"/>
    <s v="Standard Class"/>
    <s v="PO-19195"/>
    <s v="Phillina Ober"/>
    <s v="Home Office"/>
    <s v="United States"/>
    <x v="14"/>
    <x v="10"/>
    <n v="60540"/>
    <s v="Central"/>
    <s v="OFF-ST-10002743"/>
    <s v="Office Supplies"/>
    <s v="Storage"/>
    <s v="SAFCO Boltless Steel Shelving"/>
    <x v="697"/>
    <n v="3"/>
    <n v="0.2"/>
    <n v="-64.774800000000013"/>
  </r>
  <r>
    <n v="742"/>
    <s v="CA-2014-112326"/>
    <d v="2014-01-04T00:00:00"/>
    <d v="2014-01-08T00:00:00"/>
    <s v="Standard Class"/>
    <s v="PO-19195"/>
    <s v="Phillina Ober"/>
    <s v="Home Office"/>
    <s v="United States"/>
    <x v="14"/>
    <x v="10"/>
    <n v="60540"/>
    <s v="Central"/>
    <s v="OFF-BI-10004094"/>
    <s v="Office Supplies"/>
    <s v="Binders"/>
    <s v="GBC Standard Plastic Binding Systems Combs"/>
    <x v="698"/>
    <n v="2"/>
    <n v="0.8"/>
    <n v="-5.4870000000000001"/>
  </r>
  <r>
    <n v="743"/>
    <s v="US-2016-146710"/>
    <d v="2016-08-27T00:00:00"/>
    <d v="2016-09-01T00:00:00"/>
    <s v="Standard Class"/>
    <s v="SS-20875"/>
    <s v="Sung Shariari"/>
    <s v="Consumer"/>
    <s v="United States"/>
    <x v="61"/>
    <x v="5"/>
    <n v="75220"/>
    <s v="Central"/>
    <s v="OFF-SU-10004498"/>
    <s v="Office Supplies"/>
    <s v="Supplies"/>
    <s v="Martin-Yale Premier Letter Opener"/>
    <x v="699"/>
    <n v="5"/>
    <n v="0.2"/>
    <n v="-10.948000000000002"/>
  </r>
  <r>
    <n v="744"/>
    <s v="US-2016-146710"/>
    <d v="2016-08-27T00:00:00"/>
    <d v="2016-09-01T00:00:00"/>
    <s v="Standard Class"/>
    <s v="SS-20875"/>
    <s v="Sung Shariari"/>
    <s v="Consumer"/>
    <s v="United States"/>
    <x v="61"/>
    <x v="5"/>
    <n v="75220"/>
    <s v="Central"/>
    <s v="OFF-PA-10002615"/>
    <s v="Office Supplies"/>
    <s v="Paper"/>
    <s v="Ampad Gold Fibre Wirebound Steno Books, 6&quot; x 9&quot;, Gregg Ruled"/>
    <x v="700"/>
    <n v="1"/>
    <n v="0.2"/>
    <n v="1.1465999999999998"/>
  </r>
  <r>
    <n v="745"/>
    <s v="US-2016-146710"/>
    <d v="2016-08-27T00:00:00"/>
    <d v="2016-09-01T00:00:00"/>
    <s v="Standard Class"/>
    <s v="SS-20875"/>
    <s v="Sung Shariari"/>
    <s v="Consumer"/>
    <s v="United States"/>
    <x v="61"/>
    <x v="5"/>
    <n v="75220"/>
    <s v="Central"/>
    <s v="OFF-PA-10004971"/>
    <s v="Office Supplies"/>
    <s v="Paper"/>
    <s v="Xerox 196"/>
    <x v="701"/>
    <n v="1"/>
    <n v="0.2"/>
    <n v="1.6762000000000001"/>
  </r>
  <r>
    <n v="746"/>
    <s v="US-2016-146710"/>
    <d v="2016-08-27T00:00:00"/>
    <d v="2016-09-01T00:00:00"/>
    <s v="Standard Class"/>
    <s v="SS-20875"/>
    <s v="Sung Shariari"/>
    <s v="Consumer"/>
    <s v="United States"/>
    <x v="61"/>
    <x v="5"/>
    <n v="75220"/>
    <s v="Central"/>
    <s v="OFF-SU-10004261"/>
    <s v="Office Supplies"/>
    <s v="Supplies"/>
    <s v="Fiskars 8&quot; Scissors, 2/Pack"/>
    <x v="702"/>
    <n v="4"/>
    <n v="0.2"/>
    <n v="6.2063999999999897"/>
  </r>
  <r>
    <n v="747"/>
    <s v="CA-2014-124429"/>
    <d v="2014-05-27T00:00:00"/>
    <d v="2014-05-27T00:00:00"/>
    <s v="Same Day"/>
    <s v="MH-17785"/>
    <s v="Maya Herman"/>
    <s v="Corporate"/>
    <s v="United States"/>
    <x v="70"/>
    <x v="1"/>
    <n v="92105"/>
    <s v="West"/>
    <s v="FUR-TA-10002607"/>
    <s v="Furniture"/>
    <s v="Tables"/>
    <s v="KI Conference Tables"/>
    <x v="703"/>
    <n v="10"/>
    <n v="0.2"/>
    <n v="-28.355999999999952"/>
  </r>
  <r>
    <n v="748"/>
    <s v="CA-2014-124429"/>
    <d v="2014-05-27T00:00:00"/>
    <d v="2014-05-27T00:00:00"/>
    <s v="Same Day"/>
    <s v="MH-17785"/>
    <s v="Maya Herman"/>
    <s v="Corporate"/>
    <s v="United States"/>
    <x v="70"/>
    <x v="1"/>
    <n v="92105"/>
    <s v="West"/>
    <s v="OFF-ST-10001809"/>
    <s v="Office Supplies"/>
    <s v="Storage"/>
    <s v="Fellowes Officeware Wire Shelving"/>
    <x v="704"/>
    <n v="4"/>
    <n v="0"/>
    <n v="7.1863999999999919"/>
  </r>
  <r>
    <n v="749"/>
    <s v="CA-2016-150889"/>
    <d v="2016-03-20T00:00:00"/>
    <d v="2016-03-22T00:00:00"/>
    <s v="Second Class"/>
    <s v="PB-19105"/>
    <s v="Peter Bühler"/>
    <s v="Consumer"/>
    <s v="United States"/>
    <x v="148"/>
    <x v="10"/>
    <n v="60201"/>
    <s v="Central"/>
    <s v="TEC-PH-10000004"/>
    <s v="Technology"/>
    <s v="Phones"/>
    <s v="Belkin iPhone and iPad Lightning Cable"/>
    <x v="705"/>
    <n v="1"/>
    <n v="0.2"/>
    <n v="0.89939999999999909"/>
  </r>
  <r>
    <n v="750"/>
    <s v="CA-2017-126074"/>
    <d v="2017-10-02T00:00:00"/>
    <d v="2017-10-06T00:00:00"/>
    <s v="Standard Class"/>
    <s v="RF-19735"/>
    <s v="Roland Fjeld"/>
    <s v="Consumer"/>
    <s v="United States"/>
    <x v="149"/>
    <x v="12"/>
    <n v="48183"/>
    <s v="Central"/>
    <s v="OFF-BI-10003638"/>
    <s v="Office Supplies"/>
    <s v="Binders"/>
    <s v="GBC Durable Plastic Covers"/>
    <x v="706"/>
    <n v="3"/>
    <n v="0"/>
    <n v="26.702999999999999"/>
  </r>
  <r>
    <n v="751"/>
    <s v="CA-2017-126074"/>
    <d v="2017-10-02T00:00:00"/>
    <d v="2017-10-06T00:00:00"/>
    <s v="Standard Class"/>
    <s v="RF-19735"/>
    <s v="Roland Fjeld"/>
    <s v="Consumer"/>
    <s v="United States"/>
    <x v="149"/>
    <x v="12"/>
    <n v="48183"/>
    <s v="Central"/>
    <s v="FUR-FU-10003577"/>
    <s v="Furniture"/>
    <s v="Furnishings"/>
    <s v="Nu-Dell Leatherette Frames"/>
    <x v="707"/>
    <n v="11"/>
    <n v="0"/>
    <n v="56.7864"/>
  </r>
  <r>
    <n v="752"/>
    <s v="CA-2017-126074"/>
    <d v="2017-10-02T00:00:00"/>
    <d v="2017-10-06T00:00:00"/>
    <s v="Standard Class"/>
    <s v="RF-19735"/>
    <s v="Roland Fjeld"/>
    <s v="Consumer"/>
    <s v="United States"/>
    <x v="149"/>
    <x v="12"/>
    <n v="48183"/>
    <s v="Central"/>
    <s v="OFF-AR-10003478"/>
    <s v="Office Supplies"/>
    <s v="Art"/>
    <s v="Avery Hi-Liter EverBold Pen Style Fluorescent Highlighters, 4/Pack"/>
    <x v="708"/>
    <n v="7"/>
    <n v="0"/>
    <n v="22.792000000000002"/>
  </r>
  <r>
    <n v="753"/>
    <s v="CA-2017-126074"/>
    <d v="2017-10-02T00:00:00"/>
    <d v="2017-10-06T00:00:00"/>
    <s v="Standard Class"/>
    <s v="RF-19735"/>
    <s v="Roland Fjeld"/>
    <s v="Consumer"/>
    <s v="United States"/>
    <x v="149"/>
    <x v="12"/>
    <n v="48183"/>
    <s v="Central"/>
    <s v="OFF-BI-10000546"/>
    <s v="Office Supplies"/>
    <s v="Binders"/>
    <s v="Avery Durable Binders"/>
    <x v="709"/>
    <n v="1"/>
    <n v="0"/>
    <n v="1.4112"/>
  </r>
  <r>
    <n v="754"/>
    <s v="CA-2016-110499"/>
    <d v="2016-04-07T00:00:00"/>
    <d v="2016-04-09T00:00:00"/>
    <s v="First Class"/>
    <s v="YC-21895"/>
    <s v="Yoseph Carroll"/>
    <s v="Corporate"/>
    <s v="United States"/>
    <x v="8"/>
    <x v="1"/>
    <n v="94110"/>
    <s v="West"/>
    <s v="TEC-CO-10002095"/>
    <s v="Technology"/>
    <s v="Copiers"/>
    <s v="Hewlett Packard 610 Color Digital Copier / Printer"/>
    <x v="387"/>
    <n v="3"/>
    <n v="0.2"/>
    <n v="374.99249999999995"/>
  </r>
  <r>
    <n v="755"/>
    <s v="CA-2015-135272"/>
    <d v="2015-12-07T00:00:00"/>
    <d v="2015-12-12T00:00:00"/>
    <s v="Standard Class"/>
    <s v="MS-17830"/>
    <s v="Melanie Seite"/>
    <s v="Consumer"/>
    <s v="United States"/>
    <x v="1"/>
    <x v="1"/>
    <n v="90036"/>
    <s v="West"/>
    <s v="FUR-FU-10002759"/>
    <s v="Furniture"/>
    <s v="Furnishings"/>
    <s v="12-1/2 Diameter Round Wall Clock"/>
    <x v="710"/>
    <n v="4"/>
    <n v="0"/>
    <n v="28.7712"/>
  </r>
  <r>
    <n v="756"/>
    <s v="CA-2016-140928"/>
    <d v="2016-09-18T00:00:00"/>
    <d v="2016-09-22T00:00:00"/>
    <s v="Standard Class"/>
    <s v="NB-18655"/>
    <s v="Nona Balk"/>
    <s v="Corporate"/>
    <s v="United States"/>
    <x v="108"/>
    <x v="2"/>
    <n v="32216"/>
    <s v="South"/>
    <s v="FUR-TA-10001095"/>
    <s v="Furniture"/>
    <s v="Tables"/>
    <s v="Chromcraft Round Conference Tables"/>
    <x v="711"/>
    <n v="4"/>
    <n v="0.45"/>
    <n v="-167.3184"/>
  </r>
  <r>
    <n v="757"/>
    <s v="CA-2014-106803"/>
    <d v="2014-12-29T00:00:00"/>
    <d v="2015-01-02T00:00:00"/>
    <s v="Standard Class"/>
    <s v="DC-13285"/>
    <s v="Debra Catini"/>
    <s v="Consumer"/>
    <s v="United States"/>
    <x v="150"/>
    <x v="11"/>
    <n v="55016"/>
    <s v="Central"/>
    <s v="OFF-ST-10002444"/>
    <s v="Office Supplies"/>
    <s v="Storage"/>
    <s v="Recycled Eldon Regeneration Jumbo File"/>
    <x v="335"/>
    <n v="2"/>
    <n v="0"/>
    <n v="6.8767999999999994"/>
  </r>
  <r>
    <n v="758"/>
    <s v="CA-2014-106803"/>
    <d v="2014-12-29T00:00:00"/>
    <d v="2015-01-02T00:00:00"/>
    <s v="Standard Class"/>
    <s v="DC-13285"/>
    <s v="Debra Catini"/>
    <s v="Consumer"/>
    <s v="United States"/>
    <x v="150"/>
    <x v="11"/>
    <n v="55016"/>
    <s v="Central"/>
    <s v="TEC-AC-10001267"/>
    <s v="Technology"/>
    <s v="Accessories"/>
    <s v="Imation 32GB Pocket Pro USB 3.0 Flash Drive - 32 GB - Black - 1 P ..."/>
    <x v="712"/>
    <n v="4"/>
    <n v="0"/>
    <n v="47.92"/>
  </r>
  <r>
    <n v="759"/>
    <s v="CA-2017-117240"/>
    <d v="2017-07-23T00:00:00"/>
    <d v="2017-07-28T00:00:00"/>
    <s v="Standard Class"/>
    <s v="CP-12340"/>
    <s v="Christine Phan"/>
    <s v="Corporate"/>
    <s v="United States"/>
    <x v="20"/>
    <x v="15"/>
    <n v="10009"/>
    <s v="East"/>
    <s v="OFF-BI-10000848"/>
    <s v="Office Supplies"/>
    <s v="Binders"/>
    <s v="Angle-D Ring Binders"/>
    <x v="535"/>
    <n v="3"/>
    <n v="0.2"/>
    <n v="4.2665999999999986"/>
  </r>
  <r>
    <n v="760"/>
    <s v="CA-2017-133333"/>
    <d v="2017-09-18T00:00:00"/>
    <d v="2017-09-22T00:00:00"/>
    <s v="Standard Class"/>
    <s v="BF-11020"/>
    <s v="Barry Französisch"/>
    <s v="Corporate"/>
    <s v="United States"/>
    <x v="124"/>
    <x v="6"/>
    <n v="54302"/>
    <s v="Central"/>
    <s v="OFF-PA-10002377"/>
    <s v="Office Supplies"/>
    <s v="Paper"/>
    <s v="Adams Telephone Message Book W/Dividers/Space For Phone Numbers, 5 1/4&quot;X8 1/2&quot;, 200/Messages"/>
    <x v="20"/>
    <n v="4"/>
    <n v="0"/>
    <n v="10.223999999999998"/>
  </r>
  <r>
    <n v="761"/>
    <s v="CA-2015-112319"/>
    <d v="2015-08-31T00:00:00"/>
    <d v="2015-09-05T00:00:00"/>
    <s v="Standard Class"/>
    <s v="AR-10510"/>
    <s v="Andrew Roberts"/>
    <s v="Consumer"/>
    <s v="United States"/>
    <x v="1"/>
    <x v="1"/>
    <n v="90004"/>
    <s v="West"/>
    <s v="OFF-PA-10003441"/>
    <s v="Office Supplies"/>
    <s v="Paper"/>
    <s v="Xerox 226"/>
    <x v="713"/>
    <n v="9"/>
    <n v="0"/>
    <n v="27.993600000000001"/>
  </r>
  <r>
    <n v="762"/>
    <s v="CA-2017-126046"/>
    <d v="2017-11-03T00:00:00"/>
    <d v="2017-11-07T00:00:00"/>
    <s v="Standard Class"/>
    <s v="JC-16105"/>
    <s v="Julie Creighton"/>
    <s v="Corporate"/>
    <s v="United States"/>
    <x v="118"/>
    <x v="32"/>
    <n v="30318"/>
    <s v="South"/>
    <s v="OFF-LA-10004484"/>
    <s v="Office Supplies"/>
    <s v="Labels"/>
    <s v="Avery 476"/>
    <x v="714"/>
    <n v="3"/>
    <n v="0"/>
    <n v="5.6993999999999998"/>
  </r>
  <r>
    <n v="763"/>
    <s v="CA-2015-114923"/>
    <d v="2015-02-08T00:00:00"/>
    <d v="2015-02-13T00:00:00"/>
    <s v="Standard Class"/>
    <s v="LH-17020"/>
    <s v="Lisa Hazard"/>
    <s v="Consumer"/>
    <s v="United States"/>
    <x v="38"/>
    <x v="24"/>
    <n v="43229"/>
    <s v="East"/>
    <s v="TEC-PH-10003931"/>
    <s v="Technology"/>
    <s v="Phones"/>
    <s v="JBL Micro Wireless Portable Bluetooth Speaker"/>
    <x v="715"/>
    <n v="3"/>
    <n v="0.4"/>
    <n v="-26.995499999999993"/>
  </r>
  <r>
    <n v="764"/>
    <s v="CA-2014-162775"/>
    <d v="2014-01-13T00:00:00"/>
    <d v="2014-01-15T00:00:00"/>
    <s v="Second Class"/>
    <s v="CS-12250"/>
    <s v="Chris Selesnick"/>
    <s v="Corporate"/>
    <s v="United States"/>
    <x v="151"/>
    <x v="28"/>
    <n v="71111"/>
    <s v="South"/>
    <s v="OFF-EN-10001990"/>
    <s v="Office Supplies"/>
    <s v="Envelopes"/>
    <s v="Staple envelope"/>
    <x v="716"/>
    <n v="2"/>
    <n v="0"/>
    <n v="5.3391999999999991"/>
  </r>
  <r>
    <n v="765"/>
    <s v="CA-2014-162775"/>
    <d v="2014-01-13T00:00:00"/>
    <d v="2014-01-15T00:00:00"/>
    <s v="Second Class"/>
    <s v="CS-12250"/>
    <s v="Chris Selesnick"/>
    <s v="Corporate"/>
    <s v="United States"/>
    <x v="151"/>
    <x v="28"/>
    <n v="71111"/>
    <s v="South"/>
    <s v="OFF-EN-10001532"/>
    <s v="Office Supplies"/>
    <s v="Envelopes"/>
    <s v="Brown Kraft Recycled Envelopes"/>
    <x v="717"/>
    <n v="3"/>
    <n v="0"/>
    <n v="25.47"/>
  </r>
  <r>
    <n v="766"/>
    <s v="CA-2014-162775"/>
    <d v="2014-01-13T00:00:00"/>
    <d v="2014-01-15T00:00:00"/>
    <s v="Second Class"/>
    <s v="CS-12250"/>
    <s v="Chris Selesnick"/>
    <s v="Corporate"/>
    <s v="United States"/>
    <x v="151"/>
    <x v="28"/>
    <n v="71111"/>
    <s v="South"/>
    <s v="TEC-AC-10003174"/>
    <s v="Technology"/>
    <s v="Accessories"/>
    <s v="Plantronics S12 Corded Telephone Headset System"/>
    <x v="718"/>
    <n v="6"/>
    <n v="0"/>
    <n v="258.69600000000003"/>
  </r>
  <r>
    <n v="767"/>
    <s v="CA-2014-162775"/>
    <d v="2014-01-13T00:00:00"/>
    <d v="2014-01-15T00:00:00"/>
    <s v="Second Class"/>
    <s v="CS-12250"/>
    <s v="Chris Selesnick"/>
    <s v="Corporate"/>
    <s v="United States"/>
    <x v="151"/>
    <x v="28"/>
    <n v="71111"/>
    <s v="South"/>
    <s v="OFF-BI-10004187"/>
    <s v="Office Supplies"/>
    <s v="Binders"/>
    <s v="3-ring staple pack"/>
    <x v="719"/>
    <n v="3"/>
    <n v="0"/>
    <n v="2.7071999999999994"/>
  </r>
  <r>
    <n v="768"/>
    <s v="CA-2014-162775"/>
    <d v="2014-01-13T00:00:00"/>
    <d v="2014-01-15T00:00:00"/>
    <s v="Second Class"/>
    <s v="CS-12250"/>
    <s v="Chris Selesnick"/>
    <s v="Corporate"/>
    <s v="United States"/>
    <x v="151"/>
    <x v="28"/>
    <n v="71111"/>
    <s v="South"/>
    <s v="OFF-ST-10000025"/>
    <s v="Office Supplies"/>
    <s v="Storage"/>
    <s v="Fellowes Stor/Drawer Steel Plus Storage Drawers"/>
    <x v="720"/>
    <n v="6"/>
    <n v="0"/>
    <n v="34.354799999999955"/>
  </r>
  <r>
    <n v="769"/>
    <s v="CA-2014-106810"/>
    <d v="2014-05-14T00:00:00"/>
    <d v="2014-05-20T00:00:00"/>
    <s v="Standard Class"/>
    <s v="AJ-10795"/>
    <s v="Anthony Johnson"/>
    <s v="Corporate"/>
    <s v="United States"/>
    <x v="84"/>
    <x v="2"/>
    <n v="33710"/>
    <s v="South"/>
    <s v="FUR-FU-10004306"/>
    <s v="Furniture"/>
    <s v="Furnishings"/>
    <s v="Electrix Halogen Magnifier Lamp"/>
    <x v="721"/>
    <n v="2"/>
    <n v="0.2"/>
    <n v="23.315999999999988"/>
  </r>
  <r>
    <n v="770"/>
    <s v="CA-2016-157245"/>
    <d v="2016-05-19T00:00:00"/>
    <d v="2016-05-24T00:00:00"/>
    <s v="Standard Class"/>
    <s v="LE-16810"/>
    <s v="Laurel Elliston"/>
    <s v="Consumer"/>
    <s v="United States"/>
    <x v="81"/>
    <x v="17"/>
    <n v="22204"/>
    <s v="South"/>
    <s v="FUR-CH-10003746"/>
    <s v="Furniture"/>
    <s v="Chairs"/>
    <s v="Hon 4070 Series Pagoda Round Back Stacking Chairs"/>
    <x v="722"/>
    <n v="2"/>
    <n v="0"/>
    <n v="179.74880000000002"/>
  </r>
  <r>
    <n v="771"/>
    <s v="CA-2017-104220"/>
    <d v="2017-01-30T00:00:00"/>
    <d v="2017-02-05T00:00:00"/>
    <s v="Standard Class"/>
    <s v="BV-11245"/>
    <s v="Benjamin Venier"/>
    <s v="Corporate"/>
    <s v="United States"/>
    <x v="96"/>
    <x v="23"/>
    <n v="50315"/>
    <s v="Central"/>
    <s v="OFF-BI-10001036"/>
    <s v="Office Supplies"/>
    <s v="Binders"/>
    <s v="Cardinal EasyOpen D-Ring Binders"/>
    <x v="723"/>
    <n v="2"/>
    <n v="0"/>
    <n v="9.14"/>
  </r>
  <r>
    <n v="772"/>
    <s v="CA-2017-104220"/>
    <d v="2017-01-30T00:00:00"/>
    <d v="2017-02-05T00:00:00"/>
    <s v="Standard Class"/>
    <s v="BV-11245"/>
    <s v="Benjamin Venier"/>
    <s v="Corporate"/>
    <s v="United States"/>
    <x v="96"/>
    <x v="23"/>
    <n v="50315"/>
    <s v="Central"/>
    <s v="TEC-PH-10004614"/>
    <s v="Technology"/>
    <s v="Phones"/>
    <s v="AT&amp;T 841000 Phone"/>
    <x v="724"/>
    <n v="3"/>
    <n v="0"/>
    <n v="51.75"/>
  </r>
  <r>
    <n v="773"/>
    <s v="CA-2017-104220"/>
    <d v="2017-01-30T00:00:00"/>
    <d v="2017-02-05T00:00:00"/>
    <s v="Standard Class"/>
    <s v="BV-11245"/>
    <s v="Benjamin Venier"/>
    <s v="Corporate"/>
    <s v="United States"/>
    <x v="96"/>
    <x v="23"/>
    <n v="50315"/>
    <s v="Central"/>
    <s v="OFF-BI-10000301"/>
    <s v="Office Supplies"/>
    <s v="Binders"/>
    <s v="GBC Instant Report Kit"/>
    <x v="725"/>
    <n v="5"/>
    <n v="0"/>
    <n v="16.175000000000001"/>
  </r>
  <r>
    <n v="774"/>
    <s v="CA-2017-104220"/>
    <d v="2017-01-30T00:00:00"/>
    <d v="2017-02-05T00:00:00"/>
    <s v="Standard Class"/>
    <s v="BV-11245"/>
    <s v="Benjamin Venier"/>
    <s v="Corporate"/>
    <s v="United States"/>
    <x v="96"/>
    <x v="23"/>
    <n v="50315"/>
    <s v="Central"/>
    <s v="OFF-BI-10003910"/>
    <s v="Office Supplies"/>
    <s v="Binders"/>
    <s v="DXL Angle-View Binders with Locking Rings by Samsill"/>
    <x v="726"/>
    <n v="1"/>
    <n v="0"/>
    <n v="3.4695"/>
  </r>
  <r>
    <n v="775"/>
    <s v="CA-2017-104220"/>
    <d v="2017-01-30T00:00:00"/>
    <d v="2017-02-05T00:00:00"/>
    <s v="Standard Class"/>
    <s v="BV-11245"/>
    <s v="Benjamin Venier"/>
    <s v="Corporate"/>
    <s v="United States"/>
    <x v="96"/>
    <x v="23"/>
    <n v="50315"/>
    <s v="Central"/>
    <s v="OFF-AR-10004648"/>
    <s v="Office Supplies"/>
    <s v="Art"/>
    <s v="Boston 19500 Mighty Mite Electric Pencil Sharpener"/>
    <x v="727"/>
    <n v="2"/>
    <n v="0"/>
    <n v="10.881"/>
  </r>
  <r>
    <n v="776"/>
    <s v="CA-2017-104220"/>
    <d v="2017-01-30T00:00:00"/>
    <d v="2017-02-05T00:00:00"/>
    <s v="Standard Class"/>
    <s v="BV-11245"/>
    <s v="Benjamin Venier"/>
    <s v="Corporate"/>
    <s v="United States"/>
    <x v="96"/>
    <x v="23"/>
    <n v="50315"/>
    <s v="Central"/>
    <s v="FUR-FU-10002597"/>
    <s v="Furniture"/>
    <s v="Furnishings"/>
    <s v="C-Line Magnetic Cubicle Keepers, Clear Polypropylene"/>
    <x v="728"/>
    <n v="7"/>
    <n v="0"/>
    <n v="14.523600000000002"/>
  </r>
  <r>
    <n v="777"/>
    <s v="CA-2014-165974"/>
    <d v="2014-06-29T00:00:00"/>
    <d v="2014-07-06T00:00:00"/>
    <s v="Standard Class"/>
    <s v="DL-12865"/>
    <s v="Dan Lawera"/>
    <s v="Consumer"/>
    <s v="United States"/>
    <x v="74"/>
    <x v="24"/>
    <n v="45231"/>
    <s v="East"/>
    <s v="OFF-AR-10003405"/>
    <s v="Office Supplies"/>
    <s v="Art"/>
    <s v="Dixon My First Ticonderoga Pencil, #2"/>
    <x v="729"/>
    <n v="7"/>
    <n v="0.2"/>
    <n v="3.6854999999999958"/>
  </r>
  <r>
    <n v="778"/>
    <s v="CA-2015-144267"/>
    <d v="2015-08-21T00:00:00"/>
    <d v="2015-08-23T00:00:00"/>
    <s v="First Class"/>
    <s v="NZ-18565"/>
    <s v="Nick Zandusky"/>
    <s v="Home Office"/>
    <s v="United States"/>
    <x v="8"/>
    <x v="1"/>
    <n v="94110"/>
    <s v="West"/>
    <s v="FUR-CH-10002335"/>
    <s v="Furniture"/>
    <s v="Chairs"/>
    <s v="Hon GuestStacker Chair"/>
    <x v="730"/>
    <n v="3"/>
    <n v="0.2"/>
    <n v="40.800600000000003"/>
  </r>
  <r>
    <n v="779"/>
    <s v="CA-2015-144267"/>
    <d v="2015-08-21T00:00:00"/>
    <d v="2015-08-23T00:00:00"/>
    <s v="First Class"/>
    <s v="NZ-18565"/>
    <s v="Nick Zandusky"/>
    <s v="Home Office"/>
    <s v="United States"/>
    <x v="8"/>
    <x v="1"/>
    <n v="94110"/>
    <s v="West"/>
    <s v="OFF-PA-10000157"/>
    <s v="Office Supplies"/>
    <s v="Paper"/>
    <s v="Xerox 191"/>
    <x v="731"/>
    <n v="3"/>
    <n v="0"/>
    <n v="28.171799999999998"/>
  </r>
  <r>
    <n v="780"/>
    <s v="CA-2015-144267"/>
    <d v="2015-08-21T00:00:00"/>
    <d v="2015-08-23T00:00:00"/>
    <s v="First Class"/>
    <s v="NZ-18565"/>
    <s v="Nick Zandusky"/>
    <s v="Home Office"/>
    <s v="United States"/>
    <x v="8"/>
    <x v="1"/>
    <n v="94110"/>
    <s v="West"/>
    <s v="OFF-PA-10001947"/>
    <s v="Office Supplies"/>
    <s v="Paper"/>
    <s v="Xerox 1974"/>
    <x v="100"/>
    <n v="4"/>
    <n v="0"/>
    <n v="11.720800000000001"/>
  </r>
  <r>
    <n v="781"/>
    <s v="CA-2015-144267"/>
    <d v="2015-08-21T00:00:00"/>
    <d v="2015-08-23T00:00:00"/>
    <s v="First Class"/>
    <s v="NZ-18565"/>
    <s v="Nick Zandusky"/>
    <s v="Home Office"/>
    <s v="United States"/>
    <x v="8"/>
    <x v="1"/>
    <n v="94110"/>
    <s v="West"/>
    <s v="OFF-PA-10003657"/>
    <s v="Office Supplies"/>
    <s v="Paper"/>
    <s v="Xerox 1927"/>
    <x v="732"/>
    <n v="1"/>
    <n v="0"/>
    <n v="1.9259999999999997"/>
  </r>
  <r>
    <n v="782"/>
    <s v="US-2015-157014"/>
    <d v="2015-10-03T00:00:00"/>
    <d v="2015-10-06T00:00:00"/>
    <s v="Second Class"/>
    <s v="BM-11785"/>
    <s v="Bryan Mills"/>
    <s v="Consumer"/>
    <s v="United States"/>
    <x v="38"/>
    <x v="24"/>
    <n v="43229"/>
    <s v="East"/>
    <s v="OFF-BI-10001098"/>
    <s v="Office Supplies"/>
    <s v="Binders"/>
    <s v="Acco D-Ring Binder w/DublLock"/>
    <x v="733"/>
    <n v="5"/>
    <n v="0.7"/>
    <n v="-22.448999999999991"/>
  </r>
  <r>
    <n v="783"/>
    <s v="US-2015-157014"/>
    <d v="2015-10-03T00:00:00"/>
    <d v="2015-10-06T00:00:00"/>
    <s v="Second Class"/>
    <s v="BM-11785"/>
    <s v="Bryan Mills"/>
    <s v="Consumer"/>
    <s v="United States"/>
    <x v="38"/>
    <x v="24"/>
    <n v="43229"/>
    <s v="East"/>
    <s v="TEC-AC-10002167"/>
    <s v="Technology"/>
    <s v="Accessories"/>
    <s v="Imation 8gb Micro Traveldrive Usb 2.0 Flash Drive"/>
    <x v="734"/>
    <n v="2"/>
    <n v="0.2"/>
    <n v="-2.6999999999999993"/>
  </r>
  <r>
    <n v="784"/>
    <s v="US-2015-157014"/>
    <d v="2015-10-03T00:00:00"/>
    <d v="2015-10-06T00:00:00"/>
    <s v="Second Class"/>
    <s v="BM-11785"/>
    <s v="Bryan Mills"/>
    <s v="Consumer"/>
    <s v="United States"/>
    <x v="38"/>
    <x v="24"/>
    <n v="43229"/>
    <s v="East"/>
    <s v="FUR-BO-10004409"/>
    <s v="Furniture"/>
    <s v="Bookcases"/>
    <s v="Safco Value Mate Series Steel Bookcases, Baked Enamel Finish on Steel, Gray"/>
    <x v="735"/>
    <n v="1"/>
    <n v="0.5"/>
    <n v="-15.615600000000001"/>
  </r>
  <r>
    <n v="785"/>
    <s v="US-2015-157014"/>
    <d v="2015-10-03T00:00:00"/>
    <d v="2015-10-06T00:00:00"/>
    <s v="Second Class"/>
    <s v="BM-11785"/>
    <s v="Bryan Mills"/>
    <s v="Consumer"/>
    <s v="United States"/>
    <x v="38"/>
    <x v="24"/>
    <n v="43229"/>
    <s v="East"/>
    <s v="TEC-AC-10000057"/>
    <s v="Technology"/>
    <s v="Accessories"/>
    <s v="Microsoft Natural Ergonomic Keyboard 4000"/>
    <x v="736"/>
    <n v="2"/>
    <n v="0.2"/>
    <n v="0.59979999999999656"/>
  </r>
  <r>
    <n v="786"/>
    <s v="CA-2015-154921"/>
    <d v="2015-05-23T00:00:00"/>
    <d v="2015-05-28T00:00:00"/>
    <s v="Standard Class"/>
    <s v="EA-14035"/>
    <s v="Erin Ashbrook"/>
    <s v="Corporate"/>
    <s v="United States"/>
    <x v="29"/>
    <x v="20"/>
    <n v="29203"/>
    <s v="South"/>
    <s v="OFF-EN-10000056"/>
    <s v="Office Supplies"/>
    <s v="Envelopes"/>
    <s v="Cameo Buff Policy Envelopes"/>
    <x v="737"/>
    <n v="3"/>
    <n v="0"/>
    <n v="87.744299999999981"/>
  </r>
  <r>
    <n v="787"/>
    <s v="CA-2017-129567"/>
    <d v="2017-03-17T00:00:00"/>
    <d v="2017-03-21T00:00:00"/>
    <s v="Second Class"/>
    <s v="CL-12565"/>
    <s v="Clay Ludtke"/>
    <s v="Consumer"/>
    <s v="United States"/>
    <x v="152"/>
    <x v="1"/>
    <n v="93534"/>
    <s v="West"/>
    <s v="OFF-BI-10000014"/>
    <s v="Office Supplies"/>
    <s v="Binders"/>
    <s v="Heavy-Duty E-Z-D Binders"/>
    <x v="738"/>
    <n v="2"/>
    <n v="0.2"/>
    <n v="5.8914"/>
  </r>
  <r>
    <n v="788"/>
    <s v="CA-2015-154620"/>
    <d v="2015-12-12T00:00:00"/>
    <d v="2015-12-16T00:00:00"/>
    <s v="Standard Class"/>
    <s v="LT-17110"/>
    <s v="Liz Thompson"/>
    <s v="Consumer"/>
    <s v="United States"/>
    <x v="152"/>
    <x v="1"/>
    <n v="93534"/>
    <s v="West"/>
    <s v="FUR-CH-10004675"/>
    <s v="Furniture"/>
    <s v="Chairs"/>
    <s v="Lifetime Advantage Folding Chairs, 4/Carton"/>
    <x v="739"/>
    <n v="2"/>
    <n v="0.2"/>
    <n v="34.89279999999998"/>
  </r>
  <r>
    <n v="789"/>
    <s v="CA-2015-115938"/>
    <d v="2015-06-26T00:00:00"/>
    <d v="2015-06-30T00:00:00"/>
    <s v="Standard Class"/>
    <s v="SA-20830"/>
    <s v="Sue Ann Reed"/>
    <s v="Consumer"/>
    <s v="United States"/>
    <x v="102"/>
    <x v="17"/>
    <n v="23223"/>
    <s v="South"/>
    <s v="OFF-BI-10001543"/>
    <s v="Office Supplies"/>
    <s v="Binders"/>
    <s v="GBC VeloBinder Manual Binding System"/>
    <x v="740"/>
    <n v="4"/>
    <n v="0"/>
    <n v="69.100800000000007"/>
  </r>
  <r>
    <n v="790"/>
    <s v="CA-2015-115938"/>
    <d v="2015-06-26T00:00:00"/>
    <d v="2015-06-30T00:00:00"/>
    <s v="Standard Class"/>
    <s v="SA-20830"/>
    <s v="Sue Ann Reed"/>
    <s v="Consumer"/>
    <s v="United States"/>
    <x v="102"/>
    <x v="17"/>
    <n v="23223"/>
    <s v="South"/>
    <s v="OFF-ST-10001321"/>
    <s v="Office Supplies"/>
    <s v="Storage"/>
    <s v="Decoflex Hanging Personal Folder File, Blue"/>
    <x v="741"/>
    <n v="1"/>
    <n v="0"/>
    <n v="4.1634000000000011"/>
  </r>
  <r>
    <n v="791"/>
    <s v="CA-2015-115938"/>
    <d v="2015-06-26T00:00:00"/>
    <d v="2015-06-30T00:00:00"/>
    <s v="Standard Class"/>
    <s v="SA-20830"/>
    <s v="Sue Ann Reed"/>
    <s v="Consumer"/>
    <s v="United States"/>
    <x v="102"/>
    <x v="17"/>
    <n v="23223"/>
    <s v="South"/>
    <s v="OFF-BI-10001132"/>
    <s v="Office Supplies"/>
    <s v="Binders"/>
    <s v="Acco PRESSTEX Data Binder with Storage Hooks, Dark Blue, 9 1/2&quot; X 11&quot;"/>
    <x v="742"/>
    <n v="8"/>
    <n v="0"/>
    <n v="21.089600000000001"/>
  </r>
  <r>
    <n v="792"/>
    <s v="CA-2015-115938"/>
    <d v="2015-06-26T00:00:00"/>
    <d v="2015-06-30T00:00:00"/>
    <s v="Standard Class"/>
    <s v="SA-20830"/>
    <s v="Sue Ann Reed"/>
    <s v="Consumer"/>
    <s v="United States"/>
    <x v="102"/>
    <x v="17"/>
    <n v="23223"/>
    <s v="South"/>
    <s v="FUR-CH-10003199"/>
    <s v="Furniture"/>
    <s v="Chairs"/>
    <s v="Office Star - Contemporary Task Swivel Chair"/>
    <x v="743"/>
    <n v="3"/>
    <n v="0"/>
    <n v="79.905599999999993"/>
  </r>
  <r>
    <n v="793"/>
    <s v="CA-2016-105256"/>
    <d v="2016-05-20T00:00:00"/>
    <d v="2016-05-20T00:00:00"/>
    <s v="Same Day"/>
    <s v="JK-15730"/>
    <s v="Joe Kamberova"/>
    <s v="Consumer"/>
    <s v="United States"/>
    <x v="153"/>
    <x v="3"/>
    <n v="28806"/>
    <s v="South"/>
    <s v="TEC-PH-10001530"/>
    <s v="Technology"/>
    <s v="Phones"/>
    <s v="Cisco Unified IP Phone 7945G VoIP phone"/>
    <x v="744"/>
    <n v="5"/>
    <n v="0.2"/>
    <n v="85.247500000000002"/>
  </r>
  <r>
    <n v="794"/>
    <s v="CA-2014-156433"/>
    <d v="2014-09-20T00:00:00"/>
    <d v="2014-09-26T00:00:00"/>
    <s v="Standard Class"/>
    <s v="ES-14020"/>
    <s v="Erica Smith"/>
    <s v="Consumer"/>
    <s v="United States"/>
    <x v="8"/>
    <x v="1"/>
    <n v="94110"/>
    <s v="West"/>
    <s v="OFF-LA-10001569"/>
    <s v="Office Supplies"/>
    <s v="Labels"/>
    <s v="Avery 499"/>
    <x v="745"/>
    <n v="2"/>
    <n v="0"/>
    <n v="4.5815999999999999"/>
  </r>
  <r>
    <n v="795"/>
    <s v="CA-2014-156433"/>
    <d v="2014-09-20T00:00:00"/>
    <d v="2014-09-26T00:00:00"/>
    <s v="Standard Class"/>
    <s v="ES-14020"/>
    <s v="Erica Smith"/>
    <s v="Consumer"/>
    <s v="United States"/>
    <x v="8"/>
    <x v="1"/>
    <n v="94110"/>
    <s v="West"/>
    <s v="OFF-PA-10003724"/>
    <s v="Office Supplies"/>
    <s v="Paper"/>
    <s v="Wirebound Message Book, 4 per Page"/>
    <x v="746"/>
    <n v="4"/>
    <n v="0"/>
    <n v="10.642799999999999"/>
  </r>
  <r>
    <n v="796"/>
    <s v="CA-2017-151428"/>
    <d v="2017-09-21T00:00:00"/>
    <d v="2017-09-26T00:00:00"/>
    <s v="Standard Class"/>
    <s v="RH-19495"/>
    <s v="Rick Hansen"/>
    <s v="Consumer"/>
    <s v="United States"/>
    <x v="30"/>
    <x v="11"/>
    <n v="55901"/>
    <s v="Central"/>
    <s v="OFF-BI-10000546"/>
    <s v="Office Supplies"/>
    <s v="Binders"/>
    <s v="Avery Durable Binders"/>
    <x v="171"/>
    <n v="7"/>
    <n v="0"/>
    <n v="9.8783999999999992"/>
  </r>
  <r>
    <n v="797"/>
    <s v="CA-2015-124653"/>
    <d v="2015-12-24T00:00:00"/>
    <d v="2015-12-26T00:00:00"/>
    <s v="First Class"/>
    <s v="DB-13120"/>
    <s v="David Bremer"/>
    <s v="Corporate"/>
    <s v="United States"/>
    <x v="30"/>
    <x v="15"/>
    <n v="14609"/>
    <s v="East"/>
    <s v="OFF-PA-10000176"/>
    <s v="Office Supplies"/>
    <s v="Paper"/>
    <s v="Xerox 1887"/>
    <x v="747"/>
    <n v="7"/>
    <n v="0"/>
    <n v="63.739199999999997"/>
  </r>
  <r>
    <n v="798"/>
    <s v="CA-2015-124653"/>
    <d v="2015-12-24T00:00:00"/>
    <d v="2015-12-26T00:00:00"/>
    <s v="First Class"/>
    <s v="DB-13120"/>
    <s v="David Bremer"/>
    <s v="Corporate"/>
    <s v="United States"/>
    <x v="30"/>
    <x v="15"/>
    <n v="14609"/>
    <s v="East"/>
    <s v="OFF-PA-10002365"/>
    <s v="Office Supplies"/>
    <s v="Paper"/>
    <s v="Xerox 1967"/>
    <x v="91"/>
    <n v="2"/>
    <n v="0"/>
    <n v="6.2208000000000006"/>
  </r>
  <r>
    <n v="799"/>
    <s v="CA-2015-124653"/>
    <d v="2015-12-24T00:00:00"/>
    <d v="2015-12-26T00:00:00"/>
    <s v="First Class"/>
    <s v="DB-13120"/>
    <s v="David Bremer"/>
    <s v="Corporate"/>
    <s v="United States"/>
    <x v="30"/>
    <x v="15"/>
    <n v="14609"/>
    <s v="East"/>
    <s v="OFF-LA-10002271"/>
    <s v="Office Supplies"/>
    <s v="Labels"/>
    <s v="Smead Alpha-Z Color-Coded Second Alphabetical Labels and Starter Set"/>
    <x v="748"/>
    <n v="7"/>
    <n v="0"/>
    <n v="10.348799999999999"/>
  </r>
  <r>
    <n v="800"/>
    <s v="CA-2015-101910"/>
    <d v="2015-11-27T00:00:00"/>
    <d v="2015-12-03T00:00:00"/>
    <s v="Standard Class"/>
    <s v="CD-11920"/>
    <s v="Carlos Daly"/>
    <s v="Consumer"/>
    <s v="United States"/>
    <x v="154"/>
    <x v="1"/>
    <n v="92530"/>
    <s v="West"/>
    <s v="FUR-CH-10002647"/>
    <s v="Furniture"/>
    <s v="Chairs"/>
    <s v="Situations Contoured Folding Chairs, 4/Set"/>
    <x v="514"/>
    <n v="5"/>
    <n v="0.2"/>
    <n v="17.745000000000019"/>
  </r>
  <r>
    <n v="801"/>
    <s v="CA-2017-105809"/>
    <d v="2017-02-20T00:00:00"/>
    <d v="2017-02-23T00:00:00"/>
    <s v="First Class"/>
    <s v="HW-14935"/>
    <s v="Helen Wasserman"/>
    <s v="Corporate"/>
    <s v="United States"/>
    <x v="70"/>
    <x v="1"/>
    <n v="92105"/>
    <s v="West"/>
    <s v="FUR-FU-10004090"/>
    <s v="Furniture"/>
    <s v="Furnishings"/>
    <s v="Executive Impressions 14&quot; Contract Wall Clock"/>
    <x v="749"/>
    <n v="1"/>
    <n v="0"/>
    <n v="7.3358999999999988"/>
  </r>
  <r>
    <n v="802"/>
    <s v="CA-2017-105809"/>
    <d v="2017-02-20T00:00:00"/>
    <d v="2017-02-23T00:00:00"/>
    <s v="First Class"/>
    <s v="HW-14935"/>
    <s v="Helen Wasserman"/>
    <s v="Corporate"/>
    <s v="United States"/>
    <x v="70"/>
    <x v="1"/>
    <n v="92105"/>
    <s v="West"/>
    <s v="TEC-PH-10001580"/>
    <s v="Technology"/>
    <s v="Phones"/>
    <s v="Logitech Mobile Speakerphone P710e - speaker phone"/>
    <x v="750"/>
    <n v="2"/>
    <n v="0.2"/>
    <n v="18.897199999999991"/>
  </r>
  <r>
    <n v="803"/>
    <s v="CA-2016-136133"/>
    <d v="2016-08-18T00:00:00"/>
    <d v="2016-08-23T00:00:00"/>
    <s v="Second Class"/>
    <s v="HW-14935"/>
    <s v="Helen Wasserman"/>
    <s v="Corporate"/>
    <s v="United States"/>
    <x v="20"/>
    <x v="15"/>
    <n v="10024"/>
    <s v="East"/>
    <s v="OFF-AP-10000576"/>
    <s v="Office Supplies"/>
    <s v="Appliances"/>
    <s v="Belkin 7 Outlet SurgeMaster II"/>
    <x v="751"/>
    <n v="9"/>
    <n v="0"/>
    <n v="99.48960000000001"/>
  </r>
  <r>
    <n v="804"/>
    <s v="CA-2016-115504"/>
    <d v="2016-03-12T00:00:00"/>
    <d v="2016-03-17T00:00:00"/>
    <s v="Standard Class"/>
    <s v="MC-18130"/>
    <s v="Mike Caudle"/>
    <s v="Corporate"/>
    <s v="United States"/>
    <x v="53"/>
    <x v="28"/>
    <n v="71203"/>
    <s v="South"/>
    <s v="OFF-PA-10003953"/>
    <s v="Office Supplies"/>
    <s v="Paper"/>
    <s v="Xerox 218"/>
    <x v="91"/>
    <n v="2"/>
    <n v="0"/>
    <n v="6.2208000000000006"/>
  </r>
  <r>
    <n v="805"/>
    <s v="CA-2017-135783"/>
    <d v="2017-04-22T00:00:00"/>
    <d v="2017-04-24T00:00:00"/>
    <s v="First Class"/>
    <s v="GM-14440"/>
    <s v="Gary McGarr"/>
    <s v="Consumer"/>
    <s v="United States"/>
    <x v="8"/>
    <x v="1"/>
    <n v="94122"/>
    <s v="West"/>
    <s v="FUR-FU-10000794"/>
    <s v="Furniture"/>
    <s v="Furnishings"/>
    <s v="Eldon Stackable Tray, Side-Load, Legal, Smoke"/>
    <x v="723"/>
    <n v="2"/>
    <n v="0"/>
    <n v="6.2151999999999994"/>
  </r>
  <r>
    <n v="806"/>
    <s v="CA-2014-134313"/>
    <d v="2014-11-01T00:00:00"/>
    <d v="2014-11-07T00:00:00"/>
    <s v="Standard Class"/>
    <s v="RA-19915"/>
    <s v="Russell Applegate"/>
    <s v="Consumer"/>
    <s v="United States"/>
    <x v="60"/>
    <x v="22"/>
    <n v="80219"/>
    <s v="West"/>
    <s v="OFF-AR-10001897"/>
    <s v="Office Supplies"/>
    <s v="Art"/>
    <s v="Model L Table or Wall-Mount Pencil Sharpener"/>
    <x v="752"/>
    <n v="3"/>
    <n v="0.2"/>
    <n v="4.3176000000000005"/>
  </r>
  <r>
    <n v="807"/>
    <s v="CA-2014-134313"/>
    <d v="2014-11-01T00:00:00"/>
    <d v="2014-11-07T00:00:00"/>
    <s v="Standard Class"/>
    <s v="RA-19915"/>
    <s v="Russell Applegate"/>
    <s v="Consumer"/>
    <s v="United States"/>
    <x v="60"/>
    <x v="22"/>
    <n v="80219"/>
    <s v="West"/>
    <s v="TEC-PH-10001795"/>
    <s v="Technology"/>
    <s v="Phones"/>
    <s v="ClearOne CHATAttach 160 - speaker phone"/>
    <x v="753"/>
    <n v="4"/>
    <n v="0.2"/>
    <n v="247.99599999999981"/>
  </r>
  <r>
    <n v="808"/>
    <s v="CA-2015-140921"/>
    <d v="2015-02-03T00:00:00"/>
    <d v="2015-02-05T00:00:00"/>
    <s v="First Class"/>
    <s v="AA-10375"/>
    <s v="Allen Armold"/>
    <s v="Consumer"/>
    <s v="United States"/>
    <x v="155"/>
    <x v="8"/>
    <n v="68104"/>
    <s v="Central"/>
    <s v="FUR-FU-10003347"/>
    <s v="Furniture"/>
    <s v="Furnishings"/>
    <s v="Coloredge Poster Frame"/>
    <x v="158"/>
    <n v="2"/>
    <n v="0"/>
    <n v="11.076000000000001"/>
  </r>
  <r>
    <n v="809"/>
    <s v="CA-2015-140921"/>
    <d v="2015-02-03T00:00:00"/>
    <d v="2015-02-05T00:00:00"/>
    <s v="First Class"/>
    <s v="AA-10375"/>
    <s v="Allen Armold"/>
    <s v="Consumer"/>
    <s v="United States"/>
    <x v="155"/>
    <x v="8"/>
    <n v="68104"/>
    <s v="Central"/>
    <s v="TEC-AC-10004901"/>
    <s v="Technology"/>
    <s v="Accessories"/>
    <s v="Kensington SlimBlade Notebook Wireless Mouse with Nano Receiver "/>
    <x v="145"/>
    <n v="3"/>
    <n v="0"/>
    <n v="50.989800000000002"/>
  </r>
  <r>
    <n v="810"/>
    <s v="CA-2014-151995"/>
    <d v="2014-10-13T00:00:00"/>
    <d v="2014-10-15T00:00:00"/>
    <s v="First Class"/>
    <s v="ZC-21910"/>
    <s v="Zuschuss Carroll"/>
    <s v="Consumer"/>
    <s v="United States"/>
    <x v="156"/>
    <x v="4"/>
    <n v="98026"/>
    <s v="West"/>
    <s v="OFF-AR-10003190"/>
    <s v="Office Supplies"/>
    <s v="Art"/>
    <s v="Newell 32"/>
    <x v="132"/>
    <n v="4"/>
    <n v="0"/>
    <n v="3.2256"/>
  </r>
  <r>
    <n v="811"/>
    <s v="CA-2014-151995"/>
    <d v="2014-10-13T00:00:00"/>
    <d v="2014-10-15T00:00:00"/>
    <s v="First Class"/>
    <s v="ZC-21910"/>
    <s v="Zuschuss Carroll"/>
    <s v="Consumer"/>
    <s v="United States"/>
    <x v="156"/>
    <x v="4"/>
    <n v="98026"/>
    <s v="West"/>
    <s v="FUR-TA-10002903"/>
    <s v="Furniture"/>
    <s v="Tables"/>
    <s v="Bevis Round Bullnose 29&quot; High Table Top"/>
    <x v="754"/>
    <n v="5"/>
    <n v="0"/>
    <n v="311.65199999999999"/>
  </r>
  <r>
    <n v="812"/>
    <s v="CA-2014-151995"/>
    <d v="2014-10-13T00:00:00"/>
    <d v="2014-10-15T00:00:00"/>
    <s v="First Class"/>
    <s v="ZC-21910"/>
    <s v="Zuschuss Carroll"/>
    <s v="Consumer"/>
    <s v="United States"/>
    <x v="156"/>
    <x v="4"/>
    <n v="98026"/>
    <s v="West"/>
    <s v="OFF-AP-10000240"/>
    <s v="Office Supplies"/>
    <s v="Appliances"/>
    <s v="Belkin F9G930V10-GRY 9 Outlet Surge"/>
    <x v="755"/>
    <n v="4"/>
    <n v="0"/>
    <n v="62.036799999999971"/>
  </r>
  <r>
    <n v="813"/>
    <s v="CA-2014-151995"/>
    <d v="2014-10-13T00:00:00"/>
    <d v="2014-10-15T00:00:00"/>
    <s v="First Class"/>
    <s v="ZC-21910"/>
    <s v="Zuschuss Carroll"/>
    <s v="Consumer"/>
    <s v="United States"/>
    <x v="156"/>
    <x v="4"/>
    <n v="98026"/>
    <s v="West"/>
    <s v="TEC-AC-10001101"/>
    <s v="Technology"/>
    <s v="Accessories"/>
    <s v="Sony 16GB Class 10 Micro SDHC R40 Memory Card"/>
    <x v="756"/>
    <n v="2"/>
    <n v="0"/>
    <n v="2.5779999999999994"/>
  </r>
  <r>
    <n v="814"/>
    <s v="CA-2017-143686"/>
    <d v="2017-05-14T00:00:00"/>
    <d v="2017-05-14T00:00:00"/>
    <s v="Same Day"/>
    <s v="PJ-19015"/>
    <s v="Pauline Johnson"/>
    <s v="Consumer"/>
    <s v="United States"/>
    <x v="157"/>
    <x v="1"/>
    <n v="92704"/>
    <s v="West"/>
    <s v="FUR-FU-10000794"/>
    <s v="Furniture"/>
    <s v="Furnishings"/>
    <s v="Eldon Stackable Tray, Side-Load, Legal, Smoke"/>
    <x v="723"/>
    <n v="2"/>
    <n v="0"/>
    <n v="6.2151999999999994"/>
  </r>
  <r>
    <n v="815"/>
    <s v="CA-2017-143686"/>
    <d v="2017-05-14T00:00:00"/>
    <d v="2017-05-14T00:00:00"/>
    <s v="Same Day"/>
    <s v="PJ-19015"/>
    <s v="Pauline Johnson"/>
    <s v="Consumer"/>
    <s v="United States"/>
    <x v="157"/>
    <x v="1"/>
    <n v="92704"/>
    <s v="West"/>
    <s v="TEC-AC-10001838"/>
    <s v="Technology"/>
    <s v="Accessories"/>
    <s v="Razer Tiamat Over Ear 7.1 Surround Sound PC Gaming Headset"/>
    <x v="757"/>
    <n v="7"/>
    <n v="0"/>
    <n v="601.96990000000005"/>
  </r>
  <r>
    <n v="816"/>
    <s v="CA-2015-106565"/>
    <d v="2015-03-20T00:00:00"/>
    <d v="2015-03-23T00:00:00"/>
    <s v="First Class"/>
    <s v="BW-11110"/>
    <s v="Bart Watters"/>
    <s v="Corporate"/>
    <s v="United States"/>
    <x v="158"/>
    <x v="6"/>
    <n v="53209"/>
    <s v="Central"/>
    <s v="OFF-PA-10000061"/>
    <s v="Office Supplies"/>
    <s v="Paper"/>
    <s v="Xerox 205"/>
    <x v="187"/>
    <n v="8"/>
    <n v="0"/>
    <n v="24.883200000000002"/>
  </r>
  <r>
    <n v="817"/>
    <s v="CA-2016-149370"/>
    <d v="2016-09-15T00:00:00"/>
    <d v="2016-09-19T00:00:00"/>
    <s v="Standard Class"/>
    <s v="DB-13210"/>
    <s v="Dean Braden"/>
    <s v="Consumer"/>
    <s v="United States"/>
    <x v="10"/>
    <x v="9"/>
    <n v="19140"/>
    <s v="East"/>
    <s v="OFF-PA-10003651"/>
    <s v="Office Supplies"/>
    <s v="Paper"/>
    <s v="Xerox 1968"/>
    <x v="758"/>
    <n v="1"/>
    <n v="0.2"/>
    <n v="1.8703999999999998"/>
  </r>
  <r>
    <n v="818"/>
    <s v="CA-2014-140858"/>
    <d v="2014-06-28T00:00:00"/>
    <d v="2014-07-02T00:00:00"/>
    <s v="Standard Class"/>
    <s v="CA-12775"/>
    <s v="Cynthia Arntzen"/>
    <s v="Consumer"/>
    <s v="United States"/>
    <x v="10"/>
    <x v="9"/>
    <n v="19140"/>
    <s v="East"/>
    <s v="OFF-PA-10000304"/>
    <s v="Office Supplies"/>
    <s v="Paper"/>
    <s v="Xerox 1995"/>
    <x v="759"/>
    <n v="8"/>
    <n v="0.2"/>
    <n v="14.5152"/>
  </r>
  <r>
    <n v="819"/>
    <s v="CA-2014-140858"/>
    <d v="2014-06-28T00:00:00"/>
    <d v="2014-07-02T00:00:00"/>
    <s v="Standard Class"/>
    <s v="CA-12775"/>
    <s v="Cynthia Arntzen"/>
    <s v="Consumer"/>
    <s v="United States"/>
    <x v="10"/>
    <x v="9"/>
    <n v="19140"/>
    <s v="East"/>
    <s v="OFF-BI-10003094"/>
    <s v="Office Supplies"/>
    <s v="Binders"/>
    <s v="Self-Adhesive Ring Binder Labels"/>
    <x v="760"/>
    <n v="3"/>
    <n v="0.7"/>
    <n v="-2.4287999999999998"/>
  </r>
  <r>
    <n v="820"/>
    <s v="CA-2014-140858"/>
    <d v="2014-06-28T00:00:00"/>
    <d v="2014-07-02T00:00:00"/>
    <s v="Standard Class"/>
    <s v="CA-12775"/>
    <s v="Cynthia Arntzen"/>
    <s v="Consumer"/>
    <s v="United States"/>
    <x v="10"/>
    <x v="9"/>
    <n v="19140"/>
    <s v="East"/>
    <s v="FUR-CH-10001394"/>
    <s v="Furniture"/>
    <s v="Chairs"/>
    <s v="Global Leather Executive Chair"/>
    <x v="761"/>
    <n v="5"/>
    <n v="0.3"/>
    <n v="0"/>
  </r>
  <r>
    <n v="821"/>
    <s v="CA-2014-140858"/>
    <d v="2014-06-28T00:00:00"/>
    <d v="2014-07-02T00:00:00"/>
    <s v="Standard Class"/>
    <s v="CA-12775"/>
    <s v="Cynthia Arntzen"/>
    <s v="Consumer"/>
    <s v="United States"/>
    <x v="10"/>
    <x v="9"/>
    <n v="19140"/>
    <s v="East"/>
    <s v="OFF-BI-10004230"/>
    <s v="Office Supplies"/>
    <s v="Binders"/>
    <s v="GBC Recycled Grain Textured Covers"/>
    <x v="762"/>
    <n v="3"/>
    <n v="0.7"/>
    <n v="-22.796399999999991"/>
  </r>
  <r>
    <n v="822"/>
    <s v="CA-2014-140858"/>
    <d v="2014-06-28T00:00:00"/>
    <d v="2014-07-02T00:00:00"/>
    <s v="Standard Class"/>
    <s v="CA-12775"/>
    <s v="Cynthia Arntzen"/>
    <s v="Consumer"/>
    <s v="United States"/>
    <x v="10"/>
    <x v="9"/>
    <n v="19140"/>
    <s v="East"/>
    <s v="OFF-PA-10003395"/>
    <s v="Office Supplies"/>
    <s v="Paper"/>
    <s v="Xerox 1941"/>
    <x v="763"/>
    <n v="4"/>
    <n v="0.2"/>
    <n v="117.43199999999999"/>
  </r>
  <r>
    <n v="823"/>
    <s v="CA-2017-101434"/>
    <d v="2017-06-20T00:00:00"/>
    <d v="2017-06-27T00:00:00"/>
    <s v="Standard Class"/>
    <s v="TR-21325"/>
    <s v="Toby Ritter"/>
    <s v="Consumer"/>
    <s v="United States"/>
    <x v="78"/>
    <x v="30"/>
    <n v="7109"/>
    <s v="East"/>
    <s v="TEC-AC-10002402"/>
    <s v="Technology"/>
    <s v="Accessories"/>
    <s v="Razer Kraken PRO Over Ear PC and Music Headset"/>
    <x v="764"/>
    <n v="3"/>
    <n v="0"/>
    <n v="71.990999999999985"/>
  </r>
  <r>
    <n v="824"/>
    <s v="CA-2017-101434"/>
    <d v="2017-06-20T00:00:00"/>
    <d v="2017-06-27T00:00:00"/>
    <s v="Standard Class"/>
    <s v="TR-21325"/>
    <s v="Toby Ritter"/>
    <s v="Consumer"/>
    <s v="United States"/>
    <x v="78"/>
    <x v="30"/>
    <n v="7109"/>
    <s v="East"/>
    <s v="OFF-LA-10003223"/>
    <s v="Office Supplies"/>
    <s v="Labels"/>
    <s v="Avery 508"/>
    <x v="765"/>
    <n v="2"/>
    <n v="0"/>
    <n v="4.8117999999999999"/>
  </r>
  <r>
    <n v="825"/>
    <s v="US-2014-102071"/>
    <d v="2014-05-09T00:00:00"/>
    <d v="2014-05-15T00:00:00"/>
    <s v="Standard Class"/>
    <s v="PG-18820"/>
    <s v="Patrick Gardner"/>
    <s v="Consumer"/>
    <s v="United States"/>
    <x v="8"/>
    <x v="1"/>
    <n v="94110"/>
    <s v="West"/>
    <s v="TEC-AC-10003441"/>
    <s v="Technology"/>
    <s v="Accessories"/>
    <s v="Kingston Digital DataTraveler 32GB USB 2.0"/>
    <x v="766"/>
    <n v="4"/>
    <n v="0"/>
    <n v="4.0679999999999978"/>
  </r>
  <r>
    <n v="826"/>
    <s v="US-2014-102071"/>
    <d v="2014-05-09T00:00:00"/>
    <d v="2014-05-15T00:00:00"/>
    <s v="Standard Class"/>
    <s v="PG-18820"/>
    <s v="Patrick Gardner"/>
    <s v="Consumer"/>
    <s v="United States"/>
    <x v="8"/>
    <x v="1"/>
    <n v="94110"/>
    <s v="West"/>
    <s v="TEC-AC-10000109"/>
    <s v="Technology"/>
    <s v="Accessories"/>
    <s v="Sony Micro Vault Click 16 GB USB 2.0 Flash Drive"/>
    <x v="767"/>
    <n v="3"/>
    <n v="0"/>
    <n v="40.31280000000001"/>
  </r>
  <r>
    <n v="827"/>
    <s v="CA-2017-126956"/>
    <d v="2017-08-21T00:00:00"/>
    <d v="2017-08-28T00:00:00"/>
    <s v="Standard Class"/>
    <s v="GT-14710"/>
    <s v="Greg Tran"/>
    <s v="Consumer"/>
    <s v="United States"/>
    <x v="69"/>
    <x v="11"/>
    <n v="55044"/>
    <s v="Central"/>
    <s v="OFF-FA-10002280"/>
    <s v="Office Supplies"/>
    <s v="Fasteners"/>
    <s v="Advantus Plastic Paper Clips"/>
    <x v="768"/>
    <n v="7"/>
    <n v="0"/>
    <n v="16.8"/>
  </r>
  <r>
    <n v="828"/>
    <s v="CA-2017-126956"/>
    <d v="2017-08-21T00:00:00"/>
    <d v="2017-08-28T00:00:00"/>
    <s v="Standard Class"/>
    <s v="GT-14710"/>
    <s v="Greg Tran"/>
    <s v="Consumer"/>
    <s v="United States"/>
    <x v="69"/>
    <x v="11"/>
    <n v="55044"/>
    <s v="Central"/>
    <s v="OFF-SU-10000381"/>
    <s v="Office Supplies"/>
    <s v="Supplies"/>
    <s v="Acme Forged Steel Scissors with Black Enamel Handles"/>
    <x v="769"/>
    <n v="4"/>
    <n v="0"/>
    <n v="10.799599999999998"/>
  </r>
  <r>
    <n v="829"/>
    <s v="CA-2017-126956"/>
    <d v="2017-08-21T00:00:00"/>
    <d v="2017-08-28T00:00:00"/>
    <s v="Standard Class"/>
    <s v="GT-14710"/>
    <s v="Greg Tran"/>
    <s v="Consumer"/>
    <s v="United States"/>
    <x v="69"/>
    <x v="11"/>
    <n v="55044"/>
    <s v="Central"/>
    <s v="OFF-EN-10004459"/>
    <s v="Office Supplies"/>
    <s v="Envelopes"/>
    <s v="Security-Tint Envelopes"/>
    <x v="770"/>
    <n v="2"/>
    <n v="0"/>
    <n v="7.4871999999999996"/>
  </r>
  <r>
    <n v="830"/>
    <s v="CA-2017-129462"/>
    <d v="2017-06-16T00:00:00"/>
    <d v="2017-06-21T00:00:00"/>
    <s v="Second Class"/>
    <s v="JE-15745"/>
    <s v="Joel Eaton"/>
    <s v="Consumer"/>
    <s v="United States"/>
    <x v="159"/>
    <x v="0"/>
    <n v="41042"/>
    <s v="South"/>
    <s v="FUR-CH-10000665"/>
    <s v="Furniture"/>
    <s v="Chairs"/>
    <s v="Global Airflow Leather Mesh Back Chair, Black"/>
    <x v="85"/>
    <n v="2"/>
    <n v="0"/>
    <n v="90.587999999999965"/>
  </r>
  <r>
    <n v="831"/>
    <s v="CA-2017-129462"/>
    <d v="2017-06-16T00:00:00"/>
    <d v="2017-06-21T00:00:00"/>
    <s v="Second Class"/>
    <s v="JE-15745"/>
    <s v="Joel Eaton"/>
    <s v="Consumer"/>
    <s v="United States"/>
    <x v="159"/>
    <x v="0"/>
    <n v="41042"/>
    <s v="South"/>
    <s v="OFF-AP-10003884"/>
    <s v="Office Supplies"/>
    <s v="Appliances"/>
    <s v="Fellowes Smart Surge Ten-Outlet Protector, Platinum"/>
    <x v="771"/>
    <n v="3"/>
    <n v="0"/>
    <n v="50.584800000000008"/>
  </r>
  <r>
    <n v="832"/>
    <s v="CA-2017-129462"/>
    <d v="2017-06-16T00:00:00"/>
    <d v="2017-06-21T00:00:00"/>
    <s v="Second Class"/>
    <s v="JE-15745"/>
    <s v="Joel Eaton"/>
    <s v="Consumer"/>
    <s v="United States"/>
    <x v="159"/>
    <x v="0"/>
    <n v="41042"/>
    <s v="South"/>
    <s v="TEC-PH-10001557"/>
    <s v="Technology"/>
    <s v="Phones"/>
    <s v="Pyle PMP37LED"/>
    <x v="772"/>
    <n v="2"/>
    <n v="0"/>
    <n v="51.834599999999995"/>
  </r>
  <r>
    <n v="833"/>
    <s v="CA-2017-129462"/>
    <d v="2017-06-16T00:00:00"/>
    <d v="2017-06-21T00:00:00"/>
    <s v="Second Class"/>
    <s v="JE-15745"/>
    <s v="Joel Eaton"/>
    <s v="Consumer"/>
    <s v="United States"/>
    <x v="159"/>
    <x v="0"/>
    <n v="41042"/>
    <s v="South"/>
    <s v="TEC-PH-10002085"/>
    <s v="Technology"/>
    <s v="Phones"/>
    <s v="Clarity 53712"/>
    <x v="773"/>
    <n v="1"/>
    <n v="0"/>
    <n v="17.157400000000003"/>
  </r>
  <r>
    <n v="834"/>
    <s v="CA-2016-165316"/>
    <d v="2016-07-23T00:00:00"/>
    <d v="2016-07-27T00:00:00"/>
    <s v="Standard Class"/>
    <s v="JB-15400"/>
    <s v="Jennifer Braxton"/>
    <s v="Corporate"/>
    <s v="United States"/>
    <x v="67"/>
    <x v="2"/>
    <n v="33614"/>
    <s v="South"/>
    <s v="OFF-AR-10002956"/>
    <s v="Office Supplies"/>
    <s v="Art"/>
    <s v="Boston 16801 Nautilus Battery Pencil Sharpener"/>
    <x v="774"/>
    <n v="2"/>
    <n v="0.2"/>
    <n v="2.6411999999999995"/>
  </r>
  <r>
    <n v="835"/>
    <s v="CA-2016-165316"/>
    <d v="2016-07-23T00:00:00"/>
    <d v="2016-07-27T00:00:00"/>
    <s v="Standard Class"/>
    <s v="JB-15400"/>
    <s v="Jennifer Braxton"/>
    <s v="Corporate"/>
    <s v="United States"/>
    <x v="67"/>
    <x v="2"/>
    <n v="33614"/>
    <s v="South"/>
    <s v="OFF-AP-10003266"/>
    <s v="Office Supplies"/>
    <s v="Appliances"/>
    <s v="Holmes Replacement Filter for HEPA Air Cleaner, Large Room"/>
    <x v="775"/>
    <n v="2"/>
    <n v="0.2"/>
    <n v="6.5164"/>
  </r>
  <r>
    <n v="836"/>
    <s v="CA-2016-165316"/>
    <d v="2016-07-23T00:00:00"/>
    <d v="2016-07-27T00:00:00"/>
    <s v="Standard Class"/>
    <s v="JB-15400"/>
    <s v="Jennifer Braxton"/>
    <s v="Corporate"/>
    <s v="United States"/>
    <x v="67"/>
    <x v="2"/>
    <n v="33614"/>
    <s v="South"/>
    <s v="TEC-MA-10004002"/>
    <s v="Technology"/>
    <s v="Machines"/>
    <s v="Zebra GX420t Direct Thermal/Thermal Transfer Printer"/>
    <x v="776"/>
    <n v="1"/>
    <n v="0.5"/>
    <n v="-111.49950000000007"/>
  </r>
  <r>
    <n v="837"/>
    <s v="US-2014-115987"/>
    <d v="2014-09-08T00:00:00"/>
    <d v="2014-09-13T00:00:00"/>
    <s v="Second Class"/>
    <s v="LH-17020"/>
    <s v="Lisa Hazard"/>
    <s v="Consumer"/>
    <s v="United States"/>
    <x v="139"/>
    <x v="5"/>
    <n v="75701"/>
    <s v="Central"/>
    <s v="OFF-BI-10001071"/>
    <s v="Office Supplies"/>
    <s v="Binders"/>
    <s v="GBC ProClick Punch Binding System"/>
    <x v="777"/>
    <n v="4"/>
    <n v="0.8"/>
    <n v="-79.335199999999986"/>
  </r>
  <r>
    <n v="838"/>
    <s v="US-2017-156083"/>
    <d v="2017-11-04T00:00:00"/>
    <d v="2017-11-11T00:00:00"/>
    <s v="Standard Class"/>
    <s v="JL-15175"/>
    <s v="James Lanier"/>
    <s v="Home Office"/>
    <s v="United States"/>
    <x v="29"/>
    <x v="18"/>
    <n v="38401"/>
    <s v="South"/>
    <s v="OFF-PA-10001560"/>
    <s v="Office Supplies"/>
    <s v="Paper"/>
    <s v="Adams Telephone Message Books, 5 1/4” x 11”"/>
    <x v="778"/>
    <n v="2"/>
    <n v="0.2"/>
    <n v="3.2615999999999996"/>
  </r>
  <r>
    <n v="839"/>
    <s v="US-2016-137547"/>
    <d v="2016-03-07T00:00:00"/>
    <d v="2016-03-12T00:00:00"/>
    <s v="Standard Class"/>
    <s v="EB-13705"/>
    <s v="Ed Braxton"/>
    <s v="Corporate"/>
    <s v="United States"/>
    <x v="5"/>
    <x v="5"/>
    <n v="76106"/>
    <s v="Central"/>
    <s v="TEC-PH-10002365"/>
    <s v="Technology"/>
    <s v="Phones"/>
    <s v="Belkin Grip Candy Sheer Case / Cover for iPhone 5 and 5S"/>
    <x v="779"/>
    <n v="3"/>
    <n v="0.2"/>
    <n v="1.5804"/>
  </r>
  <r>
    <n v="840"/>
    <s v="CA-2015-100454"/>
    <d v="2015-11-20T00:00:00"/>
    <d v="2015-11-25T00:00:00"/>
    <s v="Standard Class"/>
    <s v="BM-11650"/>
    <s v="Brian Moss"/>
    <s v="Corporate"/>
    <s v="United States"/>
    <x v="20"/>
    <x v="15"/>
    <n v="10035"/>
    <s v="East"/>
    <s v="OFF-AR-10004648"/>
    <s v="Office Supplies"/>
    <s v="Art"/>
    <s v="Boston 19500 Mighty Mite Electric Pencil Sharpener"/>
    <x v="780"/>
    <n v="3"/>
    <n v="0"/>
    <n v="16.3215"/>
  </r>
  <r>
    <n v="841"/>
    <s v="CA-2015-100454"/>
    <d v="2015-11-20T00:00:00"/>
    <d v="2015-11-25T00:00:00"/>
    <s v="Standard Class"/>
    <s v="BM-11650"/>
    <s v="Brian Moss"/>
    <s v="Corporate"/>
    <s v="United States"/>
    <x v="20"/>
    <x v="15"/>
    <n v="10035"/>
    <s v="East"/>
    <s v="OFF-AR-10002578"/>
    <s v="Office Supplies"/>
    <s v="Art"/>
    <s v="Newell 335"/>
    <x v="132"/>
    <n v="4"/>
    <n v="0"/>
    <n v="3.3407999999999998"/>
  </r>
  <r>
    <n v="842"/>
    <s v="CA-2015-100454"/>
    <d v="2015-11-20T00:00:00"/>
    <d v="2015-11-25T00:00:00"/>
    <s v="Standard Class"/>
    <s v="BM-11650"/>
    <s v="Brian Moss"/>
    <s v="Corporate"/>
    <s v="United States"/>
    <x v="20"/>
    <x v="15"/>
    <n v="10035"/>
    <s v="East"/>
    <s v="FUR-BO-10001519"/>
    <s v="Furniture"/>
    <s v="Bookcases"/>
    <s v="O'Sullivan 3-Shelf Heavy-Duty Bookcases"/>
    <x v="781"/>
    <n v="4"/>
    <n v="0.2"/>
    <n v="9.3024000000000058"/>
  </r>
  <r>
    <n v="843"/>
    <s v="CA-2016-161669"/>
    <d v="2016-11-07T00:00:00"/>
    <d v="2016-11-09T00:00:00"/>
    <s v="First Class"/>
    <s v="EM-14095"/>
    <s v="Eudokia Martin"/>
    <s v="Corporate"/>
    <s v="United States"/>
    <x v="1"/>
    <x v="1"/>
    <n v="90036"/>
    <s v="West"/>
    <s v="OFF-BI-10001294"/>
    <s v="Office Supplies"/>
    <s v="Binders"/>
    <s v="Fellowes Binding Cases"/>
    <x v="782"/>
    <n v="4"/>
    <n v="0.2"/>
    <n v="11.699999999999996"/>
  </r>
  <r>
    <n v="844"/>
    <s v="CA-2016-161669"/>
    <d v="2016-11-07T00:00:00"/>
    <d v="2016-11-09T00:00:00"/>
    <s v="First Class"/>
    <s v="EM-14095"/>
    <s v="Eudokia Martin"/>
    <s v="Corporate"/>
    <s v="United States"/>
    <x v="1"/>
    <x v="1"/>
    <n v="90036"/>
    <s v="West"/>
    <s v="OFF-BI-10001636"/>
    <s v="Office Supplies"/>
    <s v="Binders"/>
    <s v="Ibico Plastic and Wire Spiral Binding Combs"/>
    <x v="783"/>
    <n v="4"/>
    <n v="0.2"/>
    <n v="8.767199999999999"/>
  </r>
  <r>
    <n v="845"/>
    <s v="CA-2016-161669"/>
    <d v="2016-11-07T00:00:00"/>
    <d v="2016-11-09T00:00:00"/>
    <s v="First Class"/>
    <s v="EM-14095"/>
    <s v="Eudokia Martin"/>
    <s v="Corporate"/>
    <s v="United States"/>
    <x v="1"/>
    <x v="1"/>
    <n v="90036"/>
    <s v="West"/>
    <s v="OFF-SU-10002503"/>
    <s v="Office Supplies"/>
    <s v="Supplies"/>
    <s v="Acme Preferred Stainless Steel Scissors"/>
    <x v="716"/>
    <n v="2"/>
    <n v="0"/>
    <n v="3.2943999999999996"/>
  </r>
  <r>
    <n v="846"/>
    <s v="CA-2016-161669"/>
    <d v="2016-11-07T00:00:00"/>
    <d v="2016-11-09T00:00:00"/>
    <s v="First Class"/>
    <s v="EM-14095"/>
    <s v="Eudokia Martin"/>
    <s v="Corporate"/>
    <s v="United States"/>
    <x v="1"/>
    <x v="1"/>
    <n v="90036"/>
    <s v="West"/>
    <s v="OFF-LA-10004093"/>
    <s v="Office Supplies"/>
    <s v="Labels"/>
    <s v="Avery 486"/>
    <x v="2"/>
    <n v="2"/>
    <n v="0"/>
    <n v="6.8713999999999995"/>
  </r>
  <r>
    <n v="847"/>
    <s v="CA-2015-114300"/>
    <d v="2015-10-13T00:00:00"/>
    <d v="2015-10-17T00:00:00"/>
    <s v="Standard Class"/>
    <s v="AF-10885"/>
    <s v="Art Foster"/>
    <s v="Consumer"/>
    <s v="United States"/>
    <x v="103"/>
    <x v="0"/>
    <n v="40214"/>
    <s v="South"/>
    <s v="TEC-PH-10001552"/>
    <s v="Technology"/>
    <s v="Phones"/>
    <s v="I Need's 3d Hello Kitty Hybrid Silicone Case Cover for HTC One X 4g with 3d Hello Kitty Stylus Pen Green/pink"/>
    <x v="784"/>
    <n v="7"/>
    <n v="0"/>
    <n v="23.441600000000005"/>
  </r>
  <r>
    <n v="848"/>
    <s v="CA-2015-114300"/>
    <d v="2015-10-13T00:00:00"/>
    <d v="2015-10-17T00:00:00"/>
    <s v="Standard Class"/>
    <s v="AF-10885"/>
    <s v="Art Foster"/>
    <s v="Consumer"/>
    <s v="United States"/>
    <x v="103"/>
    <x v="0"/>
    <n v="40214"/>
    <s v="South"/>
    <s v="FUR-CH-10001891"/>
    <s v="Furniture"/>
    <s v="Chairs"/>
    <s v="Global Deluxe Office Fabric Chairs"/>
    <x v="785"/>
    <n v="3"/>
    <n v="0"/>
    <n v="77.743800000000022"/>
  </r>
  <r>
    <n v="849"/>
    <s v="CA-2017-107503"/>
    <d v="2017-01-01T00:00:00"/>
    <d v="2017-01-06T00:00:00"/>
    <s v="Standard Class"/>
    <s v="GA-14725"/>
    <s v="Guy Armstrong"/>
    <s v="Consumer"/>
    <s v="United States"/>
    <x v="160"/>
    <x v="24"/>
    <n v="44052"/>
    <s v="East"/>
    <s v="FUR-FU-10003878"/>
    <s v="Furniture"/>
    <s v="Furnishings"/>
    <s v="Linden 10&quot; Round Wall Clock, Black"/>
    <x v="786"/>
    <n v="4"/>
    <n v="0.2"/>
    <n v="8.5567999999999991"/>
  </r>
  <r>
    <n v="850"/>
    <s v="CA-2014-107755"/>
    <d v="2014-02-07T00:00:00"/>
    <d v="2014-02-12T00:00:00"/>
    <s v="Standard Class"/>
    <s v="CK-12760"/>
    <s v="Cyma Kinney"/>
    <s v="Corporate"/>
    <s v="United States"/>
    <x v="161"/>
    <x v="30"/>
    <n v="7036"/>
    <s v="East"/>
    <s v="TEC-AC-10000710"/>
    <s v="Technology"/>
    <s v="Accessories"/>
    <s v="Maxell DVD-RAM Discs"/>
    <x v="787"/>
    <n v="7"/>
    <n v="0"/>
    <n v="49.604800000000012"/>
  </r>
  <r>
    <n v="851"/>
    <s v="CA-2016-152534"/>
    <d v="2016-06-20T00:00:00"/>
    <d v="2016-06-25T00:00:00"/>
    <s v="Second Class"/>
    <s v="DP-13105"/>
    <s v="Dave Poirier"/>
    <s v="Corporate"/>
    <s v="United States"/>
    <x v="162"/>
    <x v="1"/>
    <n v="93905"/>
    <s v="West"/>
    <s v="OFF-AR-10002335"/>
    <s v="Office Supplies"/>
    <s v="Art"/>
    <s v="DIXON Oriole Pencils"/>
    <x v="788"/>
    <n v="2"/>
    <n v="0"/>
    <n v="1.3416000000000001"/>
  </r>
  <r>
    <n v="852"/>
    <s v="CA-2016-152534"/>
    <d v="2016-06-20T00:00:00"/>
    <d v="2016-06-25T00:00:00"/>
    <s v="Second Class"/>
    <s v="DP-13105"/>
    <s v="Dave Poirier"/>
    <s v="Corporate"/>
    <s v="United States"/>
    <x v="162"/>
    <x v="1"/>
    <n v="93905"/>
    <s v="West"/>
    <s v="OFF-PA-10001870"/>
    <s v="Office Supplies"/>
    <s v="Paper"/>
    <s v="Xerox 202"/>
    <x v="789"/>
    <n v="6"/>
    <n v="0"/>
    <n v="18.662400000000002"/>
  </r>
  <r>
    <n v="853"/>
    <s v="CA-2016-113747"/>
    <d v="2016-05-28T00:00:00"/>
    <d v="2016-06-04T00:00:00"/>
    <s v="Standard Class"/>
    <s v="VD-21670"/>
    <s v="Valerie Dominguez"/>
    <s v="Consumer"/>
    <s v="United States"/>
    <x v="25"/>
    <x v="35"/>
    <n v="39212"/>
    <s v="South"/>
    <s v="OFF-AR-10003373"/>
    <s v="Office Supplies"/>
    <s v="Art"/>
    <s v="Boston School Pro Electric Pencil Sharpener, 1670"/>
    <x v="790"/>
    <n v="6"/>
    <n v="0"/>
    <n v="50.187599999999996"/>
  </r>
  <r>
    <n v="854"/>
    <s v="CA-2016-123274"/>
    <d v="2016-02-19T00:00:00"/>
    <d v="2016-02-24T00:00:00"/>
    <s v="Standard Class"/>
    <s v="GT-14710"/>
    <s v="Greg Tran"/>
    <s v="Consumer"/>
    <s v="United States"/>
    <x v="20"/>
    <x v="15"/>
    <n v="10035"/>
    <s v="East"/>
    <s v="FUR-FU-10004090"/>
    <s v="Furniture"/>
    <s v="Furnishings"/>
    <s v="Executive Impressions 14&quot; Contract Wall Clock"/>
    <x v="791"/>
    <n v="2"/>
    <n v="0"/>
    <n v="14.671799999999998"/>
  </r>
  <r>
    <n v="855"/>
    <s v="CA-2016-123274"/>
    <d v="2016-02-19T00:00:00"/>
    <d v="2016-02-24T00:00:00"/>
    <s v="Standard Class"/>
    <s v="GT-14710"/>
    <s v="Greg Tran"/>
    <s v="Consumer"/>
    <s v="United States"/>
    <x v="20"/>
    <x v="15"/>
    <n v="10035"/>
    <s v="East"/>
    <s v="OFF-ST-10000736"/>
    <s v="Office Supplies"/>
    <s v="Storage"/>
    <s v="Carina Double Wide Media Storage Towers in Natural &amp; Black"/>
    <x v="423"/>
    <n v="3"/>
    <n v="0"/>
    <n v="9.7175999999999902"/>
  </r>
  <r>
    <n v="856"/>
    <s v="CA-2014-125612"/>
    <d v="2014-08-03T00:00:00"/>
    <d v="2014-08-08T00:00:00"/>
    <s v="Standard Class"/>
    <s v="BK-11260"/>
    <s v="Berenike Kampe"/>
    <s v="Consumer"/>
    <s v="United States"/>
    <x v="20"/>
    <x v="15"/>
    <n v="10035"/>
    <s v="East"/>
    <s v="OFF-PA-10001019"/>
    <s v="Office Supplies"/>
    <s v="Paper"/>
    <s v="Xerox 1884"/>
    <x v="792"/>
    <n v="2"/>
    <n v="0"/>
    <n v="18.781199999999998"/>
  </r>
  <r>
    <n v="857"/>
    <s v="CA-2014-125612"/>
    <d v="2014-08-03T00:00:00"/>
    <d v="2014-08-08T00:00:00"/>
    <s v="Standard Class"/>
    <s v="BK-11260"/>
    <s v="Berenike Kampe"/>
    <s v="Consumer"/>
    <s v="United States"/>
    <x v="20"/>
    <x v="15"/>
    <n v="10035"/>
    <s v="East"/>
    <s v="OFF-SU-10002537"/>
    <s v="Office Supplies"/>
    <s v="Supplies"/>
    <s v="Acme Box Cutter Scissors"/>
    <x v="793"/>
    <n v="10"/>
    <n v="0"/>
    <n v="26.598000000000006"/>
  </r>
  <r>
    <n v="858"/>
    <s v="CA-2014-125612"/>
    <d v="2014-08-03T00:00:00"/>
    <d v="2014-08-08T00:00:00"/>
    <s v="Standard Class"/>
    <s v="BK-11260"/>
    <s v="Berenike Kampe"/>
    <s v="Consumer"/>
    <s v="United States"/>
    <x v="20"/>
    <x v="15"/>
    <n v="10035"/>
    <s v="East"/>
    <s v="OFF-ST-10003221"/>
    <s v="Office Supplies"/>
    <s v="Storage"/>
    <s v="Staple magnet"/>
    <x v="794"/>
    <n v="2"/>
    <n v="0"/>
    <n v="5.7672000000000008"/>
  </r>
  <r>
    <n v="859"/>
    <s v="CA-2017-161984"/>
    <d v="2017-04-10T00:00:00"/>
    <d v="2017-04-15T00:00:00"/>
    <s v="Standard Class"/>
    <s v="SJ-20125"/>
    <s v="Sanjit Jacobs"/>
    <s v="Home Office"/>
    <s v="United States"/>
    <x v="163"/>
    <x v="30"/>
    <n v="8901"/>
    <s v="East"/>
    <s v="OFF-PA-10004569"/>
    <s v="Office Supplies"/>
    <s v="Paper"/>
    <s v="Wirebound Message Books, Two 4 1/4&quot; x 5&quot; Forms per Page"/>
    <x v="245"/>
    <n v="1"/>
    <n v="0"/>
    <n v="3.5766999999999998"/>
  </r>
  <r>
    <n v="860"/>
    <s v="CA-2017-161984"/>
    <d v="2017-04-10T00:00:00"/>
    <d v="2017-04-15T00:00:00"/>
    <s v="Standard Class"/>
    <s v="SJ-20125"/>
    <s v="Sanjit Jacobs"/>
    <s v="Home Office"/>
    <s v="United States"/>
    <x v="163"/>
    <x v="30"/>
    <n v="8901"/>
    <s v="East"/>
    <s v="OFF-FA-10000624"/>
    <s v="Office Supplies"/>
    <s v="Fasteners"/>
    <s v="OIC Binder Clips"/>
    <x v="181"/>
    <n v="2"/>
    <n v="0"/>
    <n v="3.58"/>
  </r>
  <r>
    <n v="861"/>
    <s v="CA-2014-133851"/>
    <d v="2014-06-09T00:00:00"/>
    <d v="2014-06-16T00:00:00"/>
    <s v="Standard Class"/>
    <s v="CM-12445"/>
    <s v="Chuck Magee"/>
    <s v="Consumer"/>
    <s v="United States"/>
    <x v="8"/>
    <x v="1"/>
    <n v="94122"/>
    <s v="West"/>
    <s v="OFF-SU-10001225"/>
    <s v="Office Supplies"/>
    <s v="Supplies"/>
    <s v="Staple remover"/>
    <x v="351"/>
    <n v="2"/>
    <n v="0"/>
    <n v="0.14719999999999978"/>
  </r>
  <r>
    <n v="862"/>
    <s v="CA-2014-133851"/>
    <d v="2014-06-09T00:00:00"/>
    <d v="2014-06-16T00:00:00"/>
    <s v="Standard Class"/>
    <s v="CM-12445"/>
    <s v="Chuck Magee"/>
    <s v="Consumer"/>
    <s v="United States"/>
    <x v="8"/>
    <x v="1"/>
    <n v="94122"/>
    <s v="West"/>
    <s v="OFF-AR-10003752"/>
    <s v="Office Supplies"/>
    <s v="Art"/>
    <s v="Deluxe Chalkboard Eraser Cleaner"/>
    <x v="795"/>
    <n v="2"/>
    <n v="0"/>
    <n v="10.625999999999999"/>
  </r>
  <r>
    <n v="863"/>
    <s v="CA-2016-134474"/>
    <d v="2016-01-05T00:00:00"/>
    <d v="2016-01-07T00:00:00"/>
    <s v="Second Class"/>
    <s v="AJ-10795"/>
    <s v="Anthony Johnson"/>
    <s v="Corporate"/>
    <s v="United States"/>
    <x v="108"/>
    <x v="2"/>
    <n v="32216"/>
    <s v="South"/>
    <s v="TEC-AC-10001714"/>
    <s v="Technology"/>
    <s v="Accessories"/>
    <s v="Logitech MX Performance Wireless Mouse"/>
    <x v="796"/>
    <n v="6"/>
    <n v="0.2"/>
    <n v="40.687800000000003"/>
  </r>
  <r>
    <n v="864"/>
    <s v="CA-2016-134474"/>
    <d v="2016-01-05T00:00:00"/>
    <d v="2016-01-07T00:00:00"/>
    <s v="Second Class"/>
    <s v="AJ-10795"/>
    <s v="Anthony Johnson"/>
    <s v="Corporate"/>
    <s v="United States"/>
    <x v="108"/>
    <x v="2"/>
    <n v="32216"/>
    <s v="South"/>
    <s v="OFF-AR-10003958"/>
    <s v="Office Supplies"/>
    <s v="Art"/>
    <s v="Newell 337"/>
    <x v="797"/>
    <n v="2"/>
    <n v="0.2"/>
    <n v="0.59039999999999915"/>
  </r>
  <r>
    <n v="865"/>
    <s v="CA-2016-134474"/>
    <d v="2016-01-05T00:00:00"/>
    <d v="2016-01-07T00:00:00"/>
    <s v="Second Class"/>
    <s v="AJ-10795"/>
    <s v="Anthony Johnson"/>
    <s v="Corporate"/>
    <s v="United States"/>
    <x v="108"/>
    <x v="2"/>
    <n v="32216"/>
    <s v="South"/>
    <s v="TEC-PH-10002923"/>
    <s v="Technology"/>
    <s v="Phones"/>
    <s v="Logitech B530 USB Headset - headset - Full size, Binaural"/>
    <x v="798"/>
    <n v="2"/>
    <n v="0.2"/>
    <n v="5.1786000000000012"/>
  </r>
  <r>
    <n v="866"/>
    <s v="CA-2014-149020"/>
    <d v="2014-01-10T00:00:00"/>
    <d v="2014-01-15T00:00:00"/>
    <s v="Standard Class"/>
    <s v="AJ-10780"/>
    <s v="Anthony Jacobs"/>
    <s v="Corporate"/>
    <s v="United States"/>
    <x v="24"/>
    <x v="17"/>
    <n v="22153"/>
    <s v="South"/>
    <s v="OFF-LA-10004272"/>
    <s v="Office Supplies"/>
    <s v="Labels"/>
    <s v="Avery 482"/>
    <x v="799"/>
    <n v="1"/>
    <n v="0"/>
    <n v="1.3583000000000001"/>
  </r>
  <r>
    <n v="867"/>
    <s v="CA-2014-149020"/>
    <d v="2014-01-10T00:00:00"/>
    <d v="2014-01-15T00:00:00"/>
    <s v="Standard Class"/>
    <s v="AJ-10780"/>
    <s v="Anthony Jacobs"/>
    <s v="Corporate"/>
    <s v="United States"/>
    <x v="24"/>
    <x v="17"/>
    <n v="22153"/>
    <s v="South"/>
    <s v="FUR-FU-10000965"/>
    <s v="Furniture"/>
    <s v="Furnishings"/>
    <s v="Howard Miller 11-1/2&quot; Diameter Ridgewood Wall Clock"/>
    <x v="800"/>
    <n v="1"/>
    <n v="0"/>
    <n v="21.295400000000001"/>
  </r>
  <r>
    <n v="868"/>
    <s v="CA-2016-134362"/>
    <d v="2016-09-29T00:00:00"/>
    <d v="2016-10-02T00:00:00"/>
    <s v="First Class"/>
    <s v="LS-16945"/>
    <s v="Linda Southworth"/>
    <s v="Corporate"/>
    <s v="United States"/>
    <x v="10"/>
    <x v="9"/>
    <n v="19140"/>
    <s v="East"/>
    <s v="OFF-LA-10004853"/>
    <s v="Office Supplies"/>
    <s v="Labels"/>
    <s v="Avery 483"/>
    <x v="801"/>
    <n v="4"/>
    <n v="0.2"/>
    <n v="5.1791999999999998"/>
  </r>
  <r>
    <n v="869"/>
    <s v="CA-2014-136742"/>
    <d v="2014-04-06T00:00:00"/>
    <d v="2014-04-10T00:00:00"/>
    <s v="Standard Class"/>
    <s v="GP-14740"/>
    <s v="Guy Phonely"/>
    <s v="Corporate"/>
    <s v="United States"/>
    <x v="152"/>
    <x v="9"/>
    <n v="17602"/>
    <s v="East"/>
    <s v="OFF-BI-10003719"/>
    <s v="Office Supplies"/>
    <s v="Binders"/>
    <s v="Large Capacity Hanging Post Binders"/>
    <x v="802"/>
    <n v="6"/>
    <n v="0.7"/>
    <n v="-35.927999999999997"/>
  </r>
  <r>
    <n v="870"/>
    <s v="CA-2016-158099"/>
    <d v="2016-09-03T00:00:00"/>
    <d v="2016-09-05T00:00:00"/>
    <s v="First Class"/>
    <s v="PK-18910"/>
    <s v="Paul Knutson"/>
    <s v="Home Office"/>
    <s v="United States"/>
    <x v="10"/>
    <x v="9"/>
    <n v="19143"/>
    <s v="East"/>
    <s v="OFF-BI-10000545"/>
    <s v="Office Supplies"/>
    <s v="Binders"/>
    <s v="GBC Ibimaster 500 Manual ProClick Binding System"/>
    <x v="803"/>
    <n v="5"/>
    <n v="0.7"/>
    <n v="-760.98000000000025"/>
  </r>
  <r>
    <n v="871"/>
    <s v="CA-2016-158099"/>
    <d v="2016-09-03T00:00:00"/>
    <d v="2016-09-05T00:00:00"/>
    <s v="First Class"/>
    <s v="PK-18910"/>
    <s v="Paul Knutson"/>
    <s v="Home Office"/>
    <s v="United States"/>
    <x v="10"/>
    <x v="9"/>
    <n v="19143"/>
    <s v="East"/>
    <s v="TEC-PH-10002496"/>
    <s v="Technology"/>
    <s v="Phones"/>
    <s v="Cisco SPA301"/>
    <x v="804"/>
    <n v="3"/>
    <n v="0.4"/>
    <n v="-46.797000000000025"/>
  </r>
  <r>
    <n v="872"/>
    <s v="CA-2015-131128"/>
    <d v="2015-10-19T00:00:00"/>
    <d v="2015-10-20T00:00:00"/>
    <s v="First Class"/>
    <s v="TB-21520"/>
    <s v="Tracy Blumstein"/>
    <s v="Consumer"/>
    <s v="United States"/>
    <x v="3"/>
    <x v="38"/>
    <n v="3301"/>
    <s v="East"/>
    <s v="OFF-PA-10003591"/>
    <s v="Office Supplies"/>
    <s v="Paper"/>
    <s v="Southworth 100% Cotton The Best Paper"/>
    <x v="805"/>
    <n v="3"/>
    <n v="0"/>
    <n v="17.22"/>
  </r>
  <r>
    <n v="873"/>
    <s v="CA-2014-148488"/>
    <d v="2014-12-10T00:00:00"/>
    <d v="2014-12-15T00:00:00"/>
    <s v="Standard Class"/>
    <s v="SM-20005"/>
    <s v="Sally Matthias"/>
    <s v="Consumer"/>
    <s v="United States"/>
    <x v="20"/>
    <x v="15"/>
    <n v="10009"/>
    <s v="East"/>
    <s v="OFF-PA-10004470"/>
    <s v="Office Supplies"/>
    <s v="Paper"/>
    <s v="Adams Write n' Stick Phone Message Book, 11&quot; X 5 1/4&quot;, 200 Messages"/>
    <x v="716"/>
    <n v="2"/>
    <n v="0"/>
    <n v="5.2255999999999991"/>
  </r>
  <r>
    <n v="874"/>
    <s v="CA-2014-148488"/>
    <d v="2014-12-10T00:00:00"/>
    <d v="2014-12-15T00:00:00"/>
    <s v="Standard Class"/>
    <s v="SM-20005"/>
    <s v="Sally Matthias"/>
    <s v="Consumer"/>
    <s v="United States"/>
    <x v="20"/>
    <x v="15"/>
    <n v="10009"/>
    <s v="East"/>
    <s v="OFF-BI-10000315"/>
    <s v="Office Supplies"/>
    <s v="Binders"/>
    <s v="Poly Designer Cover &amp; Back"/>
    <x v="806"/>
    <n v="7"/>
    <n v="0.2"/>
    <n v="37.220399999999998"/>
  </r>
  <r>
    <n v="875"/>
    <s v="CA-2017-114636"/>
    <d v="2017-08-25T00:00:00"/>
    <d v="2017-08-29T00:00:00"/>
    <s v="Standard Class"/>
    <s v="GA-14725"/>
    <s v="Guy Armstrong"/>
    <s v="Consumer"/>
    <s v="United States"/>
    <x v="35"/>
    <x v="3"/>
    <n v="28205"/>
    <s v="South"/>
    <s v="OFF-PA-10001790"/>
    <s v="Office Supplies"/>
    <s v="Paper"/>
    <s v="Xerox 1910"/>
    <x v="807"/>
    <n v="5"/>
    <n v="0.2"/>
    <n v="67.255999999999986"/>
  </r>
  <r>
    <n v="876"/>
    <s v="CA-2016-116736"/>
    <d v="2016-01-17T00:00:00"/>
    <d v="2016-01-21T00:00:00"/>
    <s v="Standard Class"/>
    <s v="CC-12430"/>
    <s v="Chuck Clark"/>
    <s v="Home Office"/>
    <s v="United States"/>
    <x v="3"/>
    <x v="38"/>
    <n v="3301"/>
    <s v="East"/>
    <s v="FUR-FU-10004017"/>
    <s v="Furniture"/>
    <s v="Furnishings"/>
    <s v="Tenex Contemporary Contur Chairmats for Low and Medium Pile Carpet, Computer, 39&quot; x 49&quot;"/>
    <x v="808"/>
    <n v="3"/>
    <n v="0"/>
    <n v="64.518000000000001"/>
  </r>
  <r>
    <n v="877"/>
    <s v="CA-2016-116736"/>
    <d v="2016-01-17T00:00:00"/>
    <d v="2016-01-21T00:00:00"/>
    <s v="Standard Class"/>
    <s v="CC-12430"/>
    <s v="Chuck Clark"/>
    <s v="Home Office"/>
    <s v="United States"/>
    <x v="3"/>
    <x v="38"/>
    <n v="3301"/>
    <s v="East"/>
    <s v="TEC-AC-10003628"/>
    <s v="Technology"/>
    <s v="Accessories"/>
    <s v="Logitech 910-002974 M325 Wireless Mouse for Web Scrolling"/>
    <x v="809"/>
    <n v="1"/>
    <n v="0"/>
    <n v="13.195600000000002"/>
  </r>
  <r>
    <n v="878"/>
    <s v="CA-2016-116736"/>
    <d v="2016-01-17T00:00:00"/>
    <d v="2016-01-21T00:00:00"/>
    <s v="Standard Class"/>
    <s v="CC-12430"/>
    <s v="Chuck Clark"/>
    <s v="Home Office"/>
    <s v="United States"/>
    <x v="3"/>
    <x v="38"/>
    <n v="3301"/>
    <s v="East"/>
    <s v="TEC-AC-10002049"/>
    <s v="Technology"/>
    <s v="Accessories"/>
    <s v="Logitech G19 Programmable Gaming Keyboard"/>
    <x v="810"/>
    <n v="3"/>
    <n v="0"/>
    <n v="66.954599999999971"/>
  </r>
  <r>
    <n v="879"/>
    <s v="US-2014-158638"/>
    <d v="2014-09-17T00:00:00"/>
    <d v="2014-09-21T00:00:00"/>
    <s v="Standard Class"/>
    <s v="AG-10765"/>
    <s v="Anthony Garverick"/>
    <s v="Home Office"/>
    <s v="United States"/>
    <x v="10"/>
    <x v="9"/>
    <n v="19120"/>
    <s v="East"/>
    <s v="OFF-BI-10003712"/>
    <s v="Office Supplies"/>
    <s v="Binders"/>
    <s v="Acco Pressboard Covers with Storage Hooks, 14 7/8&quot; x 11&quot;, Light Blue"/>
    <x v="811"/>
    <n v="4"/>
    <n v="0.7"/>
    <n v="-4.1243999999999996"/>
  </r>
  <r>
    <n v="880"/>
    <s v="CA-2017-111689"/>
    <d v="2017-11-30T00:00:00"/>
    <d v="2017-12-02T00:00:00"/>
    <s v="Second Class"/>
    <s v="HP-14815"/>
    <s v="Harold Pawlan"/>
    <s v="Home Office"/>
    <s v="United States"/>
    <x v="20"/>
    <x v="15"/>
    <n v="10024"/>
    <s v="East"/>
    <s v="OFF-BI-10003984"/>
    <s v="Office Supplies"/>
    <s v="Binders"/>
    <s v="Lock-Up Easel 'Spel-Binder'"/>
    <x v="812"/>
    <n v="3"/>
    <n v="0.2"/>
    <n v="23.109299999999998"/>
  </r>
  <r>
    <n v="881"/>
    <s v="CA-2017-111689"/>
    <d v="2017-11-30T00:00:00"/>
    <d v="2017-12-02T00:00:00"/>
    <s v="Second Class"/>
    <s v="HP-14815"/>
    <s v="Harold Pawlan"/>
    <s v="Home Office"/>
    <s v="United States"/>
    <x v="20"/>
    <x v="15"/>
    <n v="10024"/>
    <s v="East"/>
    <s v="FUR-CH-10004287"/>
    <s v="Furniture"/>
    <s v="Chairs"/>
    <s v="SAFCO Arco Folding Chair"/>
    <x v="813"/>
    <n v="5"/>
    <n v="0.1"/>
    <n v="262.38999999999987"/>
  </r>
  <r>
    <n v="882"/>
    <s v="CA-2015-129098"/>
    <d v="2015-10-09T00:00:00"/>
    <d v="2015-10-13T00:00:00"/>
    <s v="Standard Class"/>
    <s v="DK-13090"/>
    <s v="Dave Kipp"/>
    <s v="Consumer"/>
    <s v="United States"/>
    <x v="24"/>
    <x v="17"/>
    <n v="22153"/>
    <s v="South"/>
    <s v="OFF-ST-10001321"/>
    <s v="Office Supplies"/>
    <s v="Storage"/>
    <s v="Decoflex Hanging Personal Folder File, Blue"/>
    <x v="117"/>
    <n v="2"/>
    <n v="0"/>
    <n v="8.3268000000000022"/>
  </r>
  <r>
    <n v="883"/>
    <s v="US-2017-123463"/>
    <d v="2017-12-23T00:00:00"/>
    <d v="2017-12-23T00:00:00"/>
    <s v="Same Day"/>
    <s v="GZ-14470"/>
    <s v="Gary Zandusky"/>
    <s v="Consumer"/>
    <s v="United States"/>
    <x v="8"/>
    <x v="1"/>
    <n v="94109"/>
    <s v="West"/>
    <s v="OFF-AR-10001118"/>
    <s v="Office Supplies"/>
    <s v="Art"/>
    <s v="Binney &amp; Smith Crayola Metallic Crayons, 16-Color Pack"/>
    <x v="814"/>
    <n v="4"/>
    <n v="0"/>
    <n v="5.9312000000000014"/>
  </r>
  <r>
    <n v="884"/>
    <s v="CA-2016-165148"/>
    <d v="2016-10-22T00:00:00"/>
    <d v="2016-10-24T00:00:00"/>
    <s v="First Class"/>
    <s v="PM-19135"/>
    <s v="Peter McVee"/>
    <s v="Home Office"/>
    <s v="United States"/>
    <x v="66"/>
    <x v="12"/>
    <n v="48227"/>
    <s v="Central"/>
    <s v="FUR-FU-10000732"/>
    <s v="Furniture"/>
    <s v="Furnishings"/>
    <s v="Eldon 200 Class Desk Accessories"/>
    <x v="815"/>
    <n v="5"/>
    <n v="0"/>
    <n v="10.047999999999998"/>
  </r>
  <r>
    <n v="885"/>
    <s v="CA-2014-134061"/>
    <d v="2014-04-29T00:00:00"/>
    <d v="2014-05-04T00:00:00"/>
    <s v="Standard Class"/>
    <s v="LL-16840"/>
    <s v="Lauren Leatherbury"/>
    <s v="Consumer"/>
    <s v="United States"/>
    <x v="30"/>
    <x v="15"/>
    <n v="14609"/>
    <s v="East"/>
    <s v="FUR-FU-10001424"/>
    <s v="Furniture"/>
    <s v="Furnishings"/>
    <s v="Dax Clear Box Frame"/>
    <x v="45"/>
    <n v="2"/>
    <n v="0"/>
    <n v="5.936399999999999"/>
  </r>
  <r>
    <n v="886"/>
    <s v="CA-2015-143602"/>
    <d v="2015-04-25T00:00:00"/>
    <d v="2015-04-28T00:00:00"/>
    <s v="Second Class"/>
    <s v="JS-15595"/>
    <s v="Jill Stevenson"/>
    <s v="Corporate"/>
    <s v="United States"/>
    <x v="1"/>
    <x v="1"/>
    <n v="90045"/>
    <s v="West"/>
    <s v="OFF-BI-10002071"/>
    <s v="Office Supplies"/>
    <s v="Binders"/>
    <s v="Fellowes Black Plastic Comb Bindings"/>
    <x v="816"/>
    <n v="3"/>
    <n v="0.2"/>
    <n v="4.5317999999999996"/>
  </r>
  <r>
    <n v="887"/>
    <s v="CA-2017-115364"/>
    <d v="2017-06-26T00:00:00"/>
    <d v="2017-07-02T00:00:00"/>
    <s v="Standard Class"/>
    <s v="OT-18730"/>
    <s v="Olvera Toch"/>
    <s v="Consumer"/>
    <s v="United States"/>
    <x v="70"/>
    <x v="1"/>
    <n v="92105"/>
    <s v="West"/>
    <s v="OFF-ST-10002486"/>
    <s v="Office Supplies"/>
    <s v="Storage"/>
    <s v="Eldon Shelf Savers Cubes and Bins"/>
    <x v="817"/>
    <n v="12"/>
    <n v="0"/>
    <n v="1.6751999999999967"/>
  </r>
  <r>
    <n v="888"/>
    <s v="CA-2017-150707"/>
    <d v="2017-10-14T00:00:00"/>
    <d v="2017-10-19T00:00:00"/>
    <s v="Standard Class"/>
    <s v="EL-13735"/>
    <s v="Ed Ludwig"/>
    <s v="Home Office"/>
    <s v="United States"/>
    <x v="29"/>
    <x v="39"/>
    <n v="21044"/>
    <s v="East"/>
    <s v="OFF-BI-10001078"/>
    <s v="Office Supplies"/>
    <s v="Binders"/>
    <s v="Acco PRESSTEX Data Binder with Storage Hooks, Dark Blue, 14 7/8&quot; X 11&quot;"/>
    <x v="818"/>
    <n v="7"/>
    <n v="0"/>
    <n v="18.453400000000002"/>
  </r>
  <r>
    <n v="889"/>
    <s v="CA-2014-104976"/>
    <d v="2014-12-09T00:00:00"/>
    <d v="2014-12-16T00:00:00"/>
    <s v="Standard Class"/>
    <s v="CK-12760"/>
    <s v="Cyma Kinney"/>
    <s v="Corporate"/>
    <s v="United States"/>
    <x v="8"/>
    <x v="1"/>
    <n v="94122"/>
    <s v="West"/>
    <s v="OFF-PA-10003845"/>
    <s v="Office Supplies"/>
    <s v="Paper"/>
    <s v="Xerox 1987"/>
    <x v="819"/>
    <n v="6"/>
    <n v="0"/>
    <n v="16.993200000000002"/>
  </r>
  <r>
    <n v="890"/>
    <s v="CA-2017-132934"/>
    <d v="2017-06-20T00:00:00"/>
    <d v="2017-06-26T00:00:00"/>
    <s v="Standard Class"/>
    <s v="JE-15475"/>
    <s v="Jeremy Ellison"/>
    <s v="Consumer"/>
    <s v="United States"/>
    <x v="106"/>
    <x v="15"/>
    <n v="10801"/>
    <s v="East"/>
    <s v="TEC-AC-10000927"/>
    <s v="Technology"/>
    <s v="Accessories"/>
    <s v="Anker Ultrathin Bluetooth Wireless Keyboard Aluminum Cover with Stand "/>
    <x v="179"/>
    <n v="5"/>
    <n v="0"/>
    <n v="14.994999999999994"/>
  </r>
  <r>
    <n v="891"/>
    <s v="CA-2017-132934"/>
    <d v="2017-06-20T00:00:00"/>
    <d v="2017-06-26T00:00:00"/>
    <s v="Standard Class"/>
    <s v="JE-15475"/>
    <s v="Jeremy Ellison"/>
    <s v="Consumer"/>
    <s v="United States"/>
    <x v="106"/>
    <x v="15"/>
    <n v="10801"/>
    <s v="East"/>
    <s v="OFF-BI-10001098"/>
    <s v="Office Supplies"/>
    <s v="Binders"/>
    <s v="Acco D-Ring Binder w/DublLock"/>
    <x v="96"/>
    <n v="3"/>
    <n v="0.2"/>
    <n v="18.600599999999996"/>
  </r>
  <r>
    <n v="892"/>
    <s v="CA-2017-133256"/>
    <d v="2017-06-26T00:00:00"/>
    <d v="2017-06-27T00:00:00"/>
    <s v="First Class"/>
    <s v="TH-21550"/>
    <s v="Tracy Hopkins"/>
    <s v="Home Office"/>
    <s v="United States"/>
    <x v="66"/>
    <x v="12"/>
    <n v="48227"/>
    <s v="Central"/>
    <s v="OFF-PA-10001622"/>
    <s v="Office Supplies"/>
    <s v="Paper"/>
    <s v="Ampad Poly Cover Wirebound Steno Book, 6&quot; x 9&quot; Assorted Colors, Gregg Ruled"/>
    <x v="820"/>
    <n v="1"/>
    <n v="0"/>
    <n v="2.0429999999999997"/>
  </r>
  <r>
    <n v="893"/>
    <s v="CA-2017-133256"/>
    <d v="2017-06-26T00:00:00"/>
    <d v="2017-06-27T00:00:00"/>
    <s v="First Class"/>
    <s v="TH-21550"/>
    <s v="Tracy Hopkins"/>
    <s v="Home Office"/>
    <s v="United States"/>
    <x v="66"/>
    <x v="12"/>
    <n v="48227"/>
    <s v="Central"/>
    <s v="OFF-AR-10003158"/>
    <s v="Office Supplies"/>
    <s v="Art"/>
    <s v="Fluorescent Highlighters by Dixon"/>
    <x v="204"/>
    <n v="4"/>
    <n v="0"/>
    <n v="5.4127999999999989"/>
  </r>
  <r>
    <n v="894"/>
    <s v="CA-2017-133256"/>
    <d v="2017-06-26T00:00:00"/>
    <d v="2017-06-27T00:00:00"/>
    <s v="First Class"/>
    <s v="TH-21550"/>
    <s v="Tracy Hopkins"/>
    <s v="Home Office"/>
    <s v="United States"/>
    <x v="66"/>
    <x v="12"/>
    <n v="48227"/>
    <s v="Central"/>
    <s v="TEC-PH-10002660"/>
    <s v="Technology"/>
    <s v="Phones"/>
    <s v="Nortel Networks T7316 E Nt8 B27"/>
    <x v="821"/>
    <n v="8"/>
    <n v="0"/>
    <n v="135.98000000000002"/>
  </r>
  <r>
    <n v="895"/>
    <s v="CA-2016-105494"/>
    <d v="2016-11-10T00:00:00"/>
    <d v="2016-11-12T00:00:00"/>
    <s v="First Class"/>
    <s v="PC-18745"/>
    <s v="Pamela Coakley"/>
    <s v="Corporate"/>
    <s v="United States"/>
    <x v="8"/>
    <x v="1"/>
    <n v="94122"/>
    <s v="West"/>
    <s v="OFF-ST-10002205"/>
    <s v="Office Supplies"/>
    <s v="Storage"/>
    <s v="File Shuttle I and Handi-File"/>
    <x v="822"/>
    <n v="7"/>
    <n v="0"/>
    <n v="42.071400000000011"/>
  </r>
  <r>
    <n v="896"/>
    <s v="CA-2016-105494"/>
    <d v="2016-11-10T00:00:00"/>
    <d v="2016-11-12T00:00:00"/>
    <s v="First Class"/>
    <s v="PC-18745"/>
    <s v="Pamela Coakley"/>
    <s v="Corporate"/>
    <s v="United States"/>
    <x v="8"/>
    <x v="1"/>
    <n v="94122"/>
    <s v="West"/>
    <s v="OFF-BI-10003364"/>
    <s v="Office Supplies"/>
    <s v="Binders"/>
    <s v="Binding Machine Supplies"/>
    <x v="823"/>
    <n v="3"/>
    <n v="0.2"/>
    <n v="24.502800000000001"/>
  </r>
  <r>
    <n v="897"/>
    <s v="CA-2016-140634"/>
    <d v="2016-10-03T00:00:00"/>
    <d v="2016-10-06T00:00:00"/>
    <s v="Second Class"/>
    <s v="HL-15040"/>
    <s v="Hunter Lopez"/>
    <s v="Consumer"/>
    <s v="United States"/>
    <x v="12"/>
    <x v="5"/>
    <n v="77095"/>
    <s v="Central"/>
    <s v="OFF-EN-10001099"/>
    <s v="Office Supplies"/>
    <s v="Envelopes"/>
    <s v="Staple envelope"/>
    <x v="824"/>
    <n v="2"/>
    <n v="0.2"/>
    <n v="5.0855999999999986"/>
  </r>
  <r>
    <n v="898"/>
    <s v="CA-2014-144407"/>
    <d v="2014-09-09T00:00:00"/>
    <d v="2014-09-15T00:00:00"/>
    <s v="Standard Class"/>
    <s v="MS-17365"/>
    <s v="Maribeth Schnelling"/>
    <s v="Consumer"/>
    <s v="United States"/>
    <x v="66"/>
    <x v="12"/>
    <n v="48227"/>
    <s v="Central"/>
    <s v="OFF-LA-10003923"/>
    <s v="Office Supplies"/>
    <s v="Labels"/>
    <s v="Alphabetical Labels for Top Tab Filing"/>
    <x v="825"/>
    <n v="7"/>
    <n v="0"/>
    <n v="51.800000000000004"/>
  </r>
  <r>
    <n v="899"/>
    <s v="CA-2017-160983"/>
    <d v="2017-10-29T00:00:00"/>
    <d v="2017-10-31T00:00:00"/>
    <s v="Second Class"/>
    <s v="GB-14530"/>
    <s v="George Bell"/>
    <s v="Corporate"/>
    <s v="United States"/>
    <x v="109"/>
    <x v="15"/>
    <n v="13021"/>
    <s v="East"/>
    <s v="OFF-PA-10002250"/>
    <s v="Office Supplies"/>
    <s v="Paper"/>
    <s v="Things To Do Today Pad"/>
    <x v="826"/>
    <n v="8"/>
    <n v="0"/>
    <n v="22.540800000000001"/>
  </r>
  <r>
    <n v="900"/>
    <s v="US-2016-114622"/>
    <d v="2016-04-10T00:00:00"/>
    <d v="2016-04-12T00:00:00"/>
    <s v="First Class"/>
    <s v="JR-16210"/>
    <s v="Justin Ritter"/>
    <s v="Corporate"/>
    <s v="United States"/>
    <x v="24"/>
    <x v="24"/>
    <n v="45503"/>
    <s v="East"/>
    <s v="OFF-BI-10004716"/>
    <s v="Office Supplies"/>
    <s v="Binders"/>
    <s v="Wilson Jones Hanging Recycled Pressboard Data Binders"/>
    <x v="827"/>
    <n v="2"/>
    <n v="0.7"/>
    <n v="-6.5296000000000003"/>
  </r>
  <r>
    <n v="901"/>
    <s v="CA-2017-150959"/>
    <d v="2017-11-11T00:00:00"/>
    <d v="2017-11-13T00:00:00"/>
    <s v="First Class"/>
    <s v="TD-20995"/>
    <s v="Tamara Dahlen"/>
    <s v="Consumer"/>
    <s v="United States"/>
    <x v="164"/>
    <x v="5"/>
    <n v="75043"/>
    <s v="Central"/>
    <s v="OFF-LA-10001045"/>
    <s v="Office Supplies"/>
    <s v="Labels"/>
    <s v="Permanent Self-Adhesive File Folder Labels for Typewriters by Universal"/>
    <x v="828"/>
    <n v="5"/>
    <n v="0.2"/>
    <n v="3.3929999999999989"/>
  </r>
  <r>
    <n v="902"/>
    <s v="CA-2017-150959"/>
    <d v="2017-11-11T00:00:00"/>
    <d v="2017-11-13T00:00:00"/>
    <s v="First Class"/>
    <s v="TD-20995"/>
    <s v="Tamara Dahlen"/>
    <s v="Consumer"/>
    <s v="United States"/>
    <x v="164"/>
    <x v="5"/>
    <n v="75043"/>
    <s v="Central"/>
    <s v="OFF-BI-10001510"/>
    <s v="Office Supplies"/>
    <s v="Binders"/>
    <s v="Deluxe Heavy-Duty Vinyl Round Ring Binder"/>
    <x v="829"/>
    <n v="4"/>
    <n v="0.8"/>
    <n v="-32.088000000000008"/>
  </r>
  <r>
    <n v="903"/>
    <s v="CA-2017-132353"/>
    <d v="2017-09-15T00:00:00"/>
    <d v="2017-09-17T00:00:00"/>
    <s v="First Class"/>
    <s v="DB-13060"/>
    <s v="Dave Brooks"/>
    <s v="Consumer"/>
    <s v="United States"/>
    <x v="22"/>
    <x v="10"/>
    <n v="60653"/>
    <s v="Central"/>
    <s v="TEC-PH-10004536"/>
    <s v="Technology"/>
    <s v="Phones"/>
    <s v="Avaya 5420 Digital phone"/>
    <x v="830"/>
    <n v="3"/>
    <n v="0.2"/>
    <n v="20.248499999999993"/>
  </r>
  <r>
    <n v="904"/>
    <s v="CA-2016-130477"/>
    <d v="2016-04-08T00:00:00"/>
    <d v="2016-04-12T00:00:00"/>
    <s v="Standard Class"/>
    <s v="LC-17140"/>
    <s v="Logan Currie"/>
    <s v="Consumer"/>
    <s v="United States"/>
    <x v="1"/>
    <x v="1"/>
    <n v="90032"/>
    <s v="West"/>
    <s v="OFF-PA-10002947"/>
    <s v="Office Supplies"/>
    <s v="Paper"/>
    <s v="Xerox 1923"/>
    <x v="130"/>
    <n v="3"/>
    <n v="0"/>
    <n v="9.6191999999999993"/>
  </r>
  <r>
    <n v="905"/>
    <s v="CA-2016-130477"/>
    <d v="2016-04-08T00:00:00"/>
    <d v="2016-04-12T00:00:00"/>
    <s v="Standard Class"/>
    <s v="LC-17140"/>
    <s v="Logan Currie"/>
    <s v="Consumer"/>
    <s v="United States"/>
    <x v="1"/>
    <x v="1"/>
    <n v="90032"/>
    <s v="West"/>
    <s v="OFF-ST-10002583"/>
    <s v="Office Supplies"/>
    <s v="Storage"/>
    <s v="Fellowes Neat Ideas Storage Cubes"/>
    <x v="647"/>
    <n v="2"/>
    <n v="0"/>
    <n v="2.598399999999998"/>
  </r>
  <r>
    <n v="906"/>
    <s v="CA-2016-130477"/>
    <d v="2016-04-08T00:00:00"/>
    <d v="2016-04-12T00:00:00"/>
    <s v="Standard Class"/>
    <s v="LC-17140"/>
    <s v="Logan Currie"/>
    <s v="Consumer"/>
    <s v="United States"/>
    <x v="1"/>
    <x v="1"/>
    <n v="90032"/>
    <s v="West"/>
    <s v="OFF-PA-10000019"/>
    <s v="Office Supplies"/>
    <s v="Paper"/>
    <s v="Xerox 1931"/>
    <x v="91"/>
    <n v="2"/>
    <n v="0"/>
    <n v="6.2208000000000006"/>
  </r>
  <r>
    <n v="907"/>
    <s v="CA-2017-143259"/>
    <d v="2017-12-30T00:00:00"/>
    <d v="2018-01-03T00:00:00"/>
    <s v="Standard Class"/>
    <s v="PO-18865"/>
    <s v="Patrick O'Donnell"/>
    <s v="Consumer"/>
    <s v="United States"/>
    <x v="20"/>
    <x v="15"/>
    <n v="10009"/>
    <s v="East"/>
    <s v="FUR-BO-10003441"/>
    <s v="Furniture"/>
    <s v="Bookcases"/>
    <s v="Bush Westfield Collection Bookcases, Fully Assembled"/>
    <x v="831"/>
    <n v="4"/>
    <n v="0.2"/>
    <n v="12.117599999999968"/>
  </r>
  <r>
    <n v="908"/>
    <s v="CA-2017-143259"/>
    <d v="2017-12-30T00:00:00"/>
    <d v="2018-01-03T00:00:00"/>
    <s v="Standard Class"/>
    <s v="PO-18865"/>
    <s v="Patrick O'Donnell"/>
    <s v="Consumer"/>
    <s v="United States"/>
    <x v="20"/>
    <x v="15"/>
    <n v="10009"/>
    <s v="East"/>
    <s v="TEC-PH-10004774"/>
    <s v="Technology"/>
    <s v="Phones"/>
    <s v="Gear Head AU3700S Headset"/>
    <x v="832"/>
    <n v="7"/>
    <n v="0"/>
    <n v="2.7278999999999964"/>
  </r>
  <r>
    <n v="909"/>
    <s v="CA-2017-143259"/>
    <d v="2017-12-30T00:00:00"/>
    <d v="2018-01-03T00:00:00"/>
    <s v="Standard Class"/>
    <s v="PO-18865"/>
    <s v="Patrick O'Donnell"/>
    <s v="Consumer"/>
    <s v="United States"/>
    <x v="20"/>
    <x v="15"/>
    <n v="10009"/>
    <s v="East"/>
    <s v="OFF-BI-10003684"/>
    <s v="Office Supplies"/>
    <s v="Binders"/>
    <s v="Wilson Jones Legal Size Ring Binders"/>
    <x v="833"/>
    <n v="3"/>
    <n v="0.2"/>
    <n v="19.791"/>
  </r>
  <r>
    <n v="910"/>
    <s v="CA-2017-137596"/>
    <d v="2017-09-02T00:00:00"/>
    <d v="2017-09-07T00:00:00"/>
    <s v="Standard Class"/>
    <s v="BE-11335"/>
    <s v="Bill Eplett"/>
    <s v="Home Office"/>
    <s v="United States"/>
    <x v="25"/>
    <x v="12"/>
    <n v="49201"/>
    <s v="Central"/>
    <s v="TEC-PH-10001494"/>
    <s v="Technology"/>
    <s v="Phones"/>
    <s v="Polycom CX600 IP Phone VoIP phone"/>
    <x v="834"/>
    <n v="4"/>
    <n v="0"/>
    <n v="323.94600000000003"/>
  </r>
  <r>
    <n v="911"/>
    <s v="CA-2017-137596"/>
    <d v="2017-09-02T00:00:00"/>
    <d v="2017-09-07T00:00:00"/>
    <s v="Standard Class"/>
    <s v="BE-11335"/>
    <s v="Bill Eplett"/>
    <s v="Home Office"/>
    <s v="United States"/>
    <x v="25"/>
    <x v="12"/>
    <n v="49201"/>
    <s v="Central"/>
    <s v="TEC-AC-10004666"/>
    <s v="Technology"/>
    <s v="Accessories"/>
    <s v="Maxell iVDR EX 500GB Cartridge"/>
    <x v="835"/>
    <n v="7"/>
    <n v="0"/>
    <n v="829.37540000000024"/>
  </r>
  <r>
    <n v="912"/>
    <s v="CA-2017-137596"/>
    <d v="2017-09-02T00:00:00"/>
    <d v="2017-09-07T00:00:00"/>
    <s v="Standard Class"/>
    <s v="BE-11335"/>
    <s v="Bill Eplett"/>
    <s v="Home Office"/>
    <s v="United States"/>
    <x v="25"/>
    <x v="12"/>
    <n v="49201"/>
    <s v="Central"/>
    <s v="OFF-ST-10003816"/>
    <s v="Office Supplies"/>
    <s v="Storage"/>
    <s v="Fellowes High-Stak Drawer Files"/>
    <x v="836"/>
    <n v="2"/>
    <n v="0"/>
    <n v="81.047399999999982"/>
  </r>
  <r>
    <n v="913"/>
    <s v="CA-2015-133627"/>
    <d v="2015-05-31T00:00:00"/>
    <d v="2015-06-07T00:00:00"/>
    <s v="Standard Class"/>
    <s v="SC-20050"/>
    <s v="Sample Company A"/>
    <s v="Home Office"/>
    <s v="United States"/>
    <x v="165"/>
    <x v="29"/>
    <n v="6360"/>
    <s v="East"/>
    <s v="FUR-FU-10001935"/>
    <s v="Furniture"/>
    <s v="Furnishings"/>
    <s v="3M Hangers With Command Adhesive"/>
    <x v="500"/>
    <n v="6"/>
    <n v="0"/>
    <n v="9.1020000000000021"/>
  </r>
  <r>
    <n v="914"/>
    <s v="CA-2017-102519"/>
    <d v="2017-11-27T00:00:00"/>
    <d v="2017-11-29T00:00:00"/>
    <s v="First Class"/>
    <s v="BM-11650"/>
    <s v="Brian Moss"/>
    <s v="Corporate"/>
    <s v="United States"/>
    <x v="158"/>
    <x v="6"/>
    <n v="53209"/>
    <s v="Central"/>
    <s v="FUR-FU-10004091"/>
    <s v="Furniture"/>
    <s v="Furnishings"/>
    <s v="Howard Miller 13&quot; Diameter Goldtone Round Wall Clock"/>
    <x v="837"/>
    <n v="1"/>
    <n v="0"/>
    <n v="19.2454"/>
  </r>
  <r>
    <n v="915"/>
    <s v="CA-2017-102519"/>
    <d v="2017-11-27T00:00:00"/>
    <d v="2017-11-29T00:00:00"/>
    <s v="First Class"/>
    <s v="BM-11650"/>
    <s v="Brian Moss"/>
    <s v="Corporate"/>
    <s v="United States"/>
    <x v="158"/>
    <x v="6"/>
    <n v="53209"/>
    <s v="Central"/>
    <s v="TEC-AC-10001772"/>
    <s v="Technology"/>
    <s v="Accessories"/>
    <s v="Memorex Mini Travel Drive 16 GB USB 2.0 Flash Drive"/>
    <x v="838"/>
    <n v="9"/>
    <n v="0"/>
    <n v="56.054700000000011"/>
  </r>
  <r>
    <n v="916"/>
    <s v="US-2014-141215"/>
    <d v="2014-06-15T00:00:00"/>
    <d v="2014-06-21T00:00:00"/>
    <s v="Standard Class"/>
    <s v="KL-16555"/>
    <s v="Kelly Lampkin"/>
    <s v="Corporate"/>
    <s v="United States"/>
    <x v="52"/>
    <x v="5"/>
    <n v="78207"/>
    <s v="Central"/>
    <s v="FUR-TA-10001520"/>
    <s v="Furniture"/>
    <s v="Tables"/>
    <s v="Lesro Sheffield Collection Coffee Table, End Table, Center Table, Corner Table"/>
    <x v="839"/>
    <n v="2"/>
    <n v="0.3"/>
    <n v="-18.556200000000018"/>
  </r>
  <r>
    <n v="917"/>
    <s v="US-2014-141215"/>
    <d v="2014-06-15T00:00:00"/>
    <d v="2014-06-21T00:00:00"/>
    <s v="Standard Class"/>
    <s v="KL-16555"/>
    <s v="Kelly Lampkin"/>
    <s v="Corporate"/>
    <s v="United States"/>
    <x v="52"/>
    <x v="5"/>
    <n v="78207"/>
    <s v="Central"/>
    <s v="FUR-CH-10003379"/>
    <s v="Furniture"/>
    <s v="Chairs"/>
    <s v="Global Commerce Series High-Back Swivel/Tilt Chairs"/>
    <x v="840"/>
    <n v="4"/>
    <n v="0.3"/>
    <n v="-56.995999999999981"/>
  </r>
  <r>
    <n v="918"/>
    <s v="US-2014-141215"/>
    <d v="2014-06-15T00:00:00"/>
    <d v="2014-06-21T00:00:00"/>
    <s v="Standard Class"/>
    <s v="KL-16555"/>
    <s v="Kelly Lampkin"/>
    <s v="Corporate"/>
    <s v="United States"/>
    <x v="52"/>
    <x v="5"/>
    <n v="78207"/>
    <s v="Central"/>
    <s v="OFF-BI-10002706"/>
    <s v="Office Supplies"/>
    <s v="Binders"/>
    <s v="Avery Premier Heavy-Duty Binder with Round Locking Rings"/>
    <x v="841"/>
    <n v="3"/>
    <n v="0.8"/>
    <n v="-14.5656"/>
  </r>
  <r>
    <n v="919"/>
    <s v="CA-2016-165218"/>
    <d v="2016-03-05T00:00:00"/>
    <d v="2016-03-11T00:00:00"/>
    <s v="Standard Class"/>
    <s v="RW-19630"/>
    <s v="Rob Williams"/>
    <s v="Corporate"/>
    <s v="United States"/>
    <x v="61"/>
    <x v="5"/>
    <n v="75220"/>
    <s v="Central"/>
    <s v="OFF-EN-10000056"/>
    <s v="Office Supplies"/>
    <s v="Envelopes"/>
    <s v="Cameo Buff Policy Envelopes"/>
    <x v="842"/>
    <n v="3"/>
    <n v="0.2"/>
    <n v="50.40629999999998"/>
  </r>
  <r>
    <n v="920"/>
    <s v="CA-2016-165218"/>
    <d v="2016-03-05T00:00:00"/>
    <d v="2016-03-11T00:00:00"/>
    <s v="Standard Class"/>
    <s v="RW-19630"/>
    <s v="Rob Williams"/>
    <s v="Corporate"/>
    <s v="United States"/>
    <x v="61"/>
    <x v="5"/>
    <n v="75220"/>
    <s v="Central"/>
    <s v="OFF-ST-10001558"/>
    <s v="Office Supplies"/>
    <s v="Storage"/>
    <s v="Acco Perma 4000 Stacking Storage Drawers"/>
    <x v="843"/>
    <n v="1"/>
    <n v="0.2"/>
    <n v="-0.81199999999999983"/>
  </r>
  <r>
    <n v="921"/>
    <s v="CA-2014-138296"/>
    <d v="2014-12-05T00:00:00"/>
    <d v="2014-12-12T00:00:00"/>
    <s v="Standard Class"/>
    <s v="RC-19825"/>
    <s v="Roy Collins"/>
    <s v="Consumer"/>
    <s v="United States"/>
    <x v="166"/>
    <x v="17"/>
    <n v="22304"/>
    <s v="South"/>
    <s v="OFF-ST-10002444"/>
    <s v="Office Supplies"/>
    <s v="Storage"/>
    <s v="Recycled Eldon Regeneration Jumbo File"/>
    <x v="335"/>
    <n v="2"/>
    <n v="0"/>
    <n v="6.8767999999999994"/>
  </r>
  <r>
    <n v="922"/>
    <s v="CA-2015-111164"/>
    <d v="2015-04-11T00:00:00"/>
    <d v="2015-04-15T00:00:00"/>
    <s v="Standard Class"/>
    <s v="SE-20110"/>
    <s v="Sanjit Engle"/>
    <s v="Consumer"/>
    <s v="United States"/>
    <x v="20"/>
    <x v="15"/>
    <n v="10009"/>
    <s v="East"/>
    <s v="TEC-AC-10002473"/>
    <s v="Technology"/>
    <s v="Accessories"/>
    <s v="Maxell 4.7GB DVD-R"/>
    <x v="844"/>
    <n v="3"/>
    <n v="0"/>
    <n v="34.907399999999996"/>
  </r>
  <r>
    <n v="923"/>
    <s v="CA-2015-111164"/>
    <d v="2015-04-11T00:00:00"/>
    <d v="2015-04-15T00:00:00"/>
    <s v="Standard Class"/>
    <s v="SE-20110"/>
    <s v="Sanjit Engle"/>
    <s v="Consumer"/>
    <s v="United States"/>
    <x v="20"/>
    <x v="15"/>
    <n v="10009"/>
    <s v="East"/>
    <s v="TEC-PH-10004531"/>
    <s v="Technology"/>
    <s v="Phones"/>
    <s v="OtterBox Commuter Series Case - iPhone 5 &amp; 5s"/>
    <x v="845"/>
    <n v="1"/>
    <n v="0"/>
    <n v="10.555199999999999"/>
  </r>
  <r>
    <n v="924"/>
    <s v="CA-2015-111164"/>
    <d v="2015-04-11T00:00:00"/>
    <d v="2015-04-15T00:00:00"/>
    <s v="Standard Class"/>
    <s v="SE-20110"/>
    <s v="Sanjit Engle"/>
    <s v="Consumer"/>
    <s v="United States"/>
    <x v="20"/>
    <x v="15"/>
    <n v="10009"/>
    <s v="East"/>
    <s v="OFF-AP-10004487"/>
    <s v="Office Supplies"/>
    <s v="Appliances"/>
    <s v="Kensington 4 Outlet MasterPiece Compact Power Control Center"/>
    <x v="846"/>
    <n v="5"/>
    <n v="0"/>
    <n v="113.84799999999998"/>
  </r>
  <r>
    <n v="925"/>
    <s v="CA-2016-149797"/>
    <d v="2016-09-15T00:00:00"/>
    <d v="2016-09-20T00:00:00"/>
    <s v="Standard Class"/>
    <s v="AH-10075"/>
    <s v="Adam Hart"/>
    <s v="Corporate"/>
    <s v="United States"/>
    <x v="20"/>
    <x v="15"/>
    <n v="10011"/>
    <s v="East"/>
    <s v="OFF-BI-10003650"/>
    <s v="Office Supplies"/>
    <s v="Binders"/>
    <s v="GBC DocuBind 300 Electric Binding Machine"/>
    <x v="847"/>
    <n v="2"/>
    <n v="0.2"/>
    <n v="294.54879999999991"/>
  </r>
  <r>
    <n v="926"/>
    <s v="CA-2014-132962"/>
    <d v="2014-09-13T00:00:00"/>
    <d v="2014-09-16T00:00:00"/>
    <s v="First Class"/>
    <s v="JM-15535"/>
    <s v="Jessica Myrick"/>
    <s v="Consumer"/>
    <s v="United States"/>
    <x v="10"/>
    <x v="9"/>
    <n v="19143"/>
    <s v="East"/>
    <s v="OFF-PA-10003543"/>
    <s v="Office Supplies"/>
    <s v="Paper"/>
    <s v="Xerox 1985"/>
    <x v="12"/>
    <n v="3"/>
    <n v="0.2"/>
    <n v="5.4432"/>
  </r>
  <r>
    <n v="927"/>
    <s v="CA-2014-132962"/>
    <d v="2014-09-13T00:00:00"/>
    <d v="2014-09-16T00:00:00"/>
    <s v="First Class"/>
    <s v="JM-15535"/>
    <s v="Jessica Myrick"/>
    <s v="Consumer"/>
    <s v="United States"/>
    <x v="10"/>
    <x v="9"/>
    <n v="19143"/>
    <s v="East"/>
    <s v="TEC-AC-10004353"/>
    <s v="Technology"/>
    <s v="Accessories"/>
    <s v="Hypercom P1300 Pinpad"/>
    <x v="848"/>
    <n v="5"/>
    <n v="0.2"/>
    <n v="53.550000000000004"/>
  </r>
  <r>
    <n v="928"/>
    <s v="CA-2015-115091"/>
    <d v="2015-10-05T00:00:00"/>
    <d v="2015-10-09T00:00:00"/>
    <s v="Standard Class"/>
    <s v="JJ-15760"/>
    <s v="Joel Jenkins"/>
    <s v="Home Office"/>
    <s v="United States"/>
    <x v="24"/>
    <x v="17"/>
    <n v="22153"/>
    <s v="South"/>
    <s v="OFF-AR-10000658"/>
    <s v="Office Supplies"/>
    <s v="Art"/>
    <s v="Newell 324"/>
    <x v="849"/>
    <n v="4"/>
    <n v="0"/>
    <n v="12.936"/>
  </r>
  <r>
    <n v="929"/>
    <s v="CA-2015-115091"/>
    <d v="2015-10-05T00:00:00"/>
    <d v="2015-10-09T00:00:00"/>
    <s v="Standard Class"/>
    <s v="JJ-15760"/>
    <s v="Joel Jenkins"/>
    <s v="Home Office"/>
    <s v="United States"/>
    <x v="24"/>
    <x v="17"/>
    <n v="22153"/>
    <s v="South"/>
    <s v="OFF-AP-10000696"/>
    <s v="Office Supplies"/>
    <s v="Appliances"/>
    <s v="Holmes Odor Grabber"/>
    <x v="850"/>
    <n v="2"/>
    <n v="0"/>
    <n v="9.517199999999999"/>
  </r>
  <r>
    <n v="930"/>
    <s v="CA-2017-144932"/>
    <d v="2017-04-14T00:00:00"/>
    <d v="2017-04-17T00:00:00"/>
    <s v="First Class"/>
    <s v="AB-10165"/>
    <s v="Alan Barnes"/>
    <s v="Consumer"/>
    <s v="United States"/>
    <x v="167"/>
    <x v="24"/>
    <n v="43615"/>
    <s v="East"/>
    <s v="OFF-AR-10003560"/>
    <s v="Office Supplies"/>
    <s v="Art"/>
    <s v="Zebra Zazzle Fluorescent Highlighters"/>
    <x v="851"/>
    <n v="3"/>
    <n v="0.2"/>
    <n v="2.5535999999999985"/>
  </r>
  <r>
    <n v="931"/>
    <s v="CA-2017-144932"/>
    <d v="2017-04-14T00:00:00"/>
    <d v="2017-04-17T00:00:00"/>
    <s v="First Class"/>
    <s v="AB-10165"/>
    <s v="Alan Barnes"/>
    <s v="Consumer"/>
    <s v="United States"/>
    <x v="167"/>
    <x v="24"/>
    <n v="43615"/>
    <s v="East"/>
    <s v="OFF-AR-10001468"/>
    <s v="Office Supplies"/>
    <s v="Art"/>
    <s v="Sanford Prismacolor Professional Thick Lead Art Pencils, 36-Color Set"/>
    <x v="852"/>
    <n v="3"/>
    <n v="0.2"/>
    <n v="21.340800000000002"/>
  </r>
  <r>
    <n v="932"/>
    <s v="CA-2017-144932"/>
    <d v="2017-04-14T00:00:00"/>
    <d v="2017-04-17T00:00:00"/>
    <s v="First Class"/>
    <s v="AB-10165"/>
    <s v="Alan Barnes"/>
    <s v="Consumer"/>
    <s v="United States"/>
    <x v="167"/>
    <x v="24"/>
    <n v="43615"/>
    <s v="East"/>
    <s v="OFF-PA-10004971"/>
    <s v="Office Supplies"/>
    <s v="Paper"/>
    <s v="Xerox 196"/>
    <x v="853"/>
    <n v="3"/>
    <n v="0.2"/>
    <n v="5.0286000000000008"/>
  </r>
  <r>
    <n v="933"/>
    <s v="CA-2017-114216"/>
    <d v="2017-09-02T00:00:00"/>
    <d v="2017-09-06T00:00:00"/>
    <s v="Standard Class"/>
    <s v="RK-19300"/>
    <s v="Ralph Kennedy"/>
    <s v="Consumer"/>
    <s v="United States"/>
    <x v="10"/>
    <x v="9"/>
    <n v="19140"/>
    <s v="East"/>
    <s v="OFF-PA-10002195"/>
    <s v="Office Supplies"/>
    <s v="Paper"/>
    <s v="RSVP Cards &amp; Envelopes, Blank White, 8-1/2&quot; X 11&quot;, 24 Cards/25 Envelopes/Set"/>
    <x v="854"/>
    <n v="3"/>
    <n v="0.2"/>
    <n v="4.1147999999999998"/>
  </r>
  <r>
    <n v="934"/>
    <s v="CA-2016-140081"/>
    <d v="2016-06-20T00:00:00"/>
    <d v="2016-06-24T00:00:00"/>
    <s v="Standard Class"/>
    <s v="CG-12040"/>
    <s v="Catherine Glotzbach"/>
    <s v="Home Office"/>
    <s v="United States"/>
    <x v="10"/>
    <x v="9"/>
    <n v="19120"/>
    <s v="East"/>
    <s v="OFF-PA-10001745"/>
    <s v="Office Supplies"/>
    <s v="Paper"/>
    <s v="Wirebound Message Books, 2 7/8&quot; x 5&quot;, 3 Forms per Page"/>
    <x v="855"/>
    <n v="8"/>
    <n v="0.2"/>
    <n v="15.206399999999997"/>
  </r>
  <r>
    <n v="935"/>
    <s v="CA-2016-140081"/>
    <d v="2016-06-20T00:00:00"/>
    <d v="2016-06-24T00:00:00"/>
    <s v="Standard Class"/>
    <s v="CG-12040"/>
    <s v="Catherine Glotzbach"/>
    <s v="Home Office"/>
    <s v="United States"/>
    <x v="10"/>
    <x v="9"/>
    <n v="19120"/>
    <s v="East"/>
    <s v="OFF-BI-10004826"/>
    <s v="Office Supplies"/>
    <s v="Binders"/>
    <s v="JM Magazine Binder"/>
    <x v="856"/>
    <n v="6"/>
    <n v="0.7"/>
    <n v="-21.793199999999992"/>
  </r>
  <r>
    <n v="936"/>
    <s v="CA-2016-140081"/>
    <d v="2016-06-20T00:00:00"/>
    <d v="2016-06-24T00:00:00"/>
    <s v="Standard Class"/>
    <s v="CG-12040"/>
    <s v="Catherine Glotzbach"/>
    <s v="Home Office"/>
    <s v="United States"/>
    <x v="10"/>
    <x v="9"/>
    <n v="19120"/>
    <s v="East"/>
    <s v="OFF-PA-10001870"/>
    <s v="Office Supplies"/>
    <s v="Paper"/>
    <s v="Xerox 202"/>
    <x v="12"/>
    <n v="3"/>
    <n v="0.2"/>
    <n v="5.4432"/>
  </r>
  <r>
    <n v="937"/>
    <s v="CA-2016-140081"/>
    <d v="2016-06-20T00:00:00"/>
    <d v="2016-06-24T00:00:00"/>
    <s v="Standard Class"/>
    <s v="CG-12040"/>
    <s v="Catherine Glotzbach"/>
    <s v="Home Office"/>
    <s v="United States"/>
    <x v="10"/>
    <x v="9"/>
    <n v="19120"/>
    <s v="East"/>
    <s v="OFF-AP-10001058"/>
    <s v="Office Supplies"/>
    <s v="Appliances"/>
    <s v="Sanyo 2.5 Cubic Foot Mid-Size Office Refrigerators"/>
    <x v="857"/>
    <n v="2"/>
    <n v="0.2"/>
    <n v="33.577199999999976"/>
  </r>
  <r>
    <n v="938"/>
    <s v="US-2017-111745"/>
    <d v="2017-11-05T00:00:00"/>
    <d v="2017-11-06T00:00:00"/>
    <s v="First Class"/>
    <s v="RA-19885"/>
    <s v="Ruben Ausman"/>
    <s v="Corporate"/>
    <s v="United States"/>
    <x v="168"/>
    <x v="27"/>
    <n v="87401"/>
    <s v="West"/>
    <s v="TEC-AC-10003911"/>
    <s v="Technology"/>
    <s v="Accessories"/>
    <s v="NETGEAR AC1750 Dual Band Gigabit Smart WiFi Router"/>
    <x v="858"/>
    <n v="1"/>
    <n v="0"/>
    <n v="54.396599999999992"/>
  </r>
  <r>
    <n v="939"/>
    <s v="CA-2015-148250"/>
    <d v="2015-12-13T00:00:00"/>
    <d v="2015-12-17T00:00:00"/>
    <s v="Standard Class"/>
    <s v="RP-19270"/>
    <s v="Rachel Payne"/>
    <s v="Corporate"/>
    <s v="United States"/>
    <x v="169"/>
    <x v="1"/>
    <n v="92503"/>
    <s v="West"/>
    <s v="OFF-PA-10000289"/>
    <s v="Office Supplies"/>
    <s v="Paper"/>
    <s v="Xerox 213"/>
    <x v="91"/>
    <n v="2"/>
    <n v="0"/>
    <n v="6.2208000000000006"/>
  </r>
  <r>
    <n v="940"/>
    <s v="CA-2015-148250"/>
    <d v="2015-12-13T00:00:00"/>
    <d v="2015-12-17T00:00:00"/>
    <s v="Standard Class"/>
    <s v="RP-19270"/>
    <s v="Rachel Payne"/>
    <s v="Corporate"/>
    <s v="United States"/>
    <x v="169"/>
    <x v="1"/>
    <n v="92503"/>
    <s v="West"/>
    <s v="OFF-AP-10003040"/>
    <s v="Office Supplies"/>
    <s v="Appliances"/>
    <s v="Fellowes 8 Outlet Superior Workstation Surge Protector w/o Phone/Fax/Modem Protection"/>
    <x v="859"/>
    <n v="4"/>
    <n v="0"/>
    <n v="34.964799999999997"/>
  </r>
  <r>
    <n v="941"/>
    <s v="CA-2016-105760"/>
    <d v="2016-06-19T00:00:00"/>
    <d v="2016-06-20T00:00:00"/>
    <s v="First Class"/>
    <s v="KC-16255"/>
    <s v="Karen Carlisle"/>
    <s v="Corporate"/>
    <s v="United States"/>
    <x v="8"/>
    <x v="1"/>
    <n v="94110"/>
    <s v="West"/>
    <s v="OFF-PA-10000350"/>
    <s v="Office Supplies"/>
    <s v="Paper"/>
    <s v="Message Book, Standard Line &quot;While You Were Out&quot;, 5 1/2&quot; X 4&quot;, 200 Sets/Book"/>
    <x v="860"/>
    <n v="2"/>
    <n v="0"/>
    <n v="8.0464000000000002"/>
  </r>
  <r>
    <n v="942"/>
    <s v="CA-2016-142958"/>
    <d v="2016-12-13T00:00:00"/>
    <d v="2016-12-20T00:00:00"/>
    <s v="Standard Class"/>
    <s v="RW-19630"/>
    <s v="Rob Williams"/>
    <s v="Corporate"/>
    <s v="United States"/>
    <x v="170"/>
    <x v="1"/>
    <n v="90503"/>
    <s v="West"/>
    <s v="OFF-BI-10001759"/>
    <s v="Office Supplies"/>
    <s v="Binders"/>
    <s v="Acco Pressboard Covers with Storage Hooks, 14 7/8&quot; x 11&quot;, Dark Blue"/>
    <x v="861"/>
    <n v="2"/>
    <n v="0.2"/>
    <n v="2.2098"/>
  </r>
  <r>
    <n v="943"/>
    <s v="CA-2016-142958"/>
    <d v="2016-12-13T00:00:00"/>
    <d v="2016-12-20T00:00:00"/>
    <s v="Standard Class"/>
    <s v="RW-19630"/>
    <s v="Rob Williams"/>
    <s v="Corporate"/>
    <s v="United States"/>
    <x v="170"/>
    <x v="1"/>
    <n v="90503"/>
    <s v="West"/>
    <s v="FUR-TA-10000577"/>
    <s v="Furniture"/>
    <s v="Tables"/>
    <s v="Bretford CR4500 Series Slim Rectangular Table"/>
    <x v="862"/>
    <n v="4"/>
    <n v="0.2"/>
    <n v="41.785200000000032"/>
  </r>
  <r>
    <n v="944"/>
    <s v="CA-2015-120880"/>
    <d v="2015-05-29T00:00:00"/>
    <d v="2015-06-03T00:00:00"/>
    <s v="Standard Class"/>
    <s v="JL-15850"/>
    <s v="John Lucas"/>
    <s v="Consumer"/>
    <s v="United States"/>
    <x v="4"/>
    <x v="4"/>
    <n v="98105"/>
    <s v="West"/>
    <s v="OFF-PA-10004101"/>
    <s v="Office Supplies"/>
    <s v="Paper"/>
    <s v="Xerox 1894"/>
    <x v="56"/>
    <n v="5"/>
    <n v="0"/>
    <n v="15.552000000000001"/>
  </r>
  <r>
    <n v="945"/>
    <s v="CA-2015-120880"/>
    <d v="2015-05-29T00:00:00"/>
    <d v="2015-06-03T00:00:00"/>
    <s v="Standard Class"/>
    <s v="JL-15850"/>
    <s v="John Lucas"/>
    <s v="Consumer"/>
    <s v="United States"/>
    <x v="4"/>
    <x v="4"/>
    <n v="98105"/>
    <s v="West"/>
    <s v="OFF-ST-10001496"/>
    <s v="Office Supplies"/>
    <s v="Storage"/>
    <s v="Standard Rollaway File with Lock"/>
    <x v="863"/>
    <n v="3"/>
    <n v="0"/>
    <n v="140.54820000000001"/>
  </r>
  <r>
    <n v="946"/>
    <s v="CA-2015-120880"/>
    <d v="2015-05-29T00:00:00"/>
    <d v="2015-06-03T00:00:00"/>
    <s v="Standard Class"/>
    <s v="JL-15850"/>
    <s v="John Lucas"/>
    <s v="Consumer"/>
    <s v="United States"/>
    <x v="4"/>
    <x v="4"/>
    <n v="98105"/>
    <s v="West"/>
    <s v="OFF-BI-10002931"/>
    <s v="Office Supplies"/>
    <s v="Binders"/>
    <s v="Avery Trapezoid Extra Heavy Duty 4&quot; Binders"/>
    <x v="864"/>
    <n v="5"/>
    <n v="0.2"/>
    <n v="62.91"/>
  </r>
  <r>
    <n v="947"/>
    <s v="US-2015-140200"/>
    <d v="2015-07-26T00:00:00"/>
    <d v="2015-07-28T00:00:00"/>
    <s v="First Class"/>
    <s v="CA-12775"/>
    <s v="Cynthia Arntzen"/>
    <s v="Consumer"/>
    <s v="United States"/>
    <x v="123"/>
    <x v="16"/>
    <n v="85204"/>
    <s v="West"/>
    <s v="FUR-TA-10002356"/>
    <s v="Furniture"/>
    <s v="Tables"/>
    <s v="Bevis Boat-Shaped Conference Table"/>
    <x v="865"/>
    <n v="3"/>
    <n v="0.5"/>
    <n v="-204.44580000000005"/>
  </r>
  <r>
    <n v="948"/>
    <s v="US-2017-110576"/>
    <d v="2017-11-28T00:00:00"/>
    <d v="2017-12-02T00:00:00"/>
    <s v="Standard Class"/>
    <s v="RB-19795"/>
    <s v="Ross Baird"/>
    <s v="Home Office"/>
    <s v="United States"/>
    <x v="10"/>
    <x v="9"/>
    <n v="19120"/>
    <s v="East"/>
    <s v="FUR-FU-10003601"/>
    <s v="Furniture"/>
    <s v="Furnishings"/>
    <s v="Deflect-o RollaMat Studded, Beveled Mat for Medium Pile Carpeting"/>
    <x v="866"/>
    <n v="7"/>
    <n v="0.2"/>
    <n v="-12.912200000000027"/>
  </r>
  <r>
    <n v="949"/>
    <s v="US-2017-110576"/>
    <d v="2017-11-28T00:00:00"/>
    <d v="2017-12-02T00:00:00"/>
    <s v="Standard Class"/>
    <s v="RB-19795"/>
    <s v="Ross Baird"/>
    <s v="Home Office"/>
    <s v="United States"/>
    <x v="10"/>
    <x v="9"/>
    <n v="19120"/>
    <s v="East"/>
    <s v="FUR-FU-10000576"/>
    <s v="Furniture"/>
    <s v="Furnishings"/>
    <s v="Luxo Professional Fluorescent Magnifier Lamp with Clamp-Mount Base"/>
    <x v="867"/>
    <n v="6"/>
    <n v="0.2"/>
    <n v="75.542400000000015"/>
  </r>
  <r>
    <n v="950"/>
    <s v="US-2017-110576"/>
    <d v="2017-11-28T00:00:00"/>
    <d v="2017-12-02T00:00:00"/>
    <s v="Standard Class"/>
    <s v="RB-19795"/>
    <s v="Ross Baird"/>
    <s v="Home Office"/>
    <s v="United States"/>
    <x v="10"/>
    <x v="9"/>
    <n v="19120"/>
    <s v="East"/>
    <s v="FUR-TA-10004154"/>
    <s v="Furniture"/>
    <s v="Tables"/>
    <s v="Riverside Furniture Oval Coffee Table, Oval End Table, End Table with Drawer"/>
    <x v="868"/>
    <n v="12"/>
    <n v="0.4"/>
    <n v="-619.59600000000012"/>
  </r>
  <r>
    <n v="951"/>
    <s v="US-2017-110576"/>
    <d v="2017-11-28T00:00:00"/>
    <d v="2017-12-02T00:00:00"/>
    <s v="Standard Class"/>
    <s v="RB-19795"/>
    <s v="Ross Baird"/>
    <s v="Home Office"/>
    <s v="United States"/>
    <x v="10"/>
    <x v="9"/>
    <n v="19120"/>
    <s v="East"/>
    <s v="OFF-PA-10000788"/>
    <s v="Office Supplies"/>
    <s v="Paper"/>
    <s v="Xerox 210"/>
    <x v="12"/>
    <n v="3"/>
    <n v="0.2"/>
    <n v="5.4432"/>
  </r>
  <r>
    <n v="952"/>
    <s v="US-2017-110576"/>
    <d v="2017-11-28T00:00:00"/>
    <d v="2017-12-02T00:00:00"/>
    <s v="Standard Class"/>
    <s v="RB-19795"/>
    <s v="Ross Baird"/>
    <s v="Home Office"/>
    <s v="United States"/>
    <x v="10"/>
    <x v="9"/>
    <n v="19120"/>
    <s v="East"/>
    <s v="OFF-PA-10002479"/>
    <s v="Office Supplies"/>
    <s v="Paper"/>
    <s v="Xerox 4200 Series MultiUse Premium Copy Paper (20Lb. and 84 Bright)"/>
    <x v="869"/>
    <n v="6"/>
    <n v="0.2"/>
    <n v="7.92"/>
  </r>
  <r>
    <n v="953"/>
    <s v="CA-2017-131156"/>
    <d v="2017-04-03T00:00:00"/>
    <d v="2017-04-07T00:00:00"/>
    <s v="Standard Class"/>
    <s v="KH-16360"/>
    <s v="Katherine Hughes"/>
    <s v="Consumer"/>
    <s v="United States"/>
    <x v="10"/>
    <x v="9"/>
    <n v="19143"/>
    <s v="East"/>
    <s v="FUR-FU-10001940"/>
    <s v="Furniture"/>
    <s v="Furnishings"/>
    <s v="Staple-based wall hangings"/>
    <x v="870"/>
    <n v="4"/>
    <n v="0.2"/>
    <n v="7.6416000000000022"/>
  </r>
  <r>
    <n v="954"/>
    <s v="CA-2017-136539"/>
    <d v="2017-12-28T00:00:00"/>
    <d v="2018-01-01T00:00:00"/>
    <s v="Standard Class"/>
    <s v="GH-14665"/>
    <s v="Greg Hansen"/>
    <s v="Consumer"/>
    <s v="United States"/>
    <x v="171"/>
    <x v="5"/>
    <n v="78664"/>
    <s v="Central"/>
    <s v="OFF-AR-10001958"/>
    <s v="Office Supplies"/>
    <s v="Art"/>
    <s v="Stanley Bostitch Contemporary Electric Pencil Sharpeners"/>
    <x v="220"/>
    <n v="2"/>
    <n v="0.2"/>
    <n v="2.7168000000000001"/>
  </r>
  <r>
    <n v="955"/>
    <s v="CA-2017-136539"/>
    <d v="2017-12-28T00:00:00"/>
    <d v="2018-01-01T00:00:00"/>
    <s v="Standard Class"/>
    <s v="GH-14665"/>
    <s v="Greg Hansen"/>
    <s v="Consumer"/>
    <s v="United States"/>
    <x v="171"/>
    <x v="5"/>
    <n v="78664"/>
    <s v="Central"/>
    <s v="FUR-BO-10004709"/>
    <s v="Furniture"/>
    <s v="Bookcases"/>
    <s v="Bush Westfield Collection Bookcases, Medium Cherry Finish"/>
    <x v="871"/>
    <n v="2"/>
    <n v="0.32"/>
    <n v="-11.595999999999997"/>
  </r>
  <r>
    <n v="956"/>
    <s v="CA-2017-119305"/>
    <d v="2017-11-30T00:00:00"/>
    <d v="2017-12-04T00:00:00"/>
    <s v="Standard Class"/>
    <s v="SW-20275"/>
    <s v="Scott Williamson"/>
    <s v="Consumer"/>
    <s v="United States"/>
    <x v="25"/>
    <x v="35"/>
    <n v="39212"/>
    <s v="South"/>
    <s v="OFF-ST-10000604"/>
    <s v="Office Supplies"/>
    <s v="Storage"/>
    <s v="Home/Office Personal File Carts"/>
    <x v="872"/>
    <n v="5"/>
    <n v="0"/>
    <n v="43.449999999999989"/>
  </r>
  <r>
    <n v="957"/>
    <s v="CA-2017-102414"/>
    <d v="2017-05-15T00:00:00"/>
    <d v="2017-05-18T00:00:00"/>
    <s v="Second Class"/>
    <s v="JA-15970"/>
    <s v="Joseph Airdo"/>
    <s v="Consumer"/>
    <s v="United States"/>
    <x v="42"/>
    <x v="16"/>
    <n v="85023"/>
    <s v="West"/>
    <s v="TEC-PH-10002923"/>
    <s v="Technology"/>
    <s v="Phones"/>
    <s v="Logitech B530 USB Headset - headset - Full size, Binaural"/>
    <x v="873"/>
    <n v="1"/>
    <n v="0.2"/>
    <n v="2.5893000000000006"/>
  </r>
  <r>
    <n v="958"/>
    <s v="CA-2017-102414"/>
    <d v="2017-05-15T00:00:00"/>
    <d v="2017-05-18T00:00:00"/>
    <s v="Second Class"/>
    <s v="JA-15970"/>
    <s v="Joseph Airdo"/>
    <s v="Consumer"/>
    <s v="United States"/>
    <x v="42"/>
    <x v="16"/>
    <n v="85023"/>
    <s v="West"/>
    <s v="OFF-BI-10004465"/>
    <s v="Office Supplies"/>
    <s v="Binders"/>
    <s v="Avery Durable Slant Ring Binders"/>
    <x v="323"/>
    <n v="2"/>
    <n v="0.7"/>
    <n v="-3.1679999999999993"/>
  </r>
  <r>
    <n v="959"/>
    <s v="CA-2017-102414"/>
    <d v="2017-05-15T00:00:00"/>
    <d v="2017-05-18T00:00:00"/>
    <s v="Second Class"/>
    <s v="JA-15970"/>
    <s v="Joseph Airdo"/>
    <s v="Consumer"/>
    <s v="United States"/>
    <x v="42"/>
    <x v="16"/>
    <n v="85023"/>
    <s v="West"/>
    <s v="OFF-PA-10002333"/>
    <s v="Office Supplies"/>
    <s v="Paper"/>
    <s v="Universal Ultra Bright White Copier/Laser Paper, 8 1/2&quot; x 11&quot;, Ream"/>
    <x v="12"/>
    <n v="3"/>
    <n v="0.2"/>
    <n v="5.6375999999999999"/>
  </r>
  <r>
    <n v="960"/>
    <s v="CA-2015-112571"/>
    <d v="2015-09-22T00:00:00"/>
    <d v="2015-09-22T00:00:00"/>
    <s v="Same Day"/>
    <s v="DL-12925"/>
    <s v="Daniel Lacy"/>
    <s v="Consumer"/>
    <s v="United States"/>
    <x v="147"/>
    <x v="1"/>
    <n v="92054"/>
    <s v="West"/>
    <s v="FUR-FU-10004188"/>
    <s v="Furniture"/>
    <s v="Furnishings"/>
    <s v="Luxo Professional Combination Clamp-On Lamps"/>
    <x v="874"/>
    <n v="2"/>
    <n v="0"/>
    <n v="53.195999999999998"/>
  </r>
  <r>
    <n v="961"/>
    <s v="CA-2017-152142"/>
    <d v="2017-11-14T00:00:00"/>
    <d v="2017-11-19T00:00:00"/>
    <s v="Standard Class"/>
    <s v="LW-16990"/>
    <s v="Lindsay Williams"/>
    <s v="Corporate"/>
    <s v="United States"/>
    <x v="8"/>
    <x v="1"/>
    <n v="94110"/>
    <s v="West"/>
    <s v="FUR-CH-10002965"/>
    <s v="Furniture"/>
    <s v="Chairs"/>
    <s v="Global Leather Highback Executive Chair with Pneumatic Height Adjustment, Black"/>
    <x v="244"/>
    <n v="2"/>
    <n v="0.2"/>
    <n v="28.137200000000007"/>
  </r>
  <r>
    <n v="962"/>
    <s v="CA-2015-160059"/>
    <d v="2015-11-27T00:00:00"/>
    <d v="2015-12-01T00:00:00"/>
    <s v="Standard Class"/>
    <s v="TB-21190"/>
    <s v="Thomas Brumley"/>
    <s v="Home Office"/>
    <s v="United States"/>
    <x v="115"/>
    <x v="36"/>
    <n v="72701"/>
    <s v="South"/>
    <s v="OFF-BI-10000145"/>
    <s v="Office Supplies"/>
    <s v="Binders"/>
    <s v="Zipper Ring Binder Pockets"/>
    <x v="875"/>
    <n v="2"/>
    <n v="0"/>
    <n v="3.0575999999999999"/>
  </r>
  <r>
    <n v="963"/>
    <s v="CA-2016-120859"/>
    <d v="2016-09-01T00:00:00"/>
    <d v="2016-09-04T00:00:00"/>
    <s v="First Class"/>
    <s v="CV-12805"/>
    <s v="Cynthia Voltz"/>
    <s v="Corporate"/>
    <s v="United States"/>
    <x v="8"/>
    <x v="1"/>
    <n v="94110"/>
    <s v="West"/>
    <s v="OFF-EN-10001335"/>
    <s v="Office Supplies"/>
    <s v="Envelopes"/>
    <s v="White Business Envelopes with Contemporary Seam, Recycled White Business Envelopes"/>
    <x v="876"/>
    <n v="2"/>
    <n v="0"/>
    <n v="10.94"/>
  </r>
  <r>
    <n v="964"/>
    <s v="CA-2014-127488"/>
    <d v="2014-09-22T00:00:00"/>
    <d v="2014-09-24T00:00:00"/>
    <s v="Second Class"/>
    <s v="MS-17365"/>
    <s v="Maribeth Schnelling"/>
    <s v="Consumer"/>
    <s v="United States"/>
    <x v="172"/>
    <x v="2"/>
    <n v="33433"/>
    <s v="South"/>
    <s v="OFF-LA-10001613"/>
    <s v="Office Supplies"/>
    <s v="Labels"/>
    <s v="Avery File Folder Labels"/>
    <x v="877"/>
    <n v="2"/>
    <n v="0.2"/>
    <n v="1.6704000000000001"/>
  </r>
  <r>
    <n v="965"/>
    <s v="CA-2017-135279"/>
    <d v="2017-04-09T00:00:00"/>
    <d v="2017-04-11T00:00:00"/>
    <s v="First Class"/>
    <s v="BS-11800"/>
    <s v="Bryan Spruell"/>
    <s v="Home Office"/>
    <s v="United States"/>
    <x v="20"/>
    <x v="15"/>
    <n v="10011"/>
    <s v="East"/>
    <s v="OFF-LA-10004055"/>
    <s v="Office Supplies"/>
    <s v="Labels"/>
    <s v="Color-Coded Legal Exhibit Labels"/>
    <x v="765"/>
    <n v="2"/>
    <n v="0"/>
    <n v="4.8117999999999999"/>
  </r>
  <r>
    <n v="966"/>
    <s v="CA-2017-135279"/>
    <d v="2017-04-09T00:00:00"/>
    <d v="2017-04-11T00:00:00"/>
    <s v="First Class"/>
    <s v="BS-11800"/>
    <s v="Bryan Spruell"/>
    <s v="Home Office"/>
    <s v="United States"/>
    <x v="20"/>
    <x v="15"/>
    <n v="10011"/>
    <s v="East"/>
    <s v="OFF-AR-10004344"/>
    <s v="Office Supplies"/>
    <s v="Art"/>
    <s v="Bulldog Vacuum Base Pencil Sharpener"/>
    <x v="878"/>
    <n v="3"/>
    <n v="0"/>
    <n v="9.7118999999999982"/>
  </r>
  <r>
    <n v="967"/>
    <s v="CA-2017-135279"/>
    <d v="2017-04-09T00:00:00"/>
    <d v="2017-04-11T00:00:00"/>
    <s v="First Class"/>
    <s v="BS-11800"/>
    <s v="Bryan Spruell"/>
    <s v="Home Office"/>
    <s v="United States"/>
    <x v="20"/>
    <x v="15"/>
    <n v="10011"/>
    <s v="East"/>
    <s v="OFF-PA-10004621"/>
    <s v="Office Supplies"/>
    <s v="Paper"/>
    <s v="Xerox 212"/>
    <x v="91"/>
    <n v="2"/>
    <n v="0"/>
    <n v="6.2208000000000006"/>
  </r>
  <r>
    <n v="968"/>
    <s v="CA-2017-135279"/>
    <d v="2017-04-09T00:00:00"/>
    <d v="2017-04-11T00:00:00"/>
    <s v="First Class"/>
    <s v="BS-11800"/>
    <s v="Bryan Spruell"/>
    <s v="Home Office"/>
    <s v="United States"/>
    <x v="20"/>
    <x v="15"/>
    <n v="10011"/>
    <s v="East"/>
    <s v="OFF-PA-10001281"/>
    <s v="Office Supplies"/>
    <s v="Paper"/>
    <s v="Computer Printout Paper with Letter-Trim Fine Perforations"/>
    <x v="879"/>
    <n v="4"/>
    <n v="0"/>
    <n v="91.967999999999989"/>
  </r>
  <r>
    <n v="969"/>
    <s v="CA-2017-135279"/>
    <d v="2017-04-09T00:00:00"/>
    <d v="2017-04-11T00:00:00"/>
    <s v="First Class"/>
    <s v="BS-11800"/>
    <s v="Bryan Spruell"/>
    <s v="Home Office"/>
    <s v="United States"/>
    <x v="20"/>
    <x v="15"/>
    <n v="10011"/>
    <s v="East"/>
    <s v="OFF-LA-10001613"/>
    <s v="Office Supplies"/>
    <s v="Labels"/>
    <s v="Avery File Folder Labels"/>
    <x v="880"/>
    <n v="3"/>
    <n v="0"/>
    <n v="4.2336"/>
  </r>
  <r>
    <n v="970"/>
    <s v="CA-2017-135279"/>
    <d v="2017-04-09T00:00:00"/>
    <d v="2017-04-11T00:00:00"/>
    <s v="First Class"/>
    <s v="BS-11800"/>
    <s v="Bryan Spruell"/>
    <s v="Home Office"/>
    <s v="United States"/>
    <x v="20"/>
    <x v="15"/>
    <n v="10011"/>
    <s v="East"/>
    <s v="OFF-ST-10001097"/>
    <s v="Office Supplies"/>
    <s v="Storage"/>
    <s v="Office Impressions Heavy Duty Welded Shelving &amp; Multimedia Storage Drawers"/>
    <x v="881"/>
    <n v="3"/>
    <n v="0"/>
    <n v="0"/>
  </r>
  <r>
    <n v="971"/>
    <s v="CA-2014-115791"/>
    <d v="2014-01-16T00:00:00"/>
    <d v="2014-01-18T00:00:00"/>
    <s v="Second Class"/>
    <s v="DL-13315"/>
    <s v="Delfina Latchford"/>
    <s v="Consumer"/>
    <s v="United States"/>
    <x v="10"/>
    <x v="9"/>
    <n v="19134"/>
    <s v="East"/>
    <s v="FUR-FU-10001095"/>
    <s v="Furniture"/>
    <s v="Furnishings"/>
    <s v="DAX Black Cherry Wood-Tone Poster Frame"/>
    <x v="882"/>
    <n v="6"/>
    <n v="0.2"/>
    <n v="28.598399999999998"/>
  </r>
  <r>
    <n v="972"/>
    <s v="CA-2014-115791"/>
    <d v="2014-01-16T00:00:00"/>
    <d v="2014-01-18T00:00:00"/>
    <s v="Second Class"/>
    <s v="DL-13315"/>
    <s v="Delfina Latchford"/>
    <s v="Consumer"/>
    <s v="United States"/>
    <x v="10"/>
    <x v="9"/>
    <n v="19134"/>
    <s v="East"/>
    <s v="TEC-PH-10004614"/>
    <s v="Technology"/>
    <s v="Phones"/>
    <s v="AT&amp;T 841000 Phone"/>
    <x v="883"/>
    <n v="3"/>
    <n v="0.4"/>
    <n v="-31.050000000000011"/>
  </r>
  <r>
    <n v="973"/>
    <s v="CA-2014-115791"/>
    <d v="2014-01-16T00:00:00"/>
    <d v="2014-01-18T00:00:00"/>
    <s v="Second Class"/>
    <s v="DL-13315"/>
    <s v="Delfina Latchford"/>
    <s v="Consumer"/>
    <s v="United States"/>
    <x v="10"/>
    <x v="9"/>
    <n v="19134"/>
    <s v="East"/>
    <s v="OFF-BI-10001575"/>
    <s v="Office Supplies"/>
    <s v="Binders"/>
    <s v="GBC Linen Binding Covers"/>
    <x v="662"/>
    <n v="2"/>
    <n v="0.7"/>
    <n v="-13.6312"/>
  </r>
  <r>
    <n v="974"/>
    <s v="CA-2014-115791"/>
    <d v="2014-01-16T00:00:00"/>
    <d v="2014-01-18T00:00:00"/>
    <s v="Second Class"/>
    <s v="DL-13315"/>
    <s v="Delfina Latchford"/>
    <s v="Consumer"/>
    <s v="United States"/>
    <x v="10"/>
    <x v="9"/>
    <n v="19134"/>
    <s v="East"/>
    <s v="OFF-LA-10001074"/>
    <s v="Office Supplies"/>
    <s v="Labels"/>
    <s v="Round Specialty Laser Printer Labels"/>
    <x v="884"/>
    <n v="3"/>
    <n v="0.2"/>
    <n v="10.149299999999997"/>
  </r>
  <r>
    <n v="975"/>
    <s v="US-2017-103247"/>
    <d v="2017-10-05T00:00:00"/>
    <d v="2017-10-08T00:00:00"/>
    <s v="Second Class"/>
    <s v="PO-19195"/>
    <s v="Phillina Ober"/>
    <s v="Home Office"/>
    <s v="United States"/>
    <x v="20"/>
    <x v="15"/>
    <n v="10011"/>
    <s v="East"/>
    <s v="TEC-PH-10003555"/>
    <s v="Technology"/>
    <s v="Phones"/>
    <s v="Motorola HK250 Universal Bluetooth Headset"/>
    <x v="885"/>
    <n v="7"/>
    <n v="0"/>
    <n v="3.2186000000000092"/>
  </r>
  <r>
    <n v="976"/>
    <s v="US-2017-103247"/>
    <d v="2017-10-05T00:00:00"/>
    <d v="2017-10-08T00:00:00"/>
    <s v="Second Class"/>
    <s v="PO-19195"/>
    <s v="Phillina Ober"/>
    <s v="Home Office"/>
    <s v="United States"/>
    <x v="20"/>
    <x v="15"/>
    <n v="10011"/>
    <s v="East"/>
    <s v="OFF-BI-10004492"/>
    <s v="Office Supplies"/>
    <s v="Binders"/>
    <s v="Tuf-Vin Binders"/>
    <x v="376"/>
    <n v="3"/>
    <n v="0.2"/>
    <n v="25.579799999999992"/>
  </r>
  <r>
    <n v="977"/>
    <s v="US-2017-100209"/>
    <d v="2017-07-09T00:00:00"/>
    <d v="2017-07-15T00:00:00"/>
    <s v="Standard Class"/>
    <s v="TD-20995"/>
    <s v="Tamara Dahlen"/>
    <s v="Consumer"/>
    <s v="United States"/>
    <x v="32"/>
    <x v="21"/>
    <n v="97206"/>
    <s v="West"/>
    <s v="OFF-BI-10002012"/>
    <s v="Office Supplies"/>
    <s v="Binders"/>
    <s v="Wilson Jones Easy Flow II Sheet Lifters"/>
    <x v="886"/>
    <n v="2"/>
    <n v="0.7"/>
    <n v="-0.79200000000000004"/>
  </r>
  <r>
    <n v="978"/>
    <s v="CA-2017-159366"/>
    <d v="2017-01-07T00:00:00"/>
    <d v="2017-01-10T00:00:00"/>
    <s v="First Class"/>
    <s v="BW-11110"/>
    <s v="Bart Watters"/>
    <s v="Corporate"/>
    <s v="United States"/>
    <x v="66"/>
    <x v="12"/>
    <n v="48205"/>
    <s v="Central"/>
    <s v="TEC-MA-10000822"/>
    <s v="Technology"/>
    <s v="Machines"/>
    <s v="Lexmark MX611dhe Monochrome Laser Printer"/>
    <x v="257"/>
    <n v="2"/>
    <n v="0.1"/>
    <n v="679.99599999999964"/>
  </r>
  <r>
    <n v="979"/>
    <s v="CA-2016-145499"/>
    <d v="2016-05-30T00:00:00"/>
    <d v="2016-05-31T00:00:00"/>
    <s v="First Class"/>
    <s v="RW-19690"/>
    <s v="Robert Waldorf"/>
    <s v="Consumer"/>
    <s v="United States"/>
    <x v="40"/>
    <x v="3"/>
    <n v="28403"/>
    <s v="South"/>
    <s v="OFF-BI-10000848"/>
    <s v="Office Supplies"/>
    <s v="Binders"/>
    <s v="Angle-D Ring Binders"/>
    <x v="577"/>
    <n v="2"/>
    <n v="0.7"/>
    <n v="-2.6256000000000004"/>
  </r>
  <r>
    <n v="980"/>
    <s v="CA-2015-157035"/>
    <d v="2015-12-09T00:00:00"/>
    <d v="2015-12-12T00:00:00"/>
    <s v="First Class"/>
    <s v="KB-16600"/>
    <s v="Ken Brennan"/>
    <s v="Corporate"/>
    <s v="United States"/>
    <x v="38"/>
    <x v="14"/>
    <n v="47201"/>
    <s v="Central"/>
    <s v="OFF-PA-10004156"/>
    <s v="Office Supplies"/>
    <s v="Paper"/>
    <s v="Xerox 188"/>
    <x v="887"/>
    <n v="3"/>
    <n v="0"/>
    <n v="16.669799999999999"/>
  </r>
  <r>
    <n v="981"/>
    <s v="CA-2016-144939"/>
    <d v="2016-10-03T00:00:00"/>
    <d v="2016-10-08T00:00:00"/>
    <s v="Standard Class"/>
    <s v="EB-13870"/>
    <s v="Emily Burns"/>
    <s v="Consumer"/>
    <s v="United States"/>
    <x v="20"/>
    <x v="15"/>
    <n v="10035"/>
    <s v="East"/>
    <s v="FUR-CH-10003199"/>
    <s v="Furniture"/>
    <s v="Chairs"/>
    <s v="Office Star - Contemporary Task Swivel Chair"/>
    <x v="888"/>
    <n v="6"/>
    <n v="0.1"/>
    <n v="93.223199999999977"/>
  </r>
  <r>
    <n v="982"/>
    <s v="CA-2014-163419"/>
    <d v="2014-11-11T00:00:00"/>
    <d v="2014-11-14T00:00:00"/>
    <s v="Second Class"/>
    <s v="TZ-21580"/>
    <s v="Tracy Zic"/>
    <s v="Consumer"/>
    <s v="United States"/>
    <x v="103"/>
    <x v="22"/>
    <n v="80027"/>
    <s v="West"/>
    <s v="OFF-AR-10000034"/>
    <s v="Office Supplies"/>
    <s v="Art"/>
    <s v="BIC Brite Liner Grip Highlighters, Assorted, 5/Pack"/>
    <x v="889"/>
    <n v="1"/>
    <n v="0.2"/>
    <n v="0.80559999999999987"/>
  </r>
  <r>
    <n v="983"/>
    <s v="CA-2014-163419"/>
    <d v="2014-11-11T00:00:00"/>
    <d v="2014-11-14T00:00:00"/>
    <s v="Second Class"/>
    <s v="TZ-21580"/>
    <s v="Tracy Zic"/>
    <s v="Consumer"/>
    <s v="United States"/>
    <x v="103"/>
    <x v="22"/>
    <n v="80027"/>
    <s v="West"/>
    <s v="TEC-PH-10000560"/>
    <s v="Technology"/>
    <s v="Phones"/>
    <s v="Samsung Galaxy S III - 16GB - pebble blue (T-Mobile)"/>
    <x v="890"/>
    <n v="2"/>
    <n v="0.2"/>
    <n v="55.998400000000032"/>
  </r>
  <r>
    <n v="984"/>
    <s v="CA-2014-163419"/>
    <d v="2014-11-11T00:00:00"/>
    <d v="2014-11-14T00:00:00"/>
    <s v="Second Class"/>
    <s v="TZ-21580"/>
    <s v="Tracy Zic"/>
    <s v="Consumer"/>
    <s v="United States"/>
    <x v="103"/>
    <x v="22"/>
    <n v="80027"/>
    <s v="West"/>
    <s v="FUR-CH-10000665"/>
    <s v="Furniture"/>
    <s v="Chairs"/>
    <s v="Global Airflow Leather Mesh Back Chair, Black"/>
    <x v="891"/>
    <n v="5"/>
    <n v="0.2"/>
    <n v="75.489999999999924"/>
  </r>
  <r>
    <n v="985"/>
    <s v="CA-2017-100314"/>
    <d v="2017-09-29T00:00:00"/>
    <d v="2017-10-05T00:00:00"/>
    <s v="Standard Class"/>
    <s v="AS-10630"/>
    <s v="Ann Steele"/>
    <s v="Home Office"/>
    <s v="United States"/>
    <x v="45"/>
    <x v="5"/>
    <n v="77506"/>
    <s v="Central"/>
    <s v="OFF-LA-10001569"/>
    <s v="Office Supplies"/>
    <s v="Labels"/>
    <s v="Avery 499"/>
    <x v="892"/>
    <n v="2"/>
    <n v="0.2"/>
    <n v="2.5895999999999999"/>
  </r>
  <r>
    <n v="986"/>
    <s v="CA-2017-100314"/>
    <d v="2017-09-29T00:00:00"/>
    <d v="2017-10-05T00:00:00"/>
    <s v="Standard Class"/>
    <s v="AS-10630"/>
    <s v="Ann Steele"/>
    <s v="Home Office"/>
    <s v="United States"/>
    <x v="45"/>
    <x v="5"/>
    <n v="77506"/>
    <s v="Central"/>
    <s v="OFF-EN-10000461"/>
    <s v="Office Supplies"/>
    <s v="Envelopes"/>
    <s v="#10- 4 1/8&quot; x 9 1/2&quot; Recycled Envelopes"/>
    <x v="893"/>
    <n v="4"/>
    <n v="0.2"/>
    <n v="9.4391999999999996"/>
  </r>
  <r>
    <n v="987"/>
    <s v="CA-2017-100314"/>
    <d v="2017-09-29T00:00:00"/>
    <d v="2017-10-05T00:00:00"/>
    <s v="Standard Class"/>
    <s v="AS-10630"/>
    <s v="Ann Steele"/>
    <s v="Home Office"/>
    <s v="United States"/>
    <x v="45"/>
    <x v="5"/>
    <n v="77506"/>
    <s v="Central"/>
    <s v="TEC-MA-10003066"/>
    <s v="Technology"/>
    <s v="Machines"/>
    <s v="Wasp CCD Handheld Bar Code Reader"/>
    <x v="894"/>
    <n v="3"/>
    <n v="0.4"/>
    <n v="44.867999999999967"/>
  </r>
  <r>
    <n v="988"/>
    <s v="CA-2015-146829"/>
    <d v="2015-03-10T00:00:00"/>
    <d v="2015-03-10T00:00:00"/>
    <s v="Same Day"/>
    <s v="TS-21340"/>
    <s v="Toby Swindell"/>
    <s v="Consumer"/>
    <s v="United States"/>
    <x v="12"/>
    <x v="5"/>
    <n v="77041"/>
    <s v="Central"/>
    <s v="OFF-BI-10004022"/>
    <s v="Office Supplies"/>
    <s v="Binders"/>
    <s v="Acco Suede Grain Vinyl Round Ring Binder"/>
    <x v="895"/>
    <n v="2"/>
    <n v="0.8"/>
    <n v="-1.8904000000000001"/>
  </r>
  <r>
    <n v="989"/>
    <s v="CA-2017-167899"/>
    <d v="2017-05-21T00:00:00"/>
    <d v="2017-05-26T00:00:00"/>
    <s v="Standard Class"/>
    <s v="JG-15805"/>
    <s v="John Grady"/>
    <s v="Corporate"/>
    <s v="United States"/>
    <x v="109"/>
    <x v="15"/>
    <n v="13021"/>
    <s v="East"/>
    <s v="FUR-FU-10004071"/>
    <s v="Furniture"/>
    <s v="Furnishings"/>
    <s v="Luxo Professional Magnifying Clamp-On Fluorescent Lamps"/>
    <x v="896"/>
    <n v="5"/>
    <n v="0"/>
    <n v="72.807000000000031"/>
  </r>
  <r>
    <n v="990"/>
    <s v="CA-2017-167899"/>
    <d v="2017-05-21T00:00:00"/>
    <d v="2017-05-26T00:00:00"/>
    <s v="Standard Class"/>
    <s v="JG-15805"/>
    <s v="John Grady"/>
    <s v="Corporate"/>
    <s v="United States"/>
    <x v="109"/>
    <x v="15"/>
    <n v="13021"/>
    <s v="East"/>
    <s v="OFF-AR-10001988"/>
    <s v="Office Supplies"/>
    <s v="Art"/>
    <s v="Bulldog Table or Wall-Mount Pencil Sharpener"/>
    <x v="897"/>
    <n v="3"/>
    <n v="0"/>
    <n v="5.2112999999999996"/>
  </r>
  <r>
    <n v="991"/>
    <s v="CA-2015-153549"/>
    <d v="2015-03-29T00:00:00"/>
    <d v="2015-03-31T00:00:00"/>
    <s v="Second Class"/>
    <s v="SL-20155"/>
    <s v="Sara Luxemburg"/>
    <s v="Home Office"/>
    <s v="United States"/>
    <x v="108"/>
    <x v="2"/>
    <n v="32216"/>
    <s v="South"/>
    <s v="FUR-CH-10004086"/>
    <s v="Furniture"/>
    <s v="Chairs"/>
    <s v="Hon 4070 Series Pagoda Armless Upholstered Stacking Chairs"/>
    <x v="898"/>
    <n v="5"/>
    <n v="0.2"/>
    <n v="131.27849999999995"/>
  </r>
  <r>
    <n v="992"/>
    <s v="CA-2016-110023"/>
    <d v="2016-09-09T00:00:00"/>
    <d v="2016-09-11T00:00:00"/>
    <s v="First Class"/>
    <s v="TS-21610"/>
    <s v="Troy Staebel"/>
    <s v="Consumer"/>
    <s v="United States"/>
    <x v="20"/>
    <x v="15"/>
    <n v="10024"/>
    <s v="East"/>
    <s v="OFF-BI-10001036"/>
    <s v="Office Supplies"/>
    <s v="Binders"/>
    <s v="Cardinal EasyOpen D-Ring Binders"/>
    <x v="899"/>
    <n v="2"/>
    <n v="0.2"/>
    <n v="5.484"/>
  </r>
  <r>
    <n v="993"/>
    <s v="CA-2016-105585"/>
    <d v="2016-08-26T00:00:00"/>
    <d v="2016-08-27T00:00:00"/>
    <s v="First Class"/>
    <s v="RF-19735"/>
    <s v="Roland Fjeld"/>
    <s v="Consumer"/>
    <s v="United States"/>
    <x v="49"/>
    <x v="1"/>
    <n v="95123"/>
    <s v="West"/>
    <s v="OFF-FA-10002983"/>
    <s v="Office Supplies"/>
    <s v="Fasteners"/>
    <s v="Advantus SlideClip Paper Clips"/>
    <x v="900"/>
    <n v="3"/>
    <n v="0"/>
    <n v="4.9104000000000001"/>
  </r>
  <r>
    <n v="994"/>
    <s v="CA-2016-105585"/>
    <d v="2016-08-26T00:00:00"/>
    <d v="2016-08-27T00:00:00"/>
    <s v="First Class"/>
    <s v="RF-19735"/>
    <s v="Roland Fjeld"/>
    <s v="Consumer"/>
    <s v="United States"/>
    <x v="49"/>
    <x v="1"/>
    <n v="95123"/>
    <s v="West"/>
    <s v="OFF-PA-10003625"/>
    <s v="Office Supplies"/>
    <s v="Paper"/>
    <s v="Xerox 1979"/>
    <x v="901"/>
    <n v="5"/>
    <n v="0"/>
    <n v="69.704999999999998"/>
  </r>
  <r>
    <n v="995"/>
    <s v="CA-2014-117639"/>
    <d v="2014-05-21T00:00:00"/>
    <d v="2014-05-25T00:00:00"/>
    <s v="Standard Class"/>
    <s v="MW-18235"/>
    <s v="Mitch Willingham"/>
    <s v="Corporate"/>
    <s v="United States"/>
    <x v="173"/>
    <x v="17"/>
    <n v="23464"/>
    <s v="South"/>
    <s v="OFF-BI-10003925"/>
    <s v="Office Supplies"/>
    <s v="Binders"/>
    <s v="Fellowes PB300 Plastic Comb Binding Machine"/>
    <x v="902"/>
    <n v="7"/>
    <n v="0"/>
    <n v="1276.4871000000001"/>
  </r>
  <r>
    <n v="996"/>
    <s v="CA-2014-117639"/>
    <d v="2014-05-21T00:00:00"/>
    <d v="2014-05-25T00:00:00"/>
    <s v="Standard Class"/>
    <s v="MW-18235"/>
    <s v="Mitch Willingham"/>
    <s v="Corporate"/>
    <s v="United States"/>
    <x v="173"/>
    <x v="17"/>
    <n v="23464"/>
    <s v="South"/>
    <s v="TEC-PH-10001530"/>
    <s v="Technology"/>
    <s v="Phones"/>
    <s v="Plantronics Voyager Pro Legend"/>
    <x v="903"/>
    <n v="3"/>
    <n v="0"/>
    <n v="173.0316"/>
  </r>
  <r>
    <n v="997"/>
    <s v="CA-2015-162537"/>
    <d v="2015-10-28T00:00:00"/>
    <d v="2015-11-03T00:00:00"/>
    <s v="Standard Class"/>
    <s v="RD-19585"/>
    <s v="Rob Dowd"/>
    <s v="Consumer"/>
    <s v="United States"/>
    <x v="0"/>
    <x v="0"/>
    <n v="42420"/>
    <s v="South"/>
    <s v="OFF-EN-10003862"/>
    <s v="Office Supplies"/>
    <s v="Envelopes"/>
    <s v="Laser &amp; Ink Jet Business Envelopes"/>
    <x v="904"/>
    <n v="1"/>
    <n v="0"/>
    <n v="4.9081999999999999"/>
  </r>
  <r>
    <n v="998"/>
    <s v="CA-2015-162537"/>
    <d v="2015-10-28T00:00:00"/>
    <d v="2015-11-03T00:00:00"/>
    <s v="Standard Class"/>
    <s v="RD-19585"/>
    <s v="Rob Dowd"/>
    <s v="Consumer"/>
    <s v="United States"/>
    <x v="0"/>
    <x v="0"/>
    <n v="42420"/>
    <s v="South"/>
    <s v="OFF-ST-10004258"/>
    <s v="Office Supplies"/>
    <s v="Storage"/>
    <s v="Portable Personal File Box"/>
    <x v="905"/>
    <n v="3"/>
    <n v="0"/>
    <n v="9.8901000000000039"/>
  </r>
  <r>
    <n v="999"/>
    <s v="CA-2015-162537"/>
    <d v="2015-10-28T00:00:00"/>
    <d v="2015-11-03T00:00:00"/>
    <s v="Standard Class"/>
    <s v="RD-19585"/>
    <s v="Rob Dowd"/>
    <s v="Consumer"/>
    <s v="United States"/>
    <x v="0"/>
    <x v="0"/>
    <n v="42420"/>
    <s v="South"/>
    <s v="FUR-FU-10002885"/>
    <s v="Furniture"/>
    <s v="Furnishings"/>
    <s v="Magna Visual Magnetic Picture Hangers"/>
    <x v="906"/>
    <n v="5"/>
    <n v="0"/>
    <n v="9.1580000000000013"/>
  </r>
  <r>
    <n v="1000"/>
    <s v="CA-2015-162537"/>
    <d v="2015-10-28T00:00:00"/>
    <d v="2015-11-03T00:00:00"/>
    <s v="Standard Class"/>
    <s v="RD-19585"/>
    <s v="Rob Dowd"/>
    <s v="Consumer"/>
    <s v="United States"/>
    <x v="0"/>
    <x v="0"/>
    <n v="42420"/>
    <s v="South"/>
    <s v="FUR-FU-10001918"/>
    <s v="Furniture"/>
    <s v="Furnishings"/>
    <s v="C-Line Cubicle Keepers Polyproplyene Holder With Velcro Backings"/>
    <x v="907"/>
    <n v="7"/>
    <n v="0"/>
    <n v="12.912900000000004"/>
  </r>
  <r>
    <n v="1001"/>
    <s v="CA-2016-155488"/>
    <d v="2016-11-13T00:00:00"/>
    <d v="2016-11-17T00:00:00"/>
    <s v="Standard Class"/>
    <s v="FM-14290"/>
    <s v="Frank Merwin"/>
    <s v="Home Office"/>
    <s v="United States"/>
    <x v="137"/>
    <x v="4"/>
    <n v="98661"/>
    <s v="West"/>
    <s v="OFF-AR-10002956"/>
    <s v="Office Supplies"/>
    <s v="Art"/>
    <s v="Boston 16801 Nautilus Battery Pencil Sharpener"/>
    <x v="908"/>
    <n v="2"/>
    <n v="0"/>
    <n v="11.4452"/>
  </r>
  <r>
    <n v="1002"/>
    <s v="CA-2015-124891"/>
    <d v="2015-07-31T00:00:00"/>
    <d v="2015-07-31T00:00:00"/>
    <s v="Same Day"/>
    <s v="RH-19495"/>
    <s v="Rick Hansen"/>
    <s v="Consumer"/>
    <s v="United States"/>
    <x v="20"/>
    <x v="15"/>
    <n v="10024"/>
    <s v="East"/>
    <s v="TEC-AC-10003033"/>
    <s v="Technology"/>
    <s v="Accessories"/>
    <s v="Plantronics CS510 - Over-the-Head monaural Wireless Headset System"/>
    <x v="909"/>
    <n v="7"/>
    <n v="0"/>
    <n v="762.18449999999984"/>
  </r>
  <r>
    <n v="1003"/>
    <s v="CA-2015-124891"/>
    <d v="2015-07-31T00:00:00"/>
    <d v="2015-07-31T00:00:00"/>
    <s v="Same Day"/>
    <s v="RH-19495"/>
    <s v="Rick Hansen"/>
    <s v="Consumer"/>
    <s v="United States"/>
    <x v="20"/>
    <x v="15"/>
    <n v="10024"/>
    <s v="East"/>
    <s v="FUR-TA-10002903"/>
    <s v="Furniture"/>
    <s v="Tables"/>
    <s v="Bevis Round Bullnose 29&quot; High Table Top"/>
    <x v="910"/>
    <n v="7"/>
    <n v="0.4"/>
    <n v="-290.87520000000001"/>
  </r>
  <r>
    <n v="1004"/>
    <s v="CA-2015-124891"/>
    <d v="2015-07-31T00:00:00"/>
    <d v="2015-07-31T00:00:00"/>
    <s v="Same Day"/>
    <s v="RH-19495"/>
    <s v="Rick Hansen"/>
    <s v="Consumer"/>
    <s v="United States"/>
    <x v="20"/>
    <x v="15"/>
    <n v="10024"/>
    <s v="East"/>
    <s v="OFF-PA-10004621"/>
    <s v="Office Supplies"/>
    <s v="Paper"/>
    <s v="Xerox 212"/>
    <x v="541"/>
    <n v="3"/>
    <n v="0"/>
    <n v="9.3312000000000008"/>
  </r>
  <r>
    <n v="1005"/>
    <s v="CA-2015-126445"/>
    <d v="2015-08-27T00:00:00"/>
    <d v="2015-08-31T00:00:00"/>
    <s v="Standard Class"/>
    <s v="RA-19945"/>
    <s v="Ryan Akin"/>
    <s v="Consumer"/>
    <s v="United States"/>
    <x v="174"/>
    <x v="1"/>
    <n v="92563"/>
    <s v="West"/>
    <s v="OFF-ST-10000046"/>
    <s v="Office Supplies"/>
    <s v="Storage"/>
    <s v="Fellowes Super Stor/Drawer Files"/>
    <x v="911"/>
    <n v="3"/>
    <n v="0"/>
    <n v="92.083500000000015"/>
  </r>
  <r>
    <n v="1006"/>
    <s v="CA-2015-111199"/>
    <d v="2015-11-13T00:00:00"/>
    <d v="2015-11-17T00:00:00"/>
    <s v="Standard Class"/>
    <s v="JK-15730"/>
    <s v="Joe Kamberova"/>
    <s v="Consumer"/>
    <s v="United States"/>
    <x v="108"/>
    <x v="3"/>
    <n v="28540"/>
    <s v="South"/>
    <s v="OFF-PA-10001790"/>
    <s v="Office Supplies"/>
    <s v="Paper"/>
    <s v="Xerox 1910"/>
    <x v="912"/>
    <n v="3"/>
    <n v="0.2"/>
    <n v="40.353599999999986"/>
  </r>
  <r>
    <n v="1007"/>
    <s v="CA-2015-105312"/>
    <d v="2015-11-06T00:00:00"/>
    <d v="2015-11-09T00:00:00"/>
    <s v="First Class"/>
    <s v="MT-17815"/>
    <s v="Meg Tillman"/>
    <s v="Consumer"/>
    <s v="United States"/>
    <x v="48"/>
    <x v="16"/>
    <n v="85254"/>
    <s v="West"/>
    <s v="OFF-EN-10002600"/>
    <s v="Office Supplies"/>
    <s v="Envelopes"/>
    <s v="Redi-Strip #10 Envelopes, 4 1/8 x 9 1/2"/>
    <x v="913"/>
    <n v="3"/>
    <n v="0.2"/>
    <n v="2.4779999999999989"/>
  </r>
  <r>
    <n v="1008"/>
    <s v="CA-2015-105312"/>
    <d v="2015-11-06T00:00:00"/>
    <d v="2015-11-09T00:00:00"/>
    <s v="First Class"/>
    <s v="MT-17815"/>
    <s v="Meg Tillman"/>
    <s v="Consumer"/>
    <s v="United States"/>
    <x v="48"/>
    <x v="16"/>
    <n v="85254"/>
    <s v="West"/>
    <s v="OFF-BI-10002049"/>
    <s v="Office Supplies"/>
    <s v="Binders"/>
    <s v="UniKeep View Case Binders"/>
    <x v="914"/>
    <n v="3"/>
    <n v="0.7"/>
    <n v="-3.5207999999999995"/>
  </r>
  <r>
    <n v="1009"/>
    <s v="US-2017-106705"/>
    <d v="2017-12-26T00:00:00"/>
    <d v="2018-01-01T00:00:00"/>
    <s v="Standard Class"/>
    <s v="PO-18850"/>
    <s v="Patrick O'Brill"/>
    <s v="Consumer"/>
    <s v="United States"/>
    <x v="140"/>
    <x v="23"/>
    <n v="52601"/>
    <s v="Central"/>
    <s v="OFF-PA-10001509"/>
    <s v="Office Supplies"/>
    <s v="Paper"/>
    <s v="Recycled Desk Saver Line &quot;While You Were Out&quot; Book, 5 1/2&quot; X 4&quot;"/>
    <x v="915"/>
    <n v="5"/>
    <n v="0"/>
    <n v="20.584999999999994"/>
  </r>
  <r>
    <n v="1010"/>
    <s v="CA-2017-135034"/>
    <d v="2017-08-01T00:00:00"/>
    <d v="2017-08-03T00:00:00"/>
    <s v="First Class"/>
    <s v="AT-10735"/>
    <s v="Annie Thurman"/>
    <s v="Consumer"/>
    <s v="United States"/>
    <x v="22"/>
    <x v="10"/>
    <n v="60653"/>
    <s v="Central"/>
    <s v="TEC-PH-10003931"/>
    <s v="Technology"/>
    <s v="Phones"/>
    <s v="JBL Micro Wireless Portable Bluetooth Speaker"/>
    <x v="916"/>
    <n v="2"/>
    <n v="0.2"/>
    <n v="5.9990000000000023"/>
  </r>
  <r>
    <n v="1011"/>
    <s v="CA-2014-158540"/>
    <d v="2014-11-24T00:00:00"/>
    <d v="2014-11-26T00:00:00"/>
    <s v="First Class"/>
    <s v="VG-21790"/>
    <s v="Vivek Gonzalez"/>
    <s v="Consumer"/>
    <s v="United States"/>
    <x v="70"/>
    <x v="1"/>
    <n v="92037"/>
    <s v="West"/>
    <s v="FUR-FU-10001602"/>
    <s v="Furniture"/>
    <s v="Furnishings"/>
    <s v="Eldon Delta Triangular Chair Mat, 52&quot; x 58&quot;, Clear"/>
    <x v="917"/>
    <n v="4"/>
    <n v="0"/>
    <n v="27.309599999999989"/>
  </r>
  <r>
    <n v="1012"/>
    <s v="CA-2017-118437"/>
    <d v="2017-06-17T00:00:00"/>
    <d v="2017-06-21T00:00:00"/>
    <s v="Second Class"/>
    <s v="PF-19165"/>
    <s v="Philip Fox"/>
    <s v="Consumer"/>
    <s v="United States"/>
    <x v="175"/>
    <x v="4"/>
    <n v="98502"/>
    <s v="West"/>
    <s v="FUR-FU-10004848"/>
    <s v="Furniture"/>
    <s v="Furnishings"/>
    <s v="Howard Miller 13-3/4&quot; Diameter Brushed Chrome Round Wall Clock"/>
    <x v="918"/>
    <n v="3"/>
    <n v="0"/>
    <n v="46.574999999999996"/>
  </r>
  <r>
    <n v="1013"/>
    <s v="CA-2017-118437"/>
    <d v="2017-06-17T00:00:00"/>
    <d v="2017-06-21T00:00:00"/>
    <s v="Second Class"/>
    <s v="PF-19165"/>
    <s v="Philip Fox"/>
    <s v="Consumer"/>
    <s v="United States"/>
    <x v="175"/>
    <x v="4"/>
    <n v="98502"/>
    <s v="West"/>
    <s v="OFF-ST-10003722"/>
    <s v="Office Supplies"/>
    <s v="Storage"/>
    <s v="Project Tote Personal File"/>
    <x v="919"/>
    <n v="1"/>
    <n v="0"/>
    <n v="4.068699999999998"/>
  </r>
  <r>
    <n v="1014"/>
    <s v="US-2015-126214"/>
    <d v="2015-12-21T00:00:00"/>
    <d v="2015-12-24T00:00:00"/>
    <s v="Second Class"/>
    <s v="JS-15880"/>
    <s v="John Stevenson"/>
    <s v="Consumer"/>
    <s v="United States"/>
    <x v="4"/>
    <x v="4"/>
    <n v="98103"/>
    <s v="West"/>
    <s v="FUR-TA-10003748"/>
    <s v="Furniture"/>
    <s v="Tables"/>
    <s v="Bevis 36 x 72 Conference Tables"/>
    <x v="920"/>
    <n v="13"/>
    <n v="0"/>
    <n v="356.04139999999995"/>
  </r>
  <r>
    <n v="1015"/>
    <s v="US-2015-126214"/>
    <d v="2015-12-21T00:00:00"/>
    <d v="2015-12-24T00:00:00"/>
    <s v="Second Class"/>
    <s v="JS-15880"/>
    <s v="John Stevenson"/>
    <s v="Consumer"/>
    <s v="United States"/>
    <x v="4"/>
    <x v="4"/>
    <n v="98103"/>
    <s v="West"/>
    <s v="TEC-AC-10003198"/>
    <s v="Technology"/>
    <s v="Accessories"/>
    <s v="Enermax Acrylux Wireless Keyboard"/>
    <x v="921"/>
    <n v="1"/>
    <n v="0"/>
    <n v="36.851999999999997"/>
  </r>
  <r>
    <n v="1016"/>
    <s v="CA-2015-133025"/>
    <d v="2015-09-17T00:00:00"/>
    <d v="2015-09-19T00:00:00"/>
    <s v="Second Class"/>
    <s v="MO-17800"/>
    <s v="Meg O'Connel"/>
    <s v="Home Office"/>
    <s v="United States"/>
    <x v="1"/>
    <x v="1"/>
    <n v="90036"/>
    <s v="West"/>
    <s v="OFF-PA-10004100"/>
    <s v="Office Supplies"/>
    <s v="Paper"/>
    <s v="Xerox 216"/>
    <x v="56"/>
    <n v="5"/>
    <n v="0"/>
    <n v="15.552000000000001"/>
  </r>
  <r>
    <n v="1017"/>
    <s v="CA-2015-108665"/>
    <d v="2015-07-06T00:00:00"/>
    <d v="2015-07-10T00:00:00"/>
    <s v="Standard Class"/>
    <s v="KM-16225"/>
    <s v="Kalyca Meade"/>
    <s v="Corporate"/>
    <s v="United States"/>
    <x v="20"/>
    <x v="15"/>
    <n v="10011"/>
    <s v="East"/>
    <s v="FUR-FU-10002191"/>
    <s v="Furniture"/>
    <s v="Furnishings"/>
    <s v="G.E. Halogen Desk Lamp Bulbs"/>
    <x v="544"/>
    <n v="2"/>
    <n v="0"/>
    <n v="6.7008000000000001"/>
  </r>
  <r>
    <n v="1018"/>
    <s v="CA-2015-108665"/>
    <d v="2015-07-06T00:00:00"/>
    <d v="2015-07-10T00:00:00"/>
    <s v="Standard Class"/>
    <s v="KM-16225"/>
    <s v="Kalyca Meade"/>
    <s v="Corporate"/>
    <s v="United States"/>
    <x v="20"/>
    <x v="15"/>
    <n v="10011"/>
    <s v="East"/>
    <s v="FUR-FU-10000965"/>
    <s v="Furniture"/>
    <s v="Furnishings"/>
    <s v="Howard Miller 11-1/2&quot; Diameter Ridgewood Wall Clock"/>
    <x v="922"/>
    <n v="3"/>
    <n v="0"/>
    <n v="63.886200000000002"/>
  </r>
  <r>
    <n v="1019"/>
    <s v="CA-2015-108665"/>
    <d v="2015-07-06T00:00:00"/>
    <d v="2015-07-10T00:00:00"/>
    <s v="Standard Class"/>
    <s v="KM-16225"/>
    <s v="Kalyca Meade"/>
    <s v="Corporate"/>
    <s v="United States"/>
    <x v="20"/>
    <x v="15"/>
    <n v="10011"/>
    <s v="East"/>
    <s v="TEC-PH-10004188"/>
    <s v="Technology"/>
    <s v="Phones"/>
    <s v="OtterBox Commuter Series Case - Samsung Galaxy S4"/>
    <x v="923"/>
    <n v="5"/>
    <n v="0"/>
    <n v="2.4990000000000023"/>
  </r>
  <r>
    <n v="1020"/>
    <s v="CA-2015-108665"/>
    <d v="2015-07-06T00:00:00"/>
    <d v="2015-07-10T00:00:00"/>
    <s v="Standard Class"/>
    <s v="KM-16225"/>
    <s v="Kalyca Meade"/>
    <s v="Corporate"/>
    <s v="United States"/>
    <x v="20"/>
    <x v="15"/>
    <n v="10011"/>
    <s v="East"/>
    <s v="OFF-ST-10001526"/>
    <s v="Office Supplies"/>
    <s v="Storage"/>
    <s v="Iceberg Mobile Mega Data/Printer Cart "/>
    <x v="924"/>
    <n v="5"/>
    <n v="0"/>
    <n v="156.42899999999997"/>
  </r>
  <r>
    <n v="1021"/>
    <s v="CA-2015-124450"/>
    <d v="2015-04-27T00:00:00"/>
    <d v="2015-05-03T00:00:00"/>
    <s v="Standard Class"/>
    <s v="GT-14710"/>
    <s v="Greg Tran"/>
    <s v="Consumer"/>
    <s v="United States"/>
    <x v="176"/>
    <x v="40"/>
    <n v="20016"/>
    <s v="East"/>
    <s v="OFF-AR-10001166"/>
    <s v="Office Supplies"/>
    <s v="Art"/>
    <s v="Staples in misc. colors"/>
    <x v="925"/>
    <n v="3"/>
    <n v="0"/>
    <n v="8.8686000000000007"/>
  </r>
  <r>
    <n v="1022"/>
    <s v="CA-2015-124450"/>
    <d v="2015-04-27T00:00:00"/>
    <d v="2015-05-03T00:00:00"/>
    <s v="Standard Class"/>
    <s v="GT-14710"/>
    <s v="Greg Tran"/>
    <s v="Consumer"/>
    <s v="United States"/>
    <x v="176"/>
    <x v="40"/>
    <n v="20016"/>
    <s v="East"/>
    <s v="FUR-CH-10000309"/>
    <s v="Furniture"/>
    <s v="Chairs"/>
    <s v="Global Comet Stacking Arm Chair"/>
    <x v="926"/>
    <n v="3"/>
    <n v="0"/>
    <n v="316.88249999999999"/>
  </r>
  <r>
    <n v="1023"/>
    <s v="CA-2015-124450"/>
    <d v="2015-04-27T00:00:00"/>
    <d v="2015-05-03T00:00:00"/>
    <s v="Standard Class"/>
    <s v="GT-14710"/>
    <s v="Greg Tran"/>
    <s v="Consumer"/>
    <s v="United States"/>
    <x v="176"/>
    <x v="40"/>
    <n v="20016"/>
    <s v="East"/>
    <s v="TEC-MA-10004212"/>
    <s v="Technology"/>
    <s v="Machines"/>
    <s v="Cisco SPA525G2 5-Line IP Phone"/>
    <x v="927"/>
    <n v="8"/>
    <n v="0"/>
    <n v="648.56240000000003"/>
  </r>
  <r>
    <n v="1024"/>
    <s v="CA-2015-167269"/>
    <d v="2015-06-16T00:00:00"/>
    <d v="2015-06-20T00:00:00"/>
    <s v="Standard Class"/>
    <s v="PB-19150"/>
    <s v="Philip Brown"/>
    <s v="Consumer"/>
    <s v="United States"/>
    <x v="10"/>
    <x v="9"/>
    <n v="19134"/>
    <s v="East"/>
    <s v="OFF-EN-10003072"/>
    <s v="Office Supplies"/>
    <s v="Envelopes"/>
    <s v="Peel &amp; Seel Envelopes"/>
    <x v="928"/>
    <n v="2"/>
    <n v="0.2"/>
    <n v="2.1728000000000001"/>
  </r>
  <r>
    <n v="1025"/>
    <s v="CA-2017-106964"/>
    <d v="2017-12-17T00:00:00"/>
    <d v="2017-12-20T00:00:00"/>
    <s v="First Class"/>
    <s v="HR-14770"/>
    <s v="Hallie Redmond"/>
    <s v="Home Office"/>
    <s v="United States"/>
    <x v="1"/>
    <x v="1"/>
    <n v="90045"/>
    <s v="West"/>
    <s v="OFF-BI-10000320"/>
    <s v="Office Supplies"/>
    <s v="Binders"/>
    <s v="GBC Plastic Binding Combs"/>
    <x v="929"/>
    <n v="2"/>
    <n v="0.2"/>
    <n v="4.2804000000000002"/>
  </r>
  <r>
    <n v="1026"/>
    <s v="CA-2016-126529"/>
    <d v="2016-01-11T00:00:00"/>
    <d v="2016-01-13T00:00:00"/>
    <s v="Second Class"/>
    <s v="DE-13255"/>
    <s v="Deanra Eno"/>
    <s v="Home Office"/>
    <s v="United States"/>
    <x v="24"/>
    <x v="24"/>
    <n v="45503"/>
    <s v="East"/>
    <s v="OFF-PA-10001166"/>
    <s v="Office Supplies"/>
    <s v="Paper"/>
    <s v="Xerox 2"/>
    <x v="12"/>
    <n v="3"/>
    <n v="0.2"/>
    <n v="5.4432"/>
  </r>
  <r>
    <n v="1027"/>
    <s v="CA-2016-126529"/>
    <d v="2016-01-11T00:00:00"/>
    <d v="2016-01-13T00:00:00"/>
    <s v="Second Class"/>
    <s v="DE-13255"/>
    <s v="Deanra Eno"/>
    <s v="Home Office"/>
    <s v="United States"/>
    <x v="24"/>
    <x v="24"/>
    <n v="45503"/>
    <s v="East"/>
    <s v="OFF-PA-10003656"/>
    <s v="Office Supplies"/>
    <s v="Paper"/>
    <s v="Xerox 1935"/>
    <x v="930"/>
    <n v="3"/>
    <n v="0.2"/>
    <n v="20.576399999999996"/>
  </r>
  <r>
    <n v="1028"/>
    <s v="CA-2016-126529"/>
    <d v="2016-01-11T00:00:00"/>
    <d v="2016-01-13T00:00:00"/>
    <s v="Second Class"/>
    <s v="DE-13255"/>
    <s v="Deanra Eno"/>
    <s v="Home Office"/>
    <s v="United States"/>
    <x v="24"/>
    <x v="24"/>
    <n v="45503"/>
    <s v="East"/>
    <s v="TEC-PH-10000148"/>
    <s v="Technology"/>
    <s v="Phones"/>
    <s v="Cyber Acoustics AC-202b Speech Recognition Stereo Headset"/>
    <x v="931"/>
    <n v="2"/>
    <n v="0.4"/>
    <n v="-9.8724000000000007"/>
  </r>
  <r>
    <n v="1029"/>
    <s v="CA-2014-163552"/>
    <d v="2014-07-11T00:00:00"/>
    <d v="2014-07-15T00:00:00"/>
    <s v="Standard Class"/>
    <s v="LA-16780"/>
    <s v="Laura Armstrong"/>
    <s v="Corporate"/>
    <s v="United States"/>
    <x v="83"/>
    <x v="30"/>
    <n v="7601"/>
    <s v="East"/>
    <s v="OFF-PA-10000474"/>
    <s v="Office Supplies"/>
    <s v="Paper"/>
    <s v="Easy-staple paper"/>
    <x v="932"/>
    <n v="5"/>
    <n v="0"/>
    <n v="83.283999999999992"/>
  </r>
  <r>
    <n v="1030"/>
    <s v="CA-2014-163552"/>
    <d v="2014-07-11T00:00:00"/>
    <d v="2014-07-15T00:00:00"/>
    <s v="Standard Class"/>
    <s v="LA-16780"/>
    <s v="Laura Armstrong"/>
    <s v="Corporate"/>
    <s v="United States"/>
    <x v="83"/>
    <x v="30"/>
    <n v="7601"/>
    <s v="East"/>
    <s v="TEC-PH-10003885"/>
    <s v="Technology"/>
    <s v="Phones"/>
    <s v="Cisco SPA508G"/>
    <x v="933"/>
    <n v="3"/>
    <n v="0"/>
    <n v="57.41129999999999"/>
  </r>
  <r>
    <n v="1031"/>
    <s v="CA-2014-163552"/>
    <d v="2014-07-11T00:00:00"/>
    <d v="2014-07-15T00:00:00"/>
    <s v="Standard Class"/>
    <s v="LA-16780"/>
    <s v="Laura Armstrong"/>
    <s v="Corporate"/>
    <s v="United States"/>
    <x v="83"/>
    <x v="30"/>
    <n v="7601"/>
    <s v="East"/>
    <s v="FUR-CH-10003379"/>
    <s v="Furniture"/>
    <s v="Chairs"/>
    <s v="Global Commerce Series High-Back Swivel/Tilt Chairs"/>
    <x v="934"/>
    <n v="3"/>
    <n v="0"/>
    <n v="213.73500000000001"/>
  </r>
  <r>
    <n v="1032"/>
    <s v="CA-2014-163552"/>
    <d v="2014-07-11T00:00:00"/>
    <d v="2014-07-15T00:00:00"/>
    <s v="Standard Class"/>
    <s v="LA-16780"/>
    <s v="Laura Armstrong"/>
    <s v="Corporate"/>
    <s v="United States"/>
    <x v="83"/>
    <x v="30"/>
    <n v="7601"/>
    <s v="East"/>
    <s v="FUR-FU-10000629"/>
    <s v="Furniture"/>
    <s v="Furnishings"/>
    <s v="9-3/4 Diameter Round Wall Clock"/>
    <x v="935"/>
    <n v="9"/>
    <n v="0"/>
    <n v="52.126200000000004"/>
  </r>
  <r>
    <n v="1033"/>
    <s v="CA-2014-163552"/>
    <d v="2014-07-11T00:00:00"/>
    <d v="2014-07-15T00:00:00"/>
    <s v="Standard Class"/>
    <s v="LA-16780"/>
    <s v="Laura Armstrong"/>
    <s v="Corporate"/>
    <s v="United States"/>
    <x v="83"/>
    <x v="30"/>
    <n v="7601"/>
    <s v="East"/>
    <s v="OFF-LA-10001175"/>
    <s v="Office Supplies"/>
    <s v="Labels"/>
    <s v="Avery 514"/>
    <x v="936"/>
    <n v="5"/>
    <n v="0"/>
    <n v="7.056"/>
  </r>
  <r>
    <n v="1034"/>
    <s v="CA-2016-109820"/>
    <d v="2016-11-20T00:00:00"/>
    <d v="2016-11-22T00:00:00"/>
    <s v="First Class"/>
    <s v="AG-10390"/>
    <s v="Allen Goldenen"/>
    <s v="Consumer"/>
    <s v="United States"/>
    <x v="74"/>
    <x v="24"/>
    <n v="45231"/>
    <s v="East"/>
    <s v="OFF-PA-10000955"/>
    <s v="Office Supplies"/>
    <s v="Paper"/>
    <s v="Southworth 25% Cotton Granite Paper &amp; Envelopes"/>
    <x v="937"/>
    <n v="3"/>
    <n v="0.2"/>
    <n v="5.1011999999999995"/>
  </r>
  <r>
    <n v="1035"/>
    <s v="CA-2016-109820"/>
    <d v="2016-11-20T00:00:00"/>
    <d v="2016-11-22T00:00:00"/>
    <s v="First Class"/>
    <s v="AG-10390"/>
    <s v="Allen Goldenen"/>
    <s v="Consumer"/>
    <s v="United States"/>
    <x v="74"/>
    <x v="24"/>
    <n v="45231"/>
    <s v="East"/>
    <s v="OFF-BI-10003460"/>
    <s v="Office Supplies"/>
    <s v="Binders"/>
    <s v="Acco 3-Hole Punch"/>
    <x v="938"/>
    <n v="2"/>
    <n v="0.7"/>
    <n v="-1.9272"/>
  </r>
  <r>
    <n v="1036"/>
    <s v="CA-2016-109820"/>
    <d v="2016-11-20T00:00:00"/>
    <d v="2016-11-22T00:00:00"/>
    <s v="First Class"/>
    <s v="AG-10390"/>
    <s v="Allen Goldenen"/>
    <s v="Consumer"/>
    <s v="United States"/>
    <x v="74"/>
    <x v="24"/>
    <n v="45231"/>
    <s v="East"/>
    <s v="OFF-BI-10000474"/>
    <s v="Office Supplies"/>
    <s v="Binders"/>
    <s v="Avery Recycled Flexi-View Covers for Binding Systems"/>
    <x v="939"/>
    <n v="3"/>
    <n v="0.7"/>
    <n v="-10.579799999999999"/>
  </r>
  <r>
    <n v="1037"/>
    <s v="CA-2016-113061"/>
    <d v="2016-04-22T00:00:00"/>
    <d v="2016-04-26T00:00:00"/>
    <s v="Standard Class"/>
    <s v="EL-13735"/>
    <s v="Ed Ludwig"/>
    <s v="Home Office"/>
    <s v="United States"/>
    <x v="177"/>
    <x v="25"/>
    <n v="65109"/>
    <s v="Central"/>
    <s v="FUR-FU-10003975"/>
    <s v="Furniture"/>
    <s v="Furnishings"/>
    <s v="Eldon Advantage Chair Mats for Low to Medium Pile Carpets"/>
    <x v="940"/>
    <n v="2"/>
    <n v="0"/>
    <n v="8.6619999999999919"/>
  </r>
  <r>
    <n v="1038"/>
    <s v="CA-2015-127418"/>
    <d v="2015-06-13T00:00:00"/>
    <d v="2015-06-14T00:00:00"/>
    <s v="First Class"/>
    <s v="JJ-15445"/>
    <s v="Jennifer Jackson"/>
    <s v="Consumer"/>
    <s v="United States"/>
    <x v="1"/>
    <x v="1"/>
    <n v="90004"/>
    <s v="West"/>
    <s v="OFF-BI-10003707"/>
    <s v="Office Supplies"/>
    <s v="Binders"/>
    <s v="Aluminum Screw Posts"/>
    <x v="941"/>
    <n v="3"/>
    <n v="0.2"/>
    <n v="13.734"/>
  </r>
  <r>
    <n v="1039"/>
    <s v="CA-2017-121818"/>
    <d v="2017-11-20T00:00:00"/>
    <d v="2017-11-21T00:00:00"/>
    <s v="First Class"/>
    <s v="JH-15430"/>
    <s v="Jennifer Halladay"/>
    <s v="Consumer"/>
    <s v="United States"/>
    <x v="140"/>
    <x v="3"/>
    <n v="27217"/>
    <s v="South"/>
    <s v="OFF-AR-10000203"/>
    <s v="Office Supplies"/>
    <s v="Art"/>
    <s v="Newell 336"/>
    <x v="942"/>
    <n v="7"/>
    <n v="0.2"/>
    <n v="2.696399999999997"/>
  </r>
  <r>
    <n v="1040"/>
    <s v="CA-2017-121818"/>
    <d v="2017-11-20T00:00:00"/>
    <d v="2017-11-21T00:00:00"/>
    <s v="First Class"/>
    <s v="JH-15430"/>
    <s v="Jennifer Halladay"/>
    <s v="Consumer"/>
    <s v="United States"/>
    <x v="140"/>
    <x v="3"/>
    <n v="27217"/>
    <s v="South"/>
    <s v="OFF-AR-10004790"/>
    <s v="Office Supplies"/>
    <s v="Art"/>
    <s v="Staples in misc. colors"/>
    <x v="943"/>
    <n v="3"/>
    <n v="0.2"/>
    <n v="1.7954999999999988"/>
  </r>
  <r>
    <n v="1041"/>
    <s v="CA-2016-127670"/>
    <d v="2016-03-20T00:00:00"/>
    <d v="2016-03-24T00:00:00"/>
    <s v="Standard Class"/>
    <s v="RD-19660"/>
    <s v="Robert Dilbeck"/>
    <s v="Home Office"/>
    <s v="United States"/>
    <x v="178"/>
    <x v="25"/>
    <n v="63376"/>
    <s v="Central"/>
    <s v="FUR-TA-10001095"/>
    <s v="Furniture"/>
    <s v="Tables"/>
    <s v="Chromcraft Round Conference Tables"/>
    <x v="944"/>
    <n v="4"/>
    <n v="0"/>
    <n v="146.40359999999998"/>
  </r>
  <r>
    <n v="1042"/>
    <s v="CA-2016-102981"/>
    <d v="2016-09-06T00:00:00"/>
    <d v="2016-09-09T00:00:00"/>
    <s v="Second Class"/>
    <s v="MO-17500"/>
    <s v="Mary O'Rourke"/>
    <s v="Consumer"/>
    <s v="United States"/>
    <x v="20"/>
    <x v="15"/>
    <n v="10035"/>
    <s v="East"/>
    <s v="TEC-AC-10004761"/>
    <s v="Technology"/>
    <s v="Accessories"/>
    <s v="Maxell 4.7GB DVD+RW 3/Pack"/>
    <x v="945"/>
    <n v="2"/>
    <n v="0"/>
    <n v="11.151"/>
  </r>
  <r>
    <n v="1043"/>
    <s v="CA-2016-102981"/>
    <d v="2016-09-06T00:00:00"/>
    <d v="2016-09-09T00:00:00"/>
    <s v="Second Class"/>
    <s v="MO-17500"/>
    <s v="Mary O'Rourke"/>
    <s v="Consumer"/>
    <s v="United States"/>
    <x v="20"/>
    <x v="15"/>
    <n v="10035"/>
    <s v="East"/>
    <s v="FUR-BO-10001811"/>
    <s v="Furniture"/>
    <s v="Bookcases"/>
    <s v="Atlantic Metals Mobile 5-Shelf Bookcases, Custom Colors"/>
    <x v="946"/>
    <n v="3"/>
    <n v="0.2"/>
    <n v="90.293999999999926"/>
  </r>
  <r>
    <n v="1044"/>
    <s v="CA-2017-115651"/>
    <d v="2017-07-09T00:00:00"/>
    <d v="2017-07-12T00:00:00"/>
    <s v="First Class"/>
    <s v="NS-18640"/>
    <s v="Noel Staavos"/>
    <s v="Corporate"/>
    <s v="United States"/>
    <x v="22"/>
    <x v="10"/>
    <n v="60610"/>
    <s v="Central"/>
    <s v="OFF-AR-10001130"/>
    <s v="Office Supplies"/>
    <s v="Art"/>
    <s v="Quartet Alpha White Chalk, 12/Pack"/>
    <x v="947"/>
    <n v="5"/>
    <n v="0.2"/>
    <n v="2.9835000000000003"/>
  </r>
  <r>
    <n v="1045"/>
    <s v="CA-2017-115651"/>
    <d v="2017-07-09T00:00:00"/>
    <d v="2017-07-12T00:00:00"/>
    <s v="First Class"/>
    <s v="NS-18640"/>
    <s v="Noel Staavos"/>
    <s v="Corporate"/>
    <s v="United States"/>
    <x v="22"/>
    <x v="10"/>
    <n v="60610"/>
    <s v="Central"/>
    <s v="OFF-AP-10000055"/>
    <s v="Office Supplies"/>
    <s v="Appliances"/>
    <s v="Belkin F9S820V06 8 Outlet Surge"/>
    <x v="948"/>
    <n v="9"/>
    <n v="0.8"/>
    <n v="-146.16000000000003"/>
  </r>
  <r>
    <n v="1046"/>
    <s v="CA-2017-152702"/>
    <d v="2017-10-12T00:00:00"/>
    <d v="2017-10-16T00:00:00"/>
    <s v="Standard Class"/>
    <s v="SN-20710"/>
    <s v="Steve Nguyen"/>
    <s v="Home Office"/>
    <s v="United States"/>
    <x v="179"/>
    <x v="10"/>
    <n v="61107"/>
    <s v="Central"/>
    <s v="FUR-CH-10002304"/>
    <s v="Furniture"/>
    <s v="Chairs"/>
    <s v="Global Stack Chair without Arms, Black"/>
    <x v="949"/>
    <n v="14"/>
    <n v="0.3"/>
    <n v="-18.185999999999993"/>
  </r>
  <r>
    <n v="1047"/>
    <s v="CA-2016-169103"/>
    <d v="2016-03-08T00:00:00"/>
    <d v="2016-03-13T00:00:00"/>
    <s v="Standard Class"/>
    <s v="ZC-21910"/>
    <s v="Zuschuss Carroll"/>
    <s v="Consumer"/>
    <s v="United States"/>
    <x v="100"/>
    <x v="2"/>
    <n v="33142"/>
    <s v="South"/>
    <s v="TEC-PH-10001530"/>
    <s v="Technology"/>
    <s v="Phones"/>
    <s v="Cisco Unified IP Phone 7945G VoIP phone"/>
    <x v="744"/>
    <n v="5"/>
    <n v="0.2"/>
    <n v="85.247500000000002"/>
  </r>
  <r>
    <n v="1048"/>
    <s v="CA-2016-169103"/>
    <d v="2016-03-08T00:00:00"/>
    <d v="2016-03-13T00:00:00"/>
    <s v="Standard Class"/>
    <s v="ZC-21910"/>
    <s v="Zuschuss Carroll"/>
    <s v="Consumer"/>
    <s v="United States"/>
    <x v="100"/>
    <x v="2"/>
    <n v="33142"/>
    <s v="South"/>
    <s v="FUR-FU-10004006"/>
    <s v="Furniture"/>
    <s v="Furnishings"/>
    <s v="Deflect-o DuraMat Lighweight, Studded, Beveled Mat for Low Pile Carpeting"/>
    <x v="102"/>
    <n v="3"/>
    <n v="0.2"/>
    <n v="-3.8385000000000105"/>
  </r>
  <r>
    <n v="1049"/>
    <s v="CA-2014-139192"/>
    <d v="2014-05-27T00:00:00"/>
    <d v="2014-06-01T00:00:00"/>
    <s v="Second Class"/>
    <s v="LC-16885"/>
    <s v="Lena Creighton"/>
    <s v="Consumer"/>
    <s v="United States"/>
    <x v="8"/>
    <x v="1"/>
    <n v="94109"/>
    <s v="West"/>
    <s v="TEC-PH-10000486"/>
    <s v="Technology"/>
    <s v="Phones"/>
    <s v="Plantronics HL10 Handset Lifter"/>
    <x v="950"/>
    <n v="12"/>
    <n v="0.2"/>
    <n v="125.2691999999999"/>
  </r>
  <r>
    <n v="1050"/>
    <s v="CA-2014-139192"/>
    <d v="2014-05-27T00:00:00"/>
    <d v="2014-06-01T00:00:00"/>
    <s v="Second Class"/>
    <s v="LC-16885"/>
    <s v="Lena Creighton"/>
    <s v="Consumer"/>
    <s v="United States"/>
    <x v="8"/>
    <x v="1"/>
    <n v="94109"/>
    <s v="West"/>
    <s v="TEC-AC-10001606"/>
    <s v="Technology"/>
    <s v="Accessories"/>
    <s v="Logitech Wireless Performance Mouse MX for PC and Mac"/>
    <x v="313"/>
    <n v="1"/>
    <n v="0"/>
    <n v="37.996200000000002"/>
  </r>
  <r>
    <n v="1051"/>
    <s v="US-2015-153500"/>
    <d v="2015-07-03T00:00:00"/>
    <d v="2015-07-05T00:00:00"/>
    <s v="First Class"/>
    <s v="DG-13300"/>
    <s v="Deirdre Greer"/>
    <s v="Corporate"/>
    <s v="United States"/>
    <x v="10"/>
    <x v="9"/>
    <n v="19134"/>
    <s v="East"/>
    <s v="FUR-FU-10000293"/>
    <s v="Furniture"/>
    <s v="Furnishings"/>
    <s v="Eldon Antistatic Chair Mats for Low to Medium Pile Carpets"/>
    <x v="951"/>
    <n v="2"/>
    <n v="0.2"/>
    <n v="-29.481200000000022"/>
  </r>
  <r>
    <n v="1052"/>
    <s v="US-2015-153500"/>
    <d v="2015-07-03T00:00:00"/>
    <d v="2015-07-05T00:00:00"/>
    <s v="First Class"/>
    <s v="DG-13300"/>
    <s v="Deirdre Greer"/>
    <s v="Corporate"/>
    <s v="United States"/>
    <x v="10"/>
    <x v="9"/>
    <n v="19134"/>
    <s v="East"/>
    <s v="OFF-PA-10001307"/>
    <s v="Office Supplies"/>
    <s v="Paper"/>
    <s v="Important Message Pads, 50 4-1/4 x 5-1/2 Forms per Pad"/>
    <x v="952"/>
    <n v="2"/>
    <n v="0.2"/>
    <n v="2.4359999999999995"/>
  </r>
  <r>
    <n v="1053"/>
    <s v="US-2015-153500"/>
    <d v="2015-07-03T00:00:00"/>
    <d v="2015-07-05T00:00:00"/>
    <s v="First Class"/>
    <s v="DG-13300"/>
    <s v="Deirdre Greer"/>
    <s v="Corporate"/>
    <s v="United States"/>
    <x v="10"/>
    <x v="9"/>
    <n v="19134"/>
    <s v="East"/>
    <s v="FUR-FU-10004460"/>
    <s v="Furniture"/>
    <s v="Furnishings"/>
    <s v="Howard Miller 12&quot; Round Wall Clock"/>
    <x v="953"/>
    <n v="9"/>
    <n v="0.2"/>
    <n v="56.577599999999961"/>
  </r>
  <r>
    <n v="1054"/>
    <s v="CA-2015-110667"/>
    <d v="2015-04-04T00:00:00"/>
    <d v="2015-04-08T00:00:00"/>
    <s v="Standard Class"/>
    <s v="NF-18595"/>
    <s v="Nicole Fjeld"/>
    <s v="Home Office"/>
    <s v="United States"/>
    <x v="20"/>
    <x v="15"/>
    <n v="10009"/>
    <s v="East"/>
    <s v="OFF-AR-10000716"/>
    <s v="Office Supplies"/>
    <s v="Art"/>
    <s v="DIXON Ticonderoga Erasable Checking Pencils"/>
    <x v="954"/>
    <n v="2"/>
    <n v="0"/>
    <n v="4.3524000000000003"/>
  </r>
  <r>
    <n v="1055"/>
    <s v="CA-2015-110667"/>
    <d v="2015-04-04T00:00:00"/>
    <d v="2015-04-08T00:00:00"/>
    <s v="Standard Class"/>
    <s v="NF-18595"/>
    <s v="Nicole Fjeld"/>
    <s v="Home Office"/>
    <s v="United States"/>
    <x v="20"/>
    <x v="15"/>
    <n v="10009"/>
    <s v="East"/>
    <s v="FUR-FU-10004622"/>
    <s v="Furniture"/>
    <s v="Furnishings"/>
    <s v="Eldon Advantage Foldable Chair Mats for Low Pile Carpets"/>
    <x v="955"/>
    <n v="2"/>
    <n v="0"/>
    <n v="22.763999999999996"/>
  </r>
  <r>
    <n v="1056"/>
    <s v="CA-2015-110667"/>
    <d v="2015-04-04T00:00:00"/>
    <d v="2015-04-08T00:00:00"/>
    <s v="Standard Class"/>
    <s v="NF-18595"/>
    <s v="Nicole Fjeld"/>
    <s v="Home Office"/>
    <s v="United States"/>
    <x v="20"/>
    <x v="15"/>
    <n v="10009"/>
    <s v="East"/>
    <s v="OFF-BI-10002735"/>
    <s v="Office Supplies"/>
    <s v="Binders"/>
    <s v="GBC Prestige Therm-A-Bind Covers"/>
    <x v="956"/>
    <n v="3"/>
    <n v="0.2"/>
    <n v="27.791100000000004"/>
  </r>
  <r>
    <n v="1057"/>
    <s v="CA-2015-110667"/>
    <d v="2015-04-04T00:00:00"/>
    <d v="2015-04-08T00:00:00"/>
    <s v="Standard Class"/>
    <s v="NF-18595"/>
    <s v="Nicole Fjeld"/>
    <s v="Home Office"/>
    <s v="United States"/>
    <x v="20"/>
    <x v="15"/>
    <n v="10009"/>
    <s v="East"/>
    <s v="OFF-BI-10003529"/>
    <s v="Office Supplies"/>
    <s v="Binders"/>
    <s v="Avery Round Ring Poly Binders"/>
    <x v="957"/>
    <n v="4"/>
    <n v="0.2"/>
    <n v="3.2944"/>
  </r>
  <r>
    <n v="1058"/>
    <s v="CA-2017-167150"/>
    <d v="2017-12-10T00:00:00"/>
    <d v="2017-12-17T00:00:00"/>
    <s v="Standard Class"/>
    <s v="BP-11185"/>
    <s v="Ben Peterman"/>
    <s v="Corporate"/>
    <s v="United States"/>
    <x v="70"/>
    <x v="1"/>
    <n v="92037"/>
    <s v="West"/>
    <s v="OFF-BI-10001097"/>
    <s v="Office Supplies"/>
    <s v="Binders"/>
    <s v="Avery Hole Reinforcements"/>
    <x v="958"/>
    <n v="4"/>
    <n v="0.2"/>
    <n v="7.2267999999999999"/>
  </r>
  <r>
    <n v="1059"/>
    <s v="CA-2017-167150"/>
    <d v="2017-12-10T00:00:00"/>
    <d v="2017-12-17T00:00:00"/>
    <s v="Standard Class"/>
    <s v="BP-11185"/>
    <s v="Ben Peterman"/>
    <s v="Corporate"/>
    <s v="United States"/>
    <x v="70"/>
    <x v="1"/>
    <n v="92037"/>
    <s v="West"/>
    <s v="OFF-BI-10001597"/>
    <s v="Office Supplies"/>
    <s v="Binders"/>
    <s v="Wilson Jones Ledger-Size, Piano-Hinge Binder, 2&quot;, Blue"/>
    <x v="959"/>
    <n v="2"/>
    <n v="0.2"/>
    <n v="22.948799999999995"/>
  </r>
  <r>
    <n v="1060"/>
    <s v="CA-2016-105284"/>
    <d v="2016-11-24T00:00:00"/>
    <d v="2016-12-01T00:00:00"/>
    <s v="Standard Class"/>
    <s v="MG-17650"/>
    <s v="Matthew Grinstein"/>
    <s v="Home Office"/>
    <s v="United States"/>
    <x v="10"/>
    <x v="9"/>
    <n v="19143"/>
    <s v="East"/>
    <s v="OFF-FA-10001754"/>
    <s v="Office Supplies"/>
    <s v="Fasteners"/>
    <s v="Stockwell Gold Paper Clips"/>
    <x v="960"/>
    <n v="3"/>
    <n v="0.2"/>
    <n v="1.6008"/>
  </r>
  <r>
    <n v="1061"/>
    <s v="US-2015-125374"/>
    <d v="2015-03-23T00:00:00"/>
    <d v="2015-03-29T00:00:00"/>
    <s v="Standard Class"/>
    <s v="JD-16060"/>
    <s v="Julia Dunbar"/>
    <s v="Consumer"/>
    <s v="United States"/>
    <x v="12"/>
    <x v="5"/>
    <n v="77095"/>
    <s v="Central"/>
    <s v="FUR-CH-10003396"/>
    <s v="Furniture"/>
    <s v="Chairs"/>
    <s v="Global Deluxe Steno Chair"/>
    <x v="961"/>
    <n v="2"/>
    <n v="0.3"/>
    <n v="-29.252400000000009"/>
  </r>
  <r>
    <n v="1062"/>
    <s v="CA-2015-161263"/>
    <d v="2015-04-16T00:00:00"/>
    <d v="2015-04-21T00:00:00"/>
    <s v="Standard Class"/>
    <s v="TS-21160"/>
    <s v="Theresa Swint"/>
    <s v="Corporate"/>
    <s v="United States"/>
    <x v="167"/>
    <x v="24"/>
    <n v="43615"/>
    <s v="East"/>
    <s v="OFF-AP-10002350"/>
    <s v="Office Supplies"/>
    <s v="Appliances"/>
    <s v="Belkin F9H710-06 7 Outlet SurgeMaster Surge Protector"/>
    <x v="962"/>
    <n v="3"/>
    <n v="0.2"/>
    <n v="4.5215999999999994"/>
  </r>
  <r>
    <n v="1063"/>
    <s v="CA-2015-161263"/>
    <d v="2015-04-16T00:00:00"/>
    <d v="2015-04-21T00:00:00"/>
    <s v="Standard Class"/>
    <s v="TS-21160"/>
    <s v="Theresa Swint"/>
    <s v="Corporate"/>
    <s v="United States"/>
    <x v="167"/>
    <x v="24"/>
    <n v="43615"/>
    <s v="East"/>
    <s v="OFF-FA-10004838"/>
    <s v="Office Supplies"/>
    <s v="Fasteners"/>
    <s v="Super Bands, 12/Pack"/>
    <x v="963"/>
    <n v="7"/>
    <n v="0.2"/>
    <n v="-2.2134"/>
  </r>
  <r>
    <n v="1064"/>
    <s v="CA-2015-161263"/>
    <d v="2015-04-16T00:00:00"/>
    <d v="2015-04-21T00:00:00"/>
    <s v="Standard Class"/>
    <s v="TS-21160"/>
    <s v="Theresa Swint"/>
    <s v="Corporate"/>
    <s v="United States"/>
    <x v="167"/>
    <x v="24"/>
    <n v="43615"/>
    <s v="East"/>
    <s v="OFF-AR-10004757"/>
    <s v="Office Supplies"/>
    <s v="Art"/>
    <s v="Crayola Colored Pencils"/>
    <x v="964"/>
    <n v="3"/>
    <n v="0.2"/>
    <n v="1.2791999999999994"/>
  </r>
  <r>
    <n v="1065"/>
    <s v="CA-2015-161263"/>
    <d v="2015-04-16T00:00:00"/>
    <d v="2015-04-21T00:00:00"/>
    <s v="Standard Class"/>
    <s v="TS-21160"/>
    <s v="Theresa Swint"/>
    <s v="Corporate"/>
    <s v="United States"/>
    <x v="167"/>
    <x v="24"/>
    <n v="43615"/>
    <s v="East"/>
    <s v="TEC-PH-10002115"/>
    <s v="Technology"/>
    <s v="Phones"/>
    <s v="Plantronics 81402"/>
    <x v="965"/>
    <n v="3"/>
    <n v="0.4"/>
    <n v="-27.715799999999994"/>
  </r>
  <r>
    <n v="1066"/>
    <s v="CA-2015-161263"/>
    <d v="2015-04-16T00:00:00"/>
    <d v="2015-04-21T00:00:00"/>
    <s v="Standard Class"/>
    <s v="TS-21160"/>
    <s v="Theresa Swint"/>
    <s v="Corporate"/>
    <s v="United States"/>
    <x v="167"/>
    <x v="24"/>
    <n v="43615"/>
    <s v="East"/>
    <s v="OFF-FA-10003059"/>
    <s v="Office Supplies"/>
    <s v="Fasteners"/>
    <s v="Assorted Color Push Pins"/>
    <x v="966"/>
    <n v="1"/>
    <n v="0.2"/>
    <n v="0.2352999999999999"/>
  </r>
  <r>
    <n v="1067"/>
    <s v="CA-2015-161263"/>
    <d v="2015-04-16T00:00:00"/>
    <d v="2015-04-21T00:00:00"/>
    <s v="Standard Class"/>
    <s v="TS-21160"/>
    <s v="Theresa Swint"/>
    <s v="Corporate"/>
    <s v="United States"/>
    <x v="167"/>
    <x v="24"/>
    <n v="43615"/>
    <s v="East"/>
    <s v="OFF-BI-10004330"/>
    <s v="Office Supplies"/>
    <s v="Binders"/>
    <s v="GBC Velobind Prepunched Cover Sets, Regency Series"/>
    <x v="967"/>
    <n v="5"/>
    <n v="0.7"/>
    <n v="-46.224999999999994"/>
  </r>
  <r>
    <n v="1068"/>
    <s v="CA-2016-157686"/>
    <d v="2016-10-01T00:00:00"/>
    <d v="2016-10-02T00:00:00"/>
    <s v="First Class"/>
    <s v="BD-11620"/>
    <s v="Brian DeCherney"/>
    <s v="Consumer"/>
    <s v="United States"/>
    <x v="8"/>
    <x v="1"/>
    <n v="94122"/>
    <s v="West"/>
    <s v="FUR-CH-10001146"/>
    <s v="Furniture"/>
    <s v="Chairs"/>
    <s v="Global Value Mid-Back Manager's Chair, Gray"/>
    <x v="968"/>
    <n v="4"/>
    <n v="0.2"/>
    <n v="12.177999999999983"/>
  </r>
  <r>
    <n v="1069"/>
    <s v="US-2017-139955"/>
    <d v="2017-09-28T00:00:00"/>
    <d v="2017-09-30T00:00:00"/>
    <s v="Second Class"/>
    <s v="CM-12160"/>
    <s v="Charles McCrossin"/>
    <s v="Consumer"/>
    <s v="United States"/>
    <x v="180"/>
    <x v="5"/>
    <n v="78521"/>
    <s v="Central"/>
    <s v="OFF-SU-10001935"/>
    <s v="Office Supplies"/>
    <s v="Supplies"/>
    <s v="Staple remover"/>
    <x v="969"/>
    <n v="1"/>
    <n v="0.2"/>
    <n v="-0.34880000000000033"/>
  </r>
  <r>
    <n v="1070"/>
    <s v="US-2015-150161"/>
    <d v="2015-07-25T00:00:00"/>
    <d v="2015-07-29T00:00:00"/>
    <s v="Standard Class"/>
    <s v="RB-19795"/>
    <s v="Ross Baird"/>
    <s v="Home Office"/>
    <s v="United States"/>
    <x v="10"/>
    <x v="9"/>
    <n v="19143"/>
    <s v="East"/>
    <s v="OFF-BI-10001524"/>
    <s v="Office Supplies"/>
    <s v="Binders"/>
    <s v="GBC Premium Transparent Covers with Diagonal Lined Pattern"/>
    <x v="970"/>
    <n v="4"/>
    <n v="0.7"/>
    <n v="-18.462400000000002"/>
  </r>
  <r>
    <n v="1071"/>
    <s v="CA-2015-144652"/>
    <d v="2015-11-20T00:00:00"/>
    <d v="2015-11-26T00:00:00"/>
    <s v="Standard Class"/>
    <s v="SN-20560"/>
    <s v="Skye Norling"/>
    <s v="Home Office"/>
    <s v="United States"/>
    <x v="1"/>
    <x v="1"/>
    <n v="90008"/>
    <s v="West"/>
    <s v="OFF-AR-10003732"/>
    <s v="Office Supplies"/>
    <s v="Art"/>
    <s v="Newell 333"/>
    <x v="21"/>
    <n v="7"/>
    <n v="0"/>
    <n v="5.0595999999999997"/>
  </r>
  <r>
    <n v="1072"/>
    <s v="CA-2016-152814"/>
    <d v="2016-04-28T00:00:00"/>
    <d v="2016-05-02T00:00:00"/>
    <s v="Standard Class"/>
    <s v="EH-14005"/>
    <s v="Erica Hernandez"/>
    <s v="Home Office"/>
    <s v="United States"/>
    <x v="60"/>
    <x v="22"/>
    <n v="80219"/>
    <s v="West"/>
    <s v="OFF-PA-10001970"/>
    <s v="Office Supplies"/>
    <s v="Paper"/>
    <s v="Xerox 1881"/>
    <x v="34"/>
    <n v="3"/>
    <n v="0.2"/>
    <n v="9.9467999999999979"/>
  </r>
  <r>
    <n v="1073"/>
    <s v="CA-2017-106943"/>
    <d v="2017-11-14T00:00:00"/>
    <d v="2017-11-19T00:00:00"/>
    <s v="Standard Class"/>
    <s v="FO-14305"/>
    <s v="Frank Olsen"/>
    <s v="Consumer"/>
    <s v="United States"/>
    <x v="20"/>
    <x v="15"/>
    <n v="10035"/>
    <s v="East"/>
    <s v="OFF-BI-10003669"/>
    <s v="Office Supplies"/>
    <s v="Binders"/>
    <s v="3M Organizer Strips"/>
    <x v="880"/>
    <n v="2"/>
    <n v="0.2"/>
    <n v="3.024"/>
  </r>
  <r>
    <n v="1074"/>
    <s v="CA-2016-134348"/>
    <d v="2016-11-12T00:00:00"/>
    <d v="2016-11-19T00:00:00"/>
    <s v="Standard Class"/>
    <s v="MS-17710"/>
    <s v="Maurice Satty"/>
    <s v="Consumer"/>
    <s v="United States"/>
    <x v="123"/>
    <x v="16"/>
    <n v="85204"/>
    <s v="West"/>
    <s v="OFF-BI-10003727"/>
    <s v="Office Supplies"/>
    <s v="Binders"/>
    <s v="Avery Durable Slant Ring Binders With Label Holder"/>
    <x v="971"/>
    <n v="5"/>
    <n v="0.7"/>
    <n v="-4.5980000000000008"/>
  </r>
  <r>
    <n v="1075"/>
    <s v="CA-2016-134348"/>
    <d v="2016-11-12T00:00:00"/>
    <d v="2016-11-19T00:00:00"/>
    <s v="Standard Class"/>
    <s v="MS-17710"/>
    <s v="Maurice Satty"/>
    <s v="Consumer"/>
    <s v="United States"/>
    <x v="123"/>
    <x v="16"/>
    <n v="85204"/>
    <s v="West"/>
    <s v="OFF-BI-10004967"/>
    <s v="Office Supplies"/>
    <s v="Binders"/>
    <s v="Round Ring Binders"/>
    <x v="972"/>
    <n v="7"/>
    <n v="0.7"/>
    <n v="-3.3487999999999998"/>
  </r>
  <r>
    <n v="1076"/>
    <s v="CA-2016-134348"/>
    <d v="2016-11-12T00:00:00"/>
    <d v="2016-11-19T00:00:00"/>
    <s v="Standard Class"/>
    <s v="MS-17710"/>
    <s v="Maurice Satty"/>
    <s v="Consumer"/>
    <s v="United States"/>
    <x v="123"/>
    <x v="16"/>
    <n v="85204"/>
    <s v="West"/>
    <s v="TEC-AC-10003447"/>
    <s v="Technology"/>
    <s v="Accessories"/>
    <s v="Micropad Numeric Keypads"/>
    <x v="236"/>
    <n v="2"/>
    <n v="0.2"/>
    <n v="1.9989999999999979"/>
  </r>
  <r>
    <n v="1077"/>
    <s v="CA-2016-161781"/>
    <d v="2016-09-29T00:00:00"/>
    <d v="2016-09-30T00:00:00"/>
    <s v="First Class"/>
    <s v="CC-12100"/>
    <s v="Chad Cunningham"/>
    <s v="Home Office"/>
    <s v="United States"/>
    <x v="38"/>
    <x v="14"/>
    <n v="47201"/>
    <s v="Central"/>
    <s v="OFF-AR-10000255"/>
    <s v="Office Supplies"/>
    <s v="Art"/>
    <s v="Newell 328"/>
    <x v="973"/>
    <n v="7"/>
    <n v="0"/>
    <n v="10.628799999999998"/>
  </r>
  <r>
    <n v="1078"/>
    <s v="CA-2017-132521"/>
    <d v="2017-09-23T00:00:00"/>
    <d v="2017-09-25T00:00:00"/>
    <s v="Second Class"/>
    <s v="DW-13540"/>
    <s v="Don Weiss"/>
    <s v="Consumer"/>
    <s v="United States"/>
    <x v="4"/>
    <x v="4"/>
    <n v="98105"/>
    <s v="West"/>
    <s v="OFF-AP-10002191"/>
    <s v="Office Supplies"/>
    <s v="Appliances"/>
    <s v="Belkin 8 Outlet SurgeMaster II Gold Surge Protector"/>
    <x v="668"/>
    <n v="2"/>
    <n v="0"/>
    <n v="33.588800000000006"/>
  </r>
  <r>
    <n v="1079"/>
    <s v="CA-2017-132521"/>
    <d v="2017-09-23T00:00:00"/>
    <d v="2017-09-25T00:00:00"/>
    <s v="Second Class"/>
    <s v="DW-13540"/>
    <s v="Don Weiss"/>
    <s v="Consumer"/>
    <s v="United States"/>
    <x v="4"/>
    <x v="4"/>
    <n v="98105"/>
    <s v="West"/>
    <s v="OFF-ST-10001325"/>
    <s v="Office Supplies"/>
    <s v="Storage"/>
    <s v="Sterilite Officeware Hinged File Box"/>
    <x v="974"/>
    <n v="3"/>
    <n v="0"/>
    <n v="8.4888000000000012"/>
  </r>
  <r>
    <n v="1080"/>
    <s v="CA-2017-132521"/>
    <d v="2017-09-23T00:00:00"/>
    <d v="2017-09-25T00:00:00"/>
    <s v="Second Class"/>
    <s v="DW-13540"/>
    <s v="Don Weiss"/>
    <s v="Consumer"/>
    <s v="United States"/>
    <x v="4"/>
    <x v="4"/>
    <n v="98105"/>
    <s v="West"/>
    <s v="OFF-BI-10000404"/>
    <s v="Office Supplies"/>
    <s v="Binders"/>
    <s v="Avery Printable Repositionable Plastic Tabs"/>
    <x v="975"/>
    <n v="1"/>
    <n v="0.2"/>
    <n v="2.3220000000000001"/>
  </r>
  <r>
    <n v="1081"/>
    <s v="CA-2015-110016"/>
    <d v="2015-11-29T00:00:00"/>
    <d v="2015-12-04T00:00:00"/>
    <s v="Standard Class"/>
    <s v="BT-11395"/>
    <s v="Bill Tyler"/>
    <s v="Corporate"/>
    <s v="United States"/>
    <x v="66"/>
    <x v="12"/>
    <n v="48227"/>
    <s v="Central"/>
    <s v="OFF-PA-10000349"/>
    <s v="Office Supplies"/>
    <s v="Paper"/>
    <s v="Easy-staple paper"/>
    <x v="548"/>
    <n v="4"/>
    <n v="0"/>
    <n v="9.3624000000000009"/>
  </r>
  <r>
    <n v="1082"/>
    <s v="CA-2015-110016"/>
    <d v="2015-11-29T00:00:00"/>
    <d v="2015-12-04T00:00:00"/>
    <s v="Standard Class"/>
    <s v="BT-11395"/>
    <s v="Bill Tyler"/>
    <s v="Corporate"/>
    <s v="United States"/>
    <x v="66"/>
    <x v="12"/>
    <n v="48227"/>
    <s v="Central"/>
    <s v="FUR-CH-10002880"/>
    <s v="Furniture"/>
    <s v="Chairs"/>
    <s v="Global High-Back Leather Tilter, Burgundy"/>
    <x v="976"/>
    <n v="9"/>
    <n v="0"/>
    <n v="121.76009999999994"/>
  </r>
  <r>
    <n v="1083"/>
    <s v="US-2016-143819"/>
    <d v="2016-03-01T00:00:00"/>
    <d v="2016-03-05T00:00:00"/>
    <s v="Standard Class"/>
    <s v="KD-16270"/>
    <s v="Karen Daniels"/>
    <s v="Consumer"/>
    <s v="United States"/>
    <x v="181"/>
    <x v="15"/>
    <n v="10701"/>
    <s v="East"/>
    <s v="FUR-TA-10001095"/>
    <s v="Furniture"/>
    <s v="Tables"/>
    <s v="Chromcraft Round Conference Tables"/>
    <x v="977"/>
    <n v="8"/>
    <n v="0.4"/>
    <n v="-264.92079999999999"/>
  </r>
  <r>
    <n v="1084"/>
    <s v="US-2016-143819"/>
    <d v="2016-03-01T00:00:00"/>
    <d v="2016-03-05T00:00:00"/>
    <s v="Standard Class"/>
    <s v="KD-16270"/>
    <s v="Karen Daniels"/>
    <s v="Consumer"/>
    <s v="United States"/>
    <x v="181"/>
    <x v="15"/>
    <n v="10701"/>
    <s v="East"/>
    <s v="OFF-PA-10003127"/>
    <s v="Office Supplies"/>
    <s v="Paper"/>
    <s v="Easy-staple paper"/>
    <x v="978"/>
    <n v="1"/>
    <n v="0"/>
    <n v="12.134799999999998"/>
  </r>
  <r>
    <n v="1085"/>
    <s v="US-2016-143819"/>
    <d v="2016-03-01T00:00:00"/>
    <d v="2016-03-05T00:00:00"/>
    <s v="Standard Class"/>
    <s v="KD-16270"/>
    <s v="Karen Daniels"/>
    <s v="Consumer"/>
    <s v="United States"/>
    <x v="181"/>
    <x v="15"/>
    <n v="10701"/>
    <s v="East"/>
    <s v="OFF-ST-10003208"/>
    <s v="Office Supplies"/>
    <s v="Storage"/>
    <s v="Adjustable Depth Letter/Legal Cart"/>
    <x v="979"/>
    <n v="2"/>
    <n v="0"/>
    <n v="105.24679999999995"/>
  </r>
  <r>
    <n v="1086"/>
    <s v="US-2016-143819"/>
    <d v="2016-03-01T00:00:00"/>
    <d v="2016-03-05T00:00:00"/>
    <s v="Standard Class"/>
    <s v="KD-16270"/>
    <s v="Karen Daniels"/>
    <s v="Consumer"/>
    <s v="United States"/>
    <x v="181"/>
    <x v="15"/>
    <n v="10701"/>
    <s v="East"/>
    <s v="TEC-MA-10003979"/>
    <s v="Technology"/>
    <s v="Machines"/>
    <s v="Ativa V4110MDD Micro-Cut Shredder"/>
    <x v="980"/>
    <n v="7"/>
    <n v="0"/>
    <n v="2400.9656999999997"/>
  </r>
  <r>
    <n v="1087"/>
    <s v="CA-2016-167584"/>
    <d v="2016-08-12T00:00:00"/>
    <d v="2016-08-12T00:00:00"/>
    <s v="Same Day"/>
    <s v="LC-16870"/>
    <s v="Lena Cacioppo"/>
    <s v="Consumer"/>
    <s v="United States"/>
    <x v="96"/>
    <x v="23"/>
    <n v="50315"/>
    <s v="Central"/>
    <s v="OFF-PA-10000029"/>
    <s v="Office Supplies"/>
    <s v="Paper"/>
    <s v="Xerox 224"/>
    <x v="90"/>
    <n v="1"/>
    <n v="0"/>
    <n v="3.1104000000000003"/>
  </r>
  <r>
    <n v="1088"/>
    <s v="CA-2016-166163"/>
    <d v="2016-08-15T00:00:00"/>
    <d v="2016-08-20T00:00:00"/>
    <s v="Second Class"/>
    <s v="CY-12745"/>
    <s v="Craig Yedwab"/>
    <s v="Corporate"/>
    <s v="United States"/>
    <x v="182"/>
    <x v="1"/>
    <n v="94601"/>
    <s v="West"/>
    <s v="TEC-PH-10004896"/>
    <s v="Technology"/>
    <s v="Phones"/>
    <s v="Nokia Lumia 521 (T-Mobile)"/>
    <x v="981"/>
    <n v="3"/>
    <n v="0.2"/>
    <n v="7.1976000000000049"/>
  </r>
  <r>
    <n v="1089"/>
    <s v="CA-2016-166163"/>
    <d v="2016-08-15T00:00:00"/>
    <d v="2016-08-20T00:00:00"/>
    <s v="Second Class"/>
    <s v="CY-12745"/>
    <s v="Craig Yedwab"/>
    <s v="Corporate"/>
    <s v="United States"/>
    <x v="182"/>
    <x v="1"/>
    <n v="94601"/>
    <s v="West"/>
    <s v="OFF-LA-10000452"/>
    <s v="Office Supplies"/>
    <s v="Labels"/>
    <s v="Avery 488"/>
    <x v="982"/>
    <n v="1"/>
    <n v="0"/>
    <n v="1.512"/>
  </r>
  <r>
    <n v="1090"/>
    <s v="CA-2017-158407"/>
    <d v="2017-06-04T00:00:00"/>
    <d v="2017-06-10T00:00:00"/>
    <s v="Standard Class"/>
    <s v="LW-16990"/>
    <s v="Lindsay Williams"/>
    <s v="Corporate"/>
    <s v="United States"/>
    <x v="53"/>
    <x v="3"/>
    <n v="28110"/>
    <s v="South"/>
    <s v="FUR-FU-10001967"/>
    <s v="Furniture"/>
    <s v="Furnishings"/>
    <s v="Telescoping Adjustable Floor Lamp"/>
    <x v="236"/>
    <n v="2"/>
    <n v="0.2"/>
    <n v="1.9989999999999979"/>
  </r>
  <r>
    <n v="1091"/>
    <s v="CA-2017-158407"/>
    <d v="2017-06-04T00:00:00"/>
    <d v="2017-06-10T00:00:00"/>
    <s v="Standard Class"/>
    <s v="LW-16990"/>
    <s v="Lindsay Williams"/>
    <s v="Corporate"/>
    <s v="United States"/>
    <x v="53"/>
    <x v="3"/>
    <n v="28110"/>
    <s v="South"/>
    <s v="TEC-PH-10001819"/>
    <s v="Technology"/>
    <s v="Phones"/>
    <s v="Innergie mMini Combo Duo USB Travel Charging Kit"/>
    <x v="983"/>
    <n v="2"/>
    <n v="0.2"/>
    <n v="25.194399999999995"/>
  </r>
  <r>
    <n v="1092"/>
    <s v="CA-2015-143490"/>
    <d v="2015-12-06T00:00:00"/>
    <d v="2015-12-13T00:00:00"/>
    <s v="Standard Class"/>
    <s v="NP-18325"/>
    <s v="Naresj Patel"/>
    <s v="Consumer"/>
    <s v="United States"/>
    <x v="70"/>
    <x v="1"/>
    <n v="92105"/>
    <s v="West"/>
    <s v="OFF-AR-10002952"/>
    <s v="Office Supplies"/>
    <s v="Art"/>
    <s v="Stanley Contemporary Battery Pencil Sharpeners"/>
    <x v="984"/>
    <n v="9"/>
    <n v="0"/>
    <n v="33.641999999999996"/>
  </r>
  <r>
    <n v="1093"/>
    <s v="CA-2015-143490"/>
    <d v="2015-12-06T00:00:00"/>
    <d v="2015-12-13T00:00:00"/>
    <s v="Standard Class"/>
    <s v="NP-18325"/>
    <s v="Naresj Patel"/>
    <s v="Consumer"/>
    <s v="United States"/>
    <x v="70"/>
    <x v="1"/>
    <n v="92105"/>
    <s v="West"/>
    <s v="TEC-PH-10000576"/>
    <s v="Technology"/>
    <s v="Phones"/>
    <s v="AT&amp;T 1080 Corded phone"/>
    <x v="985"/>
    <n v="2"/>
    <n v="0.2"/>
    <n v="19.178600000000003"/>
  </r>
  <r>
    <n v="1094"/>
    <s v="CA-2015-165085"/>
    <d v="2015-12-27T00:00:00"/>
    <d v="2015-12-31T00:00:00"/>
    <s v="Standard Class"/>
    <s v="BT-11485"/>
    <s v="Brad Thomas"/>
    <s v="Home Office"/>
    <s v="United States"/>
    <x v="183"/>
    <x v="39"/>
    <n v="20735"/>
    <s v="East"/>
    <s v="OFF-PA-10000605"/>
    <s v="Office Supplies"/>
    <s v="Paper"/>
    <s v="Xerox 1950"/>
    <x v="986"/>
    <n v="5"/>
    <n v="0"/>
    <n v="14.161000000000001"/>
  </r>
  <r>
    <n v="1095"/>
    <s v="CA-2015-165085"/>
    <d v="2015-12-27T00:00:00"/>
    <d v="2015-12-31T00:00:00"/>
    <s v="Standard Class"/>
    <s v="BT-11485"/>
    <s v="Brad Thomas"/>
    <s v="Home Office"/>
    <s v="United States"/>
    <x v="183"/>
    <x v="39"/>
    <n v="20735"/>
    <s v="East"/>
    <s v="OFF-AP-10002518"/>
    <s v="Office Supplies"/>
    <s v="Appliances"/>
    <s v="Kensington 7 Outlet MasterPiece Power Center"/>
    <x v="987"/>
    <n v="2"/>
    <n v="0"/>
    <n v="103.22839999999997"/>
  </r>
  <r>
    <n v="1096"/>
    <s v="CA-2017-160423"/>
    <d v="2017-01-21T00:00:00"/>
    <d v="2017-01-26T00:00:00"/>
    <s v="Standard Class"/>
    <s v="PS-19045"/>
    <s v="Penelope Sewall"/>
    <s v="Home Office"/>
    <s v="United States"/>
    <x v="35"/>
    <x v="3"/>
    <n v="28205"/>
    <s v="South"/>
    <s v="OFF-ST-10004340"/>
    <s v="Office Supplies"/>
    <s v="Storage"/>
    <s v="Fellowes Mobile File Cart, Black"/>
    <x v="988"/>
    <n v="7"/>
    <n v="0.2"/>
    <n v="30.468200000000024"/>
  </r>
  <r>
    <n v="1097"/>
    <s v="CA-2017-160423"/>
    <d v="2017-01-21T00:00:00"/>
    <d v="2017-01-26T00:00:00"/>
    <s v="Standard Class"/>
    <s v="PS-19045"/>
    <s v="Penelope Sewall"/>
    <s v="Home Office"/>
    <s v="United States"/>
    <x v="35"/>
    <x v="3"/>
    <n v="28205"/>
    <s v="South"/>
    <s v="OFF-BI-10004001"/>
    <s v="Office Supplies"/>
    <s v="Binders"/>
    <s v="GBC Recycled VeloBinder Covers"/>
    <x v="989"/>
    <n v="7"/>
    <n v="0.7"/>
    <n v="-28.627200000000009"/>
  </r>
  <r>
    <n v="1098"/>
    <s v="CA-2014-159338"/>
    <d v="2014-06-25T00:00:00"/>
    <d v="2014-06-28T00:00:00"/>
    <s v="First Class"/>
    <s v="NS-18640"/>
    <s v="Noel Staavos"/>
    <s v="Corporate"/>
    <s v="United States"/>
    <x v="1"/>
    <x v="1"/>
    <n v="90049"/>
    <s v="West"/>
    <s v="FUR-TA-10004147"/>
    <s v="Furniture"/>
    <s v="Tables"/>
    <s v="Hon 4060 Series Tables"/>
    <x v="990"/>
    <n v="5"/>
    <n v="0.2"/>
    <n v="11.19599999999997"/>
  </r>
  <r>
    <n v="1099"/>
    <s v="CA-2016-107216"/>
    <d v="2016-06-14T00:00:00"/>
    <d v="2016-06-17T00:00:00"/>
    <s v="First Class"/>
    <s v="PV-18985"/>
    <s v="Paul Van Hugh"/>
    <s v="Home Office"/>
    <s v="United States"/>
    <x v="8"/>
    <x v="1"/>
    <n v="94122"/>
    <s v="West"/>
    <s v="OFF-AR-10001545"/>
    <s v="Office Supplies"/>
    <s v="Art"/>
    <s v="Newell 326"/>
    <x v="991"/>
    <n v="4"/>
    <n v="0"/>
    <n v="2.0415999999999999"/>
  </r>
  <r>
    <n v="1100"/>
    <s v="CA-2016-107216"/>
    <d v="2016-06-14T00:00:00"/>
    <d v="2016-06-17T00:00:00"/>
    <s v="First Class"/>
    <s v="PV-18985"/>
    <s v="Paul Van Hugh"/>
    <s v="Home Office"/>
    <s v="United States"/>
    <x v="8"/>
    <x v="1"/>
    <n v="94122"/>
    <s v="West"/>
    <s v="FUR-FU-10000206"/>
    <s v="Furniture"/>
    <s v="Furnishings"/>
    <s v="GE General Purpose, Extra Long Life, Showcase &amp; Floodlight Incandescent Bulbs"/>
    <x v="992"/>
    <n v="3"/>
    <n v="0"/>
    <n v="4.1030999999999995"/>
  </r>
  <r>
    <n v="1101"/>
    <s v="CA-2016-107216"/>
    <d v="2016-06-14T00:00:00"/>
    <d v="2016-06-17T00:00:00"/>
    <s v="First Class"/>
    <s v="PV-18985"/>
    <s v="Paul Van Hugh"/>
    <s v="Home Office"/>
    <s v="United States"/>
    <x v="8"/>
    <x v="1"/>
    <n v="94122"/>
    <s v="West"/>
    <s v="TEC-AC-10001013"/>
    <s v="Technology"/>
    <s v="Accessories"/>
    <s v="Logitech ClearChat Comfort/USB Headset H390"/>
    <x v="993"/>
    <n v="1"/>
    <n v="0"/>
    <n v="9.6656999999999975"/>
  </r>
  <r>
    <n v="1102"/>
    <s v="CA-2016-107216"/>
    <d v="2016-06-14T00:00:00"/>
    <d v="2016-06-17T00:00:00"/>
    <s v="First Class"/>
    <s v="PV-18985"/>
    <s v="Paul Van Hugh"/>
    <s v="Home Office"/>
    <s v="United States"/>
    <x v="8"/>
    <x v="1"/>
    <n v="94122"/>
    <s v="West"/>
    <s v="OFF-AR-10002255"/>
    <s v="Office Supplies"/>
    <s v="Art"/>
    <s v="Newell 346"/>
    <x v="880"/>
    <n v="3"/>
    <n v="0"/>
    <n v="2.5055999999999998"/>
  </r>
  <r>
    <n v="1103"/>
    <s v="US-2017-145863"/>
    <d v="2017-04-21T00:00:00"/>
    <d v="2017-04-27T00:00:00"/>
    <s v="Standard Class"/>
    <s v="RP-19390"/>
    <s v="Resi Pölking"/>
    <s v="Consumer"/>
    <s v="United States"/>
    <x v="12"/>
    <x v="5"/>
    <n v="77041"/>
    <s v="Central"/>
    <s v="OFF-BI-10004140"/>
    <s v="Office Supplies"/>
    <s v="Binders"/>
    <s v="Avery Non-Stick Binders"/>
    <x v="994"/>
    <n v="3"/>
    <n v="0.8"/>
    <n v="-4.7145000000000028"/>
  </r>
  <r>
    <n v="1104"/>
    <s v="US-2017-145863"/>
    <d v="2017-04-21T00:00:00"/>
    <d v="2017-04-27T00:00:00"/>
    <s v="Standard Class"/>
    <s v="RP-19390"/>
    <s v="Resi Pölking"/>
    <s v="Consumer"/>
    <s v="United States"/>
    <x v="12"/>
    <x v="5"/>
    <n v="77041"/>
    <s v="Central"/>
    <s v="OFF-BI-10002049"/>
    <s v="Office Supplies"/>
    <s v="Binders"/>
    <s v="UniKeep View Case Binders"/>
    <x v="995"/>
    <n v="3"/>
    <n v="0.8"/>
    <n v="-4.9878000000000018"/>
  </r>
  <r>
    <n v="1105"/>
    <s v="CA-2016-112340"/>
    <d v="2016-10-21T00:00:00"/>
    <d v="2016-10-27T00:00:00"/>
    <s v="Standard Class"/>
    <s v="NM-18520"/>
    <s v="Neoma Murray"/>
    <s v="Consumer"/>
    <s v="United States"/>
    <x v="169"/>
    <x v="1"/>
    <n v="92503"/>
    <s v="West"/>
    <s v="OFF-PA-10001892"/>
    <s v="Office Supplies"/>
    <s v="Paper"/>
    <s v="Rediform Wirebound &quot;Phone Memo&quot; Message Book, 11 x 5-3/4"/>
    <x v="996"/>
    <n v="3"/>
    <n v="0"/>
    <n v="11.230799999999999"/>
  </r>
  <r>
    <n v="1106"/>
    <s v="US-2016-110156"/>
    <d v="2016-11-19T00:00:00"/>
    <d v="2016-11-24T00:00:00"/>
    <s v="Standard Class"/>
    <s v="EH-13945"/>
    <s v="Eric Hoffmann"/>
    <s v="Consumer"/>
    <s v="United States"/>
    <x v="12"/>
    <x v="5"/>
    <n v="77041"/>
    <s v="Central"/>
    <s v="OFF-ST-10000642"/>
    <s v="Office Supplies"/>
    <s v="Storage"/>
    <s v="Tennsco Lockers, Gray"/>
    <x v="997"/>
    <n v="6"/>
    <n v="0.2"/>
    <n v="-16.36440000000001"/>
  </r>
  <r>
    <n v="1107"/>
    <s v="US-2016-110156"/>
    <d v="2016-11-19T00:00:00"/>
    <d v="2016-11-24T00:00:00"/>
    <s v="Standard Class"/>
    <s v="EH-13945"/>
    <s v="Eric Hoffmann"/>
    <s v="Consumer"/>
    <s v="United States"/>
    <x v="12"/>
    <x v="5"/>
    <n v="77041"/>
    <s v="Central"/>
    <s v="FUR-FU-10000206"/>
    <s v="Furniture"/>
    <s v="Furnishings"/>
    <s v="GE General Purpose, Extra Long Life, Showcase &amp; Floodlight Incandescent Bulbs"/>
    <x v="998"/>
    <n v="2"/>
    <n v="0.6"/>
    <n v="-0.75660000000000016"/>
  </r>
  <r>
    <n v="1108"/>
    <s v="US-2016-110156"/>
    <d v="2016-11-19T00:00:00"/>
    <d v="2016-11-24T00:00:00"/>
    <s v="Standard Class"/>
    <s v="EH-13945"/>
    <s v="Eric Hoffmann"/>
    <s v="Consumer"/>
    <s v="United States"/>
    <x v="12"/>
    <x v="5"/>
    <n v="77041"/>
    <s v="Central"/>
    <s v="OFF-BI-10003676"/>
    <s v="Office Supplies"/>
    <s v="Binders"/>
    <s v="GBC Standard Recycled Report Covers, Clear Plastic Sheets"/>
    <x v="999"/>
    <n v="5"/>
    <n v="0.8"/>
    <n v="-17.248000000000008"/>
  </r>
  <r>
    <n v="1109"/>
    <s v="US-2016-110156"/>
    <d v="2016-11-19T00:00:00"/>
    <d v="2016-11-24T00:00:00"/>
    <s v="Standard Class"/>
    <s v="EH-13945"/>
    <s v="Eric Hoffmann"/>
    <s v="Consumer"/>
    <s v="United States"/>
    <x v="12"/>
    <x v="5"/>
    <n v="77041"/>
    <s v="Central"/>
    <s v="OFF-FA-10003495"/>
    <s v="Office Supplies"/>
    <s v="Fasteners"/>
    <s v="Staples"/>
    <x v="1000"/>
    <n v="12"/>
    <n v="0.2"/>
    <n v="21.888000000000002"/>
  </r>
  <r>
    <n v="1110"/>
    <s v="US-2016-110156"/>
    <d v="2016-11-19T00:00:00"/>
    <d v="2016-11-24T00:00:00"/>
    <s v="Standard Class"/>
    <s v="EH-13945"/>
    <s v="Eric Hoffmann"/>
    <s v="Consumer"/>
    <s v="United States"/>
    <x v="12"/>
    <x v="5"/>
    <n v="77041"/>
    <s v="Central"/>
    <s v="OFF-EN-10003798"/>
    <s v="Office Supplies"/>
    <s v="Envelopes"/>
    <s v="Recycled Interoffice Envelopes with Re-Use-A-Seal Closure, 10 x 13"/>
    <x v="1001"/>
    <n v="3"/>
    <n v="0.2"/>
    <n v="13.826699999999999"/>
  </r>
  <r>
    <n v="1111"/>
    <s v="US-2016-110156"/>
    <d v="2016-11-19T00:00:00"/>
    <d v="2016-11-24T00:00:00"/>
    <s v="Standard Class"/>
    <s v="EH-13945"/>
    <s v="Eric Hoffmann"/>
    <s v="Consumer"/>
    <s v="United States"/>
    <x v="12"/>
    <x v="5"/>
    <n v="77041"/>
    <s v="Central"/>
    <s v="TEC-PH-10003589"/>
    <s v="Technology"/>
    <s v="Phones"/>
    <s v="invisibleSHIELD by ZAGG Smudge-Free Screen Protector"/>
    <x v="1002"/>
    <n v="5"/>
    <n v="0.2"/>
    <n v="25.185999999999996"/>
  </r>
  <r>
    <n v="1112"/>
    <s v="US-2016-110156"/>
    <d v="2016-11-19T00:00:00"/>
    <d v="2016-11-24T00:00:00"/>
    <s v="Standard Class"/>
    <s v="EH-13945"/>
    <s v="Eric Hoffmann"/>
    <s v="Consumer"/>
    <s v="United States"/>
    <x v="12"/>
    <x v="5"/>
    <n v="77041"/>
    <s v="Central"/>
    <s v="OFF-PA-10004735"/>
    <s v="Office Supplies"/>
    <s v="Paper"/>
    <s v="Xerox 1905"/>
    <x v="563"/>
    <n v="2"/>
    <n v="0.2"/>
    <n v="3.6288"/>
  </r>
  <r>
    <n v="1113"/>
    <s v="US-2016-110156"/>
    <d v="2016-11-19T00:00:00"/>
    <d v="2016-11-24T00:00:00"/>
    <s v="Standard Class"/>
    <s v="EH-13945"/>
    <s v="Eric Hoffmann"/>
    <s v="Consumer"/>
    <s v="United States"/>
    <x v="12"/>
    <x v="5"/>
    <n v="77041"/>
    <s v="Central"/>
    <s v="OFF-BI-10002609"/>
    <s v="Office Supplies"/>
    <s v="Binders"/>
    <s v="Avery Hidden Tab Dividers for Binding Systems"/>
    <x v="1003"/>
    <n v="2"/>
    <n v="0.8"/>
    <n v="-2.0264000000000002"/>
  </r>
  <r>
    <n v="1114"/>
    <s v="CA-2017-140585"/>
    <d v="2017-12-18T00:00:00"/>
    <d v="2017-12-23T00:00:00"/>
    <s v="Second Class"/>
    <s v="RA-19915"/>
    <s v="Russell Applegate"/>
    <s v="Consumer"/>
    <s v="United States"/>
    <x v="184"/>
    <x v="1"/>
    <n v="92024"/>
    <s v="West"/>
    <s v="OFF-BI-10003364"/>
    <s v="Office Supplies"/>
    <s v="Binders"/>
    <s v="Binding Machine Supplies"/>
    <x v="1004"/>
    <n v="2"/>
    <n v="0.2"/>
    <n v="16.3352"/>
  </r>
  <r>
    <n v="1115"/>
    <s v="CA-2017-140585"/>
    <d v="2017-12-18T00:00:00"/>
    <d v="2017-12-23T00:00:00"/>
    <s v="Second Class"/>
    <s v="RA-19915"/>
    <s v="Russell Applegate"/>
    <s v="Consumer"/>
    <s v="United States"/>
    <x v="184"/>
    <x v="1"/>
    <n v="92024"/>
    <s v="West"/>
    <s v="FUR-BO-10002206"/>
    <s v="Furniture"/>
    <s v="Bookcases"/>
    <s v="Bush Saratoga Collection 5-Shelf Bookcase, Hanover Cherry, *Special Order"/>
    <x v="1005"/>
    <n v="1"/>
    <n v="0.15"/>
    <n v="-12.688200000000002"/>
  </r>
  <r>
    <n v="1116"/>
    <s v="CA-2017-140585"/>
    <d v="2017-12-18T00:00:00"/>
    <d v="2017-12-23T00:00:00"/>
    <s v="Second Class"/>
    <s v="RA-19915"/>
    <s v="Russell Applegate"/>
    <s v="Consumer"/>
    <s v="United States"/>
    <x v="184"/>
    <x v="1"/>
    <n v="92024"/>
    <s v="West"/>
    <s v="TEC-AC-10003610"/>
    <s v="Technology"/>
    <s v="Accessories"/>
    <s v="Logitech Illuminated - Keyboard"/>
    <x v="1006"/>
    <n v="2"/>
    <n v="0"/>
    <n v="57.590400000000002"/>
  </r>
  <r>
    <n v="1117"/>
    <s v="CA-2016-144855"/>
    <d v="2016-07-22T00:00:00"/>
    <d v="2016-07-24T00:00:00"/>
    <s v="Second Class"/>
    <s v="DL-13495"/>
    <s v="Dionis Lloyd"/>
    <s v="Corporate"/>
    <s v="United States"/>
    <x v="8"/>
    <x v="1"/>
    <n v="94110"/>
    <s v="West"/>
    <s v="OFF-LA-10003766"/>
    <s v="Office Supplies"/>
    <s v="Labels"/>
    <s v="Self-Adhesive Removable Labels"/>
    <x v="689"/>
    <n v="2"/>
    <n v="0"/>
    <n v="3.024"/>
  </r>
  <r>
    <n v="1118"/>
    <s v="CA-2015-142755"/>
    <d v="2015-09-04T00:00:00"/>
    <d v="2015-09-08T00:00:00"/>
    <s v="Standard Class"/>
    <s v="CS-12355"/>
    <s v="Christine Sundaresam"/>
    <s v="Consumer"/>
    <s v="United States"/>
    <x v="185"/>
    <x v="32"/>
    <n v="30076"/>
    <s v="South"/>
    <s v="OFF-PA-10001970"/>
    <s v="Office Supplies"/>
    <s v="Paper"/>
    <s v="Xerox 1908"/>
    <x v="1007"/>
    <n v="5"/>
    <n v="0"/>
    <n v="137.15100000000001"/>
  </r>
  <r>
    <n v="1119"/>
    <s v="CA-2015-142755"/>
    <d v="2015-09-04T00:00:00"/>
    <d v="2015-09-08T00:00:00"/>
    <s v="Standard Class"/>
    <s v="CS-12355"/>
    <s v="Christine Sundaresam"/>
    <s v="Consumer"/>
    <s v="United States"/>
    <x v="185"/>
    <x v="32"/>
    <n v="30076"/>
    <s v="South"/>
    <s v="TEC-AC-10002049"/>
    <s v="Technology"/>
    <s v="Accessories"/>
    <s v="Logitech G19 Programmable Gaming Keyboard"/>
    <x v="1008"/>
    <n v="5"/>
    <n v="0"/>
    <n v="111.59099999999995"/>
  </r>
  <r>
    <n v="1120"/>
    <s v="CA-2015-142755"/>
    <d v="2015-09-04T00:00:00"/>
    <d v="2015-09-08T00:00:00"/>
    <s v="Standard Class"/>
    <s v="CS-12355"/>
    <s v="Christine Sundaresam"/>
    <s v="Consumer"/>
    <s v="United States"/>
    <x v="185"/>
    <x v="32"/>
    <n v="30076"/>
    <s v="South"/>
    <s v="OFF-PA-10000141"/>
    <s v="Office Supplies"/>
    <s v="Paper"/>
    <s v="Ampad Evidence Wirebond Steno Books, 6&quot; x 9&quot;"/>
    <x v="1009"/>
    <n v="2"/>
    <n v="0"/>
    <n v="2.0491999999999999"/>
  </r>
  <r>
    <n v="1121"/>
    <s v="CA-2015-142755"/>
    <d v="2015-09-04T00:00:00"/>
    <d v="2015-09-08T00:00:00"/>
    <s v="Standard Class"/>
    <s v="CS-12355"/>
    <s v="Christine Sundaresam"/>
    <s v="Consumer"/>
    <s v="United States"/>
    <x v="185"/>
    <x v="32"/>
    <n v="30076"/>
    <s v="South"/>
    <s v="OFF-EN-10004459"/>
    <s v="Office Supplies"/>
    <s v="Envelopes"/>
    <s v="Security-Tint Envelopes"/>
    <x v="770"/>
    <n v="2"/>
    <n v="0"/>
    <n v="7.4871999999999996"/>
  </r>
  <r>
    <n v="1122"/>
    <s v="US-2014-147627"/>
    <d v="2014-01-20T00:00:00"/>
    <d v="2014-01-26T00:00:00"/>
    <s v="Standard Class"/>
    <s v="HL-15040"/>
    <s v="Hunter Lopez"/>
    <s v="Consumer"/>
    <s v="United States"/>
    <x v="186"/>
    <x v="36"/>
    <n v="72401"/>
    <s v="South"/>
    <s v="TEC-PH-10001061"/>
    <s v="Technology"/>
    <s v="Phones"/>
    <s v="Apple iPhone 5C"/>
    <x v="1010"/>
    <n v="7"/>
    <n v="0"/>
    <n v="181.98179999999999"/>
  </r>
  <r>
    <n v="1123"/>
    <s v="US-2014-147627"/>
    <d v="2014-01-20T00:00:00"/>
    <d v="2014-01-26T00:00:00"/>
    <s v="Standard Class"/>
    <s v="HL-15040"/>
    <s v="Hunter Lopez"/>
    <s v="Consumer"/>
    <s v="United States"/>
    <x v="186"/>
    <x v="36"/>
    <n v="72401"/>
    <s v="South"/>
    <s v="OFF-AR-10002375"/>
    <s v="Office Supplies"/>
    <s v="Art"/>
    <s v="Newell 351"/>
    <x v="1011"/>
    <n v="7"/>
    <n v="0"/>
    <n v="6.6583999999999968"/>
  </r>
  <r>
    <n v="1124"/>
    <s v="US-2014-147627"/>
    <d v="2014-01-20T00:00:00"/>
    <d v="2014-01-26T00:00:00"/>
    <s v="Standard Class"/>
    <s v="HL-15040"/>
    <s v="Hunter Lopez"/>
    <s v="Consumer"/>
    <s v="United States"/>
    <x v="186"/>
    <x v="36"/>
    <n v="72401"/>
    <s v="South"/>
    <s v="FUR-FU-10003194"/>
    <s v="Furniture"/>
    <s v="Furnishings"/>
    <s v="Eldon Expressions Desk Accessory, Wood Pencil Holder, Oak"/>
    <x v="1012"/>
    <n v="4"/>
    <n v="0"/>
    <n v="11.579999999999998"/>
  </r>
  <r>
    <n v="1125"/>
    <s v="US-2014-147627"/>
    <d v="2014-01-20T00:00:00"/>
    <d v="2014-01-26T00:00:00"/>
    <s v="Standard Class"/>
    <s v="HL-15040"/>
    <s v="Hunter Lopez"/>
    <s v="Consumer"/>
    <s v="United States"/>
    <x v="186"/>
    <x v="36"/>
    <n v="72401"/>
    <s v="South"/>
    <s v="OFF-AR-10003811"/>
    <s v="Office Supplies"/>
    <s v="Art"/>
    <s v="Newell 327"/>
    <x v="153"/>
    <n v="3"/>
    <n v="0"/>
    <n v="1.7901"/>
  </r>
  <r>
    <n v="1126"/>
    <s v="US-2014-147627"/>
    <d v="2014-01-20T00:00:00"/>
    <d v="2014-01-26T00:00:00"/>
    <s v="Standard Class"/>
    <s v="HL-15040"/>
    <s v="Hunter Lopez"/>
    <s v="Consumer"/>
    <s v="United States"/>
    <x v="186"/>
    <x v="36"/>
    <n v="72401"/>
    <s v="South"/>
    <s v="OFF-EN-10001539"/>
    <s v="Office Supplies"/>
    <s v="Envelopes"/>
    <s v="Staple envelope"/>
    <x v="1013"/>
    <n v="3"/>
    <n v="0"/>
    <n v="10.969799999999999"/>
  </r>
  <r>
    <n v="1127"/>
    <s v="US-2014-147627"/>
    <d v="2014-01-20T00:00:00"/>
    <d v="2014-01-26T00:00:00"/>
    <s v="Standard Class"/>
    <s v="HL-15040"/>
    <s v="Hunter Lopez"/>
    <s v="Consumer"/>
    <s v="United States"/>
    <x v="186"/>
    <x v="36"/>
    <n v="72401"/>
    <s v="South"/>
    <s v="FUR-CH-10002331"/>
    <s v="Furniture"/>
    <s v="Chairs"/>
    <s v="Hon 4700 Series Mobuis Mid-Back Task Chairs with Adjustable Arms"/>
    <x v="1014"/>
    <n v="3"/>
    <n v="0"/>
    <n v="224.2673999999999"/>
  </r>
  <r>
    <n v="1128"/>
    <s v="CA-2015-105970"/>
    <d v="2015-03-02T00:00:00"/>
    <d v="2015-03-07T00:00:00"/>
    <s v="Standard Class"/>
    <s v="PA-19060"/>
    <s v="Pete Armstrong"/>
    <s v="Home Office"/>
    <s v="United States"/>
    <x v="102"/>
    <x v="14"/>
    <n v="47374"/>
    <s v="Central"/>
    <s v="OFF-AR-10003156"/>
    <s v="Office Supplies"/>
    <s v="Art"/>
    <s v="50 Colored Long Pencils"/>
    <x v="1015"/>
    <n v="1"/>
    <n v="0"/>
    <n v="2.6416000000000004"/>
  </r>
  <r>
    <n v="1129"/>
    <s v="CA-2015-105970"/>
    <d v="2015-03-02T00:00:00"/>
    <d v="2015-03-07T00:00:00"/>
    <s v="Standard Class"/>
    <s v="PA-19060"/>
    <s v="Pete Armstrong"/>
    <s v="Home Office"/>
    <s v="United States"/>
    <x v="102"/>
    <x v="14"/>
    <n v="47374"/>
    <s v="Central"/>
    <s v="OFF-EN-10001532"/>
    <s v="Office Supplies"/>
    <s v="Envelopes"/>
    <s v="Brown Kraft Recycled Envelopes"/>
    <x v="1016"/>
    <n v="6"/>
    <n v="0"/>
    <n v="50.94"/>
  </r>
  <r>
    <n v="1130"/>
    <s v="CA-2016-112102"/>
    <d v="2016-04-12T00:00:00"/>
    <d v="2016-04-16T00:00:00"/>
    <s v="Standard Class"/>
    <s v="BD-11605"/>
    <s v="Brian Dahlen"/>
    <s v="Consumer"/>
    <s v="United States"/>
    <x v="24"/>
    <x v="17"/>
    <n v="22153"/>
    <s v="South"/>
    <s v="FUR-TA-10004086"/>
    <s v="Furniture"/>
    <s v="Tables"/>
    <s v="KI Adjustable-Height Table"/>
    <x v="1017"/>
    <n v="4"/>
    <n v="0"/>
    <n v="75.662399999999991"/>
  </r>
  <r>
    <n v="1131"/>
    <s v="CA-2016-112102"/>
    <d v="2016-04-12T00:00:00"/>
    <d v="2016-04-16T00:00:00"/>
    <s v="Standard Class"/>
    <s v="BD-11605"/>
    <s v="Brian Dahlen"/>
    <s v="Consumer"/>
    <s v="United States"/>
    <x v="24"/>
    <x v="17"/>
    <n v="22153"/>
    <s v="South"/>
    <s v="OFF-PA-10000100"/>
    <s v="Office Supplies"/>
    <s v="Paper"/>
    <s v="Xerox 1945"/>
    <x v="1018"/>
    <n v="1"/>
    <n v="0"/>
    <n v="20.085100000000001"/>
  </r>
  <r>
    <n v="1132"/>
    <s v="CA-2016-112102"/>
    <d v="2016-04-12T00:00:00"/>
    <d v="2016-04-16T00:00:00"/>
    <s v="Standard Class"/>
    <s v="BD-11605"/>
    <s v="Brian Dahlen"/>
    <s v="Consumer"/>
    <s v="United States"/>
    <x v="24"/>
    <x v="17"/>
    <n v="22153"/>
    <s v="South"/>
    <s v="OFF-EN-10002500"/>
    <s v="Office Supplies"/>
    <s v="Envelopes"/>
    <s v="Globe Weis Peel &amp; Seel First Class Envelopes"/>
    <x v="1019"/>
    <n v="5"/>
    <n v="0"/>
    <n v="28.754999999999995"/>
  </r>
  <r>
    <n v="1133"/>
    <s v="US-2016-114776"/>
    <d v="2016-12-06T00:00:00"/>
    <d v="2016-12-07T00:00:00"/>
    <s v="First Class"/>
    <s v="GG-14650"/>
    <s v="Greg Guthrie"/>
    <s v="Corporate"/>
    <s v="United States"/>
    <x v="187"/>
    <x v="1"/>
    <n v="94509"/>
    <s v="West"/>
    <s v="OFF-PA-10004100"/>
    <s v="Office Supplies"/>
    <s v="Paper"/>
    <s v="Xerox 216"/>
    <x v="541"/>
    <n v="3"/>
    <n v="0"/>
    <n v="9.3312000000000008"/>
  </r>
  <r>
    <n v="1134"/>
    <s v="US-2016-134908"/>
    <d v="2016-06-05T00:00:00"/>
    <d v="2016-06-09T00:00:00"/>
    <s v="Standard Class"/>
    <s v="JS-15940"/>
    <s v="Joni Sundaresam"/>
    <s v="Home Office"/>
    <s v="United States"/>
    <x v="10"/>
    <x v="9"/>
    <n v="19134"/>
    <s v="East"/>
    <s v="OFF-ST-10003479"/>
    <s v="Office Supplies"/>
    <s v="Storage"/>
    <s v="Eldon Base for stackable storage shelf, platinum"/>
    <x v="1020"/>
    <n v="4"/>
    <n v="0.2"/>
    <n v="-23.364000000000019"/>
  </r>
  <r>
    <n v="1135"/>
    <s v="US-2016-134908"/>
    <d v="2016-06-05T00:00:00"/>
    <d v="2016-06-09T00:00:00"/>
    <s v="Standard Class"/>
    <s v="JS-15940"/>
    <s v="Joni Sundaresam"/>
    <s v="Home Office"/>
    <s v="United States"/>
    <x v="10"/>
    <x v="9"/>
    <n v="19134"/>
    <s v="East"/>
    <s v="OFF-LA-10000973"/>
    <s v="Office Supplies"/>
    <s v="Labels"/>
    <s v="Avery 502"/>
    <x v="262"/>
    <n v="3"/>
    <n v="0.2"/>
    <n v="2.6459999999999995"/>
  </r>
  <r>
    <n v="1136"/>
    <s v="US-2016-148803"/>
    <d v="2016-12-11T00:00:00"/>
    <d v="2016-12-11T00:00:00"/>
    <s v="Same Day"/>
    <s v="LR-16915"/>
    <s v="Lena Radford"/>
    <s v="Consumer"/>
    <s v="United States"/>
    <x v="188"/>
    <x v="2"/>
    <n v="33030"/>
    <s v="South"/>
    <s v="OFF-ST-10001476"/>
    <s v="Office Supplies"/>
    <s v="Storage"/>
    <s v="Steel Personal Filing/Posting Tote"/>
    <x v="1021"/>
    <n v="3"/>
    <n v="0.2"/>
    <n v="7.4571000000000041"/>
  </r>
  <r>
    <n v="1137"/>
    <s v="CA-2016-152170"/>
    <d v="2016-11-12T00:00:00"/>
    <d v="2016-11-15T00:00:00"/>
    <s v="Second Class"/>
    <s v="FH-14275"/>
    <s v="Frank Hawley"/>
    <s v="Corporate"/>
    <s v="United States"/>
    <x v="189"/>
    <x v="14"/>
    <n v="46350"/>
    <s v="Central"/>
    <s v="OFF-EN-10002831"/>
    <s v="Office Supplies"/>
    <s v="Envelopes"/>
    <s v="Tyvek  Top-Opening Peel &amp; Seel  Envelopes, Gray"/>
    <x v="1022"/>
    <n v="8"/>
    <n v="0"/>
    <n v="129.38399999999999"/>
  </r>
  <r>
    <n v="1138"/>
    <s v="CA-2016-152170"/>
    <d v="2016-11-12T00:00:00"/>
    <d v="2016-11-15T00:00:00"/>
    <s v="Second Class"/>
    <s v="FH-14275"/>
    <s v="Frank Hawley"/>
    <s v="Corporate"/>
    <s v="United States"/>
    <x v="189"/>
    <x v="14"/>
    <n v="46350"/>
    <s v="Central"/>
    <s v="OFF-AP-10002350"/>
    <s v="Office Supplies"/>
    <s v="Appliances"/>
    <s v="Belkin F9H710-06 7 Outlet SurgeMaster Surge Protector"/>
    <x v="1023"/>
    <n v="2"/>
    <n v="0"/>
    <n v="10.5504"/>
  </r>
  <r>
    <n v="1139"/>
    <s v="CA-2016-152170"/>
    <d v="2016-11-12T00:00:00"/>
    <d v="2016-11-15T00:00:00"/>
    <s v="Second Class"/>
    <s v="FH-14275"/>
    <s v="Frank Hawley"/>
    <s v="Corporate"/>
    <s v="United States"/>
    <x v="189"/>
    <x v="14"/>
    <n v="46350"/>
    <s v="Central"/>
    <s v="OFF-PA-10001763"/>
    <s v="Office Supplies"/>
    <s v="Paper"/>
    <s v="Xerox 1896"/>
    <x v="1024"/>
    <n v="2"/>
    <n v="0"/>
    <n v="8.9909999999999997"/>
  </r>
  <r>
    <n v="1140"/>
    <s v="CA-2016-152170"/>
    <d v="2016-11-12T00:00:00"/>
    <d v="2016-11-15T00:00:00"/>
    <s v="Second Class"/>
    <s v="FH-14275"/>
    <s v="Frank Hawley"/>
    <s v="Corporate"/>
    <s v="United States"/>
    <x v="189"/>
    <x v="14"/>
    <n v="46350"/>
    <s v="Central"/>
    <s v="OFF-AR-10003394"/>
    <s v="Office Supplies"/>
    <s v="Art"/>
    <s v="Newell 332"/>
    <x v="1025"/>
    <n v="7"/>
    <n v="0"/>
    <n v="5.5566000000000004"/>
  </r>
  <r>
    <n v="1141"/>
    <s v="CA-2016-152170"/>
    <d v="2016-11-12T00:00:00"/>
    <d v="2016-11-15T00:00:00"/>
    <s v="Second Class"/>
    <s v="FH-14275"/>
    <s v="Frank Hawley"/>
    <s v="Corporate"/>
    <s v="United States"/>
    <x v="189"/>
    <x v="14"/>
    <n v="46350"/>
    <s v="Central"/>
    <s v="OFF-BI-10002072"/>
    <s v="Office Supplies"/>
    <s v="Binders"/>
    <s v="Cardinal Slant-D Ring Binders"/>
    <x v="1026"/>
    <n v="2"/>
    <n v="0"/>
    <n v="8.69"/>
  </r>
  <r>
    <n v="1142"/>
    <s v="CA-2014-146969"/>
    <d v="2014-09-29T00:00:00"/>
    <d v="2014-10-03T00:00:00"/>
    <s v="Standard Class"/>
    <s v="AP-10915"/>
    <s v="Arthur Prichep"/>
    <s v="Consumer"/>
    <s v="United States"/>
    <x v="1"/>
    <x v="1"/>
    <n v="90045"/>
    <s v="West"/>
    <s v="FUR-FU-10004188"/>
    <s v="Furniture"/>
    <s v="Furnishings"/>
    <s v="Luxo Professional Combination Clamp-On Lamps"/>
    <x v="874"/>
    <n v="2"/>
    <n v="0"/>
    <n v="53.195999999999998"/>
  </r>
  <r>
    <n v="1143"/>
    <s v="CA-2014-146969"/>
    <d v="2014-09-29T00:00:00"/>
    <d v="2014-10-03T00:00:00"/>
    <s v="Standard Class"/>
    <s v="AP-10915"/>
    <s v="Arthur Prichep"/>
    <s v="Consumer"/>
    <s v="United States"/>
    <x v="1"/>
    <x v="1"/>
    <n v="90045"/>
    <s v="West"/>
    <s v="OFF-FA-10001561"/>
    <s v="Office Supplies"/>
    <s v="Fasteners"/>
    <s v="Stockwell Push Pins"/>
    <x v="525"/>
    <n v="4"/>
    <n v="0"/>
    <n v="2.8776000000000002"/>
  </r>
  <r>
    <n v="1144"/>
    <s v="CA-2014-146969"/>
    <d v="2014-09-29T00:00:00"/>
    <d v="2014-10-03T00:00:00"/>
    <s v="Standard Class"/>
    <s v="AP-10915"/>
    <s v="Arthur Prichep"/>
    <s v="Consumer"/>
    <s v="United States"/>
    <x v="1"/>
    <x v="1"/>
    <n v="90045"/>
    <s v="West"/>
    <s v="OFF-PA-10002105"/>
    <s v="Office Supplies"/>
    <s v="Paper"/>
    <s v="Xerox 223"/>
    <x v="90"/>
    <n v="1"/>
    <n v="0"/>
    <n v="3.1104000000000003"/>
  </r>
  <r>
    <n v="1145"/>
    <s v="CA-2014-146969"/>
    <d v="2014-09-29T00:00:00"/>
    <d v="2014-10-03T00:00:00"/>
    <s v="Standard Class"/>
    <s v="AP-10915"/>
    <s v="Arthur Prichep"/>
    <s v="Consumer"/>
    <s v="United States"/>
    <x v="1"/>
    <x v="1"/>
    <n v="90045"/>
    <s v="West"/>
    <s v="TEC-MA-10004241"/>
    <s v="Technology"/>
    <s v="Machines"/>
    <s v="Star Micronics TSP800 TSP847IIU Receipt Printer"/>
    <x v="1027"/>
    <n v="2"/>
    <n v="0.2"/>
    <n v="223.05399999999995"/>
  </r>
  <r>
    <n v="1146"/>
    <s v="CA-2014-146969"/>
    <d v="2014-09-29T00:00:00"/>
    <d v="2014-10-03T00:00:00"/>
    <s v="Standard Class"/>
    <s v="AP-10915"/>
    <s v="Arthur Prichep"/>
    <s v="Consumer"/>
    <s v="United States"/>
    <x v="1"/>
    <x v="1"/>
    <n v="90045"/>
    <s v="West"/>
    <s v="OFF-ST-10004340"/>
    <s v="Office Supplies"/>
    <s v="Storage"/>
    <s v="Fellowes Mobile File Cart, Black"/>
    <x v="1028"/>
    <n v="1"/>
    <n v="0"/>
    <n v="16.788600000000002"/>
  </r>
  <r>
    <n v="1147"/>
    <s v="CA-2015-112452"/>
    <d v="2015-04-04T00:00:00"/>
    <d v="2015-04-04T00:00:00"/>
    <s v="Same Day"/>
    <s v="NC-18340"/>
    <s v="Nat Carroll"/>
    <s v="Consumer"/>
    <s v="United States"/>
    <x v="190"/>
    <x v="12"/>
    <n v="48911"/>
    <s v="Central"/>
    <s v="OFF-AP-10003849"/>
    <s v="Office Supplies"/>
    <s v="Appliances"/>
    <s v="Hoover Shoulder Vac Commercial Portable Vacuum"/>
    <x v="1029"/>
    <n v="2"/>
    <n v="0.1"/>
    <n v="107.34599999999996"/>
  </r>
  <r>
    <n v="1148"/>
    <s v="CA-2015-112452"/>
    <d v="2015-04-04T00:00:00"/>
    <d v="2015-04-04T00:00:00"/>
    <s v="Same Day"/>
    <s v="NC-18340"/>
    <s v="Nat Carroll"/>
    <s v="Consumer"/>
    <s v="United States"/>
    <x v="190"/>
    <x v="12"/>
    <n v="48911"/>
    <s v="Central"/>
    <s v="OFF-FA-10000735"/>
    <s v="Office Supplies"/>
    <s v="Fasteners"/>
    <s v="Staples"/>
    <x v="572"/>
    <n v="2"/>
    <n v="0"/>
    <n v="2.6279999999999997"/>
  </r>
  <r>
    <n v="1149"/>
    <s v="CA-2015-112452"/>
    <d v="2015-04-04T00:00:00"/>
    <d v="2015-04-04T00:00:00"/>
    <s v="Same Day"/>
    <s v="NC-18340"/>
    <s v="Nat Carroll"/>
    <s v="Consumer"/>
    <s v="United States"/>
    <x v="190"/>
    <x v="12"/>
    <n v="48911"/>
    <s v="Central"/>
    <s v="OFF-BI-10003350"/>
    <s v="Office Supplies"/>
    <s v="Binders"/>
    <s v="Acco Expandable Hanging Binders"/>
    <x v="1030"/>
    <n v="2"/>
    <n v="0"/>
    <n v="5.8695999999999993"/>
  </r>
  <r>
    <n v="1150"/>
    <s v="CA-2015-112452"/>
    <d v="2015-04-04T00:00:00"/>
    <d v="2015-04-04T00:00:00"/>
    <s v="Same Day"/>
    <s v="NC-18340"/>
    <s v="Nat Carroll"/>
    <s v="Consumer"/>
    <s v="United States"/>
    <x v="190"/>
    <x v="12"/>
    <n v="48911"/>
    <s v="Central"/>
    <s v="TEC-PH-10000307"/>
    <s v="Technology"/>
    <s v="Phones"/>
    <s v="Shocksock Galaxy S4 Armband"/>
    <x v="1031"/>
    <n v="1"/>
    <n v="0"/>
    <n v="0.43799999999999883"/>
  </r>
  <r>
    <n v="1151"/>
    <s v="CA-2015-112452"/>
    <d v="2015-04-04T00:00:00"/>
    <d v="2015-04-04T00:00:00"/>
    <s v="Same Day"/>
    <s v="NC-18340"/>
    <s v="Nat Carroll"/>
    <s v="Consumer"/>
    <s v="United States"/>
    <x v="190"/>
    <x v="12"/>
    <n v="48911"/>
    <s v="Central"/>
    <s v="TEC-CO-10004202"/>
    <s v="Technology"/>
    <s v="Copiers"/>
    <s v="Brother DCP1000 Digital 3 in 1 Multifunction Machine"/>
    <x v="1032"/>
    <n v="2"/>
    <n v="0"/>
    <n v="209.99299999999999"/>
  </r>
  <r>
    <n v="1152"/>
    <s v="CA-2015-113971"/>
    <d v="2015-05-08T00:00:00"/>
    <d v="2015-05-14T00:00:00"/>
    <s v="Standard Class"/>
    <s v="CB-12535"/>
    <s v="Claudia Bergmann"/>
    <s v="Corporate"/>
    <s v="United States"/>
    <x v="191"/>
    <x v="24"/>
    <n v="44221"/>
    <s v="East"/>
    <s v="FUR-FU-10001852"/>
    <s v="Furniture"/>
    <s v="Furnishings"/>
    <s v="Eldon Regeneration Recycled Desk Accessories, Smoke"/>
    <x v="1033"/>
    <n v="6"/>
    <n v="0.2"/>
    <n v="1.2527999999999997"/>
  </r>
  <r>
    <n v="1153"/>
    <s v="CA-2017-160395"/>
    <d v="2016-12-31T00:00:00"/>
    <d v="2017-01-06T00:00:00"/>
    <s v="Standard Class"/>
    <s v="KL-16555"/>
    <s v="Kelly Lampkin"/>
    <s v="Corporate"/>
    <s v="United States"/>
    <x v="192"/>
    <x v="33"/>
    <n v="89502"/>
    <s v="West"/>
    <s v="OFF-AR-10003759"/>
    <s v="Office Supplies"/>
    <s v="Art"/>
    <s v="Crayola Anti Dust Chalk, 12/Pack"/>
    <x v="1034"/>
    <n v="2"/>
    <n v="0"/>
    <n v="1.6379999999999999"/>
  </r>
  <r>
    <n v="1154"/>
    <s v="CA-2017-160395"/>
    <d v="2016-12-31T00:00:00"/>
    <d v="2017-01-06T00:00:00"/>
    <s v="Standard Class"/>
    <s v="KL-16555"/>
    <s v="Kelly Lampkin"/>
    <s v="Corporate"/>
    <s v="United States"/>
    <x v="192"/>
    <x v="33"/>
    <n v="89502"/>
    <s v="West"/>
    <s v="OFF-BI-10003984"/>
    <s v="Office Supplies"/>
    <s v="Binders"/>
    <s v="Lock-Up Easel 'Spel-Binder'"/>
    <x v="1035"/>
    <n v="7"/>
    <n v="0.2"/>
    <n v="53.921700000000008"/>
  </r>
  <r>
    <n v="1155"/>
    <s v="CA-2014-136567"/>
    <d v="2014-12-20T00:00:00"/>
    <d v="2014-12-21T00:00:00"/>
    <s v="First Class"/>
    <s v="PS-19045"/>
    <s v="Penelope Sewall"/>
    <s v="Home Office"/>
    <s v="United States"/>
    <x v="193"/>
    <x v="17"/>
    <n v="22801"/>
    <s v="South"/>
    <s v="OFF-ST-10004337"/>
    <s v="Office Supplies"/>
    <s v="Storage"/>
    <s v="SAFCO Commercial Wire Shelving, 72h"/>
    <x v="1036"/>
    <n v="2"/>
    <n v="0"/>
    <n v="0"/>
  </r>
  <r>
    <n v="1156"/>
    <s v="CA-2014-136567"/>
    <d v="2014-12-20T00:00:00"/>
    <d v="2014-12-21T00:00:00"/>
    <s v="First Class"/>
    <s v="PS-19045"/>
    <s v="Penelope Sewall"/>
    <s v="Home Office"/>
    <s v="United States"/>
    <x v="193"/>
    <x v="17"/>
    <n v="22801"/>
    <s v="South"/>
    <s v="FUR-TA-10001932"/>
    <s v="Furniture"/>
    <s v="Tables"/>
    <s v="Chromcraft 48&quot; x 96&quot; Racetrack Double Pedestal Table"/>
    <x v="1037"/>
    <n v="7"/>
    <n v="0"/>
    <n v="493.78559999999993"/>
  </r>
  <r>
    <n v="1157"/>
    <s v="CA-2014-136567"/>
    <d v="2014-12-20T00:00:00"/>
    <d v="2014-12-21T00:00:00"/>
    <s v="First Class"/>
    <s v="PS-19045"/>
    <s v="Penelope Sewall"/>
    <s v="Home Office"/>
    <s v="United States"/>
    <x v="193"/>
    <x v="17"/>
    <n v="22801"/>
    <s v="South"/>
    <s v="OFF-BI-10003982"/>
    <s v="Office Supplies"/>
    <s v="Binders"/>
    <s v="Wilson Jones Century Plastic Molded Ring Binders"/>
    <x v="1038"/>
    <n v="3"/>
    <n v="0"/>
    <n v="29.285699999999999"/>
  </r>
  <r>
    <n v="1158"/>
    <s v="CA-2014-136567"/>
    <d v="2014-12-20T00:00:00"/>
    <d v="2014-12-21T00:00:00"/>
    <s v="First Class"/>
    <s v="PS-19045"/>
    <s v="Penelope Sewall"/>
    <s v="Home Office"/>
    <s v="United States"/>
    <x v="193"/>
    <x v="17"/>
    <n v="22801"/>
    <s v="South"/>
    <s v="FUR-TA-10000617"/>
    <s v="Furniture"/>
    <s v="Tables"/>
    <s v="Hon Practical Foundations 30 x 60 Training Table, Light Gray/Charcoal"/>
    <x v="1039"/>
    <n v="2"/>
    <n v="0"/>
    <n v="100.12200000000001"/>
  </r>
  <r>
    <n v="1159"/>
    <s v="CA-2016-149314"/>
    <d v="2016-07-02T00:00:00"/>
    <d v="2016-07-07T00:00:00"/>
    <s v="Second Class"/>
    <s v="GB-14530"/>
    <s v="George Bell"/>
    <s v="Corporate"/>
    <s v="United States"/>
    <x v="1"/>
    <x v="1"/>
    <n v="90004"/>
    <s v="West"/>
    <s v="FUR-CH-10002126"/>
    <s v="Furniture"/>
    <s v="Chairs"/>
    <s v="Hon Deluxe Fabric Upholstered Stacking Chairs"/>
    <x v="1040"/>
    <n v="1"/>
    <n v="0.2"/>
    <n v="19.518400000000007"/>
  </r>
  <r>
    <n v="1160"/>
    <s v="CA-2017-147039"/>
    <d v="2017-06-29T00:00:00"/>
    <d v="2017-07-04T00:00:00"/>
    <s v="Standard Class"/>
    <s v="AA-10315"/>
    <s v="Alex Avila"/>
    <s v="Consumer"/>
    <s v="United States"/>
    <x v="31"/>
    <x v="11"/>
    <n v="55407"/>
    <s v="Central"/>
    <s v="OFF-AP-10000576"/>
    <s v="Office Supplies"/>
    <s v="Appliances"/>
    <s v="Belkin 325VA UPS Surge Protector, 6'"/>
    <x v="1041"/>
    <n v="3"/>
    <n v="0"/>
    <n v="90.735000000000014"/>
  </r>
  <r>
    <n v="1161"/>
    <s v="CA-2017-147039"/>
    <d v="2017-06-29T00:00:00"/>
    <d v="2017-07-04T00:00:00"/>
    <s v="Standard Class"/>
    <s v="AA-10315"/>
    <s v="Alex Avila"/>
    <s v="Consumer"/>
    <s v="United States"/>
    <x v="31"/>
    <x v="11"/>
    <n v="55407"/>
    <s v="Central"/>
    <s v="OFF-BI-10004654"/>
    <s v="Office Supplies"/>
    <s v="Binders"/>
    <s v="Avery Binding System Hidden Tab Executive Style Index Sets"/>
    <x v="1042"/>
    <n v="2"/>
    <n v="0"/>
    <n v="5.77"/>
  </r>
  <r>
    <n v="1162"/>
    <s v="CA-2014-126522"/>
    <d v="2014-09-01T00:00:00"/>
    <d v="2014-09-05T00:00:00"/>
    <s v="Second Class"/>
    <s v="LT-16765"/>
    <s v="Larry Tron"/>
    <s v="Consumer"/>
    <s v="United States"/>
    <x v="194"/>
    <x v="1"/>
    <n v="92025"/>
    <s v="West"/>
    <s v="OFF-AR-10004042"/>
    <s v="Office Supplies"/>
    <s v="Art"/>
    <s v="BOSTON Model 1800 Electric Pencil Sharpeners, Putty/Woodgrain"/>
    <x v="1043"/>
    <n v="3"/>
    <n v="0"/>
    <n v="15.642599999999995"/>
  </r>
  <r>
    <n v="1163"/>
    <s v="CA-2014-127964"/>
    <d v="2014-03-03T00:00:00"/>
    <d v="2014-03-08T00:00:00"/>
    <s v="Standard Class"/>
    <s v="AP-10720"/>
    <s v="Anne Pryor"/>
    <s v="Home Office"/>
    <s v="United States"/>
    <x v="20"/>
    <x v="15"/>
    <n v="10035"/>
    <s v="East"/>
    <s v="TEC-PH-10004700"/>
    <s v="Technology"/>
    <s v="Phones"/>
    <s v="PowerGen Dual USB Car Charger"/>
    <x v="1044"/>
    <n v="1"/>
    <n v="0"/>
    <n v="4.5953999999999997"/>
  </r>
  <r>
    <n v="1164"/>
    <s v="CA-2014-127964"/>
    <d v="2014-03-03T00:00:00"/>
    <d v="2014-03-08T00:00:00"/>
    <s v="Standard Class"/>
    <s v="AP-10720"/>
    <s v="Anne Pryor"/>
    <s v="Home Office"/>
    <s v="United States"/>
    <x v="20"/>
    <x v="15"/>
    <n v="10035"/>
    <s v="East"/>
    <s v="OFF-BI-10004593"/>
    <s v="Office Supplies"/>
    <s v="Binders"/>
    <s v="Ibico Laser Imprintable Binding System Covers"/>
    <x v="1045"/>
    <n v="3"/>
    <n v="0.2"/>
    <n v="40.872"/>
  </r>
  <r>
    <n v="1165"/>
    <s v="CA-2014-127964"/>
    <d v="2014-03-03T00:00:00"/>
    <d v="2014-03-08T00:00:00"/>
    <s v="Standard Class"/>
    <s v="AP-10720"/>
    <s v="Anne Pryor"/>
    <s v="Home Office"/>
    <s v="United States"/>
    <x v="20"/>
    <x v="15"/>
    <n v="10035"/>
    <s v="East"/>
    <s v="OFF-BI-10003429"/>
    <s v="Office Supplies"/>
    <s v="Binders"/>
    <s v="Cardinal HOLDit! Binder Insert Strips,Extra Strips"/>
    <x v="1046"/>
    <n v="5"/>
    <n v="0.2"/>
    <n v="9.1785000000000014"/>
  </r>
  <r>
    <n v="1166"/>
    <s v="CA-2014-117709"/>
    <d v="2014-05-04T00:00:00"/>
    <d v="2014-05-08T00:00:00"/>
    <s v="Standard Class"/>
    <s v="PM-18940"/>
    <s v="Paul MacIntyre"/>
    <s v="Consumer"/>
    <s v="United States"/>
    <x v="25"/>
    <x v="12"/>
    <n v="49201"/>
    <s v="Central"/>
    <s v="OFF-BI-10001294"/>
    <s v="Office Supplies"/>
    <s v="Binders"/>
    <s v="Fellowes Binding Cases"/>
    <x v="1047"/>
    <n v="4"/>
    <n v="0"/>
    <n v="21.059999999999995"/>
  </r>
  <r>
    <n v="1167"/>
    <s v="CA-2015-125416"/>
    <d v="2015-11-02T00:00:00"/>
    <d v="2015-11-02T00:00:00"/>
    <s v="Same Day"/>
    <s v="KC-16540"/>
    <s v="Kelly Collister"/>
    <s v="Consumer"/>
    <s v="United States"/>
    <x v="4"/>
    <x v="4"/>
    <n v="98115"/>
    <s v="West"/>
    <s v="TEC-AC-10001552"/>
    <s v="Technology"/>
    <s v="Accessories"/>
    <s v="Logitech K350 2.4Ghz Wireless Keyboard"/>
    <x v="1048"/>
    <n v="9"/>
    <n v="0"/>
    <n v="49.272299999999987"/>
  </r>
  <r>
    <n v="1168"/>
    <s v="CA-2017-145226"/>
    <d v="2017-12-08T00:00:00"/>
    <d v="2017-12-10T00:00:00"/>
    <s v="Second Class"/>
    <s v="DL-13315"/>
    <s v="Delfina Latchford"/>
    <s v="Consumer"/>
    <s v="United States"/>
    <x v="20"/>
    <x v="15"/>
    <n v="10035"/>
    <s v="East"/>
    <s v="FUR-FU-10004952"/>
    <s v="Furniture"/>
    <s v="Furnishings"/>
    <s v="C-Line Cubicle Keepers Polyproplyene Holder w/Velcro Back, 8-1/2x11, 25/Bx"/>
    <x v="1049"/>
    <n v="2"/>
    <n v="0"/>
    <n v="33.938800000000001"/>
  </r>
  <r>
    <n v="1169"/>
    <s v="CA-2017-145226"/>
    <d v="2017-12-08T00:00:00"/>
    <d v="2017-12-10T00:00:00"/>
    <s v="Second Class"/>
    <s v="DL-13315"/>
    <s v="Delfina Latchford"/>
    <s v="Consumer"/>
    <s v="United States"/>
    <x v="20"/>
    <x v="15"/>
    <n v="10035"/>
    <s v="East"/>
    <s v="OFF-ST-10004123"/>
    <s v="Office Supplies"/>
    <s v="Storage"/>
    <s v="Safco Industrial Wire Shelving System"/>
    <x v="1050"/>
    <n v="3"/>
    <n v="0"/>
    <n v="0"/>
  </r>
  <r>
    <n v="1170"/>
    <s v="CA-2017-145226"/>
    <d v="2017-12-08T00:00:00"/>
    <d v="2017-12-10T00:00:00"/>
    <s v="Second Class"/>
    <s v="DL-13315"/>
    <s v="Delfina Latchford"/>
    <s v="Consumer"/>
    <s v="United States"/>
    <x v="20"/>
    <x v="15"/>
    <n v="10035"/>
    <s v="East"/>
    <s v="OFF-PA-10003172"/>
    <s v="Office Supplies"/>
    <s v="Paper"/>
    <s v="Xerox 1996"/>
    <x v="541"/>
    <n v="3"/>
    <n v="0"/>
    <n v="9.3312000000000008"/>
  </r>
  <r>
    <n v="1171"/>
    <s v="CA-2017-145226"/>
    <d v="2017-12-08T00:00:00"/>
    <d v="2017-12-10T00:00:00"/>
    <s v="Second Class"/>
    <s v="DL-13315"/>
    <s v="Delfina Latchford"/>
    <s v="Consumer"/>
    <s v="United States"/>
    <x v="20"/>
    <x v="15"/>
    <n v="10035"/>
    <s v="East"/>
    <s v="OFF-ST-10002352"/>
    <s v="Office Supplies"/>
    <s v="Storage"/>
    <s v="Iris Project Case"/>
    <x v="1051"/>
    <n v="4"/>
    <n v="0"/>
    <n v="8.299199999999999"/>
  </r>
  <r>
    <n v="1172"/>
    <s v="US-2014-100279"/>
    <d v="2014-03-10T00:00:00"/>
    <d v="2014-03-14T00:00:00"/>
    <s v="Standard Class"/>
    <s v="SW-20275"/>
    <s v="Scott Williamson"/>
    <s v="Consumer"/>
    <s v="United States"/>
    <x v="195"/>
    <x v="12"/>
    <n v="48073"/>
    <s v="Central"/>
    <s v="OFF-PA-10002259"/>
    <s v="Office Supplies"/>
    <s v="Paper"/>
    <s v="Geographics Note Cards, Blank, White, 8 1/2&quot; x 11&quot;"/>
    <x v="1052"/>
    <n v="2"/>
    <n v="0"/>
    <n v="10.7424"/>
  </r>
  <r>
    <n v="1173"/>
    <s v="CA-2014-158064"/>
    <d v="2014-04-21T00:00:00"/>
    <d v="2014-04-25T00:00:00"/>
    <s v="Standard Class"/>
    <s v="AA-10375"/>
    <s v="Allen Armold"/>
    <s v="Consumer"/>
    <s v="United States"/>
    <x v="1"/>
    <x v="1"/>
    <n v="90008"/>
    <s v="West"/>
    <s v="OFF-BI-10002976"/>
    <s v="Office Supplies"/>
    <s v="Binders"/>
    <s v="ACCOHIDE Binder by Acco"/>
    <x v="1053"/>
    <n v="5"/>
    <n v="0.2"/>
    <n v="5.5754999999999999"/>
  </r>
  <r>
    <n v="1174"/>
    <s v="US-2015-104430"/>
    <d v="2015-10-22T00:00:00"/>
    <d v="2015-10-26T00:00:00"/>
    <s v="Standard Class"/>
    <s v="LT-17110"/>
    <s v="Liz Thompson"/>
    <s v="Consumer"/>
    <s v="United States"/>
    <x v="41"/>
    <x v="10"/>
    <n v="61701"/>
    <s v="Central"/>
    <s v="OFF-BI-10000301"/>
    <s v="Office Supplies"/>
    <s v="Binders"/>
    <s v="GBC Instant Report Kit"/>
    <x v="1054"/>
    <n v="4"/>
    <n v="0.8"/>
    <n v="-7.7640000000000011"/>
  </r>
  <r>
    <n v="1175"/>
    <s v="CA-2015-132080"/>
    <d v="2015-08-22T00:00:00"/>
    <d v="2015-08-25T00:00:00"/>
    <s v="First Class"/>
    <s v="DP-13105"/>
    <s v="Dave Poirier"/>
    <s v="Corporate"/>
    <s v="United States"/>
    <x v="20"/>
    <x v="15"/>
    <n v="10035"/>
    <s v="East"/>
    <s v="OFF-BI-10003694"/>
    <s v="Office Supplies"/>
    <s v="Binders"/>
    <s v="Avery 3 1/2&quot; Diskette Storage Pages, 10/Pack"/>
    <x v="1055"/>
    <n v="6"/>
    <n v="0.2"/>
    <n v="16.2864"/>
  </r>
  <r>
    <n v="1176"/>
    <s v="CA-2016-161207"/>
    <d v="2016-08-29T00:00:00"/>
    <d v="2016-09-03T00:00:00"/>
    <s v="Standard Class"/>
    <s v="AB-10060"/>
    <s v="Adam Bellavance"/>
    <s v="Home Office"/>
    <s v="United States"/>
    <x v="3"/>
    <x v="38"/>
    <n v="3301"/>
    <s v="East"/>
    <s v="OFF-SU-10000381"/>
    <s v="Office Supplies"/>
    <s v="Supplies"/>
    <s v="Acme Forged Steel Scissors with Black Enamel Handles"/>
    <x v="1056"/>
    <n v="3"/>
    <n v="0"/>
    <n v="8.0996999999999986"/>
  </r>
  <r>
    <n v="1177"/>
    <s v="CA-2014-120243"/>
    <d v="2014-12-27T00:00:00"/>
    <d v="2014-12-30T00:00:00"/>
    <s v="Second Class"/>
    <s v="AT-10435"/>
    <s v="Alyssa Tate"/>
    <s v="Home Office"/>
    <s v="United States"/>
    <x v="1"/>
    <x v="1"/>
    <n v="90004"/>
    <s v="West"/>
    <s v="OFF-LA-10004425"/>
    <s v="Office Supplies"/>
    <s v="Labels"/>
    <s v="Staple-on labels"/>
    <x v="1057"/>
    <n v="4"/>
    <n v="0"/>
    <n v="5.4332000000000003"/>
  </r>
  <r>
    <n v="1178"/>
    <s v="CA-2016-113621"/>
    <d v="2016-12-01T00:00:00"/>
    <d v="2016-12-05T00:00:00"/>
    <s v="Standard Class"/>
    <s v="JE-15745"/>
    <s v="Joel Eaton"/>
    <s v="Consumer"/>
    <s v="United States"/>
    <x v="196"/>
    <x v="39"/>
    <n v="20852"/>
    <s v="East"/>
    <s v="FUR-CH-10001270"/>
    <s v="Furniture"/>
    <s v="Chairs"/>
    <s v="Harbour Creations Steel Folding Chair"/>
    <x v="1058"/>
    <n v="2"/>
    <n v="0"/>
    <n v="51.749999999999986"/>
  </r>
  <r>
    <n v="1179"/>
    <s v="CA-2016-113621"/>
    <d v="2016-12-01T00:00:00"/>
    <d v="2016-12-05T00:00:00"/>
    <s v="Standard Class"/>
    <s v="JE-15745"/>
    <s v="Joel Eaton"/>
    <s v="Consumer"/>
    <s v="United States"/>
    <x v="196"/>
    <x v="39"/>
    <n v="20852"/>
    <s v="East"/>
    <s v="TEC-PH-10003931"/>
    <s v="Technology"/>
    <s v="Phones"/>
    <s v="JBL Micro Wireless Portable Bluetooth Speaker"/>
    <x v="690"/>
    <n v="3"/>
    <n v="0"/>
    <n v="44.992500000000007"/>
  </r>
  <r>
    <n v="1180"/>
    <s v="CA-2016-168081"/>
    <d v="2016-04-24T00:00:00"/>
    <d v="2016-04-27T00:00:00"/>
    <s v="Second Class"/>
    <s v="CA-12055"/>
    <s v="Cathy Armstrong"/>
    <s v="Home Office"/>
    <s v="United States"/>
    <x v="12"/>
    <x v="5"/>
    <n v="77070"/>
    <s v="Central"/>
    <s v="TEC-AC-10003174"/>
    <s v="Technology"/>
    <s v="Accessories"/>
    <s v="Plantronics S12 Corded Telephone Headset System"/>
    <x v="1059"/>
    <n v="3"/>
    <n v="0.2"/>
    <n v="64.674000000000007"/>
  </r>
  <r>
    <n v="1181"/>
    <s v="CA-2014-128146"/>
    <d v="2014-06-21T00:00:00"/>
    <d v="2014-06-25T00:00:00"/>
    <s v="Standard Class"/>
    <s v="DB-13060"/>
    <s v="Dave Brooks"/>
    <s v="Consumer"/>
    <s v="United States"/>
    <x v="80"/>
    <x v="30"/>
    <n v="8701"/>
    <s v="East"/>
    <s v="TEC-PH-10004539"/>
    <s v="Technology"/>
    <s v="Phones"/>
    <s v="Wireless Extenders zBoost YX545 SOHO Signal Booster"/>
    <x v="1060"/>
    <n v="7"/>
    <n v="0"/>
    <n v="357.19110000000001"/>
  </r>
  <r>
    <n v="1182"/>
    <s v="CA-2014-128146"/>
    <d v="2014-06-21T00:00:00"/>
    <d v="2014-06-25T00:00:00"/>
    <s v="Standard Class"/>
    <s v="DB-13060"/>
    <s v="Dave Brooks"/>
    <s v="Consumer"/>
    <s v="United States"/>
    <x v="80"/>
    <x v="30"/>
    <n v="8701"/>
    <s v="East"/>
    <s v="OFF-AR-10001919"/>
    <s v="Office Supplies"/>
    <s v="Art"/>
    <s v="OIC #2 Pencils, Medium Soft"/>
    <x v="1061"/>
    <n v="2"/>
    <n v="0"/>
    <n v="1.0903999999999998"/>
  </r>
  <r>
    <n v="1183"/>
    <s v="CA-2017-138779"/>
    <d v="2017-01-14T00:00:00"/>
    <d v="2017-01-15T00:00:00"/>
    <s v="First Class"/>
    <s v="RB-19570"/>
    <s v="Rob Beeghly"/>
    <s v="Consumer"/>
    <s v="United States"/>
    <x v="108"/>
    <x v="3"/>
    <n v="28540"/>
    <s v="South"/>
    <s v="OFF-EN-10002504"/>
    <s v="Office Supplies"/>
    <s v="Envelopes"/>
    <s v="Tyvek  Top-Opening Peel &amp; Seel Envelopes, Plain White"/>
    <x v="1062"/>
    <n v="1"/>
    <n v="0.2"/>
    <n v="7.3385999999999996"/>
  </r>
  <r>
    <n v="1184"/>
    <s v="CA-2017-138779"/>
    <d v="2017-01-14T00:00:00"/>
    <d v="2017-01-15T00:00:00"/>
    <s v="First Class"/>
    <s v="RB-19570"/>
    <s v="Rob Beeghly"/>
    <s v="Consumer"/>
    <s v="United States"/>
    <x v="108"/>
    <x v="3"/>
    <n v="28540"/>
    <s v="South"/>
    <s v="TEC-PH-10003655"/>
    <s v="Technology"/>
    <s v="Phones"/>
    <s v="Sannysis Cute Owl Design Soft Skin Case Cover for Samsung Galaxy S4"/>
    <x v="1063"/>
    <n v="5"/>
    <n v="0.2"/>
    <n v="0.69300000000000006"/>
  </r>
  <r>
    <n v="1185"/>
    <s v="CA-2014-127131"/>
    <d v="2014-11-24T00:00:00"/>
    <d v="2014-11-30T00:00:00"/>
    <s v="Standard Class"/>
    <s v="HR-14830"/>
    <s v="Harold Ryan"/>
    <s v="Corporate"/>
    <s v="United States"/>
    <x v="4"/>
    <x v="4"/>
    <n v="98103"/>
    <s v="West"/>
    <s v="OFF-BI-10004656"/>
    <s v="Office Supplies"/>
    <s v="Binders"/>
    <s v="Peel &amp; Stick Add-On Corner Pockets"/>
    <x v="1064"/>
    <n v="7"/>
    <n v="0.2"/>
    <n v="4.2335999999999991"/>
  </r>
  <r>
    <n v="1186"/>
    <s v="CA-2014-127131"/>
    <d v="2014-11-24T00:00:00"/>
    <d v="2014-11-30T00:00:00"/>
    <s v="Standard Class"/>
    <s v="HR-14830"/>
    <s v="Harold Ryan"/>
    <s v="Corporate"/>
    <s v="United States"/>
    <x v="4"/>
    <x v="4"/>
    <n v="98103"/>
    <s v="West"/>
    <s v="OFF-ST-10002344"/>
    <s v="Office Supplies"/>
    <s v="Storage"/>
    <s v="Carina 42&quot;Hx23 3/4&quot;W Media Storage Unit"/>
    <x v="1065"/>
    <n v="6"/>
    <n v="0"/>
    <n v="9.7176000000000329"/>
  </r>
  <r>
    <n v="1187"/>
    <s v="CA-2014-127131"/>
    <d v="2014-11-24T00:00:00"/>
    <d v="2014-11-30T00:00:00"/>
    <s v="Standard Class"/>
    <s v="HR-14830"/>
    <s v="Harold Ryan"/>
    <s v="Corporate"/>
    <s v="United States"/>
    <x v="4"/>
    <x v="4"/>
    <n v="98103"/>
    <s v="West"/>
    <s v="OFF-PA-10001800"/>
    <s v="Office Supplies"/>
    <s v="Paper"/>
    <s v="Xerox 220"/>
    <x v="243"/>
    <n v="4"/>
    <n v="0"/>
    <n v="12.441600000000001"/>
  </r>
  <r>
    <n v="1188"/>
    <s v="CA-2014-127131"/>
    <d v="2014-11-24T00:00:00"/>
    <d v="2014-11-30T00:00:00"/>
    <s v="Standard Class"/>
    <s v="HR-14830"/>
    <s v="Harold Ryan"/>
    <s v="Corporate"/>
    <s v="United States"/>
    <x v="4"/>
    <x v="4"/>
    <n v="98103"/>
    <s v="West"/>
    <s v="OFF-ST-10000036"/>
    <s v="Office Supplies"/>
    <s v="Storage"/>
    <s v="Recycled Data-Pak for Archival Bound Computer Printouts, 12-1/2 x 12-1/2 x 16"/>
    <x v="1066"/>
    <n v="2"/>
    <n v="0"/>
    <n v="53.346599999999995"/>
  </r>
  <r>
    <n v="1189"/>
    <s v="CA-2017-117212"/>
    <d v="2017-02-26T00:00:00"/>
    <d v="2017-02-28T00:00:00"/>
    <s v="Second Class"/>
    <s v="BT-11530"/>
    <s v="Bradley Talbott"/>
    <s v="Home Office"/>
    <s v="United States"/>
    <x v="1"/>
    <x v="1"/>
    <n v="90036"/>
    <s v="West"/>
    <s v="OFF-AP-10004532"/>
    <s v="Office Supplies"/>
    <s v="Appliances"/>
    <s v="Kensington 6 Outlet Guardian Standard Surge Protector"/>
    <x v="1067"/>
    <n v="4"/>
    <n v="0"/>
    <n v="22.118400000000001"/>
  </r>
  <r>
    <n v="1190"/>
    <s v="CA-2017-117212"/>
    <d v="2017-02-26T00:00:00"/>
    <d v="2017-02-28T00:00:00"/>
    <s v="Second Class"/>
    <s v="BT-11530"/>
    <s v="Bradley Talbott"/>
    <s v="Home Office"/>
    <s v="United States"/>
    <x v="1"/>
    <x v="1"/>
    <n v="90036"/>
    <s v="West"/>
    <s v="TEC-PH-10004447"/>
    <s v="Technology"/>
    <s v="Phones"/>
    <s v="Toshiba IPT2010-SD IP Telephone"/>
    <x v="1068"/>
    <n v="8"/>
    <n v="0.2"/>
    <n v="66.715199999999982"/>
  </r>
  <r>
    <n v="1191"/>
    <s v="CA-2017-117212"/>
    <d v="2017-02-26T00:00:00"/>
    <d v="2017-02-28T00:00:00"/>
    <s v="Second Class"/>
    <s v="BT-11530"/>
    <s v="Bradley Talbott"/>
    <s v="Home Office"/>
    <s v="United States"/>
    <x v="1"/>
    <x v="1"/>
    <n v="90036"/>
    <s v="West"/>
    <s v="FUR-CH-10003973"/>
    <s v="Furniture"/>
    <s v="Chairs"/>
    <s v="GuestStacker Chair with Chrome Finish Legs"/>
    <x v="1069"/>
    <n v="3"/>
    <n v="0.2"/>
    <n v="89.222400000000022"/>
  </r>
  <r>
    <n v="1192"/>
    <s v="CA-2017-117212"/>
    <d v="2017-02-26T00:00:00"/>
    <d v="2017-02-28T00:00:00"/>
    <s v="Second Class"/>
    <s v="BT-11530"/>
    <s v="Bradley Talbott"/>
    <s v="Home Office"/>
    <s v="United States"/>
    <x v="1"/>
    <x v="1"/>
    <n v="90036"/>
    <s v="West"/>
    <s v="OFF-PA-10001970"/>
    <s v="Office Supplies"/>
    <s v="Paper"/>
    <s v="Xerox 1908"/>
    <x v="1070"/>
    <n v="4"/>
    <n v="0"/>
    <n v="109.7208"/>
  </r>
  <r>
    <n v="1193"/>
    <s v="CA-2017-117212"/>
    <d v="2017-02-26T00:00:00"/>
    <d v="2017-02-28T00:00:00"/>
    <s v="Second Class"/>
    <s v="BT-11530"/>
    <s v="Bradley Talbott"/>
    <s v="Home Office"/>
    <s v="United States"/>
    <x v="1"/>
    <x v="1"/>
    <n v="90036"/>
    <s v="West"/>
    <s v="OFF-PA-10000682"/>
    <s v="Office Supplies"/>
    <s v="Paper"/>
    <s v="Xerox 1924"/>
    <x v="1071"/>
    <n v="4"/>
    <n v="0"/>
    <n v="11.328800000000001"/>
  </r>
  <r>
    <n v="1194"/>
    <s v="US-2015-130519"/>
    <d v="2015-09-15T00:00:00"/>
    <d v="2015-09-15T00:00:00"/>
    <s v="Same Day"/>
    <s v="NG-18355"/>
    <s v="Nat Gilpin"/>
    <s v="Corporate"/>
    <s v="United States"/>
    <x v="197"/>
    <x v="2"/>
    <n v="33065"/>
    <s v="South"/>
    <s v="OFF-PA-10001937"/>
    <s v="Office Supplies"/>
    <s v="Paper"/>
    <s v="Xerox 21"/>
    <x v="12"/>
    <n v="3"/>
    <n v="0.2"/>
    <n v="5.4432"/>
  </r>
  <r>
    <n v="1195"/>
    <s v="US-2015-130519"/>
    <d v="2015-09-15T00:00:00"/>
    <d v="2015-09-15T00:00:00"/>
    <s v="Same Day"/>
    <s v="NG-18355"/>
    <s v="Nat Gilpin"/>
    <s v="Corporate"/>
    <s v="United States"/>
    <x v="197"/>
    <x v="2"/>
    <n v="33065"/>
    <s v="South"/>
    <s v="FUR-FU-10002268"/>
    <s v="Furniture"/>
    <s v="Furnishings"/>
    <s v="Ultra Door Push Plate"/>
    <x v="581"/>
    <n v="4"/>
    <n v="0.2"/>
    <n v="2.553199999999999"/>
  </r>
  <r>
    <n v="1196"/>
    <s v="US-2015-130519"/>
    <d v="2015-09-15T00:00:00"/>
    <d v="2015-09-15T00:00:00"/>
    <s v="Same Day"/>
    <s v="NG-18355"/>
    <s v="Nat Gilpin"/>
    <s v="Corporate"/>
    <s v="United States"/>
    <x v="197"/>
    <x v="2"/>
    <n v="33065"/>
    <s v="South"/>
    <s v="OFF-ST-10001321"/>
    <s v="Office Supplies"/>
    <s v="Storage"/>
    <s v="Decoflex Hanging Personal Folder File, Blue"/>
    <x v="1072"/>
    <n v="2"/>
    <n v="0.2"/>
    <n v="2.1588000000000021"/>
  </r>
  <r>
    <n v="1197"/>
    <s v="US-2015-130519"/>
    <d v="2015-09-15T00:00:00"/>
    <d v="2015-09-15T00:00:00"/>
    <s v="Same Day"/>
    <s v="NG-18355"/>
    <s v="Nat Gilpin"/>
    <s v="Corporate"/>
    <s v="United States"/>
    <x v="197"/>
    <x v="2"/>
    <n v="33065"/>
    <s v="South"/>
    <s v="FUR-FU-10003394"/>
    <s v="Furniture"/>
    <s v="Furnishings"/>
    <s v="Tenex &quot;The Solids&quot; Textured Chair Mats"/>
    <x v="1073"/>
    <n v="1"/>
    <n v="0.2"/>
    <n v="-2.098800000000006"/>
  </r>
  <r>
    <n v="1198"/>
    <s v="CA-2016-130946"/>
    <d v="2016-04-08T00:00:00"/>
    <d v="2016-04-12T00:00:00"/>
    <s v="Standard Class"/>
    <s v="ZC-21910"/>
    <s v="Zuschuss Carroll"/>
    <s v="Consumer"/>
    <s v="United States"/>
    <x v="12"/>
    <x v="5"/>
    <n v="77041"/>
    <s v="Central"/>
    <s v="TEC-AC-10001990"/>
    <s v="Technology"/>
    <s v="Accessories"/>
    <s v="Kensington Orbit Wireless Mobile Trackball for PC and Mac"/>
    <x v="1074"/>
    <n v="9"/>
    <n v="0.2"/>
    <n v="64.789199999999951"/>
  </r>
  <r>
    <n v="1199"/>
    <s v="CA-2016-130946"/>
    <d v="2016-04-08T00:00:00"/>
    <d v="2016-04-12T00:00:00"/>
    <s v="Standard Class"/>
    <s v="ZC-21910"/>
    <s v="Zuschuss Carroll"/>
    <s v="Consumer"/>
    <s v="United States"/>
    <x v="12"/>
    <x v="5"/>
    <n v="77041"/>
    <s v="Central"/>
    <s v="FUR-CH-10004540"/>
    <s v="Furniture"/>
    <s v="Chairs"/>
    <s v="Global Chrome Stack Chair"/>
    <x v="1075"/>
    <n v="4"/>
    <n v="0.3"/>
    <n v="-4.1135999999999981"/>
  </r>
  <r>
    <n v="1200"/>
    <s v="CA-2016-130946"/>
    <d v="2016-04-08T00:00:00"/>
    <d v="2016-04-12T00:00:00"/>
    <s v="Standard Class"/>
    <s v="ZC-21910"/>
    <s v="Zuschuss Carroll"/>
    <s v="Consumer"/>
    <s v="United States"/>
    <x v="12"/>
    <x v="5"/>
    <n v="77041"/>
    <s v="Central"/>
    <s v="OFF-BI-10004995"/>
    <s v="Office Supplies"/>
    <s v="Binders"/>
    <s v="GBC DocuBind P400 Electric Binding System"/>
    <x v="1076"/>
    <n v="4"/>
    <n v="0.8"/>
    <n v="-1850.9464000000007"/>
  </r>
  <r>
    <n v="1201"/>
    <s v="CA-2016-114727"/>
    <d v="2016-07-18T00:00:00"/>
    <d v="2016-07-24T00:00:00"/>
    <s v="Standard Class"/>
    <s v="LS-16945"/>
    <s v="Linda Southworth"/>
    <s v="Corporate"/>
    <s v="United States"/>
    <x v="60"/>
    <x v="22"/>
    <n v="80219"/>
    <s v="West"/>
    <s v="FUR-CH-10002335"/>
    <s v="Furniture"/>
    <s v="Chairs"/>
    <s v="Hon GuestStacker Chair"/>
    <x v="730"/>
    <n v="3"/>
    <n v="0.2"/>
    <n v="40.800600000000003"/>
  </r>
  <r>
    <n v="1202"/>
    <s v="CA-2016-114727"/>
    <d v="2016-07-18T00:00:00"/>
    <d v="2016-07-24T00:00:00"/>
    <s v="Standard Class"/>
    <s v="LS-16945"/>
    <s v="Linda Southworth"/>
    <s v="Corporate"/>
    <s v="United States"/>
    <x v="60"/>
    <x v="22"/>
    <n v="80219"/>
    <s v="West"/>
    <s v="OFF-BI-10004967"/>
    <s v="Office Supplies"/>
    <s v="Binders"/>
    <s v="Round Ring Binders"/>
    <x v="1077"/>
    <n v="3"/>
    <n v="0.7"/>
    <n v="-1.4352"/>
  </r>
  <r>
    <n v="1203"/>
    <s v="CA-2016-114727"/>
    <d v="2016-07-18T00:00:00"/>
    <d v="2016-07-24T00:00:00"/>
    <s v="Standard Class"/>
    <s v="LS-16945"/>
    <s v="Linda Southworth"/>
    <s v="Corporate"/>
    <s v="United States"/>
    <x v="60"/>
    <x v="22"/>
    <n v="80219"/>
    <s v="West"/>
    <s v="FUR-CH-10002331"/>
    <s v="Furniture"/>
    <s v="Chairs"/>
    <s v="Hon 4700 Series Mobuis Mid-Back Task Chairs with Adjustable Arms"/>
    <x v="1078"/>
    <n v="3"/>
    <n v="0.2"/>
    <n v="10.679399999999873"/>
  </r>
  <r>
    <n v="1204"/>
    <s v="CA-2016-114727"/>
    <d v="2016-07-18T00:00:00"/>
    <d v="2016-07-24T00:00:00"/>
    <s v="Standard Class"/>
    <s v="LS-16945"/>
    <s v="Linda Southworth"/>
    <s v="Corporate"/>
    <s v="United States"/>
    <x v="60"/>
    <x v="22"/>
    <n v="80219"/>
    <s v="West"/>
    <s v="OFF-ST-10002292"/>
    <s v="Office Supplies"/>
    <s v="Storage"/>
    <s v="Sauder Facets Collection Locker/File Cabinet, Sky Alder Finish"/>
    <x v="1079"/>
    <n v="2"/>
    <n v="0.2"/>
    <n v="0"/>
  </r>
  <r>
    <n v="1205"/>
    <s v="CA-2016-114727"/>
    <d v="2016-07-18T00:00:00"/>
    <d v="2016-07-24T00:00:00"/>
    <s v="Standard Class"/>
    <s v="LS-16945"/>
    <s v="Linda Southworth"/>
    <s v="Corporate"/>
    <s v="United States"/>
    <x v="60"/>
    <x v="22"/>
    <n v="80219"/>
    <s v="West"/>
    <s v="OFF-ST-10000689"/>
    <s v="Office Supplies"/>
    <s v="Storage"/>
    <s v="Fellowes Strictly Business Drawer File, Letter/Legal Size"/>
    <x v="1080"/>
    <n v="3"/>
    <n v="0.2"/>
    <n v="-33.804000000000002"/>
  </r>
  <r>
    <n v="1206"/>
    <s v="CA-2017-133235"/>
    <d v="2017-08-01T00:00:00"/>
    <d v="2017-08-04T00:00:00"/>
    <s v="First Class"/>
    <s v="LH-16750"/>
    <s v="Larry Hughes"/>
    <s v="Consumer"/>
    <s v="United States"/>
    <x v="35"/>
    <x v="3"/>
    <n v="28205"/>
    <s v="South"/>
    <s v="TEC-PH-10002660"/>
    <s v="Technology"/>
    <s v="Phones"/>
    <s v="Nortel Networks T7316 E Nt8 B27"/>
    <x v="1081"/>
    <n v="5"/>
    <n v="0.2"/>
    <n v="16.997500000000016"/>
  </r>
  <r>
    <n v="1207"/>
    <s v="CA-2016-137050"/>
    <d v="2016-07-14T00:00:00"/>
    <d v="2016-07-18T00:00:00"/>
    <s v="Second Class"/>
    <s v="SW-20755"/>
    <s v="Steven Ward"/>
    <s v="Corporate"/>
    <s v="United States"/>
    <x v="20"/>
    <x v="15"/>
    <n v="10009"/>
    <s v="East"/>
    <s v="OFF-ST-10004634"/>
    <s v="Office Supplies"/>
    <s v="Storage"/>
    <s v="Personal Folder Holder, Ebony"/>
    <x v="1082"/>
    <n v="1"/>
    <n v="0"/>
    <n v="3.3629999999999995"/>
  </r>
  <r>
    <n v="1208"/>
    <s v="CA-2016-137050"/>
    <d v="2016-07-14T00:00:00"/>
    <d v="2016-07-18T00:00:00"/>
    <s v="Second Class"/>
    <s v="SW-20755"/>
    <s v="Steven Ward"/>
    <s v="Corporate"/>
    <s v="United States"/>
    <x v="20"/>
    <x v="15"/>
    <n v="10009"/>
    <s v="East"/>
    <s v="OFF-BI-10002160"/>
    <s v="Office Supplies"/>
    <s v="Binders"/>
    <s v="Acco Hanging Data Binders"/>
    <x v="1083"/>
    <n v="3"/>
    <n v="0.2"/>
    <n v="3.2003999999999997"/>
  </r>
  <r>
    <n v="1209"/>
    <s v="CA-2016-137050"/>
    <d v="2016-07-14T00:00:00"/>
    <d v="2016-07-18T00:00:00"/>
    <s v="Second Class"/>
    <s v="SW-20755"/>
    <s v="Steven Ward"/>
    <s v="Corporate"/>
    <s v="United States"/>
    <x v="20"/>
    <x v="15"/>
    <n v="10009"/>
    <s v="East"/>
    <s v="OFF-FA-10002988"/>
    <s v="Office Supplies"/>
    <s v="Fasteners"/>
    <s v="Ideal Clamps"/>
    <x v="1084"/>
    <n v="7"/>
    <n v="0"/>
    <n v="6.8942999999999994"/>
  </r>
  <r>
    <n v="1210"/>
    <s v="CA-2016-137050"/>
    <d v="2016-07-14T00:00:00"/>
    <d v="2016-07-18T00:00:00"/>
    <s v="Second Class"/>
    <s v="SW-20755"/>
    <s v="Steven Ward"/>
    <s v="Corporate"/>
    <s v="United States"/>
    <x v="20"/>
    <x v="15"/>
    <n v="10009"/>
    <s v="East"/>
    <s v="OFF-AR-10004999"/>
    <s v="Office Supplies"/>
    <s v="Art"/>
    <s v="Newell 315"/>
    <x v="1085"/>
    <n v="7"/>
    <n v="0"/>
    <n v="10.465"/>
  </r>
  <r>
    <n v="1211"/>
    <s v="CA-2016-137050"/>
    <d v="2016-07-14T00:00:00"/>
    <d v="2016-07-18T00:00:00"/>
    <s v="Second Class"/>
    <s v="SW-20755"/>
    <s v="Steven Ward"/>
    <s v="Corporate"/>
    <s v="United States"/>
    <x v="20"/>
    <x v="15"/>
    <n v="10009"/>
    <s v="East"/>
    <s v="OFF-BI-10001031"/>
    <s v="Office Supplies"/>
    <s v="Binders"/>
    <s v="Pressboard Data Binders by Wilson Jones"/>
    <x v="1086"/>
    <n v="2"/>
    <n v="0.2"/>
    <n v="2.8835999999999995"/>
  </r>
  <r>
    <n v="1212"/>
    <s v="CA-2016-137050"/>
    <d v="2016-07-14T00:00:00"/>
    <d v="2016-07-18T00:00:00"/>
    <s v="Second Class"/>
    <s v="SW-20755"/>
    <s v="Steven Ward"/>
    <s v="Corporate"/>
    <s v="United States"/>
    <x v="20"/>
    <x v="15"/>
    <n v="10009"/>
    <s v="East"/>
    <s v="FUR-BO-10004695"/>
    <s v="Furniture"/>
    <s v="Bookcases"/>
    <s v="O'Sullivan 2-Door Barrister Bookcase in Odessa Pine"/>
    <x v="1087"/>
    <n v="4"/>
    <n v="0.2"/>
    <n v="21.717599999999948"/>
  </r>
  <r>
    <n v="1213"/>
    <s v="US-2017-118087"/>
    <d v="2017-09-09T00:00:00"/>
    <d v="2017-09-13T00:00:00"/>
    <s v="Standard Class"/>
    <s v="SP-20620"/>
    <s v="Stefania Perrino"/>
    <s v="Corporate"/>
    <s v="United States"/>
    <x v="10"/>
    <x v="9"/>
    <n v="19134"/>
    <s v="East"/>
    <s v="FUR-CH-10004860"/>
    <s v="Furniture"/>
    <s v="Chairs"/>
    <s v="Global Low Back Tilter Chair"/>
    <x v="1088"/>
    <n v="2"/>
    <n v="0.3"/>
    <n v="-48.470400000000019"/>
  </r>
  <r>
    <n v="1214"/>
    <s v="US-2017-118087"/>
    <d v="2017-09-09T00:00:00"/>
    <d v="2017-09-13T00:00:00"/>
    <s v="Standard Class"/>
    <s v="SP-20620"/>
    <s v="Stefania Perrino"/>
    <s v="Corporate"/>
    <s v="United States"/>
    <x v="10"/>
    <x v="9"/>
    <n v="19134"/>
    <s v="East"/>
    <s v="OFF-BI-10002432"/>
    <s v="Office Supplies"/>
    <s v="Binders"/>
    <s v="Wilson Jones Standard D-Ring Binders"/>
    <x v="1089"/>
    <n v="2"/>
    <n v="0.7"/>
    <n v="-2.3275999999999994"/>
  </r>
  <r>
    <n v="1215"/>
    <s v="US-2017-118087"/>
    <d v="2017-09-09T00:00:00"/>
    <d v="2017-09-13T00:00:00"/>
    <s v="Standard Class"/>
    <s v="SP-20620"/>
    <s v="Stefania Perrino"/>
    <s v="Corporate"/>
    <s v="United States"/>
    <x v="10"/>
    <x v="9"/>
    <n v="19134"/>
    <s v="East"/>
    <s v="OFF-BI-10000069"/>
    <s v="Office Supplies"/>
    <s v="Binders"/>
    <s v="GBC Prepunched Paper, 19-Hole, for Binding Systems, 24-lb"/>
    <x v="1090"/>
    <n v="1"/>
    <n v="0.7"/>
    <n v="-3.6024000000000012"/>
  </r>
  <r>
    <n v="1216"/>
    <s v="US-2017-118087"/>
    <d v="2017-09-09T00:00:00"/>
    <d v="2017-09-13T00:00:00"/>
    <s v="Standard Class"/>
    <s v="SP-20620"/>
    <s v="Stefania Perrino"/>
    <s v="Corporate"/>
    <s v="United States"/>
    <x v="10"/>
    <x v="9"/>
    <n v="19134"/>
    <s v="East"/>
    <s v="OFF-AR-10003602"/>
    <s v="Office Supplies"/>
    <s v="Art"/>
    <s v="Quartet Omega Colored Chalk, 12/Pack"/>
    <x v="1091"/>
    <n v="1"/>
    <n v="0.2"/>
    <n v="1.5767999999999998"/>
  </r>
  <r>
    <n v="1217"/>
    <s v="US-2017-118087"/>
    <d v="2017-09-09T00:00:00"/>
    <d v="2017-09-13T00:00:00"/>
    <s v="Standard Class"/>
    <s v="SP-20620"/>
    <s v="Stefania Perrino"/>
    <s v="Corporate"/>
    <s v="United States"/>
    <x v="10"/>
    <x v="9"/>
    <n v="19134"/>
    <s v="East"/>
    <s v="TEC-AC-10004469"/>
    <s v="Technology"/>
    <s v="Accessories"/>
    <s v="Microsoft Sculpt Comfort Mouse"/>
    <x v="1092"/>
    <n v="3"/>
    <n v="0.2"/>
    <n v="28.764000000000006"/>
  </r>
  <r>
    <n v="1218"/>
    <s v="US-2017-118087"/>
    <d v="2017-09-09T00:00:00"/>
    <d v="2017-09-13T00:00:00"/>
    <s v="Standard Class"/>
    <s v="SP-20620"/>
    <s v="Stefania Perrino"/>
    <s v="Corporate"/>
    <s v="United States"/>
    <x v="10"/>
    <x v="9"/>
    <n v="19134"/>
    <s v="East"/>
    <s v="FUR-FU-10001867"/>
    <s v="Furniture"/>
    <s v="Furnishings"/>
    <s v="Eldon Expressions Punched Metal &amp; Wood Desk Accessories, Pewter &amp; Cherry"/>
    <x v="1093"/>
    <n v="2"/>
    <n v="0.2"/>
    <n v="1.7024000000000008"/>
  </r>
  <r>
    <n v="1219"/>
    <s v="US-2017-118087"/>
    <d v="2017-09-09T00:00:00"/>
    <d v="2017-09-13T00:00:00"/>
    <s v="Standard Class"/>
    <s v="SP-20620"/>
    <s v="Stefania Perrino"/>
    <s v="Corporate"/>
    <s v="United States"/>
    <x v="10"/>
    <x v="9"/>
    <n v="19134"/>
    <s v="East"/>
    <s v="TEC-AC-10003174"/>
    <s v="Technology"/>
    <s v="Accessories"/>
    <s v="Plantronics S12 Corded Telephone Headset System"/>
    <x v="1059"/>
    <n v="3"/>
    <n v="0.2"/>
    <n v="64.674000000000007"/>
  </r>
  <r>
    <n v="1220"/>
    <s v="US-2017-118087"/>
    <d v="2017-09-09T00:00:00"/>
    <d v="2017-09-13T00:00:00"/>
    <s v="Standard Class"/>
    <s v="SP-20620"/>
    <s v="Stefania Perrino"/>
    <s v="Corporate"/>
    <s v="United States"/>
    <x v="10"/>
    <x v="9"/>
    <n v="19134"/>
    <s v="East"/>
    <s v="TEC-PH-10002200"/>
    <s v="Technology"/>
    <s v="Phones"/>
    <s v="Samsung Galaxy Note 2"/>
    <x v="1094"/>
    <n v="7"/>
    <n v="0.4"/>
    <n v="-386.3915999999997"/>
  </r>
  <r>
    <n v="1221"/>
    <s v="CA-2014-110184"/>
    <d v="2014-07-12T00:00:00"/>
    <d v="2014-07-16T00:00:00"/>
    <s v="Standard Class"/>
    <s v="BF-11170"/>
    <s v="Ben Ferrer"/>
    <s v="Home Office"/>
    <s v="United States"/>
    <x v="1"/>
    <x v="1"/>
    <n v="90036"/>
    <s v="West"/>
    <s v="OFF-ST-10000107"/>
    <s v="Office Supplies"/>
    <s v="Storage"/>
    <s v="Fellowes Super Stor/Drawer"/>
    <x v="1095"/>
    <n v="9"/>
    <n v="0"/>
    <n v="44.954999999999977"/>
  </r>
  <r>
    <n v="1222"/>
    <s v="CA-2014-110184"/>
    <d v="2014-07-12T00:00:00"/>
    <d v="2014-07-16T00:00:00"/>
    <s v="Standard Class"/>
    <s v="BF-11170"/>
    <s v="Ben Ferrer"/>
    <s v="Home Office"/>
    <s v="United States"/>
    <x v="1"/>
    <x v="1"/>
    <n v="90036"/>
    <s v="West"/>
    <s v="TEC-PH-10000439"/>
    <s v="Technology"/>
    <s v="Phones"/>
    <s v="GE DSL Phone Line Filter"/>
    <x v="1096"/>
    <n v="8"/>
    <n v="0.2"/>
    <n v="28.792799999999971"/>
  </r>
  <r>
    <n v="1223"/>
    <s v="CA-2016-126004"/>
    <d v="2016-12-04T00:00:00"/>
    <d v="2016-12-05T00:00:00"/>
    <s v="First Class"/>
    <s v="BM-11140"/>
    <s v="Becky Martin"/>
    <s v="Consumer"/>
    <s v="United States"/>
    <x v="20"/>
    <x v="15"/>
    <n v="10024"/>
    <s v="East"/>
    <s v="FUR-FU-10001602"/>
    <s v="Furniture"/>
    <s v="Furnishings"/>
    <s v="Eldon Delta Triangular Chair Mat, 52&quot; x 58&quot;, Clear"/>
    <x v="1097"/>
    <n v="3"/>
    <n v="0"/>
    <n v="20.482199999999992"/>
  </r>
  <r>
    <n v="1224"/>
    <s v="CA-2016-126004"/>
    <d v="2016-12-04T00:00:00"/>
    <d v="2016-12-05T00:00:00"/>
    <s v="First Class"/>
    <s v="BM-11140"/>
    <s v="Becky Martin"/>
    <s v="Consumer"/>
    <s v="United States"/>
    <x v="20"/>
    <x v="15"/>
    <n v="10024"/>
    <s v="East"/>
    <s v="TEC-AC-10001432"/>
    <s v="Technology"/>
    <s v="Accessories"/>
    <s v="Enermax Aurora Lite Keyboard"/>
    <x v="1098"/>
    <n v="1"/>
    <n v="0"/>
    <n v="34.38600000000001"/>
  </r>
  <r>
    <n v="1225"/>
    <s v="CA-2016-126004"/>
    <d v="2016-12-04T00:00:00"/>
    <d v="2016-12-05T00:00:00"/>
    <s v="First Class"/>
    <s v="BM-11140"/>
    <s v="Becky Martin"/>
    <s v="Consumer"/>
    <s v="United States"/>
    <x v="20"/>
    <x v="15"/>
    <n v="10024"/>
    <s v="East"/>
    <s v="OFF-BI-10004656"/>
    <s v="Office Supplies"/>
    <s v="Binders"/>
    <s v="Peel &amp; Stick Add-On Corner Pockets"/>
    <x v="1099"/>
    <n v="1"/>
    <n v="0.2"/>
    <n v="0.60479999999999989"/>
  </r>
  <r>
    <n v="1226"/>
    <s v="CA-2016-126004"/>
    <d v="2016-12-04T00:00:00"/>
    <d v="2016-12-05T00:00:00"/>
    <s v="First Class"/>
    <s v="BM-11140"/>
    <s v="Becky Martin"/>
    <s v="Consumer"/>
    <s v="United States"/>
    <x v="20"/>
    <x v="15"/>
    <n v="10024"/>
    <s v="East"/>
    <s v="OFF-PA-10001685"/>
    <s v="Office Supplies"/>
    <s v="Paper"/>
    <s v="Easy-staple paper"/>
    <x v="1100"/>
    <n v="4"/>
    <n v="0"/>
    <n v="19.874400000000001"/>
  </r>
  <r>
    <n v="1227"/>
    <s v="CA-2016-126004"/>
    <d v="2016-12-04T00:00:00"/>
    <d v="2016-12-05T00:00:00"/>
    <s v="First Class"/>
    <s v="BM-11140"/>
    <s v="Becky Martin"/>
    <s v="Consumer"/>
    <s v="United States"/>
    <x v="20"/>
    <x v="15"/>
    <n v="10024"/>
    <s v="East"/>
    <s v="OFF-ST-10001418"/>
    <s v="Office Supplies"/>
    <s v="Storage"/>
    <s v="Carina Media Storage Towers in Natural &amp; Black"/>
    <x v="1101"/>
    <n v="3"/>
    <n v="0"/>
    <n v="3.6587999999999994"/>
  </r>
  <r>
    <n v="1228"/>
    <s v="CA-2016-126004"/>
    <d v="2016-12-04T00:00:00"/>
    <d v="2016-12-05T00:00:00"/>
    <s v="First Class"/>
    <s v="BM-11140"/>
    <s v="Becky Martin"/>
    <s v="Consumer"/>
    <s v="United States"/>
    <x v="20"/>
    <x v="15"/>
    <n v="10024"/>
    <s v="East"/>
    <s v="OFF-ST-10000676"/>
    <s v="Office Supplies"/>
    <s v="Storage"/>
    <s v="Fellowes Econo/Stor Drawers"/>
    <x v="1102"/>
    <n v="2"/>
    <n v="0"/>
    <n v="11.631599999999992"/>
  </r>
  <r>
    <n v="1229"/>
    <s v="CA-2017-100013"/>
    <d v="2017-11-06T00:00:00"/>
    <d v="2017-11-11T00:00:00"/>
    <s v="Standard Class"/>
    <s v="ZC-21910"/>
    <s v="Zuschuss Carroll"/>
    <s v="Consumer"/>
    <s v="United States"/>
    <x v="1"/>
    <x v="1"/>
    <n v="90045"/>
    <s v="West"/>
    <s v="OFF-EN-10001219"/>
    <s v="Office Supplies"/>
    <s v="Envelopes"/>
    <s v="#10- 4 1/8&quot; x 9 1/2&quot; Security-Tint Envelopes"/>
    <x v="770"/>
    <n v="2"/>
    <n v="0"/>
    <n v="7.4871999999999996"/>
  </r>
  <r>
    <n v="1230"/>
    <s v="CA-2017-100013"/>
    <d v="2017-11-06T00:00:00"/>
    <d v="2017-11-11T00:00:00"/>
    <s v="Standard Class"/>
    <s v="ZC-21910"/>
    <s v="Zuschuss Carroll"/>
    <s v="Consumer"/>
    <s v="United States"/>
    <x v="1"/>
    <x v="1"/>
    <n v="90045"/>
    <s v="West"/>
    <s v="FUR-FU-10001424"/>
    <s v="Furniture"/>
    <s v="Furnishings"/>
    <s v="Dax Clear Box Frame"/>
    <x v="992"/>
    <n v="1"/>
    <n v="0"/>
    <n v="2.9681999999999995"/>
  </r>
  <r>
    <n v="1231"/>
    <s v="CA-2017-100013"/>
    <d v="2017-11-06T00:00:00"/>
    <d v="2017-11-11T00:00:00"/>
    <s v="Standard Class"/>
    <s v="ZC-21910"/>
    <s v="Zuschuss Carroll"/>
    <s v="Consumer"/>
    <s v="United States"/>
    <x v="1"/>
    <x v="1"/>
    <n v="90045"/>
    <s v="West"/>
    <s v="OFF-AR-10001022"/>
    <s v="Office Supplies"/>
    <s v="Art"/>
    <s v="SANFORD Liquid Accent Tank-Style Highlighters"/>
    <x v="1103"/>
    <n v="2"/>
    <n v="0"/>
    <n v="1.7607999999999997"/>
  </r>
  <r>
    <n v="1232"/>
    <s v="CA-2015-132570"/>
    <d v="2015-10-31T00:00:00"/>
    <d v="2015-11-02T00:00:00"/>
    <s v="Second Class"/>
    <s v="KT-16480"/>
    <s v="Kean Thornton"/>
    <s v="Consumer"/>
    <s v="United States"/>
    <x v="198"/>
    <x v="15"/>
    <n v="14215"/>
    <s v="East"/>
    <s v="OFF-AR-10000369"/>
    <s v="Office Supplies"/>
    <s v="Art"/>
    <s v="Design Ebony Sketching Pencil"/>
    <x v="1104"/>
    <n v="2"/>
    <n v="0"/>
    <n v="0.72279999999999989"/>
  </r>
  <r>
    <n v="1233"/>
    <s v="CA-2015-132570"/>
    <d v="2015-10-31T00:00:00"/>
    <d v="2015-11-02T00:00:00"/>
    <s v="Second Class"/>
    <s v="KT-16480"/>
    <s v="Kean Thornton"/>
    <s v="Consumer"/>
    <s v="United States"/>
    <x v="198"/>
    <x v="15"/>
    <n v="14215"/>
    <s v="East"/>
    <s v="OFF-EN-10003055"/>
    <s v="Office Supplies"/>
    <s v="Envelopes"/>
    <s v="Blue String-Tie &amp; Button Interoffice Envelopes, 10 x 13"/>
    <x v="1105"/>
    <n v="2"/>
    <n v="0"/>
    <n v="35.981999999999992"/>
  </r>
  <r>
    <n v="1234"/>
    <s v="CA-2016-153682"/>
    <d v="2016-05-30T00:00:00"/>
    <d v="2016-06-01T00:00:00"/>
    <s v="First Class"/>
    <s v="BG-11695"/>
    <s v="Brooke Gillingham"/>
    <s v="Corporate"/>
    <s v="United States"/>
    <x v="74"/>
    <x v="24"/>
    <n v="45231"/>
    <s v="East"/>
    <s v="TEC-CO-10001046"/>
    <s v="Technology"/>
    <s v="Copiers"/>
    <s v="Canon Imageclass D680 Copier / Fax"/>
    <x v="1106"/>
    <n v="2"/>
    <n v="0.4"/>
    <n v="69.99899999999991"/>
  </r>
  <r>
    <n v="1235"/>
    <s v="CA-2016-144344"/>
    <d v="2016-10-28T00:00:00"/>
    <d v="2016-10-28T00:00:00"/>
    <s v="Same Day"/>
    <s v="PG-18820"/>
    <s v="Patrick Gardner"/>
    <s v="Consumer"/>
    <s v="United States"/>
    <x v="199"/>
    <x v="2"/>
    <n v="33437"/>
    <s v="South"/>
    <s v="FUR-FU-10000076"/>
    <s v="Furniture"/>
    <s v="Furnishings"/>
    <s v="24-Hour Round Wall Clock"/>
    <x v="1107"/>
    <n v="3"/>
    <n v="0.2"/>
    <n v="13.786200000000006"/>
  </r>
  <r>
    <n v="1236"/>
    <s v="CA-2016-144344"/>
    <d v="2016-10-28T00:00:00"/>
    <d v="2016-10-28T00:00:00"/>
    <s v="Same Day"/>
    <s v="PG-18820"/>
    <s v="Patrick Gardner"/>
    <s v="Consumer"/>
    <s v="United States"/>
    <x v="199"/>
    <x v="2"/>
    <n v="33437"/>
    <s v="South"/>
    <s v="OFF-BI-10003719"/>
    <s v="Office Supplies"/>
    <s v="Binders"/>
    <s v="Large Capacity Hanging Post Binders"/>
    <x v="1108"/>
    <n v="5"/>
    <n v="0.7"/>
    <n v="-29.940000000000012"/>
  </r>
  <r>
    <n v="1237"/>
    <s v="CA-2016-144344"/>
    <d v="2016-10-28T00:00:00"/>
    <d v="2016-10-28T00:00:00"/>
    <s v="Same Day"/>
    <s v="PG-18820"/>
    <s v="Patrick Gardner"/>
    <s v="Consumer"/>
    <s v="United States"/>
    <x v="199"/>
    <x v="2"/>
    <n v="33437"/>
    <s v="South"/>
    <s v="FUR-FU-10003268"/>
    <s v="Furniture"/>
    <s v="Furnishings"/>
    <s v="Eldon Radial Chair Mat for Low to Medium Pile Carpets"/>
    <x v="1109"/>
    <n v="2"/>
    <n v="0.2"/>
    <n v="0"/>
  </r>
  <r>
    <n v="1238"/>
    <s v="CA-2016-144344"/>
    <d v="2016-10-28T00:00:00"/>
    <d v="2016-10-28T00:00:00"/>
    <s v="Same Day"/>
    <s v="PG-18820"/>
    <s v="Patrick Gardner"/>
    <s v="Consumer"/>
    <s v="United States"/>
    <x v="199"/>
    <x v="2"/>
    <n v="33437"/>
    <s v="South"/>
    <s v="FUR-FU-10003553"/>
    <s v="Furniture"/>
    <s v="Furnishings"/>
    <s v="Howard Miller 13-1/2&quot; Diameter Rosebrook Wall Clock"/>
    <x v="1110"/>
    <n v="3"/>
    <n v="0.2"/>
    <n v="41.262"/>
  </r>
  <r>
    <n v="1239"/>
    <s v="CA-2014-127012"/>
    <d v="2014-08-11T00:00:00"/>
    <d v="2014-08-15T00:00:00"/>
    <s v="Standard Class"/>
    <s v="GM-14680"/>
    <s v="Greg Matthias"/>
    <s v="Consumer"/>
    <s v="United States"/>
    <x v="4"/>
    <x v="4"/>
    <n v="98105"/>
    <s v="West"/>
    <s v="FUR-FU-10003691"/>
    <s v="Furniture"/>
    <s v="Furnishings"/>
    <s v="Eldon Image Series Desk Accessories, Ebony"/>
    <x v="1111"/>
    <n v="1"/>
    <n v="0"/>
    <n v="5.4340000000000002"/>
  </r>
  <r>
    <n v="1240"/>
    <s v="CA-2014-127012"/>
    <d v="2014-08-11T00:00:00"/>
    <d v="2014-08-15T00:00:00"/>
    <s v="Standard Class"/>
    <s v="GM-14680"/>
    <s v="Greg Matthias"/>
    <s v="Consumer"/>
    <s v="United States"/>
    <x v="4"/>
    <x v="4"/>
    <n v="98105"/>
    <s v="West"/>
    <s v="OFF-AR-10003903"/>
    <s v="Office Supplies"/>
    <s v="Art"/>
    <s v="Sanford 52201 APSCO Electric Pencil Sharpener"/>
    <x v="1112"/>
    <n v="1"/>
    <n v="0"/>
    <n v="10.652200000000001"/>
  </r>
  <r>
    <n v="1241"/>
    <s v="CA-2014-127012"/>
    <d v="2014-08-11T00:00:00"/>
    <d v="2014-08-15T00:00:00"/>
    <s v="Standard Class"/>
    <s v="GM-14680"/>
    <s v="Greg Matthias"/>
    <s v="Consumer"/>
    <s v="United States"/>
    <x v="4"/>
    <x v="4"/>
    <n v="98105"/>
    <s v="West"/>
    <s v="OFF-FA-10004854"/>
    <s v="Office Supplies"/>
    <s v="Fasteners"/>
    <s v="Vinyl Coated Wire Paper Clips in Organizer Box, 800/Box"/>
    <x v="1113"/>
    <n v="2"/>
    <n v="0"/>
    <n v="10.7912"/>
  </r>
  <r>
    <n v="1242"/>
    <s v="CA-2016-128727"/>
    <d v="2016-08-29T00:00:00"/>
    <d v="2016-09-04T00:00:00"/>
    <s v="Standard Class"/>
    <s v="MO-17800"/>
    <s v="Meg O'Connel"/>
    <s v="Home Office"/>
    <s v="United States"/>
    <x v="20"/>
    <x v="15"/>
    <n v="10024"/>
    <s v="East"/>
    <s v="TEC-PH-10003442"/>
    <s v="Technology"/>
    <s v="Phones"/>
    <s v="Samsung Replacement EH64AVFWE Premium Headset"/>
    <x v="1114"/>
    <n v="4"/>
    <n v="0"/>
    <n v="5.5"/>
  </r>
  <r>
    <n v="1243"/>
    <s v="US-2016-162859"/>
    <d v="2016-02-15T00:00:00"/>
    <d v="2016-02-22T00:00:00"/>
    <s v="Standard Class"/>
    <s v="PG-18820"/>
    <s v="Patrick Gardner"/>
    <s v="Consumer"/>
    <s v="United States"/>
    <x v="20"/>
    <x v="15"/>
    <n v="10009"/>
    <s v="East"/>
    <s v="OFF-BI-10004519"/>
    <s v="Office Supplies"/>
    <s v="Binders"/>
    <s v="GBC DocuBind P100 Manual Binding Machine"/>
    <x v="1115"/>
    <n v="3"/>
    <n v="0.2"/>
    <n v="124.48499999999999"/>
  </r>
  <r>
    <n v="1244"/>
    <s v="US-2016-162859"/>
    <d v="2016-02-15T00:00:00"/>
    <d v="2016-02-22T00:00:00"/>
    <s v="Standard Class"/>
    <s v="PG-18820"/>
    <s v="Patrick Gardner"/>
    <s v="Consumer"/>
    <s v="United States"/>
    <x v="20"/>
    <x v="15"/>
    <n v="10009"/>
    <s v="East"/>
    <s v="OFF-FA-10000304"/>
    <s v="Office Supplies"/>
    <s v="Fasteners"/>
    <s v="Advantus Push Pins"/>
    <x v="525"/>
    <n v="4"/>
    <n v="0"/>
    <n v="3.5752000000000006"/>
  </r>
  <r>
    <n v="1245"/>
    <s v="CA-2017-133641"/>
    <d v="2017-05-14T00:00:00"/>
    <d v="2017-05-21T00:00:00"/>
    <s v="Standard Class"/>
    <s v="EJ-14155"/>
    <s v="Eva Jacobs"/>
    <s v="Consumer"/>
    <s v="United States"/>
    <x v="200"/>
    <x v="35"/>
    <n v="39503"/>
    <s v="South"/>
    <s v="OFF-EN-10004955"/>
    <s v="Office Supplies"/>
    <s v="Envelopes"/>
    <s v="Fashion Color Clasp Envelopes"/>
    <x v="1116"/>
    <n v="9"/>
    <n v="0"/>
    <n v="23.8581"/>
  </r>
  <r>
    <n v="1246"/>
    <s v="CA-2014-168494"/>
    <d v="2014-12-12T00:00:00"/>
    <d v="2014-12-14T00:00:00"/>
    <s v="Second Class"/>
    <s v="NP-18700"/>
    <s v="Nora Preis"/>
    <s v="Consumer"/>
    <s v="United States"/>
    <x v="201"/>
    <x v="1"/>
    <n v="93727"/>
    <s v="West"/>
    <s v="FUR-TA-10004619"/>
    <s v="Furniture"/>
    <s v="Tables"/>
    <s v="Hon Non-Folding Utility Tables"/>
    <x v="1117"/>
    <n v="6"/>
    <n v="0.2"/>
    <n v="95.585999999999899"/>
  </r>
  <r>
    <n v="1247"/>
    <s v="CA-2014-168494"/>
    <d v="2014-12-12T00:00:00"/>
    <d v="2014-12-14T00:00:00"/>
    <s v="Second Class"/>
    <s v="NP-18700"/>
    <s v="Nora Preis"/>
    <s v="Consumer"/>
    <s v="United States"/>
    <x v="201"/>
    <x v="1"/>
    <n v="93727"/>
    <s v="West"/>
    <s v="FUR-TA-10003473"/>
    <s v="Furniture"/>
    <s v="Tables"/>
    <s v="Bretford Rectangular Conference Table Tops"/>
    <x v="1118"/>
    <n v="12"/>
    <n v="0.2"/>
    <n v="135.4068000000002"/>
  </r>
  <r>
    <n v="1248"/>
    <s v="CA-2014-168494"/>
    <d v="2014-12-12T00:00:00"/>
    <d v="2014-12-14T00:00:00"/>
    <s v="Second Class"/>
    <s v="NP-18700"/>
    <s v="Nora Preis"/>
    <s v="Consumer"/>
    <s v="United States"/>
    <x v="201"/>
    <x v="1"/>
    <n v="93727"/>
    <s v="West"/>
    <s v="FUR-BO-10004467"/>
    <s v="Furniture"/>
    <s v="Bookcases"/>
    <s v="Bestar Classic Bookcase"/>
    <x v="1119"/>
    <n v="3"/>
    <n v="0.15"/>
    <n v="11.998799999999989"/>
  </r>
  <r>
    <n v="1249"/>
    <s v="CA-2017-115602"/>
    <d v="2017-12-18T00:00:00"/>
    <d v="2017-12-24T00:00:00"/>
    <s v="Standard Class"/>
    <s v="DJ-13630"/>
    <s v="Doug Jacobs"/>
    <s v="Consumer"/>
    <s v="United States"/>
    <x v="20"/>
    <x v="15"/>
    <n v="10009"/>
    <s v="East"/>
    <s v="OFF-AR-10002280"/>
    <s v="Office Supplies"/>
    <s v="Art"/>
    <s v="Staples in misc. colors"/>
    <x v="1120"/>
    <n v="6"/>
    <n v="0"/>
    <n v="17.468999999999998"/>
  </r>
  <r>
    <n v="1250"/>
    <s v="CA-2017-115602"/>
    <d v="2017-12-18T00:00:00"/>
    <d v="2017-12-24T00:00:00"/>
    <s v="Standard Class"/>
    <s v="DJ-13630"/>
    <s v="Doug Jacobs"/>
    <s v="Consumer"/>
    <s v="United States"/>
    <x v="20"/>
    <x v="15"/>
    <n v="10009"/>
    <s v="East"/>
    <s v="FUR-CH-10001708"/>
    <s v="Furniture"/>
    <s v="Chairs"/>
    <s v="Office Star - Contemporary Swivel Chair with Padded Adjustable Arms and Flex Back"/>
    <x v="1121"/>
    <n v="9"/>
    <n v="0.1"/>
    <n v="139.57019999999989"/>
  </r>
  <r>
    <n v="1251"/>
    <s v="CA-2017-115602"/>
    <d v="2017-12-18T00:00:00"/>
    <d v="2017-12-24T00:00:00"/>
    <s v="Standard Class"/>
    <s v="DJ-13630"/>
    <s v="Doug Jacobs"/>
    <s v="Consumer"/>
    <s v="United States"/>
    <x v="20"/>
    <x v="15"/>
    <n v="10009"/>
    <s v="East"/>
    <s v="OFF-AP-10000891"/>
    <s v="Office Supplies"/>
    <s v="Appliances"/>
    <s v="Kensington 7 Outlet MasterPiece HOMEOFFICE Power Control Center"/>
    <x v="1122"/>
    <n v="13"/>
    <n v="0"/>
    <n v="511.36799999999999"/>
  </r>
  <r>
    <n v="1252"/>
    <s v="CA-2017-115602"/>
    <d v="2017-12-18T00:00:00"/>
    <d v="2017-12-24T00:00:00"/>
    <s v="Standard Class"/>
    <s v="DJ-13630"/>
    <s v="Doug Jacobs"/>
    <s v="Consumer"/>
    <s v="United States"/>
    <x v="20"/>
    <x v="15"/>
    <n v="10009"/>
    <s v="East"/>
    <s v="OFF-AR-10000462"/>
    <s v="Office Supplies"/>
    <s v="Art"/>
    <s v="Sanford Pocket Accent Highlighters"/>
    <x v="1123"/>
    <n v="2"/>
    <n v="0"/>
    <n v="1.3760000000000003"/>
  </r>
  <r>
    <n v="1253"/>
    <s v="CA-2015-154956"/>
    <d v="2015-07-04T00:00:00"/>
    <d v="2015-07-09T00:00:00"/>
    <s v="Standard Class"/>
    <s v="IM-15070"/>
    <s v="Irene Maddox"/>
    <s v="Consumer"/>
    <s v="United States"/>
    <x v="158"/>
    <x v="6"/>
    <n v="53209"/>
    <s v="Central"/>
    <s v="TEC-PH-10004165"/>
    <s v="Technology"/>
    <s v="Phones"/>
    <s v="Mitel MiVoice 5330e IP Phone"/>
    <x v="1124"/>
    <n v="4"/>
    <n v="0"/>
    <n v="285.9896"/>
  </r>
  <r>
    <n v="1254"/>
    <s v="CA-2017-144638"/>
    <d v="2017-03-10T00:00:00"/>
    <d v="2017-03-14T00:00:00"/>
    <s v="Standard Class"/>
    <s v="MH-18115"/>
    <s v="Mick Hernandez"/>
    <s v="Home Office"/>
    <s v="United States"/>
    <x v="142"/>
    <x v="9"/>
    <n v="19013"/>
    <s v="East"/>
    <s v="OFF-AR-10003958"/>
    <s v="Office Supplies"/>
    <s v="Art"/>
    <s v="Newell 337"/>
    <x v="797"/>
    <n v="2"/>
    <n v="0.2"/>
    <n v="0.59039999999999915"/>
  </r>
  <r>
    <n v="1255"/>
    <s v="CA-2017-144638"/>
    <d v="2017-03-10T00:00:00"/>
    <d v="2017-03-14T00:00:00"/>
    <s v="Standard Class"/>
    <s v="MH-18115"/>
    <s v="Mick Hernandez"/>
    <s v="Home Office"/>
    <s v="United States"/>
    <x v="142"/>
    <x v="9"/>
    <n v="19013"/>
    <s v="East"/>
    <s v="TEC-PH-10000149"/>
    <s v="Technology"/>
    <s v="Phones"/>
    <s v="Cisco SPA525G2 IP Phone - Wireless"/>
    <x v="1125"/>
    <n v="3"/>
    <n v="0.4"/>
    <n v="-8.3790000000000031"/>
  </r>
  <r>
    <n v="1256"/>
    <s v="CA-2017-144638"/>
    <d v="2017-03-10T00:00:00"/>
    <d v="2017-03-14T00:00:00"/>
    <s v="Standard Class"/>
    <s v="MH-18115"/>
    <s v="Mick Hernandez"/>
    <s v="Home Office"/>
    <s v="United States"/>
    <x v="142"/>
    <x v="9"/>
    <n v="19013"/>
    <s v="East"/>
    <s v="FUR-FU-10003724"/>
    <s v="Furniture"/>
    <s v="Furnishings"/>
    <s v="Westinghouse Clip-On Gooseneck Lamps"/>
    <x v="1126"/>
    <n v="1"/>
    <n v="0.2"/>
    <n v="0.50219999999999976"/>
  </r>
  <r>
    <n v="1257"/>
    <s v="CA-2017-144638"/>
    <d v="2017-03-10T00:00:00"/>
    <d v="2017-03-14T00:00:00"/>
    <s v="Standard Class"/>
    <s v="MH-18115"/>
    <s v="Mick Hernandez"/>
    <s v="Home Office"/>
    <s v="United States"/>
    <x v="142"/>
    <x v="9"/>
    <n v="19013"/>
    <s v="East"/>
    <s v="FUR-FU-10003535"/>
    <s v="Furniture"/>
    <s v="Furnishings"/>
    <s v="Howard Miller Distant Time Traveler Alarm Clock"/>
    <x v="1127"/>
    <n v="2"/>
    <n v="0.2"/>
    <n v="11.516399999999999"/>
  </r>
  <r>
    <n v="1258"/>
    <s v="US-2016-168620"/>
    <d v="2016-12-24T00:00:00"/>
    <d v="2016-12-28T00:00:00"/>
    <s v="Second Class"/>
    <s v="RB-19795"/>
    <s v="Ross Baird"/>
    <s v="Home Office"/>
    <s v="United States"/>
    <x v="35"/>
    <x v="3"/>
    <n v="28205"/>
    <s v="South"/>
    <s v="OFF-BI-10001575"/>
    <s v="Office Supplies"/>
    <s v="Binders"/>
    <s v="GBC Linen Binding Covers"/>
    <x v="1128"/>
    <n v="3"/>
    <n v="0.7"/>
    <n v="-20.446799999999996"/>
  </r>
  <r>
    <n v="1259"/>
    <s v="US-2016-168620"/>
    <d v="2016-12-24T00:00:00"/>
    <d v="2016-12-28T00:00:00"/>
    <s v="Second Class"/>
    <s v="RB-19795"/>
    <s v="Ross Baird"/>
    <s v="Home Office"/>
    <s v="United States"/>
    <x v="35"/>
    <x v="3"/>
    <n v="28205"/>
    <s v="South"/>
    <s v="OFF-ST-10003716"/>
    <s v="Office Supplies"/>
    <s v="Storage"/>
    <s v="Tennsco Double-Tier Lockers"/>
    <x v="1129"/>
    <n v="3"/>
    <n v="0.2"/>
    <n v="-47.254199999999997"/>
  </r>
  <r>
    <n v="1260"/>
    <s v="US-2016-168620"/>
    <d v="2016-12-24T00:00:00"/>
    <d v="2016-12-28T00:00:00"/>
    <s v="Second Class"/>
    <s v="RB-19795"/>
    <s v="Ross Baird"/>
    <s v="Home Office"/>
    <s v="United States"/>
    <x v="35"/>
    <x v="3"/>
    <n v="28205"/>
    <s v="South"/>
    <s v="TEC-AC-10004469"/>
    <s v="Technology"/>
    <s v="Accessories"/>
    <s v="Microsoft Sculpt Comfort Mouse"/>
    <x v="1130"/>
    <n v="8"/>
    <n v="0.2"/>
    <n v="76.704000000000008"/>
  </r>
  <r>
    <n v="1261"/>
    <s v="CA-2017-117079"/>
    <d v="2017-10-23T00:00:00"/>
    <d v="2017-10-27T00:00:00"/>
    <s v="Standard Class"/>
    <s v="JR-15700"/>
    <s v="Jocasta Rupert"/>
    <s v="Consumer"/>
    <s v="United States"/>
    <x v="108"/>
    <x v="2"/>
    <n v="32216"/>
    <s v="South"/>
    <s v="TEC-PH-10004586"/>
    <s v="Technology"/>
    <s v="Phones"/>
    <s v="Wilson SignalBoost 841262 DB PRO Amplifier Kit"/>
    <x v="1131"/>
    <n v="3"/>
    <n v="0.2"/>
    <n v="107.98499999999996"/>
  </r>
  <r>
    <n v="1262"/>
    <s v="US-2016-144393"/>
    <d v="2016-10-28T00:00:00"/>
    <d v="2016-11-04T00:00:00"/>
    <s v="Standard Class"/>
    <s v="SM-20950"/>
    <s v="Suzanne McNair"/>
    <s v="Corporate"/>
    <s v="United States"/>
    <x v="202"/>
    <x v="3"/>
    <n v="27834"/>
    <s v="South"/>
    <s v="OFF-BI-10004236"/>
    <s v="Office Supplies"/>
    <s v="Binders"/>
    <s v="XtraLife ClearVue Slant-D Ring Binder, White, 3&quot;"/>
    <x v="1132"/>
    <n v="4"/>
    <n v="0.7"/>
    <n v="-14.0928"/>
  </r>
  <r>
    <n v="1263"/>
    <s v="CA-2017-105053"/>
    <d v="2017-07-07T00:00:00"/>
    <d v="2017-07-09T00:00:00"/>
    <s v="Second Class"/>
    <s v="CS-12355"/>
    <s v="Christine Sundaresam"/>
    <s v="Consumer"/>
    <s v="United States"/>
    <x v="85"/>
    <x v="15"/>
    <n v="11561"/>
    <s v="East"/>
    <s v="OFF-BI-10001634"/>
    <s v="Office Supplies"/>
    <s v="Binders"/>
    <s v="Wilson Jones Active Use Binders"/>
    <x v="1133"/>
    <n v="3"/>
    <n v="0.2"/>
    <n v="6.3336000000000006"/>
  </r>
  <r>
    <n v="1264"/>
    <s v="CA-2016-155992"/>
    <d v="2016-10-01T00:00:00"/>
    <d v="2016-10-02T00:00:00"/>
    <s v="First Class"/>
    <s v="CC-12220"/>
    <s v="Chris Cortes"/>
    <s v="Consumer"/>
    <s v="United States"/>
    <x v="189"/>
    <x v="14"/>
    <n v="46350"/>
    <s v="Central"/>
    <s v="TEC-PH-10000215"/>
    <s v="Technology"/>
    <s v="Phones"/>
    <s v="Plantronics Cordless Phone Headset with In-line Volume - M214C"/>
    <x v="1134"/>
    <n v="2"/>
    <n v="0"/>
    <n v="18.873000000000005"/>
  </r>
  <r>
    <n v="1265"/>
    <s v="CA-2016-155992"/>
    <d v="2016-10-01T00:00:00"/>
    <d v="2016-10-02T00:00:00"/>
    <s v="First Class"/>
    <s v="CC-12220"/>
    <s v="Chris Cortes"/>
    <s v="Consumer"/>
    <s v="United States"/>
    <x v="189"/>
    <x v="14"/>
    <n v="46350"/>
    <s v="Central"/>
    <s v="FUR-FU-10003724"/>
    <s v="Furniture"/>
    <s v="Furnishings"/>
    <s v="Westinghouse Clip-On Gooseneck Lamps"/>
    <x v="1135"/>
    <n v="5"/>
    <n v="0"/>
    <n v="10.880999999999998"/>
  </r>
  <r>
    <n v="1266"/>
    <s v="CA-2017-110380"/>
    <d v="2017-09-02T00:00:00"/>
    <d v="2017-09-07T00:00:00"/>
    <s v="Standard Class"/>
    <s v="PF-19225"/>
    <s v="Phillip Flathmann"/>
    <s v="Consumer"/>
    <s v="United States"/>
    <x v="8"/>
    <x v="1"/>
    <n v="94122"/>
    <s v="West"/>
    <s v="OFF-AR-10000422"/>
    <s v="Office Supplies"/>
    <s v="Art"/>
    <s v="Pencil and Crayon Sharpener"/>
    <x v="1136"/>
    <n v="3"/>
    <n v="0"/>
    <n v="1.7738999999999998"/>
  </r>
  <r>
    <n v="1267"/>
    <s v="US-2014-167738"/>
    <d v="2014-12-24T00:00:00"/>
    <d v="2014-12-29T00:00:00"/>
    <s v="Standard Class"/>
    <s v="JC-16105"/>
    <s v="Julie Creighton"/>
    <s v="Corporate"/>
    <s v="United States"/>
    <x v="1"/>
    <x v="1"/>
    <n v="90045"/>
    <s v="West"/>
    <s v="OFF-ST-10003306"/>
    <s v="Office Supplies"/>
    <s v="Storage"/>
    <s v="Letter Size Cart"/>
    <x v="1137"/>
    <n v="1"/>
    <n v="0"/>
    <n v="41.429399999999987"/>
  </r>
  <r>
    <n v="1268"/>
    <s v="US-2014-167738"/>
    <d v="2014-12-24T00:00:00"/>
    <d v="2014-12-29T00:00:00"/>
    <s v="Standard Class"/>
    <s v="JC-16105"/>
    <s v="Julie Creighton"/>
    <s v="Corporate"/>
    <s v="United States"/>
    <x v="1"/>
    <x v="1"/>
    <n v="90045"/>
    <s v="West"/>
    <s v="FUR-CH-10001146"/>
    <s v="Furniture"/>
    <s v="Chairs"/>
    <s v="Global Value Mid-Back Manager's Chair, Gray"/>
    <x v="1138"/>
    <n v="6"/>
    <n v="0.2"/>
    <n v="18.266999999999967"/>
  </r>
  <r>
    <n v="1269"/>
    <s v="CA-2017-121412"/>
    <d v="2017-09-23T00:00:00"/>
    <d v="2017-09-27T00:00:00"/>
    <s v="Standard Class"/>
    <s v="BG-11695"/>
    <s v="Brooke Gillingham"/>
    <s v="Corporate"/>
    <s v="United States"/>
    <x v="103"/>
    <x v="22"/>
    <n v="80027"/>
    <s v="West"/>
    <s v="FUR-FU-10000246"/>
    <s v="Furniture"/>
    <s v="Furnishings"/>
    <s v="Aluminum Document Frame"/>
    <x v="1139"/>
    <n v="3"/>
    <n v="0.2"/>
    <n v="3.665999999999995"/>
  </r>
  <r>
    <n v="1270"/>
    <s v="CA-2017-100426"/>
    <d v="2017-06-04T00:00:00"/>
    <d v="2017-06-08T00:00:00"/>
    <s v="Standard Class"/>
    <s v="DC-12850"/>
    <s v="Dan Campbell"/>
    <s v="Consumer"/>
    <s v="United States"/>
    <x v="159"/>
    <x v="19"/>
    <n v="35630"/>
    <s v="South"/>
    <s v="OFF-PA-10002870"/>
    <s v="Office Supplies"/>
    <s v="Paper"/>
    <s v="Ampad Phone Message Book, Recycled, 400 Message Capacity, 5 ¾” x 11”"/>
    <x v="1140"/>
    <n v="2"/>
    <n v="0"/>
    <n v="5.6159999999999997"/>
  </r>
  <r>
    <n v="1271"/>
    <s v="US-2016-103646"/>
    <d v="2016-04-21T00:00:00"/>
    <d v="2016-04-26T00:00:00"/>
    <s v="Standard Class"/>
    <s v="SP-20545"/>
    <s v="Sibella Parks"/>
    <s v="Corporate"/>
    <s v="United States"/>
    <x v="22"/>
    <x v="10"/>
    <n v="60623"/>
    <s v="Central"/>
    <s v="OFF-ST-10000563"/>
    <s v="Office Supplies"/>
    <s v="Storage"/>
    <s v="Fellowes Bankers Box Stor/Drawer Steel Plus"/>
    <x v="1141"/>
    <n v="4"/>
    <n v="0.2"/>
    <n v="-12.792000000000002"/>
  </r>
  <r>
    <n v="1272"/>
    <s v="US-2016-103646"/>
    <d v="2016-04-21T00:00:00"/>
    <d v="2016-04-26T00:00:00"/>
    <s v="Standard Class"/>
    <s v="SP-20545"/>
    <s v="Sibella Parks"/>
    <s v="Corporate"/>
    <s v="United States"/>
    <x v="22"/>
    <x v="10"/>
    <n v="60623"/>
    <s v="Central"/>
    <s v="OFF-AP-10004487"/>
    <s v="Office Supplies"/>
    <s v="Appliances"/>
    <s v="Kensington 4 Outlet MasterPiece Compact Power Control Center"/>
    <x v="1142"/>
    <n v="3"/>
    <n v="0.8"/>
    <n v="-126.85920000000002"/>
  </r>
  <r>
    <n v="1273"/>
    <s v="US-2016-103646"/>
    <d v="2016-04-21T00:00:00"/>
    <d v="2016-04-26T00:00:00"/>
    <s v="Standard Class"/>
    <s v="SP-20545"/>
    <s v="Sibella Parks"/>
    <s v="Corporate"/>
    <s v="United States"/>
    <x v="22"/>
    <x v="10"/>
    <n v="60623"/>
    <s v="Central"/>
    <s v="OFF-BI-10002854"/>
    <s v="Office Supplies"/>
    <s v="Binders"/>
    <s v="Performers Binder/Pad Holder, Black"/>
    <x v="1143"/>
    <n v="8"/>
    <n v="0.8"/>
    <n v="-67.27200000000002"/>
  </r>
  <r>
    <n v="1274"/>
    <s v="CA-2016-119186"/>
    <d v="2016-05-26T00:00:00"/>
    <d v="2016-05-26T00:00:00"/>
    <s v="Same Day"/>
    <s v="MS-17710"/>
    <s v="Maurice Satty"/>
    <s v="Consumer"/>
    <s v="United States"/>
    <x v="5"/>
    <x v="5"/>
    <n v="76106"/>
    <s v="Central"/>
    <s v="OFF-PA-10004621"/>
    <s v="Office Supplies"/>
    <s v="Paper"/>
    <s v="Xerox 212"/>
    <x v="563"/>
    <n v="2"/>
    <n v="0.2"/>
    <n v="3.6288"/>
  </r>
  <r>
    <n v="1275"/>
    <s v="CA-2016-119186"/>
    <d v="2016-05-26T00:00:00"/>
    <d v="2016-05-26T00:00:00"/>
    <s v="Same Day"/>
    <s v="MS-17710"/>
    <s v="Maurice Satty"/>
    <s v="Consumer"/>
    <s v="United States"/>
    <x v="5"/>
    <x v="5"/>
    <n v="76106"/>
    <s v="Central"/>
    <s v="FUR-CH-10001973"/>
    <s v="Furniture"/>
    <s v="Chairs"/>
    <s v="Office Star Flex Back Scooter Chair with White Frame"/>
    <x v="1144"/>
    <n v="5"/>
    <n v="0.3"/>
    <n v="-88.783999999999978"/>
  </r>
  <r>
    <n v="1276"/>
    <s v="CA-2016-119186"/>
    <d v="2016-05-26T00:00:00"/>
    <d v="2016-05-26T00:00:00"/>
    <s v="Same Day"/>
    <s v="MS-17710"/>
    <s v="Maurice Satty"/>
    <s v="Consumer"/>
    <s v="United States"/>
    <x v="5"/>
    <x v="5"/>
    <n v="76106"/>
    <s v="Central"/>
    <s v="OFF-PA-10004040"/>
    <s v="Office Supplies"/>
    <s v="Paper"/>
    <s v="Universal Premium White Copier/Laser Paper (20Lb. and 87 Bright)"/>
    <x v="646"/>
    <n v="3"/>
    <n v="0.2"/>
    <n v="5.2026000000000003"/>
  </r>
  <r>
    <n v="1277"/>
    <s v="CA-2016-119186"/>
    <d v="2016-05-26T00:00:00"/>
    <d v="2016-05-26T00:00:00"/>
    <s v="Same Day"/>
    <s v="MS-17710"/>
    <s v="Maurice Satty"/>
    <s v="Consumer"/>
    <s v="United States"/>
    <x v="5"/>
    <x v="5"/>
    <n v="76106"/>
    <s v="Central"/>
    <s v="TEC-AC-10000580"/>
    <s v="Technology"/>
    <s v="Accessories"/>
    <s v="Logitech G13 Programmable Gameboard with LCD Display"/>
    <x v="1145"/>
    <n v="1"/>
    <n v="0.2"/>
    <n v="-7.1990999999999961"/>
  </r>
  <r>
    <n v="1278"/>
    <s v="CA-2016-148698"/>
    <d v="2016-05-02T00:00:00"/>
    <d v="2016-05-07T00:00:00"/>
    <s v="Standard Class"/>
    <s v="BD-11770"/>
    <s v="Bryan Davis"/>
    <s v="Consumer"/>
    <s v="United States"/>
    <x v="12"/>
    <x v="5"/>
    <n v="77070"/>
    <s v="Central"/>
    <s v="OFF-AR-10004022"/>
    <s v="Office Supplies"/>
    <s v="Art"/>
    <s v="Panasonic KP-380BK Classic Electric Pencil Sharpener"/>
    <x v="1146"/>
    <n v="3"/>
    <n v="0.2"/>
    <n v="5.3969999999999914"/>
  </r>
  <r>
    <n v="1279"/>
    <s v="CA-2014-163293"/>
    <d v="2014-09-08T00:00:00"/>
    <d v="2014-09-11T00:00:00"/>
    <s v="First Class"/>
    <s v="KC-16255"/>
    <s v="Karen Carlisle"/>
    <s v="Corporate"/>
    <s v="United States"/>
    <x v="203"/>
    <x v="32"/>
    <n v="31204"/>
    <s v="South"/>
    <s v="TEC-AC-10004209"/>
    <s v="Technology"/>
    <s v="Accessories"/>
    <s v="Memorex Froggy Flash Drive 4 GB"/>
    <x v="1147"/>
    <n v="3"/>
    <n v="0"/>
    <n v="12.8583"/>
  </r>
  <r>
    <n v="1280"/>
    <s v="CA-2014-163293"/>
    <d v="2014-09-08T00:00:00"/>
    <d v="2014-09-11T00:00:00"/>
    <s v="First Class"/>
    <s v="KC-16255"/>
    <s v="Karen Carlisle"/>
    <s v="Corporate"/>
    <s v="United States"/>
    <x v="203"/>
    <x v="32"/>
    <n v="31204"/>
    <s v="South"/>
    <s v="TEC-AC-10000023"/>
    <s v="Technology"/>
    <s v="Accessories"/>
    <s v="Maxell 74 Minute CD-R Spindle, 50/Pack"/>
    <x v="1148"/>
    <n v="4"/>
    <n v="0"/>
    <n v="30.196799999999996"/>
  </r>
  <r>
    <n v="1281"/>
    <s v="CA-2016-160815"/>
    <d v="2016-09-05T00:00:00"/>
    <d v="2016-09-06T00:00:00"/>
    <s v="First Class"/>
    <s v="TR-21325"/>
    <s v="Toby Ritter"/>
    <s v="Consumer"/>
    <s v="United States"/>
    <x v="204"/>
    <x v="23"/>
    <n v="52402"/>
    <s v="Central"/>
    <s v="TEC-PH-10003505"/>
    <s v="Technology"/>
    <s v="Phones"/>
    <s v="Geemarc AmpliPOWER60"/>
    <x v="1149"/>
    <n v="3"/>
    <n v="0"/>
    <n v="80.735999999999976"/>
  </r>
  <r>
    <n v="1282"/>
    <s v="CA-2017-122154"/>
    <d v="2017-04-09T00:00:00"/>
    <d v="2017-04-11T00:00:00"/>
    <s v="First Class"/>
    <s v="SA-20830"/>
    <s v="Sue Ann Reed"/>
    <s v="Consumer"/>
    <s v="United States"/>
    <x v="108"/>
    <x v="2"/>
    <n v="32216"/>
    <s v="South"/>
    <s v="OFF-LA-10000121"/>
    <s v="Office Supplies"/>
    <s v="Labels"/>
    <s v="Avery 48"/>
    <x v="1150"/>
    <n v="3"/>
    <n v="0.2"/>
    <n v="4.9139999999999988"/>
  </r>
  <r>
    <n v="1283"/>
    <s v="CA-2017-122154"/>
    <d v="2017-04-09T00:00:00"/>
    <d v="2017-04-11T00:00:00"/>
    <s v="First Class"/>
    <s v="SA-20830"/>
    <s v="Sue Ann Reed"/>
    <s v="Consumer"/>
    <s v="United States"/>
    <x v="108"/>
    <x v="2"/>
    <n v="32216"/>
    <s v="South"/>
    <s v="OFF-BI-10002026"/>
    <s v="Office Supplies"/>
    <s v="Binders"/>
    <s v="Avery Arch Ring Binders"/>
    <x v="1151"/>
    <n v="1"/>
    <n v="0.7"/>
    <n v="-13.363000000000003"/>
  </r>
  <r>
    <n v="1284"/>
    <s v="CA-2017-122154"/>
    <d v="2017-04-09T00:00:00"/>
    <d v="2017-04-11T00:00:00"/>
    <s v="First Class"/>
    <s v="SA-20830"/>
    <s v="Sue Ann Reed"/>
    <s v="Consumer"/>
    <s v="United States"/>
    <x v="108"/>
    <x v="2"/>
    <n v="32216"/>
    <s v="South"/>
    <s v="OFF-PA-10000994"/>
    <s v="Office Supplies"/>
    <s v="Paper"/>
    <s v="Xerox 1915"/>
    <x v="1152"/>
    <n v="3"/>
    <n v="0.2"/>
    <n v="88.073999999999984"/>
  </r>
  <r>
    <n v="1285"/>
    <s v="US-2015-149692"/>
    <d v="2015-12-06T00:00:00"/>
    <d v="2015-12-12T00:00:00"/>
    <s v="Standard Class"/>
    <s v="KW-16435"/>
    <s v="Katrina Willman"/>
    <s v="Consumer"/>
    <s v="United States"/>
    <x v="89"/>
    <x v="5"/>
    <n v="78745"/>
    <s v="Central"/>
    <s v="OFF-BI-10002813"/>
    <s v="Office Supplies"/>
    <s v="Binders"/>
    <s v="Avery Reinforcements for Hole-Punch Pages"/>
    <x v="1153"/>
    <n v="7"/>
    <n v="0.8"/>
    <n v="-4.8510000000000009"/>
  </r>
  <r>
    <n v="1286"/>
    <s v="CA-2016-119445"/>
    <d v="2016-06-26T00:00:00"/>
    <d v="2016-07-03T00:00:00"/>
    <s v="Standard Class"/>
    <s v="GM-14500"/>
    <s v="Gene McClure"/>
    <s v="Consumer"/>
    <s v="United States"/>
    <x v="205"/>
    <x v="34"/>
    <n v="2908"/>
    <s v="East"/>
    <s v="OFF-ST-10000617"/>
    <s v="Office Supplies"/>
    <s v="Storage"/>
    <s v="Woodgrain Magazine Files by Perma"/>
    <x v="81"/>
    <n v="5"/>
    <n v="0"/>
    <n v="1.0429999999999984"/>
  </r>
  <r>
    <n v="1287"/>
    <s v="CA-2015-124268"/>
    <d v="2015-07-04T00:00:00"/>
    <d v="2015-07-08T00:00:00"/>
    <s v="Standard Class"/>
    <s v="AD-10180"/>
    <s v="Alan Dominguez"/>
    <s v="Home Office"/>
    <s v="United States"/>
    <x v="20"/>
    <x v="15"/>
    <n v="10035"/>
    <s v="East"/>
    <s v="OFF-AR-10004817"/>
    <s v="Office Supplies"/>
    <s v="Art"/>
    <s v="Colorific Watercolor Pencils"/>
    <x v="1154"/>
    <n v="3"/>
    <n v="0"/>
    <n v="4.4891999999999985"/>
  </r>
  <r>
    <n v="1288"/>
    <s v="CA-2016-154711"/>
    <d v="2016-11-22T00:00:00"/>
    <d v="2016-11-26T00:00:00"/>
    <s v="Standard Class"/>
    <s v="TB-21355"/>
    <s v="Todd Boyes"/>
    <s v="Corporate"/>
    <s v="United States"/>
    <x v="20"/>
    <x v="15"/>
    <n v="10009"/>
    <s v="East"/>
    <s v="FUR-FU-10000397"/>
    <s v="Furniture"/>
    <s v="Furnishings"/>
    <s v="Luxo Economy Swing Arm Lamp"/>
    <x v="1155"/>
    <n v="2"/>
    <n v="0"/>
    <n v="11.166400000000003"/>
  </r>
  <r>
    <n v="1289"/>
    <s v="CA-2016-154711"/>
    <d v="2016-11-22T00:00:00"/>
    <d v="2016-11-26T00:00:00"/>
    <s v="Standard Class"/>
    <s v="TB-21355"/>
    <s v="Todd Boyes"/>
    <s v="Corporate"/>
    <s v="United States"/>
    <x v="20"/>
    <x v="15"/>
    <n v="10009"/>
    <s v="East"/>
    <s v="OFF-BI-10000605"/>
    <s v="Office Supplies"/>
    <s v="Binders"/>
    <s v="Acco Pressboard Covers with Storage Hooks, 9 1/2&quot; x 11&quot;, Executive Red"/>
    <x v="854"/>
    <n v="4"/>
    <n v="0.2"/>
    <n v="4.1147999999999989"/>
  </r>
  <r>
    <n v="1290"/>
    <s v="CA-2016-154711"/>
    <d v="2016-11-22T00:00:00"/>
    <d v="2016-11-26T00:00:00"/>
    <s v="Standard Class"/>
    <s v="TB-21355"/>
    <s v="Todd Boyes"/>
    <s v="Corporate"/>
    <s v="United States"/>
    <x v="20"/>
    <x v="15"/>
    <n v="10009"/>
    <s v="East"/>
    <s v="OFF-AR-10001860"/>
    <s v="Office Supplies"/>
    <s v="Art"/>
    <s v="BIC Liqua Brite Liner"/>
    <x v="1156"/>
    <n v="3"/>
    <n v="0"/>
    <n v="7.4952000000000005"/>
  </r>
  <r>
    <n v="1291"/>
    <s v="CA-2016-163384"/>
    <d v="2016-11-10T00:00:00"/>
    <d v="2016-11-12T00:00:00"/>
    <s v="First Class"/>
    <s v="CC-12430"/>
    <s v="Chuck Clark"/>
    <s v="Home Office"/>
    <s v="United States"/>
    <x v="8"/>
    <x v="1"/>
    <n v="94122"/>
    <s v="West"/>
    <s v="OFF-BI-10004970"/>
    <s v="Office Supplies"/>
    <s v="Binders"/>
    <s v="ACCOHIDE 3-Ring Binder, Blue, 1&quot;"/>
    <x v="1157"/>
    <n v="4"/>
    <n v="0.2"/>
    <n v="4.4603999999999999"/>
  </r>
  <r>
    <n v="1292"/>
    <s v="CA-2016-163384"/>
    <d v="2016-11-10T00:00:00"/>
    <d v="2016-11-12T00:00:00"/>
    <s v="First Class"/>
    <s v="CC-12430"/>
    <s v="Chuck Clark"/>
    <s v="Home Office"/>
    <s v="United States"/>
    <x v="8"/>
    <x v="1"/>
    <n v="94122"/>
    <s v="West"/>
    <s v="OFF-PA-10003172"/>
    <s v="Office Supplies"/>
    <s v="Paper"/>
    <s v="Xerox 1996"/>
    <x v="56"/>
    <n v="5"/>
    <n v="0"/>
    <n v="15.552000000000001"/>
  </r>
  <r>
    <n v="1293"/>
    <s v="CA-2015-101707"/>
    <d v="2015-08-27T00:00:00"/>
    <d v="2015-09-01T00:00:00"/>
    <s v="Standard Class"/>
    <s v="PF-19165"/>
    <s v="Philip Fox"/>
    <s v="Consumer"/>
    <s v="United States"/>
    <x v="70"/>
    <x v="1"/>
    <n v="92105"/>
    <s v="West"/>
    <s v="OFF-SU-10001218"/>
    <s v="Office Supplies"/>
    <s v="Supplies"/>
    <s v="Fiskars Softgrip Scissors"/>
    <x v="1158"/>
    <n v="3"/>
    <n v="0"/>
    <n v="9.2232000000000021"/>
  </r>
  <r>
    <n v="1294"/>
    <s v="CA-2015-101707"/>
    <d v="2015-08-27T00:00:00"/>
    <d v="2015-09-01T00:00:00"/>
    <s v="Standard Class"/>
    <s v="PF-19165"/>
    <s v="Philip Fox"/>
    <s v="Consumer"/>
    <s v="United States"/>
    <x v="70"/>
    <x v="1"/>
    <n v="92105"/>
    <s v="West"/>
    <s v="OFF-PA-10002968"/>
    <s v="Office Supplies"/>
    <s v="Paper"/>
    <s v="Xerox 1973"/>
    <x v="1159"/>
    <n v="5"/>
    <n v="0"/>
    <n v="52.531999999999996"/>
  </r>
  <r>
    <n v="1295"/>
    <s v="CA-2015-101707"/>
    <d v="2015-08-27T00:00:00"/>
    <d v="2015-09-01T00:00:00"/>
    <s v="Standard Class"/>
    <s v="PF-19165"/>
    <s v="Philip Fox"/>
    <s v="Consumer"/>
    <s v="United States"/>
    <x v="70"/>
    <x v="1"/>
    <n v="92105"/>
    <s v="West"/>
    <s v="OFF-LA-10000134"/>
    <s v="Office Supplies"/>
    <s v="Labels"/>
    <s v="Avery 511"/>
    <x v="1160"/>
    <n v="1"/>
    <n v="0"/>
    <n v="1.4783999999999999"/>
  </r>
  <r>
    <n v="1296"/>
    <s v="CA-2015-138898"/>
    <d v="2015-05-25T00:00:00"/>
    <d v="2015-05-29T00:00:00"/>
    <s v="Standard Class"/>
    <s v="JH-16180"/>
    <s v="Justin Hirsh"/>
    <s v="Consumer"/>
    <s v="United States"/>
    <x v="206"/>
    <x v="22"/>
    <n v="81001"/>
    <s v="West"/>
    <s v="OFF-AP-10004487"/>
    <s v="Office Supplies"/>
    <s v="Appliances"/>
    <s v="Kensington 4 Outlet MasterPiece Compact Power Control Center"/>
    <x v="1161"/>
    <n v="13"/>
    <n v="0.2"/>
    <n v="84.572799999999944"/>
  </r>
  <r>
    <n v="1297"/>
    <s v="CA-2017-115427"/>
    <d v="2017-12-30T00:00:00"/>
    <d v="2018-01-03T00:00:00"/>
    <s v="Standard Class"/>
    <s v="EB-13975"/>
    <s v="Erica Bern"/>
    <s v="Corporate"/>
    <s v="United States"/>
    <x v="54"/>
    <x v="1"/>
    <n v="94533"/>
    <s v="West"/>
    <s v="OFF-BI-10002103"/>
    <s v="Office Supplies"/>
    <s v="Binders"/>
    <s v="Cardinal Slant-D Ring Binder, Heavy Gauge Vinyl"/>
    <x v="1162"/>
    <n v="2"/>
    <n v="0.2"/>
    <n v="4.5187999999999997"/>
  </r>
  <r>
    <n v="1298"/>
    <s v="CA-2017-115427"/>
    <d v="2017-12-30T00:00:00"/>
    <d v="2018-01-03T00:00:00"/>
    <s v="Standard Class"/>
    <s v="EB-13975"/>
    <s v="Erica Bern"/>
    <s v="Corporate"/>
    <s v="United States"/>
    <x v="54"/>
    <x v="1"/>
    <n v="94533"/>
    <s v="West"/>
    <s v="OFF-BI-10004632"/>
    <s v="Office Supplies"/>
    <s v="Binders"/>
    <s v="GBC Binding covers"/>
    <x v="1163"/>
    <n v="2"/>
    <n v="0.2"/>
    <n v="6.4749999999999979"/>
  </r>
  <r>
    <n v="1299"/>
    <s v="CA-2016-134425"/>
    <d v="2016-12-08T00:00:00"/>
    <d v="2016-12-12T00:00:00"/>
    <s v="Second Class"/>
    <s v="QJ-19255"/>
    <s v="Quincy Jones"/>
    <s v="Corporate"/>
    <s v="United States"/>
    <x v="33"/>
    <x v="11"/>
    <n v="55106"/>
    <s v="Central"/>
    <s v="TEC-PH-10003555"/>
    <s v="Technology"/>
    <s v="Phones"/>
    <s v="Motorola HK250 Universal Bluetooth Headset"/>
    <x v="1164"/>
    <n v="5"/>
    <n v="0"/>
    <n v="2.2990000000000066"/>
  </r>
  <r>
    <n v="1300"/>
    <s v="CA-2015-121391"/>
    <d v="2015-10-04T00:00:00"/>
    <d v="2015-10-07T00:00:00"/>
    <s v="First Class"/>
    <s v="AA-10315"/>
    <s v="Alex Avila"/>
    <s v="Consumer"/>
    <s v="United States"/>
    <x v="8"/>
    <x v="1"/>
    <n v="94109"/>
    <s v="West"/>
    <s v="OFF-ST-10001590"/>
    <s v="Office Supplies"/>
    <s v="Storage"/>
    <s v="Tenex Personal Project File with Scoop Front Design, Black"/>
    <x v="1165"/>
    <n v="2"/>
    <n v="0"/>
    <n v="7.0095999999999989"/>
  </r>
  <r>
    <n v="1301"/>
    <s v="CA-2016-137043"/>
    <d v="2016-12-23T00:00:00"/>
    <d v="2016-12-25T00:00:00"/>
    <s v="Second Class"/>
    <s v="LC-17140"/>
    <s v="Logan Currie"/>
    <s v="Consumer"/>
    <s v="United States"/>
    <x v="24"/>
    <x v="17"/>
    <n v="22153"/>
    <s v="South"/>
    <s v="FUR-FU-10003664"/>
    <s v="Furniture"/>
    <s v="Furnishings"/>
    <s v="Electrix Architect's Clamp-On Swing Arm Lamp, Black"/>
    <x v="1166"/>
    <n v="6"/>
    <n v="0"/>
    <n v="166.10039999999995"/>
  </r>
  <r>
    <n v="1302"/>
    <s v="CA-2016-137043"/>
    <d v="2016-12-23T00:00:00"/>
    <d v="2016-12-25T00:00:00"/>
    <s v="Second Class"/>
    <s v="LC-17140"/>
    <s v="Logan Currie"/>
    <s v="Consumer"/>
    <s v="United States"/>
    <x v="24"/>
    <x v="17"/>
    <n v="22153"/>
    <s v="South"/>
    <s v="FUR-FU-10003664"/>
    <s v="Furniture"/>
    <s v="Furnishings"/>
    <s v="Electrix Architect's Clamp-On Swing Arm Lamp, Black"/>
    <x v="1167"/>
    <n v="3"/>
    <n v="0"/>
    <n v="83.050199999999975"/>
  </r>
  <r>
    <n v="1303"/>
    <s v="CA-2015-115847"/>
    <d v="2015-09-19T00:00:00"/>
    <d v="2015-09-24T00:00:00"/>
    <s v="Second Class"/>
    <s v="TC-21535"/>
    <s v="Tracy Collins"/>
    <s v="Home Office"/>
    <s v="United States"/>
    <x v="81"/>
    <x v="17"/>
    <n v="22204"/>
    <s v="South"/>
    <s v="FUR-BO-10003433"/>
    <s v="Furniture"/>
    <s v="Bookcases"/>
    <s v="Sauder Cornerstone Collection Library"/>
    <x v="1168"/>
    <n v="2"/>
    <n v="0"/>
    <n v="4.3371999999999957"/>
  </r>
  <r>
    <n v="1304"/>
    <s v="US-2017-126179"/>
    <d v="2017-07-03T00:00:00"/>
    <d v="2017-07-07T00:00:00"/>
    <s v="Standard Class"/>
    <s v="CS-12460"/>
    <s v="Chuck Sachs"/>
    <s v="Consumer"/>
    <s v="United States"/>
    <x v="38"/>
    <x v="32"/>
    <n v="31907"/>
    <s v="South"/>
    <s v="FUR-FU-10002554"/>
    <s v="Furniture"/>
    <s v="Furnishings"/>
    <s v="Westinghouse Floor Lamp with Metal Mesh Shade, Black"/>
    <x v="1169"/>
    <n v="1"/>
    <n v="0"/>
    <n v="5.5176999999999978"/>
  </r>
  <r>
    <n v="1305"/>
    <s v="US-2017-126179"/>
    <d v="2017-07-03T00:00:00"/>
    <d v="2017-07-07T00:00:00"/>
    <s v="Standard Class"/>
    <s v="CS-12460"/>
    <s v="Chuck Sachs"/>
    <s v="Consumer"/>
    <s v="United States"/>
    <x v="38"/>
    <x v="32"/>
    <n v="31907"/>
    <s v="South"/>
    <s v="TEC-PH-10001557"/>
    <s v="Technology"/>
    <s v="Phones"/>
    <s v="Pyle PMP37LED"/>
    <x v="1170"/>
    <n v="3"/>
    <n v="0"/>
    <n v="77.751899999999992"/>
  </r>
  <r>
    <n v="1306"/>
    <s v="CA-2016-101966"/>
    <d v="2016-07-14T00:00:00"/>
    <d v="2016-07-16T00:00:00"/>
    <s v="Second Class"/>
    <s v="BM-11785"/>
    <s v="Bryan Mills"/>
    <s v="Consumer"/>
    <s v="United States"/>
    <x v="12"/>
    <x v="5"/>
    <n v="77036"/>
    <s v="Central"/>
    <s v="TEC-PH-10003437"/>
    <s v="Technology"/>
    <s v="Phones"/>
    <s v="Blue Parrot B250XT Professional Grade Wireless Bluetooth Headset with"/>
    <x v="1171"/>
    <n v="7"/>
    <n v="0.2"/>
    <n v="52.492999999999967"/>
  </r>
  <r>
    <n v="1307"/>
    <s v="CA-2016-141397"/>
    <d v="2016-06-20T00:00:00"/>
    <d v="2016-06-21T00:00:00"/>
    <s v="First Class"/>
    <s v="RC-19825"/>
    <s v="Roy Collins"/>
    <s v="Consumer"/>
    <s v="United States"/>
    <x v="45"/>
    <x v="1"/>
    <n v="91104"/>
    <s v="West"/>
    <s v="OFF-PA-10002986"/>
    <s v="Office Supplies"/>
    <s v="Paper"/>
    <s v="Xerox 1898"/>
    <x v="1172"/>
    <n v="7"/>
    <n v="0"/>
    <n v="22.444800000000001"/>
  </r>
  <r>
    <n v="1308"/>
    <s v="CA-2016-141397"/>
    <d v="2016-06-20T00:00:00"/>
    <d v="2016-06-21T00:00:00"/>
    <s v="First Class"/>
    <s v="RC-19825"/>
    <s v="Roy Collins"/>
    <s v="Consumer"/>
    <s v="United States"/>
    <x v="45"/>
    <x v="1"/>
    <n v="91104"/>
    <s v="West"/>
    <s v="OFF-BI-10000320"/>
    <s v="Office Supplies"/>
    <s v="Binders"/>
    <s v="GBC Plastic Binding Combs"/>
    <x v="1173"/>
    <n v="3"/>
    <n v="0.2"/>
    <n v="6.4206000000000012"/>
  </r>
  <r>
    <n v="1309"/>
    <s v="CA-2016-141397"/>
    <d v="2016-06-20T00:00:00"/>
    <d v="2016-06-21T00:00:00"/>
    <s v="First Class"/>
    <s v="RC-19825"/>
    <s v="Roy Collins"/>
    <s v="Consumer"/>
    <s v="United States"/>
    <x v="45"/>
    <x v="1"/>
    <n v="91104"/>
    <s v="West"/>
    <s v="OFF-AP-10003971"/>
    <s v="Office Supplies"/>
    <s v="Appliances"/>
    <s v="Belkin 6 Outlet Metallic Surge Strip"/>
    <x v="1174"/>
    <n v="2"/>
    <n v="0"/>
    <n v="5.6628000000000007"/>
  </r>
  <r>
    <n v="1310"/>
    <s v="CA-2016-141397"/>
    <d v="2016-06-20T00:00:00"/>
    <d v="2016-06-21T00:00:00"/>
    <s v="First Class"/>
    <s v="RC-19825"/>
    <s v="Roy Collins"/>
    <s v="Consumer"/>
    <s v="United States"/>
    <x v="45"/>
    <x v="1"/>
    <n v="91104"/>
    <s v="West"/>
    <s v="OFF-ST-10001469"/>
    <s v="Office Supplies"/>
    <s v="Storage"/>
    <s v="Fellowes Bankers Box Recycled Super Stor/Drawer"/>
    <x v="427"/>
    <n v="3"/>
    <n v="0"/>
    <n v="9.716399999999993"/>
  </r>
  <r>
    <n v="1311"/>
    <s v="CA-2016-141397"/>
    <d v="2016-06-20T00:00:00"/>
    <d v="2016-06-21T00:00:00"/>
    <s v="First Class"/>
    <s v="RC-19825"/>
    <s v="Roy Collins"/>
    <s v="Consumer"/>
    <s v="United States"/>
    <x v="45"/>
    <x v="1"/>
    <n v="91104"/>
    <s v="West"/>
    <s v="FUR-CH-10003846"/>
    <s v="Furniture"/>
    <s v="Chairs"/>
    <s v="Hon Valutask Swivel Chairs"/>
    <x v="224"/>
    <n v="2"/>
    <n v="0.2"/>
    <n v="-8.0783999999999949"/>
  </r>
  <r>
    <n v="1312"/>
    <s v="CA-2016-141082"/>
    <d v="2016-12-09T00:00:00"/>
    <d v="2016-12-13T00:00:00"/>
    <s v="Standard Class"/>
    <s v="FM-14380"/>
    <s v="Fred McMath"/>
    <s v="Consumer"/>
    <s v="United States"/>
    <x v="104"/>
    <x v="31"/>
    <n v="1841"/>
    <s v="East"/>
    <s v="OFF-LA-10001404"/>
    <s v="Office Supplies"/>
    <s v="Labels"/>
    <s v="Avery 517"/>
    <x v="1175"/>
    <n v="1"/>
    <n v="0"/>
    <n v="1.7343"/>
  </r>
  <r>
    <n v="1313"/>
    <s v="CA-2016-141082"/>
    <d v="2016-12-09T00:00:00"/>
    <d v="2016-12-13T00:00:00"/>
    <s v="Standard Class"/>
    <s v="FM-14380"/>
    <s v="Fred McMath"/>
    <s v="Consumer"/>
    <s v="United States"/>
    <x v="104"/>
    <x v="31"/>
    <n v="1841"/>
    <s v="East"/>
    <s v="OFF-LA-10001474"/>
    <s v="Office Supplies"/>
    <s v="Labels"/>
    <s v="Avery 477"/>
    <x v="1176"/>
    <n v="4"/>
    <n v="0"/>
    <n v="56.175200000000004"/>
  </r>
  <r>
    <n v="1314"/>
    <s v="US-2016-134488"/>
    <d v="2016-09-24T00:00:00"/>
    <d v="2016-10-01T00:00:00"/>
    <s v="Standard Class"/>
    <s v="PK-19075"/>
    <s v="Pete Kriz"/>
    <s v="Consumer"/>
    <s v="United States"/>
    <x v="38"/>
    <x v="24"/>
    <n v="43229"/>
    <s v="East"/>
    <s v="FUR-CH-10003199"/>
    <s v="Furniture"/>
    <s v="Chairs"/>
    <s v="Office Star - Contemporary Task Swivel Chair"/>
    <x v="1177"/>
    <n v="2"/>
    <n v="0.3"/>
    <n v="-13.317599999999999"/>
  </r>
  <r>
    <n v="1315"/>
    <s v="CA-2016-145919"/>
    <d v="2016-12-18T00:00:00"/>
    <d v="2016-12-23T00:00:00"/>
    <s v="Standard Class"/>
    <s v="HG-14965"/>
    <s v="Henry Goldwyn"/>
    <s v="Corporate"/>
    <s v="United States"/>
    <x v="1"/>
    <x v="1"/>
    <n v="90032"/>
    <s v="West"/>
    <s v="OFF-PA-10003072"/>
    <s v="Office Supplies"/>
    <s v="Paper"/>
    <s v="Eureka Recycled Copy Paper 8 1/2&quot; x 11&quot;, Ream"/>
    <x v="789"/>
    <n v="6"/>
    <n v="0"/>
    <n v="18.662400000000002"/>
  </r>
  <r>
    <n v="1316"/>
    <s v="CA-2016-145919"/>
    <d v="2016-12-18T00:00:00"/>
    <d v="2016-12-23T00:00:00"/>
    <s v="Standard Class"/>
    <s v="HG-14965"/>
    <s v="Henry Goldwyn"/>
    <s v="Corporate"/>
    <s v="United States"/>
    <x v="1"/>
    <x v="1"/>
    <n v="90032"/>
    <s v="West"/>
    <s v="FUR-FU-10004960"/>
    <s v="Furniture"/>
    <s v="Furnishings"/>
    <s v="Seth Thomas 12&quot; Clock w/ Goldtone Case"/>
    <x v="1178"/>
    <n v="8"/>
    <n v="0"/>
    <n v="62.505600000000001"/>
  </r>
  <r>
    <n v="1317"/>
    <s v="CA-2016-145919"/>
    <d v="2016-12-18T00:00:00"/>
    <d v="2016-12-23T00:00:00"/>
    <s v="Standard Class"/>
    <s v="HG-14965"/>
    <s v="Henry Goldwyn"/>
    <s v="Corporate"/>
    <s v="United States"/>
    <x v="1"/>
    <x v="1"/>
    <n v="90032"/>
    <s v="West"/>
    <s v="OFF-SU-10003505"/>
    <s v="Office Supplies"/>
    <s v="Supplies"/>
    <s v="Premier Electric Letter Opener"/>
    <x v="1179"/>
    <n v="5"/>
    <n v="0"/>
    <n v="28.964999999999961"/>
  </r>
  <r>
    <n v="1318"/>
    <s v="CA-2017-157651"/>
    <d v="2017-12-10T00:00:00"/>
    <d v="2017-12-14T00:00:00"/>
    <s v="Standard Class"/>
    <s v="HA-14920"/>
    <s v="Helen Andreada"/>
    <s v="Consumer"/>
    <s v="United States"/>
    <x v="10"/>
    <x v="9"/>
    <n v="19120"/>
    <s v="East"/>
    <s v="TEC-AC-10003116"/>
    <s v="Technology"/>
    <s v="Accessories"/>
    <s v="Memorex Froggy Flash Drive 8 GB"/>
    <x v="1180"/>
    <n v="1"/>
    <n v="0.2"/>
    <n v="3.3724999999999992"/>
  </r>
  <r>
    <n v="1319"/>
    <s v="CA-2014-160773"/>
    <d v="2014-07-01T00:00:00"/>
    <d v="2014-07-05T00:00:00"/>
    <s v="Standard Class"/>
    <s v="LW-16825"/>
    <s v="Laurel Workman"/>
    <s v="Corporate"/>
    <s v="United States"/>
    <x v="207"/>
    <x v="2"/>
    <n v="32725"/>
    <s v="South"/>
    <s v="TEC-PH-10004586"/>
    <s v="Technology"/>
    <s v="Phones"/>
    <s v="Wilson SignalBoost 841262 DB PRO Amplifier Kit"/>
    <x v="1181"/>
    <n v="2"/>
    <n v="0.2"/>
    <n v="71.989999999999981"/>
  </r>
  <r>
    <n v="1320"/>
    <s v="CA-2014-160773"/>
    <d v="2014-07-01T00:00:00"/>
    <d v="2014-07-05T00:00:00"/>
    <s v="Standard Class"/>
    <s v="LW-16825"/>
    <s v="Laurel Workman"/>
    <s v="Corporate"/>
    <s v="United States"/>
    <x v="207"/>
    <x v="2"/>
    <n v="32725"/>
    <s v="South"/>
    <s v="OFF-BI-10000546"/>
    <s v="Office Supplies"/>
    <s v="Binders"/>
    <s v="Avery Durable Binders"/>
    <x v="1182"/>
    <n v="6"/>
    <n v="0.7"/>
    <n v="-3.6288"/>
  </r>
  <r>
    <n v="1321"/>
    <s v="CA-2017-167703"/>
    <d v="2017-02-03T00:00:00"/>
    <d v="2017-02-08T00:00:00"/>
    <s v="Standard Class"/>
    <s v="MC-17575"/>
    <s v="Matt Collins"/>
    <s v="Consumer"/>
    <s v="United States"/>
    <x v="74"/>
    <x v="24"/>
    <n v="45231"/>
    <s v="East"/>
    <s v="OFF-BI-10002071"/>
    <s v="Office Supplies"/>
    <s v="Binders"/>
    <s v="Fellowes Black Plastic Comb Bindings"/>
    <x v="1183"/>
    <n v="3"/>
    <n v="0.7"/>
    <n v="-4.1831999999999976"/>
  </r>
  <r>
    <n v="1322"/>
    <s v="CA-2017-167703"/>
    <d v="2017-02-03T00:00:00"/>
    <d v="2017-02-08T00:00:00"/>
    <s v="Standard Class"/>
    <s v="MC-17575"/>
    <s v="Matt Collins"/>
    <s v="Consumer"/>
    <s v="United States"/>
    <x v="74"/>
    <x v="24"/>
    <n v="45231"/>
    <s v="East"/>
    <s v="OFF-ST-10001490"/>
    <s v="Office Supplies"/>
    <s v="Storage"/>
    <s v="Hot File 7-Pocket, Floor Stand"/>
    <x v="1184"/>
    <n v="2"/>
    <n v="0.2"/>
    <n v="35.69399999999996"/>
  </r>
  <r>
    <n v="1323"/>
    <s v="CA-2017-121804"/>
    <d v="2017-03-03T00:00:00"/>
    <d v="2017-03-08T00:00:00"/>
    <s v="Standard Class"/>
    <s v="LP-17095"/>
    <s v="Liz Preis"/>
    <s v="Consumer"/>
    <s v="United States"/>
    <x v="208"/>
    <x v="0"/>
    <n v="42071"/>
    <s v="South"/>
    <s v="OFF-AP-10004859"/>
    <s v="Office Supplies"/>
    <s v="Appliances"/>
    <s v="Acco 6 Outlet Guardian Premium Surge Suppressor"/>
    <x v="1185"/>
    <n v="5"/>
    <n v="0"/>
    <n v="19.656000000000002"/>
  </r>
  <r>
    <n v="1324"/>
    <s v="CA-2017-162635"/>
    <d v="2017-10-09T00:00:00"/>
    <d v="2017-10-10T00:00:00"/>
    <s v="First Class"/>
    <s v="EB-14170"/>
    <s v="Evan Bailliet"/>
    <s v="Consumer"/>
    <s v="United States"/>
    <x v="40"/>
    <x v="3"/>
    <n v="28403"/>
    <s v="South"/>
    <s v="OFF-PA-10002659"/>
    <s v="Office Supplies"/>
    <s v="Paper"/>
    <s v="Avoid Verbal Orders Carbonless Minifold Book"/>
    <x v="1186"/>
    <n v="4"/>
    <n v="0.2"/>
    <n v="3.5151999999999988"/>
  </r>
  <r>
    <n v="1325"/>
    <s v="CA-2014-107153"/>
    <d v="2014-09-28T00:00:00"/>
    <d v="2014-10-03T00:00:00"/>
    <s v="Standard Class"/>
    <s v="GZ-14545"/>
    <s v="George Zrebassa"/>
    <s v="Corporate"/>
    <s v="United States"/>
    <x v="104"/>
    <x v="31"/>
    <n v="1841"/>
    <s v="East"/>
    <s v="OFF-ST-10001321"/>
    <s v="Office Supplies"/>
    <s v="Storage"/>
    <s v="Decoflex Hanging Personal Folder File, Blue"/>
    <x v="193"/>
    <n v="3"/>
    <n v="0"/>
    <n v="12.490200000000003"/>
  </r>
  <r>
    <n v="1326"/>
    <s v="US-2014-117058"/>
    <d v="2014-05-27T00:00:00"/>
    <d v="2014-05-30T00:00:00"/>
    <s v="First Class"/>
    <s v="LE-16810"/>
    <s v="Laurel Elliston"/>
    <s v="Consumer"/>
    <s v="United States"/>
    <x v="22"/>
    <x v="10"/>
    <n v="60653"/>
    <s v="Central"/>
    <s v="OFF-BI-10004139"/>
    <s v="Office Supplies"/>
    <s v="Binders"/>
    <s v="Fellowes Presentation Covers for Comb Binding Machines"/>
    <x v="1187"/>
    <n v="6"/>
    <n v="0.8"/>
    <n v="-30.555000000000007"/>
  </r>
  <r>
    <n v="1327"/>
    <s v="CA-2015-120439"/>
    <d v="2015-06-14T00:00:00"/>
    <d v="2015-06-18T00:00:00"/>
    <s v="Standard Class"/>
    <s v="AD-10180"/>
    <s v="Alan Dominguez"/>
    <s v="Home Office"/>
    <s v="United States"/>
    <x v="10"/>
    <x v="9"/>
    <n v="19120"/>
    <s v="East"/>
    <s v="FUR-FU-10001867"/>
    <s v="Furniture"/>
    <s v="Furnishings"/>
    <s v="Eldon Expressions Punched Metal &amp; Wood Desk Accessories, Pewter &amp; Cherry"/>
    <x v="1188"/>
    <n v="6"/>
    <n v="0.2"/>
    <n v="5.1072000000000024"/>
  </r>
  <r>
    <n v="1328"/>
    <s v="CA-2016-128258"/>
    <d v="2016-03-30T00:00:00"/>
    <d v="2016-04-01T00:00:00"/>
    <s v="First Class"/>
    <s v="CP-12085"/>
    <s v="Cathy Prescott"/>
    <s v="Corporate"/>
    <s v="United States"/>
    <x v="165"/>
    <x v="29"/>
    <n v="6360"/>
    <s v="East"/>
    <s v="OFF-PA-10004156"/>
    <s v="Office Supplies"/>
    <s v="Paper"/>
    <s v="Xerox 188"/>
    <x v="1189"/>
    <n v="1"/>
    <n v="0"/>
    <n v="5.5565999999999995"/>
  </r>
  <r>
    <n v="1329"/>
    <s v="CA-2017-106033"/>
    <d v="2017-10-15T00:00:00"/>
    <d v="2017-10-18T00:00:00"/>
    <s v="Second Class"/>
    <s v="FG-14260"/>
    <s v="Frank Gastineau"/>
    <s v="Home Office"/>
    <s v="United States"/>
    <x v="8"/>
    <x v="1"/>
    <n v="94110"/>
    <s v="West"/>
    <s v="OFF-AR-10002818"/>
    <s v="Office Supplies"/>
    <s v="Art"/>
    <s v="Panasonic KP-310 Heavy-Duty Electric Pencil Sharpener"/>
    <x v="1190"/>
    <n v="4"/>
    <n v="0"/>
    <n v="26.375999999999998"/>
  </r>
  <r>
    <n v="1330"/>
    <s v="CA-2016-142762"/>
    <d v="2016-05-23T00:00:00"/>
    <d v="2016-05-27T00:00:00"/>
    <s v="Standard Class"/>
    <s v="LD-17005"/>
    <s v="Lisa DeCherney"/>
    <s v="Consumer"/>
    <s v="United States"/>
    <x v="8"/>
    <x v="1"/>
    <n v="94109"/>
    <s v="West"/>
    <s v="FUR-FU-10003691"/>
    <s v="Furniture"/>
    <s v="Furnishings"/>
    <s v="Eldon Image Series Desk Accessories, Ebony"/>
    <x v="1191"/>
    <n v="3"/>
    <n v="0"/>
    <n v="16.302"/>
  </r>
  <r>
    <n v="1331"/>
    <s v="CA-2017-127705"/>
    <d v="2017-06-02T00:00:00"/>
    <d v="2017-06-06T00:00:00"/>
    <s v="Standard Class"/>
    <s v="AB-10255"/>
    <s v="Alejandro Ballentine"/>
    <s v="Home Office"/>
    <s v="United States"/>
    <x v="160"/>
    <x v="24"/>
    <n v="44052"/>
    <s v="East"/>
    <s v="TEC-PH-10000347"/>
    <s v="Technology"/>
    <s v="Phones"/>
    <s v="Cush Cases Heavy Duty Rugged Cover Case for Samsung Galaxy S5 - Purple"/>
    <x v="1192"/>
    <n v="1"/>
    <n v="0.4"/>
    <n v="-0.64350000000000018"/>
  </r>
  <r>
    <n v="1332"/>
    <s v="CA-2017-127705"/>
    <d v="2017-06-02T00:00:00"/>
    <d v="2017-06-06T00:00:00"/>
    <s v="Standard Class"/>
    <s v="AB-10255"/>
    <s v="Alejandro Ballentine"/>
    <s v="Home Office"/>
    <s v="United States"/>
    <x v="160"/>
    <x v="24"/>
    <n v="44052"/>
    <s v="East"/>
    <s v="OFF-ST-10004507"/>
    <s v="Office Supplies"/>
    <s v="Storage"/>
    <s v="Advantus Rolling Storage Box"/>
    <x v="1193"/>
    <n v="2"/>
    <n v="0.2"/>
    <n v="2.4009999999999998"/>
  </r>
  <r>
    <n v="1333"/>
    <s v="CA-2014-122567"/>
    <d v="2014-02-16T00:00:00"/>
    <d v="2014-02-21T00:00:00"/>
    <s v="Standard Class"/>
    <s v="MN-17935"/>
    <s v="Michael Nguyen"/>
    <s v="Consumer"/>
    <s v="United States"/>
    <x v="61"/>
    <x v="5"/>
    <n v="75220"/>
    <s v="Central"/>
    <s v="OFF-BI-10002012"/>
    <s v="Office Supplies"/>
    <s v="Binders"/>
    <s v="Wilson Jones Easy Flow II Sheet Lifters"/>
    <x v="1194"/>
    <n v="3"/>
    <n v="0.8"/>
    <n v="-1.7280000000000002"/>
  </r>
  <r>
    <n v="1334"/>
    <s v="CA-2014-122567"/>
    <d v="2014-02-16T00:00:00"/>
    <d v="2014-02-21T00:00:00"/>
    <s v="Standard Class"/>
    <s v="MN-17935"/>
    <s v="Michael Nguyen"/>
    <s v="Consumer"/>
    <s v="United States"/>
    <x v="61"/>
    <x v="5"/>
    <n v="75220"/>
    <s v="Central"/>
    <s v="OFF-AP-10001303"/>
    <s v="Office Supplies"/>
    <s v="Appliances"/>
    <s v="Holmes Cool Mist Humidifier for the Whole House with 8-Gallon Output per Day, Extended Life Filter"/>
    <x v="1195"/>
    <n v="2"/>
    <n v="0.8"/>
    <n v="-13.930000000000003"/>
  </r>
  <r>
    <n v="1335"/>
    <s v="CA-2014-121664"/>
    <d v="2014-05-06T00:00:00"/>
    <d v="2014-05-10T00:00:00"/>
    <s v="Standard Class"/>
    <s v="HP-14815"/>
    <s v="Harold Pawlan"/>
    <s v="Home Office"/>
    <s v="United States"/>
    <x v="1"/>
    <x v="1"/>
    <n v="90049"/>
    <s v="West"/>
    <s v="OFF-BI-10003684"/>
    <s v="Office Supplies"/>
    <s v="Binders"/>
    <s v="Wilson Jones Legal Size Ring Binders"/>
    <x v="1196"/>
    <n v="8"/>
    <n v="0.2"/>
    <n v="52.775999999999996"/>
  </r>
  <r>
    <n v="1336"/>
    <s v="CA-2016-122133"/>
    <d v="2016-05-16T00:00:00"/>
    <d v="2016-05-23T00:00:00"/>
    <s v="Standard Class"/>
    <s v="JR-15670"/>
    <s v="Jim Radford"/>
    <s v="Consumer"/>
    <s v="United States"/>
    <x v="209"/>
    <x v="29"/>
    <n v="6457"/>
    <s v="East"/>
    <s v="OFF-ST-10002574"/>
    <s v="Office Supplies"/>
    <s v="Storage"/>
    <s v="SAFCO Commercial Wire Shelving, Black"/>
    <x v="1197"/>
    <n v="4"/>
    <n v="0"/>
    <n v="0"/>
  </r>
  <r>
    <n v="1337"/>
    <s v="US-2017-123281"/>
    <d v="2017-04-02T00:00:00"/>
    <d v="2017-04-07T00:00:00"/>
    <s v="Standard Class"/>
    <s v="JF-15190"/>
    <s v="Jamie Frazer"/>
    <s v="Consumer"/>
    <s v="United States"/>
    <x v="1"/>
    <x v="1"/>
    <n v="90008"/>
    <s v="West"/>
    <s v="FUR-FU-10003724"/>
    <s v="Furniture"/>
    <s v="Furnishings"/>
    <s v="Westinghouse Clip-On Gooseneck Lamps"/>
    <x v="1198"/>
    <n v="3"/>
    <n v="0"/>
    <n v="6.5285999999999991"/>
  </r>
  <r>
    <n v="1338"/>
    <s v="CA-2017-100524"/>
    <d v="2017-03-31T00:00:00"/>
    <d v="2017-04-02T00:00:00"/>
    <s v="Second Class"/>
    <s v="CM-12115"/>
    <s v="Chad McGuire"/>
    <s v="Consumer"/>
    <s v="United States"/>
    <x v="20"/>
    <x v="15"/>
    <n v="10011"/>
    <s v="East"/>
    <s v="FUR-FU-10004018"/>
    <s v="Furniture"/>
    <s v="Furnishings"/>
    <s v="Tensor Computer Mounted Lamp"/>
    <x v="1199"/>
    <n v="2"/>
    <n v="0"/>
    <n v="8.0406000000000013"/>
  </r>
  <r>
    <n v="1339"/>
    <s v="CA-2017-100524"/>
    <d v="2017-03-31T00:00:00"/>
    <d v="2017-04-02T00:00:00"/>
    <s v="Second Class"/>
    <s v="CM-12115"/>
    <s v="Chad McGuire"/>
    <s v="Consumer"/>
    <s v="United States"/>
    <x v="20"/>
    <x v="15"/>
    <n v="10011"/>
    <s v="East"/>
    <s v="TEC-PH-10002549"/>
    <s v="Technology"/>
    <s v="Phones"/>
    <s v="Polycom SoundPoint IP 450 VoIP phone"/>
    <x v="1200"/>
    <n v="3"/>
    <n v="0"/>
    <n v="176.17080000000001"/>
  </r>
  <r>
    <n v="1340"/>
    <s v="CA-2017-100524"/>
    <d v="2017-03-31T00:00:00"/>
    <d v="2017-04-02T00:00:00"/>
    <s v="Second Class"/>
    <s v="CM-12115"/>
    <s v="Chad McGuire"/>
    <s v="Consumer"/>
    <s v="United States"/>
    <x v="20"/>
    <x v="15"/>
    <n v="10011"/>
    <s v="East"/>
    <s v="OFF-PA-10004911"/>
    <s v="Office Supplies"/>
    <s v="Paper"/>
    <s v="Rediform S.O.S. 1-Up Phone Message Bk, 4-1/4x3-1/16 Bk, 1 Form/Pg, 40 Messages/Bk, 3/Pk"/>
    <x v="1201"/>
    <n v="8"/>
    <n v="0"/>
    <n v="36.019200000000005"/>
  </r>
  <r>
    <n v="1341"/>
    <s v="CA-2017-113481"/>
    <d v="2017-01-02T00:00:00"/>
    <d v="2017-01-04T00:00:00"/>
    <s v="First Class"/>
    <s v="AS-10045"/>
    <s v="Aaron Smayling"/>
    <s v="Corporate"/>
    <s v="United States"/>
    <x v="108"/>
    <x v="3"/>
    <n v="28540"/>
    <s v="South"/>
    <s v="TEC-MA-10002178"/>
    <s v="Technology"/>
    <s v="Machines"/>
    <s v="Cisco CP-7937G Unified IP Conference Station Phone"/>
    <x v="1202"/>
    <n v="2"/>
    <n v="0.5"/>
    <n v="-27.827999999999975"/>
  </r>
  <r>
    <n v="1342"/>
    <s v="CA-2017-113481"/>
    <d v="2017-01-02T00:00:00"/>
    <d v="2017-01-04T00:00:00"/>
    <s v="First Class"/>
    <s v="AS-10045"/>
    <s v="Aaron Smayling"/>
    <s v="Corporate"/>
    <s v="United States"/>
    <x v="108"/>
    <x v="3"/>
    <n v="28540"/>
    <s v="South"/>
    <s v="OFF-BI-10003694"/>
    <s v="Office Supplies"/>
    <s v="Binders"/>
    <s v="Avery 3 1/2&quot; Diskette Storage Pages, 10/Pack"/>
    <x v="1203"/>
    <n v="5"/>
    <n v="0.7"/>
    <n v="-12.527999999999995"/>
  </r>
  <r>
    <n v="1343"/>
    <s v="CA-2017-113481"/>
    <d v="2017-01-02T00:00:00"/>
    <d v="2017-01-04T00:00:00"/>
    <s v="First Class"/>
    <s v="AS-10045"/>
    <s v="Aaron Smayling"/>
    <s v="Corporate"/>
    <s v="United States"/>
    <x v="108"/>
    <x v="3"/>
    <n v="28540"/>
    <s v="South"/>
    <s v="OFF-BI-10000474"/>
    <s v="Office Supplies"/>
    <s v="Binders"/>
    <s v="Avery Recycled Flexi-View Covers for Binding Systems"/>
    <x v="1204"/>
    <n v="6"/>
    <n v="0.7"/>
    <n v="-21.159599999999998"/>
  </r>
  <r>
    <n v="1344"/>
    <s v="CA-2015-131758"/>
    <d v="2015-05-28T00:00:00"/>
    <d v="2015-06-01T00:00:00"/>
    <s v="Standard Class"/>
    <s v="KB-16315"/>
    <s v="Karl Braun"/>
    <s v="Consumer"/>
    <s v="United States"/>
    <x v="210"/>
    <x v="15"/>
    <n v="11520"/>
    <s v="East"/>
    <s v="OFF-AR-10000411"/>
    <s v="Office Supplies"/>
    <s v="Art"/>
    <s v="Boston 16701 Slimline Battery Pencil Sharpener"/>
    <x v="1205"/>
    <n v="3"/>
    <n v="0"/>
    <n v="14.345999999999995"/>
  </r>
  <r>
    <n v="1345"/>
    <s v="CA-2015-131758"/>
    <d v="2015-05-28T00:00:00"/>
    <d v="2015-06-01T00:00:00"/>
    <s v="Standard Class"/>
    <s v="KB-16315"/>
    <s v="Karl Braun"/>
    <s v="Consumer"/>
    <s v="United States"/>
    <x v="210"/>
    <x v="15"/>
    <n v="11520"/>
    <s v="East"/>
    <s v="OFF-LA-10000262"/>
    <s v="Office Supplies"/>
    <s v="Labels"/>
    <s v="Avery 494"/>
    <x v="1206"/>
    <n v="5"/>
    <n v="0"/>
    <n v="6.0029999999999992"/>
  </r>
  <r>
    <n v="1346"/>
    <s v="CA-2014-118339"/>
    <d v="2014-03-17T00:00:00"/>
    <d v="2014-03-24T00:00:00"/>
    <s v="Standard Class"/>
    <s v="BN-11515"/>
    <s v="Bradley Nguyen"/>
    <s v="Consumer"/>
    <s v="United States"/>
    <x v="69"/>
    <x v="11"/>
    <n v="55044"/>
    <s v="Central"/>
    <s v="OFF-AP-10001154"/>
    <s v="Office Supplies"/>
    <s v="Appliances"/>
    <s v="Bionaire Personal Warm Mist Humidifier/Vaporizer"/>
    <x v="1207"/>
    <n v="2"/>
    <n v="0"/>
    <n v="36.574200000000005"/>
  </r>
  <r>
    <n v="1347"/>
    <s v="CA-2014-118339"/>
    <d v="2014-03-17T00:00:00"/>
    <d v="2014-03-24T00:00:00"/>
    <s v="Standard Class"/>
    <s v="BN-11515"/>
    <s v="Bradley Nguyen"/>
    <s v="Consumer"/>
    <s v="United States"/>
    <x v="69"/>
    <x v="11"/>
    <n v="55044"/>
    <s v="Central"/>
    <s v="OFF-PA-10000466"/>
    <s v="Office Supplies"/>
    <s v="Paper"/>
    <s v="Memo Book, 100 Message Capacity, 5 3/8” x 11”"/>
    <x v="1208"/>
    <n v="7"/>
    <n v="0"/>
    <n v="23.59"/>
  </r>
  <r>
    <n v="1348"/>
    <s v="CA-2014-118339"/>
    <d v="2014-03-17T00:00:00"/>
    <d v="2014-03-24T00:00:00"/>
    <s v="Standard Class"/>
    <s v="BN-11515"/>
    <s v="Bradley Nguyen"/>
    <s v="Consumer"/>
    <s v="United States"/>
    <x v="69"/>
    <x v="11"/>
    <n v="55044"/>
    <s v="Central"/>
    <s v="OFF-AR-10003829"/>
    <s v="Office Supplies"/>
    <s v="Art"/>
    <s v="Newell 35"/>
    <x v="1209"/>
    <n v="6"/>
    <n v="0"/>
    <n v="5.7071999999999976"/>
  </r>
  <r>
    <n v="1349"/>
    <s v="CA-2014-118339"/>
    <d v="2014-03-17T00:00:00"/>
    <d v="2014-03-24T00:00:00"/>
    <s v="Standard Class"/>
    <s v="BN-11515"/>
    <s v="Bradley Nguyen"/>
    <s v="Consumer"/>
    <s v="United States"/>
    <x v="69"/>
    <x v="11"/>
    <n v="55044"/>
    <s v="Central"/>
    <s v="OFF-BI-10001758"/>
    <s v="Office Supplies"/>
    <s v="Binders"/>
    <s v="Wilson Jones 14 Line Acrylic Coated Pressboard Data Binders"/>
    <x v="1210"/>
    <n v="10"/>
    <n v="0"/>
    <n v="25.097999999999999"/>
  </r>
  <r>
    <n v="1350"/>
    <s v="CA-2014-118339"/>
    <d v="2014-03-17T00:00:00"/>
    <d v="2014-03-24T00:00:00"/>
    <s v="Standard Class"/>
    <s v="BN-11515"/>
    <s v="Bradley Nguyen"/>
    <s v="Consumer"/>
    <s v="United States"/>
    <x v="69"/>
    <x v="11"/>
    <n v="55044"/>
    <s v="Central"/>
    <s v="OFF-BI-10000136"/>
    <s v="Office Supplies"/>
    <s v="Binders"/>
    <s v="Avery Non-Stick Heavy Duty View Round Locking Ring Binders"/>
    <x v="1211"/>
    <n v="6"/>
    <n v="0"/>
    <n v="17.2224"/>
  </r>
  <r>
    <n v="1351"/>
    <s v="CA-2014-153976"/>
    <d v="2014-10-03T00:00:00"/>
    <d v="2014-10-08T00:00:00"/>
    <s v="Second Class"/>
    <s v="BP-11290"/>
    <s v="Beth Paige"/>
    <s v="Consumer"/>
    <s v="United States"/>
    <x v="148"/>
    <x v="10"/>
    <n v="60201"/>
    <s v="Central"/>
    <s v="FUR-CH-10002880"/>
    <s v="Furniture"/>
    <s v="Chairs"/>
    <s v="Global High-Back Leather Tilter, Burgundy"/>
    <x v="1212"/>
    <n v="3"/>
    <n v="0.3"/>
    <n v="-70.104300000000023"/>
  </r>
  <r>
    <n v="1352"/>
    <s v="CA-2016-162901"/>
    <d v="2016-03-28T00:00:00"/>
    <d v="2016-03-31T00:00:00"/>
    <s v="First Class"/>
    <s v="AS-10045"/>
    <s v="Aaron Smayling"/>
    <s v="Corporate"/>
    <s v="United States"/>
    <x v="81"/>
    <x v="17"/>
    <n v="22204"/>
    <s v="South"/>
    <s v="OFF-ST-10000649"/>
    <s v="Office Supplies"/>
    <s v="Storage"/>
    <s v="Hanging Personal Folder File"/>
    <x v="1213"/>
    <n v="2"/>
    <n v="0"/>
    <n v="7.8500000000000014"/>
  </r>
  <r>
    <n v="1353"/>
    <s v="CA-2017-162978"/>
    <d v="2017-05-04T00:00:00"/>
    <d v="2017-05-09T00:00:00"/>
    <s v="Standard Class"/>
    <s v="LW-16990"/>
    <s v="Lindsay Williams"/>
    <s v="Corporate"/>
    <s v="United States"/>
    <x v="8"/>
    <x v="1"/>
    <n v="94109"/>
    <s v="West"/>
    <s v="TEC-PH-10003092"/>
    <s v="Technology"/>
    <s v="Phones"/>
    <s v="Motorola L804"/>
    <x v="1214"/>
    <n v="5"/>
    <n v="0.2"/>
    <n v="20.695499999999988"/>
  </r>
  <r>
    <n v="1354"/>
    <s v="CA-2017-162978"/>
    <d v="2017-05-04T00:00:00"/>
    <d v="2017-05-09T00:00:00"/>
    <s v="Standard Class"/>
    <s v="LW-16990"/>
    <s v="Lindsay Williams"/>
    <s v="Corporate"/>
    <s v="United States"/>
    <x v="8"/>
    <x v="1"/>
    <n v="94109"/>
    <s v="West"/>
    <s v="OFF-PA-10002250"/>
    <s v="Office Supplies"/>
    <s v="Paper"/>
    <s v="Things To Do Today Pad"/>
    <x v="1215"/>
    <n v="3"/>
    <n v="0"/>
    <n v="8.4527999999999999"/>
  </r>
  <r>
    <n v="1355"/>
    <s v="CA-2017-162978"/>
    <d v="2017-05-04T00:00:00"/>
    <d v="2017-05-09T00:00:00"/>
    <s v="Standard Class"/>
    <s v="LW-16990"/>
    <s v="Lindsay Williams"/>
    <s v="Corporate"/>
    <s v="United States"/>
    <x v="8"/>
    <x v="1"/>
    <n v="94109"/>
    <s v="West"/>
    <s v="FUR-TA-10003473"/>
    <s v="Furniture"/>
    <s v="Tables"/>
    <s v="Bretford Rectangular Conference Table Tops"/>
    <x v="1216"/>
    <n v="1"/>
    <n v="0.2"/>
    <n v="11.283900000000017"/>
  </r>
  <r>
    <n v="1356"/>
    <s v="US-2014-160444"/>
    <d v="2014-07-05T00:00:00"/>
    <d v="2014-07-05T00:00:00"/>
    <s v="Same Day"/>
    <s v="DC-12850"/>
    <s v="Dan Campbell"/>
    <s v="Consumer"/>
    <s v="United States"/>
    <x v="12"/>
    <x v="5"/>
    <n v="77036"/>
    <s v="Central"/>
    <s v="OFF-ST-10001522"/>
    <s v="Office Supplies"/>
    <s v="Storage"/>
    <s v="Gould Plastics 18-Pocket Panel Bin, 34w x 5-1/4d x 20-1/2h"/>
    <x v="1217"/>
    <n v="3"/>
    <n v="0.2"/>
    <n v="-44.155200000000022"/>
  </r>
  <r>
    <n v="1357"/>
    <s v="US-2014-160444"/>
    <d v="2014-07-05T00:00:00"/>
    <d v="2014-07-05T00:00:00"/>
    <s v="Same Day"/>
    <s v="DC-12850"/>
    <s v="Dan Campbell"/>
    <s v="Consumer"/>
    <s v="United States"/>
    <x v="12"/>
    <x v="5"/>
    <n v="77036"/>
    <s v="Central"/>
    <s v="OFF-ST-10000563"/>
    <s v="Office Supplies"/>
    <s v="Storage"/>
    <s v="Fellowes Bankers Box Stor/Drawer Steel Plus"/>
    <x v="1218"/>
    <n v="11"/>
    <n v="0.2"/>
    <n v="-35.178000000000004"/>
  </r>
  <r>
    <n v="1358"/>
    <s v="CA-2016-145247"/>
    <d v="2016-05-05T00:00:00"/>
    <d v="2016-05-07T00:00:00"/>
    <s v="First Class"/>
    <s v="ND-18370"/>
    <s v="Natalie DeCherney"/>
    <s v="Consumer"/>
    <s v="United States"/>
    <x v="103"/>
    <x v="0"/>
    <n v="40214"/>
    <s v="South"/>
    <s v="OFF-PA-10003641"/>
    <s v="Office Supplies"/>
    <s v="Paper"/>
    <s v="Xerox 1909"/>
    <x v="1219"/>
    <n v="3"/>
    <n v="0"/>
    <n v="36.404399999999995"/>
  </r>
  <r>
    <n v="1359"/>
    <s v="CA-2017-160045"/>
    <d v="2017-04-26T00:00:00"/>
    <d v="2017-04-27T00:00:00"/>
    <s v="First Class"/>
    <s v="LB-16735"/>
    <s v="Larry Blacks"/>
    <s v="Consumer"/>
    <s v="United States"/>
    <x v="5"/>
    <x v="5"/>
    <n v="76106"/>
    <s v="Central"/>
    <s v="FUR-FU-10000010"/>
    <s v="Furniture"/>
    <s v="Furnishings"/>
    <s v="DAX Value U-Channel Document Frames, Easel Back"/>
    <x v="1220"/>
    <n v="1"/>
    <n v="0.6"/>
    <n v="-1.4413"/>
  </r>
  <r>
    <n v="1360"/>
    <s v="US-2014-151925"/>
    <d v="2014-09-26T00:00:00"/>
    <d v="2014-10-01T00:00:00"/>
    <s v="Second Class"/>
    <s v="KT-16465"/>
    <s v="Kean Takahito"/>
    <s v="Consumer"/>
    <s v="United States"/>
    <x v="1"/>
    <x v="1"/>
    <n v="90049"/>
    <s v="West"/>
    <s v="FUR-CH-10002961"/>
    <s v="Furniture"/>
    <s v="Chairs"/>
    <s v="Leather Task Chair, Black"/>
    <x v="1221"/>
    <n v="2"/>
    <n v="0.2"/>
    <n v="0"/>
  </r>
  <r>
    <n v="1361"/>
    <s v="CA-2017-125199"/>
    <d v="2017-10-19T00:00:00"/>
    <d v="2017-10-25T00:00:00"/>
    <s v="Standard Class"/>
    <s v="HM-14860"/>
    <s v="Harry Marie"/>
    <s v="Corporate"/>
    <s v="United States"/>
    <x v="10"/>
    <x v="9"/>
    <n v="19120"/>
    <s v="East"/>
    <s v="OFF-AR-10002956"/>
    <s v="Office Supplies"/>
    <s v="Art"/>
    <s v="Boston 16801 Nautilus Battery Pencil Sharpener"/>
    <x v="1222"/>
    <n v="7"/>
    <n v="0.2"/>
    <n v="9.2441999999999993"/>
  </r>
  <r>
    <n v="1362"/>
    <s v="CA-2017-125199"/>
    <d v="2017-10-19T00:00:00"/>
    <d v="2017-10-25T00:00:00"/>
    <s v="Standard Class"/>
    <s v="HM-14860"/>
    <s v="Harry Marie"/>
    <s v="Corporate"/>
    <s v="United States"/>
    <x v="10"/>
    <x v="9"/>
    <n v="19120"/>
    <s v="East"/>
    <s v="OFF-PA-10004041"/>
    <s v="Office Supplies"/>
    <s v="Paper"/>
    <s v="It's Hot Message Books with Stickers, 2 3/4&quot; x 5&quot;"/>
    <x v="208"/>
    <n v="4"/>
    <n v="0.2"/>
    <n v="7.3999999999999995"/>
  </r>
  <r>
    <n v="1363"/>
    <s v="CA-2017-125199"/>
    <d v="2017-10-19T00:00:00"/>
    <d v="2017-10-25T00:00:00"/>
    <s v="Standard Class"/>
    <s v="HM-14860"/>
    <s v="Harry Marie"/>
    <s v="Corporate"/>
    <s v="United States"/>
    <x v="10"/>
    <x v="9"/>
    <n v="19120"/>
    <s v="East"/>
    <s v="TEC-PH-10001336"/>
    <s v="Technology"/>
    <s v="Phones"/>
    <s v="Digium D40 VoIP phone"/>
    <x v="1223"/>
    <n v="4"/>
    <n v="0.4"/>
    <n v="-56.755600000000015"/>
  </r>
  <r>
    <n v="1364"/>
    <s v="US-2017-155425"/>
    <d v="2017-11-10T00:00:00"/>
    <d v="2017-11-11T00:00:00"/>
    <s v="First Class"/>
    <s v="AB-10600"/>
    <s v="Ann Blume"/>
    <s v="Corporate"/>
    <s v="United States"/>
    <x v="93"/>
    <x v="16"/>
    <n v="85705"/>
    <s v="West"/>
    <s v="OFF-BI-10001036"/>
    <s v="Office Supplies"/>
    <s v="Binders"/>
    <s v="Cardinal EasyOpen D-Ring Binders"/>
    <x v="1224"/>
    <n v="14"/>
    <n v="0.7"/>
    <n v="-25.591999999999999"/>
  </r>
  <r>
    <n v="1365"/>
    <s v="US-2017-155425"/>
    <d v="2017-11-10T00:00:00"/>
    <d v="2017-11-11T00:00:00"/>
    <s v="First Class"/>
    <s v="AB-10600"/>
    <s v="Ann Blume"/>
    <s v="Corporate"/>
    <s v="United States"/>
    <x v="93"/>
    <x v="16"/>
    <n v="85705"/>
    <s v="West"/>
    <s v="TEC-MA-10003183"/>
    <s v="Technology"/>
    <s v="Machines"/>
    <s v="DYMO CardScan Personal V9 Business Card Scanner"/>
    <x v="1225"/>
    <n v="2"/>
    <n v="0.7"/>
    <n v="-63.995999999999981"/>
  </r>
  <r>
    <n v="1366"/>
    <s v="US-2017-155425"/>
    <d v="2017-11-10T00:00:00"/>
    <d v="2017-11-11T00:00:00"/>
    <s v="First Class"/>
    <s v="AB-10600"/>
    <s v="Ann Blume"/>
    <s v="Corporate"/>
    <s v="United States"/>
    <x v="93"/>
    <x v="16"/>
    <n v="85705"/>
    <s v="West"/>
    <s v="TEC-AC-10001314"/>
    <s v="Technology"/>
    <s v="Accessories"/>
    <s v="Case Logic 2.4GHz Wireless Keyboard"/>
    <x v="1226"/>
    <n v="6"/>
    <n v="0.2"/>
    <n v="-35.992800000000038"/>
  </r>
  <r>
    <n v="1367"/>
    <s v="US-2017-155425"/>
    <d v="2017-11-10T00:00:00"/>
    <d v="2017-11-11T00:00:00"/>
    <s v="First Class"/>
    <s v="AB-10600"/>
    <s v="Ann Blume"/>
    <s v="Corporate"/>
    <s v="United States"/>
    <x v="93"/>
    <x v="16"/>
    <n v="85705"/>
    <s v="West"/>
    <s v="TEC-PH-10002563"/>
    <s v="Technology"/>
    <s v="Phones"/>
    <s v="Adtran 1202752G1"/>
    <x v="1227"/>
    <n v="2"/>
    <n v="0.2"/>
    <n v="15.118800000000007"/>
  </r>
  <r>
    <n v="1368"/>
    <s v="US-2017-155425"/>
    <d v="2017-11-10T00:00:00"/>
    <d v="2017-11-11T00:00:00"/>
    <s v="First Class"/>
    <s v="AB-10600"/>
    <s v="Ann Blume"/>
    <s v="Corporate"/>
    <s v="United States"/>
    <x v="93"/>
    <x v="16"/>
    <n v="85705"/>
    <s v="West"/>
    <s v="FUR-CH-10003312"/>
    <s v="Furniture"/>
    <s v="Chairs"/>
    <s v="Hon 2090 “Pillow Soft” Series Mid Back Swivel/Tilt Chairs"/>
    <x v="185"/>
    <n v="4"/>
    <n v="0.2"/>
    <n v="-146.10960000000014"/>
  </r>
  <r>
    <n v="1369"/>
    <s v="CA-2017-133249"/>
    <d v="2017-07-08T00:00:00"/>
    <d v="2017-07-11T00:00:00"/>
    <s v="First Class"/>
    <s v="SZ-20035"/>
    <s v="Sam Zeldin"/>
    <s v="Home Office"/>
    <s v="United States"/>
    <x v="211"/>
    <x v="1"/>
    <n v="90660"/>
    <s v="West"/>
    <s v="FUR-FU-10001588"/>
    <s v="Furniture"/>
    <s v="Furnishings"/>
    <s v="Deflect-o SuperTray Unbreakable Stackable Tray, Letter, Black"/>
    <x v="1228"/>
    <n v="5"/>
    <n v="0"/>
    <n v="62.736999999999995"/>
  </r>
  <r>
    <n v="1370"/>
    <s v="US-2015-103471"/>
    <d v="2015-12-24T00:00:00"/>
    <d v="2015-12-28T00:00:00"/>
    <s v="Standard Class"/>
    <s v="JR-15670"/>
    <s v="Jim Radford"/>
    <s v="Consumer"/>
    <s v="United States"/>
    <x v="77"/>
    <x v="22"/>
    <n v="80906"/>
    <s v="West"/>
    <s v="FUR-BO-10002613"/>
    <s v="Furniture"/>
    <s v="Bookcases"/>
    <s v="Atlantic Metals Mobile 4-Shelf Bookcases, Custom Colors"/>
    <x v="1229"/>
    <n v="7"/>
    <n v="0.7"/>
    <n v="-786.74400000000026"/>
  </r>
  <r>
    <n v="1371"/>
    <s v="US-2015-103471"/>
    <d v="2015-12-24T00:00:00"/>
    <d v="2015-12-28T00:00:00"/>
    <s v="Standard Class"/>
    <s v="JR-15670"/>
    <s v="Jim Radford"/>
    <s v="Consumer"/>
    <s v="United States"/>
    <x v="77"/>
    <x v="22"/>
    <n v="80906"/>
    <s v="West"/>
    <s v="OFF-AR-10003405"/>
    <s v="Office Supplies"/>
    <s v="Art"/>
    <s v="Dixon My First Ticonderoga Pencil, #2"/>
    <x v="1230"/>
    <n v="3"/>
    <n v="0.2"/>
    <n v="1.5794999999999986"/>
  </r>
  <r>
    <n v="1372"/>
    <s v="CA-2017-136672"/>
    <d v="2017-03-07T00:00:00"/>
    <d v="2017-03-12T00:00:00"/>
    <s v="Standard Class"/>
    <s v="MG-17890"/>
    <s v="Michael Granlund"/>
    <s v="Home Office"/>
    <s v="United States"/>
    <x v="183"/>
    <x v="39"/>
    <n v="20735"/>
    <s v="East"/>
    <s v="TEC-AC-10004510"/>
    <s v="Technology"/>
    <s v="Accessories"/>
    <s v="Logitech Desktop MK120 Mouse and keyboard Combo"/>
    <x v="1231"/>
    <n v="3"/>
    <n v="0"/>
    <n v="4.9079999999999977"/>
  </r>
  <r>
    <n v="1373"/>
    <s v="US-2014-157021"/>
    <d v="2014-04-01T00:00:00"/>
    <d v="2014-04-06T00:00:00"/>
    <s v="Second Class"/>
    <s v="KM-16720"/>
    <s v="Kunst Miller"/>
    <s v="Consumer"/>
    <s v="United States"/>
    <x v="132"/>
    <x v="1"/>
    <n v="94591"/>
    <s v="West"/>
    <s v="OFF-LA-10002312"/>
    <s v="Office Supplies"/>
    <s v="Labels"/>
    <s v="Avery 490"/>
    <x v="461"/>
    <n v="2"/>
    <n v="0"/>
    <n v="14.8"/>
  </r>
  <r>
    <n v="1374"/>
    <s v="US-2014-157021"/>
    <d v="2014-04-01T00:00:00"/>
    <d v="2014-04-06T00:00:00"/>
    <s v="Second Class"/>
    <s v="KM-16720"/>
    <s v="Kunst Miller"/>
    <s v="Consumer"/>
    <s v="United States"/>
    <x v="132"/>
    <x v="1"/>
    <n v="94591"/>
    <s v="West"/>
    <s v="OFF-BI-10000042"/>
    <s v="Office Supplies"/>
    <s v="Binders"/>
    <s v="Pressboard Data Binder, Crimson, 12&quot; X 8 1/2&quot;"/>
    <x v="1232"/>
    <n v="4"/>
    <n v="0.2"/>
    <n v="5.5535999999999994"/>
  </r>
  <r>
    <n v="1375"/>
    <s v="CA-2015-120362"/>
    <d v="2015-09-14T00:00:00"/>
    <d v="2015-09-19T00:00:00"/>
    <s v="Standard Class"/>
    <s v="CA-12265"/>
    <s v="Christina Anderson"/>
    <s v="Consumer"/>
    <s v="United States"/>
    <x v="212"/>
    <x v="7"/>
    <n v="84604"/>
    <s v="West"/>
    <s v="FUR-TA-10003008"/>
    <s v="Furniture"/>
    <s v="Tables"/>
    <s v="Lesro Round Back Collection Coffee Table, End Table"/>
    <x v="1233"/>
    <n v="5"/>
    <n v="0"/>
    <n v="118.65750000000006"/>
  </r>
  <r>
    <n v="1376"/>
    <s v="CA-2014-126361"/>
    <d v="2014-08-04T00:00:00"/>
    <d v="2014-08-09T00:00:00"/>
    <s v="Second Class"/>
    <s v="VD-21670"/>
    <s v="Valerie Dominguez"/>
    <s v="Consumer"/>
    <s v="United States"/>
    <x v="213"/>
    <x v="7"/>
    <n v="84062"/>
    <s v="West"/>
    <s v="OFF-AP-10003590"/>
    <s v="Office Supplies"/>
    <s v="Appliances"/>
    <s v="Hoover WindTunnel Plus Canister Vacuum"/>
    <x v="1234"/>
    <n v="3"/>
    <n v="0"/>
    <n v="305.13000000000011"/>
  </r>
  <r>
    <n v="1377"/>
    <s v="CA-2014-126361"/>
    <d v="2014-08-04T00:00:00"/>
    <d v="2014-08-09T00:00:00"/>
    <s v="Second Class"/>
    <s v="VD-21670"/>
    <s v="Valerie Dominguez"/>
    <s v="Consumer"/>
    <s v="United States"/>
    <x v="213"/>
    <x v="7"/>
    <n v="84062"/>
    <s v="West"/>
    <s v="OFF-PA-10000806"/>
    <s v="Office Supplies"/>
    <s v="Paper"/>
    <s v="Xerox 1934"/>
    <x v="990"/>
    <n v="8"/>
    <n v="0"/>
    <n v="219.44159999999999"/>
  </r>
  <r>
    <n v="1378"/>
    <s v="CA-2014-126361"/>
    <d v="2014-08-04T00:00:00"/>
    <d v="2014-08-09T00:00:00"/>
    <s v="Second Class"/>
    <s v="VD-21670"/>
    <s v="Valerie Dominguez"/>
    <s v="Consumer"/>
    <s v="United States"/>
    <x v="213"/>
    <x v="7"/>
    <n v="84062"/>
    <s v="West"/>
    <s v="OFF-AR-10000896"/>
    <s v="Office Supplies"/>
    <s v="Art"/>
    <s v="Newell 329"/>
    <x v="1235"/>
    <n v="5"/>
    <n v="0"/>
    <n v="4.2639999999999993"/>
  </r>
  <r>
    <n v="1379"/>
    <s v="CA-2014-126361"/>
    <d v="2014-08-04T00:00:00"/>
    <d v="2014-08-09T00:00:00"/>
    <s v="Second Class"/>
    <s v="VD-21670"/>
    <s v="Valerie Dominguez"/>
    <s v="Consumer"/>
    <s v="United States"/>
    <x v="213"/>
    <x v="7"/>
    <n v="84062"/>
    <s v="West"/>
    <s v="TEC-PH-10002310"/>
    <s v="Technology"/>
    <s v="Phones"/>
    <s v="Panasonic KX T7731-B Digital phone"/>
    <x v="1236"/>
    <n v="5"/>
    <n v="0.2"/>
    <n v="34.996499999999969"/>
  </r>
  <r>
    <n v="1380"/>
    <s v="CA-2014-126361"/>
    <d v="2014-08-04T00:00:00"/>
    <d v="2014-08-09T00:00:00"/>
    <s v="Second Class"/>
    <s v="VD-21670"/>
    <s v="Valerie Dominguez"/>
    <s v="Consumer"/>
    <s v="United States"/>
    <x v="213"/>
    <x v="7"/>
    <n v="84062"/>
    <s v="West"/>
    <s v="OFF-ST-10002289"/>
    <s v="Office Supplies"/>
    <s v="Storage"/>
    <s v="Safco Wire Cube Shelving System, For Use as 4 or 5 14&quot; Cubes, Black"/>
    <x v="1237"/>
    <n v="5"/>
    <n v="0"/>
    <n v="7.9449999999999932"/>
  </r>
  <r>
    <n v="1381"/>
    <s v="CA-2014-126361"/>
    <d v="2014-08-04T00:00:00"/>
    <d v="2014-08-09T00:00:00"/>
    <s v="Second Class"/>
    <s v="VD-21670"/>
    <s v="Valerie Dominguez"/>
    <s v="Consumer"/>
    <s v="United States"/>
    <x v="213"/>
    <x v="7"/>
    <n v="84062"/>
    <s v="West"/>
    <s v="OFF-BI-10002852"/>
    <s v="Office Supplies"/>
    <s v="Binders"/>
    <s v="Ibico Standard Transparent Covers"/>
    <x v="1238"/>
    <n v="1"/>
    <n v="0.2"/>
    <n v="4.7792000000000003"/>
  </r>
  <r>
    <n v="1382"/>
    <s v="US-2016-100566"/>
    <d v="2016-09-03T00:00:00"/>
    <d v="2016-09-09T00:00:00"/>
    <s v="Standard Class"/>
    <s v="JK-16120"/>
    <s v="Julie Kriz"/>
    <s v="Home Office"/>
    <s v="United States"/>
    <x v="34"/>
    <x v="10"/>
    <n v="60505"/>
    <s v="Central"/>
    <s v="FUR-FU-10003394"/>
    <s v="Furniture"/>
    <s v="Furnishings"/>
    <s v="Tenex &quot;The Solids&quot; Textured Chair Mats"/>
    <x v="1239"/>
    <n v="3"/>
    <n v="0.6"/>
    <n v="-90.24839999999999"/>
  </r>
  <r>
    <n v="1383"/>
    <s v="US-2016-108504"/>
    <d v="2016-02-05T00:00:00"/>
    <d v="2016-02-05T00:00:00"/>
    <s v="Same Day"/>
    <s v="PP-18955"/>
    <s v="Paul Prost"/>
    <s v="Home Office"/>
    <s v="United States"/>
    <x v="214"/>
    <x v="32"/>
    <n v="30080"/>
    <s v="South"/>
    <s v="OFF-ST-10002344"/>
    <s v="Office Supplies"/>
    <s v="Storage"/>
    <s v="Carina 42&quot;Hx23 3/4&quot;W Media Storage Unit"/>
    <x v="1240"/>
    <n v="1"/>
    <n v="0"/>
    <n v="1.6196000000000055"/>
  </r>
  <r>
    <n v="1384"/>
    <s v="US-2016-108504"/>
    <d v="2016-02-05T00:00:00"/>
    <d v="2016-02-05T00:00:00"/>
    <s v="Same Day"/>
    <s v="PP-18955"/>
    <s v="Paul Prost"/>
    <s v="Home Office"/>
    <s v="United States"/>
    <x v="214"/>
    <x v="32"/>
    <n v="30080"/>
    <s v="South"/>
    <s v="OFF-PA-10001289"/>
    <s v="Office Supplies"/>
    <s v="Paper"/>
    <s v="White Computer Printout Paper by Universal"/>
    <x v="1241"/>
    <n v="9"/>
    <n v="0"/>
    <n v="170.9316"/>
  </r>
  <r>
    <n v="1385"/>
    <s v="US-2016-108504"/>
    <d v="2016-02-05T00:00:00"/>
    <d v="2016-02-05T00:00:00"/>
    <s v="Same Day"/>
    <s v="PP-18955"/>
    <s v="Paul Prost"/>
    <s v="Home Office"/>
    <s v="United States"/>
    <x v="214"/>
    <x v="32"/>
    <n v="30080"/>
    <s v="South"/>
    <s v="OFF-FA-10000053"/>
    <s v="Office Supplies"/>
    <s v="Fasteners"/>
    <s v="Revere Boxed Rubber Bands by Revere"/>
    <x v="1242"/>
    <n v="5"/>
    <n v="0"/>
    <n v="0.18900000000000028"/>
  </r>
  <r>
    <n v="1386"/>
    <s v="US-2016-108504"/>
    <d v="2016-02-05T00:00:00"/>
    <d v="2016-02-05T00:00:00"/>
    <s v="Same Day"/>
    <s v="PP-18955"/>
    <s v="Paul Prost"/>
    <s v="Home Office"/>
    <s v="United States"/>
    <x v="214"/>
    <x v="32"/>
    <n v="30080"/>
    <s v="South"/>
    <s v="FUR-FU-10004091"/>
    <s v="Furniture"/>
    <s v="Furnishings"/>
    <s v="Eldon 200 Class Desk Accessories, Black"/>
    <x v="609"/>
    <n v="3"/>
    <n v="0"/>
    <n v="7.1592000000000002"/>
  </r>
  <r>
    <n v="1387"/>
    <s v="US-2016-108504"/>
    <d v="2016-02-05T00:00:00"/>
    <d v="2016-02-05T00:00:00"/>
    <s v="Same Day"/>
    <s v="PP-18955"/>
    <s v="Paul Prost"/>
    <s v="Home Office"/>
    <s v="United States"/>
    <x v="214"/>
    <x v="32"/>
    <n v="30080"/>
    <s v="South"/>
    <s v="FUR-BO-10004015"/>
    <s v="Furniture"/>
    <s v="Bookcases"/>
    <s v="Bush Andora Bookcase, Maple/Graphite Gray Finish"/>
    <x v="1243"/>
    <n v="2"/>
    <n v="0"/>
    <n v="52.795599999999979"/>
  </r>
  <r>
    <n v="1388"/>
    <s v="US-2016-108504"/>
    <d v="2016-02-05T00:00:00"/>
    <d v="2016-02-05T00:00:00"/>
    <s v="Same Day"/>
    <s v="PP-18955"/>
    <s v="Paul Prost"/>
    <s v="Home Office"/>
    <s v="United States"/>
    <x v="214"/>
    <x v="32"/>
    <n v="30080"/>
    <s v="South"/>
    <s v="OFF-EN-10003001"/>
    <s v="Office Supplies"/>
    <s v="Envelopes"/>
    <s v="Ames Color-File Green Diamond Border X-ray Mailers"/>
    <x v="1244"/>
    <n v="2"/>
    <n v="0"/>
    <n v="78.941199999999995"/>
  </r>
  <r>
    <n v="1389"/>
    <s v="US-2016-108504"/>
    <d v="2016-02-05T00:00:00"/>
    <d v="2016-02-05T00:00:00"/>
    <s v="Same Day"/>
    <s v="PP-18955"/>
    <s v="Paul Prost"/>
    <s v="Home Office"/>
    <s v="United States"/>
    <x v="214"/>
    <x v="32"/>
    <n v="30080"/>
    <s v="South"/>
    <s v="TEC-PH-10000215"/>
    <s v="Technology"/>
    <s v="Phones"/>
    <s v="Plantronics Cordless Phone Headset with In-line Volume - M214C"/>
    <x v="1245"/>
    <n v="3"/>
    <n v="0"/>
    <n v="28.309500000000007"/>
  </r>
  <r>
    <n v="1390"/>
    <s v="US-2016-108504"/>
    <d v="2016-02-05T00:00:00"/>
    <d v="2016-02-05T00:00:00"/>
    <s v="Same Day"/>
    <s v="PP-18955"/>
    <s v="Paul Prost"/>
    <s v="Home Office"/>
    <s v="United States"/>
    <x v="214"/>
    <x v="32"/>
    <n v="30080"/>
    <s v="South"/>
    <s v="TEC-PH-10003645"/>
    <s v="Technology"/>
    <s v="Phones"/>
    <s v="Aastra 57i VoIP phone"/>
    <x v="1246"/>
    <n v="3"/>
    <n v="0"/>
    <n v="126.05580000000002"/>
  </r>
  <r>
    <n v="1391"/>
    <s v="US-2016-108504"/>
    <d v="2016-02-05T00:00:00"/>
    <d v="2016-02-05T00:00:00"/>
    <s v="Same Day"/>
    <s v="PP-18955"/>
    <s v="Paul Prost"/>
    <s v="Home Office"/>
    <s v="United States"/>
    <x v="214"/>
    <x v="32"/>
    <n v="30080"/>
    <s v="South"/>
    <s v="OFF-PA-10000357"/>
    <s v="Office Supplies"/>
    <s v="Paper"/>
    <s v="White Dual Perf Computer Printout Paper, 2700 Sheets, 1 Part, Heavyweight, 20 lbs., 14 7/8 x 11"/>
    <x v="1247"/>
    <n v="3"/>
    <n v="0"/>
    <n v="60.255300000000005"/>
  </r>
  <r>
    <n v="1392"/>
    <s v="US-2016-108504"/>
    <d v="2016-02-05T00:00:00"/>
    <d v="2016-02-05T00:00:00"/>
    <s v="Same Day"/>
    <s v="PP-18955"/>
    <s v="Paul Prost"/>
    <s v="Home Office"/>
    <s v="United States"/>
    <x v="214"/>
    <x v="32"/>
    <n v="30080"/>
    <s v="South"/>
    <s v="OFF-ST-10004804"/>
    <s v="Office Supplies"/>
    <s v="Storage"/>
    <s v="Belkin 19&quot; Vented Equipment Shelf, Black"/>
    <x v="1248"/>
    <n v="3"/>
    <n v="0"/>
    <n v="1.5444000000000031"/>
  </r>
  <r>
    <n v="1393"/>
    <s v="US-2016-108504"/>
    <d v="2016-02-05T00:00:00"/>
    <d v="2016-02-05T00:00:00"/>
    <s v="Same Day"/>
    <s v="PP-18955"/>
    <s v="Paul Prost"/>
    <s v="Home Office"/>
    <s v="United States"/>
    <x v="214"/>
    <x v="32"/>
    <n v="30080"/>
    <s v="South"/>
    <s v="OFF-PA-10003892"/>
    <s v="Office Supplies"/>
    <s v="Paper"/>
    <s v="Xerox 1943"/>
    <x v="1249"/>
    <n v="7"/>
    <n v="0"/>
    <n v="160.91389999999998"/>
  </r>
  <r>
    <n v="1394"/>
    <s v="CA-2017-124828"/>
    <d v="2017-07-03T00:00:00"/>
    <d v="2017-07-04T00:00:00"/>
    <s v="First Class"/>
    <s v="YS-21880"/>
    <s v="Yana Sorensen"/>
    <s v="Corporate"/>
    <s v="United States"/>
    <x v="140"/>
    <x v="3"/>
    <n v="27217"/>
    <s v="South"/>
    <s v="OFF-AR-10003514"/>
    <s v="Office Supplies"/>
    <s v="Art"/>
    <s v="4009 Highlighters by Sanford"/>
    <x v="1250"/>
    <n v="3"/>
    <n v="0.2"/>
    <n v="1.5521999999999991"/>
  </r>
  <r>
    <n v="1395"/>
    <s v="US-2017-117247"/>
    <d v="2017-10-09T00:00:00"/>
    <d v="2017-10-14T00:00:00"/>
    <s v="Standard Class"/>
    <s v="CK-12760"/>
    <s v="Cyma Kinney"/>
    <s v="Corporate"/>
    <s v="United States"/>
    <x v="34"/>
    <x v="10"/>
    <n v="60505"/>
    <s v="Central"/>
    <s v="FUR-TA-10002958"/>
    <s v="Furniture"/>
    <s v="Tables"/>
    <s v="Bevis Oval Conference Table, Walnut"/>
    <x v="1251"/>
    <n v="5"/>
    <n v="0.5"/>
    <n v="-430.61700000000019"/>
  </r>
  <r>
    <n v="1396"/>
    <s v="US-2017-117247"/>
    <d v="2017-10-09T00:00:00"/>
    <d v="2017-10-14T00:00:00"/>
    <s v="Standard Class"/>
    <s v="CK-12760"/>
    <s v="Cyma Kinney"/>
    <s v="Corporate"/>
    <s v="United States"/>
    <x v="34"/>
    <x v="10"/>
    <n v="60505"/>
    <s v="Central"/>
    <s v="FUR-TA-10001676"/>
    <s v="Furniture"/>
    <s v="Tables"/>
    <s v="Hon 61000 Series Interactive Training Tables"/>
    <x v="1252"/>
    <n v="3"/>
    <n v="0.5"/>
    <n v="-42.652799999999999"/>
  </r>
  <r>
    <n v="1397"/>
    <s v="CA-2016-124485"/>
    <d v="2016-11-24T00:00:00"/>
    <d v="2016-11-26T00:00:00"/>
    <s v="First Class"/>
    <s v="NC-18340"/>
    <s v="Nat Carroll"/>
    <s v="Consumer"/>
    <s v="United States"/>
    <x v="20"/>
    <x v="15"/>
    <n v="10035"/>
    <s v="East"/>
    <s v="OFF-BI-10000822"/>
    <s v="Office Supplies"/>
    <s v="Binders"/>
    <s v="Acco PRESSTEX Data Binder with Storage Hooks, Light Blue, 9 1/2&quot; X 11&quot;"/>
    <x v="1253"/>
    <n v="4"/>
    <n v="0.2"/>
    <n v="6.025599999999999"/>
  </r>
  <r>
    <n v="1398"/>
    <s v="CA-2016-124485"/>
    <d v="2016-11-24T00:00:00"/>
    <d v="2016-11-26T00:00:00"/>
    <s v="First Class"/>
    <s v="NC-18340"/>
    <s v="Nat Carroll"/>
    <s v="Consumer"/>
    <s v="United States"/>
    <x v="20"/>
    <x v="15"/>
    <n v="10035"/>
    <s v="East"/>
    <s v="OFF-PA-10004971"/>
    <s v="Office Supplies"/>
    <s v="Paper"/>
    <s v="Xerox 196"/>
    <x v="1057"/>
    <n v="2"/>
    <n v="0"/>
    <n v="5.6644000000000005"/>
  </r>
  <r>
    <n v="1399"/>
    <s v="CA-2016-124485"/>
    <d v="2016-11-24T00:00:00"/>
    <d v="2016-11-26T00:00:00"/>
    <s v="First Class"/>
    <s v="NC-18340"/>
    <s v="Nat Carroll"/>
    <s v="Consumer"/>
    <s v="United States"/>
    <x v="20"/>
    <x v="15"/>
    <n v="10035"/>
    <s v="East"/>
    <s v="TEC-AC-10002323"/>
    <s v="Technology"/>
    <s v="Accessories"/>
    <s v="SanDisk Ultra 32 GB MicroSDHC Class 10 Memory Card"/>
    <x v="1254"/>
    <n v="4"/>
    <n v="0"/>
    <n v="11.492000000000004"/>
  </r>
  <r>
    <n v="1400"/>
    <s v="CA-2016-124485"/>
    <d v="2016-11-24T00:00:00"/>
    <d v="2016-11-26T00:00:00"/>
    <s v="First Class"/>
    <s v="NC-18340"/>
    <s v="Nat Carroll"/>
    <s v="Consumer"/>
    <s v="United States"/>
    <x v="20"/>
    <x v="15"/>
    <n v="10035"/>
    <s v="East"/>
    <s v="OFF-PA-10004888"/>
    <s v="Office Supplies"/>
    <s v="Paper"/>
    <s v="Xerox 217"/>
    <x v="90"/>
    <n v="1"/>
    <n v="0"/>
    <n v="3.1104000000000003"/>
  </r>
  <r>
    <n v="1401"/>
    <s v="CA-2016-159212"/>
    <d v="2016-11-01T00:00:00"/>
    <d v="2016-11-05T00:00:00"/>
    <s v="Standard Class"/>
    <s v="KM-16375"/>
    <s v="Katherine Murray"/>
    <s v="Home Office"/>
    <s v="United States"/>
    <x v="127"/>
    <x v="17"/>
    <n v="24153"/>
    <s v="South"/>
    <s v="TEC-PH-10003988"/>
    <s v="Technology"/>
    <s v="Phones"/>
    <s v="LF Elite 3D Dazzle Designer Hard Case Cover, Lf Stylus Pen and Wiper For Apple Iphone 5c Mini Lite"/>
    <x v="48"/>
    <n v="2"/>
    <n v="0"/>
    <n v="6.104000000000001"/>
  </r>
  <r>
    <n v="1402"/>
    <s v="CA-2016-159212"/>
    <d v="2016-11-01T00:00:00"/>
    <d v="2016-11-05T00:00:00"/>
    <s v="Standard Class"/>
    <s v="KM-16375"/>
    <s v="Katherine Murray"/>
    <s v="Home Office"/>
    <s v="United States"/>
    <x v="127"/>
    <x v="17"/>
    <n v="24153"/>
    <s v="South"/>
    <s v="OFF-EN-10002230"/>
    <s v="Office Supplies"/>
    <s v="Envelopes"/>
    <s v="Airmail Envelopes"/>
    <x v="1255"/>
    <n v="3"/>
    <n v="0"/>
    <n v="118.34129999999999"/>
  </r>
  <r>
    <n v="1403"/>
    <s v="US-2016-161396"/>
    <d v="2016-04-19T00:00:00"/>
    <d v="2016-04-25T00:00:00"/>
    <s v="Standard Class"/>
    <s v="GM-14455"/>
    <s v="Gary Mitchum"/>
    <s v="Home Office"/>
    <s v="United States"/>
    <x v="38"/>
    <x v="24"/>
    <n v="43229"/>
    <s v="East"/>
    <s v="FUR-TA-10002622"/>
    <s v="Furniture"/>
    <s v="Tables"/>
    <s v="Bush Andora Conference Table, Maple/Graphite Gray Finish"/>
    <x v="1256"/>
    <n v="2"/>
    <n v="0.4"/>
    <n v="-58.133199999999988"/>
  </r>
  <r>
    <n v="1404"/>
    <s v="US-2016-161396"/>
    <d v="2016-04-19T00:00:00"/>
    <d v="2016-04-25T00:00:00"/>
    <s v="Standard Class"/>
    <s v="GM-14455"/>
    <s v="Gary Mitchum"/>
    <s v="Home Office"/>
    <s v="United States"/>
    <x v="38"/>
    <x v="24"/>
    <n v="43229"/>
    <s v="East"/>
    <s v="OFF-PA-10000418"/>
    <s v="Office Supplies"/>
    <s v="Paper"/>
    <s v="Xerox 189"/>
    <x v="1257"/>
    <n v="5"/>
    <n v="0.2"/>
    <n v="146.79"/>
  </r>
  <r>
    <n v="1405"/>
    <s v="US-2014-118486"/>
    <d v="2014-04-06T00:00:00"/>
    <d v="2014-04-08T00:00:00"/>
    <s v="First Class"/>
    <s v="SD-20485"/>
    <s v="Shirley Daniels"/>
    <s v="Home Office"/>
    <s v="United States"/>
    <x v="10"/>
    <x v="9"/>
    <n v="19143"/>
    <s v="East"/>
    <s v="OFF-SU-10004498"/>
    <s v="Office Supplies"/>
    <s v="Supplies"/>
    <s v="Martin-Yale Premier Letter Opener"/>
    <x v="1258"/>
    <n v="1"/>
    <n v="0.2"/>
    <n v="-2.1896000000000004"/>
  </r>
  <r>
    <n v="1406"/>
    <s v="US-2014-118486"/>
    <d v="2014-04-06T00:00:00"/>
    <d v="2014-04-08T00:00:00"/>
    <s v="First Class"/>
    <s v="SD-20485"/>
    <s v="Shirley Daniels"/>
    <s v="Home Office"/>
    <s v="United States"/>
    <x v="10"/>
    <x v="9"/>
    <n v="19143"/>
    <s v="East"/>
    <s v="FUR-TA-10001039"/>
    <s v="Furniture"/>
    <s v="Tables"/>
    <s v="KI Adjustable-Height Table"/>
    <x v="1259"/>
    <n v="3"/>
    <n v="0.4"/>
    <n v="-36.11160000000001"/>
  </r>
  <r>
    <n v="1407"/>
    <s v="US-2014-118486"/>
    <d v="2014-04-06T00:00:00"/>
    <d v="2014-04-08T00:00:00"/>
    <s v="First Class"/>
    <s v="SD-20485"/>
    <s v="Shirley Daniels"/>
    <s v="Home Office"/>
    <s v="United States"/>
    <x v="10"/>
    <x v="9"/>
    <n v="19143"/>
    <s v="East"/>
    <s v="TEC-AC-10004659"/>
    <s v="Technology"/>
    <s v="Accessories"/>
    <s v="Imation Secure+ Hardware Encrypted USB 2.0 Flash Drive; 16GB"/>
    <x v="1260"/>
    <n v="2"/>
    <n v="0.2"/>
    <n v="21.896999999999991"/>
  </r>
  <r>
    <n v="1408"/>
    <s v="CA-2016-130407"/>
    <d v="2016-09-02T00:00:00"/>
    <d v="2016-09-06T00:00:00"/>
    <s v="Standard Class"/>
    <s v="KD-16270"/>
    <s v="Karen Daniels"/>
    <s v="Consumer"/>
    <s v="United States"/>
    <x v="20"/>
    <x v="15"/>
    <n v="10024"/>
    <s v="East"/>
    <s v="OFF-AR-10002240"/>
    <s v="Office Supplies"/>
    <s v="Art"/>
    <s v="Panasonic KP-150 Electric Pencil Sharpener"/>
    <x v="1261"/>
    <n v="2"/>
    <n v="0"/>
    <n v="19.6248"/>
  </r>
  <r>
    <n v="1409"/>
    <s v="CA-2016-130407"/>
    <d v="2016-09-02T00:00:00"/>
    <d v="2016-09-06T00:00:00"/>
    <s v="Standard Class"/>
    <s v="KD-16270"/>
    <s v="Karen Daniels"/>
    <s v="Consumer"/>
    <s v="United States"/>
    <x v="20"/>
    <x v="15"/>
    <n v="10024"/>
    <s v="East"/>
    <s v="FUR-FU-10001967"/>
    <s v="Furniture"/>
    <s v="Furnishings"/>
    <s v="Telescoping Adjustable Floor Lamp"/>
    <x v="372"/>
    <n v="2"/>
    <n v="0"/>
    <n v="9.9949999999999974"/>
  </r>
  <r>
    <n v="1410"/>
    <s v="US-2016-122245"/>
    <d v="2016-09-25T00:00:00"/>
    <d v="2016-09-30T00:00:00"/>
    <s v="Standard Class"/>
    <s v="AB-10105"/>
    <s v="Adrian Barton"/>
    <s v="Consumer"/>
    <s v="United States"/>
    <x v="42"/>
    <x v="16"/>
    <n v="85023"/>
    <s v="West"/>
    <s v="FUR-TA-10002356"/>
    <s v="Furniture"/>
    <s v="Tables"/>
    <s v="Bevis Boat-Shaped Conference Table"/>
    <x v="865"/>
    <n v="3"/>
    <n v="0.5"/>
    <n v="-204.44580000000005"/>
  </r>
  <r>
    <n v="1411"/>
    <s v="CA-2017-105144"/>
    <d v="2017-11-04T00:00:00"/>
    <d v="2017-11-11T00:00:00"/>
    <s v="Standard Class"/>
    <s v="SZ-20035"/>
    <s v="Sam Zeldin"/>
    <s v="Home Office"/>
    <s v="United States"/>
    <x v="55"/>
    <x v="5"/>
    <n v="75051"/>
    <s v="Central"/>
    <s v="OFF-LA-10003923"/>
    <s v="Office Supplies"/>
    <s v="Labels"/>
    <s v="Alphabetical Labels for Top Tab Filing"/>
    <x v="208"/>
    <n v="2"/>
    <n v="0.2"/>
    <n v="8.879999999999999"/>
  </r>
  <r>
    <n v="1412"/>
    <s v="CA-2016-136329"/>
    <d v="2016-07-09T00:00:00"/>
    <d v="2016-07-13T00:00:00"/>
    <s v="Standard Class"/>
    <s v="JD-15895"/>
    <s v="Jonathan Doherty"/>
    <s v="Corporate"/>
    <s v="United States"/>
    <x v="20"/>
    <x v="15"/>
    <n v="10035"/>
    <s v="East"/>
    <s v="FUR-CH-10002335"/>
    <s v="Furniture"/>
    <s v="Chairs"/>
    <s v="Hon GuestStacker Chair"/>
    <x v="1262"/>
    <n v="2"/>
    <n v="0.1"/>
    <n v="72.534400000000005"/>
  </r>
  <r>
    <n v="1413"/>
    <s v="CA-2016-136329"/>
    <d v="2016-07-09T00:00:00"/>
    <d v="2016-07-13T00:00:00"/>
    <s v="Standard Class"/>
    <s v="JD-15895"/>
    <s v="Jonathan Doherty"/>
    <s v="Corporate"/>
    <s v="United States"/>
    <x v="20"/>
    <x v="15"/>
    <n v="10035"/>
    <s v="East"/>
    <s v="FUR-FU-10000723"/>
    <s v="Furniture"/>
    <s v="Furnishings"/>
    <s v="Deflect-o EconoMat Studded, No Bevel Mat for Low Pile Carpeting"/>
    <x v="1263"/>
    <n v="4"/>
    <n v="0"/>
    <n v="14.875200000000007"/>
  </r>
  <r>
    <n v="1414"/>
    <s v="CA-2014-146640"/>
    <d v="2014-06-30T00:00:00"/>
    <d v="2014-07-05T00:00:00"/>
    <s v="Standard Class"/>
    <s v="HA-14905"/>
    <s v="Helen Abelman"/>
    <s v="Consumer"/>
    <s v="United States"/>
    <x v="20"/>
    <x v="15"/>
    <n v="10024"/>
    <s v="East"/>
    <s v="OFF-BI-10002867"/>
    <s v="Office Supplies"/>
    <s v="Binders"/>
    <s v="GBC Recycled Regency Composition Covers"/>
    <x v="1264"/>
    <n v="7"/>
    <n v="0.2"/>
    <n v="108.79959999999997"/>
  </r>
  <r>
    <n v="1415"/>
    <s v="CA-2017-115994"/>
    <d v="2017-01-28T00:00:00"/>
    <d v="2017-01-31T00:00:00"/>
    <s v="Second Class"/>
    <s v="BT-11305"/>
    <s v="Beth Thompson"/>
    <s v="Home Office"/>
    <s v="United States"/>
    <x v="116"/>
    <x v="1"/>
    <n v="92627"/>
    <s v="West"/>
    <s v="TEC-AC-10000580"/>
    <s v="Technology"/>
    <s v="Accessories"/>
    <s v="Logitech G13 Programmable Gameboard with LCD Display"/>
    <x v="764"/>
    <n v="3"/>
    <n v="0"/>
    <n v="26.39670000000001"/>
  </r>
  <r>
    <n v="1416"/>
    <s v="CA-2017-115994"/>
    <d v="2017-01-28T00:00:00"/>
    <d v="2017-01-31T00:00:00"/>
    <s v="Second Class"/>
    <s v="BT-11305"/>
    <s v="Beth Thompson"/>
    <s v="Home Office"/>
    <s v="United States"/>
    <x v="116"/>
    <x v="1"/>
    <n v="92627"/>
    <s v="West"/>
    <s v="FUR-FU-10003976"/>
    <s v="Furniture"/>
    <s v="Furnishings"/>
    <s v="DAX Executive Solid Wood Document Frame, Desktop or Hang, Mahogany, 5 x 7"/>
    <x v="1265"/>
    <n v="3"/>
    <n v="0"/>
    <n v="12.831599999999996"/>
  </r>
  <r>
    <n v="1417"/>
    <s v="CA-2015-126697"/>
    <d v="2015-09-21T00:00:00"/>
    <d v="2015-09-24T00:00:00"/>
    <s v="First Class"/>
    <s v="SV-20815"/>
    <s v="Stuart Van"/>
    <s v="Corporate"/>
    <s v="United States"/>
    <x v="12"/>
    <x v="5"/>
    <n v="77041"/>
    <s v="Central"/>
    <s v="TEC-PH-10002922"/>
    <s v="Technology"/>
    <s v="Phones"/>
    <s v="ShoreTel ShorePhone IP 230 VoIP phone"/>
    <x v="1266"/>
    <n v="7"/>
    <n v="0.2"/>
    <n v="118.29299999999989"/>
  </r>
  <r>
    <n v="1418"/>
    <s v="CA-2015-126697"/>
    <d v="2015-09-21T00:00:00"/>
    <d v="2015-09-24T00:00:00"/>
    <s v="First Class"/>
    <s v="SV-20815"/>
    <s v="Stuart Van"/>
    <s v="Corporate"/>
    <s v="United States"/>
    <x v="12"/>
    <x v="5"/>
    <n v="77041"/>
    <s v="Central"/>
    <s v="TEC-AC-10004353"/>
    <s v="Technology"/>
    <s v="Accessories"/>
    <s v="Hypercom P1300 Pinpad"/>
    <x v="1267"/>
    <n v="3"/>
    <n v="0.2"/>
    <n v="32.130000000000003"/>
  </r>
  <r>
    <n v="1419"/>
    <s v="CA-2015-126697"/>
    <d v="2015-09-21T00:00:00"/>
    <d v="2015-09-24T00:00:00"/>
    <s v="First Class"/>
    <s v="SV-20815"/>
    <s v="Stuart Van"/>
    <s v="Corporate"/>
    <s v="United States"/>
    <x v="12"/>
    <x v="5"/>
    <n v="77041"/>
    <s v="Central"/>
    <s v="FUR-FU-10001706"/>
    <s v="Furniture"/>
    <s v="Furnishings"/>
    <s v="Longer-Life Soft White Bulbs"/>
    <x v="1268"/>
    <n v="4"/>
    <n v="0.6"/>
    <n v="-1.4783999999999997"/>
  </r>
  <r>
    <n v="1420"/>
    <s v="CA-2015-124800"/>
    <d v="2015-09-26T00:00:00"/>
    <d v="2015-09-30T00:00:00"/>
    <s v="Standard Class"/>
    <s v="RW-19540"/>
    <s v="Rick Wilson"/>
    <s v="Corporate"/>
    <s v="United States"/>
    <x v="123"/>
    <x v="16"/>
    <n v="85204"/>
    <s v="West"/>
    <s v="OFF-PA-10000501"/>
    <s v="Office Supplies"/>
    <s v="Paper"/>
    <s v="Petty Cash Envelope"/>
    <x v="1269"/>
    <n v="4"/>
    <n v="0.2"/>
    <n v="31.273599999999998"/>
  </r>
  <r>
    <n v="1421"/>
    <s v="CA-2015-124800"/>
    <d v="2015-09-26T00:00:00"/>
    <d v="2015-09-30T00:00:00"/>
    <s v="Standard Class"/>
    <s v="RW-19540"/>
    <s v="Rick Wilson"/>
    <s v="Corporate"/>
    <s v="United States"/>
    <x v="123"/>
    <x v="16"/>
    <n v="85204"/>
    <s v="West"/>
    <s v="OFF-BI-10000778"/>
    <s v="Office Supplies"/>
    <s v="Binders"/>
    <s v="GBC VeloBinder Electric Binding Machine"/>
    <x v="1270"/>
    <n v="2"/>
    <n v="0.7"/>
    <n v="-48.391999999999982"/>
  </r>
  <r>
    <n v="1422"/>
    <s v="CA-2015-124800"/>
    <d v="2015-09-26T00:00:00"/>
    <d v="2015-09-30T00:00:00"/>
    <s v="Standard Class"/>
    <s v="RW-19540"/>
    <s v="Rick Wilson"/>
    <s v="Corporate"/>
    <s v="United States"/>
    <x v="123"/>
    <x v="16"/>
    <n v="85204"/>
    <s v="West"/>
    <s v="OFF-AP-10004980"/>
    <s v="Office Supplies"/>
    <s v="Appliances"/>
    <s v="3M Replacement Filter for Office Air Cleaner for 20' x 33' Room"/>
    <x v="1271"/>
    <n v="2"/>
    <n v="0.2"/>
    <n v="14.409600000000003"/>
  </r>
  <r>
    <n v="1423"/>
    <s v="CA-2015-124800"/>
    <d v="2015-09-26T00:00:00"/>
    <d v="2015-09-30T00:00:00"/>
    <s v="Standard Class"/>
    <s v="RW-19540"/>
    <s v="Rick Wilson"/>
    <s v="Corporate"/>
    <s v="United States"/>
    <x v="123"/>
    <x v="16"/>
    <n v="85204"/>
    <s v="West"/>
    <s v="OFF-BI-10003984"/>
    <s v="Office Supplies"/>
    <s v="Binders"/>
    <s v="Lock-Up Easel 'Spel-Binder'"/>
    <x v="1272"/>
    <n v="9"/>
    <n v="0.7"/>
    <n v="-59.057100000000005"/>
  </r>
  <r>
    <n v="1424"/>
    <s v="CA-2015-124800"/>
    <d v="2015-09-26T00:00:00"/>
    <d v="2015-09-30T00:00:00"/>
    <s v="Standard Class"/>
    <s v="RW-19540"/>
    <s v="Rick Wilson"/>
    <s v="Corporate"/>
    <s v="United States"/>
    <x v="123"/>
    <x v="16"/>
    <n v="85204"/>
    <s v="West"/>
    <s v="OFF-ST-10000798"/>
    <s v="Office Supplies"/>
    <s v="Storage"/>
    <s v="2300 Heavy-Duty Transfer File Systems by Perma"/>
    <x v="1273"/>
    <n v="6"/>
    <n v="0.2"/>
    <n v="-1.4988000000000135"/>
  </r>
  <r>
    <n v="1425"/>
    <s v="CA-2015-124800"/>
    <d v="2015-09-26T00:00:00"/>
    <d v="2015-09-30T00:00:00"/>
    <s v="Standard Class"/>
    <s v="RW-19540"/>
    <s v="Rick Wilson"/>
    <s v="Corporate"/>
    <s v="United States"/>
    <x v="123"/>
    <x v="16"/>
    <n v="85204"/>
    <s v="West"/>
    <s v="TEC-PH-10001750"/>
    <s v="Technology"/>
    <s v="Phones"/>
    <s v="Samsung Rugby III"/>
    <x v="1274"/>
    <n v="5"/>
    <n v="0.2"/>
    <n v="23.096500000000006"/>
  </r>
  <r>
    <n v="1426"/>
    <s v="CA-2015-124800"/>
    <d v="2015-09-26T00:00:00"/>
    <d v="2015-09-30T00:00:00"/>
    <s v="Standard Class"/>
    <s v="RW-19540"/>
    <s v="Rick Wilson"/>
    <s v="Corporate"/>
    <s v="United States"/>
    <x v="123"/>
    <x v="16"/>
    <n v="85204"/>
    <s v="West"/>
    <s v="OFF-ST-10002743"/>
    <s v="Office Supplies"/>
    <s v="Storage"/>
    <s v="SAFCO Boltless Steel Shelving"/>
    <x v="1275"/>
    <n v="4"/>
    <n v="0.2"/>
    <n v="-86.366400000000027"/>
  </r>
  <r>
    <n v="1427"/>
    <s v="US-2015-164448"/>
    <d v="2015-10-31T00:00:00"/>
    <d v="2015-11-04T00:00:00"/>
    <s v="Second Class"/>
    <s v="DK-12835"/>
    <s v="Damala Kotsonis"/>
    <s v="Corporate"/>
    <s v="United States"/>
    <x v="162"/>
    <x v="1"/>
    <n v="93905"/>
    <s v="West"/>
    <s v="OFF-BI-10002949"/>
    <s v="Office Supplies"/>
    <s v="Binders"/>
    <s v="Prestige Round Ring Binders"/>
    <x v="1276"/>
    <n v="2"/>
    <n v="0.2"/>
    <n v="3.283199999999999"/>
  </r>
  <r>
    <n v="1428"/>
    <s v="US-2015-164448"/>
    <d v="2015-10-31T00:00:00"/>
    <d v="2015-11-04T00:00:00"/>
    <s v="Second Class"/>
    <s v="DK-12835"/>
    <s v="Damala Kotsonis"/>
    <s v="Corporate"/>
    <s v="United States"/>
    <x v="162"/>
    <x v="1"/>
    <n v="93905"/>
    <s v="West"/>
    <s v="OFF-EN-10002600"/>
    <s v="Office Supplies"/>
    <s v="Envelopes"/>
    <s v="Redi-Strip #10 Envelopes, 4 1/8 x 9 1/2"/>
    <x v="1277"/>
    <n v="5"/>
    <n v="0"/>
    <n v="7.08"/>
  </r>
  <r>
    <n v="1429"/>
    <s v="US-2015-164448"/>
    <d v="2015-10-31T00:00:00"/>
    <d v="2015-11-04T00:00:00"/>
    <s v="Second Class"/>
    <s v="DK-12835"/>
    <s v="Damala Kotsonis"/>
    <s v="Corporate"/>
    <s v="United States"/>
    <x v="162"/>
    <x v="1"/>
    <n v="93905"/>
    <s v="West"/>
    <s v="OFF-BI-10003708"/>
    <s v="Office Supplies"/>
    <s v="Binders"/>
    <s v="Acco Four Pocket Poly Ring Binder with Label Holder, Smoke, 1&quot;"/>
    <x v="1278"/>
    <n v="5"/>
    <n v="0.2"/>
    <n v="9.3124999999999982"/>
  </r>
  <r>
    <n v="1430"/>
    <s v="US-2015-164448"/>
    <d v="2015-10-31T00:00:00"/>
    <d v="2015-11-04T00:00:00"/>
    <s v="Second Class"/>
    <s v="DK-12835"/>
    <s v="Damala Kotsonis"/>
    <s v="Corporate"/>
    <s v="United States"/>
    <x v="162"/>
    <x v="1"/>
    <n v="93905"/>
    <s v="West"/>
    <s v="OFF-LA-10003510"/>
    <s v="Office Supplies"/>
    <s v="Labels"/>
    <s v="Avery 4027 File Folder Labels for Dot Matrix Printers, 5000 Labels per Box, White"/>
    <x v="1279"/>
    <n v="14"/>
    <n v="0"/>
    <n v="196.61320000000001"/>
  </r>
  <r>
    <n v="1431"/>
    <s v="CA-2017-122700"/>
    <d v="2017-11-26T00:00:00"/>
    <d v="2017-11-30T00:00:00"/>
    <s v="Standard Class"/>
    <s v="LT-17110"/>
    <s v="Liz Thompson"/>
    <s v="Consumer"/>
    <s v="United States"/>
    <x v="38"/>
    <x v="24"/>
    <n v="43229"/>
    <s v="East"/>
    <s v="TEC-PH-10003092"/>
    <s v="Technology"/>
    <s v="Phones"/>
    <s v="Motorola L804"/>
    <x v="1280"/>
    <n v="8"/>
    <n v="0.4"/>
    <n v="-40.47120000000001"/>
  </r>
  <r>
    <n v="1432"/>
    <s v="CA-2014-120768"/>
    <d v="2014-12-19T00:00:00"/>
    <d v="2014-12-21T00:00:00"/>
    <s v="Second Class"/>
    <s v="IM-15070"/>
    <s v="Irene Maddox"/>
    <s v="Consumer"/>
    <s v="United States"/>
    <x v="159"/>
    <x v="19"/>
    <n v="35630"/>
    <s v="South"/>
    <s v="OFF-BI-10001191"/>
    <s v="Office Supplies"/>
    <s v="Binders"/>
    <s v="Canvas Sectional Post Binders"/>
    <x v="1281"/>
    <n v="6"/>
    <n v="0"/>
    <n v="74.852400000000003"/>
  </r>
  <r>
    <n v="1433"/>
    <s v="CA-2014-120768"/>
    <d v="2014-12-19T00:00:00"/>
    <d v="2014-12-21T00:00:00"/>
    <s v="Second Class"/>
    <s v="IM-15070"/>
    <s v="Irene Maddox"/>
    <s v="Consumer"/>
    <s v="United States"/>
    <x v="159"/>
    <x v="19"/>
    <n v="35630"/>
    <s v="South"/>
    <s v="OFF-SU-10004115"/>
    <s v="Office Supplies"/>
    <s v="Supplies"/>
    <s v="Acme Stainless Steel Office Snips"/>
    <x v="1282"/>
    <n v="1"/>
    <n v="0"/>
    <n v="1.9629000000000003"/>
  </r>
  <r>
    <n v="1434"/>
    <s v="CA-2014-120768"/>
    <d v="2014-12-19T00:00:00"/>
    <d v="2014-12-21T00:00:00"/>
    <s v="Second Class"/>
    <s v="IM-15070"/>
    <s v="Irene Maddox"/>
    <s v="Consumer"/>
    <s v="United States"/>
    <x v="159"/>
    <x v="19"/>
    <n v="35630"/>
    <s v="South"/>
    <s v="FUR-CH-10000513"/>
    <s v="Furniture"/>
    <s v="Chairs"/>
    <s v="High-Back Leather Manager's Chair"/>
    <x v="1283"/>
    <n v="14"/>
    <n v="0"/>
    <n v="163.78740000000002"/>
  </r>
  <r>
    <n v="1435"/>
    <s v="US-2016-153129"/>
    <d v="2016-12-26T00:00:00"/>
    <d v="2016-12-30T00:00:00"/>
    <s v="Standard Class"/>
    <s v="FP-14320"/>
    <s v="Frank Preis"/>
    <s v="Consumer"/>
    <s v="United States"/>
    <x v="4"/>
    <x v="4"/>
    <n v="98105"/>
    <s v="West"/>
    <s v="OFF-PA-10003673"/>
    <s v="Office Supplies"/>
    <s v="Paper"/>
    <s v="Strathmore Photo Mount Cards"/>
    <x v="1284"/>
    <n v="5"/>
    <n v="0"/>
    <n v="15.593999999999999"/>
  </r>
  <r>
    <n v="1436"/>
    <s v="CA-2017-106852"/>
    <d v="2017-06-20T00:00:00"/>
    <d v="2017-06-27T00:00:00"/>
    <s v="Standard Class"/>
    <s v="ST-20530"/>
    <s v="Shui Tom"/>
    <s v="Consumer"/>
    <s v="United States"/>
    <x v="215"/>
    <x v="24"/>
    <n v="44134"/>
    <s v="East"/>
    <s v="OFF-PA-10001639"/>
    <s v="Office Supplies"/>
    <s v="Paper"/>
    <s v="Xerox 203"/>
    <x v="277"/>
    <n v="6"/>
    <n v="0.2"/>
    <n v="10.8864"/>
  </r>
  <r>
    <n v="1437"/>
    <s v="CA-2017-106852"/>
    <d v="2017-06-20T00:00:00"/>
    <d v="2017-06-27T00:00:00"/>
    <s v="Standard Class"/>
    <s v="ST-20530"/>
    <s v="Shui Tom"/>
    <s v="Consumer"/>
    <s v="United States"/>
    <x v="215"/>
    <x v="24"/>
    <n v="44134"/>
    <s v="East"/>
    <s v="OFF-AR-10003829"/>
    <s v="Office Supplies"/>
    <s v="Art"/>
    <s v="Newell 35"/>
    <x v="797"/>
    <n v="2"/>
    <n v="0.2"/>
    <n v="0.59039999999999915"/>
  </r>
  <r>
    <n v="1438"/>
    <s v="CA-2015-139731"/>
    <d v="2015-10-15T00:00:00"/>
    <d v="2015-10-15T00:00:00"/>
    <s v="Same Day"/>
    <s v="JE-15745"/>
    <s v="Joel Eaton"/>
    <s v="Consumer"/>
    <s v="United States"/>
    <x v="112"/>
    <x v="5"/>
    <n v="79109"/>
    <s v="Central"/>
    <s v="TEC-AC-10004975"/>
    <s v="Technology"/>
    <s v="Accessories"/>
    <s v="Plantronics Audio 995 Wireless Stereo Headset"/>
    <x v="428"/>
    <n v="3"/>
    <n v="0.2"/>
    <n v="42.880500000000012"/>
  </r>
  <r>
    <n v="1439"/>
    <s v="CA-2015-139731"/>
    <d v="2015-10-15T00:00:00"/>
    <d v="2015-10-15T00:00:00"/>
    <s v="Same Day"/>
    <s v="JE-15745"/>
    <s v="Joel Eaton"/>
    <s v="Consumer"/>
    <s v="United States"/>
    <x v="112"/>
    <x v="5"/>
    <n v="79109"/>
    <s v="Central"/>
    <s v="FUR-CH-10002024"/>
    <s v="Furniture"/>
    <s v="Chairs"/>
    <s v="HON 5400 Series Task Chairs for Big and Tall"/>
    <x v="1285"/>
    <n v="5"/>
    <n v="0.3"/>
    <n v="-350.4899999999999"/>
  </r>
  <r>
    <n v="1440"/>
    <s v="CA-2017-122735"/>
    <d v="2017-04-12T00:00:00"/>
    <d v="2017-04-15T00:00:00"/>
    <s v="Second Class"/>
    <s v="BD-11320"/>
    <s v="Bill Donatelli"/>
    <s v="Consumer"/>
    <s v="United States"/>
    <x v="205"/>
    <x v="34"/>
    <n v="2908"/>
    <s v="East"/>
    <s v="OFF-BI-10004364"/>
    <s v="Office Supplies"/>
    <s v="Binders"/>
    <s v="Storex Dura Pro Binders"/>
    <x v="1286"/>
    <n v="5"/>
    <n v="0"/>
    <n v="13.365"/>
  </r>
  <r>
    <n v="1441"/>
    <s v="CA-2017-122735"/>
    <d v="2017-04-12T00:00:00"/>
    <d v="2017-04-15T00:00:00"/>
    <s v="Second Class"/>
    <s v="BD-11320"/>
    <s v="Bill Donatelli"/>
    <s v="Consumer"/>
    <s v="United States"/>
    <x v="205"/>
    <x v="34"/>
    <n v="2908"/>
    <s v="East"/>
    <s v="OFF-PA-10001712"/>
    <s v="Office Supplies"/>
    <s v="Paper"/>
    <s v="Xerox 1948"/>
    <x v="792"/>
    <n v="4"/>
    <n v="0"/>
    <n v="17.981999999999999"/>
  </r>
  <r>
    <n v="1442"/>
    <s v="CA-2017-128160"/>
    <d v="2017-12-19T00:00:00"/>
    <d v="2017-12-24T00:00:00"/>
    <s v="Second Class"/>
    <s v="MM-17920"/>
    <s v="Michael Moore"/>
    <s v="Consumer"/>
    <s v="United States"/>
    <x v="8"/>
    <x v="1"/>
    <n v="94110"/>
    <s v="West"/>
    <s v="OFF-BI-10001510"/>
    <s v="Office Supplies"/>
    <s v="Binders"/>
    <s v="Deluxe Heavy-Duty Vinyl Round Ring Binder"/>
    <x v="1287"/>
    <n v="2"/>
    <n v="0.2"/>
    <n v="11.459999999999999"/>
  </r>
  <r>
    <n v="1443"/>
    <s v="CA-2017-117695"/>
    <d v="2017-08-05T00:00:00"/>
    <d v="2017-08-08T00:00:00"/>
    <s v="First Class"/>
    <s v="PW-19030"/>
    <s v="Pauline Webber"/>
    <s v="Corporate"/>
    <s v="United States"/>
    <x v="102"/>
    <x v="0"/>
    <n v="40475"/>
    <s v="South"/>
    <s v="OFF-PA-10002713"/>
    <s v="Office Supplies"/>
    <s v="Paper"/>
    <s v="Adams Phone Message Book, 200 Message Capacity, 8 1/16” x 11”"/>
    <x v="1288"/>
    <n v="2"/>
    <n v="0"/>
    <n v="6.3295999999999992"/>
  </r>
  <r>
    <n v="1444"/>
    <s v="CA-2015-166135"/>
    <d v="2015-10-01T00:00:00"/>
    <d v="2015-10-06T00:00:00"/>
    <s v="Standard Class"/>
    <s v="SC-20440"/>
    <s v="Shaun Chance"/>
    <s v="Corporate"/>
    <s v="United States"/>
    <x v="34"/>
    <x v="22"/>
    <n v="80013"/>
    <s v="West"/>
    <s v="OFF-ST-10002974"/>
    <s v="Office Supplies"/>
    <s v="Storage"/>
    <s v="Trav-L-File Heavy-Duty Shuttle II, Black"/>
    <x v="1289"/>
    <n v="4"/>
    <n v="0.2"/>
    <n v="17.42799999999999"/>
  </r>
  <r>
    <n v="1445"/>
    <s v="CA-2016-133725"/>
    <d v="2016-05-23T00:00:00"/>
    <d v="2016-05-28T00:00:00"/>
    <s v="Standard Class"/>
    <s v="KL-16645"/>
    <s v="Ken Lonsdale"/>
    <s v="Consumer"/>
    <s v="United States"/>
    <x v="22"/>
    <x v="10"/>
    <n v="60623"/>
    <s v="Central"/>
    <s v="TEC-PH-10004165"/>
    <s v="Technology"/>
    <s v="Phones"/>
    <s v="Mitel MiVoice 5330e IP Phone"/>
    <x v="1290"/>
    <n v="9"/>
    <n v="0.2"/>
    <n v="148.49459999999993"/>
  </r>
  <r>
    <n v="1446"/>
    <s v="CA-2017-102337"/>
    <d v="2017-06-13T00:00:00"/>
    <d v="2017-06-16T00:00:00"/>
    <s v="First Class"/>
    <s v="SD-20485"/>
    <s v="Shirley Daniels"/>
    <s v="Home Office"/>
    <s v="United States"/>
    <x v="22"/>
    <x v="10"/>
    <n v="60653"/>
    <s v="Central"/>
    <s v="OFF-ST-10004804"/>
    <s v="Office Supplies"/>
    <s v="Storage"/>
    <s v="Belkin 19&quot; Vented Equipment Shelf, Black"/>
    <x v="1291"/>
    <n v="4"/>
    <n v="0.2"/>
    <n v="-39.124799999999993"/>
  </r>
  <r>
    <n v="1447"/>
    <s v="CA-2017-102337"/>
    <d v="2017-06-13T00:00:00"/>
    <d v="2017-06-16T00:00:00"/>
    <s v="First Class"/>
    <s v="SD-20485"/>
    <s v="Shirley Daniels"/>
    <s v="Home Office"/>
    <s v="United States"/>
    <x v="22"/>
    <x v="10"/>
    <n v="60653"/>
    <s v="Central"/>
    <s v="FUR-CH-10004289"/>
    <s v="Furniture"/>
    <s v="Chairs"/>
    <s v="Global Super Steno Chair"/>
    <x v="1292"/>
    <n v="7"/>
    <n v="0.3"/>
    <n v="-87.341800000000035"/>
  </r>
  <r>
    <n v="1448"/>
    <s v="CA-2017-102337"/>
    <d v="2017-06-13T00:00:00"/>
    <d v="2017-06-16T00:00:00"/>
    <s v="First Class"/>
    <s v="SD-20485"/>
    <s v="Shirley Daniels"/>
    <s v="Home Office"/>
    <s v="United States"/>
    <x v="22"/>
    <x v="10"/>
    <n v="60653"/>
    <s v="Central"/>
    <s v="TEC-PH-10002564"/>
    <s v="Technology"/>
    <s v="Phones"/>
    <s v="OtterBox Defender Series Case - Samsung Galaxy S4"/>
    <x v="736"/>
    <n v="2"/>
    <n v="0.2"/>
    <n v="5.9979999999999922"/>
  </r>
  <r>
    <n v="1449"/>
    <s v="US-2014-112564"/>
    <d v="2014-04-23T00:00:00"/>
    <d v="2014-04-24T00:00:00"/>
    <s v="First Class"/>
    <s v="TS-21160"/>
    <s v="Theresa Swint"/>
    <s v="Corporate"/>
    <s v="United States"/>
    <x v="10"/>
    <x v="9"/>
    <n v="19134"/>
    <s v="East"/>
    <s v="OFF-BI-10004876"/>
    <s v="Office Supplies"/>
    <s v="Binders"/>
    <s v="Wilson Jones Suede Grain Vinyl Binders"/>
    <x v="1293"/>
    <n v="3"/>
    <n v="0.7"/>
    <n v="-1.7513999999999994"/>
  </r>
  <r>
    <n v="1450"/>
    <s v="CA-2015-145821"/>
    <d v="2015-05-01T00:00:00"/>
    <d v="2015-05-07T00:00:00"/>
    <s v="Standard Class"/>
    <s v="JB-15400"/>
    <s v="Jennifer Braxton"/>
    <s v="Corporate"/>
    <s v="United States"/>
    <x v="1"/>
    <x v="1"/>
    <n v="90008"/>
    <s v="West"/>
    <s v="TEC-PH-10004348"/>
    <s v="Technology"/>
    <s v="Phones"/>
    <s v="OtterBox Defender Series Case - iPhone 5c"/>
    <x v="1294"/>
    <n v="3"/>
    <n v="0.2"/>
    <n v="11.093999999999998"/>
  </r>
  <r>
    <n v="1451"/>
    <s v="US-2015-160150"/>
    <d v="2015-07-19T00:00:00"/>
    <d v="2015-07-20T00:00:00"/>
    <s v="First Class"/>
    <s v="TS-21085"/>
    <s v="Thais Sissman"/>
    <s v="Consumer"/>
    <s v="United States"/>
    <x v="42"/>
    <x v="16"/>
    <n v="85023"/>
    <s v="West"/>
    <s v="OFF-BI-10004352"/>
    <s v="Office Supplies"/>
    <s v="Binders"/>
    <s v="Wilson Jones DublLock D-Ring Binders"/>
    <x v="1295"/>
    <n v="1"/>
    <n v="0.7"/>
    <n v="-1.3499999999999996"/>
  </r>
  <r>
    <n v="1452"/>
    <s v="CA-2016-133711"/>
    <d v="2016-11-26T00:00:00"/>
    <d v="2016-11-29T00:00:00"/>
    <s v="First Class"/>
    <s v="MC-17425"/>
    <s v="Mark Cousins"/>
    <s v="Corporate"/>
    <s v="United States"/>
    <x v="216"/>
    <x v="19"/>
    <n v="36608"/>
    <s v="South"/>
    <s v="OFF-PA-10001685"/>
    <s v="Office Supplies"/>
    <s v="Paper"/>
    <s v="Easy-staple paper"/>
    <x v="558"/>
    <n v="7"/>
    <n v="0"/>
    <n v="34.780200000000001"/>
  </r>
  <r>
    <n v="1453"/>
    <s v="CA-2016-133711"/>
    <d v="2016-11-26T00:00:00"/>
    <d v="2016-11-29T00:00:00"/>
    <s v="First Class"/>
    <s v="MC-17425"/>
    <s v="Mark Cousins"/>
    <s v="Corporate"/>
    <s v="United States"/>
    <x v="216"/>
    <x v="19"/>
    <n v="36608"/>
    <s v="South"/>
    <s v="OFF-BI-10000666"/>
    <s v="Office Supplies"/>
    <s v="Binders"/>
    <s v="Surelock Post Binders"/>
    <x v="1296"/>
    <n v="3"/>
    <n v="0"/>
    <n v="45.839999999999996"/>
  </r>
  <r>
    <n v="1454"/>
    <s v="CA-2016-133711"/>
    <d v="2016-11-26T00:00:00"/>
    <d v="2016-11-29T00:00:00"/>
    <s v="First Class"/>
    <s v="MC-17425"/>
    <s v="Mark Cousins"/>
    <s v="Corporate"/>
    <s v="United States"/>
    <x v="216"/>
    <x v="19"/>
    <n v="36608"/>
    <s v="South"/>
    <s v="OFF-BI-10004352"/>
    <s v="Office Supplies"/>
    <s v="Binders"/>
    <s v="Wilson Jones DublLock D-Ring Binders"/>
    <x v="1297"/>
    <n v="5"/>
    <n v="0"/>
    <n v="16.875"/>
  </r>
  <r>
    <n v="1455"/>
    <s v="CA-2016-133711"/>
    <d v="2016-11-26T00:00:00"/>
    <d v="2016-11-29T00:00:00"/>
    <s v="First Class"/>
    <s v="MC-17425"/>
    <s v="Mark Cousins"/>
    <s v="Corporate"/>
    <s v="United States"/>
    <x v="216"/>
    <x v="19"/>
    <n v="36608"/>
    <s v="South"/>
    <s v="TEC-MA-10000010"/>
    <s v="Technology"/>
    <s v="Machines"/>
    <s v="Hewlett-Packard Deskjet 3050a All-in-One Color Inkjet Printer"/>
    <x v="1298"/>
    <n v="8"/>
    <n v="0"/>
    <n v="1459.2"/>
  </r>
  <r>
    <n v="1456"/>
    <s v="CA-2017-148474"/>
    <d v="2017-06-12T00:00:00"/>
    <d v="2017-06-19T00:00:00"/>
    <s v="Standard Class"/>
    <s v="ME-17320"/>
    <s v="Maria Etezadi"/>
    <s v="Home Office"/>
    <s v="United States"/>
    <x v="38"/>
    <x v="32"/>
    <n v="31907"/>
    <s v="South"/>
    <s v="OFF-BI-10000977"/>
    <s v="Office Supplies"/>
    <s v="Binders"/>
    <s v="Ibico Plastic Spiral Binding Combs"/>
    <x v="1299"/>
    <n v="3"/>
    <n v="0"/>
    <n v="41.951999999999998"/>
  </r>
  <r>
    <n v="1457"/>
    <s v="CA-2017-148474"/>
    <d v="2017-06-12T00:00:00"/>
    <d v="2017-06-19T00:00:00"/>
    <s v="Standard Class"/>
    <s v="ME-17320"/>
    <s v="Maria Etezadi"/>
    <s v="Home Office"/>
    <s v="United States"/>
    <x v="38"/>
    <x v="32"/>
    <n v="31907"/>
    <s v="South"/>
    <s v="FUR-TA-10002530"/>
    <s v="Furniture"/>
    <s v="Tables"/>
    <s v="Iceberg OfficeWorks 42&quot; Round Tables"/>
    <x v="1300"/>
    <n v="3"/>
    <n v="0"/>
    <n v="67.940999999999974"/>
  </r>
  <r>
    <n v="1458"/>
    <s v="CA-2015-111297"/>
    <d v="2015-08-17T00:00:00"/>
    <d v="2015-08-21T00:00:00"/>
    <s v="Standard Class"/>
    <s v="SC-20440"/>
    <s v="Shaun Chance"/>
    <s v="Corporate"/>
    <s v="United States"/>
    <x v="217"/>
    <x v="31"/>
    <n v="2740"/>
    <s v="East"/>
    <s v="OFF-BI-10002412"/>
    <s v="Office Supplies"/>
    <s v="Binders"/>
    <s v="Wilson Jones “Snap” Scratch Pad Binder Tool for Ring Binders"/>
    <x v="1301"/>
    <n v="9"/>
    <n v="0"/>
    <n v="23.49"/>
  </r>
  <r>
    <n v="1459"/>
    <s v="CA-2016-123722"/>
    <d v="2016-09-25T00:00:00"/>
    <d v="2016-10-01T00:00:00"/>
    <s v="Standard Class"/>
    <s v="NH-18610"/>
    <s v="Nicole Hansen"/>
    <s v="Corporate"/>
    <s v="United States"/>
    <x v="218"/>
    <x v="5"/>
    <n v="75061"/>
    <s v="Central"/>
    <s v="OFF-LA-10001569"/>
    <s v="Office Supplies"/>
    <s v="Labels"/>
    <s v="Avery 499"/>
    <x v="801"/>
    <n v="4"/>
    <n v="0.2"/>
    <n v="5.1791999999999998"/>
  </r>
  <r>
    <n v="1460"/>
    <s v="CA-2014-155271"/>
    <d v="2014-05-04T00:00:00"/>
    <d v="2014-05-04T00:00:00"/>
    <s v="Same Day"/>
    <s v="AA-10480"/>
    <s v="Andrew Allen"/>
    <s v="Consumer"/>
    <s v="United States"/>
    <x v="209"/>
    <x v="29"/>
    <n v="6457"/>
    <s v="East"/>
    <s v="FUR-FU-10001473"/>
    <s v="Furniture"/>
    <s v="Furnishings"/>
    <s v="DAX Wood Document Frame"/>
    <x v="1302"/>
    <n v="2"/>
    <n v="0"/>
    <n v="9.8856000000000002"/>
  </r>
  <r>
    <n v="1461"/>
    <s v="CA-2015-119907"/>
    <d v="2015-12-01T00:00:00"/>
    <d v="2015-12-08T00:00:00"/>
    <s v="Standard Class"/>
    <s v="LC-17140"/>
    <s v="Logan Currie"/>
    <s v="Consumer"/>
    <s v="United States"/>
    <x v="4"/>
    <x v="4"/>
    <n v="98103"/>
    <s v="West"/>
    <s v="OFF-BI-10001765"/>
    <s v="Office Supplies"/>
    <s v="Binders"/>
    <s v="Wilson Jones Heavy-Duty Casebound Ring Binders with Metal Hinges"/>
    <x v="1303"/>
    <n v="2"/>
    <n v="0.2"/>
    <n v="19.398399999999995"/>
  </r>
  <r>
    <n v="1462"/>
    <s v="US-2016-128902"/>
    <d v="2016-03-11T00:00:00"/>
    <d v="2016-03-15T00:00:00"/>
    <s v="Standard Class"/>
    <s v="MB-18085"/>
    <s v="Mick Brown"/>
    <s v="Consumer"/>
    <s v="United States"/>
    <x v="219"/>
    <x v="30"/>
    <n v="8360"/>
    <s v="East"/>
    <s v="FUR-TA-10001095"/>
    <s v="Furniture"/>
    <s v="Tables"/>
    <s v="Chromcraft Round Conference Tables"/>
    <x v="1304"/>
    <n v="2"/>
    <n v="0.3"/>
    <n v="-31.372200000000007"/>
  </r>
  <r>
    <n v="1463"/>
    <s v="CA-2016-152289"/>
    <d v="2016-08-26T00:00:00"/>
    <d v="2016-08-28T00:00:00"/>
    <s v="First Class"/>
    <s v="LC-16930"/>
    <s v="Linda Cazamias"/>
    <s v="Corporate"/>
    <s v="United States"/>
    <x v="45"/>
    <x v="5"/>
    <n v="77506"/>
    <s v="Central"/>
    <s v="TEC-AC-10004571"/>
    <s v="Technology"/>
    <s v="Accessories"/>
    <s v="Logitech G700s Rechargeable Gaming Mouse"/>
    <x v="1305"/>
    <n v="2"/>
    <n v="0.2"/>
    <n v="43.995600000000003"/>
  </r>
  <r>
    <n v="1464"/>
    <s v="CA-2016-152289"/>
    <d v="2016-08-26T00:00:00"/>
    <d v="2016-08-28T00:00:00"/>
    <s v="First Class"/>
    <s v="LC-16930"/>
    <s v="Linda Cazamias"/>
    <s v="Corporate"/>
    <s v="United States"/>
    <x v="45"/>
    <x v="5"/>
    <n v="77506"/>
    <s v="Central"/>
    <s v="FUR-CH-10002126"/>
    <s v="Furniture"/>
    <s v="Chairs"/>
    <s v="Hon Deluxe Fabric Upholstered Stacking Chairs"/>
    <x v="1306"/>
    <n v="6"/>
    <n v="0.3"/>
    <n v="-29.277599999999893"/>
  </r>
  <r>
    <n v="1465"/>
    <s v="US-2016-104794"/>
    <d v="2016-12-16T00:00:00"/>
    <d v="2016-12-19T00:00:00"/>
    <s v="First Class"/>
    <s v="KD-16495"/>
    <s v="Keith Dawkins"/>
    <s v="Corporate"/>
    <s v="United States"/>
    <x v="20"/>
    <x v="15"/>
    <n v="10009"/>
    <s v="East"/>
    <s v="OFF-FA-10001754"/>
    <s v="Office Supplies"/>
    <s v="Fasteners"/>
    <s v="Stockwell Gold Paper Clips"/>
    <x v="1307"/>
    <n v="2"/>
    <n v="0"/>
    <n v="1.8032000000000001"/>
  </r>
  <r>
    <n v="1466"/>
    <s v="CA-2014-151708"/>
    <d v="2014-08-08T00:00:00"/>
    <d v="2014-08-14T00:00:00"/>
    <s v="Standard Class"/>
    <s v="MB-17305"/>
    <s v="Maria Bertelson"/>
    <s v="Consumer"/>
    <s v="United States"/>
    <x v="220"/>
    <x v="16"/>
    <n v="85301"/>
    <s v="West"/>
    <s v="FUR-FU-10001602"/>
    <s v="Furniture"/>
    <s v="Furnishings"/>
    <s v="Eldon Delta Triangular Chair Mat, 52&quot; x 58&quot;, Clear"/>
    <x v="1308"/>
    <n v="4"/>
    <n v="0.2"/>
    <n v="-3.0344000000000122"/>
  </r>
  <r>
    <n v="1467"/>
    <s v="CA-2014-151708"/>
    <d v="2014-08-08T00:00:00"/>
    <d v="2014-08-14T00:00:00"/>
    <s v="Standard Class"/>
    <s v="MB-17305"/>
    <s v="Maria Bertelson"/>
    <s v="Consumer"/>
    <s v="United States"/>
    <x v="220"/>
    <x v="16"/>
    <n v="85301"/>
    <s v="West"/>
    <s v="TEC-AC-10001767"/>
    <s v="Technology"/>
    <s v="Accessories"/>
    <s v="SanDisk Ultra 64 GB MicroSDHC Class 10 Memory Card"/>
    <x v="98"/>
    <n v="3"/>
    <n v="0.2"/>
    <n v="-10.797300000000011"/>
  </r>
  <r>
    <n v="1468"/>
    <s v="CA-2015-100769"/>
    <d v="2015-05-16T00:00:00"/>
    <d v="2015-05-16T00:00:00"/>
    <s v="Same Day"/>
    <s v="TH-21550"/>
    <s v="Tracy Hopkins"/>
    <s v="Home Office"/>
    <s v="United States"/>
    <x v="108"/>
    <x v="2"/>
    <n v="32216"/>
    <s v="South"/>
    <s v="TEC-AC-10002402"/>
    <s v="Technology"/>
    <s v="Accessories"/>
    <s v="Razer Kraken PRO Over Ear PC and Music Headset"/>
    <x v="1309"/>
    <n v="4"/>
    <n v="0.2"/>
    <n v="31.995999999999974"/>
  </r>
  <r>
    <n v="1469"/>
    <s v="CA-2017-139199"/>
    <d v="2017-12-09T00:00:00"/>
    <d v="2017-12-13T00:00:00"/>
    <s v="Standard Class"/>
    <s v="DK-12835"/>
    <s v="Damala Kotsonis"/>
    <s v="Corporate"/>
    <s v="United States"/>
    <x v="66"/>
    <x v="12"/>
    <n v="48234"/>
    <s v="Central"/>
    <s v="FUR-CH-10000847"/>
    <s v="Furniture"/>
    <s v="Chairs"/>
    <s v="Global Executive Mid-Back Manager's Chair"/>
    <x v="1310"/>
    <n v="3"/>
    <n v="0"/>
    <n v="226.96439999999998"/>
  </r>
  <r>
    <n v="1470"/>
    <s v="CA-2017-139199"/>
    <d v="2017-12-09T00:00:00"/>
    <d v="2017-12-13T00:00:00"/>
    <s v="Standard Class"/>
    <s v="DK-12835"/>
    <s v="Damala Kotsonis"/>
    <s v="Corporate"/>
    <s v="United States"/>
    <x v="66"/>
    <x v="12"/>
    <n v="48234"/>
    <s v="Central"/>
    <s v="OFF-BI-10003982"/>
    <s v="Office Supplies"/>
    <s v="Binders"/>
    <s v="Wilson Jones Century Plastic Molded Ring Binders"/>
    <x v="1311"/>
    <n v="2"/>
    <n v="0"/>
    <n v="19.523799999999998"/>
  </r>
  <r>
    <n v="1471"/>
    <s v="CA-2017-139199"/>
    <d v="2017-12-09T00:00:00"/>
    <d v="2017-12-13T00:00:00"/>
    <s v="Standard Class"/>
    <s v="DK-12835"/>
    <s v="Damala Kotsonis"/>
    <s v="Corporate"/>
    <s v="United States"/>
    <x v="66"/>
    <x v="12"/>
    <n v="48234"/>
    <s v="Central"/>
    <s v="OFF-PA-10001293"/>
    <s v="Office Supplies"/>
    <s v="Paper"/>
    <s v="Xerox 1946"/>
    <x v="91"/>
    <n v="2"/>
    <n v="0"/>
    <n v="6.2208000000000006"/>
  </r>
  <r>
    <n v="1472"/>
    <s v="US-2015-161466"/>
    <d v="2015-09-24T00:00:00"/>
    <d v="2015-09-27T00:00:00"/>
    <s v="Second Class"/>
    <s v="ON-18715"/>
    <s v="Odella Nelson"/>
    <s v="Corporate"/>
    <s v="United States"/>
    <x v="10"/>
    <x v="9"/>
    <n v="19120"/>
    <s v="East"/>
    <s v="OFF-AR-10000634"/>
    <s v="Office Supplies"/>
    <s v="Art"/>
    <s v="Newell 320"/>
    <x v="1312"/>
    <n v="2"/>
    <n v="0.2"/>
    <n v="0.59920000000000018"/>
  </r>
  <r>
    <n v="1473"/>
    <s v="CA-2017-164959"/>
    <d v="2017-07-11T00:00:00"/>
    <d v="2017-07-15T00:00:00"/>
    <s v="Standard Class"/>
    <s v="KN-16390"/>
    <s v="Katherine Nockton"/>
    <s v="Corporate"/>
    <s v="United States"/>
    <x v="1"/>
    <x v="1"/>
    <n v="90004"/>
    <s v="West"/>
    <s v="OFF-LA-10004272"/>
    <s v="Office Supplies"/>
    <s v="Labels"/>
    <s v="Avery 482"/>
    <x v="1313"/>
    <n v="3"/>
    <n v="0"/>
    <n v="4.0749000000000004"/>
  </r>
  <r>
    <n v="1474"/>
    <s v="US-2015-105676"/>
    <d v="2015-12-01T00:00:00"/>
    <d v="2015-12-02T00:00:00"/>
    <s v="Same Day"/>
    <s v="NM-18520"/>
    <s v="Neoma Murray"/>
    <s v="Consumer"/>
    <s v="United States"/>
    <x v="12"/>
    <x v="5"/>
    <n v="77036"/>
    <s v="Central"/>
    <s v="FUR-FU-10004270"/>
    <s v="Furniture"/>
    <s v="Furnishings"/>
    <s v="Eldon Image Series Desk Accessories, Burgundy"/>
    <x v="1314"/>
    <n v="4"/>
    <n v="0.6"/>
    <n v="-4.0127999999999986"/>
  </r>
  <r>
    <n v="1475"/>
    <s v="CA-2016-113138"/>
    <d v="2016-11-19T00:00:00"/>
    <d v="2016-11-25T00:00:00"/>
    <s v="Standard Class"/>
    <s v="NP-18685"/>
    <s v="Nora Pelletier"/>
    <s v="Home Office"/>
    <s v="United States"/>
    <x v="221"/>
    <x v="15"/>
    <n v="14304"/>
    <s v="East"/>
    <s v="OFF-AR-10003770"/>
    <s v="Office Supplies"/>
    <s v="Art"/>
    <s v="Newell 340"/>
    <x v="1315"/>
    <n v="6"/>
    <n v="0"/>
    <n v="5.0111999999999997"/>
  </r>
  <r>
    <n v="1476"/>
    <s v="CA-2016-113138"/>
    <d v="2016-11-19T00:00:00"/>
    <d v="2016-11-25T00:00:00"/>
    <s v="Standard Class"/>
    <s v="NP-18685"/>
    <s v="Nora Pelletier"/>
    <s v="Home Office"/>
    <s v="United States"/>
    <x v="221"/>
    <x v="15"/>
    <n v="14304"/>
    <s v="East"/>
    <s v="OFF-BI-10000320"/>
    <s v="Office Supplies"/>
    <s v="Binders"/>
    <s v="GBC Plastic Binding Combs"/>
    <x v="1173"/>
    <n v="3"/>
    <n v="0.2"/>
    <n v="6.4206000000000012"/>
  </r>
  <r>
    <n v="1477"/>
    <s v="US-2017-104955"/>
    <d v="2017-03-19T00:00:00"/>
    <d v="2017-03-24T00:00:00"/>
    <s v="Standard Class"/>
    <s v="CG-12040"/>
    <s v="Catherine Glotzbach"/>
    <s v="Home Office"/>
    <s v="United States"/>
    <x v="20"/>
    <x v="15"/>
    <n v="10024"/>
    <s v="East"/>
    <s v="OFF-LA-10003121"/>
    <s v="Office Supplies"/>
    <s v="Labels"/>
    <s v="Avery 506"/>
    <x v="1316"/>
    <n v="7"/>
    <n v="0"/>
    <n v="13.2986"/>
  </r>
  <r>
    <n v="1478"/>
    <s v="CA-2016-121958"/>
    <d v="2016-11-13T00:00:00"/>
    <d v="2016-11-17T00:00:00"/>
    <s v="Standard Class"/>
    <s v="CS-12505"/>
    <s v="Cindy Stewart"/>
    <s v="Consumer"/>
    <s v="United States"/>
    <x v="222"/>
    <x v="3"/>
    <n v="27360"/>
    <s v="South"/>
    <s v="OFF-SU-10000381"/>
    <s v="Office Supplies"/>
    <s v="Supplies"/>
    <s v="Acme Forged Steel Scissors with Black Enamel Handles"/>
    <x v="1317"/>
    <n v="7"/>
    <n v="0.2"/>
    <n v="5.865299999999996"/>
  </r>
  <r>
    <n v="1479"/>
    <s v="CA-2017-121468"/>
    <d v="2017-11-19T00:00:00"/>
    <d v="2017-11-20T00:00:00"/>
    <s v="First Class"/>
    <s v="KD-16345"/>
    <s v="Katherine Ducich"/>
    <s v="Consumer"/>
    <s v="United States"/>
    <x v="223"/>
    <x v="1"/>
    <n v="92683"/>
    <s v="West"/>
    <s v="TEC-PH-10000376"/>
    <s v="Technology"/>
    <s v="Phones"/>
    <s v="Square Credit Card Reader"/>
    <x v="1318"/>
    <n v="4"/>
    <n v="0.2"/>
    <n v="2.3976000000000006"/>
  </r>
  <r>
    <n v="1480"/>
    <s v="US-2016-108455"/>
    <d v="2016-12-02T00:00:00"/>
    <d v="2016-12-08T00:00:00"/>
    <s v="Standard Class"/>
    <s v="MK-18160"/>
    <s v="Mike Kennedy"/>
    <s v="Consumer"/>
    <s v="United States"/>
    <x v="8"/>
    <x v="1"/>
    <n v="94122"/>
    <s v="West"/>
    <s v="OFF-PA-10002262"/>
    <s v="Office Supplies"/>
    <s v="Paper"/>
    <s v="Xerox 192"/>
    <x v="243"/>
    <n v="4"/>
    <n v="0"/>
    <n v="12.441600000000001"/>
  </r>
  <r>
    <n v="1481"/>
    <s v="US-2016-108455"/>
    <d v="2016-12-02T00:00:00"/>
    <d v="2016-12-08T00:00:00"/>
    <s v="Standard Class"/>
    <s v="MK-18160"/>
    <s v="Mike Kennedy"/>
    <s v="Consumer"/>
    <s v="United States"/>
    <x v="8"/>
    <x v="1"/>
    <n v="94122"/>
    <s v="West"/>
    <s v="OFF-PA-10002464"/>
    <s v="Office Supplies"/>
    <s v="Paper"/>
    <s v="HP Office Recycled Paper (20Lb. and 87 Bright)"/>
    <x v="1319"/>
    <n v="7"/>
    <n v="0"/>
    <n v="19.825400000000002"/>
  </r>
  <r>
    <n v="1482"/>
    <s v="US-2016-108455"/>
    <d v="2016-12-02T00:00:00"/>
    <d v="2016-12-08T00:00:00"/>
    <s v="Standard Class"/>
    <s v="MK-18160"/>
    <s v="Mike Kennedy"/>
    <s v="Consumer"/>
    <s v="United States"/>
    <x v="8"/>
    <x v="1"/>
    <n v="94122"/>
    <s v="West"/>
    <s v="OFF-ST-10002214"/>
    <s v="Office Supplies"/>
    <s v="Storage"/>
    <s v="X-Rack File for Hanging Folders"/>
    <x v="1320"/>
    <n v="3"/>
    <n v="0"/>
    <n v="8.8061999999999987"/>
  </r>
  <r>
    <n v="1483"/>
    <s v="CA-2017-101210"/>
    <d v="2017-08-25T00:00:00"/>
    <d v="2017-08-28T00:00:00"/>
    <s v="Second Class"/>
    <s v="DW-13540"/>
    <s v="Don Weiss"/>
    <s v="Consumer"/>
    <s v="United States"/>
    <x v="25"/>
    <x v="18"/>
    <n v="38301"/>
    <s v="South"/>
    <s v="OFF-AR-10003560"/>
    <s v="Office Supplies"/>
    <s v="Art"/>
    <s v="Zebra Zazzle Fluorescent Highlighters"/>
    <x v="1276"/>
    <n v="2"/>
    <n v="0.2"/>
    <n v="1.702399999999999"/>
  </r>
  <r>
    <n v="1484"/>
    <s v="CA-2017-101210"/>
    <d v="2017-08-25T00:00:00"/>
    <d v="2017-08-28T00:00:00"/>
    <s v="Second Class"/>
    <s v="DW-13540"/>
    <s v="Don Weiss"/>
    <s v="Consumer"/>
    <s v="United States"/>
    <x v="25"/>
    <x v="18"/>
    <n v="38301"/>
    <s v="South"/>
    <s v="OFF-PA-10000130"/>
    <s v="Office Supplies"/>
    <s v="Paper"/>
    <s v="Xerox 199"/>
    <x v="1321"/>
    <n v="1"/>
    <n v="0.2"/>
    <n v="1.0699999999999996"/>
  </r>
  <r>
    <n v="1485"/>
    <s v="US-2016-108098"/>
    <d v="2016-10-14T00:00:00"/>
    <d v="2016-10-18T00:00:00"/>
    <s v="Standard Class"/>
    <s v="CP-12340"/>
    <s v="Christine Phan"/>
    <s v="Corporate"/>
    <s v="United States"/>
    <x v="4"/>
    <x v="4"/>
    <n v="98115"/>
    <s v="West"/>
    <s v="TEC-AC-10000865"/>
    <s v="Technology"/>
    <s v="Accessories"/>
    <s v="WD My Passport Ultra 500GB Portable External Hard Drive"/>
    <x v="1322"/>
    <n v="3"/>
    <n v="0"/>
    <n v="30.089999999999982"/>
  </r>
  <r>
    <n v="1486"/>
    <s v="CA-2014-119032"/>
    <d v="2014-11-27T00:00:00"/>
    <d v="2014-12-03T00:00:00"/>
    <s v="Standard Class"/>
    <s v="MS-17770"/>
    <s v="Maxwell Schwartz"/>
    <s v="Consumer"/>
    <s v="United States"/>
    <x v="20"/>
    <x v="15"/>
    <n v="10035"/>
    <s v="East"/>
    <s v="OFF-FA-10003021"/>
    <s v="Office Supplies"/>
    <s v="Fasteners"/>
    <s v="Staples"/>
    <x v="1061"/>
    <n v="2"/>
    <n v="0"/>
    <n v="1.3159999999999998"/>
  </r>
  <r>
    <n v="1487"/>
    <s v="CA-2015-140410"/>
    <d v="2015-11-03T00:00:00"/>
    <d v="2015-11-07T00:00:00"/>
    <s v="Standard Class"/>
    <s v="CM-12655"/>
    <s v="Corinna Mitchell"/>
    <s v="Home Office"/>
    <s v="United States"/>
    <x v="1"/>
    <x v="1"/>
    <n v="90008"/>
    <s v="West"/>
    <s v="TEC-PH-10003580"/>
    <s v="Technology"/>
    <s v="Phones"/>
    <s v="Cisco IP Phone 7961G-GE VoIP phone"/>
    <x v="1323"/>
    <n v="7"/>
    <n v="0.2"/>
    <n v="106.12420000000014"/>
  </r>
  <r>
    <n v="1488"/>
    <s v="CA-2015-140410"/>
    <d v="2015-11-03T00:00:00"/>
    <d v="2015-11-07T00:00:00"/>
    <s v="Standard Class"/>
    <s v="CM-12655"/>
    <s v="Corinna Mitchell"/>
    <s v="Home Office"/>
    <s v="United States"/>
    <x v="1"/>
    <x v="1"/>
    <n v="90008"/>
    <s v="West"/>
    <s v="TEC-AC-10001109"/>
    <s v="Technology"/>
    <s v="Accessories"/>
    <s v="Logitech Trackman Marble Mouse"/>
    <x v="1324"/>
    <n v="3"/>
    <n v="0"/>
    <n v="37.787400000000005"/>
  </r>
  <r>
    <n v="1489"/>
    <s v="CA-2015-140410"/>
    <d v="2015-11-03T00:00:00"/>
    <d v="2015-11-07T00:00:00"/>
    <s v="Standard Class"/>
    <s v="CM-12655"/>
    <s v="Corinna Mitchell"/>
    <s v="Home Office"/>
    <s v="United States"/>
    <x v="1"/>
    <x v="1"/>
    <n v="90008"/>
    <s v="West"/>
    <s v="FUR-FU-10003347"/>
    <s v="Furniture"/>
    <s v="Furnishings"/>
    <s v="Coloredge Poster Frame"/>
    <x v="532"/>
    <n v="3"/>
    <n v="0"/>
    <n v="16.614000000000001"/>
  </r>
  <r>
    <n v="1490"/>
    <s v="CA-2014-136280"/>
    <d v="2014-11-29T00:00:00"/>
    <d v="2014-12-06T00:00:00"/>
    <s v="Standard Class"/>
    <s v="Co-12640"/>
    <s v="Corey-Lock"/>
    <s v="Consumer"/>
    <s v="United States"/>
    <x v="10"/>
    <x v="9"/>
    <n v="19143"/>
    <s v="East"/>
    <s v="OFF-LA-10000452"/>
    <s v="Office Supplies"/>
    <s v="Labels"/>
    <s v="Avery 488"/>
    <x v="1325"/>
    <n v="2"/>
    <n v="0.2"/>
    <n v="1.764"/>
  </r>
  <r>
    <n v="1491"/>
    <s v="CA-2017-151911"/>
    <d v="2017-04-30T00:00:00"/>
    <d v="2017-05-05T00:00:00"/>
    <s v="Second Class"/>
    <s v="DL-13495"/>
    <s v="Dionis Lloyd"/>
    <s v="Corporate"/>
    <s v="United States"/>
    <x v="20"/>
    <x v="15"/>
    <n v="10024"/>
    <s v="East"/>
    <s v="OFF-EN-10002986"/>
    <s v="Office Supplies"/>
    <s v="Envelopes"/>
    <s v="#10-4 1/8&quot; x 9 1/2&quot; Premium Diagonal Seam Envelopes"/>
    <x v="1326"/>
    <n v="4"/>
    <n v="0"/>
    <n v="28.332000000000001"/>
  </r>
  <r>
    <n v="1492"/>
    <s v="CA-2017-166436"/>
    <d v="2017-11-24T00:00:00"/>
    <d v="2017-11-28T00:00:00"/>
    <s v="Standard Class"/>
    <s v="TS-21370"/>
    <s v="Todd Sumrall"/>
    <s v="Corporate"/>
    <s v="United States"/>
    <x v="20"/>
    <x v="15"/>
    <n v="10035"/>
    <s v="East"/>
    <s v="OFF-PA-10001838"/>
    <s v="Office Supplies"/>
    <s v="Paper"/>
    <s v="Adams Telephone Message Book W/Dividers/Space For Phone Numbers, 5 1/4&quot;X8 1/2&quot;, 300/Messages"/>
    <x v="490"/>
    <n v="1"/>
    <n v="0"/>
    <n v="2.8811999999999998"/>
  </r>
  <r>
    <n v="1493"/>
    <s v="CA-2017-166436"/>
    <d v="2017-11-24T00:00:00"/>
    <d v="2017-11-28T00:00:00"/>
    <s v="Standard Class"/>
    <s v="TS-21370"/>
    <s v="Todd Sumrall"/>
    <s v="Corporate"/>
    <s v="United States"/>
    <x v="20"/>
    <x v="15"/>
    <n v="10035"/>
    <s v="East"/>
    <s v="FUR-CH-10000785"/>
    <s v="Furniture"/>
    <s v="Chairs"/>
    <s v="Global Ergonomic Managers Chair"/>
    <x v="1327"/>
    <n v="6"/>
    <n v="0.1"/>
    <n v="173.74080000000001"/>
  </r>
  <r>
    <n v="1494"/>
    <s v="CA-2017-139661"/>
    <d v="2017-10-30T00:00:00"/>
    <d v="2017-11-03T00:00:00"/>
    <s v="Standard Class"/>
    <s v="JW-15220"/>
    <s v="Jane Waco"/>
    <s v="Corporate"/>
    <s v="United States"/>
    <x v="137"/>
    <x v="4"/>
    <n v="98661"/>
    <s v="West"/>
    <s v="FUR-FU-10002885"/>
    <s v="Furniture"/>
    <s v="Furnishings"/>
    <s v="Magna Visual Magnetic Picture Hangers"/>
    <x v="1328"/>
    <n v="2"/>
    <n v="0"/>
    <n v="3.6632000000000007"/>
  </r>
  <r>
    <n v="1495"/>
    <s v="CA-2014-123925"/>
    <d v="2014-12-17T00:00:00"/>
    <d v="2014-12-19T00:00:00"/>
    <s v="Second Class"/>
    <s v="RF-19840"/>
    <s v="Roy Französisch"/>
    <s v="Consumer"/>
    <s v="United States"/>
    <x v="38"/>
    <x v="32"/>
    <n v="31907"/>
    <s v="South"/>
    <s v="OFF-AR-10002952"/>
    <s v="Office Supplies"/>
    <s v="Art"/>
    <s v="Stanley Contemporary Battery Pencil Sharpeners"/>
    <x v="1329"/>
    <n v="3"/>
    <n v="0"/>
    <n v="11.213999999999999"/>
  </r>
  <r>
    <n v="1496"/>
    <s v="CA-2017-152485"/>
    <d v="2017-09-04T00:00:00"/>
    <d v="2017-09-08T00:00:00"/>
    <s v="Standard Class"/>
    <s v="JD-15790"/>
    <s v="John Dryer"/>
    <s v="Consumer"/>
    <s v="United States"/>
    <x v="224"/>
    <x v="5"/>
    <n v="75019"/>
    <s v="Central"/>
    <s v="OFF-AR-10003759"/>
    <s v="Office Supplies"/>
    <s v="Art"/>
    <s v="Crayola Anti Dust Chalk, 12/Pack"/>
    <x v="1330"/>
    <n v="7"/>
    <n v="0.2"/>
    <n v="3.1849999999999992"/>
  </r>
  <r>
    <n v="1497"/>
    <s v="CA-2017-152485"/>
    <d v="2017-09-04T00:00:00"/>
    <d v="2017-09-08T00:00:00"/>
    <s v="Standard Class"/>
    <s v="JD-15790"/>
    <s v="John Dryer"/>
    <s v="Consumer"/>
    <s v="United States"/>
    <x v="224"/>
    <x v="5"/>
    <n v="75019"/>
    <s v="Central"/>
    <s v="OFF-ST-10004950"/>
    <s v="Office Supplies"/>
    <s v="Storage"/>
    <s v="Acco Perma 3000 Stacking Storage Drawers"/>
    <x v="1331"/>
    <n v="1"/>
    <n v="0.2"/>
    <n v="-0.20980000000000043"/>
  </r>
  <r>
    <n v="1498"/>
    <s v="CA-2017-152485"/>
    <d v="2017-09-04T00:00:00"/>
    <d v="2017-09-08T00:00:00"/>
    <s v="Standard Class"/>
    <s v="JD-15790"/>
    <s v="John Dryer"/>
    <s v="Consumer"/>
    <s v="United States"/>
    <x v="224"/>
    <x v="5"/>
    <n v="75019"/>
    <s v="Central"/>
    <s v="OFF-AR-10001940"/>
    <s v="Office Supplies"/>
    <s v="Art"/>
    <s v="Sanford Colorific Eraseable Coloring Pencils, 12 Count"/>
    <x v="1332"/>
    <n v="5"/>
    <n v="0.2"/>
    <n v="3.7720000000000002"/>
  </r>
  <r>
    <n v="1499"/>
    <s v="CA-2016-141586"/>
    <d v="2016-10-17T00:00:00"/>
    <d v="2016-10-20T00:00:00"/>
    <s v="First Class"/>
    <s v="NK-18490"/>
    <s v="Neil Knudson"/>
    <s v="Home Office"/>
    <s v="United States"/>
    <x v="8"/>
    <x v="1"/>
    <n v="94122"/>
    <s v="West"/>
    <s v="OFF-BI-10003981"/>
    <s v="Office Supplies"/>
    <s v="Binders"/>
    <s v="Avery Durable Plastic 1&quot; Binders"/>
    <x v="1333"/>
    <n v="5"/>
    <n v="0.2"/>
    <n v="6.5830000000000011"/>
  </r>
  <r>
    <n v="1500"/>
    <s v="CA-2017-130386"/>
    <d v="2017-11-12T00:00:00"/>
    <d v="2017-11-18T00:00:00"/>
    <s v="Standard Class"/>
    <s v="NG-18430"/>
    <s v="Nathan Gelder"/>
    <s v="Consumer"/>
    <s v="United States"/>
    <x v="89"/>
    <x v="5"/>
    <n v="78745"/>
    <s v="Central"/>
    <s v="OFF-PA-10002749"/>
    <s v="Office Supplies"/>
    <s v="Paper"/>
    <s v="Wirebound Message Books, 5-1/2 x 4 Forms, 2 or 4 Forms per Page"/>
    <x v="195"/>
    <n v="3"/>
    <n v="0.2"/>
    <n v="5.8203000000000005"/>
  </r>
  <r>
    <n v="1501"/>
    <s v="CA-2017-130386"/>
    <d v="2017-11-12T00:00:00"/>
    <d v="2017-11-18T00:00:00"/>
    <s v="Standard Class"/>
    <s v="NG-18430"/>
    <s v="Nathan Gelder"/>
    <s v="Consumer"/>
    <s v="United States"/>
    <x v="89"/>
    <x v="5"/>
    <n v="78745"/>
    <s v="Central"/>
    <s v="OFF-PA-10003823"/>
    <s v="Office Supplies"/>
    <s v="Paper"/>
    <s v="Xerox 197"/>
    <x v="1334"/>
    <n v="9"/>
    <n v="0.2"/>
    <n v="69.704999999999984"/>
  </r>
  <r>
    <n v="1502"/>
    <s v="CA-2017-130386"/>
    <d v="2017-11-12T00:00:00"/>
    <d v="2017-11-18T00:00:00"/>
    <s v="Standard Class"/>
    <s v="NG-18430"/>
    <s v="Nathan Gelder"/>
    <s v="Consumer"/>
    <s v="United States"/>
    <x v="89"/>
    <x v="5"/>
    <n v="78745"/>
    <s v="Central"/>
    <s v="OFF-ST-10003716"/>
    <s v="Office Supplies"/>
    <s v="Storage"/>
    <s v="Tennsco Double-Tier Lockers"/>
    <x v="1129"/>
    <n v="3"/>
    <n v="0.2"/>
    <n v="-47.254199999999997"/>
  </r>
  <r>
    <n v="1503"/>
    <s v="CA-2016-100468"/>
    <d v="2016-11-24T00:00:00"/>
    <d v="2016-12-01T00:00:00"/>
    <s v="Standard Class"/>
    <s v="AT-10435"/>
    <s v="Alyssa Tate"/>
    <s v="Home Office"/>
    <s v="United States"/>
    <x v="1"/>
    <x v="1"/>
    <n v="90045"/>
    <s v="West"/>
    <s v="TEC-PH-10001300"/>
    <s v="Technology"/>
    <s v="Phones"/>
    <s v="iKross Bluetooth Portable Keyboard + Cell Phone Stand Holder + Brush for Apple iPhone 5S 5C 5, 4S 4"/>
    <x v="1335"/>
    <n v="2"/>
    <n v="0.2"/>
    <n v="3.3519999999999985"/>
  </r>
  <r>
    <n v="1504"/>
    <s v="CA-2016-100468"/>
    <d v="2016-11-24T00:00:00"/>
    <d v="2016-12-01T00:00:00"/>
    <s v="Standard Class"/>
    <s v="AT-10435"/>
    <s v="Alyssa Tate"/>
    <s v="Home Office"/>
    <s v="United States"/>
    <x v="1"/>
    <x v="1"/>
    <n v="90045"/>
    <s v="West"/>
    <s v="FUR-FU-10000010"/>
    <s v="Furniture"/>
    <s v="Furnishings"/>
    <s v="DAX Value U-Channel Document Frames, Easel Back"/>
    <x v="587"/>
    <n v="2"/>
    <n v="0"/>
    <n v="3.0813999999999995"/>
  </r>
  <r>
    <n v="1505"/>
    <s v="CA-2015-153388"/>
    <d v="2015-08-01T00:00:00"/>
    <d v="2015-08-07T00:00:00"/>
    <s v="Standard Class"/>
    <s v="PC-19000"/>
    <s v="Pauline Chand"/>
    <s v="Home Office"/>
    <s v="United States"/>
    <x v="1"/>
    <x v="1"/>
    <n v="90004"/>
    <s v="West"/>
    <s v="OFF-AR-10001868"/>
    <s v="Office Supplies"/>
    <s v="Art"/>
    <s v="Prang Dustless Chalk Sticks"/>
    <x v="1336"/>
    <n v="4"/>
    <n v="0"/>
    <n v="3.36"/>
  </r>
  <r>
    <n v="1506"/>
    <s v="CA-2015-153388"/>
    <d v="2015-08-01T00:00:00"/>
    <d v="2015-08-07T00:00:00"/>
    <s v="Standard Class"/>
    <s v="PC-19000"/>
    <s v="Pauline Chand"/>
    <s v="Home Office"/>
    <s v="United States"/>
    <x v="1"/>
    <x v="1"/>
    <n v="90004"/>
    <s v="West"/>
    <s v="FUR-TA-10003715"/>
    <s v="Furniture"/>
    <s v="Tables"/>
    <s v="Hon 2111 Invitation Series Corner Table"/>
    <x v="1337"/>
    <n v="6"/>
    <n v="0.2"/>
    <n v="-175.87080000000009"/>
  </r>
  <r>
    <n v="1507"/>
    <s v="CA-2017-154935"/>
    <d v="2017-12-24T00:00:00"/>
    <d v="2017-12-29T00:00:00"/>
    <s v="Standard Class"/>
    <s v="AR-10540"/>
    <s v="Andy Reiter"/>
    <s v="Consumer"/>
    <s v="United States"/>
    <x v="20"/>
    <x v="15"/>
    <n v="10024"/>
    <s v="East"/>
    <s v="OFF-BI-10003708"/>
    <s v="Office Supplies"/>
    <s v="Binders"/>
    <s v="Acco Four Pocket Poly Ring Binder with Label Holder, Smoke, 1&quot;"/>
    <x v="602"/>
    <n v="3"/>
    <n v="0.2"/>
    <n v="5.5875000000000004"/>
  </r>
  <r>
    <n v="1508"/>
    <s v="CA-2016-134208"/>
    <d v="2016-09-17T00:00:00"/>
    <d v="2016-09-23T00:00:00"/>
    <s v="Standard Class"/>
    <s v="CS-12505"/>
    <s v="Cindy Stewart"/>
    <s v="Consumer"/>
    <s v="United States"/>
    <x v="38"/>
    <x v="32"/>
    <n v="31907"/>
    <s v="South"/>
    <s v="TEC-MA-10004458"/>
    <s v="Technology"/>
    <s v="Machines"/>
    <s v="Lexmark X 9575 Professional All-in-One Color Printer"/>
    <x v="1338"/>
    <n v="4"/>
    <n v="0"/>
    <n v="190.07999999999998"/>
  </r>
  <r>
    <n v="1509"/>
    <s v="CA-2017-108294"/>
    <d v="2017-12-10T00:00:00"/>
    <d v="2017-12-10T00:00:00"/>
    <s v="Same Day"/>
    <s v="LS-16975"/>
    <s v="Lindsay Shagiari"/>
    <s v="Home Office"/>
    <s v="United States"/>
    <x v="155"/>
    <x v="8"/>
    <n v="68104"/>
    <s v="Central"/>
    <s v="OFF-BI-10004965"/>
    <s v="Office Supplies"/>
    <s v="Binders"/>
    <s v="Ibico Covers for Plastic or Wire Binding Elements"/>
    <x v="1339"/>
    <n v="3"/>
    <n v="0"/>
    <n v="15.524999999999999"/>
  </r>
  <r>
    <n v="1510"/>
    <s v="CA-2017-103611"/>
    <d v="2017-09-12T00:00:00"/>
    <d v="2017-09-15T00:00:00"/>
    <s v="First Class"/>
    <s v="JM-15535"/>
    <s v="Jessica Myrick"/>
    <s v="Consumer"/>
    <s v="United States"/>
    <x v="1"/>
    <x v="1"/>
    <n v="90036"/>
    <s v="West"/>
    <s v="FUR-FU-10004270"/>
    <s v="Furniture"/>
    <s v="Furnishings"/>
    <s v="Eldon Image Series Desk Accessories, Burgundy"/>
    <x v="1340"/>
    <n v="2"/>
    <n v="0"/>
    <n v="3.0095999999999998"/>
  </r>
  <r>
    <n v="1511"/>
    <s v="CA-2017-100384"/>
    <d v="2017-06-24T00:00:00"/>
    <d v="2017-07-01T00:00:00"/>
    <s v="Standard Class"/>
    <s v="NH-18610"/>
    <s v="Nicole Hansen"/>
    <s v="Corporate"/>
    <s v="United States"/>
    <x v="225"/>
    <x v="1"/>
    <n v="91767"/>
    <s v="West"/>
    <s v="OFF-AR-10002135"/>
    <s v="Office Supplies"/>
    <s v="Art"/>
    <s v="Boston Heavy-Duty Trimline Electric Pencil Sharpeners"/>
    <x v="1341"/>
    <n v="8"/>
    <n v="0"/>
    <n v="111.82399999999996"/>
  </r>
  <r>
    <n v="1512"/>
    <s v="CA-2017-100384"/>
    <d v="2017-06-24T00:00:00"/>
    <d v="2017-07-01T00:00:00"/>
    <s v="Standard Class"/>
    <s v="NH-18610"/>
    <s v="Nicole Hansen"/>
    <s v="Corporate"/>
    <s v="United States"/>
    <x v="225"/>
    <x v="1"/>
    <n v="91767"/>
    <s v="West"/>
    <s v="OFF-AR-10003514"/>
    <s v="Office Supplies"/>
    <s v="Art"/>
    <s v="4009 Highlighters by Sanford"/>
    <x v="1342"/>
    <n v="9"/>
    <n v="0"/>
    <n v="11.820599999999997"/>
  </r>
  <r>
    <n v="1513"/>
    <s v="CA-2017-112809"/>
    <d v="2017-08-18T00:00:00"/>
    <d v="2017-08-22T00:00:00"/>
    <s v="Standard Class"/>
    <s v="RA-19915"/>
    <s v="Russell Applegate"/>
    <s v="Consumer"/>
    <s v="United States"/>
    <x v="61"/>
    <x v="5"/>
    <n v="75220"/>
    <s v="Central"/>
    <s v="OFF-ST-10002276"/>
    <s v="Office Supplies"/>
    <s v="Storage"/>
    <s v="Safco Steel Mobile File Cart"/>
    <x v="1343"/>
    <n v="3"/>
    <n v="0.2"/>
    <n v="12.504000000000005"/>
  </r>
  <r>
    <n v="1514"/>
    <s v="CA-2017-112809"/>
    <d v="2017-08-18T00:00:00"/>
    <d v="2017-08-22T00:00:00"/>
    <s v="Standard Class"/>
    <s v="RA-19915"/>
    <s v="Russell Applegate"/>
    <s v="Consumer"/>
    <s v="United States"/>
    <x v="61"/>
    <x v="5"/>
    <n v="75220"/>
    <s v="Central"/>
    <s v="OFF-BI-10001098"/>
    <s v="Office Supplies"/>
    <s v="Binders"/>
    <s v="Acco D-Ring Binder w/DublLock"/>
    <x v="1344"/>
    <n v="5"/>
    <n v="0.8"/>
    <n v="-33.139000000000003"/>
  </r>
  <r>
    <n v="1515"/>
    <s v="CA-2017-112809"/>
    <d v="2017-08-18T00:00:00"/>
    <d v="2017-08-22T00:00:00"/>
    <s v="Standard Class"/>
    <s v="RA-19915"/>
    <s v="Russell Applegate"/>
    <s v="Consumer"/>
    <s v="United States"/>
    <x v="61"/>
    <x v="5"/>
    <n v="75220"/>
    <s v="Central"/>
    <s v="OFF-BI-10001636"/>
    <s v="Office Supplies"/>
    <s v="Binders"/>
    <s v="Ibico Plastic and Wire Spiral Binding Combs"/>
    <x v="1345"/>
    <n v="4"/>
    <n v="0.8"/>
    <n v="-11.4648"/>
  </r>
  <r>
    <n v="1516"/>
    <s v="US-2017-160759"/>
    <d v="2017-12-11T00:00:00"/>
    <d v="2017-12-17T00:00:00"/>
    <s v="Standard Class"/>
    <s v="AI-10855"/>
    <s v="Arianne Irving"/>
    <s v="Consumer"/>
    <s v="United States"/>
    <x v="10"/>
    <x v="9"/>
    <n v="19120"/>
    <s v="East"/>
    <s v="FUR-CH-10002961"/>
    <s v="Furniture"/>
    <s v="Chairs"/>
    <s v="Leather Task Chair, Black"/>
    <x v="1346"/>
    <n v="1"/>
    <n v="0.3"/>
    <n v="-9.0980000000000025"/>
  </r>
  <r>
    <n v="1517"/>
    <s v="CA-2017-148446"/>
    <d v="2017-12-10T00:00:00"/>
    <d v="2017-12-14T00:00:00"/>
    <s v="Second Class"/>
    <s v="MC-17845"/>
    <s v="Michael Chen"/>
    <s v="Consumer"/>
    <s v="United States"/>
    <x v="226"/>
    <x v="33"/>
    <n v="89031"/>
    <s v="West"/>
    <s v="FUR-TA-10004256"/>
    <s v="Furniture"/>
    <s v="Tables"/>
    <s v="Bretford “Just In Time” Height-Adjustable Multi-Task Work Tables"/>
    <x v="1347"/>
    <n v="4"/>
    <n v="0"/>
    <n v="116.87199999999984"/>
  </r>
  <r>
    <n v="1518"/>
    <s v="CA-2014-111059"/>
    <d v="2014-02-03T00:00:00"/>
    <d v="2014-02-06T00:00:00"/>
    <s v="Second Class"/>
    <s v="TB-21400"/>
    <s v="Tom Boeckenhauer"/>
    <s v="Consumer"/>
    <s v="United States"/>
    <x v="4"/>
    <x v="4"/>
    <n v="98105"/>
    <s v="West"/>
    <s v="OFF-BI-10004593"/>
    <s v="Office Supplies"/>
    <s v="Binders"/>
    <s v="Ibico Laser Imprintable Binding System Covers"/>
    <x v="1348"/>
    <n v="2"/>
    <n v="0.2"/>
    <n v="27.247999999999998"/>
  </r>
  <r>
    <n v="1519"/>
    <s v="CA-2014-111059"/>
    <d v="2014-02-03T00:00:00"/>
    <d v="2014-02-06T00:00:00"/>
    <s v="Second Class"/>
    <s v="TB-21400"/>
    <s v="Tom Boeckenhauer"/>
    <s v="Consumer"/>
    <s v="United States"/>
    <x v="4"/>
    <x v="4"/>
    <n v="98105"/>
    <s v="West"/>
    <s v="OFF-BI-10002827"/>
    <s v="Office Supplies"/>
    <s v="Binders"/>
    <s v="Avery Durable Poly Binders"/>
    <x v="1349"/>
    <n v="3"/>
    <n v="0.2"/>
    <n v="4.3133999999999997"/>
  </r>
  <r>
    <n v="1520"/>
    <s v="CA-2017-116204"/>
    <d v="2017-02-11T00:00:00"/>
    <d v="2017-02-14T00:00:00"/>
    <s v="Second Class"/>
    <s v="VW-21775"/>
    <s v="Victoria Wilson"/>
    <s v="Corporate"/>
    <s v="United States"/>
    <x v="8"/>
    <x v="1"/>
    <n v="94110"/>
    <s v="West"/>
    <s v="OFF-BI-10001759"/>
    <s v="Office Supplies"/>
    <s v="Binders"/>
    <s v="Acco Pressboard Covers with Storage Hooks, 14 7/8&quot; x 11&quot;, Dark Blue"/>
    <x v="1350"/>
    <n v="7"/>
    <n v="0.2"/>
    <n v="7.7343000000000011"/>
  </r>
  <r>
    <n v="1521"/>
    <s v="CA-2017-109946"/>
    <d v="2017-04-16T00:00:00"/>
    <d v="2017-04-21T00:00:00"/>
    <s v="Standard Class"/>
    <s v="PL-18925"/>
    <s v="Paul Lucas"/>
    <s v="Home Office"/>
    <s v="United States"/>
    <x v="22"/>
    <x v="10"/>
    <n v="60610"/>
    <s v="Central"/>
    <s v="OFF-AR-10001419"/>
    <s v="Office Supplies"/>
    <s v="Art"/>
    <s v="Newell 325"/>
    <x v="1053"/>
    <n v="5"/>
    <n v="0.2"/>
    <n v="2.0649999999999986"/>
  </r>
  <r>
    <n v="1522"/>
    <s v="CA-2015-144806"/>
    <d v="2015-12-06T00:00:00"/>
    <d v="2015-12-11T00:00:00"/>
    <s v="Standard Class"/>
    <s v="GH-14425"/>
    <s v="Gary Hwang"/>
    <s v="Consumer"/>
    <s v="United States"/>
    <x v="93"/>
    <x v="16"/>
    <n v="85705"/>
    <s v="West"/>
    <s v="FUR-FU-10002253"/>
    <s v="Furniture"/>
    <s v="Furnishings"/>
    <s v="Howard Miller 13&quot; Diameter Pewter Finish Round Wall Clock"/>
    <x v="1351"/>
    <n v="6"/>
    <n v="0.2"/>
    <n v="48.951600000000013"/>
  </r>
  <r>
    <n v="1523"/>
    <s v="CA-2015-144806"/>
    <d v="2015-12-06T00:00:00"/>
    <d v="2015-12-11T00:00:00"/>
    <s v="Standard Class"/>
    <s v="GH-14425"/>
    <s v="Gary Hwang"/>
    <s v="Consumer"/>
    <s v="United States"/>
    <x v="93"/>
    <x v="16"/>
    <n v="85705"/>
    <s v="West"/>
    <s v="OFF-PA-10002586"/>
    <s v="Office Supplies"/>
    <s v="Paper"/>
    <s v="Xerox 1970"/>
    <x v="548"/>
    <n v="5"/>
    <n v="0.2"/>
    <n v="6.7230000000000008"/>
  </r>
  <r>
    <n v="1524"/>
    <s v="CA-2015-144806"/>
    <d v="2015-12-06T00:00:00"/>
    <d v="2015-12-11T00:00:00"/>
    <s v="Standard Class"/>
    <s v="GH-14425"/>
    <s v="Gary Hwang"/>
    <s v="Consumer"/>
    <s v="United States"/>
    <x v="93"/>
    <x v="16"/>
    <n v="85705"/>
    <s v="West"/>
    <s v="OFF-PA-10003039"/>
    <s v="Office Supplies"/>
    <s v="Paper"/>
    <s v="Xerox 1960"/>
    <x v="658"/>
    <n v="8"/>
    <n v="0.2"/>
    <n v="61.959999999999987"/>
  </r>
  <r>
    <n v="1525"/>
    <s v="CA-2015-144806"/>
    <d v="2015-12-06T00:00:00"/>
    <d v="2015-12-11T00:00:00"/>
    <s v="Standard Class"/>
    <s v="GH-14425"/>
    <s v="Gary Hwang"/>
    <s v="Consumer"/>
    <s v="United States"/>
    <x v="93"/>
    <x v="16"/>
    <n v="85705"/>
    <s v="West"/>
    <s v="OFF-ST-10004804"/>
    <s v="Office Supplies"/>
    <s v="Storage"/>
    <s v="Belkin 19&quot; Vented Equipment Shelf, Black"/>
    <x v="1352"/>
    <n v="6"/>
    <n v="0.2"/>
    <n v="-58.68719999999999"/>
  </r>
  <r>
    <n v="1526"/>
    <s v="CA-2015-144806"/>
    <d v="2015-12-06T00:00:00"/>
    <d v="2015-12-11T00:00:00"/>
    <s v="Standard Class"/>
    <s v="GH-14425"/>
    <s v="Gary Hwang"/>
    <s v="Consumer"/>
    <s v="United States"/>
    <x v="93"/>
    <x v="16"/>
    <n v="85705"/>
    <s v="West"/>
    <s v="OFF-AR-10004042"/>
    <s v="Office Supplies"/>
    <s v="Art"/>
    <s v="BOSTON Model 1800 Electric Pencil Sharpeners, Putty/Woodgrain"/>
    <x v="31"/>
    <n v="6"/>
    <n v="0.2"/>
    <n v="9.7091999999999885"/>
  </r>
  <r>
    <n v="1527"/>
    <s v="CA-2016-122392"/>
    <d v="2016-07-22T00:00:00"/>
    <d v="2016-07-27T00:00:00"/>
    <s v="Standard Class"/>
    <s v="CJ-12010"/>
    <s v="Caroline Jumper"/>
    <s v="Consumer"/>
    <s v="United States"/>
    <x v="227"/>
    <x v="9"/>
    <n v="18103"/>
    <s v="East"/>
    <s v="OFF-AR-10002221"/>
    <s v="Office Supplies"/>
    <s v="Art"/>
    <s v="12 Colored Short Pencils"/>
    <x v="1353"/>
    <n v="2"/>
    <n v="0.2"/>
    <n v="0.36400000000000032"/>
  </r>
  <r>
    <n v="1528"/>
    <s v="CA-2016-122392"/>
    <d v="2016-07-22T00:00:00"/>
    <d v="2016-07-27T00:00:00"/>
    <s v="Standard Class"/>
    <s v="CJ-12010"/>
    <s v="Caroline Jumper"/>
    <s v="Consumer"/>
    <s v="United States"/>
    <x v="227"/>
    <x v="9"/>
    <n v="18103"/>
    <s v="East"/>
    <s v="FUR-FU-10002456"/>
    <s v="Furniture"/>
    <s v="Furnishings"/>
    <s v="Master Caster Door Stop, Large Neon Orange"/>
    <x v="25"/>
    <n v="2"/>
    <n v="0.2"/>
    <n v="3.3488000000000011"/>
  </r>
  <r>
    <n v="1529"/>
    <s v="CA-2015-148432"/>
    <d v="2015-11-07T00:00:00"/>
    <d v="2015-11-10T00:00:00"/>
    <s v="Second Class"/>
    <s v="MC-18130"/>
    <s v="Mike Caudle"/>
    <s v="Corporate"/>
    <s v="United States"/>
    <x v="46"/>
    <x v="13"/>
    <n v="19711"/>
    <s v="East"/>
    <s v="OFF-FA-10004968"/>
    <s v="Office Supplies"/>
    <s v="Fasteners"/>
    <s v="Rubber Band Ball"/>
    <x v="1354"/>
    <n v="7"/>
    <n v="0"/>
    <n v="0.5236000000000014"/>
  </r>
  <r>
    <n v="1530"/>
    <s v="CA-2015-148432"/>
    <d v="2015-11-07T00:00:00"/>
    <d v="2015-11-10T00:00:00"/>
    <s v="Second Class"/>
    <s v="MC-18130"/>
    <s v="Mike Caudle"/>
    <s v="Corporate"/>
    <s v="United States"/>
    <x v="46"/>
    <x v="13"/>
    <n v="19711"/>
    <s v="East"/>
    <s v="OFF-PA-10001274"/>
    <s v="Office Supplies"/>
    <s v="Paper"/>
    <s v="Loose Memo Sheets"/>
    <x v="549"/>
    <n v="2"/>
    <n v="0"/>
    <n v="3.4309999999999996"/>
  </r>
  <r>
    <n v="1531"/>
    <s v="CA-2015-103793"/>
    <d v="2015-03-26T00:00:00"/>
    <d v="2015-03-31T00:00:00"/>
    <s v="Standard Class"/>
    <s v="BV-11245"/>
    <s v="Benjamin Venier"/>
    <s v="Corporate"/>
    <s v="United States"/>
    <x v="100"/>
    <x v="2"/>
    <n v="33142"/>
    <s v="South"/>
    <s v="OFF-PA-10001125"/>
    <s v="Office Supplies"/>
    <s v="Paper"/>
    <s v="Xerox 1988"/>
    <x v="1355"/>
    <n v="3"/>
    <n v="0.2"/>
    <n v="23.234999999999992"/>
  </r>
  <r>
    <n v="1532"/>
    <s v="CA-2017-159884"/>
    <d v="2017-08-31T00:00:00"/>
    <d v="2017-09-05T00:00:00"/>
    <s v="Standard Class"/>
    <s v="JF-15490"/>
    <s v="Jeremy Farry"/>
    <s v="Consumer"/>
    <s v="United States"/>
    <x v="228"/>
    <x v="16"/>
    <n v="85281"/>
    <s v="West"/>
    <s v="OFF-ST-10000344"/>
    <s v="Office Supplies"/>
    <s v="Storage"/>
    <s v="Neat Ideas Personal Hanging Folder Files, Black"/>
    <x v="1356"/>
    <n v="1"/>
    <n v="0.2"/>
    <n v="0.80579999999999963"/>
  </r>
  <r>
    <n v="1533"/>
    <s v="CA-2017-159884"/>
    <d v="2017-08-31T00:00:00"/>
    <d v="2017-09-05T00:00:00"/>
    <s v="Standard Class"/>
    <s v="JF-15490"/>
    <s v="Jeremy Farry"/>
    <s v="Consumer"/>
    <s v="United States"/>
    <x v="228"/>
    <x v="16"/>
    <n v="85281"/>
    <s v="West"/>
    <s v="OFF-FA-10000585"/>
    <s v="Office Supplies"/>
    <s v="Fasteners"/>
    <s v="OIC Bulk Pack Metal Binder Clips"/>
    <x v="1357"/>
    <n v="3"/>
    <n v="0.2"/>
    <n v="2.7222"/>
  </r>
  <r>
    <n v="1534"/>
    <s v="CA-2016-139885"/>
    <d v="2016-12-04T00:00:00"/>
    <d v="2016-12-08T00:00:00"/>
    <s v="Standard Class"/>
    <s v="EB-13840"/>
    <s v="Ellis Ballard"/>
    <s v="Corporate"/>
    <s v="United States"/>
    <x v="20"/>
    <x v="15"/>
    <n v="10035"/>
    <s v="East"/>
    <s v="OFF-ST-10003324"/>
    <s v="Office Supplies"/>
    <s v="Storage"/>
    <s v="Belkin OmniView SE Rackmount Kit"/>
    <x v="1358"/>
    <n v="6"/>
    <n v="0"/>
    <n v="0"/>
  </r>
  <r>
    <n v="1535"/>
    <s v="CA-2017-124086"/>
    <d v="2017-02-10T00:00:00"/>
    <d v="2017-02-14T00:00:00"/>
    <s v="Standard Class"/>
    <s v="MP-18175"/>
    <s v="Mike Pelletier"/>
    <s v="Home Office"/>
    <s v="United States"/>
    <x v="229"/>
    <x v="1"/>
    <n v="92677"/>
    <s v="West"/>
    <s v="FUR-BO-10004015"/>
    <s v="Furniture"/>
    <s v="Bookcases"/>
    <s v="Bush Andora Bookcase, Maple/Graphite Gray Finish"/>
    <x v="1359"/>
    <n v="2"/>
    <n v="0.15"/>
    <n v="16.798599999999979"/>
  </r>
  <r>
    <n v="1536"/>
    <s v="CA-2016-112389"/>
    <d v="2016-10-29T00:00:00"/>
    <d v="2016-11-02T00:00:00"/>
    <s v="Standard Class"/>
    <s v="JM-15655"/>
    <s v="Jim Mitchum"/>
    <s v="Corporate"/>
    <s v="United States"/>
    <x v="230"/>
    <x v="30"/>
    <n v="8302"/>
    <s v="East"/>
    <s v="OFF-ST-10000419"/>
    <s v="Office Supplies"/>
    <s v="Storage"/>
    <s v="Rogers Jumbo File, Granite"/>
    <x v="1360"/>
    <n v="3"/>
    <n v="0"/>
    <n v="0.4073999999999991"/>
  </r>
  <r>
    <n v="1537"/>
    <s v="CA-2016-112389"/>
    <d v="2016-10-29T00:00:00"/>
    <d v="2016-11-02T00:00:00"/>
    <s v="Standard Class"/>
    <s v="JM-15655"/>
    <s v="Jim Mitchum"/>
    <s v="Corporate"/>
    <s v="United States"/>
    <x v="230"/>
    <x v="30"/>
    <n v="8302"/>
    <s v="East"/>
    <s v="OFF-AP-10001626"/>
    <s v="Office Supplies"/>
    <s v="Appliances"/>
    <s v="Commercial WindTunnel Clean Air Upright Vacuum, Replacement Belts, Filtration Bags"/>
    <x v="1361"/>
    <n v="3"/>
    <n v="0"/>
    <n v="3.0342000000000002"/>
  </r>
  <r>
    <n v="1538"/>
    <s v="CA-2017-121888"/>
    <d v="2017-09-15T00:00:00"/>
    <d v="2017-09-17T00:00:00"/>
    <s v="Second Class"/>
    <s v="CL-11890"/>
    <s v="Carl Ludwig"/>
    <s v="Consumer"/>
    <s v="United States"/>
    <x v="231"/>
    <x v="31"/>
    <n v="2149"/>
    <s v="East"/>
    <s v="TEC-PH-10000439"/>
    <s v="Technology"/>
    <s v="Phones"/>
    <s v="GE DSL Phone Line Filter"/>
    <x v="1362"/>
    <n v="1"/>
    <n v="0"/>
    <n v="11.597099999999998"/>
  </r>
  <r>
    <n v="1539"/>
    <s v="CA-2017-121888"/>
    <d v="2017-09-15T00:00:00"/>
    <d v="2017-09-17T00:00:00"/>
    <s v="Second Class"/>
    <s v="CL-11890"/>
    <s v="Carl Ludwig"/>
    <s v="Consumer"/>
    <s v="United States"/>
    <x v="231"/>
    <x v="31"/>
    <n v="2149"/>
    <s v="East"/>
    <s v="OFF-AR-10003478"/>
    <s v="Office Supplies"/>
    <s v="Art"/>
    <s v="Avery Hi-Liter EverBold Pen Style Fluorescent Highlighters, 4/Pack"/>
    <x v="1363"/>
    <n v="2"/>
    <n v="0"/>
    <n v="6.5120000000000005"/>
  </r>
  <r>
    <n v="1540"/>
    <s v="CA-2017-121888"/>
    <d v="2017-09-15T00:00:00"/>
    <d v="2017-09-17T00:00:00"/>
    <s v="Second Class"/>
    <s v="CL-11890"/>
    <s v="Carl Ludwig"/>
    <s v="Consumer"/>
    <s v="United States"/>
    <x v="231"/>
    <x v="31"/>
    <n v="2149"/>
    <s v="East"/>
    <s v="FUR-BO-10002545"/>
    <s v="Furniture"/>
    <s v="Bookcases"/>
    <s v="Atlantic Metals Mobile 3-Shelf Bookcases, Custom Colors"/>
    <x v="1364"/>
    <n v="3"/>
    <n v="0"/>
    <n v="203.56440000000003"/>
  </r>
  <r>
    <n v="1541"/>
    <s v="CA-2017-121888"/>
    <d v="2017-09-15T00:00:00"/>
    <d v="2017-09-17T00:00:00"/>
    <s v="Second Class"/>
    <s v="CL-11890"/>
    <s v="Carl Ludwig"/>
    <s v="Consumer"/>
    <s v="United States"/>
    <x v="231"/>
    <x v="31"/>
    <n v="2149"/>
    <s v="East"/>
    <s v="OFF-BI-10001765"/>
    <s v="Office Supplies"/>
    <s v="Binders"/>
    <s v="Wilson Jones Heavy-Duty Casebound Ring Binders with Metal Hinges"/>
    <x v="1365"/>
    <n v="7"/>
    <n v="0"/>
    <n v="116.39039999999999"/>
  </r>
  <r>
    <n v="1542"/>
    <s v="CA-2014-166884"/>
    <d v="2014-03-11T00:00:00"/>
    <d v="2014-03-16T00:00:00"/>
    <s v="Second Class"/>
    <s v="CK-12205"/>
    <s v="Chloris Kastensmidt"/>
    <s v="Consumer"/>
    <s v="United States"/>
    <x v="38"/>
    <x v="24"/>
    <n v="43229"/>
    <s v="East"/>
    <s v="FUR-FU-10003981"/>
    <s v="Furniture"/>
    <s v="Furnishings"/>
    <s v="Eldon Wave Desk Accessories"/>
    <x v="1366"/>
    <n v="5"/>
    <n v="0.2"/>
    <n v="2.2880000000000003"/>
  </r>
  <r>
    <n v="1543"/>
    <s v="CA-2014-166884"/>
    <d v="2014-03-11T00:00:00"/>
    <d v="2014-03-16T00:00:00"/>
    <s v="Second Class"/>
    <s v="CK-12205"/>
    <s v="Chloris Kastensmidt"/>
    <s v="Consumer"/>
    <s v="United States"/>
    <x v="38"/>
    <x v="24"/>
    <n v="43229"/>
    <s v="East"/>
    <s v="OFF-FA-10001561"/>
    <s v="Office Supplies"/>
    <s v="Fasteners"/>
    <s v="Stockwell Push Pins"/>
    <x v="1367"/>
    <n v="6"/>
    <n v="0.2"/>
    <n v="1.7003999999999992"/>
  </r>
  <r>
    <n v="1544"/>
    <s v="CA-2014-107181"/>
    <d v="2014-02-04T00:00:00"/>
    <d v="2014-02-08T00:00:00"/>
    <s v="Standard Class"/>
    <s v="DB-13270"/>
    <s v="Deborah Brumfield"/>
    <s v="Home Office"/>
    <s v="United States"/>
    <x v="70"/>
    <x v="1"/>
    <n v="92024"/>
    <s v="West"/>
    <s v="OFF-BI-10004230"/>
    <s v="Office Supplies"/>
    <s v="Binders"/>
    <s v="GBC Recycled Grain Textured Covers"/>
    <x v="1368"/>
    <n v="3"/>
    <n v="0.2"/>
    <n v="29.0136"/>
  </r>
  <r>
    <n v="1545"/>
    <s v="CA-2014-107181"/>
    <d v="2014-02-04T00:00:00"/>
    <d v="2014-02-08T00:00:00"/>
    <s v="Standard Class"/>
    <s v="DB-13270"/>
    <s v="Deborah Brumfield"/>
    <s v="Home Office"/>
    <s v="United States"/>
    <x v="70"/>
    <x v="1"/>
    <n v="92024"/>
    <s v="West"/>
    <s v="OFF-PA-10000350"/>
    <s v="Office Supplies"/>
    <s v="Paper"/>
    <s v="Message Book, Standard Line &quot;While You Were Out&quot;, 5 1/2&quot; X 4&quot;, 200 Sets/Book"/>
    <x v="1369"/>
    <n v="4"/>
    <n v="0"/>
    <n v="16.0928"/>
  </r>
  <r>
    <n v="1546"/>
    <s v="CA-2014-150245"/>
    <d v="2014-12-31T00:00:00"/>
    <d v="2015-01-04T00:00:00"/>
    <s v="Second Class"/>
    <s v="PC-18745"/>
    <s v="Pamela Coakley"/>
    <s v="Corporate"/>
    <s v="United States"/>
    <x v="232"/>
    <x v="15"/>
    <n v="13601"/>
    <s v="East"/>
    <s v="FUR-BO-10002613"/>
    <s v="Furniture"/>
    <s v="Bookcases"/>
    <s v="Atlantic Metals Mobile 4-Shelf Bookcases, Custom Colors"/>
    <x v="1370"/>
    <n v="7"/>
    <n v="0.2"/>
    <n v="196.68599999999986"/>
  </r>
  <r>
    <n v="1547"/>
    <s v="CA-2015-111395"/>
    <d v="2015-11-23T00:00:00"/>
    <d v="2015-11-27T00:00:00"/>
    <s v="Standard Class"/>
    <s v="VB-21745"/>
    <s v="Victoria Brennan"/>
    <s v="Corporate"/>
    <s v="United States"/>
    <x v="52"/>
    <x v="5"/>
    <n v="78207"/>
    <s v="Central"/>
    <s v="OFF-PA-10000994"/>
    <s v="Office Supplies"/>
    <s v="Paper"/>
    <s v="Xerox 1915"/>
    <x v="763"/>
    <n v="4"/>
    <n v="0.2"/>
    <n v="117.43199999999999"/>
  </r>
  <r>
    <n v="1548"/>
    <s v="CA-2015-111395"/>
    <d v="2015-11-23T00:00:00"/>
    <d v="2015-11-27T00:00:00"/>
    <s v="Standard Class"/>
    <s v="VB-21745"/>
    <s v="Victoria Brennan"/>
    <s v="Corporate"/>
    <s v="United States"/>
    <x v="52"/>
    <x v="5"/>
    <n v="78207"/>
    <s v="Central"/>
    <s v="OFF-BI-10002867"/>
    <s v="Office Supplies"/>
    <s v="Binders"/>
    <s v="GBC Recycled Regency Composition Covers"/>
    <x v="1371"/>
    <n v="2"/>
    <n v="0.8"/>
    <n v="-40.650400000000019"/>
  </r>
  <r>
    <n v="1549"/>
    <s v="CA-2015-111395"/>
    <d v="2015-11-23T00:00:00"/>
    <d v="2015-11-27T00:00:00"/>
    <s v="Standard Class"/>
    <s v="VB-21745"/>
    <s v="Victoria Brennan"/>
    <s v="Corporate"/>
    <s v="United States"/>
    <x v="52"/>
    <x v="5"/>
    <n v="78207"/>
    <s v="Central"/>
    <s v="OFF-ST-10001291"/>
    <s v="Office Supplies"/>
    <s v="Storage"/>
    <s v="Tenex Personal Self-Stacking Standard File Box, Black/Gray"/>
    <x v="1372"/>
    <n v="2"/>
    <n v="0.2"/>
    <n v="2.3673999999999991"/>
  </r>
  <r>
    <n v="1550"/>
    <s v="CA-2014-134278"/>
    <d v="2014-07-06T00:00:00"/>
    <d v="2014-07-08T00:00:00"/>
    <s v="First Class"/>
    <s v="EP-13915"/>
    <s v="Emily Phan"/>
    <s v="Consumer"/>
    <s v="United States"/>
    <x v="20"/>
    <x v="15"/>
    <n v="10011"/>
    <s v="East"/>
    <s v="TEC-CO-10001046"/>
    <s v="Technology"/>
    <s v="Copiers"/>
    <s v="Canon Imageclass D680 Copier / Fax"/>
    <x v="1373"/>
    <n v="1"/>
    <n v="0.2"/>
    <n v="174.99749999999997"/>
  </r>
  <r>
    <n v="1551"/>
    <s v="US-2017-124926"/>
    <d v="2017-11-13T00:00:00"/>
    <d v="2017-11-18T00:00:00"/>
    <s v="Second Class"/>
    <s v="ME-17320"/>
    <s v="Maria Etezadi"/>
    <s v="Home Office"/>
    <s v="United States"/>
    <x v="12"/>
    <x v="5"/>
    <n v="77095"/>
    <s v="Central"/>
    <s v="OFF-AP-10004868"/>
    <s v="Office Supplies"/>
    <s v="Appliances"/>
    <s v="Hoover Commercial Soft Guard Upright Vacuum And Disposable Filtration Bags"/>
    <x v="1374"/>
    <n v="6"/>
    <n v="0.8"/>
    <n v="-24.708599999999997"/>
  </r>
  <r>
    <n v="1552"/>
    <s v="CA-2016-159345"/>
    <d v="2016-06-17T00:00:00"/>
    <d v="2016-06-22T00:00:00"/>
    <s v="Standard Class"/>
    <s v="IG-15085"/>
    <s v="Ivan Gibson"/>
    <s v="Consumer"/>
    <s v="United States"/>
    <x v="70"/>
    <x v="1"/>
    <n v="92024"/>
    <s v="West"/>
    <s v="OFF-PA-10000806"/>
    <s v="Office Supplies"/>
    <s v="Paper"/>
    <s v="Xerox 1934"/>
    <x v="1375"/>
    <n v="2"/>
    <n v="0"/>
    <n v="54.860399999999998"/>
  </r>
  <r>
    <n v="1553"/>
    <s v="CA-2014-130274"/>
    <d v="2014-05-03T00:00:00"/>
    <d v="2014-05-05T00:00:00"/>
    <s v="First Class"/>
    <s v="JS-15940"/>
    <s v="Joni Sundaresam"/>
    <s v="Home Office"/>
    <s v="United States"/>
    <x v="233"/>
    <x v="6"/>
    <n v="54915"/>
    <s v="Central"/>
    <s v="OFF-LA-10002195"/>
    <s v="Office Supplies"/>
    <s v="Labels"/>
    <s v="Avery 481"/>
    <x v="748"/>
    <n v="7"/>
    <n v="0"/>
    <n v="10.348799999999999"/>
  </r>
  <r>
    <n v="1554"/>
    <s v="CA-2017-158386"/>
    <d v="2017-10-16T00:00:00"/>
    <d v="2017-10-21T00:00:00"/>
    <s v="Standard Class"/>
    <s v="BO-11425"/>
    <s v="Bobby Odegard"/>
    <s v="Consumer"/>
    <s v="United States"/>
    <x v="102"/>
    <x v="0"/>
    <n v="40475"/>
    <s v="South"/>
    <s v="OFF-BI-10003719"/>
    <s v="Office Supplies"/>
    <s v="Binders"/>
    <s v="Large Capacity Hanging Post Binders"/>
    <x v="1376"/>
    <n v="5"/>
    <n v="0"/>
    <n v="57.384999999999991"/>
  </r>
  <r>
    <n v="1555"/>
    <s v="CA-2015-111507"/>
    <d v="2015-02-06T00:00:00"/>
    <d v="2015-02-13T00:00:00"/>
    <s v="Standard Class"/>
    <s v="VW-21775"/>
    <s v="Victoria Wilson"/>
    <s v="Corporate"/>
    <s v="United States"/>
    <x v="234"/>
    <x v="4"/>
    <n v="98006"/>
    <s v="West"/>
    <s v="OFF-AR-10001315"/>
    <s v="Office Supplies"/>
    <s v="Art"/>
    <s v="Newell 310"/>
    <x v="267"/>
    <n v="3"/>
    <n v="0"/>
    <n v="1.5311999999999999"/>
  </r>
  <r>
    <n v="1556"/>
    <s v="CA-2017-120761"/>
    <d v="2017-09-04T00:00:00"/>
    <d v="2017-09-08T00:00:00"/>
    <s v="Standard Class"/>
    <s v="AB-10150"/>
    <s v="Aimee Bixby"/>
    <s v="Consumer"/>
    <s v="United States"/>
    <x v="85"/>
    <x v="15"/>
    <n v="11561"/>
    <s v="East"/>
    <s v="TEC-AC-10000171"/>
    <s v="Technology"/>
    <s v="Accessories"/>
    <s v="Verbatim 25 GB 6x Blu-ray Single Layer Recordable Disc, 25/Pack"/>
    <x v="1377"/>
    <n v="4"/>
    <n v="0"/>
    <n v="39.5428"/>
  </r>
  <r>
    <n v="1557"/>
    <s v="CA-2016-109176"/>
    <d v="2016-05-09T00:00:00"/>
    <d v="2016-05-15T00:00:00"/>
    <s v="Standard Class"/>
    <s v="JW-16075"/>
    <s v="Julia West"/>
    <s v="Consumer"/>
    <s v="United States"/>
    <x v="10"/>
    <x v="9"/>
    <n v="19140"/>
    <s v="East"/>
    <s v="OFF-EN-10003134"/>
    <s v="Office Supplies"/>
    <s v="Envelopes"/>
    <s v="Staple envelope"/>
    <x v="564"/>
    <n v="1"/>
    <n v="0.2"/>
    <n v="3.504"/>
  </r>
  <r>
    <n v="1558"/>
    <s v="CA-2016-109176"/>
    <d v="2016-05-09T00:00:00"/>
    <d v="2016-05-15T00:00:00"/>
    <s v="Standard Class"/>
    <s v="JW-16075"/>
    <s v="Julia West"/>
    <s v="Consumer"/>
    <s v="United States"/>
    <x v="10"/>
    <x v="9"/>
    <n v="19140"/>
    <s v="East"/>
    <s v="OFF-AR-10001955"/>
    <s v="Office Supplies"/>
    <s v="Art"/>
    <s v="Newell 319"/>
    <x v="1378"/>
    <n v="5"/>
    <n v="0.2"/>
    <n v="9.919999999999991"/>
  </r>
  <r>
    <n v="1559"/>
    <s v="CA-2015-112116"/>
    <d v="2015-03-16T00:00:00"/>
    <d v="2015-03-18T00:00:00"/>
    <s v="Second Class"/>
    <s v="JE-15475"/>
    <s v="Jeremy Ellison"/>
    <s v="Consumer"/>
    <s v="United States"/>
    <x v="4"/>
    <x v="4"/>
    <n v="98103"/>
    <s v="West"/>
    <s v="FUR-TA-10001039"/>
    <s v="Furniture"/>
    <s v="Tables"/>
    <s v="KI Adjustable-Height Table"/>
    <x v="1379"/>
    <n v="2"/>
    <n v="0"/>
    <n v="44.709600000000009"/>
  </r>
  <r>
    <n v="1560"/>
    <s v="CA-2016-126809"/>
    <d v="2016-04-09T00:00:00"/>
    <d v="2016-04-13T00:00:00"/>
    <s v="Standard Class"/>
    <s v="EB-13750"/>
    <s v="Edward Becker"/>
    <s v="Corporate"/>
    <s v="United States"/>
    <x v="4"/>
    <x v="4"/>
    <n v="98103"/>
    <s v="West"/>
    <s v="OFF-BI-10003712"/>
    <s v="Office Supplies"/>
    <s v="Binders"/>
    <s v="Acco Pressboard Covers with Storage Hooks, 14 7/8&quot; x 11&quot;, Light Blue"/>
    <x v="1380"/>
    <n v="9"/>
    <n v="0.2"/>
    <n v="12.815099999999997"/>
  </r>
  <r>
    <n v="1561"/>
    <s v="CA-2014-105172"/>
    <d v="2014-04-04T00:00:00"/>
    <d v="2014-04-09T00:00:00"/>
    <s v="Standard Class"/>
    <s v="PK-18910"/>
    <s v="Paul Knutson"/>
    <s v="Home Office"/>
    <s v="United States"/>
    <x v="8"/>
    <x v="1"/>
    <n v="94109"/>
    <s v="West"/>
    <s v="OFF-LA-10001641"/>
    <s v="Office Supplies"/>
    <s v="Labels"/>
    <s v="Avery 518"/>
    <x v="1381"/>
    <n v="6"/>
    <n v="0"/>
    <n v="9.0719999999999992"/>
  </r>
  <r>
    <n v="1562"/>
    <s v="CA-2017-107293"/>
    <d v="2017-09-05T00:00:00"/>
    <d v="2017-09-06T00:00:00"/>
    <s v="First Class"/>
    <s v="CS-12400"/>
    <s v="Christopher Schild"/>
    <s v="Home Office"/>
    <s v="United States"/>
    <x v="4"/>
    <x v="4"/>
    <n v="98115"/>
    <s v="West"/>
    <s v="OFF-AR-10003732"/>
    <s v="Office Supplies"/>
    <s v="Art"/>
    <s v="Newell 333"/>
    <x v="1104"/>
    <n v="1"/>
    <n v="0"/>
    <n v="0.72279999999999989"/>
  </r>
  <r>
    <n v="1563"/>
    <s v="US-2017-102890"/>
    <d v="2017-06-30T00:00:00"/>
    <d v="2017-06-30T00:00:00"/>
    <s v="Same Day"/>
    <s v="SG-20470"/>
    <s v="Sheri Gordon"/>
    <s v="Consumer"/>
    <s v="United States"/>
    <x v="20"/>
    <x v="15"/>
    <n v="10011"/>
    <s v="East"/>
    <s v="FUR-TA-10000577"/>
    <s v="Furniture"/>
    <s v="Tables"/>
    <s v="Bretford CR4500 Series Slim Rectangular Table"/>
    <x v="24"/>
    <n v="5"/>
    <n v="0.4"/>
    <n v="-295.97849999999994"/>
  </r>
  <r>
    <n v="1564"/>
    <s v="CA-2015-158554"/>
    <d v="2015-11-09T00:00:00"/>
    <d v="2015-11-09T00:00:00"/>
    <s v="Same Day"/>
    <s v="CM-12190"/>
    <s v="Charlotte Melton"/>
    <s v="Consumer"/>
    <s v="United States"/>
    <x v="10"/>
    <x v="9"/>
    <n v="19134"/>
    <s v="East"/>
    <s v="OFF-PA-10004000"/>
    <s v="Office Supplies"/>
    <s v="Paper"/>
    <s v="While You Were Out Pads, 50 per Pad, 4 x 5 1/4, Green Cycle"/>
    <x v="1382"/>
    <n v="3"/>
    <n v="0.2"/>
    <n v="4.1151"/>
  </r>
  <r>
    <n v="1565"/>
    <s v="CA-2014-116239"/>
    <d v="2014-03-04T00:00:00"/>
    <d v="2014-03-04T00:00:00"/>
    <s v="Same Day"/>
    <s v="CL-12565"/>
    <s v="Clay Ludtke"/>
    <s v="Consumer"/>
    <s v="United States"/>
    <x v="29"/>
    <x v="20"/>
    <n v="29203"/>
    <s v="South"/>
    <s v="OFF-ST-10001370"/>
    <s v="Office Supplies"/>
    <s v="Storage"/>
    <s v="Sensible Storage WireTech Storage Systems"/>
    <x v="1383"/>
    <n v="5"/>
    <n v="0"/>
    <n v="17.744999999999962"/>
  </r>
  <r>
    <n v="1566"/>
    <s v="CA-2015-132101"/>
    <d v="2015-03-19T00:00:00"/>
    <d v="2015-03-25T00:00:00"/>
    <s v="Standard Class"/>
    <s v="JO-15550"/>
    <s v="Jesus Ocampo"/>
    <s v="Home Office"/>
    <s v="United States"/>
    <x v="4"/>
    <x v="4"/>
    <n v="98105"/>
    <s v="West"/>
    <s v="TEC-PH-10004539"/>
    <s v="Technology"/>
    <s v="Phones"/>
    <s v="Wireless Extenders zBoost YX545 SOHO Signal Booster"/>
    <x v="1384"/>
    <n v="3"/>
    <n v="0.2"/>
    <n v="39.687899999999985"/>
  </r>
  <r>
    <n v="1567"/>
    <s v="CA-2015-129112"/>
    <d v="2015-11-29T00:00:00"/>
    <d v="2015-11-30T00:00:00"/>
    <s v="First Class"/>
    <s v="AW-10840"/>
    <s v="Anthony Witt"/>
    <s v="Consumer"/>
    <s v="United States"/>
    <x v="235"/>
    <x v="5"/>
    <n v="75002"/>
    <s v="Central"/>
    <s v="TEC-AC-10003038"/>
    <s v="Technology"/>
    <s v="Accessories"/>
    <s v="Kingston Digital DataTraveler 16GB USB 2.0"/>
    <x v="1385"/>
    <n v="3"/>
    <n v="0.2"/>
    <n v="-0.26850000000000307"/>
  </r>
  <r>
    <n v="1568"/>
    <s v="CA-2015-129112"/>
    <d v="2015-11-29T00:00:00"/>
    <d v="2015-11-30T00:00:00"/>
    <s v="First Class"/>
    <s v="AW-10840"/>
    <s v="Anthony Witt"/>
    <s v="Consumer"/>
    <s v="United States"/>
    <x v="235"/>
    <x v="5"/>
    <n v="75002"/>
    <s v="Central"/>
    <s v="OFF-BI-10000088"/>
    <s v="Office Supplies"/>
    <s v="Binders"/>
    <s v="GBC Imprintable Covers"/>
    <x v="1386"/>
    <n v="4"/>
    <n v="0.8"/>
    <n v="-13.615200000000002"/>
  </r>
  <r>
    <n v="1569"/>
    <s v="US-2017-152002"/>
    <d v="2017-06-11T00:00:00"/>
    <d v="2017-06-11T00:00:00"/>
    <s v="Same Day"/>
    <s v="DV-13465"/>
    <s v="Dianna Vittorini"/>
    <s v="Consumer"/>
    <s v="United States"/>
    <x v="1"/>
    <x v="1"/>
    <n v="90004"/>
    <s v="West"/>
    <s v="OFF-PA-10000357"/>
    <s v="Office Supplies"/>
    <s v="Paper"/>
    <s v="White Dual Perf Computer Printout Paper, 2700 Sheets, 1 Part, Heavyweight, 20 lbs., 14 7/8 x 11"/>
    <x v="1247"/>
    <n v="3"/>
    <n v="0"/>
    <n v="60.255300000000005"/>
  </r>
  <r>
    <n v="1570"/>
    <s v="CA-2017-165029"/>
    <d v="2017-11-26T00:00:00"/>
    <d v="2017-11-30T00:00:00"/>
    <s v="Standard Class"/>
    <s v="AH-10075"/>
    <s v="Adam Hart"/>
    <s v="Corporate"/>
    <s v="United States"/>
    <x v="118"/>
    <x v="32"/>
    <n v="30318"/>
    <s v="South"/>
    <s v="OFF-AR-10003504"/>
    <s v="Office Supplies"/>
    <s v="Art"/>
    <s v="Newell 347"/>
    <x v="1387"/>
    <n v="3"/>
    <n v="0"/>
    <n v="3.7235999999999989"/>
  </r>
  <r>
    <n v="1571"/>
    <s v="US-2014-157385"/>
    <d v="2014-11-23T00:00:00"/>
    <d v="2014-11-25T00:00:00"/>
    <s v="First Class"/>
    <s v="SC-20095"/>
    <s v="Sanjit Chand"/>
    <s v="Consumer"/>
    <s v="United States"/>
    <x v="1"/>
    <x v="1"/>
    <n v="90004"/>
    <s v="West"/>
    <s v="FUR-CH-10000863"/>
    <s v="Furniture"/>
    <s v="Chairs"/>
    <s v="Novimex Swivel Fabric Task Chair"/>
    <x v="891"/>
    <n v="5"/>
    <n v="0.2"/>
    <n v="-67.941000000000003"/>
  </r>
  <r>
    <n v="1572"/>
    <s v="US-2014-157385"/>
    <d v="2014-11-23T00:00:00"/>
    <d v="2014-11-25T00:00:00"/>
    <s v="First Class"/>
    <s v="SC-20095"/>
    <s v="Sanjit Chand"/>
    <s v="Consumer"/>
    <s v="United States"/>
    <x v="1"/>
    <x v="1"/>
    <n v="90004"/>
    <s v="West"/>
    <s v="OFF-EN-10003160"/>
    <s v="Office Supplies"/>
    <s v="Envelopes"/>
    <s v="Pastel Pink Envelopes"/>
    <x v="1388"/>
    <n v="3"/>
    <n v="0"/>
    <n v="10.4832"/>
  </r>
  <r>
    <n v="1573"/>
    <s v="US-2014-157385"/>
    <d v="2014-11-23T00:00:00"/>
    <d v="2014-11-25T00:00:00"/>
    <s v="First Class"/>
    <s v="SC-20095"/>
    <s v="Sanjit Chand"/>
    <s v="Consumer"/>
    <s v="United States"/>
    <x v="1"/>
    <x v="1"/>
    <n v="90004"/>
    <s v="West"/>
    <s v="TEC-AC-10003280"/>
    <s v="Technology"/>
    <s v="Accessories"/>
    <s v="Belkin F8E887 USB Wired Ergonomic Keyboard"/>
    <x v="809"/>
    <n v="1"/>
    <n v="0"/>
    <n v="6.2978999999999985"/>
  </r>
  <r>
    <n v="1574"/>
    <s v="US-2014-157385"/>
    <d v="2014-11-23T00:00:00"/>
    <d v="2014-11-25T00:00:00"/>
    <s v="First Class"/>
    <s v="SC-20095"/>
    <s v="Sanjit Chand"/>
    <s v="Consumer"/>
    <s v="United States"/>
    <x v="1"/>
    <x v="1"/>
    <n v="90004"/>
    <s v="West"/>
    <s v="FUR-CH-10000595"/>
    <s v="Furniture"/>
    <s v="Chairs"/>
    <s v="Safco Contoured Stacking Chairs"/>
    <x v="1389"/>
    <n v="2"/>
    <n v="0.2"/>
    <n v="23.839999999999975"/>
  </r>
  <r>
    <n v="1575"/>
    <s v="CA-2014-101602"/>
    <d v="2014-12-15T00:00:00"/>
    <d v="2014-12-18T00:00:00"/>
    <s v="First Class"/>
    <s v="MC-18100"/>
    <s v="Mick Crebagga"/>
    <s v="Consumer"/>
    <s v="United States"/>
    <x v="236"/>
    <x v="5"/>
    <n v="79907"/>
    <s v="Central"/>
    <s v="TEC-PH-10000169"/>
    <s v="Technology"/>
    <s v="Phones"/>
    <s v="ARKON Windshield Dashboard Air Vent Car Mount Holder"/>
    <x v="1390"/>
    <n v="3"/>
    <n v="0.2"/>
    <n v="-9.153000000000004"/>
  </r>
  <r>
    <n v="1576"/>
    <s v="CA-2014-101602"/>
    <d v="2014-12-15T00:00:00"/>
    <d v="2014-12-18T00:00:00"/>
    <s v="First Class"/>
    <s v="MC-18100"/>
    <s v="Mick Crebagga"/>
    <s v="Consumer"/>
    <s v="United States"/>
    <x v="236"/>
    <x v="5"/>
    <n v="79907"/>
    <s v="Central"/>
    <s v="FUR-CH-10004675"/>
    <s v="Furniture"/>
    <s v="Chairs"/>
    <s v="Lifetime Advantage Folding Chairs, 4/Carton"/>
    <x v="1391"/>
    <n v="5"/>
    <n v="0.3"/>
    <n v="-21.807999999999993"/>
  </r>
  <r>
    <n v="1577"/>
    <s v="CA-2016-109057"/>
    <d v="2016-04-22T00:00:00"/>
    <d v="2016-04-27T00:00:00"/>
    <s v="Standard Class"/>
    <s v="TT-21460"/>
    <s v="Tonja Turnell"/>
    <s v="Home Office"/>
    <s v="United States"/>
    <x v="34"/>
    <x v="10"/>
    <n v="60505"/>
    <s v="Central"/>
    <s v="OFF-ST-10002406"/>
    <s v="Office Supplies"/>
    <s v="Storage"/>
    <s v="Pizazz Global Quick File"/>
    <x v="1392"/>
    <n v="2"/>
    <n v="0.2"/>
    <n v="2.3952000000000018"/>
  </r>
  <r>
    <n v="1578"/>
    <s v="CA-2016-154403"/>
    <d v="2016-05-23T00:00:00"/>
    <d v="2016-05-27T00:00:00"/>
    <s v="Standard Class"/>
    <s v="AP-10720"/>
    <s v="Anne Pryor"/>
    <s v="Home Office"/>
    <s v="United States"/>
    <x v="159"/>
    <x v="19"/>
    <n v="35630"/>
    <s v="South"/>
    <s v="OFF-PA-10001526"/>
    <s v="Office Supplies"/>
    <s v="Paper"/>
    <s v="Xerox 1949"/>
    <x v="1393"/>
    <n v="1"/>
    <n v="0"/>
    <n v="2.4402000000000004"/>
  </r>
  <r>
    <n v="1579"/>
    <s v="CA-2016-102456"/>
    <d v="2016-02-27T00:00:00"/>
    <d v="2016-03-01T00:00:00"/>
    <s v="First Class"/>
    <s v="DL-12865"/>
    <s v="Dan Lawera"/>
    <s v="Consumer"/>
    <s v="United States"/>
    <x v="20"/>
    <x v="15"/>
    <n v="10011"/>
    <s v="East"/>
    <s v="OFF-AP-10004336"/>
    <s v="Office Supplies"/>
    <s v="Appliances"/>
    <s v="Conquest 14 Commercial Heavy-Duty Upright Vacuum, Collection System, Accessory Kit"/>
    <x v="1394"/>
    <n v="3"/>
    <n v="0"/>
    <n v="49.555199999999978"/>
  </r>
  <r>
    <n v="1580"/>
    <s v="CA-2015-131338"/>
    <d v="2015-08-09T00:00:00"/>
    <d v="2015-08-12T00:00:00"/>
    <s v="First Class"/>
    <s v="NP-18325"/>
    <s v="Naresj Patel"/>
    <s v="Consumer"/>
    <s v="United States"/>
    <x v="20"/>
    <x v="15"/>
    <n v="10024"/>
    <s v="East"/>
    <s v="TEC-PH-10003012"/>
    <s v="Technology"/>
    <s v="Phones"/>
    <s v="Nortel Meridian M3904 Professional Digital phone"/>
    <x v="673"/>
    <n v="2"/>
    <n v="0"/>
    <n v="89.314199999999971"/>
  </r>
  <r>
    <n v="1581"/>
    <s v="CA-2015-131338"/>
    <d v="2015-08-09T00:00:00"/>
    <d v="2015-08-12T00:00:00"/>
    <s v="First Class"/>
    <s v="NP-18325"/>
    <s v="Naresj Patel"/>
    <s v="Consumer"/>
    <s v="United States"/>
    <x v="20"/>
    <x v="15"/>
    <n v="10024"/>
    <s v="East"/>
    <s v="FUR-TA-10002607"/>
    <s v="Furniture"/>
    <s v="Tables"/>
    <s v="KI Conference Tables"/>
    <x v="1395"/>
    <n v="9"/>
    <n v="0.4"/>
    <n v="-153.12239999999997"/>
  </r>
  <r>
    <n v="1582"/>
    <s v="CA-2015-131338"/>
    <d v="2015-08-09T00:00:00"/>
    <d v="2015-08-12T00:00:00"/>
    <s v="First Class"/>
    <s v="NP-18325"/>
    <s v="Naresj Patel"/>
    <s v="Consumer"/>
    <s v="United States"/>
    <x v="20"/>
    <x v="15"/>
    <n v="10024"/>
    <s v="East"/>
    <s v="OFF-ST-10000642"/>
    <s v="Office Supplies"/>
    <s v="Storage"/>
    <s v="Tennsco Lockers, Gray"/>
    <x v="108"/>
    <n v="2"/>
    <n v="0"/>
    <n v="2.9371999999999971"/>
  </r>
  <r>
    <n v="1583"/>
    <s v="CA-2015-131338"/>
    <d v="2015-08-09T00:00:00"/>
    <d v="2015-08-12T00:00:00"/>
    <s v="First Class"/>
    <s v="NP-18325"/>
    <s v="Naresj Patel"/>
    <s v="Consumer"/>
    <s v="United States"/>
    <x v="20"/>
    <x v="15"/>
    <n v="10024"/>
    <s v="East"/>
    <s v="OFF-BI-10000545"/>
    <s v="Office Supplies"/>
    <s v="Binders"/>
    <s v="GBC Ibimaster 500 Manual ProClick Binding System"/>
    <x v="1396"/>
    <n v="2"/>
    <n v="0.2"/>
    <n v="456.58800000000002"/>
  </r>
  <r>
    <n v="1584"/>
    <s v="CA-2015-131338"/>
    <d v="2015-08-09T00:00:00"/>
    <d v="2015-08-12T00:00:00"/>
    <s v="First Class"/>
    <s v="NP-18325"/>
    <s v="Naresj Patel"/>
    <s v="Consumer"/>
    <s v="United States"/>
    <x v="20"/>
    <x v="15"/>
    <n v="10024"/>
    <s v="East"/>
    <s v="FUR-FU-10002157"/>
    <s v="Furniture"/>
    <s v="Furnishings"/>
    <s v="Artistic Insta-Plaque"/>
    <x v="116"/>
    <n v="3"/>
    <n v="0"/>
    <n v="18.345599999999997"/>
  </r>
  <r>
    <n v="1585"/>
    <s v="CA-2015-131338"/>
    <d v="2015-08-09T00:00:00"/>
    <d v="2015-08-12T00:00:00"/>
    <s v="First Class"/>
    <s v="NP-18325"/>
    <s v="Naresj Patel"/>
    <s v="Consumer"/>
    <s v="United States"/>
    <x v="20"/>
    <x v="15"/>
    <n v="10024"/>
    <s v="East"/>
    <s v="FUR-FU-10001706"/>
    <s v="Furniture"/>
    <s v="Furnishings"/>
    <s v="Longer-Life Soft White Bulbs"/>
    <x v="51"/>
    <n v="2"/>
    <n v="0"/>
    <n v="2.9567999999999999"/>
  </r>
  <r>
    <n v="1586"/>
    <s v="CA-2015-131338"/>
    <d v="2015-08-09T00:00:00"/>
    <d v="2015-08-12T00:00:00"/>
    <s v="First Class"/>
    <s v="NP-18325"/>
    <s v="Naresj Patel"/>
    <s v="Consumer"/>
    <s v="United States"/>
    <x v="20"/>
    <x v="15"/>
    <n v="10024"/>
    <s v="East"/>
    <s v="TEC-PH-10000984"/>
    <s v="Technology"/>
    <s v="Phones"/>
    <s v="Panasonic KX-TG9471B"/>
    <x v="508"/>
    <n v="5"/>
    <n v="0"/>
    <n v="274.38600000000008"/>
  </r>
  <r>
    <n v="1587"/>
    <s v="CA-2015-131338"/>
    <d v="2015-08-09T00:00:00"/>
    <d v="2015-08-12T00:00:00"/>
    <s v="First Class"/>
    <s v="NP-18325"/>
    <s v="Naresj Patel"/>
    <s v="Consumer"/>
    <s v="United States"/>
    <x v="20"/>
    <x v="15"/>
    <n v="10024"/>
    <s v="East"/>
    <s v="OFF-PA-10001357"/>
    <s v="Office Supplies"/>
    <s v="Paper"/>
    <s v="Xerox 1886"/>
    <x v="140"/>
    <n v="3"/>
    <n v="0"/>
    <n v="68.975999999999999"/>
  </r>
  <r>
    <n v="1588"/>
    <s v="CA-2015-131338"/>
    <d v="2015-08-09T00:00:00"/>
    <d v="2015-08-12T00:00:00"/>
    <s v="First Class"/>
    <s v="NP-18325"/>
    <s v="Naresj Patel"/>
    <s v="Consumer"/>
    <s v="United States"/>
    <x v="20"/>
    <x v="15"/>
    <n v="10024"/>
    <s v="East"/>
    <s v="OFF-FA-10000992"/>
    <s v="Office Supplies"/>
    <s v="Fasteners"/>
    <s v="Acco Clips to Go Binder Clips, 24 Clips in Two Sizes"/>
    <x v="1397"/>
    <n v="3"/>
    <n v="0"/>
    <n v="5.0054999999999996"/>
  </r>
  <r>
    <n v="1589"/>
    <s v="CA-2015-131338"/>
    <d v="2015-08-09T00:00:00"/>
    <d v="2015-08-12T00:00:00"/>
    <s v="First Class"/>
    <s v="NP-18325"/>
    <s v="Naresj Patel"/>
    <s v="Consumer"/>
    <s v="United States"/>
    <x v="20"/>
    <x v="15"/>
    <n v="10024"/>
    <s v="East"/>
    <s v="TEC-AC-10002600"/>
    <s v="Technology"/>
    <s v="Accessories"/>
    <s v="Belkin QODE FastFit Bluetooth Keyboard"/>
    <x v="414"/>
    <n v="4"/>
    <n v="0"/>
    <n v="34.692000000000007"/>
  </r>
  <r>
    <n v="1590"/>
    <s v="CA-2016-109911"/>
    <d v="2016-05-12T00:00:00"/>
    <d v="2016-05-16T00:00:00"/>
    <s v="Standard Class"/>
    <s v="VG-21805"/>
    <s v="Vivek Grady"/>
    <s v="Corporate"/>
    <s v="United States"/>
    <x v="173"/>
    <x v="17"/>
    <n v="23464"/>
    <s v="South"/>
    <s v="OFF-AR-10001662"/>
    <s v="Office Supplies"/>
    <s v="Art"/>
    <s v="Rogers Handheld Barrel Pencil Sharpener"/>
    <x v="1398"/>
    <n v="4"/>
    <n v="0"/>
    <n v="2.9592000000000009"/>
  </r>
  <r>
    <n v="1591"/>
    <s v="US-2016-132423"/>
    <d v="2016-04-15T00:00:00"/>
    <d v="2016-04-19T00:00:00"/>
    <s v="Standard Class"/>
    <s v="MY-18295"/>
    <s v="Muhammed Yedwab"/>
    <s v="Corporate"/>
    <s v="United States"/>
    <x v="237"/>
    <x v="5"/>
    <n v="76051"/>
    <s v="Central"/>
    <s v="OFF-AR-10001221"/>
    <s v="Office Supplies"/>
    <s v="Art"/>
    <s v="Dixon Ticonderoga Erasable Colored Pencil Set, 12-Color"/>
    <x v="1399"/>
    <n v="7"/>
    <n v="0.2"/>
    <n v="5.8603999999999967"/>
  </r>
  <r>
    <n v="1592"/>
    <s v="US-2016-132423"/>
    <d v="2016-04-15T00:00:00"/>
    <d v="2016-04-19T00:00:00"/>
    <s v="Standard Class"/>
    <s v="MY-18295"/>
    <s v="Muhammed Yedwab"/>
    <s v="Corporate"/>
    <s v="United States"/>
    <x v="237"/>
    <x v="5"/>
    <n v="76051"/>
    <s v="Central"/>
    <s v="OFF-FA-10002988"/>
    <s v="Office Supplies"/>
    <s v="Fasteners"/>
    <s v="Ideal Clamps"/>
    <x v="1400"/>
    <n v="5"/>
    <n v="0.2"/>
    <n v="2.9144999999999994"/>
  </r>
  <r>
    <n v="1593"/>
    <s v="CA-2015-122826"/>
    <d v="2015-06-23T00:00:00"/>
    <d v="2015-06-25T00:00:00"/>
    <s v="Second Class"/>
    <s v="RD-19480"/>
    <s v="Rick Duston"/>
    <s v="Consumer"/>
    <s v="United States"/>
    <x v="175"/>
    <x v="4"/>
    <n v="98502"/>
    <s v="West"/>
    <s v="TEC-PH-10004830"/>
    <s v="Technology"/>
    <s v="Phones"/>
    <s v="Pyle PRT45 Retro Home Telephone"/>
    <x v="1401"/>
    <n v="4"/>
    <n v="0.2"/>
    <n v="22.676399999999994"/>
  </r>
  <r>
    <n v="1594"/>
    <s v="CA-2014-117317"/>
    <d v="2014-10-19T00:00:00"/>
    <d v="2014-10-19T00:00:00"/>
    <s v="Same Day"/>
    <s v="JF-15490"/>
    <s v="Jeremy Farry"/>
    <s v="Consumer"/>
    <s v="United States"/>
    <x v="1"/>
    <x v="1"/>
    <n v="90032"/>
    <s v="West"/>
    <s v="OFF-PA-10004519"/>
    <s v="Office Supplies"/>
    <s v="Paper"/>
    <s v="Spiral Phone Message Books with Labels by Adams"/>
    <x v="1402"/>
    <n v="3"/>
    <n v="0"/>
    <n v="6.5856000000000012"/>
  </r>
  <r>
    <n v="1595"/>
    <s v="CA-2015-118423"/>
    <d v="2015-03-24T00:00:00"/>
    <d v="2015-03-27T00:00:00"/>
    <s v="First Class"/>
    <s v="DP-13390"/>
    <s v="Dennis Pardue"/>
    <s v="Home Office"/>
    <s v="United States"/>
    <x v="97"/>
    <x v="10"/>
    <n v="61604"/>
    <s v="Central"/>
    <s v="FUR-BO-10000362"/>
    <s v="Furniture"/>
    <s v="Bookcases"/>
    <s v="Sauder Inglewood Library Bookcases"/>
    <x v="1403"/>
    <n v="3"/>
    <n v="0.3"/>
    <n v="-35.905799999999999"/>
  </r>
  <r>
    <n v="1596"/>
    <s v="CA-2017-149181"/>
    <d v="2017-05-08T00:00:00"/>
    <d v="2017-05-12T00:00:00"/>
    <s v="Standard Class"/>
    <s v="MD-17350"/>
    <s v="Maribeth Dona"/>
    <s v="Consumer"/>
    <s v="United States"/>
    <x v="38"/>
    <x v="24"/>
    <n v="43229"/>
    <s v="East"/>
    <s v="FUR-CH-10004540"/>
    <s v="Furniture"/>
    <s v="Chairs"/>
    <s v="Global Chrome Stack Chair"/>
    <x v="1404"/>
    <n v="2"/>
    <n v="0.3"/>
    <n v="-2.0567999999999991"/>
  </r>
  <r>
    <n v="1597"/>
    <s v="CA-2017-132234"/>
    <d v="2017-10-16T00:00:00"/>
    <d v="2017-10-18T00:00:00"/>
    <s v="First Class"/>
    <s v="MY-17380"/>
    <s v="Maribeth Yedwab"/>
    <s v="Corporate"/>
    <s v="United States"/>
    <x v="20"/>
    <x v="15"/>
    <n v="10011"/>
    <s v="East"/>
    <s v="FUR-FU-10001290"/>
    <s v="Furniture"/>
    <s v="Furnishings"/>
    <s v="Executive Impressions Supervisor Wall Clock"/>
    <x v="1405"/>
    <n v="13"/>
    <n v="0"/>
    <n v="175.13599999999997"/>
  </r>
  <r>
    <n v="1598"/>
    <s v="CA-2017-158876"/>
    <d v="2017-11-19T00:00:00"/>
    <d v="2017-11-21T00:00:00"/>
    <s v="Second Class"/>
    <s v="AB-10150"/>
    <s v="Aimee Bixby"/>
    <s v="Consumer"/>
    <s v="United States"/>
    <x v="238"/>
    <x v="5"/>
    <n v="75007"/>
    <s v="Central"/>
    <s v="OFF-PA-10000308"/>
    <s v="Office Supplies"/>
    <s v="Paper"/>
    <s v="Xerox 1901"/>
    <x v="1406"/>
    <n v="4"/>
    <n v="0.2"/>
    <n v="5.2799999999999994"/>
  </r>
  <r>
    <n v="1599"/>
    <s v="CA-2017-158876"/>
    <d v="2017-11-19T00:00:00"/>
    <d v="2017-11-21T00:00:00"/>
    <s v="Second Class"/>
    <s v="AB-10150"/>
    <s v="Aimee Bixby"/>
    <s v="Consumer"/>
    <s v="United States"/>
    <x v="238"/>
    <x v="5"/>
    <n v="75007"/>
    <s v="Central"/>
    <s v="OFF-SU-10001165"/>
    <s v="Office Supplies"/>
    <s v="Supplies"/>
    <s v="Acme Elite Stainless Steel Scissors"/>
    <x v="1407"/>
    <n v="1"/>
    <n v="0.2"/>
    <n v="0.50039999999999996"/>
  </r>
  <r>
    <n v="1600"/>
    <s v="CA-2017-158876"/>
    <d v="2017-11-19T00:00:00"/>
    <d v="2017-11-21T00:00:00"/>
    <s v="Second Class"/>
    <s v="AB-10150"/>
    <s v="Aimee Bixby"/>
    <s v="Consumer"/>
    <s v="United States"/>
    <x v="238"/>
    <x v="5"/>
    <n v="75007"/>
    <s v="Central"/>
    <s v="OFF-AR-10003373"/>
    <s v="Office Supplies"/>
    <s v="Art"/>
    <s v="Boston School Pro Electric Pencil Sharpener, 1670"/>
    <x v="306"/>
    <n v="4"/>
    <n v="0.2"/>
    <n v="8.674399999999995"/>
  </r>
  <r>
    <n v="1601"/>
    <s v="CA-2017-158876"/>
    <d v="2017-11-19T00:00:00"/>
    <d v="2017-11-21T00:00:00"/>
    <s v="Second Class"/>
    <s v="AB-10150"/>
    <s v="Aimee Bixby"/>
    <s v="Consumer"/>
    <s v="United States"/>
    <x v="238"/>
    <x v="5"/>
    <n v="75007"/>
    <s v="Central"/>
    <s v="FUR-FU-10001967"/>
    <s v="Furniture"/>
    <s v="Furnishings"/>
    <s v="Telescoping Adjustable Floor Lamp"/>
    <x v="314"/>
    <n v="2"/>
    <n v="0.6"/>
    <n v="-13.992999999999999"/>
  </r>
  <r>
    <n v="1602"/>
    <s v="CA-2016-164672"/>
    <d v="2016-05-08T00:00:00"/>
    <d v="2016-05-13T00:00:00"/>
    <s v="Second Class"/>
    <s v="GB-14530"/>
    <s v="George Bell"/>
    <s v="Corporate"/>
    <s v="United States"/>
    <x v="18"/>
    <x v="13"/>
    <n v="19901"/>
    <s v="East"/>
    <s v="FUR-FU-10001488"/>
    <s v="Furniture"/>
    <s v="Furnishings"/>
    <s v="Tenex 46&quot; x 60&quot; Computer Anti-Static Chairmat, Rectangular Shaped"/>
    <x v="46"/>
    <n v="2"/>
    <n v="0"/>
    <n v="42.391999999999996"/>
  </r>
  <r>
    <n v="1603"/>
    <s v="US-2016-132857"/>
    <d v="2016-12-11T00:00:00"/>
    <d v="2016-12-17T00:00:00"/>
    <s v="Standard Class"/>
    <s v="CA-12775"/>
    <s v="Cynthia Arntzen"/>
    <s v="Consumer"/>
    <s v="United States"/>
    <x v="214"/>
    <x v="18"/>
    <n v="37167"/>
    <s v="South"/>
    <s v="OFF-AR-10003251"/>
    <s v="Office Supplies"/>
    <s v="Art"/>
    <s v="Prang Drawing Pencil Set"/>
    <x v="408"/>
    <n v="3"/>
    <n v="0.2"/>
    <n v="1.6679999999999997"/>
  </r>
  <r>
    <n v="1604"/>
    <s v="CA-2017-116645"/>
    <d v="2017-11-30T00:00:00"/>
    <d v="2017-12-04T00:00:00"/>
    <s v="Standard Class"/>
    <s v="ME-17725"/>
    <s v="Max Engle"/>
    <s v="Consumer"/>
    <s v="United States"/>
    <x v="46"/>
    <x v="13"/>
    <n v="19711"/>
    <s v="East"/>
    <s v="OFF-AR-10001044"/>
    <s v="Office Supplies"/>
    <s v="Art"/>
    <s v="BOSTON Ranger #55 Pencil Sharpener, Black"/>
    <x v="1408"/>
    <n v="6"/>
    <n v="0"/>
    <n v="45.222599999999993"/>
  </r>
  <r>
    <n v="1605"/>
    <s v="US-2016-115819"/>
    <d v="2016-04-19T00:00:00"/>
    <d v="2016-04-24T00:00:00"/>
    <s v="Second Class"/>
    <s v="JO-15280"/>
    <s v="Jas O'Carroll"/>
    <s v="Consumer"/>
    <s v="United States"/>
    <x v="1"/>
    <x v="1"/>
    <n v="90049"/>
    <s v="West"/>
    <s v="TEC-PH-10004700"/>
    <s v="Technology"/>
    <s v="Phones"/>
    <s v="PowerGen Dual USB Car Charger"/>
    <x v="1409"/>
    <n v="5"/>
    <n v="0.2"/>
    <n v="12.986999999999995"/>
  </r>
  <r>
    <n v="1606"/>
    <s v="US-2016-115819"/>
    <d v="2016-04-19T00:00:00"/>
    <d v="2016-04-24T00:00:00"/>
    <s v="Second Class"/>
    <s v="JO-15280"/>
    <s v="Jas O'Carroll"/>
    <s v="Consumer"/>
    <s v="United States"/>
    <x v="1"/>
    <x v="1"/>
    <n v="90049"/>
    <s v="West"/>
    <s v="OFF-AR-10000823"/>
    <s v="Office Supplies"/>
    <s v="Art"/>
    <s v="Newell 307"/>
    <x v="1410"/>
    <n v="3"/>
    <n v="0"/>
    <n v="1.5288000000000002"/>
  </r>
  <r>
    <n v="1607"/>
    <s v="US-2016-115819"/>
    <d v="2016-04-19T00:00:00"/>
    <d v="2016-04-24T00:00:00"/>
    <s v="Second Class"/>
    <s v="JO-15280"/>
    <s v="Jas O'Carroll"/>
    <s v="Consumer"/>
    <s v="United States"/>
    <x v="1"/>
    <x v="1"/>
    <n v="90049"/>
    <s v="West"/>
    <s v="OFF-AR-10004456"/>
    <s v="Office Supplies"/>
    <s v="Art"/>
    <s v="Panasonic KP-4ABK Battery-Operated Pencil Sharpener"/>
    <x v="1411"/>
    <n v="5"/>
    <n v="0"/>
    <n v="21.227999999999998"/>
  </r>
  <r>
    <n v="1608"/>
    <s v="US-2016-115819"/>
    <d v="2016-04-19T00:00:00"/>
    <d v="2016-04-24T00:00:00"/>
    <s v="Second Class"/>
    <s v="JO-15280"/>
    <s v="Jas O'Carroll"/>
    <s v="Consumer"/>
    <s v="United States"/>
    <x v="1"/>
    <x v="1"/>
    <n v="90049"/>
    <s v="West"/>
    <s v="OFF-BI-10000050"/>
    <s v="Office Supplies"/>
    <s v="Binders"/>
    <s v="Angle-D Binders with Locking Rings, Label Holders"/>
    <x v="572"/>
    <n v="1"/>
    <n v="0.2"/>
    <n v="1.9709999999999996"/>
  </r>
  <r>
    <n v="1609"/>
    <s v="US-2016-115819"/>
    <d v="2016-04-19T00:00:00"/>
    <d v="2016-04-24T00:00:00"/>
    <s v="Second Class"/>
    <s v="JO-15280"/>
    <s v="Jas O'Carroll"/>
    <s v="Consumer"/>
    <s v="United States"/>
    <x v="1"/>
    <x v="1"/>
    <n v="90049"/>
    <s v="West"/>
    <s v="OFF-PA-10002377"/>
    <s v="Office Supplies"/>
    <s v="Paper"/>
    <s v="Adams Telephone Message Book W/Dividers/Space For Phone Numbers, 5 1/4&quot;X8 1/2&quot;, 200/Messages"/>
    <x v="20"/>
    <n v="4"/>
    <n v="0"/>
    <n v="10.223999999999998"/>
  </r>
  <r>
    <n v="1610"/>
    <s v="US-2016-115819"/>
    <d v="2016-04-19T00:00:00"/>
    <d v="2016-04-24T00:00:00"/>
    <s v="Second Class"/>
    <s v="JO-15280"/>
    <s v="Jas O'Carroll"/>
    <s v="Consumer"/>
    <s v="United States"/>
    <x v="1"/>
    <x v="1"/>
    <n v="90049"/>
    <s v="West"/>
    <s v="OFF-BI-10000591"/>
    <s v="Office Supplies"/>
    <s v="Binders"/>
    <s v="Avery Binder Labels"/>
    <x v="1412"/>
    <n v="3"/>
    <n v="0.2"/>
    <n v="3.2675999999999994"/>
  </r>
  <r>
    <n v="1611"/>
    <s v="CA-2014-156349"/>
    <d v="2014-05-26T00:00:00"/>
    <d v="2014-05-30T00:00:00"/>
    <s v="Standard Class"/>
    <s v="ML-17395"/>
    <s v="Marina Lichtenstein"/>
    <s v="Corporate"/>
    <s v="United States"/>
    <x v="1"/>
    <x v="1"/>
    <n v="90008"/>
    <s v="West"/>
    <s v="FUR-BO-10000362"/>
    <s v="Furniture"/>
    <s v="Bookcases"/>
    <s v="Sauder Inglewood Library Bookcases"/>
    <x v="1413"/>
    <n v="2"/>
    <n v="0.15"/>
    <n v="27.356800000000007"/>
  </r>
  <r>
    <n v="1612"/>
    <s v="CA-2014-156349"/>
    <d v="2014-05-26T00:00:00"/>
    <d v="2014-05-30T00:00:00"/>
    <s v="Standard Class"/>
    <s v="ML-17395"/>
    <s v="Marina Lichtenstein"/>
    <s v="Corporate"/>
    <s v="United States"/>
    <x v="1"/>
    <x v="1"/>
    <n v="90008"/>
    <s v="West"/>
    <s v="TEC-PH-10000441"/>
    <s v="Technology"/>
    <s v="Phones"/>
    <s v="VTech DS6151"/>
    <x v="1227"/>
    <n v="2"/>
    <n v="0.2"/>
    <n v="20.158400000000015"/>
  </r>
  <r>
    <n v="1613"/>
    <s v="CA-2014-156349"/>
    <d v="2014-05-26T00:00:00"/>
    <d v="2014-05-30T00:00:00"/>
    <s v="Standard Class"/>
    <s v="ML-17395"/>
    <s v="Marina Lichtenstein"/>
    <s v="Corporate"/>
    <s v="United States"/>
    <x v="1"/>
    <x v="1"/>
    <n v="90008"/>
    <s v="West"/>
    <s v="TEC-PH-10002726"/>
    <s v="Technology"/>
    <s v="Phones"/>
    <s v="netTALK DUO VoIP Telephone Service"/>
    <x v="1414"/>
    <n v="2"/>
    <n v="0.2"/>
    <n v="31.494"/>
  </r>
  <r>
    <n v="1614"/>
    <s v="CA-2017-138380"/>
    <d v="2017-12-21T00:00:00"/>
    <d v="2017-12-25T00:00:00"/>
    <s v="Standard Class"/>
    <s v="YS-21880"/>
    <s v="Yana Sorensen"/>
    <s v="Corporate"/>
    <s v="United States"/>
    <x v="182"/>
    <x v="1"/>
    <n v="94601"/>
    <s v="West"/>
    <s v="OFF-ST-10003306"/>
    <s v="Office Supplies"/>
    <s v="Storage"/>
    <s v="Letter Size Cart"/>
    <x v="1415"/>
    <n v="7"/>
    <n v="0"/>
    <n v="290.00579999999991"/>
  </r>
  <r>
    <n v="1615"/>
    <s v="US-2016-113509"/>
    <d v="2016-03-15T00:00:00"/>
    <d v="2016-03-19T00:00:00"/>
    <s v="Standard Class"/>
    <s v="PL-18925"/>
    <s v="Paul Lucas"/>
    <s v="Home Office"/>
    <s v="United States"/>
    <x v="10"/>
    <x v="9"/>
    <n v="19143"/>
    <s v="East"/>
    <s v="TEC-AC-10004855"/>
    <s v="Technology"/>
    <s v="Accessories"/>
    <s v="V7 USB Numeric Keypad"/>
    <x v="367"/>
    <n v="3"/>
    <n v="0.2"/>
    <n v="-13.646100000000001"/>
  </r>
  <r>
    <n v="1616"/>
    <s v="CA-2015-130022"/>
    <d v="2015-08-10T00:00:00"/>
    <d v="2015-08-16T00:00:00"/>
    <s v="Standard Class"/>
    <s v="JK-16120"/>
    <s v="Julie Kriz"/>
    <s v="Home Office"/>
    <s v="United States"/>
    <x v="16"/>
    <x v="11"/>
    <n v="55122"/>
    <s v="Central"/>
    <s v="OFF-LA-10002787"/>
    <s v="Office Supplies"/>
    <s v="Labels"/>
    <s v="Avery 480"/>
    <x v="1416"/>
    <n v="1"/>
    <n v="0"/>
    <n v="1.7999999999999998"/>
  </r>
  <r>
    <n v="1617"/>
    <s v="CA-2015-130022"/>
    <d v="2015-08-10T00:00:00"/>
    <d v="2015-08-16T00:00:00"/>
    <s v="Standard Class"/>
    <s v="JK-16120"/>
    <s v="Julie Kriz"/>
    <s v="Home Office"/>
    <s v="United States"/>
    <x v="16"/>
    <x v="11"/>
    <n v="55122"/>
    <s v="Central"/>
    <s v="OFF-LA-10002043"/>
    <s v="Office Supplies"/>
    <s v="Labels"/>
    <s v="Avery 489"/>
    <x v="1417"/>
    <n v="4"/>
    <n v="0"/>
    <n v="19.872"/>
  </r>
  <r>
    <n v="1618"/>
    <s v="CA-2015-130022"/>
    <d v="2015-08-10T00:00:00"/>
    <d v="2015-08-16T00:00:00"/>
    <s v="Standard Class"/>
    <s v="JK-16120"/>
    <s v="Julie Kriz"/>
    <s v="Home Office"/>
    <s v="United States"/>
    <x v="16"/>
    <x v="11"/>
    <n v="55122"/>
    <s v="Central"/>
    <s v="OFF-AR-10001915"/>
    <s v="Office Supplies"/>
    <s v="Art"/>
    <s v="Peel-Off China Markers"/>
    <x v="1418"/>
    <n v="3"/>
    <n v="0"/>
    <n v="12.511800000000001"/>
  </r>
  <r>
    <n v="1619"/>
    <s v="US-2016-118780"/>
    <d v="2016-09-10T00:00:00"/>
    <d v="2016-09-14T00:00:00"/>
    <s v="Second Class"/>
    <s v="PN-18775"/>
    <s v="Parhena Norris"/>
    <s v="Home Office"/>
    <s v="United States"/>
    <x v="20"/>
    <x v="15"/>
    <n v="10011"/>
    <s v="East"/>
    <s v="OFF-ST-10000352"/>
    <s v="Office Supplies"/>
    <s v="Storage"/>
    <s v="Acco Perma 2700 Stacking Storage Drawers"/>
    <x v="1419"/>
    <n v="2"/>
    <n v="0"/>
    <n v="8.9220000000000041"/>
  </r>
  <r>
    <n v="1620"/>
    <s v="US-2016-118780"/>
    <d v="2016-09-10T00:00:00"/>
    <d v="2016-09-14T00:00:00"/>
    <s v="Second Class"/>
    <s v="PN-18775"/>
    <s v="Parhena Norris"/>
    <s v="Home Office"/>
    <s v="United States"/>
    <x v="20"/>
    <x v="15"/>
    <n v="10011"/>
    <s v="East"/>
    <s v="OFF-PA-10000575"/>
    <s v="Office Supplies"/>
    <s v="Paper"/>
    <s v="Wirebound Message Books, Four 2 3/4 x 5 White Forms per Page"/>
    <x v="1420"/>
    <n v="1"/>
    <n v="0"/>
    <n v="3.0773999999999999"/>
  </r>
  <r>
    <n v="1621"/>
    <s v="CA-2017-108560"/>
    <d v="2017-07-08T00:00:00"/>
    <d v="2017-07-15T00:00:00"/>
    <s v="Standard Class"/>
    <s v="JC-15385"/>
    <s v="Jenna Caffey"/>
    <s v="Consumer"/>
    <s v="United States"/>
    <x v="239"/>
    <x v="4"/>
    <n v="98031"/>
    <s v="West"/>
    <s v="FUR-FU-10002937"/>
    <s v="Furniture"/>
    <s v="Furnishings"/>
    <s v="GE 48&quot; Fluorescent Tube, Cool White Energy Saver, 34 Watts, 30/Box"/>
    <x v="1421"/>
    <n v="2"/>
    <n v="0"/>
    <n v="99.23"/>
  </r>
  <r>
    <n v="1622"/>
    <s v="CA-2017-108560"/>
    <d v="2017-07-08T00:00:00"/>
    <d v="2017-07-15T00:00:00"/>
    <s v="Standard Class"/>
    <s v="JC-15385"/>
    <s v="Jenna Caffey"/>
    <s v="Consumer"/>
    <s v="United States"/>
    <x v="239"/>
    <x v="4"/>
    <n v="98031"/>
    <s v="West"/>
    <s v="OFF-LA-10003930"/>
    <s v="Office Supplies"/>
    <s v="Labels"/>
    <s v="Dot Matrix Printer Tape Reel Labels, White, 5000/Box"/>
    <x v="1422"/>
    <n v="8"/>
    <n v="0"/>
    <n v="385.37520000000001"/>
  </r>
  <r>
    <n v="1623"/>
    <s v="CA-2017-108560"/>
    <d v="2017-07-08T00:00:00"/>
    <d v="2017-07-15T00:00:00"/>
    <s v="Standard Class"/>
    <s v="JC-15385"/>
    <s v="Jenna Caffey"/>
    <s v="Consumer"/>
    <s v="United States"/>
    <x v="239"/>
    <x v="4"/>
    <n v="98031"/>
    <s v="West"/>
    <s v="OFF-BI-10001107"/>
    <s v="Office Supplies"/>
    <s v="Binders"/>
    <s v="GBC White Gloss Covers, Plain Front"/>
    <x v="1423"/>
    <n v="2"/>
    <n v="0.2"/>
    <n v="7.8191999999999995"/>
  </r>
  <r>
    <n v="1624"/>
    <s v="CA-2017-108560"/>
    <d v="2017-07-08T00:00:00"/>
    <d v="2017-07-15T00:00:00"/>
    <s v="Standard Class"/>
    <s v="JC-15385"/>
    <s v="Jenna Caffey"/>
    <s v="Consumer"/>
    <s v="United States"/>
    <x v="239"/>
    <x v="4"/>
    <n v="98031"/>
    <s v="West"/>
    <s v="TEC-AC-10003063"/>
    <s v="Technology"/>
    <s v="Accessories"/>
    <s v="Micro Innovations USB RF Wireless Keyboard with Mouse"/>
    <x v="1424"/>
    <n v="2"/>
    <n v="0"/>
    <n v="10.5"/>
  </r>
  <r>
    <n v="1625"/>
    <s v="CA-2015-157084"/>
    <d v="2015-12-19T00:00:00"/>
    <d v="2015-12-24T00:00:00"/>
    <s v="Standard Class"/>
    <s v="JG-15160"/>
    <s v="James Galang"/>
    <s v="Consumer"/>
    <s v="United States"/>
    <x v="1"/>
    <x v="1"/>
    <n v="90049"/>
    <s v="West"/>
    <s v="TEC-PH-10002922"/>
    <s v="Technology"/>
    <s v="Phones"/>
    <s v="ShoreTel ShorePhone IP 230 VoIP phone"/>
    <x v="1425"/>
    <n v="5"/>
    <n v="0.2"/>
    <n v="84.494999999999948"/>
  </r>
  <r>
    <n v="1626"/>
    <s v="CA-2015-157084"/>
    <d v="2015-12-19T00:00:00"/>
    <d v="2015-12-24T00:00:00"/>
    <s v="Standard Class"/>
    <s v="JG-15160"/>
    <s v="James Galang"/>
    <s v="Consumer"/>
    <s v="United States"/>
    <x v="1"/>
    <x v="1"/>
    <n v="90049"/>
    <s v="West"/>
    <s v="TEC-AC-10002049"/>
    <s v="Technology"/>
    <s v="Accessories"/>
    <s v="Plantronics Savi W720 Multi-Device Wireless Headset System"/>
    <x v="1426"/>
    <n v="3"/>
    <n v="0"/>
    <n v="556.97400000000005"/>
  </r>
  <r>
    <n v="1627"/>
    <s v="CA-2015-164539"/>
    <d v="2015-11-16T00:00:00"/>
    <d v="2015-11-22T00:00:00"/>
    <s v="Standard Class"/>
    <s v="PO-19180"/>
    <s v="Philisse Overcash"/>
    <s v="Home Office"/>
    <s v="United States"/>
    <x v="20"/>
    <x v="15"/>
    <n v="10011"/>
    <s v="East"/>
    <s v="OFF-AP-10002457"/>
    <s v="Office Supplies"/>
    <s v="Appliances"/>
    <s v="Eureka The Boss Plus 12-Amp Hard Box Upright Vacuum, Red"/>
    <x v="1427"/>
    <n v="5"/>
    <n v="0"/>
    <n v="141.27749999999997"/>
  </r>
  <r>
    <n v="1628"/>
    <s v="CA-2015-143119"/>
    <d v="2015-09-24T00:00:00"/>
    <d v="2015-09-30T00:00:00"/>
    <s v="Standard Class"/>
    <s v="MC-17275"/>
    <s v="Marc Crier"/>
    <s v="Consumer"/>
    <s v="United States"/>
    <x v="240"/>
    <x v="28"/>
    <n v="70506"/>
    <s v="South"/>
    <s v="FUR-CH-10001270"/>
    <s v="Furniture"/>
    <s v="Chairs"/>
    <s v="Harbour Creations Steel Folding Chair"/>
    <x v="1428"/>
    <n v="6"/>
    <n v="0"/>
    <n v="155.24999999999994"/>
  </r>
  <r>
    <n v="1629"/>
    <s v="CA-2017-101049"/>
    <d v="2017-06-21T00:00:00"/>
    <d v="2017-06-25T00:00:00"/>
    <s v="Second Class"/>
    <s v="AS-10240"/>
    <s v="Alan Shonely"/>
    <s v="Consumer"/>
    <s v="United States"/>
    <x v="138"/>
    <x v="24"/>
    <n v="44105"/>
    <s v="East"/>
    <s v="FUR-FU-10004415"/>
    <s v="Furniture"/>
    <s v="Furnishings"/>
    <s v="Stacking Tray, Side-Loading, Legal, Smoke"/>
    <x v="1429"/>
    <n v="5"/>
    <n v="0.2"/>
    <n v="2.4639999999999986"/>
  </r>
  <r>
    <n v="1630"/>
    <s v="CA-2017-101049"/>
    <d v="2017-06-21T00:00:00"/>
    <d v="2017-06-25T00:00:00"/>
    <s v="Second Class"/>
    <s v="AS-10240"/>
    <s v="Alan Shonely"/>
    <s v="Consumer"/>
    <s v="United States"/>
    <x v="138"/>
    <x v="24"/>
    <n v="44105"/>
    <s v="East"/>
    <s v="OFF-BI-10001510"/>
    <s v="Office Supplies"/>
    <s v="Binders"/>
    <s v="Deluxe Heavy-Duty Vinyl Round Ring Binder"/>
    <x v="1430"/>
    <n v="6"/>
    <n v="0.7"/>
    <n v="-34.38000000000001"/>
  </r>
  <r>
    <n v="1631"/>
    <s v="CA-2016-106530"/>
    <d v="2016-05-08T00:00:00"/>
    <d v="2016-05-08T00:00:00"/>
    <s v="Same Day"/>
    <s v="CL-12565"/>
    <s v="Clay Ludtke"/>
    <s v="Consumer"/>
    <s v="United States"/>
    <x v="138"/>
    <x v="24"/>
    <n v="44105"/>
    <s v="East"/>
    <s v="OFF-ST-10002011"/>
    <s v="Office Supplies"/>
    <s v="Storage"/>
    <s v="Smead Adjustable Mobile File Trolley with Lockable Top"/>
    <x v="1431"/>
    <n v="3"/>
    <n v="0.2"/>
    <n v="88.029900000000055"/>
  </r>
  <r>
    <n v="1632"/>
    <s v="CA-2016-106530"/>
    <d v="2016-05-08T00:00:00"/>
    <d v="2016-05-08T00:00:00"/>
    <s v="Same Day"/>
    <s v="CL-12565"/>
    <s v="Clay Ludtke"/>
    <s v="Consumer"/>
    <s v="United States"/>
    <x v="138"/>
    <x v="24"/>
    <n v="44105"/>
    <s v="East"/>
    <s v="OFF-PA-10002986"/>
    <s v="Office Supplies"/>
    <s v="Paper"/>
    <s v="Xerox 1898"/>
    <x v="1432"/>
    <n v="2"/>
    <n v="0.2"/>
    <n v="3.7407999999999997"/>
  </r>
  <r>
    <n v="1633"/>
    <s v="CA-2016-106530"/>
    <d v="2016-05-08T00:00:00"/>
    <d v="2016-05-08T00:00:00"/>
    <s v="Same Day"/>
    <s v="CL-12565"/>
    <s v="Clay Ludtke"/>
    <s v="Consumer"/>
    <s v="United States"/>
    <x v="138"/>
    <x v="24"/>
    <n v="44105"/>
    <s v="East"/>
    <s v="OFF-PA-10004451"/>
    <s v="Office Supplies"/>
    <s v="Paper"/>
    <s v="Xerox 222"/>
    <x v="563"/>
    <n v="2"/>
    <n v="0.2"/>
    <n v="3.6288"/>
  </r>
  <r>
    <n v="1634"/>
    <s v="CA-2016-106530"/>
    <d v="2016-05-08T00:00:00"/>
    <d v="2016-05-08T00:00:00"/>
    <s v="Same Day"/>
    <s v="CL-12565"/>
    <s v="Clay Ludtke"/>
    <s v="Consumer"/>
    <s v="United States"/>
    <x v="138"/>
    <x v="24"/>
    <n v="44105"/>
    <s v="East"/>
    <s v="OFF-ST-10000649"/>
    <s v="Office Supplies"/>
    <s v="Storage"/>
    <s v="Hanging Personal Folder File"/>
    <x v="1433"/>
    <n v="2"/>
    <n v="0.2"/>
    <n v="1.5700000000000012"/>
  </r>
  <r>
    <n v="1635"/>
    <s v="CA-2016-106530"/>
    <d v="2016-05-08T00:00:00"/>
    <d v="2016-05-08T00:00:00"/>
    <s v="Same Day"/>
    <s v="CL-12565"/>
    <s v="Clay Ludtke"/>
    <s v="Consumer"/>
    <s v="United States"/>
    <x v="138"/>
    <x v="24"/>
    <n v="44105"/>
    <s v="East"/>
    <s v="TEC-AC-10001465"/>
    <s v="Technology"/>
    <s v="Accessories"/>
    <s v="SanDisk Cruzer 64 GB USB Flash Drive"/>
    <x v="518"/>
    <n v="2"/>
    <n v="0.2"/>
    <n v="7.263999999999994"/>
  </r>
  <r>
    <n v="1636"/>
    <s v="CA-2014-168984"/>
    <d v="2014-11-26T00:00:00"/>
    <d v="2014-12-02T00:00:00"/>
    <s v="Standard Class"/>
    <s v="NW-18400"/>
    <s v="Natalie Webber"/>
    <s v="Consumer"/>
    <s v="United States"/>
    <x v="241"/>
    <x v="21"/>
    <n v="97224"/>
    <s v="West"/>
    <s v="OFF-PA-10001166"/>
    <s v="Office Supplies"/>
    <s v="Paper"/>
    <s v="Xerox 2"/>
    <x v="12"/>
    <n v="3"/>
    <n v="0.2"/>
    <n v="5.4432"/>
  </r>
  <r>
    <n v="1637"/>
    <s v="CA-2014-168984"/>
    <d v="2014-11-26T00:00:00"/>
    <d v="2014-12-02T00:00:00"/>
    <s v="Standard Class"/>
    <s v="NW-18400"/>
    <s v="Natalie Webber"/>
    <s v="Consumer"/>
    <s v="United States"/>
    <x v="241"/>
    <x v="21"/>
    <n v="97224"/>
    <s v="West"/>
    <s v="OFF-ST-10001097"/>
    <s v="Office Supplies"/>
    <s v="Storage"/>
    <s v="Office Impressions Heavy Duty Welded Shelving &amp; Multimedia Storage Drawers"/>
    <x v="1434"/>
    <n v="5"/>
    <n v="0.2"/>
    <n v="-167.27"/>
  </r>
  <r>
    <n v="1638"/>
    <s v="CA-2014-168984"/>
    <d v="2014-11-26T00:00:00"/>
    <d v="2014-12-02T00:00:00"/>
    <s v="Standard Class"/>
    <s v="NW-18400"/>
    <s v="Natalie Webber"/>
    <s v="Consumer"/>
    <s v="United States"/>
    <x v="241"/>
    <x v="21"/>
    <n v="97224"/>
    <s v="West"/>
    <s v="TEC-PH-10000038"/>
    <s v="Technology"/>
    <s v="Phones"/>
    <s v="Jawbone MINI JAMBOX Wireless Bluetooth Speaker"/>
    <x v="1435"/>
    <n v="4"/>
    <n v="0.2"/>
    <n v="-87.667200000000037"/>
  </r>
  <r>
    <n v="1639"/>
    <s v="CA-2016-157266"/>
    <d v="2016-05-26T00:00:00"/>
    <d v="2016-06-01T00:00:00"/>
    <s v="Standard Class"/>
    <s v="TB-21280"/>
    <s v="Toby Braunhardt"/>
    <s v="Consumer"/>
    <s v="United States"/>
    <x v="176"/>
    <x v="40"/>
    <n v="20016"/>
    <s v="East"/>
    <s v="OFF-PA-10002689"/>
    <s v="Office Supplies"/>
    <s v="Paper"/>
    <s v="Weyerhaeuser First Choice Laser/Copy Paper (20Lb. and 88 Bright)"/>
    <x v="541"/>
    <n v="3"/>
    <n v="0"/>
    <n v="9.3312000000000008"/>
  </r>
  <r>
    <n v="1640"/>
    <s v="CA-2016-157266"/>
    <d v="2016-05-26T00:00:00"/>
    <d v="2016-06-01T00:00:00"/>
    <s v="Standard Class"/>
    <s v="TB-21280"/>
    <s v="Toby Braunhardt"/>
    <s v="Consumer"/>
    <s v="United States"/>
    <x v="176"/>
    <x v="40"/>
    <n v="20016"/>
    <s v="East"/>
    <s v="OFF-BI-10004728"/>
    <s v="Office Supplies"/>
    <s v="Binders"/>
    <s v="Wilson Jones Turn Tabs Binder Tool for Ring Binders"/>
    <x v="1328"/>
    <n v="2"/>
    <n v="0"/>
    <n v="4.4344000000000001"/>
  </r>
  <r>
    <n v="1641"/>
    <s v="CA-2016-157266"/>
    <d v="2016-05-26T00:00:00"/>
    <d v="2016-06-01T00:00:00"/>
    <s v="Standard Class"/>
    <s v="TB-21280"/>
    <s v="Toby Braunhardt"/>
    <s v="Consumer"/>
    <s v="United States"/>
    <x v="176"/>
    <x v="40"/>
    <n v="20016"/>
    <s v="East"/>
    <s v="OFF-PA-10004675"/>
    <s v="Office Supplies"/>
    <s v="Paper"/>
    <s v="Telephone Message Books with Fax/Mobile Section, 5 1/2&quot; x 3 3/16&quot;"/>
    <x v="1436"/>
    <n v="2"/>
    <n v="0"/>
    <n v="5.8419999999999996"/>
  </r>
  <r>
    <n v="1642"/>
    <s v="CA-2016-157266"/>
    <d v="2016-05-26T00:00:00"/>
    <d v="2016-06-01T00:00:00"/>
    <s v="Standard Class"/>
    <s v="TB-21280"/>
    <s v="Toby Braunhardt"/>
    <s v="Consumer"/>
    <s v="United States"/>
    <x v="176"/>
    <x v="40"/>
    <n v="20016"/>
    <s v="East"/>
    <s v="FUR-FU-10000629"/>
    <s v="Furniture"/>
    <s v="Furnishings"/>
    <s v="9-3/4 Diameter Round Wall Clock"/>
    <x v="1437"/>
    <n v="3"/>
    <n v="0"/>
    <n v="17.375399999999999"/>
  </r>
  <r>
    <n v="1643"/>
    <s v="US-2014-134712"/>
    <d v="2014-11-29T00:00:00"/>
    <d v="2014-12-04T00:00:00"/>
    <s v="Standard Class"/>
    <s v="BS-11380"/>
    <s v="Bill Stewart"/>
    <s v="Corporate"/>
    <s v="United States"/>
    <x v="242"/>
    <x v="10"/>
    <n v="60076"/>
    <s v="Central"/>
    <s v="OFF-FA-10003112"/>
    <s v="Office Supplies"/>
    <s v="Fasteners"/>
    <s v="Staples"/>
    <x v="1438"/>
    <n v="2"/>
    <n v="0.2"/>
    <n v="3.944999999999999"/>
  </r>
  <r>
    <n v="1644"/>
    <s v="CA-2015-111829"/>
    <d v="2015-03-19T00:00:00"/>
    <d v="2015-03-20T00:00:00"/>
    <s v="First Class"/>
    <s v="FH-14365"/>
    <s v="Fred Hopkins"/>
    <s v="Corporate"/>
    <s v="United States"/>
    <x v="4"/>
    <x v="4"/>
    <n v="98115"/>
    <s v="West"/>
    <s v="OFF-ST-10000142"/>
    <s v="Office Supplies"/>
    <s v="Storage"/>
    <s v="Deluxe Rollaway Locking File with Drawer"/>
    <x v="1439"/>
    <n v="3"/>
    <n v="0"/>
    <n v="349.33919999999995"/>
  </r>
  <r>
    <n v="1645"/>
    <s v="CA-2015-111829"/>
    <d v="2015-03-19T00:00:00"/>
    <d v="2015-03-20T00:00:00"/>
    <s v="First Class"/>
    <s v="FH-14365"/>
    <s v="Fred Hopkins"/>
    <s v="Corporate"/>
    <s v="United States"/>
    <x v="4"/>
    <x v="4"/>
    <n v="98115"/>
    <s v="West"/>
    <s v="TEC-CO-10001766"/>
    <s v="Technology"/>
    <s v="Copiers"/>
    <s v="Canon PC940 Copier"/>
    <x v="1440"/>
    <n v="7"/>
    <n v="0"/>
    <n v="1480.4670999999998"/>
  </r>
  <r>
    <n v="1646"/>
    <s v="CA-2015-111829"/>
    <d v="2015-03-19T00:00:00"/>
    <d v="2015-03-20T00:00:00"/>
    <s v="First Class"/>
    <s v="FH-14365"/>
    <s v="Fred Hopkins"/>
    <s v="Corporate"/>
    <s v="United States"/>
    <x v="4"/>
    <x v="4"/>
    <n v="98115"/>
    <s v="West"/>
    <s v="OFF-PA-10004359"/>
    <s v="Office Supplies"/>
    <s v="Paper"/>
    <s v="Multicolor Computer Printout Paper"/>
    <x v="1441"/>
    <n v="2"/>
    <n v="0"/>
    <n v="100.65599999999999"/>
  </r>
  <r>
    <n v="1647"/>
    <s v="CA-2015-105221"/>
    <d v="2015-11-01T00:00:00"/>
    <d v="2015-11-03T00:00:00"/>
    <s v="First Class"/>
    <s v="VM-21685"/>
    <s v="Valerie Mitchum"/>
    <s v="Home Office"/>
    <s v="United States"/>
    <x v="10"/>
    <x v="9"/>
    <n v="19140"/>
    <s v="East"/>
    <s v="TEC-AC-10002323"/>
    <s v="Technology"/>
    <s v="Accessories"/>
    <s v="SanDisk Ultra 32 GB MicroSDHC Class 10 Memory Card"/>
    <x v="1442"/>
    <n v="2"/>
    <n v="0.2"/>
    <n v="-3.0939999999999994"/>
  </r>
  <r>
    <n v="1648"/>
    <s v="CA-2015-105221"/>
    <d v="2015-11-01T00:00:00"/>
    <d v="2015-11-03T00:00:00"/>
    <s v="First Class"/>
    <s v="VM-21685"/>
    <s v="Valerie Mitchum"/>
    <s v="Home Office"/>
    <s v="United States"/>
    <x v="10"/>
    <x v="9"/>
    <n v="19140"/>
    <s v="East"/>
    <s v="OFF-FA-10001135"/>
    <s v="Office Supplies"/>
    <s v="Fasteners"/>
    <s v="Brites Rubber Bands, 1 1/2 oz. Box"/>
    <x v="1443"/>
    <n v="2"/>
    <n v="0.2"/>
    <n v="-0.71279999999999988"/>
  </r>
  <r>
    <n v="1649"/>
    <s v="CA-2015-120341"/>
    <d v="2015-09-26T00:00:00"/>
    <d v="2015-09-29T00:00:00"/>
    <s v="Second Class"/>
    <s v="SF-20200"/>
    <s v="Sarah Foster"/>
    <s v="Consumer"/>
    <s v="United States"/>
    <x v="10"/>
    <x v="9"/>
    <n v="19143"/>
    <s v="East"/>
    <s v="OFF-BI-10004224"/>
    <s v="Office Supplies"/>
    <s v="Binders"/>
    <s v="Catalog Binders with Expanding Posts"/>
    <x v="1444"/>
    <n v="6"/>
    <n v="0.7"/>
    <n v="-100.91999999999999"/>
  </r>
  <r>
    <n v="1650"/>
    <s v="CA-2015-120341"/>
    <d v="2015-09-26T00:00:00"/>
    <d v="2015-09-29T00:00:00"/>
    <s v="Second Class"/>
    <s v="SF-20200"/>
    <s v="Sarah Foster"/>
    <s v="Consumer"/>
    <s v="United States"/>
    <x v="10"/>
    <x v="9"/>
    <n v="19143"/>
    <s v="East"/>
    <s v="TEC-PH-10003357"/>
    <s v="Technology"/>
    <s v="Phones"/>
    <s v="Grandstream GXP2100 Mainstream Business Phone"/>
    <x v="1445"/>
    <n v="1"/>
    <n v="0.4"/>
    <n v="-9.178799999999999"/>
  </r>
  <r>
    <n v="1651"/>
    <s v="CA-2014-135699"/>
    <d v="2014-08-29T00:00:00"/>
    <d v="2014-08-29T00:00:00"/>
    <s v="Same Day"/>
    <s v="HH-15010"/>
    <s v="Hilary Holden"/>
    <s v="Corporate"/>
    <s v="United States"/>
    <x v="8"/>
    <x v="1"/>
    <n v="94110"/>
    <s v="West"/>
    <s v="OFF-PA-10004475"/>
    <s v="Office Supplies"/>
    <s v="Paper"/>
    <s v="Xerox 1940"/>
    <x v="1446"/>
    <n v="2"/>
    <n v="0"/>
    <n v="53.860799999999998"/>
  </r>
  <r>
    <n v="1652"/>
    <s v="CA-2014-135699"/>
    <d v="2014-08-29T00:00:00"/>
    <d v="2014-08-29T00:00:00"/>
    <s v="Same Day"/>
    <s v="HH-15010"/>
    <s v="Hilary Holden"/>
    <s v="Corporate"/>
    <s v="United States"/>
    <x v="8"/>
    <x v="1"/>
    <n v="94110"/>
    <s v="West"/>
    <s v="OFF-PA-10003001"/>
    <s v="Office Supplies"/>
    <s v="Paper"/>
    <s v="Xerox 1986"/>
    <x v="522"/>
    <n v="2"/>
    <n v="0"/>
    <n v="6.4127999999999998"/>
  </r>
  <r>
    <n v="1653"/>
    <s v="US-2017-132444"/>
    <d v="2017-11-18T00:00:00"/>
    <d v="2017-11-21T00:00:00"/>
    <s v="First Class"/>
    <s v="CD-12280"/>
    <s v="Christina DeMoss"/>
    <s v="Consumer"/>
    <s v="United States"/>
    <x v="4"/>
    <x v="4"/>
    <n v="98105"/>
    <s v="West"/>
    <s v="OFF-ST-10003442"/>
    <s v="Office Supplies"/>
    <s v="Storage"/>
    <s v="Eldon Portable Mobile Manager"/>
    <x v="1447"/>
    <n v="6"/>
    <n v="0"/>
    <n v="45.813600000000001"/>
  </r>
  <r>
    <n v="1654"/>
    <s v="US-2017-132444"/>
    <d v="2017-11-18T00:00:00"/>
    <d v="2017-11-21T00:00:00"/>
    <s v="First Class"/>
    <s v="CD-12280"/>
    <s v="Christina DeMoss"/>
    <s v="Consumer"/>
    <s v="United States"/>
    <x v="4"/>
    <x v="4"/>
    <n v="98105"/>
    <s v="West"/>
    <s v="TEC-AC-10003832"/>
    <s v="Technology"/>
    <s v="Accessories"/>
    <s v="Imation 16GB Mini TravelDrive USB 2.0 Flash Drive"/>
    <x v="612"/>
    <n v="4"/>
    <n v="0"/>
    <n v="54.333200000000005"/>
  </r>
  <r>
    <n v="1655"/>
    <s v="US-2017-132444"/>
    <d v="2017-11-18T00:00:00"/>
    <d v="2017-11-21T00:00:00"/>
    <s v="First Class"/>
    <s v="CD-12280"/>
    <s v="Christina DeMoss"/>
    <s v="Consumer"/>
    <s v="United States"/>
    <x v="4"/>
    <x v="4"/>
    <n v="98105"/>
    <s v="West"/>
    <s v="OFF-FA-10000611"/>
    <s v="Office Supplies"/>
    <s v="Fasteners"/>
    <s v="Binder Clips by OIC"/>
    <x v="1448"/>
    <n v="2"/>
    <n v="0"/>
    <n v="1.4207999999999998"/>
  </r>
  <r>
    <n v="1656"/>
    <s v="US-2017-132444"/>
    <d v="2017-11-18T00:00:00"/>
    <d v="2017-11-21T00:00:00"/>
    <s v="First Class"/>
    <s v="CD-12280"/>
    <s v="Christina DeMoss"/>
    <s v="Consumer"/>
    <s v="United States"/>
    <x v="4"/>
    <x v="4"/>
    <n v="98105"/>
    <s v="West"/>
    <s v="OFF-BI-10001116"/>
    <s v="Office Supplies"/>
    <s v="Binders"/>
    <s v="Wilson Jones 1&quot; Hanging DublLock Ring Binders"/>
    <x v="582"/>
    <n v="2"/>
    <n v="0.2"/>
    <n v="2.9568000000000003"/>
  </r>
  <r>
    <n v="1657"/>
    <s v="US-2017-132444"/>
    <d v="2017-11-18T00:00:00"/>
    <d v="2017-11-21T00:00:00"/>
    <s v="First Class"/>
    <s v="CD-12280"/>
    <s v="Christina DeMoss"/>
    <s v="Consumer"/>
    <s v="United States"/>
    <x v="4"/>
    <x v="4"/>
    <n v="98105"/>
    <s v="West"/>
    <s v="OFF-ST-10000563"/>
    <s v="Office Supplies"/>
    <s v="Storage"/>
    <s v="Fellowes Bankers Box Stor/Drawer Steel Plus"/>
    <x v="1449"/>
    <n v="3"/>
    <n v="0"/>
    <n v="9.5940000000000012"/>
  </r>
  <r>
    <n v="1658"/>
    <s v="CA-2014-127159"/>
    <d v="2014-05-12T00:00:00"/>
    <d v="2014-05-15T00:00:00"/>
    <s v="First Class"/>
    <s v="HL-15040"/>
    <s v="Hunter Lopez"/>
    <s v="Consumer"/>
    <s v="United States"/>
    <x v="158"/>
    <x v="6"/>
    <n v="53209"/>
    <s v="Central"/>
    <s v="FUR-FU-10000010"/>
    <s v="Furniture"/>
    <s v="Furnishings"/>
    <s v="DAX Value U-Channel Document Frames, Easel Back"/>
    <x v="1450"/>
    <n v="7"/>
    <n v="0"/>
    <n v="10.784899999999999"/>
  </r>
  <r>
    <n v="1659"/>
    <s v="CA-2017-161809"/>
    <d v="2017-01-20T00:00:00"/>
    <d v="2017-01-26T00:00:00"/>
    <s v="Standard Class"/>
    <s v="TH-21100"/>
    <s v="Thea Hendricks"/>
    <s v="Consumer"/>
    <s v="United States"/>
    <x v="1"/>
    <x v="1"/>
    <n v="90045"/>
    <s v="West"/>
    <s v="TEC-PH-10004922"/>
    <s v="Technology"/>
    <s v="Phones"/>
    <s v="RCA Visys Integrated PBX 8-Line Router"/>
    <x v="1451"/>
    <n v="3"/>
    <n v="0.2"/>
    <n v="10.048500000000004"/>
  </r>
  <r>
    <n v="1660"/>
    <s v="CA-2017-127285"/>
    <d v="2017-10-30T00:00:00"/>
    <d v="2017-11-06T00:00:00"/>
    <s v="Standard Class"/>
    <s v="MM-18055"/>
    <s v="Michelle Moray"/>
    <s v="Consumer"/>
    <s v="United States"/>
    <x v="4"/>
    <x v="4"/>
    <n v="98115"/>
    <s v="West"/>
    <s v="OFF-BI-10004330"/>
    <s v="Office Supplies"/>
    <s v="Binders"/>
    <s v="GBC Velobind Prepunched Cover Sets, Regency Series"/>
    <x v="1294"/>
    <n v="3"/>
    <n v="0.2"/>
    <n v="27.734999999999996"/>
  </r>
  <r>
    <n v="1661"/>
    <s v="CA-2017-127285"/>
    <d v="2017-10-30T00:00:00"/>
    <d v="2017-11-06T00:00:00"/>
    <s v="Standard Class"/>
    <s v="MM-18055"/>
    <s v="Michelle Moray"/>
    <s v="Consumer"/>
    <s v="United States"/>
    <x v="4"/>
    <x v="4"/>
    <n v="98115"/>
    <s v="West"/>
    <s v="OFF-BI-10002072"/>
    <s v="Office Supplies"/>
    <s v="Binders"/>
    <s v="Cardinal Slant-D Ring Binders"/>
    <x v="1162"/>
    <n v="2"/>
    <n v="0.2"/>
    <n v="5.2139999999999995"/>
  </r>
  <r>
    <n v="1662"/>
    <s v="CA-2017-144526"/>
    <d v="2017-04-30T00:00:00"/>
    <d v="2017-05-06T00:00:00"/>
    <s v="Standard Class"/>
    <s v="QJ-19255"/>
    <s v="Quincy Jones"/>
    <s v="Corporate"/>
    <s v="United States"/>
    <x v="10"/>
    <x v="9"/>
    <n v="19143"/>
    <s v="East"/>
    <s v="TEC-PH-10002549"/>
    <s v="Technology"/>
    <s v="Phones"/>
    <s v="Polycom SoundPoint IP 450 VoIP phone"/>
    <x v="1452"/>
    <n v="5"/>
    <n v="0.4"/>
    <n v="-158.10199999999998"/>
  </r>
  <r>
    <n v="1663"/>
    <s v="CA-2017-144526"/>
    <d v="2017-04-30T00:00:00"/>
    <d v="2017-05-06T00:00:00"/>
    <s v="Standard Class"/>
    <s v="QJ-19255"/>
    <s v="Quincy Jones"/>
    <s v="Corporate"/>
    <s v="United States"/>
    <x v="10"/>
    <x v="9"/>
    <n v="19143"/>
    <s v="East"/>
    <s v="OFF-BI-10002353"/>
    <s v="Office Supplies"/>
    <s v="Binders"/>
    <s v="GBC VeloBind Cover Sets"/>
    <x v="1453"/>
    <n v="3"/>
    <n v="0.7"/>
    <n v="-9.2639999999999993"/>
  </r>
  <r>
    <n v="1664"/>
    <s v="CA-2016-128531"/>
    <d v="2016-11-24T00:00:00"/>
    <d v="2016-11-26T00:00:00"/>
    <s v="Second Class"/>
    <s v="NS-18505"/>
    <s v="Neola Schneider"/>
    <s v="Consumer"/>
    <s v="United States"/>
    <x v="61"/>
    <x v="5"/>
    <n v="75217"/>
    <s v="Central"/>
    <s v="OFF-ST-10001325"/>
    <s v="Office Supplies"/>
    <s v="Storage"/>
    <s v="Sterilite Officeware Hinged File Box"/>
    <x v="1454"/>
    <n v="5"/>
    <n v="0.2"/>
    <n v="3.6679999999999993"/>
  </r>
  <r>
    <n v="1665"/>
    <s v="CA-2016-128531"/>
    <d v="2016-11-24T00:00:00"/>
    <d v="2016-11-26T00:00:00"/>
    <s v="Second Class"/>
    <s v="NS-18505"/>
    <s v="Neola Schneider"/>
    <s v="Consumer"/>
    <s v="United States"/>
    <x v="61"/>
    <x v="5"/>
    <n v="75217"/>
    <s v="Central"/>
    <s v="TEC-AC-10002049"/>
    <s v="Technology"/>
    <s v="Accessories"/>
    <s v="Logitech G19 Programmable Gaming Keyboard"/>
    <x v="1455"/>
    <n v="3"/>
    <n v="0.2"/>
    <n v="-7.4394000000000347"/>
  </r>
  <r>
    <n v="1666"/>
    <s v="CA-2016-128531"/>
    <d v="2016-11-24T00:00:00"/>
    <d v="2016-11-26T00:00:00"/>
    <s v="Second Class"/>
    <s v="NS-18505"/>
    <s v="Neola Schneider"/>
    <s v="Consumer"/>
    <s v="United States"/>
    <x v="61"/>
    <x v="5"/>
    <n v="75217"/>
    <s v="Central"/>
    <s v="OFF-FA-10002676"/>
    <s v="Office Supplies"/>
    <s v="Fasteners"/>
    <s v="Colored Push Pins"/>
    <x v="1456"/>
    <n v="3"/>
    <n v="0.2"/>
    <n v="0.86879999999999979"/>
  </r>
  <r>
    <n v="1667"/>
    <s v="CA-2016-128531"/>
    <d v="2016-11-24T00:00:00"/>
    <d v="2016-11-26T00:00:00"/>
    <s v="Second Class"/>
    <s v="NS-18505"/>
    <s v="Neola Schneider"/>
    <s v="Consumer"/>
    <s v="United States"/>
    <x v="61"/>
    <x v="5"/>
    <n v="75217"/>
    <s v="Central"/>
    <s v="TEC-AC-10003023"/>
    <s v="Technology"/>
    <s v="Accessories"/>
    <s v="Logitech G105 Gaming Keyboard"/>
    <x v="1457"/>
    <n v="2"/>
    <n v="0.2"/>
    <n v="-2.374800000000004"/>
  </r>
  <r>
    <n v="1668"/>
    <s v="CA-2016-128531"/>
    <d v="2016-11-24T00:00:00"/>
    <d v="2016-11-26T00:00:00"/>
    <s v="Second Class"/>
    <s v="NS-18505"/>
    <s v="Neola Schneider"/>
    <s v="Consumer"/>
    <s v="United States"/>
    <x v="61"/>
    <x v="5"/>
    <n v="75217"/>
    <s v="Central"/>
    <s v="OFF-PA-10000167"/>
    <s v="Office Supplies"/>
    <s v="Paper"/>
    <s v="Xerox 1925"/>
    <x v="1355"/>
    <n v="3"/>
    <n v="0.2"/>
    <n v="23.234999999999992"/>
  </r>
  <r>
    <n v="1669"/>
    <s v="CA-2016-128531"/>
    <d v="2016-11-24T00:00:00"/>
    <d v="2016-11-26T00:00:00"/>
    <s v="Second Class"/>
    <s v="NS-18505"/>
    <s v="Neola Schneider"/>
    <s v="Consumer"/>
    <s v="United States"/>
    <x v="61"/>
    <x v="5"/>
    <n v="75217"/>
    <s v="Central"/>
    <s v="OFF-AR-10003405"/>
    <s v="Office Supplies"/>
    <s v="Art"/>
    <s v="Dixon My First Ticonderoga Pencil, #2"/>
    <x v="1230"/>
    <n v="3"/>
    <n v="0.2"/>
    <n v="1.5794999999999986"/>
  </r>
  <r>
    <n v="1670"/>
    <s v="US-2015-157154"/>
    <d v="2015-01-10T00:00:00"/>
    <d v="2015-01-15T00:00:00"/>
    <s v="Standard Class"/>
    <s v="MM-17920"/>
    <s v="Michael Moore"/>
    <s v="Consumer"/>
    <s v="United States"/>
    <x v="20"/>
    <x v="15"/>
    <n v="10011"/>
    <s v="East"/>
    <s v="FUR-TA-10001889"/>
    <s v="Furniture"/>
    <s v="Tables"/>
    <s v="Bush Advantage Collection Racetrack Conference Table"/>
    <x v="1458"/>
    <n v="4"/>
    <n v="0.4"/>
    <n v="-373.3048"/>
  </r>
  <r>
    <n v="1671"/>
    <s v="CA-2017-159457"/>
    <d v="2017-10-19T00:00:00"/>
    <d v="2017-10-26T00:00:00"/>
    <s v="Standard Class"/>
    <s v="RD-19480"/>
    <s v="Rick Duston"/>
    <s v="Consumer"/>
    <s v="United States"/>
    <x v="12"/>
    <x v="5"/>
    <n v="77095"/>
    <s v="Central"/>
    <s v="TEC-PH-10002185"/>
    <s v="Technology"/>
    <s v="Phones"/>
    <s v="QVS USB Car Charger 2-Port 2.1Amp for iPod/iPhone/iPad/iPad 2/iPad 3"/>
    <x v="1459"/>
    <n v="3"/>
    <n v="0.2"/>
    <n v="5.2125000000000004"/>
  </r>
  <r>
    <n v="1672"/>
    <s v="CA-2016-107615"/>
    <d v="2016-03-22T00:00:00"/>
    <d v="2016-03-25T00:00:00"/>
    <s v="First Class"/>
    <s v="RB-19645"/>
    <s v="Robert Barroso"/>
    <s v="Corporate"/>
    <s v="United States"/>
    <x v="226"/>
    <x v="33"/>
    <n v="89031"/>
    <s v="West"/>
    <s v="TEC-AC-10001013"/>
    <s v="Technology"/>
    <s v="Accessories"/>
    <s v="Logitech ClearChat Comfort/USB Headset H390"/>
    <x v="1460"/>
    <n v="2"/>
    <n v="0"/>
    <n v="19.331399999999995"/>
  </r>
  <r>
    <n v="1673"/>
    <s v="CA-2017-111647"/>
    <d v="2017-07-03T00:00:00"/>
    <d v="2017-07-07T00:00:00"/>
    <s v="Standard Class"/>
    <s v="RD-19585"/>
    <s v="Rob Dowd"/>
    <s v="Consumer"/>
    <s v="United States"/>
    <x v="243"/>
    <x v="5"/>
    <n v="75023"/>
    <s v="Central"/>
    <s v="TEC-PH-10002726"/>
    <s v="Technology"/>
    <s v="Phones"/>
    <s v="netTALK DUO VoIP Telephone Service"/>
    <x v="68"/>
    <n v="4"/>
    <n v="0.2"/>
    <n v="62.988"/>
  </r>
  <r>
    <n v="1674"/>
    <s v="CA-2015-150560"/>
    <d v="2015-12-11T00:00:00"/>
    <d v="2015-12-12T00:00:00"/>
    <s v="First Class"/>
    <s v="SW-20455"/>
    <s v="Shaun Weien"/>
    <s v="Consumer"/>
    <s v="United States"/>
    <x v="244"/>
    <x v="17"/>
    <n v="23434"/>
    <s v="South"/>
    <s v="OFF-LA-10003930"/>
    <s v="Office Supplies"/>
    <s v="Labels"/>
    <s v="Dot Matrix Printer Tape Reel Labels, White, 5000/Box"/>
    <x v="1461"/>
    <n v="2"/>
    <n v="0"/>
    <n v="96.343800000000002"/>
  </r>
  <r>
    <n v="1675"/>
    <s v="CA-2015-143077"/>
    <d v="2015-09-17T00:00:00"/>
    <d v="2015-09-21T00:00:00"/>
    <s v="Standard Class"/>
    <s v="SF-20965"/>
    <s v="Sylvia Foulston"/>
    <s v="Corporate"/>
    <s v="United States"/>
    <x v="12"/>
    <x v="5"/>
    <n v="77041"/>
    <s v="Central"/>
    <s v="FUR-FU-10003535"/>
    <s v="Furniture"/>
    <s v="Furnishings"/>
    <s v="Howard Miller Distant Time Traveler Alarm Clock"/>
    <x v="1462"/>
    <n v="2"/>
    <n v="0.6"/>
    <n v="-10.419600000000003"/>
  </r>
  <r>
    <n v="1676"/>
    <s v="CA-2015-143077"/>
    <d v="2015-09-17T00:00:00"/>
    <d v="2015-09-21T00:00:00"/>
    <s v="Standard Class"/>
    <s v="SF-20965"/>
    <s v="Sylvia Foulston"/>
    <s v="Corporate"/>
    <s v="United States"/>
    <x v="12"/>
    <x v="5"/>
    <n v="77041"/>
    <s v="Central"/>
    <s v="OFF-BI-10000088"/>
    <s v="Office Supplies"/>
    <s v="Binders"/>
    <s v="GBC Imprintable Covers"/>
    <x v="1463"/>
    <n v="3"/>
    <n v="0.8"/>
    <n v="-10.211400000000005"/>
  </r>
  <r>
    <n v="1677"/>
    <s v="CA-2016-122728"/>
    <d v="2016-05-18T00:00:00"/>
    <d v="2016-05-24T00:00:00"/>
    <s v="Standard Class"/>
    <s v="EB-13930"/>
    <s v="Eric Barreto"/>
    <s v="Consumer"/>
    <s v="United States"/>
    <x v="8"/>
    <x v="1"/>
    <n v="94110"/>
    <s v="West"/>
    <s v="OFF-ST-10000604"/>
    <s v="Office Supplies"/>
    <s v="Storage"/>
    <s v="Home/Office Personal File Carts"/>
    <x v="1464"/>
    <n v="3"/>
    <n v="0"/>
    <n v="26.069999999999993"/>
  </r>
  <r>
    <n v="1678"/>
    <s v="CA-2016-122728"/>
    <d v="2016-05-18T00:00:00"/>
    <d v="2016-05-24T00:00:00"/>
    <s v="Standard Class"/>
    <s v="EB-13930"/>
    <s v="Eric Barreto"/>
    <s v="Consumer"/>
    <s v="United States"/>
    <x v="8"/>
    <x v="1"/>
    <n v="94110"/>
    <s v="West"/>
    <s v="OFF-PA-10004040"/>
    <s v="Office Supplies"/>
    <s v="Paper"/>
    <s v="Universal Premium White Copier/Laser Paper (20Lb. and 87 Bright)"/>
    <x v="1465"/>
    <n v="3"/>
    <n v="0"/>
    <n v="8.7906000000000013"/>
  </r>
  <r>
    <n v="1679"/>
    <s v="CA-2014-122882"/>
    <d v="2014-09-07T00:00:00"/>
    <d v="2014-09-13T00:00:00"/>
    <s v="Standard Class"/>
    <s v="SB-20290"/>
    <s v="Sean Braxton"/>
    <s v="Corporate"/>
    <s v="United States"/>
    <x v="10"/>
    <x v="9"/>
    <n v="19134"/>
    <s v="East"/>
    <s v="OFF-ST-10002344"/>
    <s v="Office Supplies"/>
    <s v="Storage"/>
    <s v="Carina 42&quot;Hx23 3/4&quot;W Media Storage Unit"/>
    <x v="1466"/>
    <n v="1"/>
    <n v="0.2"/>
    <n v="-14.576399999999996"/>
  </r>
  <r>
    <n v="1680"/>
    <s v="CA-2014-122882"/>
    <d v="2014-09-07T00:00:00"/>
    <d v="2014-09-13T00:00:00"/>
    <s v="Standard Class"/>
    <s v="SB-20290"/>
    <s v="Sean Braxton"/>
    <s v="Corporate"/>
    <s v="United States"/>
    <x v="10"/>
    <x v="9"/>
    <n v="19134"/>
    <s v="East"/>
    <s v="TEC-PH-10003589"/>
    <s v="Technology"/>
    <s v="Phones"/>
    <s v="invisibleSHIELD by ZAGG Smudge-Free Screen Protector"/>
    <x v="1467"/>
    <n v="3"/>
    <n v="0.4"/>
    <n v="4.3175999999999988"/>
  </r>
  <r>
    <n v="1681"/>
    <s v="CA-2014-122882"/>
    <d v="2014-09-07T00:00:00"/>
    <d v="2014-09-13T00:00:00"/>
    <s v="Standard Class"/>
    <s v="SB-20290"/>
    <s v="Sean Braxton"/>
    <s v="Corporate"/>
    <s v="United States"/>
    <x v="10"/>
    <x v="9"/>
    <n v="19134"/>
    <s v="East"/>
    <s v="FUR-FU-10000758"/>
    <s v="Furniture"/>
    <s v="Furnishings"/>
    <s v="DAX Natural Wood-Tone Poster Frame"/>
    <x v="1468"/>
    <n v="2"/>
    <n v="0.2"/>
    <n v="8.4735999999999958"/>
  </r>
  <r>
    <n v="1682"/>
    <s v="CA-2014-122882"/>
    <d v="2014-09-07T00:00:00"/>
    <d v="2014-09-13T00:00:00"/>
    <s v="Standard Class"/>
    <s v="SB-20290"/>
    <s v="Sean Braxton"/>
    <s v="Corporate"/>
    <s v="United States"/>
    <x v="10"/>
    <x v="9"/>
    <n v="19134"/>
    <s v="East"/>
    <s v="TEC-MA-10004679"/>
    <s v="Technology"/>
    <s v="Machines"/>
    <s v="StarTech.com 10/100 VDSL2 Ethernet Extender Kit"/>
    <x v="1469"/>
    <n v="4"/>
    <n v="0.7"/>
    <n v="-559.35599999999988"/>
  </r>
  <r>
    <n v="1683"/>
    <s v="US-2016-101497"/>
    <d v="2016-09-29T00:00:00"/>
    <d v="2016-10-01T00:00:00"/>
    <s v="Second Class"/>
    <s v="PS-18760"/>
    <s v="Pamela Stobb"/>
    <s v="Consumer"/>
    <s v="United States"/>
    <x v="1"/>
    <x v="1"/>
    <n v="90008"/>
    <s v="West"/>
    <s v="OFF-PA-10000176"/>
    <s v="Office Supplies"/>
    <s v="Paper"/>
    <s v="Xerox 1887"/>
    <x v="1470"/>
    <n v="1"/>
    <n v="0"/>
    <n v="9.105599999999999"/>
  </r>
  <r>
    <n v="1684"/>
    <s v="CA-2016-147585"/>
    <d v="2016-11-07T00:00:00"/>
    <d v="2016-11-12T00:00:00"/>
    <s v="Standard Class"/>
    <s v="CB-12535"/>
    <s v="Claudia Bergmann"/>
    <s v="Corporate"/>
    <s v="United States"/>
    <x v="8"/>
    <x v="1"/>
    <n v="94110"/>
    <s v="West"/>
    <s v="FUR-FU-10002597"/>
    <s v="Furniture"/>
    <s v="Furnishings"/>
    <s v="C-Line Magnetic Cubicle Keepers, Clear Polypropylene"/>
    <x v="1471"/>
    <n v="3"/>
    <n v="0"/>
    <n v="6.224400000000001"/>
  </r>
  <r>
    <n v="1685"/>
    <s v="CA-2017-149489"/>
    <d v="2017-04-24T00:00:00"/>
    <d v="2017-04-27T00:00:00"/>
    <s v="First Class"/>
    <s v="DK-12835"/>
    <s v="Damala Kotsonis"/>
    <s v="Corporate"/>
    <s v="United States"/>
    <x v="10"/>
    <x v="9"/>
    <n v="19143"/>
    <s v="East"/>
    <s v="OFF-AP-10002495"/>
    <s v="Office Supplies"/>
    <s v="Appliances"/>
    <s v="Acco Smartsocket Table Surge Protector, 6 Color-Coded Adapter Outlets"/>
    <x v="1472"/>
    <n v="2"/>
    <n v="0.2"/>
    <n v="12.409999999999989"/>
  </r>
  <r>
    <n v="1686"/>
    <s v="CA-2017-149489"/>
    <d v="2017-04-24T00:00:00"/>
    <d v="2017-04-27T00:00:00"/>
    <s v="First Class"/>
    <s v="DK-12835"/>
    <s v="Damala Kotsonis"/>
    <s v="Corporate"/>
    <s v="United States"/>
    <x v="10"/>
    <x v="9"/>
    <n v="19143"/>
    <s v="East"/>
    <s v="OFF-BI-10002813"/>
    <s v="Office Supplies"/>
    <s v="Binders"/>
    <s v="Avery Reinforcements for Hole-Punch Pages"/>
    <x v="1473"/>
    <n v="2"/>
    <n v="0.7"/>
    <n v="-0.98999999999999977"/>
  </r>
  <r>
    <n v="1687"/>
    <s v="CA-2017-149489"/>
    <d v="2017-04-24T00:00:00"/>
    <d v="2017-04-27T00:00:00"/>
    <s v="First Class"/>
    <s v="DK-12835"/>
    <s v="Damala Kotsonis"/>
    <s v="Corporate"/>
    <s v="United States"/>
    <x v="10"/>
    <x v="9"/>
    <n v="19143"/>
    <s v="East"/>
    <s v="OFF-BI-10002414"/>
    <s v="Office Supplies"/>
    <s v="Binders"/>
    <s v="GBC ProClick Spines for 32-Hole Punch"/>
    <x v="1474"/>
    <n v="2"/>
    <n v="0.7"/>
    <n v="-5.7637999999999998"/>
  </r>
  <r>
    <n v="1688"/>
    <s v="CA-2017-143798"/>
    <d v="2017-12-10T00:00:00"/>
    <d v="2017-12-12T00:00:00"/>
    <s v="First Class"/>
    <s v="AW-10840"/>
    <s v="Anthony Witt"/>
    <s v="Consumer"/>
    <s v="United States"/>
    <x v="10"/>
    <x v="9"/>
    <n v="19140"/>
    <s v="East"/>
    <s v="OFF-PA-10000788"/>
    <s v="Office Supplies"/>
    <s v="Paper"/>
    <s v="Xerox 210"/>
    <x v="563"/>
    <n v="2"/>
    <n v="0.2"/>
    <n v="3.6288"/>
  </r>
  <r>
    <n v="1689"/>
    <s v="CA-2017-143798"/>
    <d v="2017-12-10T00:00:00"/>
    <d v="2017-12-12T00:00:00"/>
    <s v="First Class"/>
    <s v="AW-10840"/>
    <s v="Anthony Witt"/>
    <s v="Consumer"/>
    <s v="United States"/>
    <x v="10"/>
    <x v="9"/>
    <n v="19140"/>
    <s v="East"/>
    <s v="FUR-FU-10004306"/>
    <s v="Furniture"/>
    <s v="Furnishings"/>
    <s v="Electrix Halogen Magnifier Lamp"/>
    <x v="721"/>
    <n v="2"/>
    <n v="0.2"/>
    <n v="23.315999999999988"/>
  </r>
  <r>
    <n v="1690"/>
    <s v="CA-2014-142839"/>
    <d v="2014-08-16T00:00:00"/>
    <d v="2014-08-20T00:00:00"/>
    <s v="Standard Class"/>
    <s v="TS-21610"/>
    <s v="Troy Staebel"/>
    <s v="Consumer"/>
    <s v="United States"/>
    <x v="10"/>
    <x v="9"/>
    <n v="19143"/>
    <s v="East"/>
    <s v="FUR-TA-10001539"/>
    <s v="Furniture"/>
    <s v="Tables"/>
    <s v="Chromcraft Rectangular Conference Tables"/>
    <x v="1475"/>
    <n v="6"/>
    <n v="0.4"/>
    <n v="-227.49120000000016"/>
  </r>
  <r>
    <n v="1691"/>
    <s v="CA-2017-129833"/>
    <d v="2017-12-09T00:00:00"/>
    <d v="2017-12-15T00:00:00"/>
    <s v="Standard Class"/>
    <s v="HF-14995"/>
    <s v="Herbert Flentye"/>
    <s v="Consumer"/>
    <s v="United States"/>
    <x v="245"/>
    <x v="14"/>
    <n v="46203"/>
    <s v="Central"/>
    <s v="OFF-PA-10000575"/>
    <s v="Office Supplies"/>
    <s v="Paper"/>
    <s v="Wirebound Message Books, Four 2 3/4 x 5 White Forms per Page"/>
    <x v="1476"/>
    <n v="5"/>
    <n v="0"/>
    <n v="15.387"/>
  </r>
  <r>
    <n v="1692"/>
    <s v="CA-2017-129833"/>
    <d v="2017-12-09T00:00:00"/>
    <d v="2017-12-15T00:00:00"/>
    <s v="Standard Class"/>
    <s v="HF-14995"/>
    <s v="Herbert Flentye"/>
    <s v="Consumer"/>
    <s v="United States"/>
    <x v="245"/>
    <x v="14"/>
    <n v="46203"/>
    <s v="Central"/>
    <s v="OFF-BI-10004182"/>
    <s v="Office Supplies"/>
    <s v="Binders"/>
    <s v="Economy Binders"/>
    <x v="1477"/>
    <n v="5"/>
    <n v="0"/>
    <n v="5.0960000000000001"/>
  </r>
  <r>
    <n v="1693"/>
    <s v="US-2016-154361"/>
    <d v="2016-03-14T00:00:00"/>
    <d v="2016-03-19T00:00:00"/>
    <s v="Standard Class"/>
    <s v="HZ-14950"/>
    <s v="Henia Zydlo"/>
    <s v="Consumer"/>
    <s v="United States"/>
    <x v="38"/>
    <x v="24"/>
    <n v="43229"/>
    <s v="East"/>
    <s v="FUR-FU-10004020"/>
    <s v="Furniture"/>
    <s v="Furnishings"/>
    <s v="Advantus Panel Wall Acrylic Frame"/>
    <x v="1478"/>
    <n v="5"/>
    <n v="0.2"/>
    <n v="6.2904999999999998"/>
  </r>
  <r>
    <n v="1694"/>
    <s v="US-2016-158708"/>
    <d v="2016-06-26T00:00:00"/>
    <d v="2016-06-29T00:00:00"/>
    <s v="Second Class"/>
    <s v="AB-10255"/>
    <s v="Alejandro Ballentine"/>
    <s v="Home Office"/>
    <s v="United States"/>
    <x v="243"/>
    <x v="5"/>
    <n v="75023"/>
    <s v="Central"/>
    <s v="TEC-AC-10003133"/>
    <s v="Technology"/>
    <s v="Accessories"/>
    <s v="Memorex Mini Travel Drive 4 GB USB 2.0 Flash Drive"/>
    <x v="1479"/>
    <n v="2"/>
    <n v="0.2"/>
    <n v="3.5742000000000012"/>
  </r>
  <r>
    <n v="1695"/>
    <s v="CA-2015-156335"/>
    <d v="2015-09-25T00:00:00"/>
    <d v="2015-09-28T00:00:00"/>
    <s v="Second Class"/>
    <s v="PO-19195"/>
    <s v="Phillina Ober"/>
    <s v="Home Office"/>
    <s v="United States"/>
    <x v="246"/>
    <x v="30"/>
    <n v="7002"/>
    <s v="East"/>
    <s v="TEC-AC-10002006"/>
    <s v="Technology"/>
    <s v="Accessories"/>
    <s v="Memorex Micro Travel Drive 16 GB"/>
    <x v="1480"/>
    <n v="4"/>
    <n v="0"/>
    <n v="19.827599999999997"/>
  </r>
  <r>
    <n v="1696"/>
    <s v="CA-2015-156335"/>
    <d v="2015-09-25T00:00:00"/>
    <d v="2015-09-28T00:00:00"/>
    <s v="Second Class"/>
    <s v="PO-19195"/>
    <s v="Phillina Ober"/>
    <s v="Home Office"/>
    <s v="United States"/>
    <x v="246"/>
    <x v="30"/>
    <n v="7002"/>
    <s v="East"/>
    <s v="OFF-BI-10003314"/>
    <s v="Office Supplies"/>
    <s v="Binders"/>
    <s v="Tuff Stuff Recycled Round Ring Binders"/>
    <x v="1481"/>
    <n v="3"/>
    <n v="0"/>
    <n v="7.0853999999999999"/>
  </r>
  <r>
    <n v="1697"/>
    <s v="CA-2015-156335"/>
    <d v="2015-09-25T00:00:00"/>
    <d v="2015-09-28T00:00:00"/>
    <s v="Second Class"/>
    <s v="PO-19195"/>
    <s v="Phillina Ober"/>
    <s v="Home Office"/>
    <s v="United States"/>
    <x v="246"/>
    <x v="30"/>
    <n v="7002"/>
    <s v="East"/>
    <s v="TEC-PH-10002726"/>
    <s v="Technology"/>
    <s v="Phones"/>
    <s v="netTALK DUO VoIP Telephone Service"/>
    <x v="1482"/>
    <n v="2"/>
    <n v="0"/>
    <n v="52.49"/>
  </r>
  <r>
    <n v="1698"/>
    <s v="CA-2015-148376"/>
    <d v="2015-12-27T00:00:00"/>
    <d v="2015-12-31T00:00:00"/>
    <s v="Standard Class"/>
    <s v="AG-10900"/>
    <s v="Arthur Gainer"/>
    <s v="Consumer"/>
    <s v="United States"/>
    <x v="1"/>
    <x v="1"/>
    <n v="90008"/>
    <s v="West"/>
    <s v="OFF-AP-10000240"/>
    <s v="Office Supplies"/>
    <s v="Appliances"/>
    <s v="Belkin F9G930V10-GRY 9 Outlet Surge"/>
    <x v="1483"/>
    <n v="2"/>
    <n v="0"/>
    <n v="31.018399999999986"/>
  </r>
  <r>
    <n v="1699"/>
    <s v="CA-2015-148376"/>
    <d v="2015-12-27T00:00:00"/>
    <d v="2015-12-31T00:00:00"/>
    <s v="Standard Class"/>
    <s v="AG-10900"/>
    <s v="Arthur Gainer"/>
    <s v="Consumer"/>
    <s v="United States"/>
    <x v="1"/>
    <x v="1"/>
    <n v="90008"/>
    <s v="West"/>
    <s v="OFF-LA-10002381"/>
    <s v="Office Supplies"/>
    <s v="Labels"/>
    <s v="Avery 497"/>
    <x v="748"/>
    <n v="7"/>
    <n v="0"/>
    <n v="10.348799999999999"/>
  </r>
  <r>
    <n v="1700"/>
    <s v="CA-2014-135657"/>
    <d v="2014-06-03T00:00:00"/>
    <d v="2014-06-07T00:00:00"/>
    <s v="Second Class"/>
    <s v="SC-20725"/>
    <s v="Steven Cartwright"/>
    <s v="Consumer"/>
    <s v="United States"/>
    <x v="4"/>
    <x v="4"/>
    <n v="98115"/>
    <s v="West"/>
    <s v="FUR-TA-10004086"/>
    <s v="Furniture"/>
    <s v="Tables"/>
    <s v="KI Adjustable-Height Table"/>
    <x v="1484"/>
    <n v="6"/>
    <n v="0"/>
    <n v="113.49359999999999"/>
  </r>
  <r>
    <n v="1701"/>
    <s v="CA-2015-114069"/>
    <d v="2015-07-13T00:00:00"/>
    <d v="2015-07-15T00:00:00"/>
    <s v="Second Class"/>
    <s v="ND-18370"/>
    <s v="Natalie DeCherney"/>
    <s v="Consumer"/>
    <s v="United States"/>
    <x v="20"/>
    <x v="15"/>
    <n v="10035"/>
    <s v="East"/>
    <s v="OFF-BI-10000320"/>
    <s v="Office Supplies"/>
    <s v="Binders"/>
    <s v="GBC Plastic Binding Combs"/>
    <x v="929"/>
    <n v="2"/>
    <n v="0.2"/>
    <n v="4.2804000000000002"/>
  </r>
  <r>
    <n v="1702"/>
    <s v="CA-2015-114069"/>
    <d v="2015-07-13T00:00:00"/>
    <d v="2015-07-15T00:00:00"/>
    <s v="Second Class"/>
    <s v="ND-18370"/>
    <s v="Natalie DeCherney"/>
    <s v="Consumer"/>
    <s v="United States"/>
    <x v="20"/>
    <x v="15"/>
    <n v="10035"/>
    <s v="East"/>
    <s v="FUR-CH-10000595"/>
    <s v="Furniture"/>
    <s v="Chairs"/>
    <s v="Safco Contoured Stacking Chairs"/>
    <x v="1485"/>
    <n v="9"/>
    <n v="0.1"/>
    <n v="321.83999999999992"/>
  </r>
  <r>
    <n v="1703"/>
    <s v="CA-2015-114069"/>
    <d v="2015-07-13T00:00:00"/>
    <d v="2015-07-15T00:00:00"/>
    <s v="Second Class"/>
    <s v="ND-18370"/>
    <s v="Natalie DeCherney"/>
    <s v="Consumer"/>
    <s v="United States"/>
    <x v="20"/>
    <x v="15"/>
    <n v="10035"/>
    <s v="East"/>
    <s v="OFF-PA-10000349"/>
    <s v="Office Supplies"/>
    <s v="Paper"/>
    <s v="Easy-staple paper"/>
    <x v="745"/>
    <n v="2"/>
    <n v="0"/>
    <n v="4.6812000000000005"/>
  </r>
  <r>
    <n v="1704"/>
    <s v="CA-2014-139857"/>
    <d v="2014-02-02T00:00:00"/>
    <d v="2014-02-06T00:00:00"/>
    <s v="Standard Class"/>
    <s v="CD-12790"/>
    <s v="Cynthia Delaney"/>
    <s v="Home Office"/>
    <s v="United States"/>
    <x v="70"/>
    <x v="1"/>
    <n v="92037"/>
    <s v="West"/>
    <s v="OFF-FA-10001843"/>
    <s v="Office Supplies"/>
    <s v="Fasteners"/>
    <s v="Staples"/>
    <x v="1486"/>
    <n v="5"/>
    <n v="0"/>
    <n v="5.8045"/>
  </r>
  <r>
    <n v="1705"/>
    <s v="CA-2016-106306"/>
    <d v="2016-03-08T00:00:00"/>
    <d v="2016-03-08T00:00:00"/>
    <s v="Same Day"/>
    <s v="PG-18820"/>
    <s v="Patrick Gardner"/>
    <s v="Consumer"/>
    <s v="United States"/>
    <x v="220"/>
    <x v="16"/>
    <n v="85301"/>
    <s v="West"/>
    <s v="OFF-BI-10003676"/>
    <s v="Office Supplies"/>
    <s v="Binders"/>
    <s v="GBC Standard Recycled Report Covers, Clear Plastic Sheets"/>
    <x v="1487"/>
    <n v="3"/>
    <n v="0.7"/>
    <n v="-7.1147999999999989"/>
  </r>
  <r>
    <n v="1706"/>
    <s v="CA-2015-100545"/>
    <d v="2015-11-22T00:00:00"/>
    <d v="2015-11-26T00:00:00"/>
    <s v="Standard Class"/>
    <s v="IM-15070"/>
    <s v="Irene Maddox"/>
    <s v="Consumer"/>
    <s v="United States"/>
    <x v="10"/>
    <x v="9"/>
    <n v="19120"/>
    <s v="East"/>
    <s v="OFF-BI-10003638"/>
    <s v="Office Supplies"/>
    <s v="Binders"/>
    <s v="GBC Durable Plastic Covers"/>
    <x v="1488"/>
    <n v="2"/>
    <n v="0.7"/>
    <n v="-9.2880000000000003"/>
  </r>
  <r>
    <n v="1707"/>
    <s v="CA-2017-123491"/>
    <d v="2017-10-30T00:00:00"/>
    <d v="2017-11-05T00:00:00"/>
    <s v="Standard Class"/>
    <s v="JK-15205"/>
    <s v="Jamie Kunitz"/>
    <s v="Consumer"/>
    <s v="United States"/>
    <x v="8"/>
    <x v="1"/>
    <n v="94122"/>
    <s v="West"/>
    <s v="OFF-LA-10003077"/>
    <s v="Office Supplies"/>
    <s v="Labels"/>
    <s v="Avery 500"/>
    <x v="1489"/>
    <n v="6"/>
    <n v="0"/>
    <n v="20.614199999999997"/>
  </r>
  <r>
    <n v="1708"/>
    <s v="CA-2017-123491"/>
    <d v="2017-10-30T00:00:00"/>
    <d v="2017-11-05T00:00:00"/>
    <s v="Standard Class"/>
    <s v="JK-15205"/>
    <s v="Jamie Kunitz"/>
    <s v="Consumer"/>
    <s v="United States"/>
    <x v="8"/>
    <x v="1"/>
    <n v="94122"/>
    <s v="West"/>
    <s v="TEC-PH-10003505"/>
    <s v="Technology"/>
    <s v="Phones"/>
    <s v="Geemarc AmpliPOWER60"/>
    <x v="1490"/>
    <n v="2"/>
    <n v="0.2"/>
    <n v="16.703999999999986"/>
  </r>
  <r>
    <n v="1709"/>
    <s v="CA-2017-123491"/>
    <d v="2017-10-30T00:00:00"/>
    <d v="2017-11-05T00:00:00"/>
    <s v="Standard Class"/>
    <s v="JK-15205"/>
    <s v="Jamie Kunitz"/>
    <s v="Consumer"/>
    <s v="United States"/>
    <x v="8"/>
    <x v="1"/>
    <n v="94122"/>
    <s v="West"/>
    <s v="OFF-PA-10003424"/>
    <s v="Office Supplies"/>
    <s v="Paper"/>
    <s v="&quot;While you Were Out&quot; Message Book, One Form per Page"/>
    <x v="1491"/>
    <n v="2"/>
    <n v="0"/>
    <n v="3.71"/>
  </r>
  <r>
    <n v="1710"/>
    <s v="CA-2017-123491"/>
    <d v="2017-10-30T00:00:00"/>
    <d v="2017-11-05T00:00:00"/>
    <s v="Standard Class"/>
    <s v="JK-15205"/>
    <s v="Jamie Kunitz"/>
    <s v="Consumer"/>
    <s v="United States"/>
    <x v="8"/>
    <x v="1"/>
    <n v="94122"/>
    <s v="West"/>
    <s v="FUR-CH-10003061"/>
    <s v="Furniture"/>
    <s v="Chairs"/>
    <s v="Global Leather Task Chair, Black"/>
    <x v="1492"/>
    <n v="1"/>
    <n v="0.2"/>
    <n v="-0.89990000000001302"/>
  </r>
  <r>
    <n v="1711"/>
    <s v="CA-2017-123491"/>
    <d v="2017-10-30T00:00:00"/>
    <d v="2017-11-05T00:00:00"/>
    <s v="Standard Class"/>
    <s v="JK-15205"/>
    <s v="Jamie Kunitz"/>
    <s v="Consumer"/>
    <s v="United States"/>
    <x v="8"/>
    <x v="1"/>
    <n v="94122"/>
    <s v="West"/>
    <s v="OFF-AR-10003514"/>
    <s v="Office Supplies"/>
    <s v="Art"/>
    <s v="4009 Highlighters by Sanford"/>
    <x v="189"/>
    <n v="5"/>
    <n v="0"/>
    <n v="6.5669999999999984"/>
  </r>
  <r>
    <n v="1712"/>
    <s v="CA-2017-123491"/>
    <d v="2017-10-30T00:00:00"/>
    <d v="2017-11-05T00:00:00"/>
    <s v="Standard Class"/>
    <s v="JK-15205"/>
    <s v="Jamie Kunitz"/>
    <s v="Consumer"/>
    <s v="United States"/>
    <x v="8"/>
    <x v="1"/>
    <n v="94122"/>
    <s v="West"/>
    <s v="OFF-AP-10002684"/>
    <s v="Office Supplies"/>
    <s v="Appliances"/>
    <s v="Acco 7-Outlet Masterpiece Power Center, Wihtout Fax/Phone Line Protection"/>
    <x v="1493"/>
    <n v="14"/>
    <n v="0"/>
    <n v="510.63599999999985"/>
  </r>
  <r>
    <n v="1713"/>
    <s v="CA-2015-145401"/>
    <d v="2015-01-30T00:00:00"/>
    <d v="2015-02-04T00:00:00"/>
    <s v="Standard Class"/>
    <s v="JP-15520"/>
    <s v="Jeremy Pistek"/>
    <s v="Consumer"/>
    <s v="United States"/>
    <x v="12"/>
    <x v="5"/>
    <n v="77070"/>
    <s v="Central"/>
    <s v="OFF-PA-10004405"/>
    <s v="Office Supplies"/>
    <s v="Paper"/>
    <s v="Rediform Voice Mail Log Books"/>
    <x v="1494"/>
    <n v="6"/>
    <n v="0.2"/>
    <n v="5.0064000000000002"/>
  </r>
  <r>
    <n v="1714"/>
    <s v="US-2017-124968"/>
    <d v="2017-09-08T00:00:00"/>
    <d v="2017-09-13T00:00:00"/>
    <s v="Second Class"/>
    <s v="MM-18055"/>
    <s v="Michelle Moray"/>
    <s v="Consumer"/>
    <s v="United States"/>
    <x v="22"/>
    <x v="10"/>
    <n v="60610"/>
    <s v="Central"/>
    <s v="FUR-TA-10004289"/>
    <s v="Furniture"/>
    <s v="Tables"/>
    <s v="BoxOffice By Design Rectangular and Half-Moon Meeting Room Tables"/>
    <x v="1495"/>
    <n v="7"/>
    <n v="0.5"/>
    <n v="-566.5625"/>
  </r>
  <r>
    <n v="1715"/>
    <s v="CA-2017-104003"/>
    <d v="2017-10-07T00:00:00"/>
    <d v="2017-10-13T00:00:00"/>
    <s v="Standard Class"/>
    <s v="DC-13285"/>
    <s v="Debra Catini"/>
    <s v="Consumer"/>
    <s v="United States"/>
    <x v="8"/>
    <x v="1"/>
    <n v="94110"/>
    <s v="West"/>
    <s v="FUR-BO-10003965"/>
    <s v="Furniture"/>
    <s v="Bookcases"/>
    <s v="O'Sullivan Manor Hill 2-Door Library in Brianna Oak"/>
    <x v="1496"/>
    <n v="2"/>
    <n v="0.15"/>
    <n v="-14.478399999999979"/>
  </r>
  <r>
    <n v="1716"/>
    <s v="CA-2016-154788"/>
    <d v="2016-04-30T00:00:00"/>
    <d v="2016-05-04T00:00:00"/>
    <s v="Standard Class"/>
    <s v="JL-15835"/>
    <s v="John Lee"/>
    <s v="Consumer"/>
    <s v="United States"/>
    <x v="20"/>
    <x v="15"/>
    <n v="10011"/>
    <s v="East"/>
    <s v="OFF-BI-10003314"/>
    <s v="Office Supplies"/>
    <s v="Binders"/>
    <s v="Tuff Stuff Recycled Round Ring Binders"/>
    <x v="326"/>
    <n v="2"/>
    <n v="0.2"/>
    <n v="2.7956000000000003"/>
  </r>
  <r>
    <n v="1717"/>
    <s v="CA-2016-169943"/>
    <d v="2016-05-19T00:00:00"/>
    <d v="2016-05-24T00:00:00"/>
    <s v="Standard Class"/>
    <s v="BN-11515"/>
    <s v="Bradley Nguyen"/>
    <s v="Consumer"/>
    <s v="United States"/>
    <x v="20"/>
    <x v="15"/>
    <n v="10011"/>
    <s v="East"/>
    <s v="OFF-AP-10001563"/>
    <s v="Office Supplies"/>
    <s v="Appliances"/>
    <s v="Belkin Premiere Surge Master II 8-outlet surge protector"/>
    <x v="1497"/>
    <n v="5"/>
    <n v="0"/>
    <n v="70.440999999999974"/>
  </r>
  <r>
    <n v="1718"/>
    <s v="CA-2016-169943"/>
    <d v="2016-05-19T00:00:00"/>
    <d v="2016-05-24T00:00:00"/>
    <s v="Standard Class"/>
    <s v="BN-11515"/>
    <s v="Bradley Nguyen"/>
    <s v="Consumer"/>
    <s v="United States"/>
    <x v="20"/>
    <x v="15"/>
    <n v="10011"/>
    <s v="East"/>
    <s v="OFF-ST-10004123"/>
    <s v="Office Supplies"/>
    <s v="Storage"/>
    <s v="Safco Industrial Wire Shelving System"/>
    <x v="1498"/>
    <n v="5"/>
    <n v="0"/>
    <n v="0"/>
  </r>
  <r>
    <n v="1719"/>
    <s v="CA-2016-169943"/>
    <d v="2016-05-19T00:00:00"/>
    <d v="2016-05-24T00:00:00"/>
    <s v="Standard Class"/>
    <s v="BN-11515"/>
    <s v="Bradley Nguyen"/>
    <s v="Consumer"/>
    <s v="United States"/>
    <x v="20"/>
    <x v="15"/>
    <n v="10011"/>
    <s v="East"/>
    <s v="FUR-FU-10002088"/>
    <s v="Furniture"/>
    <s v="Furnishings"/>
    <s v="Nu-Dell Float Frame 11 x 14 1/2"/>
    <x v="1499"/>
    <n v="4"/>
    <n v="0"/>
    <n v="15.086400000000001"/>
  </r>
  <r>
    <n v="1720"/>
    <s v="CA-2016-169943"/>
    <d v="2016-05-19T00:00:00"/>
    <d v="2016-05-24T00:00:00"/>
    <s v="Standard Class"/>
    <s v="BN-11515"/>
    <s v="Bradley Nguyen"/>
    <s v="Consumer"/>
    <s v="United States"/>
    <x v="20"/>
    <x v="15"/>
    <n v="10011"/>
    <s v="East"/>
    <s v="FUR-FU-10000010"/>
    <s v="Furniture"/>
    <s v="Furnishings"/>
    <s v="DAX Value U-Channel Document Frames, Easel Back"/>
    <x v="1500"/>
    <n v="8"/>
    <n v="0"/>
    <n v="12.325599999999998"/>
  </r>
  <r>
    <n v="1721"/>
    <s v="CA-2016-169943"/>
    <d v="2016-05-19T00:00:00"/>
    <d v="2016-05-24T00:00:00"/>
    <s v="Standard Class"/>
    <s v="BN-11515"/>
    <s v="Bradley Nguyen"/>
    <s v="Consumer"/>
    <s v="United States"/>
    <x v="20"/>
    <x v="15"/>
    <n v="10011"/>
    <s v="East"/>
    <s v="OFF-BI-10002824"/>
    <s v="Office Supplies"/>
    <s v="Binders"/>
    <s v="Recycled Easel Ring Binders"/>
    <x v="1501"/>
    <n v="4"/>
    <n v="0.2"/>
    <n v="14.919999999999995"/>
  </r>
  <r>
    <n v="1722"/>
    <s v="US-2015-123218"/>
    <d v="2015-12-20T00:00:00"/>
    <d v="2015-12-25T00:00:00"/>
    <s v="Standard Class"/>
    <s v="KD-16345"/>
    <s v="Katherine Ducich"/>
    <s v="Consumer"/>
    <s v="United States"/>
    <x v="22"/>
    <x v="10"/>
    <n v="60623"/>
    <s v="Central"/>
    <s v="TEC-PH-10001061"/>
    <s v="Technology"/>
    <s v="Phones"/>
    <s v="Apple iPhone 5C"/>
    <x v="1305"/>
    <n v="2"/>
    <n v="0.2"/>
    <n v="11.998799999999996"/>
  </r>
  <r>
    <n v="1723"/>
    <s v="US-2015-123218"/>
    <d v="2015-12-20T00:00:00"/>
    <d v="2015-12-25T00:00:00"/>
    <s v="Standard Class"/>
    <s v="KD-16345"/>
    <s v="Katherine Ducich"/>
    <s v="Consumer"/>
    <s v="United States"/>
    <x v="22"/>
    <x v="10"/>
    <n v="60623"/>
    <s v="Central"/>
    <s v="TEC-AC-10000736"/>
    <s v="Technology"/>
    <s v="Accessories"/>
    <s v="Logitech G600 MMO Gaming Mouse"/>
    <x v="1309"/>
    <n v="4"/>
    <n v="0.2"/>
    <n v="51.193599999999996"/>
  </r>
  <r>
    <n v="1724"/>
    <s v="US-2015-123218"/>
    <d v="2015-12-20T00:00:00"/>
    <d v="2015-12-25T00:00:00"/>
    <s v="Standard Class"/>
    <s v="KD-16345"/>
    <s v="Katherine Ducich"/>
    <s v="Consumer"/>
    <s v="United States"/>
    <x v="22"/>
    <x v="10"/>
    <n v="60623"/>
    <s v="Central"/>
    <s v="FUR-BO-10003966"/>
    <s v="Furniture"/>
    <s v="Bookcases"/>
    <s v="Sauder Facets Collection Library, Sky Alder Finish"/>
    <x v="1403"/>
    <n v="3"/>
    <n v="0.3"/>
    <n v="-71.811600000000027"/>
  </r>
  <r>
    <n v="1725"/>
    <s v="CA-2015-127453"/>
    <d v="2015-12-19T00:00:00"/>
    <d v="2015-12-20T00:00:00"/>
    <s v="First Class"/>
    <s v="JK-15370"/>
    <s v="Jay Kimmel"/>
    <s v="Consumer"/>
    <s v="United States"/>
    <x v="10"/>
    <x v="9"/>
    <n v="19143"/>
    <s v="East"/>
    <s v="OFF-AP-10000828"/>
    <s v="Office Supplies"/>
    <s v="Appliances"/>
    <s v="Avanti 4.4 Cu. Ft. Refrigerator"/>
    <x v="1502"/>
    <n v="3"/>
    <n v="0.2"/>
    <n v="43.43519999999998"/>
  </r>
  <r>
    <n v="1726"/>
    <s v="CA-2015-127453"/>
    <d v="2015-12-19T00:00:00"/>
    <d v="2015-12-20T00:00:00"/>
    <s v="First Class"/>
    <s v="JK-15370"/>
    <s v="Jay Kimmel"/>
    <s v="Consumer"/>
    <s v="United States"/>
    <x v="10"/>
    <x v="9"/>
    <n v="19143"/>
    <s v="East"/>
    <s v="OFF-AP-10002906"/>
    <s v="Office Supplies"/>
    <s v="Appliances"/>
    <s v="Hoover Replacement Belt for Commercial Guardsman Heavy-Duty Upright Vacuum"/>
    <x v="1503"/>
    <n v="2"/>
    <n v="0.2"/>
    <n v="0.44399999999999973"/>
  </r>
  <r>
    <n v="1727"/>
    <s v="CA-2015-127453"/>
    <d v="2015-12-19T00:00:00"/>
    <d v="2015-12-20T00:00:00"/>
    <s v="First Class"/>
    <s v="JK-15370"/>
    <s v="Jay Kimmel"/>
    <s v="Consumer"/>
    <s v="United States"/>
    <x v="10"/>
    <x v="9"/>
    <n v="19143"/>
    <s v="East"/>
    <s v="OFF-AP-10003860"/>
    <s v="Office Supplies"/>
    <s v="Appliances"/>
    <s v="Fellowes Advanced 8 Outlet Surge Suppressor with Phone/Fax Protection"/>
    <x v="1504"/>
    <n v="4"/>
    <n v="0.2"/>
    <n v="7.7728000000000002"/>
  </r>
  <r>
    <n v="1728"/>
    <s v="US-2017-164056"/>
    <d v="2017-04-29T00:00:00"/>
    <d v="2017-05-04T00:00:00"/>
    <s v="Second Class"/>
    <s v="FM-14215"/>
    <s v="Filia McAdams"/>
    <s v="Corporate"/>
    <s v="United States"/>
    <x v="65"/>
    <x v="24"/>
    <n v="43017"/>
    <s v="East"/>
    <s v="FUR-TA-10001307"/>
    <s v="Furniture"/>
    <s v="Tables"/>
    <s v="SAFCO PlanMaster Heigh-Adjustable Drafting Table Base, 43w x 30d x 30-37h, Black"/>
    <x v="1505"/>
    <n v="5"/>
    <n v="0.4"/>
    <n v="-69.889999999999986"/>
  </r>
  <r>
    <n v="1729"/>
    <s v="CA-2016-106894"/>
    <d v="2016-02-07T00:00:00"/>
    <d v="2016-02-07T00:00:00"/>
    <s v="Same Day"/>
    <s v="CA-12265"/>
    <s v="Christina Anderson"/>
    <s v="Consumer"/>
    <s v="United States"/>
    <x v="24"/>
    <x v="17"/>
    <n v="22153"/>
    <s v="South"/>
    <s v="TEC-AC-10003063"/>
    <s v="Technology"/>
    <s v="Accessories"/>
    <s v="Micro Innovations USB RF Wireless Keyboard with Mouse"/>
    <x v="1506"/>
    <n v="4"/>
    <n v="0"/>
    <n v="21"/>
  </r>
  <r>
    <n v="1730"/>
    <s v="CA-2016-106894"/>
    <d v="2016-02-07T00:00:00"/>
    <d v="2016-02-07T00:00:00"/>
    <s v="Same Day"/>
    <s v="CA-12265"/>
    <s v="Christina Anderson"/>
    <s v="Consumer"/>
    <s v="United States"/>
    <x v="24"/>
    <x v="17"/>
    <n v="22153"/>
    <s v="South"/>
    <s v="OFF-LA-10001045"/>
    <s v="Office Supplies"/>
    <s v="Labels"/>
    <s v="Permanent Self-Adhesive File Folder Labels for Typewriters by Universal"/>
    <x v="1507"/>
    <n v="3"/>
    <n v="0"/>
    <n v="3.6017999999999999"/>
  </r>
  <r>
    <n v="1731"/>
    <s v="CA-2014-125136"/>
    <d v="2014-09-28T00:00:00"/>
    <d v="2014-10-03T00:00:00"/>
    <s v="Standard Class"/>
    <s v="KD-16495"/>
    <s v="Keith Dawkins"/>
    <s v="Corporate"/>
    <s v="United States"/>
    <x v="115"/>
    <x v="3"/>
    <n v="28314"/>
    <s v="South"/>
    <s v="OFF-PA-10001457"/>
    <s v="Office Supplies"/>
    <s v="Paper"/>
    <s v="White GlueTop Scratch Pads"/>
    <x v="1508"/>
    <n v="8"/>
    <n v="0.2"/>
    <n v="31.283199999999987"/>
  </r>
  <r>
    <n v="1732"/>
    <s v="CA-2014-125136"/>
    <d v="2014-09-28T00:00:00"/>
    <d v="2014-10-03T00:00:00"/>
    <s v="Standard Class"/>
    <s v="KD-16495"/>
    <s v="Keith Dawkins"/>
    <s v="Corporate"/>
    <s v="United States"/>
    <x v="115"/>
    <x v="3"/>
    <n v="28314"/>
    <s v="South"/>
    <s v="OFF-PA-10001804"/>
    <s v="Office Supplies"/>
    <s v="Paper"/>
    <s v="Xerox 195"/>
    <x v="1432"/>
    <n v="2"/>
    <n v="0.2"/>
    <n v="3.7407999999999997"/>
  </r>
  <r>
    <n v="1733"/>
    <s v="US-2016-131149"/>
    <d v="2016-07-10T00:00:00"/>
    <d v="2016-07-14T00:00:00"/>
    <s v="Standard Class"/>
    <s v="LH-17155"/>
    <s v="Logan Haushalter"/>
    <s v="Consumer"/>
    <s v="United States"/>
    <x v="61"/>
    <x v="5"/>
    <n v="75081"/>
    <s v="Central"/>
    <s v="OFF-ST-10000689"/>
    <s v="Office Supplies"/>
    <s v="Storage"/>
    <s v="Fellowes Strictly Business Drawer File, Letter/Legal Size"/>
    <x v="1080"/>
    <n v="3"/>
    <n v="0.2"/>
    <n v="-33.804000000000002"/>
  </r>
  <r>
    <n v="1734"/>
    <s v="US-2016-131149"/>
    <d v="2016-07-10T00:00:00"/>
    <d v="2016-07-14T00:00:00"/>
    <s v="Standard Class"/>
    <s v="LH-17155"/>
    <s v="Logan Haushalter"/>
    <s v="Consumer"/>
    <s v="United States"/>
    <x v="61"/>
    <x v="5"/>
    <n v="75081"/>
    <s v="Central"/>
    <s v="OFF-AR-10002135"/>
    <s v="Office Supplies"/>
    <s v="Art"/>
    <s v="Boston Heavy-Duty Trimline Electric Pencil Sharpeners"/>
    <x v="1509"/>
    <n v="4"/>
    <n v="0.2"/>
    <n v="17.351999999999975"/>
  </r>
  <r>
    <n v="1735"/>
    <s v="CA-2017-101483"/>
    <d v="2017-07-29T00:00:00"/>
    <d v="2017-08-01T00:00:00"/>
    <s v="Second Class"/>
    <s v="AG-10675"/>
    <s v="Anna Gayman"/>
    <s v="Consumer"/>
    <s v="United States"/>
    <x v="108"/>
    <x v="3"/>
    <n v="28540"/>
    <s v="South"/>
    <s v="OFF-AP-10002082"/>
    <s v="Office Supplies"/>
    <s v="Appliances"/>
    <s v="Holmes HEPA Air Purifier"/>
    <x v="1510"/>
    <n v="2"/>
    <n v="0.2"/>
    <n v="6.5339999999999971"/>
  </r>
  <r>
    <n v="1736"/>
    <s v="CA-2017-101483"/>
    <d v="2017-07-29T00:00:00"/>
    <d v="2017-08-01T00:00:00"/>
    <s v="Second Class"/>
    <s v="AG-10675"/>
    <s v="Anna Gayman"/>
    <s v="Consumer"/>
    <s v="United States"/>
    <x v="108"/>
    <x v="3"/>
    <n v="28540"/>
    <s v="South"/>
    <s v="TEC-PH-10003442"/>
    <s v="Technology"/>
    <s v="Phones"/>
    <s v="Samsung Replacement EH64AVFWE Premium Headset"/>
    <x v="1114"/>
    <n v="5"/>
    <n v="0.2"/>
    <n v="1.375"/>
  </r>
  <r>
    <n v="1737"/>
    <s v="CA-2017-101483"/>
    <d v="2017-07-29T00:00:00"/>
    <d v="2017-08-01T00:00:00"/>
    <s v="Second Class"/>
    <s v="AG-10675"/>
    <s v="Anna Gayman"/>
    <s v="Consumer"/>
    <s v="United States"/>
    <x v="108"/>
    <x v="3"/>
    <n v="28540"/>
    <s v="South"/>
    <s v="OFF-AR-10002833"/>
    <s v="Office Supplies"/>
    <s v="Art"/>
    <s v="Newell 322"/>
    <x v="972"/>
    <n v="3"/>
    <n v="0.2"/>
    <n v="0.3822000000000001"/>
  </r>
  <r>
    <n v="1738"/>
    <s v="CA-2015-130204"/>
    <d v="2015-09-03T00:00:00"/>
    <d v="2015-09-09T00:00:00"/>
    <s v="Standard Class"/>
    <s v="DB-13120"/>
    <s v="David Bremer"/>
    <s v="Corporate"/>
    <s v="United States"/>
    <x v="8"/>
    <x v="1"/>
    <n v="94122"/>
    <s v="West"/>
    <s v="OFF-ST-10001325"/>
    <s v="Office Supplies"/>
    <s v="Storage"/>
    <s v="Sterilite Officeware Hinged File Box"/>
    <x v="974"/>
    <n v="3"/>
    <n v="0"/>
    <n v="8.4888000000000012"/>
  </r>
  <r>
    <n v="1739"/>
    <s v="CA-2015-130204"/>
    <d v="2015-09-03T00:00:00"/>
    <d v="2015-09-09T00:00:00"/>
    <s v="Standard Class"/>
    <s v="DB-13120"/>
    <s v="David Bremer"/>
    <s v="Corporate"/>
    <s v="United States"/>
    <x v="8"/>
    <x v="1"/>
    <n v="94122"/>
    <s v="West"/>
    <s v="TEC-AC-10003038"/>
    <s v="Technology"/>
    <s v="Accessories"/>
    <s v="Kingston Digital DataTraveler 16GB USB 2.0"/>
    <x v="1511"/>
    <n v="2"/>
    <n v="0"/>
    <n v="3.400999999999998"/>
  </r>
  <r>
    <n v="1740"/>
    <s v="CA-2015-130204"/>
    <d v="2015-09-03T00:00:00"/>
    <d v="2015-09-09T00:00:00"/>
    <s v="Standard Class"/>
    <s v="DB-13120"/>
    <s v="David Bremer"/>
    <s v="Corporate"/>
    <s v="United States"/>
    <x v="8"/>
    <x v="1"/>
    <n v="94122"/>
    <s v="West"/>
    <s v="TEC-AC-10003590"/>
    <s v="Technology"/>
    <s v="Accessories"/>
    <s v="TRENDnet 56K USB 2.0 Phone, Internet and Fax Modem"/>
    <x v="1512"/>
    <n v="5"/>
    <n v="0"/>
    <n v="46.601999999999997"/>
  </r>
  <r>
    <n v="1741"/>
    <s v="CA-2014-110527"/>
    <d v="2014-08-09T00:00:00"/>
    <d v="2014-08-16T00:00:00"/>
    <s v="Standard Class"/>
    <s v="ED-13885"/>
    <s v="Emily Ducich"/>
    <s v="Home Office"/>
    <s v="United States"/>
    <x v="70"/>
    <x v="1"/>
    <n v="92037"/>
    <s v="West"/>
    <s v="OFF-LA-10000262"/>
    <s v="Office Supplies"/>
    <s v="Labels"/>
    <s v="Avery 494"/>
    <x v="1513"/>
    <n v="8"/>
    <n v="0"/>
    <n v="9.6047999999999991"/>
  </r>
  <r>
    <n v="1742"/>
    <s v="CA-2017-152807"/>
    <d v="2017-10-30T00:00:00"/>
    <d v="2017-11-03T00:00:00"/>
    <s v="Standard Class"/>
    <s v="MC-18100"/>
    <s v="Mick Crebagga"/>
    <s v="Consumer"/>
    <s v="United States"/>
    <x v="10"/>
    <x v="9"/>
    <n v="19140"/>
    <s v="East"/>
    <s v="OFF-PA-10004355"/>
    <s v="Office Supplies"/>
    <s v="Paper"/>
    <s v="Xerox 231"/>
    <x v="561"/>
    <n v="4"/>
    <n v="0.2"/>
    <n v="7.2576000000000001"/>
  </r>
  <r>
    <n v="1743"/>
    <s v="CA-2017-152807"/>
    <d v="2017-10-30T00:00:00"/>
    <d v="2017-11-03T00:00:00"/>
    <s v="Standard Class"/>
    <s v="MC-18100"/>
    <s v="Mick Crebagga"/>
    <s v="Consumer"/>
    <s v="United States"/>
    <x v="10"/>
    <x v="9"/>
    <n v="19140"/>
    <s v="East"/>
    <s v="FUR-FU-10004415"/>
    <s v="Furniture"/>
    <s v="Furnishings"/>
    <s v="Stacking Tray, Side-Loading, Legal, Smoke"/>
    <x v="1514"/>
    <n v="2"/>
    <n v="0.2"/>
    <n v="0.98559999999999937"/>
  </r>
  <r>
    <n v="1744"/>
    <s v="CA-2017-152807"/>
    <d v="2017-10-30T00:00:00"/>
    <d v="2017-11-03T00:00:00"/>
    <s v="Standard Class"/>
    <s v="MC-18100"/>
    <s v="Mick Crebagga"/>
    <s v="Consumer"/>
    <s v="United States"/>
    <x v="10"/>
    <x v="9"/>
    <n v="19140"/>
    <s v="East"/>
    <s v="OFF-ST-10002486"/>
    <s v="Office Supplies"/>
    <s v="Storage"/>
    <s v="Eldon Shelf Savers Cubes and Bins"/>
    <x v="1515"/>
    <n v="2"/>
    <n v="0.2"/>
    <n v="-2.5128000000000008"/>
  </r>
  <r>
    <n v="1745"/>
    <s v="CA-2017-152807"/>
    <d v="2017-10-30T00:00:00"/>
    <d v="2017-11-03T00:00:00"/>
    <s v="Standard Class"/>
    <s v="MC-18100"/>
    <s v="Mick Crebagga"/>
    <s v="Consumer"/>
    <s v="United States"/>
    <x v="10"/>
    <x v="9"/>
    <n v="19140"/>
    <s v="East"/>
    <s v="TEC-AC-10001142"/>
    <s v="Technology"/>
    <s v="Accessories"/>
    <s v="First Data FD10 PIN Pad"/>
    <x v="1516"/>
    <n v="7"/>
    <n v="0.2"/>
    <n v="-55.300000000000068"/>
  </r>
  <r>
    <n v="1746"/>
    <s v="CA-2014-133270"/>
    <d v="2014-06-06T00:00:00"/>
    <d v="2014-06-09T00:00:00"/>
    <s v="First Class"/>
    <s v="BM-11785"/>
    <s v="Bryan Mills"/>
    <s v="Consumer"/>
    <s v="United States"/>
    <x v="30"/>
    <x v="15"/>
    <n v="14609"/>
    <s v="East"/>
    <s v="OFF-AR-10002656"/>
    <s v="Office Supplies"/>
    <s v="Art"/>
    <s v="Sanford Liquid Accent Highlighters"/>
    <x v="522"/>
    <n v="2"/>
    <n v="0"/>
    <n v="4.9431999999999992"/>
  </r>
  <r>
    <n v="1747"/>
    <s v="CA-2016-155670"/>
    <d v="2016-08-13T00:00:00"/>
    <d v="2016-08-17T00:00:00"/>
    <s v="Second Class"/>
    <s v="EM-14065"/>
    <s v="Erin Mull"/>
    <s v="Consumer"/>
    <s v="United States"/>
    <x v="108"/>
    <x v="3"/>
    <n v="28540"/>
    <s v="South"/>
    <s v="OFF-BI-10000138"/>
    <s v="Office Supplies"/>
    <s v="Binders"/>
    <s v="Acco Translucent Poly Ring Binders"/>
    <x v="1517"/>
    <n v="8"/>
    <n v="0.7"/>
    <n v="-8.2367999999999988"/>
  </r>
  <r>
    <n v="1748"/>
    <s v="CA-2016-155670"/>
    <d v="2016-08-13T00:00:00"/>
    <d v="2016-08-17T00:00:00"/>
    <s v="Second Class"/>
    <s v="EM-14065"/>
    <s v="Erin Mull"/>
    <s v="Consumer"/>
    <s v="United States"/>
    <x v="108"/>
    <x v="3"/>
    <n v="28540"/>
    <s v="South"/>
    <s v="OFF-PA-10004947"/>
    <s v="Office Supplies"/>
    <s v="Paper"/>
    <s v="Easy-staple paper"/>
    <x v="1518"/>
    <n v="3"/>
    <n v="0.2"/>
    <n v="3.2099999999999982"/>
  </r>
  <r>
    <n v="1749"/>
    <s v="US-2014-157406"/>
    <d v="2014-04-25T00:00:00"/>
    <d v="2014-04-29T00:00:00"/>
    <s v="Standard Class"/>
    <s v="DA-13450"/>
    <s v="Dianna Arnett"/>
    <s v="Home Office"/>
    <s v="United States"/>
    <x v="12"/>
    <x v="5"/>
    <n v="77095"/>
    <s v="Central"/>
    <s v="OFF-PA-10003543"/>
    <s v="Office Supplies"/>
    <s v="Paper"/>
    <s v="Xerox 1985"/>
    <x v="563"/>
    <n v="2"/>
    <n v="0.2"/>
    <n v="3.6288"/>
  </r>
  <r>
    <n v="1750"/>
    <s v="US-2014-157406"/>
    <d v="2014-04-25T00:00:00"/>
    <d v="2014-04-29T00:00:00"/>
    <s v="Standard Class"/>
    <s v="DA-13450"/>
    <s v="Dianna Arnett"/>
    <s v="Home Office"/>
    <s v="United States"/>
    <x v="12"/>
    <x v="5"/>
    <n v="77095"/>
    <s v="Central"/>
    <s v="OFF-AR-10002221"/>
    <s v="Office Supplies"/>
    <s v="Art"/>
    <s v="12 Colored Short Pencils"/>
    <x v="875"/>
    <n v="3"/>
    <n v="0.2"/>
    <n v="0.54600000000000071"/>
  </r>
  <r>
    <n v="1751"/>
    <s v="CA-2015-139094"/>
    <d v="2015-11-22T00:00:00"/>
    <d v="2015-11-27T00:00:00"/>
    <s v="Standard Class"/>
    <s v="MO-17800"/>
    <s v="Meg O'Connel"/>
    <s v="Home Office"/>
    <s v="United States"/>
    <x v="52"/>
    <x v="5"/>
    <n v="78207"/>
    <s v="Central"/>
    <s v="FUR-TA-10004607"/>
    <s v="Furniture"/>
    <s v="Tables"/>
    <s v="Hon 2111 Invitation Series Straight Table"/>
    <x v="1519"/>
    <n v="2"/>
    <n v="0.3"/>
    <n v="-32.522600000000011"/>
  </r>
  <r>
    <n v="1752"/>
    <s v="CA-2017-168837"/>
    <d v="2017-10-14T00:00:00"/>
    <d v="2017-10-17T00:00:00"/>
    <s v="First Class"/>
    <s v="JW-15955"/>
    <s v="Joni Wasserman"/>
    <s v="Consumer"/>
    <s v="United States"/>
    <x v="182"/>
    <x v="1"/>
    <n v="94601"/>
    <s v="West"/>
    <s v="FUR-FU-10001918"/>
    <s v="Furniture"/>
    <s v="Furnishings"/>
    <s v="C-Line Cubicle Keepers Polyproplyene Holder With Velcro Backings"/>
    <x v="1520"/>
    <n v="2"/>
    <n v="0"/>
    <n v="3.6894000000000009"/>
  </r>
  <r>
    <n v="1753"/>
    <s v="CA-2017-116715"/>
    <d v="2017-12-02T00:00:00"/>
    <d v="2017-12-05T00:00:00"/>
    <s v="First Class"/>
    <s v="VW-21775"/>
    <s v="Victoria Wilson"/>
    <s v="Corporate"/>
    <s v="United States"/>
    <x v="8"/>
    <x v="1"/>
    <n v="94122"/>
    <s v="West"/>
    <s v="OFF-ST-10004340"/>
    <s v="Office Supplies"/>
    <s v="Storage"/>
    <s v="Fellowes Mobile File Cart, Black"/>
    <x v="1521"/>
    <n v="9"/>
    <n v="0"/>
    <n v="151.09740000000002"/>
  </r>
  <r>
    <n v="1754"/>
    <s v="CA-2017-116715"/>
    <d v="2017-12-02T00:00:00"/>
    <d v="2017-12-05T00:00:00"/>
    <s v="First Class"/>
    <s v="VW-21775"/>
    <s v="Victoria Wilson"/>
    <s v="Corporate"/>
    <s v="United States"/>
    <x v="8"/>
    <x v="1"/>
    <n v="94122"/>
    <s v="West"/>
    <s v="OFF-PA-10004475"/>
    <s v="Office Supplies"/>
    <s v="Paper"/>
    <s v="Xerox 1940"/>
    <x v="1446"/>
    <n v="2"/>
    <n v="0"/>
    <n v="53.860799999999998"/>
  </r>
  <r>
    <n v="1755"/>
    <s v="CA-2017-116715"/>
    <d v="2017-12-02T00:00:00"/>
    <d v="2017-12-05T00:00:00"/>
    <s v="First Class"/>
    <s v="VW-21775"/>
    <s v="Victoria Wilson"/>
    <s v="Corporate"/>
    <s v="United States"/>
    <x v="8"/>
    <x v="1"/>
    <n v="94122"/>
    <s v="West"/>
    <s v="OFF-PA-10003893"/>
    <s v="Office Supplies"/>
    <s v="Paper"/>
    <s v="Xerox 1962"/>
    <x v="18"/>
    <n v="2"/>
    <n v="0"/>
    <n v="3.8519999999999994"/>
  </r>
  <r>
    <n v="1756"/>
    <s v="CA-2015-135622"/>
    <d v="2015-12-08T00:00:00"/>
    <d v="2015-12-11T00:00:00"/>
    <s v="Second Class"/>
    <s v="TT-21460"/>
    <s v="Tonja Turnell"/>
    <s v="Home Office"/>
    <s v="United States"/>
    <x v="5"/>
    <x v="5"/>
    <n v="76106"/>
    <s v="Central"/>
    <s v="OFF-PA-10000100"/>
    <s v="Office Supplies"/>
    <s v="Paper"/>
    <s v="Xerox 1945"/>
    <x v="1522"/>
    <n v="11"/>
    <n v="0.2"/>
    <n v="130.75810000000001"/>
  </r>
  <r>
    <n v="1757"/>
    <s v="CA-2015-135622"/>
    <d v="2015-12-08T00:00:00"/>
    <d v="2015-12-11T00:00:00"/>
    <s v="Second Class"/>
    <s v="TT-21460"/>
    <s v="Tonja Turnell"/>
    <s v="Home Office"/>
    <s v="United States"/>
    <x v="5"/>
    <x v="5"/>
    <n v="76106"/>
    <s v="Central"/>
    <s v="TEC-PH-10001817"/>
    <s v="Technology"/>
    <s v="Phones"/>
    <s v="Wilson Electronics DB Pro Signal Booster"/>
    <x v="1523"/>
    <n v="6"/>
    <n v="0.2"/>
    <n v="150.36000000000013"/>
  </r>
  <r>
    <n v="1758"/>
    <s v="US-2015-107349"/>
    <d v="2015-07-13T00:00:00"/>
    <d v="2015-07-15T00:00:00"/>
    <s v="First Class"/>
    <s v="SL-20155"/>
    <s v="Sara Luxemburg"/>
    <s v="Home Office"/>
    <s v="United States"/>
    <x v="12"/>
    <x v="5"/>
    <n v="77095"/>
    <s v="Central"/>
    <s v="OFF-BI-10001765"/>
    <s v="Office Supplies"/>
    <s v="Binders"/>
    <s v="Wilson Jones Heavy-Duty Casebound Ring Binders with Metal Hinges"/>
    <x v="1524"/>
    <n v="6"/>
    <n v="0.8"/>
    <n v="-66.508800000000036"/>
  </r>
  <r>
    <n v="1759"/>
    <s v="CA-2014-139017"/>
    <d v="2014-05-11T00:00:00"/>
    <d v="2014-05-17T00:00:00"/>
    <s v="Standard Class"/>
    <s v="RM-19375"/>
    <s v="Raymond Messe"/>
    <s v="Consumer"/>
    <s v="United States"/>
    <x v="12"/>
    <x v="5"/>
    <n v="77095"/>
    <s v="Central"/>
    <s v="TEC-AC-10001013"/>
    <s v="Technology"/>
    <s v="Accessories"/>
    <s v="Logitech ClearChat Comfort/USB Headset H390"/>
    <x v="1525"/>
    <n v="2"/>
    <n v="0.2"/>
    <n v="7.615399999999994"/>
  </r>
  <r>
    <n v="1760"/>
    <s v="CA-2014-141817"/>
    <d v="2014-01-05T00:00:00"/>
    <d v="2014-01-12T00:00:00"/>
    <s v="Standard Class"/>
    <s v="MB-18085"/>
    <s v="Mick Brown"/>
    <s v="Consumer"/>
    <s v="United States"/>
    <x v="10"/>
    <x v="9"/>
    <n v="19143"/>
    <s v="East"/>
    <s v="OFF-AR-10003478"/>
    <s v="Office Supplies"/>
    <s v="Art"/>
    <s v="Avery Hi-Liter EverBold Pen Style Fluorescent Highlighters, 4/Pack"/>
    <x v="1526"/>
    <n v="3"/>
    <n v="0.2"/>
    <n v="4.8840000000000003"/>
  </r>
  <r>
    <n v="1761"/>
    <s v="CA-2015-130785"/>
    <d v="2015-09-05T00:00:00"/>
    <d v="2015-09-09T00:00:00"/>
    <s v="Standard Class"/>
    <s v="AG-10900"/>
    <s v="Arthur Gainer"/>
    <s v="Consumer"/>
    <s v="United States"/>
    <x v="70"/>
    <x v="1"/>
    <n v="92105"/>
    <s v="West"/>
    <s v="FUR-BO-10000330"/>
    <s v="Furniture"/>
    <s v="Bookcases"/>
    <s v="Sauder Camden County Barrister Bookcase, Planked Cherry Finish"/>
    <x v="1527"/>
    <n v="4"/>
    <n v="0.15"/>
    <n v="-4.8391999999999769"/>
  </r>
  <r>
    <n v="1762"/>
    <s v="CA-2015-130785"/>
    <d v="2015-09-05T00:00:00"/>
    <d v="2015-09-09T00:00:00"/>
    <s v="Standard Class"/>
    <s v="AG-10900"/>
    <s v="Arthur Gainer"/>
    <s v="Consumer"/>
    <s v="United States"/>
    <x v="70"/>
    <x v="1"/>
    <n v="92105"/>
    <s v="West"/>
    <s v="OFF-BI-10001900"/>
    <s v="Office Supplies"/>
    <s v="Binders"/>
    <s v="DXL Angle-View Binders with Locking Rings, Black"/>
    <x v="1528"/>
    <n v="6"/>
    <n v="0.2"/>
    <n v="9.7037999999999993"/>
  </r>
  <r>
    <n v="1763"/>
    <s v="CA-2015-130785"/>
    <d v="2015-09-05T00:00:00"/>
    <d v="2015-09-09T00:00:00"/>
    <s v="Standard Class"/>
    <s v="AG-10900"/>
    <s v="Arthur Gainer"/>
    <s v="Consumer"/>
    <s v="United States"/>
    <x v="70"/>
    <x v="1"/>
    <n v="92105"/>
    <s v="West"/>
    <s v="FUR-BO-10003159"/>
    <s v="Furniture"/>
    <s v="Bookcases"/>
    <s v="Sauder Camden County Collection Libraries, Planked Cherry Finish"/>
    <x v="1529"/>
    <n v="3"/>
    <n v="0.15"/>
    <n v="-20.696400000000025"/>
  </r>
  <r>
    <n v="1764"/>
    <s v="CA-2016-110254"/>
    <d v="2016-08-04T00:00:00"/>
    <d v="2016-08-08T00:00:00"/>
    <s v="Standard Class"/>
    <s v="ML-17755"/>
    <s v="Max Ludwig"/>
    <s v="Home Office"/>
    <s v="United States"/>
    <x v="244"/>
    <x v="17"/>
    <n v="23434"/>
    <s v="South"/>
    <s v="OFF-SU-10002573"/>
    <s v="Office Supplies"/>
    <s v="Supplies"/>
    <s v="Acme 10&quot; Easy Grip Assistive Scissors"/>
    <x v="1530"/>
    <n v="2"/>
    <n v="0"/>
    <n v="10.517999999999997"/>
  </r>
  <r>
    <n v="1765"/>
    <s v="CA-2016-110254"/>
    <d v="2016-08-04T00:00:00"/>
    <d v="2016-08-08T00:00:00"/>
    <s v="Standard Class"/>
    <s v="ML-17755"/>
    <s v="Max Ludwig"/>
    <s v="Home Office"/>
    <s v="United States"/>
    <x v="244"/>
    <x v="17"/>
    <n v="23434"/>
    <s v="South"/>
    <s v="OFF-LA-10004484"/>
    <s v="Office Supplies"/>
    <s v="Labels"/>
    <s v="Avery 476"/>
    <x v="1531"/>
    <n v="1"/>
    <n v="0"/>
    <n v="1.8997999999999999"/>
  </r>
  <r>
    <n v="1766"/>
    <s v="CA-2016-110254"/>
    <d v="2016-08-04T00:00:00"/>
    <d v="2016-08-08T00:00:00"/>
    <s v="Standard Class"/>
    <s v="ML-17755"/>
    <s v="Max Ludwig"/>
    <s v="Home Office"/>
    <s v="United States"/>
    <x v="244"/>
    <x v="17"/>
    <n v="23434"/>
    <s v="South"/>
    <s v="FUR-FU-10001591"/>
    <s v="Furniture"/>
    <s v="Furnishings"/>
    <s v="Advantus Panel Wall Certificate Holder - 8.5x11"/>
    <x v="1532"/>
    <n v="9"/>
    <n v="0"/>
    <n v="46.116000000000007"/>
  </r>
  <r>
    <n v="1767"/>
    <s v="CA-2016-110254"/>
    <d v="2016-08-04T00:00:00"/>
    <d v="2016-08-08T00:00:00"/>
    <s v="Standard Class"/>
    <s v="ML-17755"/>
    <s v="Max Ludwig"/>
    <s v="Home Office"/>
    <s v="United States"/>
    <x v="244"/>
    <x v="17"/>
    <n v="23434"/>
    <s v="South"/>
    <s v="OFF-LA-10002034"/>
    <s v="Office Supplies"/>
    <s v="Labels"/>
    <s v="Avery 478"/>
    <x v="765"/>
    <n v="2"/>
    <n v="0"/>
    <n v="4.8117999999999999"/>
  </r>
  <r>
    <n v="1768"/>
    <s v="US-2014-158057"/>
    <d v="2014-03-22T00:00:00"/>
    <d v="2014-03-26T00:00:00"/>
    <s v="Standard Class"/>
    <s v="CC-12685"/>
    <s v="Craig Carroll"/>
    <s v="Consumer"/>
    <s v="United States"/>
    <x v="247"/>
    <x v="3"/>
    <n v="27405"/>
    <s v="South"/>
    <s v="OFF-BI-10004410"/>
    <s v="Office Supplies"/>
    <s v="Binders"/>
    <s v="C-Line Peel &amp; Stick Add-On Filing Pockets, 8-3/4 x 5-1/8, 10/Pack"/>
    <x v="1533"/>
    <n v="4"/>
    <n v="0.7"/>
    <n v="-5.8603999999999985"/>
  </r>
  <r>
    <n v="1769"/>
    <s v="US-2014-158057"/>
    <d v="2014-03-22T00:00:00"/>
    <d v="2014-03-26T00:00:00"/>
    <s v="Standard Class"/>
    <s v="CC-12685"/>
    <s v="Craig Carroll"/>
    <s v="Consumer"/>
    <s v="United States"/>
    <x v="247"/>
    <x v="3"/>
    <n v="27405"/>
    <s v="South"/>
    <s v="OFF-BI-10002735"/>
    <s v="Office Supplies"/>
    <s v="Binders"/>
    <s v="GBC Prestige Therm-A-Bind Covers"/>
    <x v="1534"/>
    <n v="5"/>
    <n v="0.7"/>
    <n v="-39.456499999999991"/>
  </r>
  <r>
    <n v="1770"/>
    <s v="CA-2017-146024"/>
    <d v="2017-03-02T00:00:00"/>
    <d v="2017-03-08T00:00:00"/>
    <s v="Standard Class"/>
    <s v="SC-20770"/>
    <s v="Stewart Carmichael"/>
    <s v="Corporate"/>
    <s v="United States"/>
    <x v="61"/>
    <x v="5"/>
    <n v="75081"/>
    <s v="Central"/>
    <s v="OFF-SU-10001935"/>
    <s v="Office Supplies"/>
    <s v="Supplies"/>
    <s v="Staple remover"/>
    <x v="1535"/>
    <n v="4"/>
    <n v="0.2"/>
    <n v="-1.3952000000000013"/>
  </r>
  <r>
    <n v="1771"/>
    <s v="CA-2017-146024"/>
    <d v="2017-03-02T00:00:00"/>
    <d v="2017-03-08T00:00:00"/>
    <s v="Standard Class"/>
    <s v="SC-20770"/>
    <s v="Stewart Carmichael"/>
    <s v="Corporate"/>
    <s v="United States"/>
    <x v="61"/>
    <x v="5"/>
    <n v="75081"/>
    <s v="Central"/>
    <s v="OFF-BI-10003291"/>
    <s v="Office Supplies"/>
    <s v="Binders"/>
    <s v="Wilson Jones Leather-Like Binders with DublLock Round Rings"/>
    <x v="1536"/>
    <n v="7"/>
    <n v="0.8"/>
    <n v="-20.166300000000007"/>
  </r>
  <r>
    <n v="1772"/>
    <s v="CA-2016-129686"/>
    <d v="2016-11-27T00:00:00"/>
    <d v="2016-11-29T00:00:00"/>
    <s v="Second Class"/>
    <s v="GG-14650"/>
    <s v="Greg Guthrie"/>
    <s v="Corporate"/>
    <s v="United States"/>
    <x v="22"/>
    <x v="10"/>
    <n v="60623"/>
    <s v="Central"/>
    <s v="OFF-ST-10004337"/>
    <s v="Office Supplies"/>
    <s v="Storage"/>
    <s v="SAFCO Commercial Wire Shelving, 72h"/>
    <x v="1537"/>
    <n v="2"/>
    <n v="0.2"/>
    <n v="-24.496000000000002"/>
  </r>
  <r>
    <n v="1773"/>
    <s v="CA-2016-129686"/>
    <d v="2016-11-27T00:00:00"/>
    <d v="2016-11-29T00:00:00"/>
    <s v="Second Class"/>
    <s v="GG-14650"/>
    <s v="Greg Guthrie"/>
    <s v="Corporate"/>
    <s v="United States"/>
    <x v="22"/>
    <x v="10"/>
    <n v="60623"/>
    <s v="Central"/>
    <s v="TEC-AC-10001266"/>
    <s v="Technology"/>
    <s v="Accessories"/>
    <s v="Memorex Micro Travel Drive 8 GB"/>
    <x v="1538"/>
    <n v="6"/>
    <n v="0.2"/>
    <n v="19.499999999999993"/>
  </r>
  <r>
    <n v="1774"/>
    <s v="CA-2014-118976"/>
    <d v="2014-04-28T00:00:00"/>
    <d v="2014-05-03T00:00:00"/>
    <s v="Standard Class"/>
    <s v="MY-18295"/>
    <s v="Muhammed Yedwab"/>
    <s v="Corporate"/>
    <s v="United States"/>
    <x v="248"/>
    <x v="39"/>
    <n v="21215"/>
    <s v="East"/>
    <s v="OFF-BI-10001628"/>
    <s v="Office Supplies"/>
    <s v="Binders"/>
    <s v="Acco Data Flex Cable Posts For Top &amp; Bottom Load Binders, 6&quot; Capacity"/>
    <x v="1539"/>
    <n v="2"/>
    <n v="0"/>
    <n v="9.3869999999999987"/>
  </r>
  <r>
    <n v="1775"/>
    <s v="CA-2014-118976"/>
    <d v="2014-04-28T00:00:00"/>
    <d v="2014-05-03T00:00:00"/>
    <s v="Standard Class"/>
    <s v="MY-18295"/>
    <s v="Muhammed Yedwab"/>
    <s v="Corporate"/>
    <s v="United States"/>
    <x v="248"/>
    <x v="39"/>
    <n v="21215"/>
    <s v="East"/>
    <s v="OFF-ST-10000877"/>
    <s v="Office Supplies"/>
    <s v="Storage"/>
    <s v="Recycled Steel Personal File for Standard File Folders"/>
    <x v="1540"/>
    <n v="9"/>
    <n v="0"/>
    <n v="129.37860000000001"/>
  </r>
  <r>
    <n v="1776"/>
    <s v="CA-2014-118976"/>
    <d v="2014-04-28T00:00:00"/>
    <d v="2014-05-03T00:00:00"/>
    <s v="Standard Class"/>
    <s v="MY-18295"/>
    <s v="Muhammed Yedwab"/>
    <s v="Corporate"/>
    <s v="United States"/>
    <x v="248"/>
    <x v="39"/>
    <n v="21215"/>
    <s v="East"/>
    <s v="OFF-AR-10004752"/>
    <s v="Office Supplies"/>
    <s v="Art"/>
    <s v="Blackstonian Pencils"/>
    <x v="1541"/>
    <n v="2"/>
    <n v="0"/>
    <n v="1.4952000000000001"/>
  </r>
  <r>
    <n v="1777"/>
    <s v="CA-2014-118976"/>
    <d v="2014-04-28T00:00:00"/>
    <d v="2014-05-03T00:00:00"/>
    <s v="Standard Class"/>
    <s v="MY-18295"/>
    <s v="Muhammed Yedwab"/>
    <s v="Corporate"/>
    <s v="United States"/>
    <x v="248"/>
    <x v="39"/>
    <n v="21215"/>
    <s v="East"/>
    <s v="OFF-LA-10000452"/>
    <s v="Office Supplies"/>
    <s v="Labels"/>
    <s v="Avery 488"/>
    <x v="982"/>
    <n v="1"/>
    <n v="0"/>
    <n v="1.512"/>
  </r>
  <r>
    <n v="1778"/>
    <s v="CA-2015-105347"/>
    <d v="2015-11-24T00:00:00"/>
    <d v="2015-11-28T00:00:00"/>
    <s v="Standard Class"/>
    <s v="DP-13000"/>
    <s v="Darren Powers"/>
    <s v="Consumer"/>
    <s v="United States"/>
    <x v="1"/>
    <x v="1"/>
    <n v="90004"/>
    <s v="West"/>
    <s v="OFF-PA-10000675"/>
    <s v="Office Supplies"/>
    <s v="Paper"/>
    <s v="Xerox 1919"/>
    <x v="1542"/>
    <n v="9"/>
    <n v="0"/>
    <n v="180.76590000000002"/>
  </r>
  <r>
    <n v="1779"/>
    <s v="CA-2015-105347"/>
    <d v="2015-11-24T00:00:00"/>
    <d v="2015-11-28T00:00:00"/>
    <s v="Standard Class"/>
    <s v="DP-13000"/>
    <s v="Darren Powers"/>
    <s v="Consumer"/>
    <s v="United States"/>
    <x v="1"/>
    <x v="1"/>
    <n v="90004"/>
    <s v="West"/>
    <s v="OFF-AR-10003045"/>
    <s v="Office Supplies"/>
    <s v="Art"/>
    <s v="Prang Colored Pencils"/>
    <x v="456"/>
    <n v="5"/>
    <n v="0"/>
    <n v="6.6150000000000002"/>
  </r>
  <r>
    <n v="1780"/>
    <s v="CA-2016-124667"/>
    <d v="2016-11-11T00:00:00"/>
    <d v="2016-11-16T00:00:00"/>
    <s v="Standard Class"/>
    <s v="BD-11770"/>
    <s v="Bryan Davis"/>
    <s v="Consumer"/>
    <s v="United States"/>
    <x v="20"/>
    <x v="15"/>
    <n v="10011"/>
    <s v="East"/>
    <s v="TEC-AC-10003447"/>
    <s v="Technology"/>
    <s v="Accessories"/>
    <s v="Micropad Numeric Keypads"/>
    <x v="1543"/>
    <n v="3"/>
    <n v="0"/>
    <n v="14.992499999999996"/>
  </r>
  <r>
    <n v="1781"/>
    <s v="CA-2016-124667"/>
    <d v="2016-11-11T00:00:00"/>
    <d v="2016-11-16T00:00:00"/>
    <s v="Standard Class"/>
    <s v="BD-11770"/>
    <s v="Bryan Davis"/>
    <s v="Consumer"/>
    <s v="United States"/>
    <x v="20"/>
    <x v="15"/>
    <n v="10011"/>
    <s v="East"/>
    <s v="OFF-ST-10002276"/>
    <s v="Office Supplies"/>
    <s v="Storage"/>
    <s v="Safco Steel Mobile File Cart"/>
    <x v="1544"/>
    <n v="1"/>
    <n v="0"/>
    <n v="20.840000000000003"/>
  </r>
  <r>
    <n v="1782"/>
    <s v="CA-2015-111094"/>
    <d v="2015-07-09T00:00:00"/>
    <d v="2015-07-13T00:00:00"/>
    <s v="Standard Class"/>
    <s v="CB-12535"/>
    <s v="Claudia Bergmann"/>
    <s v="Corporate"/>
    <s v="United States"/>
    <x v="47"/>
    <x v="31"/>
    <n v="2038"/>
    <s v="East"/>
    <s v="OFF-PA-10001609"/>
    <s v="Office Supplies"/>
    <s v="Paper"/>
    <s v="Tops Wirebound Message Log Books"/>
    <x v="1545"/>
    <n v="2"/>
    <n v="0"/>
    <n v="3.0267999999999997"/>
  </r>
  <r>
    <n v="1783"/>
    <s v="CA-2015-111094"/>
    <d v="2015-07-09T00:00:00"/>
    <d v="2015-07-13T00:00:00"/>
    <s v="Standard Class"/>
    <s v="CB-12535"/>
    <s v="Claudia Bergmann"/>
    <s v="Corporate"/>
    <s v="United States"/>
    <x v="47"/>
    <x v="31"/>
    <n v="2038"/>
    <s v="East"/>
    <s v="OFF-BI-10001597"/>
    <s v="Office Supplies"/>
    <s v="Binders"/>
    <s v="Wilson Jones Ledger-Size, Piano-Hinge Binder, 2&quot;, Blue"/>
    <x v="1546"/>
    <n v="3"/>
    <n v="0"/>
    <n v="59.011199999999988"/>
  </r>
  <r>
    <n v="1784"/>
    <s v="CA-2017-166317"/>
    <d v="2017-09-22T00:00:00"/>
    <d v="2017-09-26T00:00:00"/>
    <s v="Standard Class"/>
    <s v="JE-15610"/>
    <s v="Jim Epp"/>
    <s v="Corporate"/>
    <s v="United States"/>
    <x v="158"/>
    <x v="6"/>
    <n v="53209"/>
    <s v="Central"/>
    <s v="OFF-PA-10004475"/>
    <s v="Office Supplies"/>
    <s v="Paper"/>
    <s v="Xerox 1940"/>
    <x v="1547"/>
    <n v="4"/>
    <n v="0"/>
    <n v="107.7216"/>
  </r>
  <r>
    <n v="1785"/>
    <s v="CA-2017-166317"/>
    <d v="2017-09-22T00:00:00"/>
    <d v="2017-09-26T00:00:00"/>
    <s v="Standard Class"/>
    <s v="JE-15610"/>
    <s v="Jim Epp"/>
    <s v="Corporate"/>
    <s v="United States"/>
    <x v="158"/>
    <x v="6"/>
    <n v="53209"/>
    <s v="Central"/>
    <s v="TEC-AC-10004510"/>
    <s v="Technology"/>
    <s v="Accessories"/>
    <s v="Logitech Desktop MK120 Mouse and keyboard Combo"/>
    <x v="1548"/>
    <n v="6"/>
    <n v="0"/>
    <n v="9.8159999999999954"/>
  </r>
  <r>
    <n v="1786"/>
    <s v="CA-2017-166317"/>
    <d v="2017-09-22T00:00:00"/>
    <d v="2017-09-26T00:00:00"/>
    <s v="Standard Class"/>
    <s v="JE-15610"/>
    <s v="Jim Epp"/>
    <s v="Corporate"/>
    <s v="United States"/>
    <x v="158"/>
    <x v="6"/>
    <n v="53209"/>
    <s v="Central"/>
    <s v="OFF-BI-10002976"/>
    <s v="Office Supplies"/>
    <s v="Binders"/>
    <s v="ACCOHIDE Binder by Acco"/>
    <x v="1549"/>
    <n v="8"/>
    <n v="0"/>
    <n v="15.5288"/>
  </r>
  <r>
    <n v="1787"/>
    <s v="CA-2017-166317"/>
    <d v="2017-09-22T00:00:00"/>
    <d v="2017-09-26T00:00:00"/>
    <s v="Standard Class"/>
    <s v="JE-15610"/>
    <s v="Jim Epp"/>
    <s v="Corporate"/>
    <s v="United States"/>
    <x v="158"/>
    <x v="6"/>
    <n v="53209"/>
    <s v="Central"/>
    <s v="TEC-PH-10001615"/>
    <s v="Technology"/>
    <s v="Phones"/>
    <s v="AT&amp;T CL82213"/>
    <x v="284"/>
    <n v="3"/>
    <n v="0"/>
    <n v="25.221299999999989"/>
  </r>
  <r>
    <n v="1788"/>
    <s v="CA-2015-154326"/>
    <d v="2015-02-15T00:00:00"/>
    <d v="2015-02-19T00:00:00"/>
    <s v="Standard Class"/>
    <s v="RP-19855"/>
    <s v="Roy Phan"/>
    <s v="Corporate"/>
    <s v="United States"/>
    <x v="249"/>
    <x v="6"/>
    <n v="53142"/>
    <s v="Central"/>
    <s v="TEC-PH-10001819"/>
    <s v="Technology"/>
    <s v="Phones"/>
    <s v="Innergie mMini Combo Duo USB Travel Charging Kit"/>
    <x v="1550"/>
    <n v="3"/>
    <n v="0"/>
    <n v="64.785599999999988"/>
  </r>
  <r>
    <n v="1789"/>
    <s v="CA-2015-154326"/>
    <d v="2015-02-15T00:00:00"/>
    <d v="2015-02-19T00:00:00"/>
    <s v="Standard Class"/>
    <s v="RP-19855"/>
    <s v="Roy Phan"/>
    <s v="Corporate"/>
    <s v="United States"/>
    <x v="249"/>
    <x v="6"/>
    <n v="53142"/>
    <s v="Central"/>
    <s v="TEC-PH-10000560"/>
    <s v="Technology"/>
    <s v="Phones"/>
    <s v="Samsung Galaxy S III - 16GB - pebble blue (T-Mobile)"/>
    <x v="1551"/>
    <n v="2"/>
    <n v="0"/>
    <n v="195.99440000000004"/>
  </r>
  <r>
    <n v="1790"/>
    <s v="CA-2015-154326"/>
    <d v="2015-02-15T00:00:00"/>
    <d v="2015-02-19T00:00:00"/>
    <s v="Standard Class"/>
    <s v="RP-19855"/>
    <s v="Roy Phan"/>
    <s v="Corporate"/>
    <s v="United States"/>
    <x v="249"/>
    <x v="6"/>
    <n v="53142"/>
    <s v="Central"/>
    <s v="TEC-AC-10004568"/>
    <s v="Technology"/>
    <s v="Accessories"/>
    <s v="Maxell LTO Ultrium - 800 GB"/>
    <x v="1552"/>
    <n v="5"/>
    <n v="0"/>
    <n v="26.590499999999988"/>
  </r>
  <r>
    <n v="1791"/>
    <s v="CA-2014-102008"/>
    <d v="2014-09-30T00:00:00"/>
    <d v="2014-10-04T00:00:00"/>
    <s v="Standard Class"/>
    <s v="RA-19915"/>
    <s v="Russell Applegate"/>
    <s v="Consumer"/>
    <s v="United States"/>
    <x v="20"/>
    <x v="15"/>
    <n v="10011"/>
    <s v="East"/>
    <s v="OFF-PA-10004092"/>
    <s v="Office Supplies"/>
    <s v="Paper"/>
    <s v="Tops Green Bar Computer Printout Paper"/>
    <x v="1553"/>
    <n v="1"/>
    <n v="0"/>
    <n v="24.47"/>
  </r>
  <r>
    <n v="1792"/>
    <s v="CA-2014-120474"/>
    <d v="2014-12-01T00:00:00"/>
    <d v="2014-12-03T00:00:00"/>
    <s v="First Class"/>
    <s v="RP-19390"/>
    <s v="Resi Pölking"/>
    <s v="Consumer"/>
    <s v="United States"/>
    <x v="6"/>
    <x v="6"/>
    <n v="53711"/>
    <s v="Central"/>
    <s v="FUR-CH-10001854"/>
    <s v="Furniture"/>
    <s v="Chairs"/>
    <s v="Office Star - Professional Matrix Back Chair with 2-to-1 Synchro Tilt and Mesh Fabric Seat"/>
    <x v="1554"/>
    <n v="8"/>
    <n v="0"/>
    <n v="673.88160000000016"/>
  </r>
  <r>
    <n v="1793"/>
    <s v="CA-2014-120474"/>
    <d v="2014-12-01T00:00:00"/>
    <d v="2014-12-03T00:00:00"/>
    <s v="First Class"/>
    <s v="RP-19390"/>
    <s v="Resi Pölking"/>
    <s v="Consumer"/>
    <s v="United States"/>
    <x v="6"/>
    <x v="6"/>
    <n v="53711"/>
    <s v="Central"/>
    <s v="OFF-AR-10000475"/>
    <s v="Office Supplies"/>
    <s v="Art"/>
    <s v="Hunt BOSTON Vista Battery-Operated Pencil Sharpener, Black"/>
    <x v="1555"/>
    <n v="4"/>
    <n v="0"/>
    <n v="12.592800000000004"/>
  </r>
  <r>
    <n v="1794"/>
    <s v="CA-2014-104773"/>
    <d v="2014-12-08T00:00:00"/>
    <d v="2014-12-13T00:00:00"/>
    <s v="Standard Class"/>
    <s v="TB-21175"/>
    <s v="Thomas Boland"/>
    <s v="Corporate"/>
    <s v="United States"/>
    <x v="12"/>
    <x v="5"/>
    <n v="77041"/>
    <s v="Central"/>
    <s v="OFF-ST-10000777"/>
    <s v="Office Supplies"/>
    <s v="Storage"/>
    <s v="Companion Letter/Legal File, Black"/>
    <x v="1556"/>
    <n v="2"/>
    <n v="0.2"/>
    <n v="6.0416000000000025"/>
  </r>
  <r>
    <n v="1795"/>
    <s v="CA-2016-140774"/>
    <d v="2016-09-05T00:00:00"/>
    <d v="2016-09-10T00:00:00"/>
    <s v="Standard Class"/>
    <s v="BE-11455"/>
    <s v="Brad Eason"/>
    <s v="Home Office"/>
    <s v="United States"/>
    <x v="250"/>
    <x v="41"/>
    <n v="66062"/>
    <s v="Central"/>
    <s v="OFF-AR-10004022"/>
    <s v="Office Supplies"/>
    <s v="Art"/>
    <s v="Panasonic KP-380BK Classic Electric Pencil Sharpener"/>
    <x v="1557"/>
    <n v="3"/>
    <n v="0"/>
    <n v="26.984999999999992"/>
  </r>
  <r>
    <n v="1796"/>
    <s v="US-2017-139465"/>
    <d v="2017-08-27T00:00:00"/>
    <d v="2017-08-30T00:00:00"/>
    <s v="First Class"/>
    <s v="MR-17545"/>
    <s v="Mathew Reese"/>
    <s v="Home Office"/>
    <s v="United States"/>
    <x v="20"/>
    <x v="15"/>
    <n v="10024"/>
    <s v="East"/>
    <s v="OFF-ST-10002352"/>
    <s v="Office Supplies"/>
    <s v="Storage"/>
    <s v="Iris Project Case"/>
    <x v="1558"/>
    <n v="8"/>
    <n v="0"/>
    <n v="16.598399999999998"/>
  </r>
  <r>
    <n v="1797"/>
    <s v="US-2017-139465"/>
    <d v="2017-08-27T00:00:00"/>
    <d v="2017-08-30T00:00:00"/>
    <s v="First Class"/>
    <s v="MR-17545"/>
    <s v="Mathew Reese"/>
    <s v="Home Office"/>
    <s v="United States"/>
    <x v="20"/>
    <x v="15"/>
    <n v="10024"/>
    <s v="East"/>
    <s v="TEC-PH-10000455"/>
    <s v="Technology"/>
    <s v="Phones"/>
    <s v="GE 30522EE2"/>
    <x v="1559"/>
    <n v="3"/>
    <n v="0"/>
    <n v="100.91129999999997"/>
  </r>
  <r>
    <n v="1798"/>
    <s v="US-2017-139465"/>
    <d v="2017-08-27T00:00:00"/>
    <d v="2017-08-30T00:00:00"/>
    <s v="First Class"/>
    <s v="MR-17545"/>
    <s v="Mathew Reese"/>
    <s v="Home Office"/>
    <s v="United States"/>
    <x v="20"/>
    <x v="15"/>
    <n v="10024"/>
    <s v="East"/>
    <s v="OFF-BI-10003910"/>
    <s v="Office Supplies"/>
    <s v="Binders"/>
    <s v="DXL Angle-View Binders with Locking Rings by Samsill"/>
    <x v="1560"/>
    <n v="6"/>
    <n v="0.2"/>
    <n v="11.565"/>
  </r>
  <r>
    <n v="1799"/>
    <s v="CA-2016-100965"/>
    <d v="2016-07-07T00:00:00"/>
    <d v="2016-07-11T00:00:00"/>
    <s v="Standard Class"/>
    <s v="RM-19375"/>
    <s v="Raymond Messe"/>
    <s v="Consumer"/>
    <s v="United States"/>
    <x v="49"/>
    <x v="1"/>
    <n v="95123"/>
    <s v="West"/>
    <s v="FUR-FU-10003039"/>
    <s v="Furniture"/>
    <s v="Furnishings"/>
    <s v="Howard Miller 11-1/2&quot; Diameter Grantwood Wall Clock"/>
    <x v="1561"/>
    <n v="5"/>
    <n v="0"/>
    <n v="73.320999999999998"/>
  </r>
  <r>
    <n v="1800"/>
    <s v="CA-2016-121034"/>
    <d v="2016-08-08T00:00:00"/>
    <d v="2016-08-10T00:00:00"/>
    <s v="Second Class"/>
    <s v="JF-15565"/>
    <s v="Jill Fjeld"/>
    <s v="Consumer"/>
    <s v="United States"/>
    <x v="61"/>
    <x v="5"/>
    <n v="75081"/>
    <s v="Central"/>
    <s v="OFF-FA-10000585"/>
    <s v="Office Supplies"/>
    <s v="Fasteners"/>
    <s v="OIC Bulk Pack Metal Binder Clips"/>
    <x v="1515"/>
    <n v="4"/>
    <n v="0.2"/>
    <n v="3.6295999999999995"/>
  </r>
  <r>
    <n v="1801"/>
    <s v="CA-2016-121034"/>
    <d v="2016-08-08T00:00:00"/>
    <d v="2016-08-10T00:00:00"/>
    <s v="Second Class"/>
    <s v="JF-15565"/>
    <s v="Jill Fjeld"/>
    <s v="Consumer"/>
    <s v="United States"/>
    <x v="61"/>
    <x v="5"/>
    <n v="75081"/>
    <s v="Central"/>
    <s v="OFF-PA-10001994"/>
    <s v="Office Supplies"/>
    <s v="Paper"/>
    <s v="Ink Jet Note and Greeting Cards, 8-1/2&quot; x 5-1/2&quot; Card Size"/>
    <x v="1562"/>
    <n v="3"/>
    <n v="0.2"/>
    <n v="17.534399999999998"/>
  </r>
  <r>
    <n v="1802"/>
    <s v="CA-2016-149461"/>
    <d v="2016-11-13T00:00:00"/>
    <d v="2016-11-19T00:00:00"/>
    <s v="Standard Class"/>
    <s v="AS-10135"/>
    <s v="Adrian Shami"/>
    <s v="Home Office"/>
    <s v="United States"/>
    <x v="109"/>
    <x v="4"/>
    <n v="98002"/>
    <s v="West"/>
    <s v="FUR-FU-10004270"/>
    <s v="Furniture"/>
    <s v="Furnishings"/>
    <s v="Eldon Image Series Desk Accessories, Burgundy"/>
    <x v="1563"/>
    <n v="1"/>
    <n v="0"/>
    <n v="1.5047999999999999"/>
  </r>
  <r>
    <n v="1803"/>
    <s v="CA-2017-158379"/>
    <d v="2017-09-22T00:00:00"/>
    <d v="2017-09-26T00:00:00"/>
    <s v="Second Class"/>
    <s v="JA-15970"/>
    <s v="Joseph Airdo"/>
    <s v="Consumer"/>
    <s v="United States"/>
    <x v="10"/>
    <x v="9"/>
    <n v="19134"/>
    <s v="East"/>
    <s v="OFF-BI-10002498"/>
    <s v="Office Supplies"/>
    <s v="Binders"/>
    <s v="Clear Mylar Reinforcing Strips"/>
    <x v="1564"/>
    <n v="1"/>
    <n v="0.7"/>
    <n v="-4.2987000000000002"/>
  </r>
  <r>
    <n v="1804"/>
    <s v="CA-2017-158379"/>
    <d v="2017-09-22T00:00:00"/>
    <d v="2017-09-26T00:00:00"/>
    <s v="Second Class"/>
    <s v="JA-15970"/>
    <s v="Joseph Airdo"/>
    <s v="Consumer"/>
    <s v="United States"/>
    <x v="10"/>
    <x v="9"/>
    <n v="19134"/>
    <s v="East"/>
    <s v="OFF-SU-10002881"/>
    <s v="Office Supplies"/>
    <s v="Supplies"/>
    <s v="Martin Yale Chadless Opener Electric Letter Opener"/>
    <x v="1565"/>
    <n v="7"/>
    <n v="0.2"/>
    <n v="-1049.3406"/>
  </r>
  <r>
    <n v="1805"/>
    <s v="CA-2017-158379"/>
    <d v="2017-09-22T00:00:00"/>
    <d v="2017-09-26T00:00:00"/>
    <s v="Second Class"/>
    <s v="JA-15970"/>
    <s v="Joseph Airdo"/>
    <s v="Consumer"/>
    <s v="United States"/>
    <x v="10"/>
    <x v="9"/>
    <n v="19134"/>
    <s v="East"/>
    <s v="TEC-AC-10002926"/>
    <s v="Technology"/>
    <s v="Accessories"/>
    <s v="Logitech Wireless Marathon Mouse M705"/>
    <x v="1566"/>
    <n v="2"/>
    <n v="0.2"/>
    <n v="22.995400000000004"/>
  </r>
  <r>
    <n v="1806"/>
    <s v="US-2016-116729"/>
    <d v="2016-12-25T00:00:00"/>
    <d v="2016-12-28T00:00:00"/>
    <s v="First Class"/>
    <s v="GK-14620"/>
    <s v="Grace Kelly"/>
    <s v="Corporate"/>
    <s v="United States"/>
    <x v="1"/>
    <x v="1"/>
    <n v="90049"/>
    <s v="West"/>
    <s v="TEC-PH-10002200"/>
    <s v="Technology"/>
    <s v="Phones"/>
    <s v="Samsung Galaxy Note 2"/>
    <x v="1567"/>
    <n v="7"/>
    <n v="0.2"/>
    <n v="257.59440000000029"/>
  </r>
  <r>
    <n v="1807"/>
    <s v="US-2016-116729"/>
    <d v="2016-12-25T00:00:00"/>
    <d v="2016-12-28T00:00:00"/>
    <s v="First Class"/>
    <s v="GK-14620"/>
    <s v="Grace Kelly"/>
    <s v="Corporate"/>
    <s v="United States"/>
    <x v="1"/>
    <x v="1"/>
    <n v="90049"/>
    <s v="West"/>
    <s v="OFF-PA-10002005"/>
    <s v="Office Supplies"/>
    <s v="Paper"/>
    <s v="Xerox 225"/>
    <x v="1568"/>
    <n v="7"/>
    <n v="0"/>
    <n v="21.772800000000004"/>
  </r>
  <r>
    <n v="1808"/>
    <s v="US-2016-116729"/>
    <d v="2016-12-25T00:00:00"/>
    <d v="2016-12-28T00:00:00"/>
    <s v="First Class"/>
    <s v="GK-14620"/>
    <s v="Grace Kelly"/>
    <s v="Corporate"/>
    <s v="United States"/>
    <x v="1"/>
    <x v="1"/>
    <n v="90049"/>
    <s v="West"/>
    <s v="TEC-AC-10001465"/>
    <s v="Technology"/>
    <s v="Accessories"/>
    <s v="SanDisk Cruzer 64 GB USB Flash Drive"/>
    <x v="1569"/>
    <n v="7"/>
    <n v="0"/>
    <n v="76.271999999999977"/>
  </r>
  <r>
    <n v="1809"/>
    <s v="CA-2016-164938"/>
    <d v="2016-02-11T00:00:00"/>
    <d v="2016-02-13T00:00:00"/>
    <s v="First Class"/>
    <s v="PB-19210"/>
    <s v="Phillip Breyer"/>
    <s v="Corporate"/>
    <s v="United States"/>
    <x v="251"/>
    <x v="26"/>
    <n v="74133"/>
    <s v="Central"/>
    <s v="TEC-PH-10004897"/>
    <s v="Technology"/>
    <s v="Phones"/>
    <s v="Mediabridge Sport Armband iPhone 5s"/>
    <x v="1570"/>
    <n v="7"/>
    <n v="0"/>
    <n v="0.69929999999999914"/>
  </r>
  <r>
    <n v="1810"/>
    <s v="CA-2016-165484"/>
    <d v="2016-10-23T00:00:00"/>
    <d v="2016-10-29T00:00:00"/>
    <s v="Standard Class"/>
    <s v="HK-14890"/>
    <s v="Heather Kirkland"/>
    <s v="Corporate"/>
    <s v="United States"/>
    <x v="22"/>
    <x v="10"/>
    <n v="60610"/>
    <s v="Central"/>
    <s v="FUR-FU-10001196"/>
    <s v="Furniture"/>
    <s v="Furnishings"/>
    <s v="DAX Cubicle Frames - 8x10"/>
    <x v="1571"/>
    <n v="7"/>
    <n v="0.6"/>
    <n v="-12.116999999999999"/>
  </r>
  <r>
    <n v="1811"/>
    <s v="CA-2016-165484"/>
    <d v="2016-10-23T00:00:00"/>
    <d v="2016-10-29T00:00:00"/>
    <s v="Standard Class"/>
    <s v="HK-14890"/>
    <s v="Heather Kirkland"/>
    <s v="Corporate"/>
    <s v="United States"/>
    <x v="22"/>
    <x v="10"/>
    <n v="60610"/>
    <s v="Central"/>
    <s v="OFF-PA-10000595"/>
    <s v="Office Supplies"/>
    <s v="Paper"/>
    <s v="Xerox 1929"/>
    <x v="1572"/>
    <n v="3"/>
    <n v="0.2"/>
    <n v="17.815199999999997"/>
  </r>
  <r>
    <n v="1812"/>
    <s v="CA-2014-132612"/>
    <d v="2014-06-09T00:00:00"/>
    <d v="2014-06-11T00:00:00"/>
    <s v="Second Class"/>
    <s v="FO-14305"/>
    <s v="Frank Olsen"/>
    <s v="Consumer"/>
    <s v="United States"/>
    <x v="193"/>
    <x v="17"/>
    <n v="22801"/>
    <s v="South"/>
    <s v="FUR-TA-10004534"/>
    <s v="Furniture"/>
    <s v="Tables"/>
    <s v="Bevis 44 x 96 Conference Tables"/>
    <x v="1573"/>
    <n v="7"/>
    <n v="0"/>
    <n v="245.0209999999999"/>
  </r>
  <r>
    <n v="1813"/>
    <s v="US-2017-161193"/>
    <d v="2017-11-20T00:00:00"/>
    <d v="2017-11-26T00:00:00"/>
    <s v="Standard Class"/>
    <s v="BT-11680"/>
    <s v="Brian Thompson"/>
    <s v="Consumer"/>
    <s v="United States"/>
    <x v="46"/>
    <x v="24"/>
    <n v="43055"/>
    <s v="East"/>
    <s v="FUR-FU-10001861"/>
    <s v="Furniture"/>
    <s v="Furnishings"/>
    <s v="Floodlight Indoor Halogen Bulbs, 1 Bulb per Pack, 60 Watts"/>
    <x v="292"/>
    <n v="5"/>
    <n v="0.2"/>
    <n v="28.129999999999995"/>
  </r>
  <r>
    <n v="1814"/>
    <s v="US-2017-161193"/>
    <d v="2017-11-20T00:00:00"/>
    <d v="2017-11-26T00:00:00"/>
    <s v="Standard Class"/>
    <s v="BT-11680"/>
    <s v="Brian Thompson"/>
    <s v="Consumer"/>
    <s v="United States"/>
    <x v="46"/>
    <x v="24"/>
    <n v="43055"/>
    <s v="East"/>
    <s v="FUR-FU-10000206"/>
    <s v="Furniture"/>
    <s v="Furnishings"/>
    <s v="GE General Purpose, Extra Long Life, Showcase &amp; Floodlight Incandescent Bulbs"/>
    <x v="1574"/>
    <n v="2"/>
    <n v="0.2"/>
    <n v="1.5713999999999997"/>
  </r>
  <r>
    <n v="1815"/>
    <s v="CA-2015-131597"/>
    <d v="2015-09-14T00:00:00"/>
    <d v="2015-09-18T00:00:00"/>
    <s v="Standard Class"/>
    <s v="SP-20620"/>
    <s v="Stefania Perrino"/>
    <s v="Corporate"/>
    <s v="United States"/>
    <x v="1"/>
    <x v="1"/>
    <n v="90045"/>
    <s v="West"/>
    <s v="FUR-TA-10002607"/>
    <s v="Furniture"/>
    <s v="Tables"/>
    <s v="KI Conference Tables"/>
    <x v="1575"/>
    <n v="3"/>
    <n v="0.2"/>
    <n v="-8.5067999999999913"/>
  </r>
  <r>
    <n v="1816"/>
    <s v="CA-2015-164833"/>
    <d v="2015-06-04T00:00:00"/>
    <d v="2015-06-04T00:00:00"/>
    <s v="Same Day"/>
    <s v="LL-16840"/>
    <s v="Lauren Leatherbury"/>
    <s v="Consumer"/>
    <s v="United States"/>
    <x v="4"/>
    <x v="4"/>
    <n v="98105"/>
    <s v="West"/>
    <s v="OFF-LA-10000443"/>
    <s v="Office Supplies"/>
    <s v="Labels"/>
    <s v="Avery 501"/>
    <x v="1576"/>
    <n v="2"/>
    <n v="0"/>
    <n v="3.4685999999999999"/>
  </r>
  <r>
    <n v="1817"/>
    <s v="CA-2015-164833"/>
    <d v="2015-06-04T00:00:00"/>
    <d v="2015-06-04T00:00:00"/>
    <s v="Same Day"/>
    <s v="LL-16840"/>
    <s v="Lauren Leatherbury"/>
    <s v="Consumer"/>
    <s v="United States"/>
    <x v="4"/>
    <x v="4"/>
    <n v="98105"/>
    <s v="West"/>
    <s v="OFF-AR-10004685"/>
    <s v="Office Supplies"/>
    <s v="Art"/>
    <s v="Binney &amp; Smith Crayola Metallic Colored Pencils, 8-Color Set"/>
    <x v="1577"/>
    <n v="2"/>
    <n v="0"/>
    <n v="3.0557999999999996"/>
  </r>
  <r>
    <n v="1818"/>
    <s v="CA-2015-125423"/>
    <d v="2015-12-13T00:00:00"/>
    <d v="2015-12-15T00:00:00"/>
    <s v="Second Class"/>
    <s v="MC-17575"/>
    <s v="Matt Collins"/>
    <s v="Consumer"/>
    <s v="United States"/>
    <x v="1"/>
    <x v="1"/>
    <n v="90036"/>
    <s v="West"/>
    <s v="OFF-LA-10001771"/>
    <s v="Office Supplies"/>
    <s v="Labels"/>
    <s v="Avery 513"/>
    <x v="745"/>
    <n v="2"/>
    <n v="0"/>
    <n v="4.5815999999999999"/>
  </r>
  <r>
    <n v="1819"/>
    <s v="US-2014-130379"/>
    <d v="2014-05-25T00:00:00"/>
    <d v="2014-05-29T00:00:00"/>
    <s v="Standard Class"/>
    <s v="JL-15235"/>
    <s v="Janet Lee"/>
    <s v="Consumer"/>
    <s v="United States"/>
    <x v="22"/>
    <x v="10"/>
    <n v="60623"/>
    <s v="Central"/>
    <s v="OFF-AP-10001394"/>
    <s v="Office Supplies"/>
    <s v="Appliances"/>
    <s v="Harmony Air Purifier"/>
    <x v="1578"/>
    <n v="2"/>
    <n v="0.8"/>
    <n v="-166.32000000000005"/>
  </r>
  <r>
    <n v="1820"/>
    <s v="US-2014-130379"/>
    <d v="2014-05-25T00:00:00"/>
    <d v="2014-05-29T00:00:00"/>
    <s v="Standard Class"/>
    <s v="JL-15235"/>
    <s v="Janet Lee"/>
    <s v="Consumer"/>
    <s v="United States"/>
    <x v="22"/>
    <x v="10"/>
    <n v="60623"/>
    <s v="Central"/>
    <s v="FUR-FU-10002553"/>
    <s v="Furniture"/>
    <s v="Furnishings"/>
    <s v="Electrix Incandescent Magnifying Lamp, Black"/>
    <x v="1579"/>
    <n v="2"/>
    <n v="0.6"/>
    <n v="-24.188999999999993"/>
  </r>
  <r>
    <n v="1821"/>
    <s v="CA-2016-168956"/>
    <d v="2016-02-16T00:00:00"/>
    <d v="2016-02-20T00:00:00"/>
    <s v="Standard Class"/>
    <s v="EA-14035"/>
    <s v="Erin Ashbrook"/>
    <s v="Corporate"/>
    <s v="United States"/>
    <x v="22"/>
    <x v="10"/>
    <n v="60623"/>
    <s v="Central"/>
    <s v="OFF-AP-10004233"/>
    <s v="Office Supplies"/>
    <s v="Appliances"/>
    <s v="Honeywell Enviracaire Portable Air Cleaner for up to 8 x 10 Room"/>
    <x v="1580"/>
    <n v="6"/>
    <n v="0.8"/>
    <n v="-225.55680000000007"/>
  </r>
  <r>
    <n v="1822"/>
    <s v="CA-2016-168956"/>
    <d v="2016-02-16T00:00:00"/>
    <d v="2016-02-20T00:00:00"/>
    <s v="Standard Class"/>
    <s v="EA-14035"/>
    <s v="Erin Ashbrook"/>
    <s v="Corporate"/>
    <s v="United States"/>
    <x v="22"/>
    <x v="10"/>
    <n v="60623"/>
    <s v="Central"/>
    <s v="OFF-FA-10000304"/>
    <s v="Office Supplies"/>
    <s v="Fasteners"/>
    <s v="Advantus Push Pins"/>
    <x v="1535"/>
    <n v="4"/>
    <n v="0.2"/>
    <n v="1.8312000000000004"/>
  </r>
  <r>
    <n v="1823"/>
    <s v="CA-2016-168956"/>
    <d v="2016-02-16T00:00:00"/>
    <d v="2016-02-20T00:00:00"/>
    <s v="Standard Class"/>
    <s v="EA-14035"/>
    <s v="Erin Ashbrook"/>
    <s v="Corporate"/>
    <s v="United States"/>
    <x v="22"/>
    <x v="10"/>
    <n v="60623"/>
    <s v="Central"/>
    <s v="FUR-CH-10004754"/>
    <s v="Furniture"/>
    <s v="Chairs"/>
    <s v="Global Stack Chair with Arms, Black"/>
    <x v="1581"/>
    <n v="3"/>
    <n v="0.3"/>
    <n v="-2.6981999999999999"/>
  </r>
  <r>
    <n v="1824"/>
    <s v="CA-2016-168956"/>
    <d v="2016-02-16T00:00:00"/>
    <d v="2016-02-20T00:00:00"/>
    <s v="Standard Class"/>
    <s v="EA-14035"/>
    <s v="Erin Ashbrook"/>
    <s v="Corporate"/>
    <s v="United States"/>
    <x v="22"/>
    <x v="10"/>
    <n v="60623"/>
    <s v="Central"/>
    <s v="OFF-PA-10000809"/>
    <s v="Office Supplies"/>
    <s v="Paper"/>
    <s v="Xerox 206"/>
    <x v="1182"/>
    <n v="1"/>
    <n v="0.2"/>
    <n v="1.8144"/>
  </r>
  <r>
    <n v="1825"/>
    <s v="CA-2016-167507"/>
    <d v="2016-12-22T00:00:00"/>
    <d v="2016-12-28T00:00:00"/>
    <s v="Standard Class"/>
    <s v="SA-20830"/>
    <s v="Sue Ann Reed"/>
    <s v="Consumer"/>
    <s v="United States"/>
    <x v="252"/>
    <x v="21"/>
    <n v="97756"/>
    <s v="West"/>
    <s v="OFF-BI-10003694"/>
    <s v="Office Supplies"/>
    <s v="Binders"/>
    <s v="Avery 3 1/2&quot; Diskette Storage Pages, 10/Pack"/>
    <x v="1582"/>
    <n v="10"/>
    <n v="0.7"/>
    <n v="-25.05599999999999"/>
  </r>
  <r>
    <n v="1826"/>
    <s v="CA-2016-167507"/>
    <d v="2016-12-22T00:00:00"/>
    <d v="2016-12-28T00:00:00"/>
    <s v="Standard Class"/>
    <s v="SA-20830"/>
    <s v="Sue Ann Reed"/>
    <s v="Consumer"/>
    <s v="United States"/>
    <x v="252"/>
    <x v="21"/>
    <n v="97756"/>
    <s v="West"/>
    <s v="FUR-FU-10001935"/>
    <s v="Furniture"/>
    <s v="Furnishings"/>
    <s v="3M Hangers With Command Adhesive"/>
    <x v="1583"/>
    <n v="4"/>
    <n v="0.2"/>
    <n v="3.108000000000001"/>
  </r>
  <r>
    <n v="1827"/>
    <s v="CA-2016-167507"/>
    <d v="2016-12-22T00:00:00"/>
    <d v="2016-12-28T00:00:00"/>
    <s v="Standard Class"/>
    <s v="SA-20830"/>
    <s v="Sue Ann Reed"/>
    <s v="Consumer"/>
    <s v="United States"/>
    <x v="252"/>
    <x v="21"/>
    <n v="97756"/>
    <s v="West"/>
    <s v="FUR-FU-10002878"/>
    <s v="Furniture"/>
    <s v="Furnishings"/>
    <s v="Seth Thomas 14&quot; Day/Date Wall Clock"/>
    <x v="1584"/>
    <n v="1"/>
    <n v="0.2"/>
    <n v="4.8416000000000006"/>
  </r>
  <r>
    <n v="1828"/>
    <s v="CA-2016-109344"/>
    <d v="2016-02-08T00:00:00"/>
    <d v="2016-02-11T00:00:00"/>
    <s v="Second Class"/>
    <s v="CH-12070"/>
    <s v="Cathy Hwang"/>
    <s v="Home Office"/>
    <s v="United States"/>
    <x v="253"/>
    <x v="3"/>
    <n v="27604"/>
    <s v="South"/>
    <s v="TEC-PH-10002624"/>
    <s v="Technology"/>
    <s v="Phones"/>
    <s v="Samsung Galaxy S4 Mini"/>
    <x v="1585"/>
    <n v="3"/>
    <n v="0.2"/>
    <n v="126.8972999999998"/>
  </r>
  <r>
    <n v="1829"/>
    <s v="US-2015-140851"/>
    <d v="2015-07-13T00:00:00"/>
    <d v="2015-07-15T00:00:00"/>
    <s v="Second Class"/>
    <s v="ND-18460"/>
    <s v="Neil Ducich"/>
    <s v="Corporate"/>
    <s v="United States"/>
    <x v="203"/>
    <x v="32"/>
    <n v="31204"/>
    <s v="South"/>
    <s v="OFF-PA-10000019"/>
    <s v="Office Supplies"/>
    <s v="Paper"/>
    <s v="Xerox 1931"/>
    <x v="789"/>
    <n v="6"/>
    <n v="0"/>
    <n v="18.662400000000002"/>
  </r>
  <r>
    <n v="1830"/>
    <s v="CA-2014-103373"/>
    <d v="2014-05-18T00:00:00"/>
    <d v="2014-05-24T00:00:00"/>
    <s v="Standard Class"/>
    <s v="BS-11755"/>
    <s v="Bruce Stewart"/>
    <s v="Consumer"/>
    <s v="United States"/>
    <x v="138"/>
    <x v="24"/>
    <n v="44105"/>
    <s v="East"/>
    <s v="TEC-PH-10002885"/>
    <s v="Technology"/>
    <s v="Phones"/>
    <s v="Apple iPhone 5"/>
    <x v="1586"/>
    <n v="2"/>
    <n v="0.4"/>
    <n v="-168.95579999999995"/>
  </r>
  <r>
    <n v="1831"/>
    <s v="CA-2017-145884"/>
    <d v="2017-10-21T00:00:00"/>
    <d v="2017-10-21T00:00:00"/>
    <s v="Same Day"/>
    <s v="SL-20155"/>
    <s v="Sara Luxemburg"/>
    <s v="Home Office"/>
    <s v="United States"/>
    <x v="254"/>
    <x v="26"/>
    <n v="74403"/>
    <s v="Central"/>
    <s v="TEC-PH-10000895"/>
    <s v="Technology"/>
    <s v="Phones"/>
    <s v="Polycom VVX 310 VoIP phone"/>
    <x v="1587"/>
    <n v="8"/>
    <n v="0"/>
    <n v="374.37920000000008"/>
  </r>
  <r>
    <n v="1832"/>
    <s v="CA-2017-145884"/>
    <d v="2017-10-21T00:00:00"/>
    <d v="2017-10-21T00:00:00"/>
    <s v="Same Day"/>
    <s v="SL-20155"/>
    <s v="Sara Luxemburg"/>
    <s v="Home Office"/>
    <s v="United States"/>
    <x v="254"/>
    <x v="26"/>
    <n v="74403"/>
    <s v="Central"/>
    <s v="FUR-TA-10002356"/>
    <s v="Furniture"/>
    <s v="Tables"/>
    <s v="Bevis Boat-Shaped Conference Table"/>
    <x v="1588"/>
    <n v="1"/>
    <n v="0"/>
    <n v="62.906399999999991"/>
  </r>
  <r>
    <n v="1833"/>
    <s v="CA-2015-131422"/>
    <d v="2015-11-05T00:00:00"/>
    <d v="2015-11-09T00:00:00"/>
    <s v="Standard Class"/>
    <s v="GB-14530"/>
    <s v="George Bell"/>
    <s v="Corporate"/>
    <s v="United States"/>
    <x v="53"/>
    <x v="3"/>
    <n v="28110"/>
    <s v="South"/>
    <s v="FUR-CH-10001270"/>
    <s v="Furniture"/>
    <s v="Chairs"/>
    <s v="Harbour Creations Steel Folding Chair"/>
    <x v="724"/>
    <n v="3"/>
    <n v="0.2"/>
    <n v="25.874999999999972"/>
  </r>
  <r>
    <n v="1834"/>
    <s v="CA-2017-162691"/>
    <d v="2017-08-01T00:00:00"/>
    <d v="2017-08-07T00:00:00"/>
    <s v="Standard Class"/>
    <s v="AS-10045"/>
    <s v="Aaron Smayling"/>
    <s v="Corporate"/>
    <s v="United States"/>
    <x v="89"/>
    <x v="5"/>
    <n v="78745"/>
    <s v="Central"/>
    <s v="TEC-MA-10000488"/>
    <s v="Technology"/>
    <s v="Machines"/>
    <s v="Bady BDG101FRU Card Printer"/>
    <x v="1589"/>
    <n v="3"/>
    <n v="0.4"/>
    <n v="-263.99670000000026"/>
  </r>
  <r>
    <n v="1835"/>
    <s v="CA-2017-162691"/>
    <d v="2017-08-01T00:00:00"/>
    <d v="2017-08-07T00:00:00"/>
    <s v="Standard Class"/>
    <s v="AS-10045"/>
    <s v="Aaron Smayling"/>
    <s v="Corporate"/>
    <s v="United States"/>
    <x v="89"/>
    <x v="5"/>
    <n v="78745"/>
    <s v="Central"/>
    <s v="OFF-PA-10003729"/>
    <s v="Office Supplies"/>
    <s v="Paper"/>
    <s v="Xerox 1998"/>
    <x v="1590"/>
    <n v="7"/>
    <n v="0.2"/>
    <n v="12.700800000000001"/>
  </r>
  <r>
    <n v="1836"/>
    <s v="CA-2014-141278"/>
    <d v="2014-06-21T00:00:00"/>
    <d v="2014-06-24T00:00:00"/>
    <s v="First Class"/>
    <s v="RM-19375"/>
    <s v="Raymond Messe"/>
    <s v="Consumer"/>
    <s v="United States"/>
    <x v="255"/>
    <x v="29"/>
    <n v="6450"/>
    <s v="East"/>
    <s v="OFF-AR-10003056"/>
    <s v="Office Supplies"/>
    <s v="Art"/>
    <s v="Newell 341"/>
    <x v="1591"/>
    <n v="5"/>
    <n v="0"/>
    <n v="6.2059999999999977"/>
  </r>
  <r>
    <n v="1837"/>
    <s v="CA-2017-122693"/>
    <d v="2017-02-19T00:00:00"/>
    <d v="2017-02-21T00:00:00"/>
    <s v="Second Class"/>
    <s v="NH-18610"/>
    <s v="Nicole Hansen"/>
    <s v="Corporate"/>
    <s v="United States"/>
    <x v="185"/>
    <x v="32"/>
    <n v="30076"/>
    <s v="South"/>
    <s v="OFF-AP-10002518"/>
    <s v="Office Supplies"/>
    <s v="Appliances"/>
    <s v="Kensington 7 Outlet MasterPiece Power Center"/>
    <x v="1592"/>
    <n v="7"/>
    <n v="0"/>
    <n v="361.29939999999988"/>
  </r>
  <r>
    <n v="1838"/>
    <s v="CA-2014-117345"/>
    <d v="2014-08-01T00:00:00"/>
    <d v="2014-08-05T00:00:00"/>
    <s v="Standard Class"/>
    <s v="BF-10975"/>
    <s v="Barbara Fisher"/>
    <s v="Corporate"/>
    <s v="United States"/>
    <x v="35"/>
    <x v="3"/>
    <n v="28205"/>
    <s v="South"/>
    <s v="OFF-LA-10000240"/>
    <s v="Office Supplies"/>
    <s v="Labels"/>
    <s v="Self-Adhesive Address Labels for Typewriters by Universal"/>
    <x v="1593"/>
    <n v="3"/>
    <n v="0.2"/>
    <n v="5.9210999999999983"/>
  </r>
  <r>
    <n v="1839"/>
    <s v="CA-2014-117345"/>
    <d v="2014-08-01T00:00:00"/>
    <d v="2014-08-05T00:00:00"/>
    <s v="Standard Class"/>
    <s v="BF-10975"/>
    <s v="Barbara Fisher"/>
    <s v="Corporate"/>
    <s v="United States"/>
    <x v="35"/>
    <x v="3"/>
    <n v="28205"/>
    <s v="South"/>
    <s v="FUR-FU-10000629"/>
    <s v="Furniture"/>
    <s v="Furnishings"/>
    <s v="9-3/4 Diameter Round Wall Clock"/>
    <x v="1594"/>
    <n v="4"/>
    <n v="0.2"/>
    <n v="12.135200000000001"/>
  </r>
  <r>
    <n v="1840"/>
    <s v="CA-2014-117345"/>
    <d v="2014-08-01T00:00:00"/>
    <d v="2014-08-05T00:00:00"/>
    <s v="Standard Class"/>
    <s v="BF-10975"/>
    <s v="Barbara Fisher"/>
    <s v="Corporate"/>
    <s v="United States"/>
    <x v="35"/>
    <x v="3"/>
    <n v="28205"/>
    <s v="South"/>
    <s v="OFF-AP-10001005"/>
    <s v="Office Supplies"/>
    <s v="Appliances"/>
    <s v="Honeywell Quietcare HEPA Air Cleaner"/>
    <x v="1595"/>
    <n v="1"/>
    <n v="0.2"/>
    <n v="10.224499999999994"/>
  </r>
  <r>
    <n v="1841"/>
    <s v="CA-2014-117345"/>
    <d v="2014-08-01T00:00:00"/>
    <d v="2014-08-05T00:00:00"/>
    <s v="Standard Class"/>
    <s v="BF-10975"/>
    <s v="Barbara Fisher"/>
    <s v="Corporate"/>
    <s v="United States"/>
    <x v="35"/>
    <x v="3"/>
    <n v="28205"/>
    <s v="South"/>
    <s v="OFF-PA-10002377"/>
    <s v="Office Supplies"/>
    <s v="Paper"/>
    <s v="Xerox 1916"/>
    <x v="128"/>
    <n v="2"/>
    <n v="0.2"/>
    <n v="29.363999999999997"/>
  </r>
  <r>
    <n v="1842"/>
    <s v="CA-2016-157763"/>
    <d v="2016-07-18T00:00:00"/>
    <d v="2016-07-23T00:00:00"/>
    <s v="Standard Class"/>
    <s v="KH-16330"/>
    <s v="Katharine Harms"/>
    <s v="Corporate"/>
    <s v="United States"/>
    <x v="256"/>
    <x v="0"/>
    <n v="42104"/>
    <s v="South"/>
    <s v="FUR-CH-10000988"/>
    <s v="Furniture"/>
    <s v="Chairs"/>
    <s v="Hon Olson Stacker Stools"/>
    <x v="1596"/>
    <n v="1"/>
    <n v="0"/>
    <n v="39.4268"/>
  </r>
  <r>
    <n v="1843"/>
    <s v="CA-2015-135391"/>
    <d v="2015-02-09T00:00:00"/>
    <d v="2015-02-11T00:00:00"/>
    <s v="Second Class"/>
    <s v="FA-14230"/>
    <s v="Frank Atkinson"/>
    <s v="Corporate"/>
    <s v="United States"/>
    <x v="52"/>
    <x v="5"/>
    <n v="78207"/>
    <s v="Central"/>
    <s v="OFF-LA-10001074"/>
    <s v="Office Supplies"/>
    <s v="Labels"/>
    <s v="Round Specialty Laser Printer Labels"/>
    <x v="110"/>
    <n v="4"/>
    <n v="0.2"/>
    <n v="13.532399999999996"/>
  </r>
  <r>
    <n v="1844"/>
    <s v="CA-2015-135391"/>
    <d v="2015-02-09T00:00:00"/>
    <d v="2015-02-11T00:00:00"/>
    <s v="Second Class"/>
    <s v="FA-14230"/>
    <s v="Frank Atkinson"/>
    <s v="Corporate"/>
    <s v="United States"/>
    <x v="52"/>
    <x v="5"/>
    <n v="78207"/>
    <s v="Central"/>
    <s v="FUR-FU-10001986"/>
    <s v="Furniture"/>
    <s v="Furnishings"/>
    <s v="Dana Fluorescent Magnifying Lamp, White, 36&quot;"/>
    <x v="1597"/>
    <n v="2"/>
    <n v="0.6"/>
    <n v="-30.588000000000001"/>
  </r>
  <r>
    <n v="1845"/>
    <s v="US-2017-113852"/>
    <d v="2017-07-29T00:00:00"/>
    <d v="2017-08-02T00:00:00"/>
    <s v="Standard Class"/>
    <s v="GW-14605"/>
    <s v="Giulietta Weimer"/>
    <s v="Consumer"/>
    <s v="United States"/>
    <x v="4"/>
    <x v="4"/>
    <n v="98115"/>
    <s v="West"/>
    <s v="TEC-AC-10003027"/>
    <s v="Technology"/>
    <s v="Accessories"/>
    <s v="Imation 8GB Mini TravelDrive USB 2.0 Flash Drive"/>
    <x v="26"/>
    <n v="3"/>
    <n v="0"/>
    <n v="11.774100000000004"/>
  </r>
  <r>
    <n v="1846"/>
    <s v="US-2017-158512"/>
    <d v="2017-01-12T00:00:00"/>
    <d v="2017-01-17T00:00:00"/>
    <s v="Second Class"/>
    <s v="DA-13450"/>
    <s v="Dianna Arnett"/>
    <s v="Home Office"/>
    <s v="United States"/>
    <x v="176"/>
    <x v="40"/>
    <n v="20016"/>
    <s v="East"/>
    <s v="OFF-PA-10001804"/>
    <s v="Office Supplies"/>
    <s v="Paper"/>
    <s v="Xerox 195"/>
    <x v="1598"/>
    <n v="6"/>
    <n v="0"/>
    <n v="19.238399999999999"/>
  </r>
  <r>
    <n v="1847"/>
    <s v="US-2017-158512"/>
    <d v="2017-01-12T00:00:00"/>
    <d v="2017-01-17T00:00:00"/>
    <s v="Second Class"/>
    <s v="DA-13450"/>
    <s v="Dianna Arnett"/>
    <s v="Home Office"/>
    <s v="United States"/>
    <x v="176"/>
    <x v="40"/>
    <n v="20016"/>
    <s v="East"/>
    <s v="FUR-FU-10004973"/>
    <s v="Furniture"/>
    <s v="Furnishings"/>
    <s v="Flat Face Poster Frame"/>
    <x v="1023"/>
    <n v="2"/>
    <n v="0"/>
    <n v="15.825600000000001"/>
  </r>
  <r>
    <n v="1848"/>
    <s v="CA-2017-128370"/>
    <d v="2017-09-10T00:00:00"/>
    <d v="2017-09-10T00:00:00"/>
    <s v="Same Day"/>
    <s v="FH-14275"/>
    <s v="Frank Hawley"/>
    <s v="Corporate"/>
    <s v="United States"/>
    <x v="1"/>
    <x v="1"/>
    <n v="90004"/>
    <s v="West"/>
    <s v="FUR-CH-10002602"/>
    <s v="Furniture"/>
    <s v="Chairs"/>
    <s v="DMI Arturo Collection Mission-style Design Wood Chair"/>
    <x v="1599"/>
    <n v="3"/>
    <n v="0.2"/>
    <n v="27.176400000000015"/>
  </r>
  <r>
    <n v="1849"/>
    <s v="CA-2017-128370"/>
    <d v="2017-09-10T00:00:00"/>
    <d v="2017-09-10T00:00:00"/>
    <s v="Same Day"/>
    <s v="FH-14275"/>
    <s v="Frank Hawley"/>
    <s v="Corporate"/>
    <s v="United States"/>
    <x v="1"/>
    <x v="1"/>
    <n v="90004"/>
    <s v="West"/>
    <s v="OFF-BI-10004140"/>
    <s v="Office Supplies"/>
    <s v="Binders"/>
    <s v="Avery Non-Stick Binders"/>
    <x v="1600"/>
    <n v="2"/>
    <n v="0.2"/>
    <n v="2.2449999999999992"/>
  </r>
  <r>
    <n v="1850"/>
    <s v="CA-2015-160472"/>
    <d v="2015-07-20T00:00:00"/>
    <d v="2015-07-25T00:00:00"/>
    <s v="Second Class"/>
    <s v="RK-19300"/>
    <s v="Ralph Kennedy"/>
    <s v="Consumer"/>
    <s v="United States"/>
    <x v="257"/>
    <x v="14"/>
    <n v="46614"/>
    <s v="Central"/>
    <s v="OFF-ST-10000464"/>
    <s v="Office Supplies"/>
    <s v="Storage"/>
    <s v="Multi-Use Personal File Cart and Caster Set, Three Stacking Bins"/>
    <x v="1601"/>
    <n v="1"/>
    <n v="0"/>
    <n v="9.732800000000001"/>
  </r>
  <r>
    <n v="1851"/>
    <s v="CA-2015-160472"/>
    <d v="2015-07-20T00:00:00"/>
    <d v="2015-07-25T00:00:00"/>
    <s v="Second Class"/>
    <s v="RK-19300"/>
    <s v="Ralph Kennedy"/>
    <s v="Consumer"/>
    <s v="United States"/>
    <x v="257"/>
    <x v="14"/>
    <n v="46614"/>
    <s v="Central"/>
    <s v="TEC-AC-10002253"/>
    <s v="Technology"/>
    <s v="Accessories"/>
    <s v="Imation Bio 8GB USB Flash Drive Imation Corp"/>
    <x v="1602"/>
    <n v="5"/>
    <n v="0"/>
    <n v="124.68000000000004"/>
  </r>
  <r>
    <n v="1852"/>
    <s v="CA-2015-160472"/>
    <d v="2015-07-20T00:00:00"/>
    <d v="2015-07-25T00:00:00"/>
    <s v="Second Class"/>
    <s v="RK-19300"/>
    <s v="Ralph Kennedy"/>
    <s v="Consumer"/>
    <s v="United States"/>
    <x v="257"/>
    <x v="14"/>
    <n v="46614"/>
    <s v="Central"/>
    <s v="OFF-PA-10000528"/>
    <s v="Office Supplies"/>
    <s v="Paper"/>
    <s v="Xerox 1981"/>
    <x v="1603"/>
    <n v="5"/>
    <n v="0"/>
    <n v="11.879999999999999"/>
  </r>
  <r>
    <n v="1853"/>
    <s v="CA-2015-160472"/>
    <d v="2015-07-20T00:00:00"/>
    <d v="2015-07-25T00:00:00"/>
    <s v="Second Class"/>
    <s v="RK-19300"/>
    <s v="Ralph Kennedy"/>
    <s v="Consumer"/>
    <s v="United States"/>
    <x v="257"/>
    <x v="14"/>
    <n v="46614"/>
    <s v="Central"/>
    <s v="OFF-EN-10000483"/>
    <s v="Office Supplies"/>
    <s v="Envelopes"/>
    <s v="White Envelopes, White Envelopes with Clear Poly Window"/>
    <x v="1604"/>
    <n v="7"/>
    <n v="0"/>
    <n v="49.10499999999999"/>
  </r>
  <r>
    <n v="1854"/>
    <s v="CA-2015-160472"/>
    <d v="2015-07-20T00:00:00"/>
    <d v="2015-07-25T00:00:00"/>
    <s v="Second Class"/>
    <s v="RK-19300"/>
    <s v="Ralph Kennedy"/>
    <s v="Consumer"/>
    <s v="United States"/>
    <x v="257"/>
    <x v="14"/>
    <n v="46614"/>
    <s v="Central"/>
    <s v="OFF-PA-10003129"/>
    <s v="Office Supplies"/>
    <s v="Paper"/>
    <s v="Tops White Computer Printout Paper"/>
    <x v="619"/>
    <n v="2"/>
    <n v="0"/>
    <n v="45.975399999999993"/>
  </r>
  <r>
    <n v="1855"/>
    <s v="CA-2015-160472"/>
    <d v="2015-07-20T00:00:00"/>
    <d v="2015-07-25T00:00:00"/>
    <s v="Second Class"/>
    <s v="RK-19300"/>
    <s v="Ralph Kennedy"/>
    <s v="Consumer"/>
    <s v="United States"/>
    <x v="257"/>
    <x v="14"/>
    <n v="46614"/>
    <s v="Central"/>
    <s v="OFF-ST-10003442"/>
    <s v="Office Supplies"/>
    <s v="Storage"/>
    <s v="Eldon Portable Mobile Manager"/>
    <x v="1605"/>
    <n v="5"/>
    <n v="0"/>
    <n v="38.177999999999997"/>
  </r>
  <r>
    <n v="1856"/>
    <s v="CA-2014-114643"/>
    <d v="2014-06-13T00:00:00"/>
    <d v="2014-06-17T00:00:00"/>
    <s v="Standard Class"/>
    <s v="FM-14215"/>
    <s v="Filia McAdams"/>
    <s v="Corporate"/>
    <s v="United States"/>
    <x v="1"/>
    <x v="1"/>
    <n v="90032"/>
    <s v="West"/>
    <s v="OFF-AR-10003631"/>
    <s v="Office Supplies"/>
    <s v="Art"/>
    <s v="Staples in misc. colors"/>
    <x v="1606"/>
    <n v="3"/>
    <n v="0"/>
    <n v="4.7915999999999999"/>
  </r>
  <r>
    <n v="1857"/>
    <s v="US-2017-158218"/>
    <d v="2017-05-12T00:00:00"/>
    <d v="2017-05-15T00:00:00"/>
    <s v="Second Class"/>
    <s v="AC-10420"/>
    <s v="Alyssa Crouse"/>
    <s v="Corporate"/>
    <s v="United States"/>
    <x v="12"/>
    <x v="5"/>
    <n v="77041"/>
    <s v="Central"/>
    <s v="OFF-ST-10000563"/>
    <s v="Office Supplies"/>
    <s v="Storage"/>
    <s v="Fellowes Bankers Box Stor/Drawer Steel Plus"/>
    <x v="1607"/>
    <n v="5"/>
    <n v="0.2"/>
    <n v="-15.990000000000002"/>
  </r>
  <r>
    <n v="1858"/>
    <s v="US-2017-158218"/>
    <d v="2017-05-12T00:00:00"/>
    <d v="2017-05-15T00:00:00"/>
    <s v="Second Class"/>
    <s v="AC-10420"/>
    <s v="Alyssa Crouse"/>
    <s v="Corporate"/>
    <s v="United States"/>
    <x v="12"/>
    <x v="5"/>
    <n v="77041"/>
    <s v="Central"/>
    <s v="OFF-BI-10002133"/>
    <s v="Office Supplies"/>
    <s v="Binders"/>
    <s v="Wilson Jones Elliptical Ring 3 1/2&quot; Capacity Binders, 800 sheets"/>
    <x v="1608"/>
    <n v="4"/>
    <n v="0.8"/>
    <n v="-53.072000000000017"/>
  </r>
  <r>
    <n v="1859"/>
    <s v="CA-2015-121608"/>
    <d v="2015-09-03T00:00:00"/>
    <d v="2015-09-05T00:00:00"/>
    <s v="First Class"/>
    <s v="JB-15400"/>
    <s v="Jennifer Braxton"/>
    <s v="Corporate"/>
    <s v="United States"/>
    <x v="39"/>
    <x v="29"/>
    <n v="6010"/>
    <s v="East"/>
    <s v="OFF-AP-10002311"/>
    <s v="Office Supplies"/>
    <s v="Appliances"/>
    <s v="Holmes Replacement Filter for HEPA Air Cleaner, Very Large Room, HEPA Filter"/>
    <x v="1609"/>
    <n v="2"/>
    <n v="0"/>
    <n v="60.552800000000005"/>
  </r>
  <r>
    <n v="1860"/>
    <s v="CA-2015-121608"/>
    <d v="2015-09-03T00:00:00"/>
    <d v="2015-09-05T00:00:00"/>
    <s v="First Class"/>
    <s v="JB-15400"/>
    <s v="Jennifer Braxton"/>
    <s v="Corporate"/>
    <s v="United States"/>
    <x v="39"/>
    <x v="29"/>
    <n v="6010"/>
    <s v="East"/>
    <s v="TEC-PH-10004959"/>
    <s v="Technology"/>
    <s v="Phones"/>
    <s v="Classic Ivory Antique Telephone ZL1810"/>
    <x v="1610"/>
    <n v="1"/>
    <n v="0"/>
    <n v="25.122500000000002"/>
  </r>
  <r>
    <n v="1861"/>
    <s v="US-2017-121251"/>
    <d v="2017-03-26T00:00:00"/>
    <d v="2017-03-27T00:00:00"/>
    <s v="First Class"/>
    <s v="GM-14440"/>
    <s v="Gary McGarr"/>
    <s v="Consumer"/>
    <s v="United States"/>
    <x v="20"/>
    <x v="15"/>
    <n v="10009"/>
    <s v="East"/>
    <s v="FUR-BO-10001918"/>
    <s v="Furniture"/>
    <s v="Bookcases"/>
    <s v="Sauder Forest Hills Library with Doors, Woodland Oak Finish"/>
    <x v="1611"/>
    <n v="2"/>
    <n v="0.2"/>
    <n v="-28.976400000000012"/>
  </r>
  <r>
    <n v="1862"/>
    <s v="US-2017-121251"/>
    <d v="2017-03-26T00:00:00"/>
    <d v="2017-03-27T00:00:00"/>
    <s v="First Class"/>
    <s v="GM-14440"/>
    <s v="Gary McGarr"/>
    <s v="Consumer"/>
    <s v="United States"/>
    <x v="20"/>
    <x v="15"/>
    <n v="10009"/>
    <s v="East"/>
    <s v="TEC-PH-10004896"/>
    <s v="Technology"/>
    <s v="Phones"/>
    <s v="Nokia Lumia 521 (T-Mobile)"/>
    <x v="668"/>
    <n v="4"/>
    <n v="0"/>
    <n v="33.588800000000006"/>
  </r>
  <r>
    <n v="1863"/>
    <s v="CA-2014-151078"/>
    <d v="2014-11-12T00:00:00"/>
    <d v="2014-11-12T00:00:00"/>
    <s v="Same Day"/>
    <s v="RF-19840"/>
    <s v="Roy Französisch"/>
    <s v="Consumer"/>
    <s v="United States"/>
    <x v="52"/>
    <x v="5"/>
    <n v="78207"/>
    <s v="Central"/>
    <s v="OFF-ST-10001328"/>
    <s v="Office Supplies"/>
    <s v="Storage"/>
    <s v="Personal Filing Tote with Lid, Black/Gray"/>
    <x v="1612"/>
    <n v="4"/>
    <n v="0.2"/>
    <n v="4.9632000000000005"/>
  </r>
  <r>
    <n v="1864"/>
    <s v="US-2016-100839"/>
    <d v="2016-10-13T00:00:00"/>
    <d v="2016-10-17T00:00:00"/>
    <s v="Standard Class"/>
    <s v="NC-18625"/>
    <s v="Noah Childs"/>
    <s v="Corporate"/>
    <s v="United States"/>
    <x v="34"/>
    <x v="22"/>
    <n v="80013"/>
    <s v="West"/>
    <s v="FUR-TA-10004575"/>
    <s v="Furniture"/>
    <s v="Tables"/>
    <s v="Hon 5100 Series Wood Tables"/>
    <x v="1613"/>
    <n v="5"/>
    <n v="0.5"/>
    <n v="-465.5680000000001"/>
  </r>
  <r>
    <n v="1865"/>
    <s v="US-2016-100839"/>
    <d v="2016-10-13T00:00:00"/>
    <d v="2016-10-17T00:00:00"/>
    <s v="Standard Class"/>
    <s v="NC-18625"/>
    <s v="Noah Childs"/>
    <s v="Corporate"/>
    <s v="United States"/>
    <x v="34"/>
    <x v="22"/>
    <n v="80013"/>
    <s v="West"/>
    <s v="FUR-FU-10001617"/>
    <s v="Furniture"/>
    <s v="Furnishings"/>
    <s v="Executive Impressions 8-1/2&quot; Career Panel/Partition Cubicle Clock"/>
    <x v="1614"/>
    <n v="3"/>
    <n v="0.2"/>
    <n v="4.3679999999999986"/>
  </r>
  <r>
    <n v="1866"/>
    <s v="US-2017-116659"/>
    <d v="2017-11-12T00:00:00"/>
    <d v="2017-11-12T00:00:00"/>
    <s v="Same Day"/>
    <s v="NG-18355"/>
    <s v="Nat Gilpin"/>
    <s v="Corporate"/>
    <s v="United States"/>
    <x v="46"/>
    <x v="24"/>
    <n v="43055"/>
    <s v="East"/>
    <s v="TEC-PH-10002824"/>
    <s v="Technology"/>
    <s v="Phones"/>
    <s v="Jabra SPEAK 410 Multidevice Speakerphone"/>
    <x v="1615"/>
    <n v="3"/>
    <n v="0.4"/>
    <n v="-92.695500000000038"/>
  </r>
  <r>
    <n v="1867"/>
    <s v="CA-2017-118857"/>
    <d v="2017-04-15T00:00:00"/>
    <d v="2017-04-18T00:00:00"/>
    <s v="First Class"/>
    <s v="AH-10075"/>
    <s v="Adam Hart"/>
    <s v="Corporate"/>
    <s v="United States"/>
    <x v="0"/>
    <x v="33"/>
    <n v="89015"/>
    <s v="West"/>
    <s v="FUR-FU-10004460"/>
    <s v="Furniture"/>
    <s v="Furnishings"/>
    <s v="Howard Miller 12&quot; Round Wall Clock"/>
    <x v="1616"/>
    <n v="5"/>
    <n v="0"/>
    <n v="70.72199999999998"/>
  </r>
  <r>
    <n v="1868"/>
    <s v="CA-2015-127110"/>
    <d v="2015-06-25T00:00:00"/>
    <d v="2015-07-01T00:00:00"/>
    <s v="Standard Class"/>
    <s v="CH-12070"/>
    <s v="Cathy Hwang"/>
    <s v="Home Office"/>
    <s v="United States"/>
    <x v="10"/>
    <x v="9"/>
    <n v="19143"/>
    <s v="East"/>
    <s v="OFF-PA-10003309"/>
    <s v="Office Supplies"/>
    <s v="Paper"/>
    <s v="Xerox 211"/>
    <x v="277"/>
    <n v="6"/>
    <n v="0.2"/>
    <n v="10.8864"/>
  </r>
  <r>
    <n v="1869"/>
    <s v="CA-2015-127110"/>
    <d v="2015-06-25T00:00:00"/>
    <d v="2015-07-01T00:00:00"/>
    <s v="Standard Class"/>
    <s v="CH-12070"/>
    <s v="Cathy Hwang"/>
    <s v="Home Office"/>
    <s v="United States"/>
    <x v="10"/>
    <x v="9"/>
    <n v="19143"/>
    <s v="East"/>
    <s v="OFF-ST-10002554"/>
    <s v="Office Supplies"/>
    <s v="Storage"/>
    <s v="Tennsco Industrial Shelving"/>
    <x v="1617"/>
    <n v="2"/>
    <n v="0.2"/>
    <n v="-17.607599999999998"/>
  </r>
  <r>
    <n v="1870"/>
    <s v="CA-2016-148201"/>
    <d v="2016-08-26T00:00:00"/>
    <d v="2016-08-29T00:00:00"/>
    <s v="Second Class"/>
    <s v="CC-12145"/>
    <s v="Charles Crestani"/>
    <s v="Consumer"/>
    <s v="United States"/>
    <x v="4"/>
    <x v="4"/>
    <n v="98103"/>
    <s v="West"/>
    <s v="OFF-PA-10000019"/>
    <s v="Office Supplies"/>
    <s v="Paper"/>
    <s v="Xerox 1931"/>
    <x v="90"/>
    <n v="1"/>
    <n v="0"/>
    <n v="3.1104000000000003"/>
  </r>
  <r>
    <n v="1871"/>
    <s v="CA-2014-116932"/>
    <d v="2014-07-21T00:00:00"/>
    <d v="2014-07-25T00:00:00"/>
    <s v="Standard Class"/>
    <s v="ME-18010"/>
    <s v="Michelle Ellison"/>
    <s v="Corporate"/>
    <s v="United States"/>
    <x v="8"/>
    <x v="1"/>
    <n v="94122"/>
    <s v="West"/>
    <s v="OFF-AR-10002067"/>
    <s v="Office Supplies"/>
    <s v="Art"/>
    <s v="Newell 334"/>
    <x v="1618"/>
    <n v="5"/>
    <n v="0"/>
    <n v="25.792000000000002"/>
  </r>
  <r>
    <n v="1872"/>
    <s v="CA-2014-116932"/>
    <d v="2014-07-21T00:00:00"/>
    <d v="2014-07-25T00:00:00"/>
    <s v="Standard Class"/>
    <s v="ME-18010"/>
    <s v="Michelle Ellison"/>
    <s v="Corporate"/>
    <s v="United States"/>
    <x v="8"/>
    <x v="1"/>
    <n v="94122"/>
    <s v="West"/>
    <s v="FUR-CH-10001215"/>
    <s v="Furniture"/>
    <s v="Chairs"/>
    <s v="Global Troy Executive Leather Low-Back Tilter"/>
    <x v="479"/>
    <n v="2"/>
    <n v="0.2"/>
    <n v="50.097999999999985"/>
  </r>
  <r>
    <n v="1873"/>
    <s v="CA-2014-116932"/>
    <d v="2014-07-21T00:00:00"/>
    <d v="2014-07-25T00:00:00"/>
    <s v="Standard Class"/>
    <s v="ME-18010"/>
    <s v="Michelle Ellison"/>
    <s v="Corporate"/>
    <s v="United States"/>
    <x v="8"/>
    <x v="1"/>
    <n v="94122"/>
    <s v="West"/>
    <s v="FUR-TA-10004175"/>
    <s v="Furniture"/>
    <s v="Tables"/>
    <s v="Hon 30&quot; x 60&quot; Table with Locking Drawer"/>
    <x v="1619"/>
    <n v="1"/>
    <n v="0.2"/>
    <n v="27.284800000000004"/>
  </r>
  <r>
    <n v="1874"/>
    <s v="CA-2017-142888"/>
    <d v="2017-11-21T00:00:00"/>
    <d v="2017-11-25T00:00:00"/>
    <s v="Standard Class"/>
    <s v="BP-11230"/>
    <s v="Benjamin Patterson"/>
    <s v="Consumer"/>
    <s v="United States"/>
    <x v="258"/>
    <x v="4"/>
    <n v="99207"/>
    <s v="West"/>
    <s v="FUR-TA-10004767"/>
    <s v="Furniture"/>
    <s v="Tables"/>
    <s v="Safco Drafting Table"/>
    <x v="558"/>
    <n v="1"/>
    <n v="0"/>
    <n v="20.584199999999996"/>
  </r>
  <r>
    <n v="1875"/>
    <s v="CA-2014-147914"/>
    <d v="2014-06-04T00:00:00"/>
    <d v="2014-06-09T00:00:00"/>
    <s v="Standard Class"/>
    <s v="MP-17470"/>
    <s v="Mark Packer"/>
    <s v="Home Office"/>
    <s v="United States"/>
    <x v="38"/>
    <x v="24"/>
    <n v="43229"/>
    <s v="East"/>
    <s v="OFF-PA-10001685"/>
    <s v="Office Supplies"/>
    <s v="Paper"/>
    <s v="Easy-staple paper"/>
    <x v="1620"/>
    <n v="2"/>
    <n v="0.2"/>
    <n v="5.8812000000000006"/>
  </r>
  <r>
    <n v="1876"/>
    <s v="US-2016-112977"/>
    <d v="2016-03-10T00:00:00"/>
    <d v="2016-03-16T00:00:00"/>
    <s v="Standard Class"/>
    <s v="CJ-12010"/>
    <s v="Caroline Jumper"/>
    <s v="Consumer"/>
    <s v="United States"/>
    <x v="85"/>
    <x v="15"/>
    <n v="11561"/>
    <s v="East"/>
    <s v="FUR-BO-10003272"/>
    <s v="Furniture"/>
    <s v="Bookcases"/>
    <s v="O'Sullivan Living Dimensions 5-Shelf Bookcases"/>
    <x v="1621"/>
    <n v="1"/>
    <n v="0.2"/>
    <n v="-22.098000000000013"/>
  </r>
  <r>
    <n v="1877"/>
    <s v="CA-2017-112039"/>
    <d v="2017-03-25T00:00:00"/>
    <d v="2017-03-29T00:00:00"/>
    <s v="Standard Class"/>
    <s v="JC-15775"/>
    <s v="John Castell"/>
    <s v="Consumer"/>
    <s v="United States"/>
    <x v="52"/>
    <x v="5"/>
    <n v="78207"/>
    <s v="Central"/>
    <s v="TEC-PH-10000984"/>
    <s v="Technology"/>
    <s v="Phones"/>
    <s v="Panasonic KX-TG9471B"/>
    <x v="553"/>
    <n v="3"/>
    <n v="0.2"/>
    <n v="47.037600000000026"/>
  </r>
  <r>
    <n v="1878"/>
    <s v="CA-2017-118885"/>
    <d v="2017-12-29T00:00:00"/>
    <d v="2018-01-02T00:00:00"/>
    <s v="Standard Class"/>
    <s v="JG-15160"/>
    <s v="James Galang"/>
    <s v="Consumer"/>
    <s v="United States"/>
    <x v="1"/>
    <x v="1"/>
    <n v="90049"/>
    <s v="West"/>
    <s v="FUR-CH-10002880"/>
    <s v="Furniture"/>
    <s v="Chairs"/>
    <s v="Global High-Back Leather Tilter, Burgundy"/>
    <x v="1622"/>
    <n v="4"/>
    <n v="0.2"/>
    <n v="-44.276400000000024"/>
  </r>
  <r>
    <n v="1879"/>
    <s v="CA-2017-118885"/>
    <d v="2017-12-29T00:00:00"/>
    <d v="2018-01-02T00:00:00"/>
    <s v="Standard Class"/>
    <s v="JG-15160"/>
    <s v="James Galang"/>
    <s v="Consumer"/>
    <s v="United States"/>
    <x v="1"/>
    <x v="1"/>
    <n v="90049"/>
    <s v="West"/>
    <s v="TEC-PH-10002563"/>
    <s v="Technology"/>
    <s v="Phones"/>
    <s v="Adtran 1202752G1"/>
    <x v="214"/>
    <n v="3"/>
    <n v="0.2"/>
    <n v="22.678200000000018"/>
  </r>
  <r>
    <n v="1880"/>
    <s v="US-2017-166611"/>
    <d v="2017-03-28T00:00:00"/>
    <d v="2017-04-02T00:00:00"/>
    <s v="Standard Class"/>
    <s v="CK-12760"/>
    <s v="Cyma Kinney"/>
    <s v="Corporate"/>
    <s v="United States"/>
    <x v="108"/>
    <x v="2"/>
    <n v="32216"/>
    <s v="South"/>
    <s v="OFF-BI-10001191"/>
    <s v="Office Supplies"/>
    <s v="Binders"/>
    <s v="Canvas Sectional Post Binders"/>
    <x v="1623"/>
    <n v="9"/>
    <n v="0.7"/>
    <n v="-48.119399999999985"/>
  </r>
  <r>
    <n v="1881"/>
    <s v="CA-2015-109512"/>
    <d v="2015-03-05T00:00:00"/>
    <d v="2015-03-05T00:00:00"/>
    <s v="Same Day"/>
    <s v="LF-17185"/>
    <s v="Luke Foster"/>
    <s v="Consumer"/>
    <s v="United States"/>
    <x v="20"/>
    <x v="15"/>
    <n v="10011"/>
    <s v="East"/>
    <s v="OFF-EN-10002621"/>
    <s v="Office Supplies"/>
    <s v="Envelopes"/>
    <s v="Staple envelope"/>
    <x v="1624"/>
    <n v="3"/>
    <n v="0"/>
    <n v="14.669999999999998"/>
  </r>
  <r>
    <n v="1882"/>
    <s v="CA-2015-109512"/>
    <d v="2015-03-05T00:00:00"/>
    <d v="2015-03-05T00:00:00"/>
    <s v="Same Day"/>
    <s v="LF-17185"/>
    <s v="Luke Foster"/>
    <s v="Consumer"/>
    <s v="United States"/>
    <x v="20"/>
    <x v="15"/>
    <n v="10011"/>
    <s v="East"/>
    <s v="FUR-CH-10001146"/>
    <s v="Furniture"/>
    <s v="Chairs"/>
    <s v="Global Value Mid-Back Manager's Chair, Gray"/>
    <x v="1625"/>
    <n v="7"/>
    <n v="0.1"/>
    <n v="63.934499999999971"/>
  </r>
  <r>
    <n v="1883"/>
    <s v="CA-2015-109512"/>
    <d v="2015-03-05T00:00:00"/>
    <d v="2015-03-05T00:00:00"/>
    <s v="Same Day"/>
    <s v="LF-17185"/>
    <s v="Luke Foster"/>
    <s v="Consumer"/>
    <s v="United States"/>
    <x v="20"/>
    <x v="15"/>
    <n v="10011"/>
    <s v="East"/>
    <s v="OFF-ST-10000689"/>
    <s v="Office Supplies"/>
    <s v="Storage"/>
    <s v="Fellowes Strictly Business Drawer File, Letter/Legal Size"/>
    <x v="1626"/>
    <n v="4"/>
    <n v="0"/>
    <n v="67.608000000000004"/>
  </r>
  <r>
    <n v="1884"/>
    <s v="CA-2016-118570"/>
    <d v="2016-11-13T00:00:00"/>
    <d v="2016-11-17T00:00:00"/>
    <s v="Standard Class"/>
    <s v="CC-12430"/>
    <s v="Chuck Clark"/>
    <s v="Home Office"/>
    <s v="United States"/>
    <x v="10"/>
    <x v="9"/>
    <n v="19143"/>
    <s v="East"/>
    <s v="OFF-PA-10001289"/>
    <s v="Office Supplies"/>
    <s v="Paper"/>
    <s v="White Computer Printout Paper by Universal"/>
    <x v="1627"/>
    <n v="7"/>
    <n v="0.2"/>
    <n v="78.6828"/>
  </r>
  <r>
    <n v="1885"/>
    <s v="CA-2017-154718"/>
    <d v="2017-01-19T00:00:00"/>
    <d v="2017-01-23T00:00:00"/>
    <s v="Second Class"/>
    <s v="DL-12865"/>
    <s v="Dan Lawera"/>
    <s v="Consumer"/>
    <s v="United States"/>
    <x v="259"/>
    <x v="5"/>
    <n v="76248"/>
    <s v="Central"/>
    <s v="OFF-LA-10003714"/>
    <s v="Office Supplies"/>
    <s v="Labels"/>
    <s v="Avery 510"/>
    <x v="1628"/>
    <n v="2"/>
    <n v="0.2"/>
    <n v="2.0999999999999996"/>
  </r>
  <r>
    <n v="1886"/>
    <s v="CA-2016-147578"/>
    <d v="2016-04-22T00:00:00"/>
    <d v="2016-04-26T00:00:00"/>
    <s v="Second Class"/>
    <s v="PG-18895"/>
    <s v="Paul Gonzalez"/>
    <s v="Consumer"/>
    <s v="United States"/>
    <x v="8"/>
    <x v="1"/>
    <n v="94122"/>
    <s v="West"/>
    <s v="FUR-FU-10001889"/>
    <s v="Furniture"/>
    <s v="Furnishings"/>
    <s v="Ultra Door Pull Handle"/>
    <x v="1629"/>
    <n v="3"/>
    <n v="0"/>
    <n v="10.4148"/>
  </r>
  <r>
    <n v="1887"/>
    <s v="CA-2014-140165"/>
    <d v="2014-05-13T00:00:00"/>
    <d v="2014-05-15T00:00:00"/>
    <s v="First Class"/>
    <s v="EH-14005"/>
    <s v="Erica Hernandez"/>
    <s v="Home Office"/>
    <s v="United States"/>
    <x v="146"/>
    <x v="2"/>
    <n v="33012"/>
    <s v="South"/>
    <s v="OFF-FA-10002815"/>
    <s v="Office Supplies"/>
    <s v="Fasteners"/>
    <s v="Staples"/>
    <x v="1630"/>
    <n v="2"/>
    <n v="0.2"/>
    <n v="2.3976000000000002"/>
  </r>
  <r>
    <n v="1888"/>
    <s v="CA-2014-140165"/>
    <d v="2014-05-13T00:00:00"/>
    <d v="2014-05-15T00:00:00"/>
    <s v="First Class"/>
    <s v="EH-14005"/>
    <s v="Erica Hernandez"/>
    <s v="Home Office"/>
    <s v="United States"/>
    <x v="146"/>
    <x v="2"/>
    <n v="33012"/>
    <s v="South"/>
    <s v="OFF-BI-10004519"/>
    <s v="Office Supplies"/>
    <s v="Binders"/>
    <s v="GBC DocuBind P100 Manual Binding Machine"/>
    <x v="1631"/>
    <n v="8"/>
    <n v="0.7"/>
    <n v="-331.95999999999992"/>
  </r>
  <r>
    <n v="1889"/>
    <s v="CA-2014-142587"/>
    <d v="2014-10-21T00:00:00"/>
    <d v="2014-10-22T00:00:00"/>
    <s v="First Class"/>
    <s v="TB-21520"/>
    <s v="Tracy Blumstein"/>
    <s v="Consumer"/>
    <s v="United States"/>
    <x v="54"/>
    <x v="24"/>
    <n v="45014"/>
    <s v="East"/>
    <s v="OFF-AP-10004708"/>
    <s v="Office Supplies"/>
    <s v="Appliances"/>
    <s v="Fellowes Superior 10 Outlet Split Surge Protector"/>
    <x v="1632"/>
    <n v="4"/>
    <n v="0.2"/>
    <n v="13.701599999999988"/>
  </r>
  <r>
    <n v="1890"/>
    <s v="CA-2014-142587"/>
    <d v="2014-10-21T00:00:00"/>
    <d v="2014-10-22T00:00:00"/>
    <s v="First Class"/>
    <s v="TB-21520"/>
    <s v="Tracy Blumstein"/>
    <s v="Consumer"/>
    <s v="United States"/>
    <x v="54"/>
    <x v="24"/>
    <n v="45014"/>
    <s v="East"/>
    <s v="FUR-TA-10000617"/>
    <s v="Furniture"/>
    <s v="Tables"/>
    <s v="Hon Practical Foundations 30 x 60 Training Table, Light Gray/Charcoal"/>
    <x v="1633"/>
    <n v="3"/>
    <n v="0.4"/>
    <n v="-122.87700000000004"/>
  </r>
  <r>
    <n v="1891"/>
    <s v="CA-2014-157623"/>
    <d v="2014-03-14T00:00:00"/>
    <d v="2014-03-18T00:00:00"/>
    <s v="Standard Class"/>
    <s v="DK-13225"/>
    <s v="Dean Katz"/>
    <s v="Corporate"/>
    <s v="United States"/>
    <x v="101"/>
    <x v="1"/>
    <n v="92646"/>
    <s v="West"/>
    <s v="OFF-PA-10001204"/>
    <s v="Office Supplies"/>
    <s v="Paper"/>
    <s v="Xerox 1972"/>
    <x v="232"/>
    <n v="2"/>
    <n v="0"/>
    <n v="4.7519999999999998"/>
  </r>
  <r>
    <n v="1892"/>
    <s v="CA-2014-157623"/>
    <d v="2014-03-14T00:00:00"/>
    <d v="2014-03-18T00:00:00"/>
    <s v="Standard Class"/>
    <s v="DK-13225"/>
    <s v="Dean Katz"/>
    <s v="Corporate"/>
    <s v="United States"/>
    <x v="101"/>
    <x v="1"/>
    <n v="92646"/>
    <s v="West"/>
    <s v="OFF-AR-10003723"/>
    <s v="Office Supplies"/>
    <s v="Art"/>
    <s v="Avery Hi-Liter Fluorescent Desk Style Markers"/>
    <x v="1634"/>
    <n v="1"/>
    <n v="0"/>
    <n v="1.2505999999999999"/>
  </r>
  <r>
    <n v="1893"/>
    <s v="CA-2017-145310"/>
    <d v="2017-12-22T00:00:00"/>
    <d v="2017-12-24T00:00:00"/>
    <s v="Second Class"/>
    <s v="JP-15520"/>
    <s v="Jeremy Pistek"/>
    <s v="Consumer"/>
    <s v="United States"/>
    <x v="260"/>
    <x v="2"/>
    <n v="32127"/>
    <s v="South"/>
    <s v="OFF-EN-10002621"/>
    <s v="Office Supplies"/>
    <s v="Envelopes"/>
    <s v="Staple envelope"/>
    <x v="1635"/>
    <n v="1"/>
    <n v="0.2"/>
    <n v="2.9339999999999997"/>
  </r>
  <r>
    <n v="1894"/>
    <s v="CA-2016-100083"/>
    <d v="2016-11-24T00:00:00"/>
    <d v="2016-11-29T00:00:00"/>
    <s v="Standard Class"/>
    <s v="CD-11980"/>
    <s v="Carol Darley"/>
    <s v="Consumer"/>
    <s v="United States"/>
    <x v="261"/>
    <x v="21"/>
    <n v="97504"/>
    <s v="West"/>
    <s v="OFF-PA-10000241"/>
    <s v="Office Supplies"/>
    <s v="Paper"/>
    <s v="IBM Multi-Purpose Copy Paper, 8 1/2 x 11&quot;, Case"/>
    <x v="1636"/>
    <n v="1"/>
    <n v="0.2"/>
    <n v="7.7449999999999983"/>
  </r>
  <r>
    <n v="1895"/>
    <s v="US-2017-108063"/>
    <d v="2017-12-02T00:00:00"/>
    <d v="2017-12-05T00:00:00"/>
    <s v="First Class"/>
    <s v="AS-10090"/>
    <s v="Adam Shillingsburg"/>
    <s v="Consumer"/>
    <s v="United States"/>
    <x v="262"/>
    <x v="17"/>
    <n v="22901"/>
    <s v="South"/>
    <s v="OFF-AR-10001446"/>
    <s v="Office Supplies"/>
    <s v="Art"/>
    <s v="Newell 309"/>
    <x v="1637"/>
    <n v="3"/>
    <n v="0"/>
    <n v="10.395"/>
  </r>
  <r>
    <n v="1896"/>
    <s v="CA-2015-109197"/>
    <d v="2015-12-31T00:00:00"/>
    <d v="2016-01-04T00:00:00"/>
    <s v="Standard Class"/>
    <s v="JO-15280"/>
    <s v="Jas O'Carroll"/>
    <s v="Consumer"/>
    <s v="United States"/>
    <x v="263"/>
    <x v="37"/>
    <n v="59801"/>
    <s v="West"/>
    <s v="OFF-BI-10004632"/>
    <s v="Office Supplies"/>
    <s v="Binders"/>
    <s v="Ibico Hi-Tech Manual Binding System"/>
    <x v="1638"/>
    <n v="2"/>
    <n v="0.2"/>
    <n v="152.49499999999998"/>
  </r>
  <r>
    <n v="1897"/>
    <s v="CA-2017-141789"/>
    <d v="2017-10-03T00:00:00"/>
    <d v="2017-10-06T00:00:00"/>
    <s v="First Class"/>
    <s v="AC-10450"/>
    <s v="Amy Cox"/>
    <s v="Consumer"/>
    <s v="United States"/>
    <x v="31"/>
    <x v="11"/>
    <n v="55407"/>
    <s v="Central"/>
    <s v="OFF-BI-10001359"/>
    <s v="Office Supplies"/>
    <s v="Binders"/>
    <s v="GBC DocuBind TL300 Electric Binding System"/>
    <x v="1639"/>
    <n v="2"/>
    <n v="0"/>
    <n v="843.17059999999992"/>
  </r>
  <r>
    <n v="1898"/>
    <s v="CA-2014-169775"/>
    <d v="2014-08-29T00:00:00"/>
    <d v="2014-09-02T00:00:00"/>
    <s v="Second Class"/>
    <s v="RA-19945"/>
    <s v="Ryan Akin"/>
    <s v="Consumer"/>
    <s v="United States"/>
    <x v="100"/>
    <x v="2"/>
    <n v="33178"/>
    <s v="South"/>
    <s v="OFF-EN-10001749"/>
    <s v="Office Supplies"/>
    <s v="Envelopes"/>
    <s v="Jiffy Padded Mailers with Self-Seal Closure"/>
    <x v="1640"/>
    <n v="2"/>
    <n v="0.2"/>
    <n v="10.805399999999997"/>
  </r>
  <r>
    <n v="1899"/>
    <s v="CA-2014-169775"/>
    <d v="2014-08-29T00:00:00"/>
    <d v="2014-09-02T00:00:00"/>
    <s v="Second Class"/>
    <s v="RA-19945"/>
    <s v="Ryan Akin"/>
    <s v="Consumer"/>
    <s v="United States"/>
    <x v="100"/>
    <x v="2"/>
    <n v="33178"/>
    <s v="South"/>
    <s v="OFF-BI-10004390"/>
    <s v="Office Supplies"/>
    <s v="Binders"/>
    <s v="GBC DocuBind 200 Manual Binding Machine"/>
    <x v="1641"/>
    <n v="4"/>
    <n v="0.7"/>
    <n v="-336.78399999999988"/>
  </r>
  <r>
    <n v="1900"/>
    <s v="CA-2014-169775"/>
    <d v="2014-08-29T00:00:00"/>
    <d v="2014-09-02T00:00:00"/>
    <s v="Second Class"/>
    <s v="RA-19945"/>
    <s v="Ryan Akin"/>
    <s v="Consumer"/>
    <s v="United States"/>
    <x v="100"/>
    <x v="2"/>
    <n v="33178"/>
    <s v="South"/>
    <s v="FUR-TA-10001857"/>
    <s v="Furniture"/>
    <s v="Tables"/>
    <s v="Balt Solid Wood Rectangular Table"/>
    <x v="1642"/>
    <n v="3"/>
    <n v="0.45"/>
    <n v="-110.76450000000001"/>
  </r>
  <r>
    <n v="1901"/>
    <s v="CA-2016-140543"/>
    <d v="2016-06-29T00:00:00"/>
    <d v="2016-07-03T00:00:00"/>
    <s v="Second Class"/>
    <s v="Co-12640"/>
    <s v="Corey-Lock"/>
    <s v="Consumer"/>
    <s v="United States"/>
    <x v="159"/>
    <x v="20"/>
    <n v="29501"/>
    <s v="South"/>
    <s v="OFF-ST-10000563"/>
    <s v="Office Supplies"/>
    <s v="Storage"/>
    <s v="Fellowes Bankers Box Stor/Drawer Steel Plus"/>
    <x v="1643"/>
    <n v="6"/>
    <n v="0"/>
    <n v="19.188000000000002"/>
  </r>
  <r>
    <n v="1902"/>
    <s v="CA-2016-151141"/>
    <d v="2016-08-20T00:00:00"/>
    <d v="2016-08-23T00:00:00"/>
    <s v="First Class"/>
    <s v="DW-13480"/>
    <s v="Dianna Wilson"/>
    <s v="Home Office"/>
    <s v="United States"/>
    <x v="66"/>
    <x v="12"/>
    <n v="48205"/>
    <s v="Central"/>
    <s v="TEC-PH-10004924"/>
    <s v="Technology"/>
    <s v="Phones"/>
    <s v="SKILCRAFT Telephone Shoulder Rest, 2&quot; x 6.5&quot; x 2.5&quot;, Black"/>
    <x v="1644"/>
    <n v="2"/>
    <n v="0"/>
    <n v="3.9906000000000006"/>
  </r>
  <r>
    <n v="1903"/>
    <s v="CA-2017-167094"/>
    <d v="2017-10-21T00:00:00"/>
    <d v="2017-10-22T00:00:00"/>
    <s v="First Class"/>
    <s v="DK-12835"/>
    <s v="Damala Kotsonis"/>
    <s v="Corporate"/>
    <s v="United States"/>
    <x v="24"/>
    <x v="21"/>
    <n v="97477"/>
    <s v="West"/>
    <s v="OFF-PA-10003953"/>
    <s v="Office Supplies"/>
    <s v="Paper"/>
    <s v="Xerox 218"/>
    <x v="1182"/>
    <n v="1"/>
    <n v="0.2"/>
    <n v="1.8144"/>
  </r>
  <r>
    <n v="1904"/>
    <s v="CA-2017-167094"/>
    <d v="2017-10-21T00:00:00"/>
    <d v="2017-10-22T00:00:00"/>
    <s v="First Class"/>
    <s v="DK-12835"/>
    <s v="Damala Kotsonis"/>
    <s v="Corporate"/>
    <s v="United States"/>
    <x v="24"/>
    <x v="21"/>
    <n v="97477"/>
    <s v="West"/>
    <s v="FUR-CH-10000155"/>
    <s v="Furniture"/>
    <s v="Chairs"/>
    <s v="Global Comet Stacking Armless Chair"/>
    <x v="1645"/>
    <n v="2"/>
    <n v="0.2"/>
    <n v="47.848000000000013"/>
  </r>
  <r>
    <n v="1905"/>
    <s v="CA-2017-167094"/>
    <d v="2017-10-21T00:00:00"/>
    <d v="2017-10-22T00:00:00"/>
    <s v="First Class"/>
    <s v="DK-12835"/>
    <s v="Damala Kotsonis"/>
    <s v="Corporate"/>
    <s v="United States"/>
    <x v="24"/>
    <x v="21"/>
    <n v="97477"/>
    <s v="West"/>
    <s v="TEC-AC-10003116"/>
    <s v="Technology"/>
    <s v="Accessories"/>
    <s v="Memorex Froggy Flash Drive 8 GB"/>
    <x v="1646"/>
    <n v="2"/>
    <n v="0.2"/>
    <n v="6.7449999999999983"/>
  </r>
  <r>
    <n v="1906"/>
    <s v="CA-2017-154410"/>
    <d v="2017-10-21T00:00:00"/>
    <d v="2017-10-24T00:00:00"/>
    <s v="First Class"/>
    <s v="MD-17860"/>
    <s v="Michael Dominguez"/>
    <s v="Corporate"/>
    <s v="United States"/>
    <x v="245"/>
    <x v="14"/>
    <n v="46203"/>
    <s v="Central"/>
    <s v="OFF-ST-10002743"/>
    <s v="Office Supplies"/>
    <s v="Storage"/>
    <s v="SAFCO Boltless Steel Shelving"/>
    <x v="1647"/>
    <n v="8"/>
    <n v="0"/>
    <n v="9.091199999999958"/>
  </r>
  <r>
    <n v="1907"/>
    <s v="US-2016-150567"/>
    <d v="2016-05-17T00:00:00"/>
    <d v="2016-05-21T00:00:00"/>
    <s v="Standard Class"/>
    <s v="RP-19855"/>
    <s v="Roy Phan"/>
    <s v="Corporate"/>
    <s v="United States"/>
    <x v="264"/>
    <x v="2"/>
    <n v="32712"/>
    <s v="South"/>
    <s v="OFF-BI-10001757"/>
    <s v="Office Supplies"/>
    <s v="Binders"/>
    <s v="Pressboard Hanging Data Binders for Unburst Sheets"/>
    <x v="1648"/>
    <n v="2"/>
    <n v="0.7"/>
    <n v="-2.1648000000000005"/>
  </r>
  <r>
    <n v="1908"/>
    <s v="US-2016-150567"/>
    <d v="2016-05-17T00:00:00"/>
    <d v="2016-05-21T00:00:00"/>
    <s v="Standard Class"/>
    <s v="RP-19855"/>
    <s v="Roy Phan"/>
    <s v="Corporate"/>
    <s v="United States"/>
    <x v="264"/>
    <x v="2"/>
    <n v="32712"/>
    <s v="South"/>
    <s v="OFF-BI-10000069"/>
    <s v="Office Supplies"/>
    <s v="Binders"/>
    <s v="GBC Prepunched Paper, 19-Hole, for Binding Systems, 24-lb"/>
    <x v="1649"/>
    <n v="6"/>
    <n v="0.7"/>
    <n v="-21.61440000000001"/>
  </r>
  <r>
    <n v="1909"/>
    <s v="CA-2015-157959"/>
    <d v="2015-02-03T00:00:00"/>
    <d v="2015-02-04T00:00:00"/>
    <s v="First Class"/>
    <s v="RW-19540"/>
    <s v="Rick Wilson"/>
    <s v="Corporate"/>
    <s v="United States"/>
    <x v="1"/>
    <x v="1"/>
    <n v="90008"/>
    <s v="West"/>
    <s v="FUR-FU-10004093"/>
    <s v="Furniture"/>
    <s v="Furnishings"/>
    <s v="Hand-Finished Solid Wood Document Frame"/>
    <x v="1650"/>
    <n v="4"/>
    <n v="0"/>
    <n v="41.075999999999993"/>
  </r>
  <r>
    <n v="1910"/>
    <s v="CA-2017-105886"/>
    <d v="2017-12-18T00:00:00"/>
    <d v="2017-12-23T00:00:00"/>
    <s v="Standard Class"/>
    <s v="DB-13660"/>
    <s v="Duane Benoit"/>
    <s v="Consumer"/>
    <s v="United States"/>
    <x v="147"/>
    <x v="15"/>
    <n v="11572"/>
    <s v="East"/>
    <s v="FUR-FU-10001037"/>
    <s v="Furniture"/>
    <s v="Furnishings"/>
    <s v="DAX Charcoal/Nickel-Tone Document Frame, 5 x 7"/>
    <x v="1651"/>
    <n v="2"/>
    <n v="0"/>
    <n v="8.532"/>
  </r>
  <r>
    <n v="1911"/>
    <s v="CA-2016-105963"/>
    <d v="2016-11-15T00:00:00"/>
    <d v="2016-11-22T00:00:00"/>
    <s v="Standard Class"/>
    <s v="SC-20770"/>
    <s v="Stewart Carmichael"/>
    <s v="Corporate"/>
    <s v="United States"/>
    <x v="1"/>
    <x v="1"/>
    <n v="90008"/>
    <s v="West"/>
    <s v="TEC-AC-10003832"/>
    <s v="Technology"/>
    <s v="Accessories"/>
    <s v="Imation 16GB Mini TravelDrive USB 2.0 Flash Drive"/>
    <x v="641"/>
    <n v="3"/>
    <n v="0"/>
    <n v="40.749900000000004"/>
  </r>
  <r>
    <n v="1912"/>
    <s v="CA-2017-121503"/>
    <d v="2017-07-03T00:00:00"/>
    <d v="2017-07-06T00:00:00"/>
    <s v="Second Class"/>
    <s v="FH-14275"/>
    <s v="Frank Hawley"/>
    <s v="Corporate"/>
    <s v="United States"/>
    <x v="12"/>
    <x v="5"/>
    <n v="77041"/>
    <s v="Central"/>
    <s v="OFF-PA-10001878"/>
    <s v="Office Supplies"/>
    <s v="Paper"/>
    <s v="Xerox 1891"/>
    <x v="1652"/>
    <n v="7"/>
    <n v="0.2"/>
    <n v="92.43989999999998"/>
  </r>
  <r>
    <n v="1913"/>
    <s v="CA-2017-121503"/>
    <d v="2017-07-03T00:00:00"/>
    <d v="2017-07-06T00:00:00"/>
    <s v="Second Class"/>
    <s v="FH-14275"/>
    <s v="Frank Hawley"/>
    <s v="Corporate"/>
    <s v="United States"/>
    <x v="12"/>
    <x v="5"/>
    <n v="77041"/>
    <s v="Central"/>
    <s v="TEC-MA-10003674"/>
    <s v="Technology"/>
    <s v="Machines"/>
    <s v="Hewlett-Packard Deskjet 5550 Printer"/>
    <x v="1653"/>
    <n v="3"/>
    <n v="0.4"/>
    <n v="49.760999999999967"/>
  </r>
  <r>
    <n v="1914"/>
    <s v="CA-2014-103366"/>
    <d v="2014-01-15T00:00:00"/>
    <d v="2014-01-17T00:00:00"/>
    <s v="First Class"/>
    <s v="EH-13990"/>
    <s v="Erica Hackney"/>
    <s v="Consumer"/>
    <s v="United States"/>
    <x v="185"/>
    <x v="32"/>
    <n v="30076"/>
    <s v="South"/>
    <s v="TEC-AC-10003628"/>
    <s v="Technology"/>
    <s v="Accessories"/>
    <s v="Logitech 910-002974 M325 Wireless Mouse for Web Scrolling"/>
    <x v="179"/>
    <n v="5"/>
    <n v="0"/>
    <n v="65.978000000000009"/>
  </r>
  <r>
    <n v="1915"/>
    <s v="CA-2017-124597"/>
    <d v="2017-04-30T00:00:00"/>
    <d v="2017-05-05T00:00:00"/>
    <s v="Standard Class"/>
    <s v="AS-10630"/>
    <s v="Ann Steele"/>
    <s v="Home Office"/>
    <s v="United States"/>
    <x v="199"/>
    <x v="2"/>
    <n v="33437"/>
    <s v="South"/>
    <s v="OFF-LA-10003190"/>
    <s v="Office Supplies"/>
    <s v="Labels"/>
    <s v="Avery 474"/>
    <x v="877"/>
    <n v="2"/>
    <n v="0.2"/>
    <n v="1.6704000000000001"/>
  </r>
  <r>
    <n v="1916"/>
    <s v="CA-2017-124597"/>
    <d v="2017-04-30T00:00:00"/>
    <d v="2017-05-05T00:00:00"/>
    <s v="Standard Class"/>
    <s v="AS-10630"/>
    <s v="Ann Steele"/>
    <s v="Home Office"/>
    <s v="United States"/>
    <x v="199"/>
    <x v="2"/>
    <n v="33437"/>
    <s v="South"/>
    <s v="OFF-AR-10002280"/>
    <s v="Office Supplies"/>
    <s v="Art"/>
    <s v="Staples in misc. colors"/>
    <x v="1654"/>
    <n v="3"/>
    <n v="0.2"/>
    <n v="4.8524999999999991"/>
  </r>
  <r>
    <n v="1917"/>
    <s v="CA-2017-124597"/>
    <d v="2017-04-30T00:00:00"/>
    <d v="2017-05-05T00:00:00"/>
    <s v="Standard Class"/>
    <s v="AS-10630"/>
    <s v="Ann Steele"/>
    <s v="Home Office"/>
    <s v="United States"/>
    <x v="199"/>
    <x v="2"/>
    <n v="33437"/>
    <s v="South"/>
    <s v="OFF-LA-10001569"/>
    <s v="Office Supplies"/>
    <s v="Labels"/>
    <s v="Avery 499"/>
    <x v="1655"/>
    <n v="3"/>
    <n v="0.2"/>
    <n v="3.8843999999999994"/>
  </r>
  <r>
    <n v="1918"/>
    <s v="CA-2015-105634"/>
    <d v="2015-11-08T00:00:00"/>
    <d v="2015-11-14T00:00:00"/>
    <s v="Standard Class"/>
    <s v="HA-14905"/>
    <s v="Helen Abelman"/>
    <s v="Consumer"/>
    <s v="United States"/>
    <x v="47"/>
    <x v="31"/>
    <n v="2038"/>
    <s v="East"/>
    <s v="OFF-AR-10001573"/>
    <s v="Office Supplies"/>
    <s v="Art"/>
    <s v="American Pencil"/>
    <x v="1656"/>
    <n v="5"/>
    <n v="0"/>
    <n v="3.3784999999999989"/>
  </r>
  <r>
    <n v="1919"/>
    <s v="CA-2015-123673"/>
    <d v="2015-10-30T00:00:00"/>
    <d v="2015-11-01T00:00:00"/>
    <s v="Second Class"/>
    <s v="CH-12070"/>
    <s v="Cathy Hwang"/>
    <s v="Home Office"/>
    <s v="United States"/>
    <x v="66"/>
    <x v="12"/>
    <n v="48227"/>
    <s v="Central"/>
    <s v="TEC-PH-10001809"/>
    <s v="Technology"/>
    <s v="Phones"/>
    <s v="Panasonic KX T7736-B Digital phone"/>
    <x v="1657"/>
    <n v="2"/>
    <n v="0"/>
    <n v="74.974999999999994"/>
  </r>
  <r>
    <n v="1920"/>
    <s v="US-2017-111423"/>
    <d v="2017-08-17T00:00:00"/>
    <d v="2017-08-19T00:00:00"/>
    <s v="First Class"/>
    <s v="EH-13765"/>
    <s v="Edward Hooks"/>
    <s v="Corporate"/>
    <s v="United States"/>
    <x v="232"/>
    <x v="15"/>
    <n v="13601"/>
    <s v="East"/>
    <s v="OFF-BI-10003091"/>
    <s v="Office Supplies"/>
    <s v="Binders"/>
    <s v="GBC DocuBind TL200 Manual Binding Machine"/>
    <x v="1658"/>
    <n v="5"/>
    <n v="0.2"/>
    <n v="302.37299999999993"/>
  </r>
  <r>
    <n v="1921"/>
    <s v="US-2017-111423"/>
    <d v="2017-08-17T00:00:00"/>
    <d v="2017-08-19T00:00:00"/>
    <s v="First Class"/>
    <s v="EH-13765"/>
    <s v="Edward Hooks"/>
    <s v="Corporate"/>
    <s v="United States"/>
    <x v="232"/>
    <x v="15"/>
    <n v="13601"/>
    <s v="East"/>
    <s v="FUR-CH-10003981"/>
    <s v="Furniture"/>
    <s v="Chairs"/>
    <s v="Global Commerce Series Low-Back Swivel/Tilt Chairs"/>
    <x v="1659"/>
    <n v="2"/>
    <n v="0.1"/>
    <n v="97.652399999999943"/>
  </r>
  <r>
    <n v="1922"/>
    <s v="CA-2015-125178"/>
    <d v="2015-10-03T00:00:00"/>
    <d v="2015-10-09T00:00:00"/>
    <s v="Standard Class"/>
    <s v="MZ-17515"/>
    <s v="Mary Zewe"/>
    <s v="Corporate"/>
    <s v="United States"/>
    <x v="265"/>
    <x v="9"/>
    <n v="19601"/>
    <s v="East"/>
    <s v="OFF-ST-10002562"/>
    <s v="Office Supplies"/>
    <s v="Storage"/>
    <s v="Staple magnet"/>
    <x v="1660"/>
    <n v="2"/>
    <n v="0.2"/>
    <n v="1.5007999999999999"/>
  </r>
  <r>
    <n v="1923"/>
    <s v="CA-2016-156685"/>
    <d v="2016-07-08T00:00:00"/>
    <d v="2016-07-10T00:00:00"/>
    <s v="Second Class"/>
    <s v="SC-20230"/>
    <s v="Scot Coram"/>
    <s v="Corporate"/>
    <s v="United States"/>
    <x v="81"/>
    <x v="5"/>
    <n v="76017"/>
    <s v="Central"/>
    <s v="TEC-PH-10004345"/>
    <s v="Technology"/>
    <s v="Phones"/>
    <s v="Cisco SPA 502G IP Phone"/>
    <x v="1661"/>
    <n v="9"/>
    <n v="0.2"/>
    <n v="107.95499999999998"/>
  </r>
  <r>
    <n v="1924"/>
    <s v="CA-2016-156685"/>
    <d v="2016-07-08T00:00:00"/>
    <d v="2016-07-10T00:00:00"/>
    <s v="Second Class"/>
    <s v="SC-20230"/>
    <s v="Scot Coram"/>
    <s v="Corporate"/>
    <s v="United States"/>
    <x v="81"/>
    <x v="5"/>
    <n v="76017"/>
    <s v="Central"/>
    <s v="OFF-AR-10000588"/>
    <s v="Office Supplies"/>
    <s v="Art"/>
    <s v="Newell 345"/>
    <x v="1662"/>
    <n v="3"/>
    <n v="0.2"/>
    <n v="3.571200000000001"/>
  </r>
  <r>
    <n v="1925"/>
    <s v="CA-2017-126865"/>
    <d v="2017-12-05T00:00:00"/>
    <d v="2017-12-07T00:00:00"/>
    <s v="Second Class"/>
    <s v="NP-18325"/>
    <s v="Naresj Patel"/>
    <s v="Consumer"/>
    <s v="United States"/>
    <x v="70"/>
    <x v="1"/>
    <n v="92024"/>
    <s v="West"/>
    <s v="OFF-PA-10003039"/>
    <s v="Office Supplies"/>
    <s v="Paper"/>
    <s v="Xerox 1960"/>
    <x v="1663"/>
    <n v="3"/>
    <n v="0"/>
    <n v="41.822999999999993"/>
  </r>
  <r>
    <n v="1926"/>
    <s v="CA-2017-102834"/>
    <d v="2017-03-09T00:00:00"/>
    <d v="2017-03-13T00:00:00"/>
    <s v="Standard Class"/>
    <s v="LW-16990"/>
    <s v="Lindsay Williams"/>
    <s v="Corporate"/>
    <s v="United States"/>
    <x v="8"/>
    <x v="1"/>
    <n v="94110"/>
    <s v="West"/>
    <s v="TEC-AC-10001908"/>
    <s v="Technology"/>
    <s v="Accessories"/>
    <s v="Logitech Wireless Headset h800"/>
    <x v="1664"/>
    <n v="2"/>
    <n v="0"/>
    <n v="69.992999999999995"/>
  </r>
  <r>
    <n v="1927"/>
    <s v="US-2016-139710"/>
    <d v="2016-06-09T00:00:00"/>
    <d v="2016-06-15T00:00:00"/>
    <s v="Standard Class"/>
    <s v="GM-14680"/>
    <s v="Greg Matthias"/>
    <s v="Consumer"/>
    <s v="United States"/>
    <x v="1"/>
    <x v="1"/>
    <n v="90045"/>
    <s v="West"/>
    <s v="TEC-PH-10001198"/>
    <s v="Technology"/>
    <s v="Phones"/>
    <s v="Avaya 4621SW VoIP phone"/>
    <x v="1665"/>
    <n v="3"/>
    <n v="0.2"/>
    <n v="19.966499999999982"/>
  </r>
  <r>
    <n v="1928"/>
    <s v="CA-2017-121538"/>
    <d v="2017-11-28T00:00:00"/>
    <d v="2017-12-01T00:00:00"/>
    <s v="First Class"/>
    <s v="RH-19495"/>
    <s v="Rick Hansen"/>
    <s v="Consumer"/>
    <s v="United States"/>
    <x v="60"/>
    <x v="22"/>
    <n v="80219"/>
    <s v="West"/>
    <s v="OFF-PA-10004071"/>
    <s v="Office Supplies"/>
    <s v="Paper"/>
    <s v="Eaton Premium Continuous-Feed Paper, 25% Cotton, Letter Size, White, 1000 Shts/Box"/>
    <x v="1666"/>
    <n v="2"/>
    <n v="0.2"/>
    <n v="31.068799999999996"/>
  </r>
  <r>
    <n v="1929"/>
    <s v="US-2017-101539"/>
    <d v="2017-03-16T00:00:00"/>
    <d v="2017-03-18T00:00:00"/>
    <s v="Second Class"/>
    <s v="VM-21685"/>
    <s v="Valerie Mitchum"/>
    <s v="Home Office"/>
    <s v="United States"/>
    <x v="4"/>
    <x v="4"/>
    <n v="98105"/>
    <s v="West"/>
    <s v="OFF-PA-10001972"/>
    <s v="Office Supplies"/>
    <s v="Paper"/>
    <s v="Xerox 214"/>
    <x v="90"/>
    <n v="1"/>
    <n v="0"/>
    <n v="3.1104000000000003"/>
  </r>
  <r>
    <n v="1930"/>
    <s v="US-2017-101539"/>
    <d v="2017-03-16T00:00:00"/>
    <d v="2017-03-18T00:00:00"/>
    <s v="Second Class"/>
    <s v="VM-21685"/>
    <s v="Valerie Mitchum"/>
    <s v="Home Office"/>
    <s v="United States"/>
    <x v="4"/>
    <x v="4"/>
    <n v="98105"/>
    <s v="West"/>
    <s v="OFF-ST-10004180"/>
    <s v="Office Supplies"/>
    <s v="Storage"/>
    <s v="Safco Commercial Shelving"/>
    <x v="1667"/>
    <n v="1"/>
    <n v="0"/>
    <n v="1.8603999999999985"/>
  </r>
  <r>
    <n v="1931"/>
    <s v="US-2017-101539"/>
    <d v="2017-03-16T00:00:00"/>
    <d v="2017-03-18T00:00:00"/>
    <s v="Second Class"/>
    <s v="VM-21685"/>
    <s v="Valerie Mitchum"/>
    <s v="Home Office"/>
    <s v="United States"/>
    <x v="4"/>
    <x v="4"/>
    <n v="98105"/>
    <s v="West"/>
    <s v="TEC-PH-10004165"/>
    <s v="Technology"/>
    <s v="Phones"/>
    <s v="Mitel MiVoice 5330e IP Phone"/>
    <x v="1668"/>
    <n v="3"/>
    <n v="0.2"/>
    <n v="49.498199999999969"/>
  </r>
  <r>
    <n v="1932"/>
    <s v="CA-2016-152121"/>
    <d v="2016-11-27T00:00:00"/>
    <d v="2016-11-29T00:00:00"/>
    <s v="Second Class"/>
    <s v="CC-12670"/>
    <s v="Craig Carreira"/>
    <s v="Consumer"/>
    <s v="United States"/>
    <x v="48"/>
    <x v="16"/>
    <n v="85254"/>
    <s v="West"/>
    <s v="TEC-PH-10002483"/>
    <s v="Technology"/>
    <s v="Phones"/>
    <s v="Motorola Moto X"/>
    <x v="1669"/>
    <n v="1"/>
    <n v="0.2"/>
    <n v="23.799300000000002"/>
  </r>
  <r>
    <n v="1933"/>
    <s v="CA-2017-161200"/>
    <d v="2017-08-06T00:00:00"/>
    <d v="2017-08-10T00:00:00"/>
    <s v="Second Class"/>
    <s v="SV-20365"/>
    <s v="Seth Vernon"/>
    <s v="Consumer"/>
    <s v="United States"/>
    <x v="240"/>
    <x v="28"/>
    <n v="70506"/>
    <s v="South"/>
    <s v="FUR-BO-10000468"/>
    <s v="Furniture"/>
    <s v="Bookcases"/>
    <s v="O'Sullivan 2-Shelf Heavy-Duty Bookcases"/>
    <x v="1670"/>
    <n v="3"/>
    <n v="0"/>
    <n v="23.318400000000011"/>
  </r>
  <r>
    <n v="1934"/>
    <s v="CA-2017-161200"/>
    <d v="2017-08-06T00:00:00"/>
    <d v="2017-08-10T00:00:00"/>
    <s v="Second Class"/>
    <s v="SV-20365"/>
    <s v="Seth Vernon"/>
    <s v="Consumer"/>
    <s v="United States"/>
    <x v="240"/>
    <x v="28"/>
    <n v="70506"/>
    <s v="South"/>
    <s v="FUR-FU-10001706"/>
    <s v="Furniture"/>
    <s v="Furnishings"/>
    <s v="Longer-Life Soft White Bulbs"/>
    <x v="1671"/>
    <n v="5"/>
    <n v="0"/>
    <n v="7.3919999999999995"/>
  </r>
  <r>
    <n v="1935"/>
    <s v="CA-2017-101245"/>
    <d v="2017-11-27T00:00:00"/>
    <d v="2017-12-03T00:00:00"/>
    <s v="Standard Class"/>
    <s v="LW-16990"/>
    <s v="Lindsay Williams"/>
    <s v="Corporate"/>
    <s v="United States"/>
    <x v="8"/>
    <x v="1"/>
    <n v="94109"/>
    <s v="West"/>
    <s v="OFF-PA-10003129"/>
    <s v="Office Supplies"/>
    <s v="Paper"/>
    <s v="Tops White Computer Printout Paper"/>
    <x v="1672"/>
    <n v="5"/>
    <n v="0"/>
    <n v="114.93849999999998"/>
  </r>
  <r>
    <n v="1936"/>
    <s v="CA-2017-101245"/>
    <d v="2017-11-27T00:00:00"/>
    <d v="2017-12-03T00:00:00"/>
    <s v="Standard Class"/>
    <s v="LW-16990"/>
    <s v="Lindsay Williams"/>
    <s v="Corporate"/>
    <s v="United States"/>
    <x v="8"/>
    <x v="1"/>
    <n v="94109"/>
    <s v="West"/>
    <s v="TEC-AC-10001284"/>
    <s v="Technology"/>
    <s v="Accessories"/>
    <s v="Enermax Briskie RF Wireless Keyboard and Mouse Combo"/>
    <x v="1673"/>
    <n v="8"/>
    <n v="0"/>
    <n v="59.817599999999999"/>
  </r>
  <r>
    <n v="1937"/>
    <s v="CA-2015-141768"/>
    <d v="2015-05-25T00:00:00"/>
    <d v="2015-05-27T00:00:00"/>
    <s v="Second Class"/>
    <s v="NP-18685"/>
    <s v="Nora Pelletier"/>
    <s v="Home Office"/>
    <s v="United States"/>
    <x v="8"/>
    <x v="1"/>
    <n v="94109"/>
    <s v="West"/>
    <s v="FUR-FU-10002268"/>
    <s v="Furniture"/>
    <s v="Furnishings"/>
    <s v="Ultra Door Push Plate"/>
    <x v="1674"/>
    <n v="3"/>
    <n v="0"/>
    <n v="4.8608999999999991"/>
  </r>
  <r>
    <n v="1938"/>
    <s v="CA-2016-112109"/>
    <d v="2016-07-08T00:00:00"/>
    <d v="2016-07-12T00:00:00"/>
    <s v="Standard Class"/>
    <s v="JE-15715"/>
    <s v="Joe Elijah"/>
    <s v="Consumer"/>
    <s v="United States"/>
    <x v="266"/>
    <x v="22"/>
    <n v="80020"/>
    <s v="West"/>
    <s v="OFF-BI-10002082"/>
    <s v="Office Supplies"/>
    <s v="Binders"/>
    <s v="GBC Twin Loop Wire Binding Elements"/>
    <x v="1675"/>
    <n v="2"/>
    <n v="0.7"/>
    <n v="-13.311999999999998"/>
  </r>
  <r>
    <n v="1939"/>
    <s v="CA-2016-112109"/>
    <d v="2016-07-08T00:00:00"/>
    <d v="2016-07-12T00:00:00"/>
    <s v="Standard Class"/>
    <s v="JE-15715"/>
    <s v="Joe Elijah"/>
    <s v="Consumer"/>
    <s v="United States"/>
    <x v="266"/>
    <x v="22"/>
    <n v="80020"/>
    <s v="West"/>
    <s v="OFF-ST-10001505"/>
    <s v="Office Supplies"/>
    <s v="Storage"/>
    <s v="Perma STOR-ALL Hanging File Box, 13 1/8&quot;W x 12 1/4&quot;D x 10 1/2&quot;H"/>
    <x v="1399"/>
    <n v="7"/>
    <n v="0.2"/>
    <n v="-1.2558000000000051"/>
  </r>
  <r>
    <n v="1940"/>
    <s v="CA-2016-112109"/>
    <d v="2016-07-08T00:00:00"/>
    <d v="2016-07-12T00:00:00"/>
    <s v="Standard Class"/>
    <s v="JE-15715"/>
    <s v="Joe Elijah"/>
    <s v="Consumer"/>
    <s v="United States"/>
    <x v="266"/>
    <x v="22"/>
    <n v="80020"/>
    <s v="West"/>
    <s v="OFF-BI-10001634"/>
    <s v="Office Supplies"/>
    <s v="Binders"/>
    <s v="Wilson Jones Active Use Binders"/>
    <x v="1676"/>
    <n v="4"/>
    <n v="0.7"/>
    <n v="-6.1151999999999997"/>
  </r>
  <r>
    <n v="1941"/>
    <s v="CA-2016-112109"/>
    <d v="2016-07-08T00:00:00"/>
    <d v="2016-07-12T00:00:00"/>
    <s v="Standard Class"/>
    <s v="JE-15715"/>
    <s v="Joe Elijah"/>
    <s v="Consumer"/>
    <s v="United States"/>
    <x v="266"/>
    <x v="22"/>
    <n v="80020"/>
    <s v="West"/>
    <s v="FUR-CH-10004287"/>
    <s v="Furniture"/>
    <s v="Chairs"/>
    <s v="SAFCO Arco Folding Chair"/>
    <x v="1677"/>
    <n v="3"/>
    <n v="0.2"/>
    <n v="74.573999999999955"/>
  </r>
  <r>
    <n v="1942"/>
    <s v="CA-2017-144064"/>
    <d v="2017-08-29T00:00:00"/>
    <d v="2017-09-01T00:00:00"/>
    <s v="First Class"/>
    <s v="CP-12085"/>
    <s v="Cathy Prescott"/>
    <s v="Corporate"/>
    <s v="United States"/>
    <x v="94"/>
    <x v="10"/>
    <n v="62301"/>
    <s v="Central"/>
    <s v="OFF-LA-10004544"/>
    <s v="Office Supplies"/>
    <s v="Labels"/>
    <s v="Avery 505"/>
    <x v="659"/>
    <n v="4"/>
    <n v="0.2"/>
    <n v="17.759999999999998"/>
  </r>
  <r>
    <n v="1943"/>
    <s v="CA-2017-144064"/>
    <d v="2017-08-29T00:00:00"/>
    <d v="2017-09-01T00:00:00"/>
    <s v="First Class"/>
    <s v="CP-12085"/>
    <s v="Cathy Prescott"/>
    <s v="Corporate"/>
    <s v="United States"/>
    <x v="94"/>
    <x v="10"/>
    <n v="62301"/>
    <s v="Central"/>
    <s v="OFF-ST-10004507"/>
    <s v="Office Supplies"/>
    <s v="Storage"/>
    <s v="Advantus Rolling Storage Box"/>
    <x v="1193"/>
    <n v="2"/>
    <n v="0.2"/>
    <n v="2.4009999999999998"/>
  </r>
  <r>
    <n v="1944"/>
    <s v="CA-2017-144064"/>
    <d v="2017-08-29T00:00:00"/>
    <d v="2017-09-01T00:00:00"/>
    <s v="First Class"/>
    <s v="CP-12085"/>
    <s v="Cathy Prescott"/>
    <s v="Corporate"/>
    <s v="United States"/>
    <x v="94"/>
    <x v="10"/>
    <n v="62301"/>
    <s v="Central"/>
    <s v="OFF-BI-10002012"/>
    <s v="Office Supplies"/>
    <s v="Binders"/>
    <s v="Wilson Jones Easy Flow II Sheet Lifters"/>
    <x v="1678"/>
    <n v="9"/>
    <n v="0.8"/>
    <n v="-5.1840000000000011"/>
  </r>
  <r>
    <n v="1945"/>
    <s v="CA-2016-108581"/>
    <d v="2016-06-20T00:00:00"/>
    <d v="2016-06-26T00:00:00"/>
    <s v="Standard Class"/>
    <s v="EA-14035"/>
    <s v="Erin Ashbrook"/>
    <s v="Corporate"/>
    <s v="United States"/>
    <x v="238"/>
    <x v="5"/>
    <n v="75007"/>
    <s v="Central"/>
    <s v="TEC-AC-10001109"/>
    <s v="Technology"/>
    <s v="Accessories"/>
    <s v="Logitech Trackman Marble Mouse"/>
    <x v="1679"/>
    <n v="4"/>
    <n v="0.2"/>
    <n v="26.391200000000001"/>
  </r>
  <r>
    <n v="1946"/>
    <s v="CA-2016-108581"/>
    <d v="2016-06-20T00:00:00"/>
    <d v="2016-06-26T00:00:00"/>
    <s v="Standard Class"/>
    <s v="EA-14035"/>
    <s v="Erin Ashbrook"/>
    <s v="Corporate"/>
    <s v="United States"/>
    <x v="238"/>
    <x v="5"/>
    <n v="75007"/>
    <s v="Central"/>
    <s v="OFF-PA-10000809"/>
    <s v="Office Supplies"/>
    <s v="Paper"/>
    <s v="Xerox 206"/>
    <x v="563"/>
    <n v="2"/>
    <n v="0.2"/>
    <n v="3.6288"/>
  </r>
  <r>
    <n v="1947"/>
    <s v="CA-2017-157987"/>
    <d v="2017-09-02T00:00:00"/>
    <d v="2017-09-06T00:00:00"/>
    <s v="Standard Class"/>
    <s v="AC-10615"/>
    <s v="Ann Chong"/>
    <s v="Corporate"/>
    <s v="United States"/>
    <x v="20"/>
    <x v="15"/>
    <n v="10009"/>
    <s v="East"/>
    <s v="OFF-AR-10000658"/>
    <s v="Office Supplies"/>
    <s v="Art"/>
    <s v="Newell 324"/>
    <x v="795"/>
    <n v="2"/>
    <n v="0"/>
    <n v="6.468"/>
  </r>
  <r>
    <n v="1948"/>
    <s v="CA-2017-157987"/>
    <d v="2017-09-02T00:00:00"/>
    <d v="2017-09-06T00:00:00"/>
    <s v="Standard Class"/>
    <s v="AC-10615"/>
    <s v="Ann Chong"/>
    <s v="Corporate"/>
    <s v="United States"/>
    <x v="20"/>
    <x v="15"/>
    <n v="10009"/>
    <s v="East"/>
    <s v="FUR-FU-10001196"/>
    <s v="Furniture"/>
    <s v="Furnishings"/>
    <s v="DAX Cubicle Frames - 8x10"/>
    <x v="1042"/>
    <n v="2"/>
    <n v="0"/>
    <n v="3.4619999999999997"/>
  </r>
  <r>
    <n v="1949"/>
    <s v="CA-2017-157987"/>
    <d v="2017-09-02T00:00:00"/>
    <d v="2017-09-06T00:00:00"/>
    <s v="Standard Class"/>
    <s v="AC-10615"/>
    <s v="Ann Chong"/>
    <s v="Corporate"/>
    <s v="United States"/>
    <x v="20"/>
    <x v="15"/>
    <n v="10009"/>
    <s v="East"/>
    <s v="FUR-TA-10001889"/>
    <s v="Furniture"/>
    <s v="Tables"/>
    <s v="Bush Advantage Collection Racetrack Conference Table"/>
    <x v="1680"/>
    <n v="1"/>
    <n v="0.4"/>
    <n v="-93.3262"/>
  </r>
  <r>
    <n v="1950"/>
    <s v="CA-2017-157987"/>
    <d v="2017-09-02T00:00:00"/>
    <d v="2017-09-06T00:00:00"/>
    <s v="Standard Class"/>
    <s v="AC-10615"/>
    <s v="Ann Chong"/>
    <s v="Corporate"/>
    <s v="United States"/>
    <x v="20"/>
    <x v="15"/>
    <n v="10009"/>
    <s v="East"/>
    <s v="OFF-AP-10000358"/>
    <s v="Office Supplies"/>
    <s v="Appliances"/>
    <s v="Fellowes Basic Home/Office Series Surge Protectors"/>
    <x v="1681"/>
    <n v="1"/>
    <n v="0"/>
    <n v="3.7641999999999989"/>
  </r>
  <r>
    <n v="1951"/>
    <s v="CA-2017-157987"/>
    <d v="2017-09-02T00:00:00"/>
    <d v="2017-09-06T00:00:00"/>
    <s v="Standard Class"/>
    <s v="AC-10615"/>
    <s v="Ann Chong"/>
    <s v="Corporate"/>
    <s v="United States"/>
    <x v="20"/>
    <x v="15"/>
    <n v="10009"/>
    <s v="East"/>
    <s v="OFF-BI-10004970"/>
    <s v="Office Supplies"/>
    <s v="Binders"/>
    <s v="ACCOHIDE 3-Ring Binder, Blue, 1&quot;"/>
    <x v="1682"/>
    <n v="8"/>
    <n v="0.2"/>
    <n v="8.9207999999999998"/>
  </r>
  <r>
    <n v="1952"/>
    <s v="CA-2017-157987"/>
    <d v="2017-09-02T00:00:00"/>
    <d v="2017-09-06T00:00:00"/>
    <s v="Standard Class"/>
    <s v="AC-10615"/>
    <s v="Ann Chong"/>
    <s v="Corporate"/>
    <s v="United States"/>
    <x v="20"/>
    <x v="15"/>
    <n v="10009"/>
    <s v="East"/>
    <s v="TEC-PH-10003885"/>
    <s v="Technology"/>
    <s v="Phones"/>
    <s v="Cisco SPA508G"/>
    <x v="933"/>
    <n v="3"/>
    <n v="0"/>
    <n v="57.41129999999999"/>
  </r>
  <r>
    <n v="1953"/>
    <s v="CA-2017-157987"/>
    <d v="2017-09-02T00:00:00"/>
    <d v="2017-09-06T00:00:00"/>
    <s v="Standard Class"/>
    <s v="AC-10615"/>
    <s v="Ann Chong"/>
    <s v="Corporate"/>
    <s v="United States"/>
    <x v="20"/>
    <x v="15"/>
    <n v="10009"/>
    <s v="East"/>
    <s v="OFF-LA-10001641"/>
    <s v="Office Supplies"/>
    <s v="Labels"/>
    <s v="Avery 518"/>
    <x v="1381"/>
    <n v="6"/>
    <n v="0"/>
    <n v="9.0719999999999992"/>
  </r>
  <r>
    <n v="1954"/>
    <s v="CA-2017-157987"/>
    <d v="2017-09-02T00:00:00"/>
    <d v="2017-09-06T00:00:00"/>
    <s v="Standard Class"/>
    <s v="AC-10615"/>
    <s v="Ann Chong"/>
    <s v="Corporate"/>
    <s v="United States"/>
    <x v="20"/>
    <x v="15"/>
    <n v="10009"/>
    <s v="East"/>
    <s v="FUR-CH-10003379"/>
    <s v="Furniture"/>
    <s v="Chairs"/>
    <s v="Global Commerce Series High-Back Swivel/Tilt Chairs"/>
    <x v="1683"/>
    <n v="5"/>
    <n v="0.1"/>
    <n v="213.73500000000001"/>
  </r>
  <r>
    <n v="1955"/>
    <s v="CA-2017-157987"/>
    <d v="2017-09-02T00:00:00"/>
    <d v="2017-09-06T00:00:00"/>
    <s v="Standard Class"/>
    <s v="AC-10615"/>
    <s v="Ann Chong"/>
    <s v="Corporate"/>
    <s v="United States"/>
    <x v="20"/>
    <x v="15"/>
    <n v="10009"/>
    <s v="East"/>
    <s v="OFF-AR-10004582"/>
    <s v="Office Supplies"/>
    <s v="Art"/>
    <s v="BIC Brite Liner Grip Highlighters"/>
    <x v="1684"/>
    <n v="3"/>
    <n v="0"/>
    <n v="2.2139999999999995"/>
  </r>
  <r>
    <n v="1956"/>
    <s v="CA-2017-157987"/>
    <d v="2017-09-02T00:00:00"/>
    <d v="2017-09-06T00:00:00"/>
    <s v="Standard Class"/>
    <s v="AC-10615"/>
    <s v="Ann Chong"/>
    <s v="Corporate"/>
    <s v="United States"/>
    <x v="20"/>
    <x v="15"/>
    <n v="10009"/>
    <s v="East"/>
    <s v="TEC-AC-10002842"/>
    <s v="Technology"/>
    <s v="Accessories"/>
    <s v="WD My Passport Ultra 2TB Portable External Hard Drive"/>
    <x v="1685"/>
    <n v="2"/>
    <n v="0"/>
    <n v="38.080000000000013"/>
  </r>
  <r>
    <n v="1957"/>
    <s v="CA-2017-157987"/>
    <d v="2017-09-02T00:00:00"/>
    <d v="2017-09-06T00:00:00"/>
    <s v="Standard Class"/>
    <s v="AC-10615"/>
    <s v="Ann Chong"/>
    <s v="Corporate"/>
    <s v="United States"/>
    <x v="20"/>
    <x v="15"/>
    <n v="10009"/>
    <s v="East"/>
    <s v="TEC-AC-10000109"/>
    <s v="Technology"/>
    <s v="Accessories"/>
    <s v="Sony Micro Vault Click 16 GB USB 2.0 Flash Drive"/>
    <x v="767"/>
    <n v="3"/>
    <n v="0"/>
    <n v="40.31280000000001"/>
  </r>
  <r>
    <n v="1958"/>
    <s v="CA-2017-157987"/>
    <d v="2017-09-02T00:00:00"/>
    <d v="2017-09-06T00:00:00"/>
    <s v="Standard Class"/>
    <s v="AC-10615"/>
    <s v="Ann Chong"/>
    <s v="Corporate"/>
    <s v="United States"/>
    <x v="20"/>
    <x v="15"/>
    <n v="10009"/>
    <s v="East"/>
    <s v="OFF-PA-10003893"/>
    <s v="Office Supplies"/>
    <s v="Paper"/>
    <s v="Xerox 1962"/>
    <x v="860"/>
    <n v="4"/>
    <n v="0"/>
    <n v="7.7039999999999988"/>
  </r>
  <r>
    <n v="1959"/>
    <s v="CA-2017-110905"/>
    <d v="2017-09-10T00:00:00"/>
    <d v="2017-09-15T00:00:00"/>
    <s v="Second Class"/>
    <s v="RW-19690"/>
    <s v="Robert Waldorf"/>
    <s v="Consumer"/>
    <s v="United States"/>
    <x v="24"/>
    <x v="25"/>
    <n v="65807"/>
    <s v="Central"/>
    <s v="OFF-BI-10003669"/>
    <s v="Office Supplies"/>
    <s v="Binders"/>
    <s v="3M Organizer Strips"/>
    <x v="1686"/>
    <n v="3"/>
    <n v="0"/>
    <n v="7.7759999999999998"/>
  </r>
  <r>
    <n v="1960"/>
    <s v="CA-2017-110905"/>
    <d v="2017-09-10T00:00:00"/>
    <d v="2017-09-15T00:00:00"/>
    <s v="Second Class"/>
    <s v="RW-19690"/>
    <s v="Robert Waldorf"/>
    <s v="Consumer"/>
    <s v="United States"/>
    <x v="24"/>
    <x v="25"/>
    <n v="65807"/>
    <s v="Central"/>
    <s v="OFF-AP-10004785"/>
    <s v="Office Supplies"/>
    <s v="Appliances"/>
    <s v="Holmes Replacement Filter for HEPA Air Cleaner, Medium Room"/>
    <x v="1687"/>
    <n v="3"/>
    <n v="0"/>
    <n v="14.615700000000004"/>
  </r>
  <r>
    <n v="1961"/>
    <s v="CA-2017-110905"/>
    <d v="2017-09-10T00:00:00"/>
    <d v="2017-09-15T00:00:00"/>
    <s v="Second Class"/>
    <s v="RW-19690"/>
    <s v="Robert Waldorf"/>
    <s v="Consumer"/>
    <s v="United States"/>
    <x v="24"/>
    <x v="25"/>
    <n v="65807"/>
    <s v="Central"/>
    <s v="TEC-AC-10003023"/>
    <s v="Technology"/>
    <s v="Accessories"/>
    <s v="Logitech G105 Gaming Keyboard"/>
    <x v="1688"/>
    <n v="5"/>
    <n v="0"/>
    <n v="53.432999999999993"/>
  </r>
  <r>
    <n v="1962"/>
    <s v="CA-2017-110905"/>
    <d v="2017-09-10T00:00:00"/>
    <d v="2017-09-15T00:00:00"/>
    <s v="Second Class"/>
    <s v="RW-19690"/>
    <s v="Robert Waldorf"/>
    <s v="Consumer"/>
    <s v="United States"/>
    <x v="24"/>
    <x v="25"/>
    <n v="65807"/>
    <s v="Central"/>
    <s v="TEC-AC-10002217"/>
    <s v="Technology"/>
    <s v="Accessories"/>
    <s v="Imation Clip USB flash drive - 8 GB"/>
    <x v="1689"/>
    <n v="6"/>
    <n v="0"/>
    <n v="6.7680000000000007"/>
  </r>
  <r>
    <n v="1963"/>
    <s v="CA-2017-110905"/>
    <d v="2017-09-10T00:00:00"/>
    <d v="2017-09-15T00:00:00"/>
    <s v="Second Class"/>
    <s v="RW-19690"/>
    <s v="Robert Waldorf"/>
    <s v="Consumer"/>
    <s v="United States"/>
    <x v="24"/>
    <x v="25"/>
    <n v="65807"/>
    <s v="Central"/>
    <s v="OFF-BI-10002954"/>
    <s v="Office Supplies"/>
    <s v="Binders"/>
    <s v="Newell 3-Hole Punched Plastic Slotted Magazine Holders for Binders"/>
    <x v="1690"/>
    <n v="3"/>
    <n v="0"/>
    <n v="6.5808"/>
  </r>
  <r>
    <n v="1964"/>
    <s v="CA-2017-110905"/>
    <d v="2017-09-10T00:00:00"/>
    <d v="2017-09-15T00:00:00"/>
    <s v="Second Class"/>
    <s v="RW-19690"/>
    <s v="Robert Waldorf"/>
    <s v="Consumer"/>
    <s v="United States"/>
    <x v="24"/>
    <x v="25"/>
    <n v="65807"/>
    <s v="Central"/>
    <s v="OFF-PA-10002586"/>
    <s v="Office Supplies"/>
    <s v="Paper"/>
    <s v="Xerox 1970"/>
    <x v="1691"/>
    <n v="5"/>
    <n v="0"/>
    <n v="11.703000000000001"/>
  </r>
  <r>
    <n v="1965"/>
    <s v="CA-2017-110905"/>
    <d v="2017-09-10T00:00:00"/>
    <d v="2017-09-15T00:00:00"/>
    <s v="Second Class"/>
    <s v="RW-19690"/>
    <s v="Robert Waldorf"/>
    <s v="Consumer"/>
    <s v="United States"/>
    <x v="24"/>
    <x v="25"/>
    <n v="65807"/>
    <s v="Central"/>
    <s v="OFF-ST-10000025"/>
    <s v="Office Supplies"/>
    <s v="Storage"/>
    <s v="Fellowes Stor/Drawer Steel Plus Storage Drawers"/>
    <x v="1692"/>
    <n v="3"/>
    <n v="0"/>
    <n v="17.177399999999977"/>
  </r>
  <r>
    <n v="1966"/>
    <s v="CA-2017-110905"/>
    <d v="2017-09-10T00:00:00"/>
    <d v="2017-09-15T00:00:00"/>
    <s v="Second Class"/>
    <s v="RW-19690"/>
    <s v="Robert Waldorf"/>
    <s v="Consumer"/>
    <s v="United States"/>
    <x v="24"/>
    <x v="25"/>
    <n v="65807"/>
    <s v="Central"/>
    <s v="OFF-AP-10003281"/>
    <s v="Office Supplies"/>
    <s v="Appliances"/>
    <s v="Acco 6 Outlet Guardian Standard Surge Suppressor"/>
    <x v="1693"/>
    <n v="2"/>
    <n v="0"/>
    <n v="7.2539999999999978"/>
  </r>
  <r>
    <n v="1967"/>
    <s v="CA-2017-165841"/>
    <d v="2017-12-21T00:00:00"/>
    <d v="2017-12-28T00:00:00"/>
    <s v="Standard Class"/>
    <s v="DB-13210"/>
    <s v="Dean Braden"/>
    <s v="Consumer"/>
    <s v="United States"/>
    <x v="267"/>
    <x v="30"/>
    <n v="7501"/>
    <s v="East"/>
    <s v="TEC-PH-10002103"/>
    <s v="Technology"/>
    <s v="Phones"/>
    <s v="Jabra SPEAK 410"/>
    <x v="1694"/>
    <n v="3"/>
    <n v="0"/>
    <n v="78.951599999999999"/>
  </r>
  <r>
    <n v="1968"/>
    <s v="CA-2017-165841"/>
    <d v="2017-12-21T00:00:00"/>
    <d v="2017-12-28T00:00:00"/>
    <s v="Standard Class"/>
    <s v="DB-13210"/>
    <s v="Dean Braden"/>
    <s v="Consumer"/>
    <s v="United States"/>
    <x v="267"/>
    <x v="30"/>
    <n v="7501"/>
    <s v="East"/>
    <s v="OFF-SU-10000898"/>
    <s v="Office Supplies"/>
    <s v="Supplies"/>
    <s v="Acme Hot Forged Carbon Steel Scissors with Nickel-Plated Handles, 3 7/8&quot; Cut, 8&quot;L"/>
    <x v="1695"/>
    <n v="5"/>
    <n v="0"/>
    <n v="20.154999999999994"/>
  </r>
  <r>
    <n v="1969"/>
    <s v="CA-2017-165841"/>
    <d v="2017-12-21T00:00:00"/>
    <d v="2017-12-28T00:00:00"/>
    <s v="Standard Class"/>
    <s v="DB-13210"/>
    <s v="Dean Braden"/>
    <s v="Consumer"/>
    <s v="United States"/>
    <x v="267"/>
    <x v="30"/>
    <n v="7501"/>
    <s v="East"/>
    <s v="OFF-PA-10001144"/>
    <s v="Office Supplies"/>
    <s v="Paper"/>
    <s v="Xerox 1913"/>
    <x v="1696"/>
    <n v="3"/>
    <n v="0"/>
    <n v="79.891199999999998"/>
  </r>
  <r>
    <n v="1970"/>
    <s v="CA-2017-117485"/>
    <d v="2017-09-23T00:00:00"/>
    <d v="2017-09-29T00:00:00"/>
    <s v="Standard Class"/>
    <s v="BD-11320"/>
    <s v="Bill Donatelli"/>
    <s v="Consumer"/>
    <s v="United States"/>
    <x v="251"/>
    <x v="26"/>
    <n v="74133"/>
    <s v="Central"/>
    <s v="TEC-AC-10004659"/>
    <s v="Technology"/>
    <s v="Accessories"/>
    <s v="Imation Secure+ Hardware Encrypted USB 2.0 Flash Drive; 16GB"/>
    <x v="410"/>
    <n v="4"/>
    <n v="0"/>
    <n v="102.18599999999998"/>
  </r>
  <r>
    <n v="1971"/>
    <s v="CA-2017-140242"/>
    <d v="2017-05-06T00:00:00"/>
    <d v="2017-05-11T00:00:00"/>
    <s v="Standard Class"/>
    <s v="ML-17755"/>
    <s v="Max Ludwig"/>
    <s v="Home Office"/>
    <s v="United States"/>
    <x v="22"/>
    <x v="10"/>
    <n v="60623"/>
    <s v="Central"/>
    <s v="OFF-AR-10004752"/>
    <s v="Office Supplies"/>
    <s v="Art"/>
    <s v="Blackstonian Pencils"/>
    <x v="1697"/>
    <n v="3"/>
    <n v="0.2"/>
    <n v="0.64079999999999981"/>
  </r>
  <r>
    <n v="1972"/>
    <s v="CA-2017-140242"/>
    <d v="2017-05-06T00:00:00"/>
    <d v="2017-05-11T00:00:00"/>
    <s v="Standard Class"/>
    <s v="ML-17755"/>
    <s v="Max Ludwig"/>
    <s v="Home Office"/>
    <s v="United States"/>
    <x v="22"/>
    <x v="10"/>
    <n v="60623"/>
    <s v="Central"/>
    <s v="TEC-AC-10004659"/>
    <s v="Technology"/>
    <s v="Accessories"/>
    <s v="Imation Secure+ Hardware Encrypted USB 2.0 Flash Drive; 16GB"/>
    <x v="177"/>
    <n v="7"/>
    <n v="0.2"/>
    <n v="76.639499999999984"/>
  </r>
  <r>
    <n v="1973"/>
    <s v="CA-2014-148950"/>
    <d v="2014-12-14T00:00:00"/>
    <d v="2014-12-19T00:00:00"/>
    <s v="Standard Class"/>
    <s v="JD-16015"/>
    <s v="Joy Daniels"/>
    <s v="Consumer"/>
    <s v="United States"/>
    <x v="22"/>
    <x v="10"/>
    <n v="60610"/>
    <s v="Central"/>
    <s v="OFF-BI-10001249"/>
    <s v="Office Supplies"/>
    <s v="Binders"/>
    <s v="Avery Heavy-Duty EZD View Binder with Locking Rings"/>
    <x v="1698"/>
    <n v="4"/>
    <n v="0.8"/>
    <n v="-8.6768000000000018"/>
  </r>
  <r>
    <n v="1974"/>
    <s v="CA-2014-148950"/>
    <d v="2014-12-14T00:00:00"/>
    <d v="2014-12-19T00:00:00"/>
    <s v="Standard Class"/>
    <s v="JD-16015"/>
    <s v="Joy Daniels"/>
    <s v="Consumer"/>
    <s v="United States"/>
    <x v="22"/>
    <x v="10"/>
    <n v="60610"/>
    <s v="Central"/>
    <s v="OFF-FA-10003059"/>
    <s v="Office Supplies"/>
    <s v="Fasteners"/>
    <s v="Assorted Color Push Pins"/>
    <x v="1699"/>
    <n v="2"/>
    <n v="0.2"/>
    <n v="0.4705999999999998"/>
  </r>
  <r>
    <n v="1975"/>
    <s v="CA-2014-148950"/>
    <d v="2014-12-14T00:00:00"/>
    <d v="2014-12-19T00:00:00"/>
    <s v="Standard Class"/>
    <s v="JD-16015"/>
    <s v="Joy Daniels"/>
    <s v="Consumer"/>
    <s v="United States"/>
    <x v="22"/>
    <x v="10"/>
    <n v="60610"/>
    <s v="Central"/>
    <s v="TEC-AC-10002718"/>
    <s v="Technology"/>
    <s v="Accessories"/>
    <s v="Belkin Standard 104 key USB Keyboard"/>
    <x v="1700"/>
    <n v="3"/>
    <n v="0.2"/>
    <n v="-2.188500000000003"/>
  </r>
  <r>
    <n v="1976"/>
    <s v="CA-2014-110408"/>
    <d v="2014-10-18T00:00:00"/>
    <d v="2014-10-20T00:00:00"/>
    <s v="Second Class"/>
    <s v="AS-10225"/>
    <s v="Alan Schoenberger"/>
    <s v="Corporate"/>
    <s v="United States"/>
    <x v="122"/>
    <x v="19"/>
    <n v="36116"/>
    <s v="South"/>
    <s v="OFF-ST-10001522"/>
    <s v="Office Supplies"/>
    <s v="Storage"/>
    <s v="Gould Plastics 18-Pocket Panel Bin, 34w x 5-1/4d x 20-1/2h"/>
    <x v="1701"/>
    <n v="3"/>
    <n v="0"/>
    <n v="11.038799999999981"/>
  </r>
  <r>
    <n v="1977"/>
    <s v="CA-2014-110408"/>
    <d v="2014-10-18T00:00:00"/>
    <d v="2014-10-20T00:00:00"/>
    <s v="Second Class"/>
    <s v="AS-10225"/>
    <s v="Alan Schoenberger"/>
    <s v="Corporate"/>
    <s v="United States"/>
    <x v="122"/>
    <x v="19"/>
    <n v="36116"/>
    <s v="South"/>
    <s v="TEC-PH-10002352"/>
    <s v="Technology"/>
    <s v="Phones"/>
    <s v="Avaya IP Phone 1140E VoIP phone"/>
    <x v="1702"/>
    <n v="5"/>
    <n v="0"/>
    <n v="362.68699999999995"/>
  </r>
  <r>
    <n v="1978"/>
    <s v="CA-2014-110408"/>
    <d v="2014-10-18T00:00:00"/>
    <d v="2014-10-20T00:00:00"/>
    <s v="Second Class"/>
    <s v="AS-10225"/>
    <s v="Alan Schoenberger"/>
    <s v="Corporate"/>
    <s v="United States"/>
    <x v="122"/>
    <x v="19"/>
    <n v="36116"/>
    <s v="South"/>
    <s v="FUR-CH-10003774"/>
    <s v="Furniture"/>
    <s v="Chairs"/>
    <s v="Global Wood Trimmed Manager's Task Chair, Khaki"/>
    <x v="1703"/>
    <n v="6"/>
    <n v="0"/>
    <n v="70.964399999999983"/>
  </r>
  <r>
    <n v="1979"/>
    <s v="CA-2015-109939"/>
    <d v="2015-05-08T00:00:00"/>
    <d v="2015-05-12T00:00:00"/>
    <s v="Standard Class"/>
    <s v="AA-10375"/>
    <s v="Allen Armold"/>
    <s v="Consumer"/>
    <s v="United States"/>
    <x v="127"/>
    <x v="21"/>
    <n v="97301"/>
    <s v="West"/>
    <s v="OFF-AR-10000127"/>
    <s v="Office Supplies"/>
    <s v="Art"/>
    <s v="Newell 321"/>
    <x v="797"/>
    <n v="2"/>
    <n v="0.2"/>
    <n v="0.59039999999999915"/>
  </r>
  <r>
    <n v="1980"/>
    <s v="CA-2016-112669"/>
    <d v="2016-04-14T00:00:00"/>
    <d v="2016-04-14T00:00:00"/>
    <s v="Same Day"/>
    <s v="KT-16465"/>
    <s v="Kean Takahito"/>
    <s v="Consumer"/>
    <s v="United States"/>
    <x v="220"/>
    <x v="16"/>
    <n v="85301"/>
    <s v="West"/>
    <s v="FUR-CH-10004086"/>
    <s v="Furniture"/>
    <s v="Chairs"/>
    <s v="Hon 4070 Series Pagoda Armless Upholstered Stacking Chairs"/>
    <x v="1704"/>
    <n v="4"/>
    <n v="0.2"/>
    <n v="105.02279999999996"/>
  </r>
  <r>
    <n v="1981"/>
    <s v="CA-2016-112669"/>
    <d v="2016-04-14T00:00:00"/>
    <d v="2016-04-14T00:00:00"/>
    <s v="Same Day"/>
    <s v="KT-16465"/>
    <s v="Kean Takahito"/>
    <s v="Consumer"/>
    <s v="United States"/>
    <x v="220"/>
    <x v="16"/>
    <n v="85301"/>
    <s v="West"/>
    <s v="OFF-ST-10001228"/>
    <s v="Office Supplies"/>
    <s v="Storage"/>
    <s v="Fellowes Personal Hanging Folder Files, Navy"/>
    <x v="1705"/>
    <n v="4"/>
    <n v="0.2"/>
    <n v="4.2976000000000028"/>
  </r>
  <r>
    <n v="1982"/>
    <s v="CA-2015-119592"/>
    <d v="2015-12-14T00:00:00"/>
    <d v="2015-12-16T00:00:00"/>
    <s v="Second Class"/>
    <s v="MM-18280"/>
    <s v="Muhammed MacIntyre"/>
    <s v="Corporate"/>
    <s v="United States"/>
    <x v="38"/>
    <x v="32"/>
    <n v="31907"/>
    <s v="South"/>
    <s v="OFF-BI-10004187"/>
    <s v="Office Supplies"/>
    <s v="Binders"/>
    <s v="3-ring staple pack"/>
    <x v="1061"/>
    <n v="2"/>
    <n v="0"/>
    <n v="1.8047999999999997"/>
  </r>
  <r>
    <n v="1983"/>
    <s v="CA-2014-122749"/>
    <d v="2014-12-03T00:00:00"/>
    <d v="2014-12-09T00:00:00"/>
    <s v="Standard Class"/>
    <s v="NG-18430"/>
    <s v="Nathan Gelder"/>
    <s v="Consumer"/>
    <s v="United States"/>
    <x v="268"/>
    <x v="26"/>
    <n v="73120"/>
    <s v="Central"/>
    <s v="TEC-PH-10003811"/>
    <s v="Technology"/>
    <s v="Phones"/>
    <s v="Jabra Supreme Plus Driver Edition Headset"/>
    <x v="1706"/>
    <n v="4"/>
    <n v="0"/>
    <n v="134.3888"/>
  </r>
  <r>
    <n v="1984"/>
    <s v="CA-2014-164721"/>
    <d v="2014-11-25T00:00:00"/>
    <d v="2014-11-27T00:00:00"/>
    <s v="Second Class"/>
    <s v="LW-16825"/>
    <s v="Laurel Workman"/>
    <s v="Corporate"/>
    <s v="United States"/>
    <x v="71"/>
    <x v="1"/>
    <n v="94513"/>
    <s v="West"/>
    <s v="OFF-AP-10000240"/>
    <s v="Office Supplies"/>
    <s v="Appliances"/>
    <s v="Belkin F9G930V10-GRY 9 Outlet Surge"/>
    <x v="1707"/>
    <n v="6"/>
    <n v="0"/>
    <n v="93.055199999999957"/>
  </r>
  <r>
    <n v="1985"/>
    <s v="CA-2014-164721"/>
    <d v="2014-11-25T00:00:00"/>
    <d v="2014-11-27T00:00:00"/>
    <s v="Second Class"/>
    <s v="LW-16825"/>
    <s v="Laurel Workman"/>
    <s v="Corporate"/>
    <s v="United States"/>
    <x v="71"/>
    <x v="1"/>
    <n v="94513"/>
    <s v="West"/>
    <s v="FUR-FU-10001940"/>
    <s v="Furniture"/>
    <s v="Furnishings"/>
    <s v="Staple-based wall hangings"/>
    <x v="1708"/>
    <n v="3"/>
    <n v="0"/>
    <n v="10.507200000000001"/>
  </r>
  <r>
    <n v="1986"/>
    <s v="CA-2014-164721"/>
    <d v="2014-11-25T00:00:00"/>
    <d v="2014-11-27T00:00:00"/>
    <s v="Second Class"/>
    <s v="LW-16825"/>
    <s v="Laurel Workman"/>
    <s v="Corporate"/>
    <s v="United States"/>
    <x v="71"/>
    <x v="1"/>
    <n v="94513"/>
    <s v="West"/>
    <s v="OFF-PA-10000575"/>
    <s v="Office Supplies"/>
    <s v="Paper"/>
    <s v="Wirebound Message Books, Four 2 3/4 x 5 White Forms per Page"/>
    <x v="1709"/>
    <n v="4"/>
    <n v="0"/>
    <n v="12.3096"/>
  </r>
  <r>
    <n v="1987"/>
    <s v="CA-2016-147417"/>
    <d v="2016-07-25T00:00:00"/>
    <d v="2016-07-27T00:00:00"/>
    <s v="First Class"/>
    <s v="CB-12415"/>
    <s v="Christy Brittain"/>
    <s v="Consumer"/>
    <s v="United States"/>
    <x v="38"/>
    <x v="24"/>
    <n v="43229"/>
    <s v="East"/>
    <s v="TEC-CO-10001449"/>
    <s v="Technology"/>
    <s v="Copiers"/>
    <s v="Hewlett Packard LaserJet 3310 Copier"/>
    <x v="1710"/>
    <n v="4"/>
    <n v="0.4"/>
    <n v="191.99680000000001"/>
  </r>
  <r>
    <n v="1988"/>
    <s v="CA-2015-127509"/>
    <d v="2015-11-09T00:00:00"/>
    <d v="2015-11-13T00:00:00"/>
    <s v="Standard Class"/>
    <s v="AS-10090"/>
    <s v="Adam Shillingsburg"/>
    <s v="Consumer"/>
    <s v="United States"/>
    <x v="24"/>
    <x v="25"/>
    <n v="65807"/>
    <s v="Central"/>
    <s v="OFF-BI-10002393"/>
    <s v="Office Supplies"/>
    <s v="Binders"/>
    <s v="Binder Posts"/>
    <x v="1711"/>
    <n v="3"/>
    <n v="0"/>
    <n v="7.9212000000000007"/>
  </r>
  <r>
    <n v="1989"/>
    <s v="CA-2015-127509"/>
    <d v="2015-11-09T00:00:00"/>
    <d v="2015-11-13T00:00:00"/>
    <s v="Standard Class"/>
    <s v="AS-10090"/>
    <s v="Adam Shillingsburg"/>
    <s v="Consumer"/>
    <s v="United States"/>
    <x v="24"/>
    <x v="25"/>
    <n v="65807"/>
    <s v="Central"/>
    <s v="FUR-TA-10002855"/>
    <s v="Furniture"/>
    <s v="Tables"/>
    <s v="Bevis Round Conference Table Top &amp; Single Column Base"/>
    <x v="1712"/>
    <n v="7"/>
    <n v="0"/>
    <n v="215.11979999999994"/>
  </r>
  <r>
    <n v="1990"/>
    <s v="CA-2015-127509"/>
    <d v="2015-11-09T00:00:00"/>
    <d v="2015-11-13T00:00:00"/>
    <s v="Standard Class"/>
    <s v="AS-10090"/>
    <s v="Adam Shillingsburg"/>
    <s v="Consumer"/>
    <s v="United States"/>
    <x v="24"/>
    <x v="25"/>
    <n v="65807"/>
    <s v="Central"/>
    <s v="OFF-EN-10000781"/>
    <s v="Office Supplies"/>
    <s v="Envelopes"/>
    <s v="#10- 4 1/8&quot; x 9 1/2&quot; Recycled Envelopes"/>
    <x v="1713"/>
    <n v="3"/>
    <n v="0"/>
    <n v="12.323399999999999"/>
  </r>
  <r>
    <n v="1991"/>
    <s v="CA-2015-127509"/>
    <d v="2015-11-09T00:00:00"/>
    <d v="2015-11-13T00:00:00"/>
    <s v="Standard Class"/>
    <s v="AS-10090"/>
    <s v="Adam Shillingsburg"/>
    <s v="Consumer"/>
    <s v="United States"/>
    <x v="24"/>
    <x v="25"/>
    <n v="65807"/>
    <s v="Central"/>
    <s v="OFF-PA-10002160"/>
    <s v="Office Supplies"/>
    <s v="Paper"/>
    <s v="Xerox 1978"/>
    <x v="1714"/>
    <n v="3"/>
    <n v="0"/>
    <n v="8.4966000000000008"/>
  </r>
  <r>
    <n v="1992"/>
    <s v="CA-2017-111374"/>
    <d v="2017-02-24T00:00:00"/>
    <d v="2017-02-28T00:00:00"/>
    <s v="Standard Class"/>
    <s v="CB-12415"/>
    <s v="Christy Brittain"/>
    <s v="Consumer"/>
    <s v="United States"/>
    <x v="10"/>
    <x v="9"/>
    <n v="19134"/>
    <s v="East"/>
    <s v="OFF-BI-10004970"/>
    <s v="Office Supplies"/>
    <s v="Binders"/>
    <s v="ACCOHIDE 3-Ring Binder, Blue, 1&quot;"/>
    <x v="1715"/>
    <n v="4"/>
    <n v="0.7"/>
    <n v="-3.7995999999999981"/>
  </r>
  <r>
    <n v="1993"/>
    <s v="CA-2017-133648"/>
    <d v="2017-06-25T00:00:00"/>
    <d v="2017-07-02T00:00:00"/>
    <s v="Standard Class"/>
    <s v="ML-17755"/>
    <s v="Max Ludwig"/>
    <s v="Home Office"/>
    <s v="United States"/>
    <x v="24"/>
    <x v="21"/>
    <n v="97477"/>
    <s v="West"/>
    <s v="OFF-LA-10003923"/>
    <s v="Office Supplies"/>
    <s v="Labels"/>
    <s v="Alphabetical Labels for Top Tab Filing"/>
    <x v="1716"/>
    <n v="6"/>
    <n v="0.2"/>
    <n v="26.640000000000004"/>
  </r>
  <r>
    <n v="1994"/>
    <s v="CA-2017-133648"/>
    <d v="2017-06-25T00:00:00"/>
    <d v="2017-07-02T00:00:00"/>
    <s v="Standard Class"/>
    <s v="ML-17755"/>
    <s v="Max Ludwig"/>
    <s v="Home Office"/>
    <s v="United States"/>
    <x v="24"/>
    <x v="21"/>
    <n v="97477"/>
    <s v="West"/>
    <s v="OFF-AR-10002257"/>
    <s v="Office Supplies"/>
    <s v="Art"/>
    <s v="Eldon Spacemaker Box, Quick-Snap Lid, Clear"/>
    <x v="758"/>
    <n v="2"/>
    <n v="0.2"/>
    <n v="0.73479999999999923"/>
  </r>
  <r>
    <n v="1995"/>
    <s v="CA-2017-133648"/>
    <d v="2017-06-25T00:00:00"/>
    <d v="2017-07-02T00:00:00"/>
    <s v="Standard Class"/>
    <s v="ML-17755"/>
    <s v="Max Ludwig"/>
    <s v="Home Office"/>
    <s v="United States"/>
    <x v="24"/>
    <x v="21"/>
    <n v="97477"/>
    <s v="West"/>
    <s v="OFF-FA-10004395"/>
    <s v="Office Supplies"/>
    <s v="Fasteners"/>
    <s v="Plymouth Boxed Rubber Bands by Plymouth"/>
    <x v="1717"/>
    <n v="3"/>
    <n v="0.2"/>
    <n v="-2.1194999999999999"/>
  </r>
  <r>
    <n v="1996"/>
    <s v="US-2017-147221"/>
    <d v="2017-12-02T00:00:00"/>
    <d v="2017-12-04T00:00:00"/>
    <s v="Second Class"/>
    <s v="JS-16030"/>
    <s v="Joy Smith"/>
    <s v="Consumer"/>
    <s v="United States"/>
    <x v="12"/>
    <x v="5"/>
    <n v="77036"/>
    <s v="Central"/>
    <s v="OFF-AP-10002534"/>
    <s v="Office Supplies"/>
    <s v="Appliances"/>
    <s v="3.6 Cubic Foot Counter Height Office Refrigerator"/>
    <x v="1718"/>
    <n v="5"/>
    <n v="0.8"/>
    <n v="-766.01199999999994"/>
  </r>
  <r>
    <n v="1997"/>
    <s v="US-2017-147221"/>
    <d v="2017-12-02T00:00:00"/>
    <d v="2017-12-04T00:00:00"/>
    <s v="Second Class"/>
    <s v="JS-16030"/>
    <s v="Joy Smith"/>
    <s v="Consumer"/>
    <s v="United States"/>
    <x v="12"/>
    <x v="5"/>
    <n v="77036"/>
    <s v="Central"/>
    <s v="FUR-FU-10004020"/>
    <s v="Furniture"/>
    <s v="Furnishings"/>
    <s v="Advantus Panel Wall Acrylic Frame"/>
    <x v="1719"/>
    <n v="4"/>
    <n v="0.6"/>
    <n v="-3.719599999999998"/>
  </r>
  <r>
    <n v="1998"/>
    <s v="CA-2014-131905"/>
    <d v="2014-02-06T00:00:00"/>
    <d v="2014-02-09T00:00:00"/>
    <s v="First Class"/>
    <s v="ND-18460"/>
    <s v="Neil Ducich"/>
    <s v="Corporate"/>
    <s v="United States"/>
    <x v="269"/>
    <x v="17"/>
    <n v="23320"/>
    <s v="South"/>
    <s v="OFF-LA-10002787"/>
    <s v="Office Supplies"/>
    <s v="Labels"/>
    <s v="Avery 480"/>
    <x v="1720"/>
    <n v="4"/>
    <n v="0"/>
    <n v="7.1999999999999993"/>
  </r>
  <r>
    <n v="1999"/>
    <s v="CA-2014-131905"/>
    <d v="2014-02-06T00:00:00"/>
    <d v="2014-02-09T00:00:00"/>
    <s v="First Class"/>
    <s v="ND-18460"/>
    <s v="Neil Ducich"/>
    <s v="Corporate"/>
    <s v="United States"/>
    <x v="269"/>
    <x v="17"/>
    <n v="23320"/>
    <s v="South"/>
    <s v="TEC-PH-10003645"/>
    <s v="Technology"/>
    <s v="Phones"/>
    <s v="Aastra 57i VoIP phone"/>
    <x v="1721"/>
    <n v="1"/>
    <n v="0"/>
    <n v="42.018600000000006"/>
  </r>
  <r>
    <n v="2000"/>
    <s v="CA-2014-131905"/>
    <d v="2014-02-06T00:00:00"/>
    <d v="2014-02-09T00:00:00"/>
    <s v="First Class"/>
    <s v="ND-18460"/>
    <s v="Neil Ducich"/>
    <s v="Corporate"/>
    <s v="United States"/>
    <x v="269"/>
    <x v="17"/>
    <n v="23320"/>
    <s v="South"/>
    <s v="TEC-PH-10001615"/>
    <s v="Technology"/>
    <s v="Phones"/>
    <s v="AT&amp;T CL82213"/>
    <x v="1722"/>
    <n v="5"/>
    <n v="0"/>
    <n v="42.035499999999985"/>
  </r>
  <r>
    <n v="2001"/>
    <s v="CA-2017-166128"/>
    <d v="2017-04-11T00:00:00"/>
    <d v="2017-04-18T00:00:00"/>
    <s v="Standard Class"/>
    <s v="LW-17215"/>
    <s v="Luke Weiss"/>
    <s v="Consumer"/>
    <s v="United States"/>
    <x v="45"/>
    <x v="1"/>
    <n v="91104"/>
    <s v="West"/>
    <s v="TEC-AC-10001767"/>
    <s v="Technology"/>
    <s v="Accessories"/>
    <s v="SanDisk Ultra 64 GB MicroSDHC Class 10 Memory Card"/>
    <x v="1723"/>
    <n v="5"/>
    <n v="0"/>
    <n v="21.994499999999988"/>
  </r>
  <r>
    <n v="2002"/>
    <s v="CA-2017-166128"/>
    <d v="2017-04-11T00:00:00"/>
    <d v="2017-04-18T00:00:00"/>
    <s v="Standard Class"/>
    <s v="LW-17215"/>
    <s v="Luke Weiss"/>
    <s v="Consumer"/>
    <s v="United States"/>
    <x v="45"/>
    <x v="1"/>
    <n v="91104"/>
    <s v="West"/>
    <s v="OFF-AR-10001221"/>
    <s v="Office Supplies"/>
    <s v="Art"/>
    <s v="Dixon Ticonderoga Erasable Colored Pencil Set, 12-Color"/>
    <x v="1085"/>
    <n v="7"/>
    <n v="0"/>
    <n v="14.232399999999998"/>
  </r>
  <r>
    <n v="2003"/>
    <s v="CA-2017-163510"/>
    <d v="2017-12-25T00:00:00"/>
    <d v="2017-12-28T00:00:00"/>
    <s v="Second Class"/>
    <s v="JW-15955"/>
    <s v="Joni Wasserman"/>
    <s v="Consumer"/>
    <s v="United States"/>
    <x v="103"/>
    <x v="0"/>
    <n v="40214"/>
    <s v="South"/>
    <s v="OFF-ST-10000563"/>
    <s v="Office Supplies"/>
    <s v="Storage"/>
    <s v="Fellowes Bankers Box Stor/Drawer Steel Plus"/>
    <x v="1449"/>
    <n v="3"/>
    <n v="0"/>
    <n v="9.5940000000000012"/>
  </r>
  <r>
    <n v="2004"/>
    <s v="CA-2017-163510"/>
    <d v="2017-12-25T00:00:00"/>
    <d v="2017-12-28T00:00:00"/>
    <s v="Second Class"/>
    <s v="JW-15955"/>
    <s v="Joni Wasserman"/>
    <s v="Consumer"/>
    <s v="United States"/>
    <x v="103"/>
    <x v="0"/>
    <n v="40214"/>
    <s v="South"/>
    <s v="FUR-CH-10001146"/>
    <s v="Furniture"/>
    <s v="Chairs"/>
    <s v="Global Value Mid-Back Manager's Chair, Gray"/>
    <x v="1724"/>
    <n v="5"/>
    <n v="0"/>
    <n v="76.112499999999983"/>
  </r>
  <r>
    <n v="2005"/>
    <s v="US-2017-143028"/>
    <d v="2017-04-11T00:00:00"/>
    <d v="2017-04-18T00:00:00"/>
    <s v="Standard Class"/>
    <s v="SC-20050"/>
    <s v="Sample Company A"/>
    <s v="Home Office"/>
    <s v="United States"/>
    <x v="270"/>
    <x v="5"/>
    <n v="79424"/>
    <s v="Central"/>
    <s v="OFF-BI-10004738"/>
    <s v="Office Supplies"/>
    <s v="Binders"/>
    <s v="Flexible Leather- Look Classic Collection Ring Binder"/>
    <x v="524"/>
    <n v="3"/>
    <n v="0.8"/>
    <n v="-17.045999999999999"/>
  </r>
  <r>
    <n v="2006"/>
    <s v="CA-2014-111150"/>
    <d v="2014-12-31T00:00:00"/>
    <d v="2015-01-04T00:00:00"/>
    <s v="Standard Class"/>
    <s v="RW-19630"/>
    <s v="Rob Williams"/>
    <s v="Corporate"/>
    <s v="United States"/>
    <x v="29"/>
    <x v="25"/>
    <n v="65203"/>
    <s v="Central"/>
    <s v="OFF-AR-10000034"/>
    <s v="Office Supplies"/>
    <s v="Art"/>
    <s v="BIC Brite Liner Grip Highlighters, Assorted, 5/Pack"/>
    <x v="1725"/>
    <n v="7"/>
    <n v="0"/>
    <n v="11.575199999999999"/>
  </r>
  <r>
    <n v="2007"/>
    <s v="CA-2014-111150"/>
    <d v="2014-12-31T00:00:00"/>
    <d v="2015-01-04T00:00:00"/>
    <s v="Standard Class"/>
    <s v="RW-19630"/>
    <s v="Rob Williams"/>
    <s v="Corporate"/>
    <s v="United States"/>
    <x v="29"/>
    <x v="25"/>
    <n v="65203"/>
    <s v="Central"/>
    <s v="TEC-AC-10000290"/>
    <s v="Technology"/>
    <s v="Accessories"/>
    <s v="Sabrent 4-Port USB 2.0 Hub"/>
    <x v="1726"/>
    <n v="7"/>
    <n v="0"/>
    <n v="16.160200000000003"/>
  </r>
  <r>
    <n v="2008"/>
    <s v="CA-2017-165386"/>
    <d v="2017-08-03T00:00:00"/>
    <d v="2017-08-04T00:00:00"/>
    <s v="First Class"/>
    <s v="CM-12190"/>
    <s v="Charlotte Melton"/>
    <s v="Consumer"/>
    <s v="United States"/>
    <x v="22"/>
    <x v="10"/>
    <n v="60623"/>
    <s v="Central"/>
    <s v="FUR-BO-10003034"/>
    <s v="Furniture"/>
    <s v="Bookcases"/>
    <s v="O'Sullivan Elevations Bookcase, Cherry Finish"/>
    <x v="1727"/>
    <n v="2"/>
    <n v="0.3"/>
    <n v="-36.674399999999991"/>
  </r>
  <r>
    <n v="2009"/>
    <s v="CA-2014-116407"/>
    <d v="2014-11-15T00:00:00"/>
    <d v="2014-11-21T00:00:00"/>
    <s v="Standard Class"/>
    <s v="JF-15190"/>
    <s v="Jamie Frazer"/>
    <s v="Consumer"/>
    <s v="United States"/>
    <x v="271"/>
    <x v="18"/>
    <n v="37604"/>
    <s v="South"/>
    <s v="OFF-AR-10001315"/>
    <s v="Office Supplies"/>
    <s v="Art"/>
    <s v="Newell 310"/>
    <x v="1728"/>
    <n v="3"/>
    <n v="0.2"/>
    <n v="0.47519999999999984"/>
  </r>
  <r>
    <n v="2010"/>
    <s v="CA-2014-116407"/>
    <d v="2014-11-15T00:00:00"/>
    <d v="2014-11-21T00:00:00"/>
    <s v="Standard Class"/>
    <s v="JF-15190"/>
    <s v="Jamie Frazer"/>
    <s v="Consumer"/>
    <s v="United States"/>
    <x v="271"/>
    <x v="18"/>
    <n v="37604"/>
    <s v="South"/>
    <s v="OFF-AP-10002118"/>
    <s v="Office Supplies"/>
    <s v="Appliances"/>
    <s v="1.7 Cubic Foot Compact &quot;Cube&quot; Office Refrigerators"/>
    <x v="1729"/>
    <n v="2"/>
    <n v="0.2"/>
    <n v="29.142400000000009"/>
  </r>
  <r>
    <n v="2011"/>
    <s v="CA-2014-116407"/>
    <d v="2014-11-15T00:00:00"/>
    <d v="2014-11-21T00:00:00"/>
    <s v="Standard Class"/>
    <s v="JF-15190"/>
    <s v="Jamie Frazer"/>
    <s v="Consumer"/>
    <s v="United States"/>
    <x v="271"/>
    <x v="18"/>
    <n v="37604"/>
    <s v="South"/>
    <s v="OFF-PA-10002137"/>
    <s v="Office Supplies"/>
    <s v="Paper"/>
    <s v="Southworth 100% Résumé Paper, 24lb."/>
    <x v="1730"/>
    <n v="4"/>
    <n v="0.2"/>
    <n v="7.7799999999999976"/>
  </r>
  <r>
    <n v="2012"/>
    <s v="CA-2015-155761"/>
    <d v="2015-12-11T00:00:00"/>
    <d v="2015-12-11T00:00:00"/>
    <s v="Same Day"/>
    <s v="SC-20800"/>
    <s v="Stuart Calhoun"/>
    <s v="Consumer"/>
    <s v="United States"/>
    <x v="12"/>
    <x v="5"/>
    <n v="77041"/>
    <s v="Central"/>
    <s v="TEC-AC-10001606"/>
    <s v="Technology"/>
    <s v="Accessories"/>
    <s v="Logitech Wireless Performance Mouse MX for PC and Mac"/>
    <x v="1305"/>
    <n v="2"/>
    <n v="0.2"/>
    <n v="35.996400000000001"/>
  </r>
  <r>
    <n v="2013"/>
    <s v="CA-2015-155761"/>
    <d v="2015-12-11T00:00:00"/>
    <d v="2015-12-11T00:00:00"/>
    <s v="Same Day"/>
    <s v="SC-20800"/>
    <s v="Stuart Calhoun"/>
    <s v="Consumer"/>
    <s v="United States"/>
    <x v="12"/>
    <x v="5"/>
    <n v="77041"/>
    <s v="Central"/>
    <s v="OFF-ST-10000943"/>
    <s v="Office Supplies"/>
    <s v="Storage"/>
    <s v="Eldon ProFile File 'N Store Portable File Tub Letter/Legal Size Black"/>
    <x v="1731"/>
    <n v="3"/>
    <n v="0.2"/>
    <n v="4.6344000000000012"/>
  </r>
  <r>
    <n v="2014"/>
    <s v="CA-2016-145905"/>
    <d v="2016-09-18T00:00:00"/>
    <d v="2016-09-23T00:00:00"/>
    <s v="Standard Class"/>
    <s v="AM-10705"/>
    <s v="Anne McFarland"/>
    <s v="Consumer"/>
    <s v="United States"/>
    <x v="109"/>
    <x v="19"/>
    <n v="36830"/>
    <s v="South"/>
    <s v="FUR-CH-10001854"/>
    <s v="Furniture"/>
    <s v="Chairs"/>
    <s v="Office Star - Professional Matrix Back Chair with 2-to-1 Synchro Tilt and Mesh Fabric Seat"/>
    <x v="1732"/>
    <n v="1"/>
    <n v="0"/>
    <n v="84.23520000000002"/>
  </r>
  <r>
    <n v="2015"/>
    <s v="CA-2016-145905"/>
    <d v="2016-09-18T00:00:00"/>
    <d v="2016-09-23T00:00:00"/>
    <s v="Standard Class"/>
    <s v="AM-10705"/>
    <s v="Anne McFarland"/>
    <s v="Consumer"/>
    <s v="United States"/>
    <x v="109"/>
    <x v="19"/>
    <n v="36830"/>
    <s v="South"/>
    <s v="OFF-PA-10000533"/>
    <s v="Office Supplies"/>
    <s v="Paper"/>
    <s v="Southworth Parchment Paper &amp; Envelopes"/>
    <x v="1733"/>
    <n v="2"/>
    <n v="0"/>
    <n v="6.0167999999999999"/>
  </r>
  <r>
    <n v="2016"/>
    <s v="CA-2016-145905"/>
    <d v="2016-09-18T00:00:00"/>
    <d v="2016-09-23T00:00:00"/>
    <s v="Standard Class"/>
    <s v="AM-10705"/>
    <s v="Anne McFarland"/>
    <s v="Consumer"/>
    <s v="United States"/>
    <x v="109"/>
    <x v="19"/>
    <n v="36830"/>
    <s v="South"/>
    <s v="OFF-ST-10003716"/>
    <s v="Office Supplies"/>
    <s v="Storage"/>
    <s v="Tennsco Double-Tier Lockers"/>
    <x v="1734"/>
    <n v="4"/>
    <n v="0"/>
    <n v="117.0104"/>
  </r>
  <r>
    <n v="2017"/>
    <s v="CA-2015-113110"/>
    <d v="2015-03-19T00:00:00"/>
    <d v="2015-03-23T00:00:00"/>
    <s v="Standard Class"/>
    <s v="BK-11260"/>
    <s v="Berenike Kampe"/>
    <s v="Consumer"/>
    <s v="United States"/>
    <x v="272"/>
    <x v="1"/>
    <n v="92404"/>
    <s v="West"/>
    <s v="OFF-BI-10000088"/>
    <s v="Office Supplies"/>
    <s v="Binders"/>
    <s v="GBC Imprintable Covers"/>
    <x v="683"/>
    <n v="2"/>
    <n v="0.2"/>
    <n v="6.3684000000000003"/>
  </r>
  <r>
    <n v="2018"/>
    <s v="CA-2015-113110"/>
    <d v="2015-03-19T00:00:00"/>
    <d v="2015-03-23T00:00:00"/>
    <s v="Standard Class"/>
    <s v="BK-11260"/>
    <s v="Berenike Kampe"/>
    <s v="Consumer"/>
    <s v="United States"/>
    <x v="272"/>
    <x v="1"/>
    <n v="92404"/>
    <s v="West"/>
    <s v="OFF-LA-10000240"/>
    <s v="Office Supplies"/>
    <s v="Labels"/>
    <s v="Self-Adhesive Address Labels for Typewriters by Universal"/>
    <x v="2"/>
    <n v="2"/>
    <n v="0"/>
    <n v="6.8713999999999995"/>
  </r>
  <r>
    <n v="2019"/>
    <s v="CA-2015-113110"/>
    <d v="2015-03-19T00:00:00"/>
    <d v="2015-03-23T00:00:00"/>
    <s v="Standard Class"/>
    <s v="BK-11260"/>
    <s v="Berenike Kampe"/>
    <s v="Consumer"/>
    <s v="United States"/>
    <x v="272"/>
    <x v="1"/>
    <n v="92404"/>
    <s v="West"/>
    <s v="OFF-SU-10001165"/>
    <s v="Office Supplies"/>
    <s v="Supplies"/>
    <s v="Acme Elite Stainless Steel Scissors"/>
    <x v="1735"/>
    <n v="4"/>
    <n v="0"/>
    <n v="8.6736000000000004"/>
  </r>
  <r>
    <n v="2020"/>
    <s v="CA-2015-113110"/>
    <d v="2015-03-19T00:00:00"/>
    <d v="2015-03-23T00:00:00"/>
    <s v="Standard Class"/>
    <s v="BK-11260"/>
    <s v="Berenike Kampe"/>
    <s v="Consumer"/>
    <s v="United States"/>
    <x v="272"/>
    <x v="1"/>
    <n v="92404"/>
    <s v="West"/>
    <s v="OFF-PA-10002749"/>
    <s v="Office Supplies"/>
    <s v="Paper"/>
    <s v="Wirebound Message Books, 5-1/2 x 4 Forms, 2 or 4 Forms per Page"/>
    <x v="1736"/>
    <n v="6"/>
    <n v="0"/>
    <n v="19.668600000000001"/>
  </r>
  <r>
    <n v="2021"/>
    <s v="CA-2016-168354"/>
    <d v="2016-09-19T00:00:00"/>
    <d v="2016-09-21T00:00:00"/>
    <s v="First Class"/>
    <s v="RH-19510"/>
    <s v="Rick Huthwaite"/>
    <s v="Home Office"/>
    <s v="United States"/>
    <x v="205"/>
    <x v="34"/>
    <n v="2908"/>
    <s v="East"/>
    <s v="OFF-ST-10001490"/>
    <s v="Office Supplies"/>
    <s v="Storage"/>
    <s v="Hot File 7-Pocket, Floor Stand"/>
    <x v="1737"/>
    <n v="9"/>
    <n v="0"/>
    <n v="481.86899999999986"/>
  </r>
  <r>
    <n v="2022"/>
    <s v="CA-2016-168354"/>
    <d v="2016-09-19T00:00:00"/>
    <d v="2016-09-21T00:00:00"/>
    <s v="First Class"/>
    <s v="RH-19510"/>
    <s v="Rick Huthwaite"/>
    <s v="Home Office"/>
    <s v="United States"/>
    <x v="205"/>
    <x v="34"/>
    <n v="2908"/>
    <s v="East"/>
    <s v="OFF-PA-10002377"/>
    <s v="Office Supplies"/>
    <s v="Paper"/>
    <s v="Adams Telephone Message Book W/Dividers/Space For Phone Numbers, 5 1/4&quot;X8 1/2&quot;, 200/Messages"/>
    <x v="342"/>
    <n v="3"/>
    <n v="0"/>
    <n v="7.6679999999999993"/>
  </r>
  <r>
    <n v="2023"/>
    <s v="CA-2016-168354"/>
    <d v="2016-09-19T00:00:00"/>
    <d v="2016-09-21T00:00:00"/>
    <s v="First Class"/>
    <s v="RH-19510"/>
    <s v="Rick Huthwaite"/>
    <s v="Home Office"/>
    <s v="United States"/>
    <x v="205"/>
    <x v="34"/>
    <n v="2908"/>
    <s v="East"/>
    <s v="OFF-BI-10004826"/>
    <s v="Office Supplies"/>
    <s v="Binders"/>
    <s v="JM Magazine Binder"/>
    <x v="1738"/>
    <n v="3"/>
    <n v="0"/>
    <n v="23.774400000000004"/>
  </r>
  <r>
    <n v="2024"/>
    <s v="CA-2016-168354"/>
    <d v="2016-09-19T00:00:00"/>
    <d v="2016-09-21T00:00:00"/>
    <s v="First Class"/>
    <s v="RH-19510"/>
    <s v="Rick Huthwaite"/>
    <s v="Home Office"/>
    <s v="United States"/>
    <x v="205"/>
    <x v="34"/>
    <n v="2908"/>
    <s v="East"/>
    <s v="FUR-CH-10004675"/>
    <s v="Furniture"/>
    <s v="Chairs"/>
    <s v="Lifetime Advantage Folding Chairs, 4/Carton"/>
    <x v="1739"/>
    <n v="4"/>
    <n v="0"/>
    <n v="244.24959999999999"/>
  </r>
  <r>
    <n v="2025"/>
    <s v="US-2017-111241"/>
    <d v="2017-08-20T00:00:00"/>
    <d v="2017-08-22T00:00:00"/>
    <s v="Second Class"/>
    <s v="GM-14500"/>
    <s v="Gene McClure"/>
    <s v="Consumer"/>
    <s v="United States"/>
    <x v="201"/>
    <x v="1"/>
    <n v="93727"/>
    <s v="West"/>
    <s v="OFF-BI-10002867"/>
    <s v="Office Supplies"/>
    <s v="Binders"/>
    <s v="GBC Recycled Regency Composition Covers"/>
    <x v="1740"/>
    <n v="5"/>
    <n v="0.2"/>
    <n v="77.71399999999997"/>
  </r>
  <r>
    <n v="2026"/>
    <s v="CA-2015-114237"/>
    <d v="2015-03-13T00:00:00"/>
    <d v="2015-03-15T00:00:00"/>
    <s v="First Class"/>
    <s v="MC-17275"/>
    <s v="Marc Crier"/>
    <s v="Consumer"/>
    <s v="United States"/>
    <x v="4"/>
    <x v="4"/>
    <n v="98103"/>
    <s v="West"/>
    <s v="FUR-BO-10004409"/>
    <s v="Furniture"/>
    <s v="Bookcases"/>
    <s v="Safco Value Mate Series Steel Bookcases, Baked Enamel Finish on Steel, Gray"/>
    <x v="1741"/>
    <n v="2"/>
    <n v="0"/>
    <n v="39.748800000000003"/>
  </r>
  <r>
    <n v="2027"/>
    <s v="CA-2016-113516"/>
    <d v="2016-09-08T00:00:00"/>
    <d v="2016-09-10T00:00:00"/>
    <s v="Second Class"/>
    <s v="VM-21685"/>
    <s v="Valerie Mitchum"/>
    <s v="Home Office"/>
    <s v="United States"/>
    <x v="152"/>
    <x v="1"/>
    <n v="93534"/>
    <s v="West"/>
    <s v="OFF-BI-10002225"/>
    <s v="Office Supplies"/>
    <s v="Binders"/>
    <s v="Square Ring Data Binders, Rigid 75 Pt. Covers, 11&quot; x 14-7/8&quot;"/>
    <x v="1742"/>
    <n v="2"/>
    <n v="0.2"/>
    <n v="11.558399999999999"/>
  </r>
  <r>
    <n v="2028"/>
    <s v="CA-2016-113516"/>
    <d v="2016-09-08T00:00:00"/>
    <d v="2016-09-10T00:00:00"/>
    <s v="Second Class"/>
    <s v="VM-21685"/>
    <s v="Valerie Mitchum"/>
    <s v="Home Office"/>
    <s v="United States"/>
    <x v="152"/>
    <x v="1"/>
    <n v="93534"/>
    <s v="West"/>
    <s v="OFF-BI-10001989"/>
    <s v="Office Supplies"/>
    <s v="Binders"/>
    <s v="Premium Transparent Presentation Covers by GBC"/>
    <x v="1743"/>
    <n v="4"/>
    <n v="0.2"/>
    <n v="23.497599999999995"/>
  </r>
  <r>
    <n v="2029"/>
    <s v="CA-2015-117961"/>
    <d v="2015-11-26T00:00:00"/>
    <d v="2015-11-30T00:00:00"/>
    <s v="Standard Class"/>
    <s v="GP-14740"/>
    <s v="Guy Phonely"/>
    <s v="Corporate"/>
    <s v="United States"/>
    <x v="273"/>
    <x v="31"/>
    <n v="1453"/>
    <s v="East"/>
    <s v="OFF-BI-10000343"/>
    <s v="Office Supplies"/>
    <s v="Binders"/>
    <s v="Pressboard Covers with Storage Hooks, 9 1/2&quot; x 11&quot;, Light Blue"/>
    <x v="1674"/>
    <n v="3"/>
    <n v="0"/>
    <n v="6.9230999999999998"/>
  </r>
  <r>
    <n v="2030"/>
    <s v="CA-2015-117961"/>
    <d v="2015-11-26T00:00:00"/>
    <d v="2015-11-30T00:00:00"/>
    <s v="Standard Class"/>
    <s v="GP-14740"/>
    <s v="Guy Phonely"/>
    <s v="Corporate"/>
    <s v="United States"/>
    <x v="273"/>
    <x v="31"/>
    <n v="1453"/>
    <s v="East"/>
    <s v="OFF-ST-10001172"/>
    <s v="Office Supplies"/>
    <s v="Storage"/>
    <s v="Tennsco Lockers, Sand"/>
    <x v="1744"/>
    <n v="5"/>
    <n v="0"/>
    <n v="25.175999999999998"/>
  </r>
  <r>
    <n v="2031"/>
    <s v="CA-2015-117961"/>
    <d v="2015-11-26T00:00:00"/>
    <d v="2015-11-30T00:00:00"/>
    <s v="Standard Class"/>
    <s v="GP-14740"/>
    <s v="Guy Phonely"/>
    <s v="Corporate"/>
    <s v="United States"/>
    <x v="273"/>
    <x v="31"/>
    <n v="1453"/>
    <s v="East"/>
    <s v="OFF-BI-10003707"/>
    <s v="Office Supplies"/>
    <s v="Binders"/>
    <s v="Aluminum Screw Posts"/>
    <x v="1745"/>
    <n v="4"/>
    <n v="0"/>
    <n v="30.52"/>
  </r>
  <r>
    <n v="2032"/>
    <s v="CA-2015-117961"/>
    <d v="2015-11-26T00:00:00"/>
    <d v="2015-11-30T00:00:00"/>
    <s v="Standard Class"/>
    <s v="GP-14740"/>
    <s v="Guy Phonely"/>
    <s v="Corporate"/>
    <s v="United States"/>
    <x v="273"/>
    <x v="31"/>
    <n v="1453"/>
    <s v="East"/>
    <s v="OFF-PA-10001274"/>
    <s v="Office Supplies"/>
    <s v="Paper"/>
    <s v="Loose Memo Sheets"/>
    <x v="1031"/>
    <n v="3"/>
    <n v="0"/>
    <n v="5.1464999999999996"/>
  </r>
  <r>
    <n v="2033"/>
    <s v="CA-2016-128923"/>
    <d v="2016-12-09T00:00:00"/>
    <d v="2016-12-13T00:00:00"/>
    <s v="Standard Class"/>
    <s v="GB-14530"/>
    <s v="George Bell"/>
    <s v="Corporate"/>
    <s v="United States"/>
    <x v="5"/>
    <x v="5"/>
    <n v="76106"/>
    <s v="Central"/>
    <s v="OFF-PA-10002250"/>
    <s v="Office Supplies"/>
    <s v="Paper"/>
    <s v="Things To Do Today Pad"/>
    <x v="1746"/>
    <n v="2"/>
    <n v="0.2"/>
    <n v="3.2871999999999999"/>
  </r>
  <r>
    <n v="2034"/>
    <s v="CA-2016-128923"/>
    <d v="2016-12-09T00:00:00"/>
    <d v="2016-12-13T00:00:00"/>
    <s v="Standard Class"/>
    <s v="GB-14530"/>
    <s v="George Bell"/>
    <s v="Corporate"/>
    <s v="United States"/>
    <x v="5"/>
    <x v="5"/>
    <n v="76106"/>
    <s v="Central"/>
    <s v="OFF-AR-10000475"/>
    <s v="Office Supplies"/>
    <s v="Art"/>
    <s v="Hunt BOSTON Vista Battery-Operated Pencil Sharpener, Black"/>
    <x v="1747"/>
    <n v="1"/>
    <n v="0.2"/>
    <n v="0.8162000000000007"/>
  </r>
  <r>
    <n v="2035"/>
    <s v="CA-2017-162481"/>
    <d v="2017-09-25T00:00:00"/>
    <d v="2017-09-29T00:00:00"/>
    <s v="Standard Class"/>
    <s v="CT-11995"/>
    <s v="Carol Triggs"/>
    <s v="Consumer"/>
    <s v="United States"/>
    <x v="30"/>
    <x v="11"/>
    <n v="55901"/>
    <s v="Central"/>
    <s v="OFF-BI-10002976"/>
    <s v="Office Supplies"/>
    <s v="Binders"/>
    <s v="ACCOHIDE Binder by Acco"/>
    <x v="341"/>
    <n v="2"/>
    <n v="0"/>
    <n v="3.8822000000000001"/>
  </r>
  <r>
    <n v="2036"/>
    <s v="CA-2017-162481"/>
    <d v="2017-09-25T00:00:00"/>
    <d v="2017-09-29T00:00:00"/>
    <s v="Standard Class"/>
    <s v="CT-11995"/>
    <s v="Carol Triggs"/>
    <s v="Consumer"/>
    <s v="United States"/>
    <x v="30"/>
    <x v="11"/>
    <n v="55901"/>
    <s v="Central"/>
    <s v="FUR-CH-10003061"/>
    <s v="Furniture"/>
    <s v="Chairs"/>
    <s v="Global Leather Task Chair, Black"/>
    <x v="1748"/>
    <n v="3"/>
    <n v="0"/>
    <n v="51.294299999999964"/>
  </r>
  <r>
    <n v="2037"/>
    <s v="CA-2015-119214"/>
    <d v="2015-01-23T00:00:00"/>
    <d v="2015-01-27T00:00:00"/>
    <s v="Standard Class"/>
    <s v="CW-11905"/>
    <s v="Carl Weiss"/>
    <s v="Home Office"/>
    <s v="United States"/>
    <x v="274"/>
    <x v="37"/>
    <n v="59715"/>
    <s v="West"/>
    <s v="OFF-PA-10002893"/>
    <s v="Office Supplies"/>
    <s v="Paper"/>
    <s v="Wirebound Service Call Books, 5 1/2&quot; x 4&quot;"/>
    <x v="1749"/>
    <n v="3"/>
    <n v="0"/>
    <n v="13.9392"/>
  </r>
  <r>
    <n v="2038"/>
    <s v="CA-2015-119214"/>
    <d v="2015-01-23T00:00:00"/>
    <d v="2015-01-27T00:00:00"/>
    <s v="Standard Class"/>
    <s v="CW-11905"/>
    <s v="Carl Weiss"/>
    <s v="Home Office"/>
    <s v="United States"/>
    <x v="274"/>
    <x v="37"/>
    <n v="59715"/>
    <s v="West"/>
    <s v="OFF-LA-10003077"/>
    <s v="Office Supplies"/>
    <s v="Labels"/>
    <s v="Avery 500"/>
    <x v="2"/>
    <n v="2"/>
    <n v="0"/>
    <n v="6.8713999999999995"/>
  </r>
  <r>
    <n v="2039"/>
    <s v="CA-2015-122287"/>
    <d v="2015-06-18T00:00:00"/>
    <d v="2015-06-23T00:00:00"/>
    <s v="Standard Class"/>
    <s v="SN-20560"/>
    <s v="Skye Norling"/>
    <s v="Home Office"/>
    <s v="United States"/>
    <x v="97"/>
    <x v="16"/>
    <n v="85345"/>
    <s v="West"/>
    <s v="OFF-PA-10001661"/>
    <s v="Office Supplies"/>
    <s v="Paper"/>
    <s v="Xerox 1922"/>
    <x v="1655"/>
    <n v="3"/>
    <n v="0.2"/>
    <n v="4.3326000000000002"/>
  </r>
  <r>
    <n v="2040"/>
    <s v="CA-2015-122287"/>
    <d v="2015-06-18T00:00:00"/>
    <d v="2015-06-23T00:00:00"/>
    <s v="Standard Class"/>
    <s v="SN-20560"/>
    <s v="Skye Norling"/>
    <s v="Home Office"/>
    <s v="United States"/>
    <x v="97"/>
    <x v="16"/>
    <n v="85345"/>
    <s v="West"/>
    <s v="OFF-BI-10004656"/>
    <s v="Office Supplies"/>
    <s v="Binders"/>
    <s v="Peel &amp; Stick Add-On Corner Pockets"/>
    <x v="1750"/>
    <n v="7"/>
    <n v="0.7"/>
    <n v="-3.3263999999999996"/>
  </r>
  <r>
    <n v="2041"/>
    <s v="CA-2015-122287"/>
    <d v="2015-06-18T00:00:00"/>
    <d v="2015-06-23T00:00:00"/>
    <s v="Standard Class"/>
    <s v="SN-20560"/>
    <s v="Skye Norling"/>
    <s v="Home Office"/>
    <s v="United States"/>
    <x v="97"/>
    <x v="16"/>
    <n v="85345"/>
    <s v="West"/>
    <s v="OFF-BI-10003707"/>
    <s v="Office Supplies"/>
    <s v="Binders"/>
    <s v="Aluminum Screw Posts"/>
    <x v="1751"/>
    <n v="2"/>
    <n v="0.7"/>
    <n v="-6.1039999999999974"/>
  </r>
  <r>
    <n v="2042"/>
    <s v="CA-2015-122287"/>
    <d v="2015-06-18T00:00:00"/>
    <d v="2015-06-23T00:00:00"/>
    <s v="Standard Class"/>
    <s v="SN-20560"/>
    <s v="Skye Norling"/>
    <s v="Home Office"/>
    <s v="United States"/>
    <x v="97"/>
    <x v="16"/>
    <n v="85345"/>
    <s v="West"/>
    <s v="FUR-FU-10004973"/>
    <s v="Furniture"/>
    <s v="Furnishings"/>
    <s v="Flat Face Poster Frame"/>
    <x v="1752"/>
    <n v="5"/>
    <n v="0.2"/>
    <n v="20.724000000000007"/>
  </r>
  <r>
    <n v="2043"/>
    <s v="CA-2015-104493"/>
    <d v="2015-10-02T00:00:00"/>
    <d v="2015-10-08T00:00:00"/>
    <s v="Standard Class"/>
    <s v="EB-13705"/>
    <s v="Ed Braxton"/>
    <s v="Corporate"/>
    <s v="United States"/>
    <x v="70"/>
    <x v="1"/>
    <n v="92105"/>
    <s v="West"/>
    <s v="OFF-BI-10004817"/>
    <s v="Office Supplies"/>
    <s v="Binders"/>
    <s v="GBC Personal VeloBind Strips"/>
    <x v="1753"/>
    <n v="6"/>
    <n v="0.2"/>
    <n v="20.1264"/>
  </r>
  <r>
    <n v="2044"/>
    <s v="US-2017-158946"/>
    <d v="2017-11-18T00:00:00"/>
    <d v="2017-11-23T00:00:00"/>
    <s v="Standard Class"/>
    <s v="JW-15220"/>
    <s v="Jane Waco"/>
    <s v="Corporate"/>
    <s v="United States"/>
    <x v="80"/>
    <x v="24"/>
    <n v="44107"/>
    <s v="East"/>
    <s v="OFF-AR-10001860"/>
    <s v="Office Supplies"/>
    <s v="Art"/>
    <s v="BIC Liqua Brite Liner"/>
    <x v="1754"/>
    <n v="7"/>
    <n v="0.2"/>
    <n v="7.7728000000000002"/>
  </r>
  <r>
    <n v="2045"/>
    <s v="CA-2014-129168"/>
    <d v="2014-08-17T00:00:00"/>
    <d v="2014-08-23T00:00:00"/>
    <s v="Standard Class"/>
    <s v="KB-16585"/>
    <s v="Ken Black"/>
    <s v="Corporate"/>
    <s v="United States"/>
    <x v="12"/>
    <x v="5"/>
    <n v="77095"/>
    <s v="Central"/>
    <s v="OFF-PA-10001639"/>
    <s v="Office Supplies"/>
    <s v="Paper"/>
    <s v="Xerox 203"/>
    <x v="12"/>
    <n v="3"/>
    <n v="0.2"/>
    <n v="5.4432"/>
  </r>
  <r>
    <n v="2046"/>
    <s v="CA-2016-131835"/>
    <d v="2016-07-17T00:00:00"/>
    <d v="2016-07-21T00:00:00"/>
    <s v="Standard Class"/>
    <s v="MC-17590"/>
    <s v="Matt Collister"/>
    <s v="Corporate"/>
    <s v="United States"/>
    <x v="275"/>
    <x v="30"/>
    <n v="8861"/>
    <s v="East"/>
    <s v="OFF-AP-10004487"/>
    <s v="Office Supplies"/>
    <s v="Appliances"/>
    <s v="Kensington 4 Outlet MasterPiece Compact Power Control Center"/>
    <x v="1755"/>
    <n v="2"/>
    <n v="0"/>
    <n v="45.539199999999994"/>
  </r>
  <r>
    <n v="2047"/>
    <s v="CA-2016-131835"/>
    <d v="2016-07-17T00:00:00"/>
    <d v="2016-07-21T00:00:00"/>
    <s v="Standard Class"/>
    <s v="MC-17590"/>
    <s v="Matt Collister"/>
    <s v="Corporate"/>
    <s v="United States"/>
    <x v="275"/>
    <x v="30"/>
    <n v="8861"/>
    <s v="East"/>
    <s v="TEC-PH-10001760"/>
    <s v="Technology"/>
    <s v="Phones"/>
    <s v="Bose SoundLink Bluetooth Speaker"/>
    <x v="1756"/>
    <n v="3"/>
    <n v="0"/>
    <n v="280.59000000000003"/>
  </r>
  <r>
    <n v="2048"/>
    <s v="CA-2016-131835"/>
    <d v="2016-07-17T00:00:00"/>
    <d v="2016-07-21T00:00:00"/>
    <s v="Standard Class"/>
    <s v="MC-17590"/>
    <s v="Matt Collister"/>
    <s v="Corporate"/>
    <s v="United States"/>
    <x v="275"/>
    <x v="30"/>
    <n v="8861"/>
    <s v="East"/>
    <s v="OFF-PA-10004071"/>
    <s v="Office Supplies"/>
    <s v="Paper"/>
    <s v="Eaton Premium Continuous-Feed Paper, 25% Cotton, Letter Size, White, 1000 Shts/Box"/>
    <x v="447"/>
    <n v="1"/>
    <n v="0"/>
    <n v="26.630399999999998"/>
  </r>
  <r>
    <n v="2049"/>
    <s v="CA-2015-142237"/>
    <d v="2015-07-11T00:00:00"/>
    <d v="2015-07-13T00:00:00"/>
    <s v="First Class"/>
    <s v="CK-12595"/>
    <s v="Clytie Kelty"/>
    <s v="Consumer"/>
    <s v="United States"/>
    <x v="10"/>
    <x v="9"/>
    <n v="19134"/>
    <s v="East"/>
    <s v="FUR-FU-10004848"/>
    <s v="Furniture"/>
    <s v="Furnishings"/>
    <s v="Howard Miller 13-3/4&quot; Diameter Brushed Chrome Round Wall Clock"/>
    <x v="1757"/>
    <n v="7"/>
    <n v="0.2"/>
    <n v="36.224999999999966"/>
  </r>
  <r>
    <n v="2050"/>
    <s v="CA-2015-142237"/>
    <d v="2015-07-11T00:00:00"/>
    <d v="2015-07-13T00:00:00"/>
    <s v="First Class"/>
    <s v="CK-12595"/>
    <s v="Clytie Kelty"/>
    <s v="Consumer"/>
    <s v="United States"/>
    <x v="10"/>
    <x v="9"/>
    <n v="19134"/>
    <s v="East"/>
    <s v="OFF-BI-10004022"/>
    <s v="Office Supplies"/>
    <s v="Binders"/>
    <s v="Acco Suede Grain Vinyl Round Ring Binder"/>
    <x v="1293"/>
    <n v="3"/>
    <n v="0.7"/>
    <n v="-2.0015999999999998"/>
  </r>
  <r>
    <n v="2051"/>
    <s v="CA-2015-142237"/>
    <d v="2015-07-11T00:00:00"/>
    <d v="2015-07-13T00:00:00"/>
    <s v="First Class"/>
    <s v="CK-12595"/>
    <s v="Clytie Kelty"/>
    <s v="Consumer"/>
    <s v="United States"/>
    <x v="10"/>
    <x v="9"/>
    <n v="19134"/>
    <s v="East"/>
    <s v="OFF-BI-10003669"/>
    <s v="Office Supplies"/>
    <s v="Binders"/>
    <s v="3M Organizer Strips"/>
    <x v="1758"/>
    <n v="4"/>
    <n v="0.7"/>
    <n v="-4.7519999999999989"/>
  </r>
  <r>
    <n v="2052"/>
    <s v="CA-2015-142237"/>
    <d v="2015-07-11T00:00:00"/>
    <d v="2015-07-13T00:00:00"/>
    <s v="First Class"/>
    <s v="CK-12595"/>
    <s v="Clytie Kelty"/>
    <s v="Consumer"/>
    <s v="United States"/>
    <x v="10"/>
    <x v="9"/>
    <n v="19134"/>
    <s v="East"/>
    <s v="FUR-CH-10003833"/>
    <s v="Furniture"/>
    <s v="Chairs"/>
    <s v="Novimex Fabric Task Chair"/>
    <x v="1759"/>
    <n v="8"/>
    <n v="0.3"/>
    <n v="-73.175999999999988"/>
  </r>
  <r>
    <n v="2053"/>
    <s v="CA-2015-142237"/>
    <d v="2015-07-11T00:00:00"/>
    <d v="2015-07-13T00:00:00"/>
    <s v="First Class"/>
    <s v="CK-12595"/>
    <s v="Clytie Kelty"/>
    <s v="Consumer"/>
    <s v="United States"/>
    <x v="10"/>
    <x v="9"/>
    <n v="19134"/>
    <s v="East"/>
    <s v="OFF-AR-10003732"/>
    <s v="Office Supplies"/>
    <s v="Art"/>
    <s v="Newell 333"/>
    <x v="1760"/>
    <n v="5"/>
    <n v="0.2"/>
    <n v="0.83399999999999963"/>
  </r>
  <r>
    <n v="2054"/>
    <s v="CA-2015-142237"/>
    <d v="2015-07-11T00:00:00"/>
    <d v="2015-07-13T00:00:00"/>
    <s v="First Class"/>
    <s v="CK-12595"/>
    <s v="Clytie Kelty"/>
    <s v="Consumer"/>
    <s v="United States"/>
    <x v="10"/>
    <x v="9"/>
    <n v="19134"/>
    <s v="East"/>
    <s v="FUR-FU-10003142"/>
    <s v="Furniture"/>
    <s v="Furnishings"/>
    <s v="Master Big Foot Doorstop, Beige"/>
    <x v="869"/>
    <n v="6"/>
    <n v="0.2"/>
    <n v="3.4847999999999981"/>
  </r>
  <r>
    <n v="2055"/>
    <s v="CA-2016-136434"/>
    <d v="2016-12-01T00:00:00"/>
    <d v="2016-12-07T00:00:00"/>
    <s v="Standard Class"/>
    <s v="RD-19480"/>
    <s v="Rick Duston"/>
    <s v="Consumer"/>
    <s v="United States"/>
    <x v="102"/>
    <x v="14"/>
    <n v="47374"/>
    <s v="Central"/>
    <s v="FUR-FU-10001196"/>
    <s v="Furniture"/>
    <s v="Furnishings"/>
    <s v="DAX Cubicle Frames - 8x10"/>
    <x v="1761"/>
    <n v="3"/>
    <n v="0"/>
    <n v="5.1929999999999996"/>
  </r>
  <r>
    <n v="2056"/>
    <s v="CA-2017-120376"/>
    <d v="2017-12-22T00:00:00"/>
    <d v="2017-12-25T00:00:00"/>
    <s v="First Class"/>
    <s v="TP-21130"/>
    <s v="Theone Pippenger"/>
    <s v="Consumer"/>
    <s v="United States"/>
    <x v="66"/>
    <x v="12"/>
    <n v="48227"/>
    <s v="Central"/>
    <s v="TEC-AC-10001114"/>
    <s v="Technology"/>
    <s v="Accessories"/>
    <s v="Microsoft Wireless Mobile Mouse 4000"/>
    <x v="1723"/>
    <n v="5"/>
    <n v="0"/>
    <n v="63.983999999999988"/>
  </r>
  <r>
    <n v="2057"/>
    <s v="CA-2017-120376"/>
    <d v="2017-12-22T00:00:00"/>
    <d v="2017-12-25T00:00:00"/>
    <s v="First Class"/>
    <s v="TP-21130"/>
    <s v="Theone Pippenger"/>
    <s v="Consumer"/>
    <s v="United States"/>
    <x v="66"/>
    <x v="12"/>
    <n v="48227"/>
    <s v="Central"/>
    <s v="FUR-CH-10002335"/>
    <s v="Furniture"/>
    <s v="Chairs"/>
    <s v="Hon GuestStacker Chair"/>
    <x v="1762"/>
    <n v="7"/>
    <n v="0"/>
    <n v="412.5394"/>
  </r>
  <r>
    <n v="2058"/>
    <s v="CA-2017-120376"/>
    <d v="2017-12-22T00:00:00"/>
    <d v="2017-12-25T00:00:00"/>
    <s v="First Class"/>
    <s v="TP-21130"/>
    <s v="Theone Pippenger"/>
    <s v="Consumer"/>
    <s v="United States"/>
    <x v="66"/>
    <x v="12"/>
    <n v="48227"/>
    <s v="Central"/>
    <s v="TEC-AC-10000844"/>
    <s v="Technology"/>
    <s v="Accessories"/>
    <s v="Logitech Gaming G510s - Keyboard"/>
    <x v="1763"/>
    <n v="1"/>
    <n v="0"/>
    <n v="30.596399999999996"/>
  </r>
  <r>
    <n v="2059"/>
    <s v="CA-2017-120376"/>
    <d v="2017-12-22T00:00:00"/>
    <d v="2017-12-25T00:00:00"/>
    <s v="First Class"/>
    <s v="TP-21130"/>
    <s v="Theone Pippenger"/>
    <s v="Consumer"/>
    <s v="United States"/>
    <x v="66"/>
    <x v="12"/>
    <n v="48227"/>
    <s v="Central"/>
    <s v="FUR-TA-10004534"/>
    <s v="Furniture"/>
    <s v="Tables"/>
    <s v="Bevis 44 x 96 Conference Tables"/>
    <x v="1764"/>
    <n v="2"/>
    <n v="0"/>
    <n v="70.005999999999972"/>
  </r>
  <r>
    <n v="2060"/>
    <s v="CA-2014-106439"/>
    <d v="2014-10-31T00:00:00"/>
    <d v="2014-11-04T00:00:00"/>
    <s v="Standard Class"/>
    <s v="GG-14650"/>
    <s v="Greg Guthrie"/>
    <s v="Corporate"/>
    <s v="United States"/>
    <x v="1"/>
    <x v="1"/>
    <n v="90049"/>
    <s v="West"/>
    <s v="OFF-FA-10002975"/>
    <s v="Office Supplies"/>
    <s v="Fasteners"/>
    <s v="Staples"/>
    <x v="1189"/>
    <n v="3"/>
    <n v="0"/>
    <n v="5.2164000000000001"/>
  </r>
  <r>
    <n v="2061"/>
    <s v="CA-2014-106439"/>
    <d v="2014-10-31T00:00:00"/>
    <d v="2014-11-04T00:00:00"/>
    <s v="Standard Class"/>
    <s v="GG-14650"/>
    <s v="Greg Guthrie"/>
    <s v="Corporate"/>
    <s v="United States"/>
    <x v="1"/>
    <x v="1"/>
    <n v="90049"/>
    <s v="West"/>
    <s v="OFF-ST-10003996"/>
    <s v="Office Supplies"/>
    <s v="Storage"/>
    <s v="Letter/Legal File Tote with Clear Snap-On Lid, Black Granite"/>
    <x v="1765"/>
    <n v="5"/>
    <n v="0"/>
    <n v="20.877999999999997"/>
  </r>
  <r>
    <n v="2062"/>
    <s v="CA-2014-106439"/>
    <d v="2014-10-31T00:00:00"/>
    <d v="2014-11-04T00:00:00"/>
    <s v="Standard Class"/>
    <s v="GG-14650"/>
    <s v="Greg Guthrie"/>
    <s v="Corporate"/>
    <s v="United States"/>
    <x v="1"/>
    <x v="1"/>
    <n v="90049"/>
    <s v="West"/>
    <s v="OFF-BI-10002571"/>
    <s v="Office Supplies"/>
    <s v="Binders"/>
    <s v="Avery Framed View Binder, EZD Ring (Locking), Navy, 1 1/2&quot;"/>
    <x v="1766"/>
    <n v="2"/>
    <n v="0.2"/>
    <n v="5.3891999999999989"/>
  </r>
  <r>
    <n v="2063"/>
    <s v="CA-2014-106439"/>
    <d v="2014-10-31T00:00:00"/>
    <d v="2014-11-04T00:00:00"/>
    <s v="Standard Class"/>
    <s v="GG-14650"/>
    <s v="Greg Guthrie"/>
    <s v="Corporate"/>
    <s v="United States"/>
    <x v="1"/>
    <x v="1"/>
    <n v="90049"/>
    <s v="West"/>
    <s v="OFF-PA-10000477"/>
    <s v="Office Supplies"/>
    <s v="Paper"/>
    <s v="Xerox 1952"/>
    <x v="1767"/>
    <n v="13"/>
    <n v="0"/>
    <n v="30.427800000000005"/>
  </r>
  <r>
    <n v="2064"/>
    <s v="CA-2014-106439"/>
    <d v="2014-10-31T00:00:00"/>
    <d v="2014-11-04T00:00:00"/>
    <s v="Standard Class"/>
    <s v="GG-14650"/>
    <s v="Greg Guthrie"/>
    <s v="Corporate"/>
    <s v="United States"/>
    <x v="1"/>
    <x v="1"/>
    <n v="90049"/>
    <s v="West"/>
    <s v="OFF-BI-10004209"/>
    <s v="Office Supplies"/>
    <s v="Binders"/>
    <s v="Fellowes Twister Kit, Gray/Clear, 3/pkg"/>
    <x v="1768"/>
    <n v="3"/>
    <n v="0.2"/>
    <n v="6.0299999999999994"/>
  </r>
  <r>
    <n v="2065"/>
    <s v="CA-2014-106439"/>
    <d v="2014-10-31T00:00:00"/>
    <d v="2014-11-04T00:00:00"/>
    <s v="Standard Class"/>
    <s v="GG-14650"/>
    <s v="Greg Guthrie"/>
    <s v="Corporate"/>
    <s v="United States"/>
    <x v="1"/>
    <x v="1"/>
    <n v="90049"/>
    <s v="West"/>
    <s v="OFF-ST-10001963"/>
    <s v="Office Supplies"/>
    <s v="Storage"/>
    <s v="Tennsco Regal Shelving Units"/>
    <x v="1769"/>
    <n v="4"/>
    <n v="0"/>
    <n v="12.169199999999989"/>
  </r>
  <r>
    <n v="2066"/>
    <s v="CA-2014-106439"/>
    <d v="2014-10-31T00:00:00"/>
    <d v="2014-11-04T00:00:00"/>
    <s v="Standard Class"/>
    <s v="GG-14650"/>
    <s v="Greg Guthrie"/>
    <s v="Corporate"/>
    <s v="United States"/>
    <x v="1"/>
    <x v="1"/>
    <n v="90049"/>
    <s v="West"/>
    <s v="FUR-CH-10003833"/>
    <s v="Furniture"/>
    <s v="Chairs"/>
    <s v="Novimex Fabric Task Chair"/>
    <x v="1770"/>
    <n v="3"/>
    <n v="0.2"/>
    <n v="-9.1470000000000056"/>
  </r>
  <r>
    <n v="2067"/>
    <s v="CA-2014-106439"/>
    <d v="2014-10-31T00:00:00"/>
    <d v="2014-11-04T00:00:00"/>
    <s v="Standard Class"/>
    <s v="GG-14650"/>
    <s v="Greg Guthrie"/>
    <s v="Corporate"/>
    <s v="United States"/>
    <x v="1"/>
    <x v="1"/>
    <n v="90049"/>
    <s v="West"/>
    <s v="TEC-AC-10004568"/>
    <s v="Technology"/>
    <s v="Accessories"/>
    <s v="Maxell LTO Ultrium - 800 GB"/>
    <x v="1771"/>
    <n v="9"/>
    <n v="0"/>
    <n v="47.862899999999982"/>
  </r>
  <r>
    <n v="2068"/>
    <s v="CA-2014-106439"/>
    <d v="2014-10-31T00:00:00"/>
    <d v="2014-11-04T00:00:00"/>
    <s v="Standard Class"/>
    <s v="GG-14650"/>
    <s v="Greg Guthrie"/>
    <s v="Corporate"/>
    <s v="United States"/>
    <x v="1"/>
    <x v="1"/>
    <n v="90049"/>
    <s v="West"/>
    <s v="OFF-AR-10001419"/>
    <s v="Office Supplies"/>
    <s v="Art"/>
    <s v="Newell 325"/>
    <x v="714"/>
    <n v="3"/>
    <n v="0"/>
    <n v="3.7169999999999996"/>
  </r>
  <r>
    <n v="2069"/>
    <s v="CA-2015-133452"/>
    <d v="2015-04-13T00:00:00"/>
    <d v="2015-04-19T00:00:00"/>
    <s v="Standard Class"/>
    <s v="ZC-21910"/>
    <s v="Zuschuss Carroll"/>
    <s v="Consumer"/>
    <s v="United States"/>
    <x v="225"/>
    <x v="1"/>
    <n v="91767"/>
    <s v="West"/>
    <s v="TEC-AC-10002800"/>
    <s v="Technology"/>
    <s v="Accessories"/>
    <s v="Plantronics Audio 478 Stereo USB Headset"/>
    <x v="1772"/>
    <n v="4"/>
    <n v="0"/>
    <n v="69.98599999999999"/>
  </r>
  <r>
    <n v="2070"/>
    <s v="CA-2015-133452"/>
    <d v="2015-04-13T00:00:00"/>
    <d v="2015-04-19T00:00:00"/>
    <s v="Standard Class"/>
    <s v="ZC-21910"/>
    <s v="Zuschuss Carroll"/>
    <s v="Consumer"/>
    <s v="United States"/>
    <x v="225"/>
    <x v="1"/>
    <n v="91767"/>
    <s v="West"/>
    <s v="FUR-TA-10003954"/>
    <s v="Furniture"/>
    <s v="Tables"/>
    <s v="Hon 94000 Series Round Tables"/>
    <x v="1773"/>
    <n v="3"/>
    <n v="0.2"/>
    <n v="-97.739399999999989"/>
  </r>
  <r>
    <n v="2071"/>
    <s v="CA-2016-146521"/>
    <d v="2016-07-21T00:00:00"/>
    <d v="2016-07-23T00:00:00"/>
    <s v="Second Class"/>
    <s v="CC-12610"/>
    <s v="Corey Catlett"/>
    <s v="Corporate"/>
    <s v="United States"/>
    <x v="10"/>
    <x v="9"/>
    <n v="19134"/>
    <s v="East"/>
    <s v="OFF-BI-10000301"/>
    <s v="Office Supplies"/>
    <s v="Binders"/>
    <s v="GBC Instant Report Kit"/>
    <x v="1774"/>
    <n v="1"/>
    <n v="0.7"/>
    <n v="-1.294"/>
  </r>
  <r>
    <n v="2072"/>
    <s v="US-2017-110996"/>
    <d v="2017-11-20T00:00:00"/>
    <d v="2017-11-25T00:00:00"/>
    <s v="Standard Class"/>
    <s v="KA-16525"/>
    <s v="Kelly Andreada"/>
    <s v="Consumer"/>
    <s v="United States"/>
    <x v="276"/>
    <x v="1"/>
    <n v="91761"/>
    <s v="West"/>
    <s v="FUR-CH-10003956"/>
    <s v="Furniture"/>
    <s v="Chairs"/>
    <s v="Novimex High-Tech Fabric Mesh Task Chair"/>
    <x v="514"/>
    <n v="5"/>
    <n v="0.2"/>
    <n v="-46.137000000000029"/>
  </r>
  <r>
    <n v="2073"/>
    <s v="CA-2016-129693"/>
    <d v="2016-11-26T00:00:00"/>
    <d v="2016-12-02T00:00:00"/>
    <s v="Standard Class"/>
    <s v="TC-20980"/>
    <s v="Tamara Chand"/>
    <s v="Corporate"/>
    <s v="United States"/>
    <x v="4"/>
    <x v="4"/>
    <n v="98105"/>
    <s v="West"/>
    <s v="OFF-BI-10002954"/>
    <s v="Office Supplies"/>
    <s v="Binders"/>
    <s v="Newell 3-Hole Punched Plastic Slotted Magazine Holders for Binders"/>
    <x v="1775"/>
    <n v="2"/>
    <n v="0.2"/>
    <n v="2.5591999999999997"/>
  </r>
  <r>
    <n v="2074"/>
    <s v="CA-2017-122504"/>
    <d v="2017-11-07T00:00:00"/>
    <d v="2017-11-12T00:00:00"/>
    <s v="Second Class"/>
    <s v="DB-13270"/>
    <s v="Deborah Brumfield"/>
    <s v="Home Office"/>
    <s v="United States"/>
    <x v="71"/>
    <x v="1"/>
    <n v="94513"/>
    <s v="West"/>
    <s v="TEC-AC-10003289"/>
    <s v="Technology"/>
    <s v="Accessories"/>
    <s v="Anker Ultra-Slim Mini Bluetooth 3.0 Wireless Keyboard"/>
    <x v="1543"/>
    <n v="3"/>
    <n v="0"/>
    <n v="13.793099999999999"/>
  </r>
  <r>
    <n v="2075"/>
    <s v="CA-2017-122504"/>
    <d v="2017-11-07T00:00:00"/>
    <d v="2017-11-12T00:00:00"/>
    <s v="Second Class"/>
    <s v="DB-13270"/>
    <s v="Deborah Brumfield"/>
    <s v="Home Office"/>
    <s v="United States"/>
    <x v="71"/>
    <x v="1"/>
    <n v="94513"/>
    <s v="West"/>
    <s v="TEC-PH-10002468"/>
    <s v="Technology"/>
    <s v="Phones"/>
    <s v="Plantronics CS 50-USB - headset - Convertible, Monaural"/>
    <x v="1776"/>
    <n v="7"/>
    <n v="0.2"/>
    <n v="66.635100000000023"/>
  </r>
  <r>
    <n v="2076"/>
    <s v="CA-2014-131051"/>
    <d v="2014-12-01T00:00:00"/>
    <d v="2014-12-05T00:00:00"/>
    <s v="Standard Class"/>
    <s v="TR-21325"/>
    <s v="Toby Ritter"/>
    <s v="Consumer"/>
    <s v="United States"/>
    <x v="8"/>
    <x v="1"/>
    <n v="94122"/>
    <s v="West"/>
    <s v="FUR-FU-10001861"/>
    <s v="Furniture"/>
    <s v="Furnishings"/>
    <s v="Floodlight Indoor Halogen Bulbs, 1 Bulb per Pack, 60 Watts"/>
    <x v="1777"/>
    <n v="3"/>
    <n v="0"/>
    <n v="28.517999999999994"/>
  </r>
  <r>
    <n v="2077"/>
    <s v="CA-2017-140676"/>
    <d v="2017-09-12T00:00:00"/>
    <d v="2017-09-15T00:00:00"/>
    <s v="First Class"/>
    <s v="BF-11080"/>
    <s v="Bart Folk"/>
    <s v="Consumer"/>
    <s v="United States"/>
    <x v="248"/>
    <x v="39"/>
    <n v="21215"/>
    <s v="East"/>
    <s v="OFF-PA-10004082"/>
    <s v="Office Supplies"/>
    <s v="Paper"/>
    <s v="Adams Telephone Message Book w/Frequently-Called Numbers Space, 400 Messages per Book"/>
    <x v="1778"/>
    <n v="5"/>
    <n v="0"/>
    <n v="19.950000000000003"/>
  </r>
  <r>
    <n v="2078"/>
    <s v="CA-2017-140676"/>
    <d v="2017-09-12T00:00:00"/>
    <d v="2017-09-15T00:00:00"/>
    <s v="First Class"/>
    <s v="BF-11080"/>
    <s v="Bart Folk"/>
    <s v="Consumer"/>
    <s v="United States"/>
    <x v="248"/>
    <x v="39"/>
    <n v="21215"/>
    <s v="East"/>
    <s v="OFF-AP-10000358"/>
    <s v="Office Supplies"/>
    <s v="Appliances"/>
    <s v="Fellowes Basic Home/Office Series Surge Protectors"/>
    <x v="1779"/>
    <n v="7"/>
    <n v="0"/>
    <n v="26.349399999999992"/>
  </r>
  <r>
    <n v="2079"/>
    <s v="CA-2017-140676"/>
    <d v="2017-09-12T00:00:00"/>
    <d v="2017-09-15T00:00:00"/>
    <s v="First Class"/>
    <s v="BF-11080"/>
    <s v="Bart Folk"/>
    <s v="Consumer"/>
    <s v="United States"/>
    <x v="248"/>
    <x v="39"/>
    <n v="21215"/>
    <s v="East"/>
    <s v="OFF-PA-10004243"/>
    <s v="Office Supplies"/>
    <s v="Paper"/>
    <s v="Xerox 1939"/>
    <x v="453"/>
    <n v="5"/>
    <n v="0"/>
    <n v="45.527999999999992"/>
  </r>
  <r>
    <n v="2080"/>
    <s v="CA-2015-120103"/>
    <d v="2015-12-24T00:00:00"/>
    <d v="2015-12-29T00:00:00"/>
    <s v="Standard Class"/>
    <s v="MS-17365"/>
    <s v="Maribeth Schnelling"/>
    <s v="Consumer"/>
    <s v="United States"/>
    <x v="42"/>
    <x v="16"/>
    <n v="85023"/>
    <s v="West"/>
    <s v="OFF-PA-10001295"/>
    <s v="Office Supplies"/>
    <s v="Paper"/>
    <s v="Computer Printout Paper with Letter-Trim Perforations"/>
    <x v="1780"/>
    <n v="7"/>
    <n v="0.2"/>
    <n v="37.181199999999997"/>
  </r>
  <r>
    <n v="2081"/>
    <s v="CA-2015-120103"/>
    <d v="2015-12-24T00:00:00"/>
    <d v="2015-12-29T00:00:00"/>
    <s v="Standard Class"/>
    <s v="MS-17365"/>
    <s v="Maribeth Schnelling"/>
    <s v="Consumer"/>
    <s v="United States"/>
    <x v="42"/>
    <x v="16"/>
    <n v="85023"/>
    <s v="West"/>
    <s v="TEC-PH-10002170"/>
    <s v="Technology"/>
    <s v="Phones"/>
    <s v="ClearSounds CSC500 Amplified Spirit Phone Corded phone"/>
    <x v="1781"/>
    <n v="2"/>
    <n v="0.2"/>
    <n v="11.198400000000003"/>
  </r>
  <r>
    <n v="2082"/>
    <s v="CA-2015-120103"/>
    <d v="2015-12-24T00:00:00"/>
    <d v="2015-12-29T00:00:00"/>
    <s v="Standard Class"/>
    <s v="MS-17365"/>
    <s v="Maribeth Schnelling"/>
    <s v="Consumer"/>
    <s v="United States"/>
    <x v="42"/>
    <x v="16"/>
    <n v="85023"/>
    <s v="West"/>
    <s v="FUR-FU-10002885"/>
    <s v="Furniture"/>
    <s v="Furnishings"/>
    <s v="Magna Visual Magnetic Picture Hangers"/>
    <x v="326"/>
    <n v="2"/>
    <n v="0.2"/>
    <n v="1.7352000000000005"/>
  </r>
  <r>
    <n v="2083"/>
    <s v="CA-2017-104647"/>
    <d v="2017-02-23T00:00:00"/>
    <d v="2017-03-01T00:00:00"/>
    <s v="Standard Class"/>
    <s v="CK-12595"/>
    <s v="Clytie Kelty"/>
    <s v="Consumer"/>
    <s v="United States"/>
    <x v="1"/>
    <x v="1"/>
    <n v="90008"/>
    <s v="West"/>
    <s v="OFF-PA-10002870"/>
    <s v="Office Supplies"/>
    <s v="Paper"/>
    <s v="Ampad Phone Message Book, Recycled, 400 Message Capacity, 5 ¾” x 11”"/>
    <x v="782"/>
    <n v="6"/>
    <n v="0"/>
    <n v="16.847999999999999"/>
  </r>
  <r>
    <n v="2084"/>
    <s v="CA-2014-110352"/>
    <d v="2014-11-23T00:00:00"/>
    <d v="2014-11-29T00:00:00"/>
    <s v="Standard Class"/>
    <s v="ED-13885"/>
    <s v="Emily Ducich"/>
    <s v="Home Office"/>
    <s v="United States"/>
    <x v="12"/>
    <x v="5"/>
    <n v="77036"/>
    <s v="Central"/>
    <s v="OFF-LA-10003923"/>
    <s v="Office Supplies"/>
    <s v="Labels"/>
    <s v="Alphabetical Labels for Top Tab Filing"/>
    <x v="208"/>
    <n v="2"/>
    <n v="0.2"/>
    <n v="8.879999999999999"/>
  </r>
  <r>
    <n v="2085"/>
    <s v="CA-2016-140501"/>
    <d v="2016-06-23T00:00:00"/>
    <d v="2016-06-28T00:00:00"/>
    <s v="Standard Class"/>
    <s v="IM-15070"/>
    <s v="Irene Maddox"/>
    <s v="Consumer"/>
    <s v="United States"/>
    <x v="20"/>
    <x v="15"/>
    <n v="10009"/>
    <s v="East"/>
    <s v="OFF-LA-10003510"/>
    <s v="Office Supplies"/>
    <s v="Labels"/>
    <s v="Avery 4027 File Folder Labels for Dot Matrix Printers, 5000 Labels per Box, White"/>
    <x v="1176"/>
    <n v="4"/>
    <n v="0"/>
    <n v="56.175200000000004"/>
  </r>
  <r>
    <n v="2086"/>
    <s v="CA-2016-140501"/>
    <d v="2016-06-23T00:00:00"/>
    <d v="2016-06-28T00:00:00"/>
    <s v="Standard Class"/>
    <s v="IM-15070"/>
    <s v="Irene Maddox"/>
    <s v="Consumer"/>
    <s v="United States"/>
    <x v="20"/>
    <x v="15"/>
    <n v="10009"/>
    <s v="East"/>
    <s v="OFF-LA-10000248"/>
    <s v="Office Supplies"/>
    <s v="Labels"/>
    <s v="Avery 52"/>
    <x v="1782"/>
    <n v="5"/>
    <n v="0"/>
    <n v="8.6715"/>
  </r>
  <r>
    <n v="2087"/>
    <s v="CA-2016-140501"/>
    <d v="2016-06-23T00:00:00"/>
    <d v="2016-06-28T00:00:00"/>
    <s v="Standard Class"/>
    <s v="IM-15070"/>
    <s v="Irene Maddox"/>
    <s v="Consumer"/>
    <s v="United States"/>
    <x v="20"/>
    <x v="15"/>
    <n v="10009"/>
    <s v="East"/>
    <s v="OFF-ST-10000060"/>
    <s v="Office Supplies"/>
    <s v="Storage"/>
    <s v="Fellowes Bankers Box Staxonsteel Drawer File/Stacking System"/>
    <x v="1783"/>
    <n v="5"/>
    <n v="0"/>
    <n v="38.988000000000014"/>
  </r>
  <r>
    <n v="2088"/>
    <s v="CA-2016-140501"/>
    <d v="2016-06-23T00:00:00"/>
    <d v="2016-06-28T00:00:00"/>
    <s v="Standard Class"/>
    <s v="IM-15070"/>
    <s v="Irene Maddox"/>
    <s v="Consumer"/>
    <s v="United States"/>
    <x v="20"/>
    <x v="15"/>
    <n v="10009"/>
    <s v="East"/>
    <s v="OFF-PA-10003129"/>
    <s v="Office Supplies"/>
    <s v="Paper"/>
    <s v="Tops White Computer Printout Paper"/>
    <x v="64"/>
    <n v="3"/>
    <n v="0"/>
    <n v="68.963099999999997"/>
  </r>
  <r>
    <n v="2089"/>
    <s v="CA-2016-140501"/>
    <d v="2016-06-23T00:00:00"/>
    <d v="2016-06-28T00:00:00"/>
    <s v="Standard Class"/>
    <s v="IM-15070"/>
    <s v="Irene Maddox"/>
    <s v="Consumer"/>
    <s v="United States"/>
    <x v="20"/>
    <x v="15"/>
    <n v="10009"/>
    <s v="East"/>
    <s v="OFF-FA-10004076"/>
    <s v="Office Supplies"/>
    <s v="Fasteners"/>
    <s v="Translucent Push Pins by OIC"/>
    <x v="536"/>
    <n v="2"/>
    <n v="0"/>
    <n v="1.4651999999999998"/>
  </r>
  <r>
    <n v="2090"/>
    <s v="CA-2015-139290"/>
    <d v="2015-10-26T00:00:00"/>
    <d v="2015-10-30T00:00:00"/>
    <s v="Standard Class"/>
    <s v="MY-17380"/>
    <s v="Maribeth Yedwab"/>
    <s v="Corporate"/>
    <s v="United States"/>
    <x v="277"/>
    <x v="1"/>
    <n v="91730"/>
    <s v="West"/>
    <s v="OFF-LA-10004008"/>
    <s v="Office Supplies"/>
    <s v="Labels"/>
    <s v="Avery 507"/>
    <x v="1784"/>
    <n v="2"/>
    <n v="0"/>
    <n v="2.6495999999999995"/>
  </r>
  <r>
    <n v="2091"/>
    <s v="CA-2017-166142"/>
    <d v="2017-07-15T00:00:00"/>
    <d v="2017-07-19T00:00:00"/>
    <s v="Standard Class"/>
    <s v="MM-17260"/>
    <s v="Magdelene Morse"/>
    <s v="Consumer"/>
    <s v="United States"/>
    <x v="40"/>
    <x v="13"/>
    <n v="19805"/>
    <s v="East"/>
    <s v="OFF-BI-10004094"/>
    <s v="Office Supplies"/>
    <s v="Binders"/>
    <s v="GBC Standard Plastic Binding Systems Combs"/>
    <x v="1785"/>
    <n v="3"/>
    <n v="0"/>
    <n v="13.009499999999999"/>
  </r>
  <r>
    <n v="2092"/>
    <s v="CA-2017-166142"/>
    <d v="2017-07-15T00:00:00"/>
    <d v="2017-07-19T00:00:00"/>
    <s v="Standard Class"/>
    <s v="MM-17260"/>
    <s v="Magdelene Morse"/>
    <s v="Consumer"/>
    <s v="United States"/>
    <x v="40"/>
    <x v="13"/>
    <n v="19805"/>
    <s v="East"/>
    <s v="FUR-TA-10004607"/>
    <s v="Furniture"/>
    <s v="Tables"/>
    <s v="Hon 2111 Invitation Series Straight Table"/>
    <x v="1786"/>
    <n v="3"/>
    <n v="0.3"/>
    <n v="-48.783900000000031"/>
  </r>
  <r>
    <n v="2093"/>
    <s v="CA-2014-145926"/>
    <d v="2014-11-17T00:00:00"/>
    <d v="2014-11-21T00:00:00"/>
    <s v="Standard Class"/>
    <s v="MP-17470"/>
    <s v="Mark Packer"/>
    <s v="Home Office"/>
    <s v="United States"/>
    <x v="278"/>
    <x v="11"/>
    <n v="56560"/>
    <s v="Central"/>
    <s v="FUR-CH-10004289"/>
    <s v="Furniture"/>
    <s v="Chairs"/>
    <s v="Global Super Steno Chair"/>
    <x v="1787"/>
    <n v="5"/>
    <n v="0"/>
    <n v="81.58299999999997"/>
  </r>
  <r>
    <n v="2094"/>
    <s v="CA-2015-149678"/>
    <d v="2015-04-13T00:00:00"/>
    <d v="2015-04-15T00:00:00"/>
    <s v="Second Class"/>
    <s v="AW-10840"/>
    <s v="Anthony Witt"/>
    <s v="Consumer"/>
    <s v="United States"/>
    <x v="168"/>
    <x v="27"/>
    <n v="87401"/>
    <s v="West"/>
    <s v="OFF-SU-10004498"/>
    <s v="Office Supplies"/>
    <s v="Supplies"/>
    <s v="Martin-Yale Premier Letter Opener"/>
    <x v="1788"/>
    <n v="1"/>
    <n v="0"/>
    <n v="0.38640000000000008"/>
  </r>
  <r>
    <n v="2095"/>
    <s v="US-2015-164357"/>
    <d v="2015-11-25T00:00:00"/>
    <d v="2015-11-29T00:00:00"/>
    <s v="Standard Class"/>
    <s v="SF-20065"/>
    <s v="Sandra Flanagan"/>
    <s v="Consumer"/>
    <s v="United States"/>
    <x v="40"/>
    <x v="3"/>
    <n v="28403"/>
    <s v="South"/>
    <s v="OFF-AR-10001177"/>
    <s v="Office Supplies"/>
    <s v="Art"/>
    <s v="Newell 349"/>
    <x v="1332"/>
    <n v="5"/>
    <n v="0.2"/>
    <n v="1.4759999999999982"/>
  </r>
  <r>
    <n v="2096"/>
    <s v="US-2016-146570"/>
    <d v="2016-05-15T00:00:00"/>
    <d v="2016-05-20T00:00:00"/>
    <s v="Standard Class"/>
    <s v="SN-20710"/>
    <s v="Steve Nguyen"/>
    <s v="Home Office"/>
    <s v="United States"/>
    <x v="25"/>
    <x v="35"/>
    <n v="39212"/>
    <s v="South"/>
    <s v="OFF-BI-10001718"/>
    <s v="Office Supplies"/>
    <s v="Binders"/>
    <s v="GBC DocuBind P50 Personal Binding Machine"/>
    <x v="1789"/>
    <n v="8"/>
    <n v="0"/>
    <n v="240.56479999999999"/>
  </r>
  <r>
    <n v="2097"/>
    <s v="US-2016-146570"/>
    <d v="2016-05-15T00:00:00"/>
    <d v="2016-05-20T00:00:00"/>
    <s v="Standard Class"/>
    <s v="SN-20710"/>
    <s v="Steve Nguyen"/>
    <s v="Home Office"/>
    <s v="United States"/>
    <x v="25"/>
    <x v="35"/>
    <n v="39212"/>
    <s v="South"/>
    <s v="OFF-AR-10004602"/>
    <s v="Office Supplies"/>
    <s v="Art"/>
    <s v="Boston KS Multi-Size Manual Pencil Sharpener"/>
    <x v="1377"/>
    <n v="4"/>
    <n v="0"/>
    <n v="25.748800000000003"/>
  </r>
  <r>
    <n v="2098"/>
    <s v="US-2016-146570"/>
    <d v="2016-05-15T00:00:00"/>
    <d v="2016-05-20T00:00:00"/>
    <s v="Standard Class"/>
    <s v="SN-20710"/>
    <s v="Steve Nguyen"/>
    <s v="Home Office"/>
    <s v="United States"/>
    <x v="25"/>
    <x v="35"/>
    <n v="39212"/>
    <s v="South"/>
    <s v="OFF-AR-10003856"/>
    <s v="Office Supplies"/>
    <s v="Art"/>
    <s v="Newell 344"/>
    <x v="484"/>
    <n v="3"/>
    <n v="0"/>
    <n v="2.1683999999999997"/>
  </r>
  <r>
    <n v="2099"/>
    <s v="CA-2017-124401"/>
    <d v="2017-09-07T00:00:00"/>
    <d v="2017-09-12T00:00:00"/>
    <s v="Standard Class"/>
    <s v="RD-19900"/>
    <s v="Ruben Dartt"/>
    <s v="Consumer"/>
    <s v="United States"/>
    <x v="32"/>
    <x v="21"/>
    <n v="97206"/>
    <s v="West"/>
    <s v="OFF-ST-10000649"/>
    <s v="Office Supplies"/>
    <s v="Storage"/>
    <s v="Hanging Personal Folder File"/>
    <x v="1023"/>
    <n v="3"/>
    <n v="0.2"/>
    <n v="2.3550000000000022"/>
  </r>
  <r>
    <n v="2100"/>
    <s v="CA-2017-124401"/>
    <d v="2017-09-07T00:00:00"/>
    <d v="2017-09-12T00:00:00"/>
    <s v="Standard Class"/>
    <s v="RD-19900"/>
    <s v="Ruben Dartt"/>
    <s v="Consumer"/>
    <s v="United States"/>
    <x v="32"/>
    <x v="21"/>
    <n v="97206"/>
    <s v="West"/>
    <s v="TEC-AC-10002926"/>
    <s v="Technology"/>
    <s v="Accessories"/>
    <s v="Logitech Wireless Marathon Mouse M705"/>
    <x v="1790"/>
    <n v="7"/>
    <n v="0.2"/>
    <n v="80.48390000000002"/>
  </r>
  <r>
    <n v="2101"/>
    <s v="US-2014-140116"/>
    <d v="2014-03-10T00:00:00"/>
    <d v="2014-03-17T00:00:00"/>
    <s v="Standard Class"/>
    <s v="KT-16480"/>
    <s v="Kean Thornton"/>
    <s v="Consumer"/>
    <s v="United States"/>
    <x v="60"/>
    <x v="22"/>
    <n v="80219"/>
    <s v="West"/>
    <s v="OFF-ST-10000078"/>
    <s v="Office Supplies"/>
    <s v="Storage"/>
    <s v="Tennsco 6- and 18-Compartment Lockers"/>
    <x v="1791"/>
    <n v="3"/>
    <n v="0.2"/>
    <n v="-15.910200000000088"/>
  </r>
  <r>
    <n v="2102"/>
    <s v="US-2014-140116"/>
    <d v="2014-03-10T00:00:00"/>
    <d v="2014-03-17T00:00:00"/>
    <s v="Standard Class"/>
    <s v="KT-16480"/>
    <s v="Kean Thornton"/>
    <s v="Consumer"/>
    <s v="United States"/>
    <x v="60"/>
    <x v="22"/>
    <n v="80219"/>
    <s v="West"/>
    <s v="OFF-AR-10001044"/>
    <s v="Office Supplies"/>
    <s v="Art"/>
    <s v="BOSTON Ranger #55 Pencil Sharpener, Black"/>
    <x v="1792"/>
    <n v="4"/>
    <n v="0.2"/>
    <n v="9.3563999999999936"/>
  </r>
  <r>
    <n v="2103"/>
    <s v="CA-2014-123295"/>
    <d v="2014-07-18T00:00:00"/>
    <d v="2014-07-18T00:00:00"/>
    <s v="Same Day"/>
    <s v="AH-10120"/>
    <s v="Adrian Hane"/>
    <s v="Home Office"/>
    <s v="United States"/>
    <x v="93"/>
    <x v="16"/>
    <n v="85705"/>
    <s v="West"/>
    <s v="FUR-CH-10002372"/>
    <s v="Furniture"/>
    <s v="Chairs"/>
    <s v="Office Star - Ergonomically Designed Knee Chair"/>
    <x v="1793"/>
    <n v="4"/>
    <n v="0.2"/>
    <n v="-25.913599999999988"/>
  </r>
  <r>
    <n v="2104"/>
    <s v="CA-2017-167101"/>
    <d v="2017-03-24T00:00:00"/>
    <d v="2017-03-28T00:00:00"/>
    <s v="Second Class"/>
    <s v="BM-11650"/>
    <s v="Brian Moss"/>
    <s v="Corporate"/>
    <s v="United States"/>
    <x v="20"/>
    <x v="15"/>
    <n v="10009"/>
    <s v="East"/>
    <s v="OFF-PA-10000357"/>
    <s v="Office Supplies"/>
    <s v="Paper"/>
    <s v="Xerox 1888"/>
    <x v="1794"/>
    <n v="4"/>
    <n v="0"/>
    <n v="106.52159999999999"/>
  </r>
  <r>
    <n v="2105"/>
    <s v="CA-2017-167101"/>
    <d v="2017-03-24T00:00:00"/>
    <d v="2017-03-28T00:00:00"/>
    <s v="Second Class"/>
    <s v="BM-11650"/>
    <s v="Brian Moss"/>
    <s v="Corporate"/>
    <s v="United States"/>
    <x v="20"/>
    <x v="15"/>
    <n v="10009"/>
    <s v="East"/>
    <s v="TEC-AC-10001266"/>
    <s v="Technology"/>
    <s v="Accessories"/>
    <s v="Memorex Micro Travel Drive 8 GB"/>
    <x v="1795"/>
    <n v="2"/>
    <n v="0"/>
    <n v="11.7"/>
  </r>
  <r>
    <n v="2106"/>
    <s v="US-2014-167633"/>
    <d v="2014-09-30T00:00:00"/>
    <d v="2014-10-05T00:00:00"/>
    <s v="Standard Class"/>
    <s v="BW-11200"/>
    <s v="Ben Wallace"/>
    <s v="Consumer"/>
    <s v="United States"/>
    <x v="199"/>
    <x v="2"/>
    <n v="33437"/>
    <s v="South"/>
    <s v="OFF-PA-10004888"/>
    <s v="Office Supplies"/>
    <s v="Paper"/>
    <s v="Xerox 217"/>
    <x v="12"/>
    <n v="3"/>
    <n v="0.2"/>
    <n v="5.4432"/>
  </r>
  <r>
    <n v="2107"/>
    <s v="US-2014-152723"/>
    <d v="2014-09-26T00:00:00"/>
    <d v="2014-09-26T00:00:00"/>
    <s v="Same Day"/>
    <s v="HG-14965"/>
    <s v="Henry Goldwyn"/>
    <s v="Corporate"/>
    <s v="United States"/>
    <x v="279"/>
    <x v="5"/>
    <n v="75150"/>
    <s v="Central"/>
    <s v="OFF-BI-10003460"/>
    <s v="Office Supplies"/>
    <s v="Binders"/>
    <s v="Acco 3-Hole Punch"/>
    <x v="1796"/>
    <n v="1"/>
    <n v="0.8"/>
    <n v="-1.4016000000000002"/>
  </r>
  <r>
    <n v="2108"/>
    <s v="CA-2015-164882"/>
    <d v="2015-10-31T00:00:00"/>
    <d v="2015-10-31T00:00:00"/>
    <s v="Same Day"/>
    <s v="SG-20080"/>
    <s v="Sandra Glassco"/>
    <s v="Consumer"/>
    <s v="United States"/>
    <x v="56"/>
    <x v="1"/>
    <n v="92374"/>
    <s v="West"/>
    <s v="OFF-PA-10000157"/>
    <s v="Office Supplies"/>
    <s v="Paper"/>
    <s v="Xerox 191"/>
    <x v="1024"/>
    <n v="1"/>
    <n v="0"/>
    <n v="9.3905999999999992"/>
  </r>
  <r>
    <n v="2109"/>
    <s v="CA-2015-164882"/>
    <d v="2015-10-31T00:00:00"/>
    <d v="2015-10-31T00:00:00"/>
    <s v="Same Day"/>
    <s v="SG-20080"/>
    <s v="Sandra Glassco"/>
    <s v="Consumer"/>
    <s v="United States"/>
    <x v="56"/>
    <x v="1"/>
    <n v="92374"/>
    <s v="West"/>
    <s v="OFF-BI-10004519"/>
    <s v="Office Supplies"/>
    <s v="Binders"/>
    <s v="GBC DocuBind P100 Manual Binding Machine"/>
    <x v="1115"/>
    <n v="3"/>
    <n v="0.2"/>
    <n v="124.48499999999999"/>
  </r>
  <r>
    <n v="2110"/>
    <s v="CA-2015-164882"/>
    <d v="2015-10-31T00:00:00"/>
    <d v="2015-10-31T00:00:00"/>
    <s v="Same Day"/>
    <s v="SG-20080"/>
    <s v="Sandra Glassco"/>
    <s v="Consumer"/>
    <s v="United States"/>
    <x v="56"/>
    <x v="1"/>
    <n v="92374"/>
    <s v="West"/>
    <s v="OFF-AR-10004272"/>
    <s v="Office Supplies"/>
    <s v="Art"/>
    <s v="Newell 308"/>
    <x v="1325"/>
    <n v="3"/>
    <n v="0"/>
    <n v="1.2599999999999998"/>
  </r>
  <r>
    <n v="2111"/>
    <s v="CA-2015-164882"/>
    <d v="2015-10-31T00:00:00"/>
    <d v="2015-10-31T00:00:00"/>
    <s v="Same Day"/>
    <s v="SG-20080"/>
    <s v="Sandra Glassco"/>
    <s v="Consumer"/>
    <s v="United States"/>
    <x v="56"/>
    <x v="1"/>
    <n v="92374"/>
    <s v="West"/>
    <s v="OFF-FA-10000585"/>
    <s v="Office Supplies"/>
    <s v="Fasteners"/>
    <s v="OIC Bulk Pack Metal Binder Clips"/>
    <x v="1797"/>
    <n v="5"/>
    <n v="0"/>
    <n v="8.0269999999999992"/>
  </r>
  <r>
    <n v="2112"/>
    <s v="CA-2015-164882"/>
    <d v="2015-10-31T00:00:00"/>
    <d v="2015-10-31T00:00:00"/>
    <s v="Same Day"/>
    <s v="SG-20080"/>
    <s v="Sandra Glassco"/>
    <s v="Consumer"/>
    <s v="United States"/>
    <x v="56"/>
    <x v="1"/>
    <n v="92374"/>
    <s v="West"/>
    <s v="FUR-CH-10004218"/>
    <s v="Furniture"/>
    <s v="Chairs"/>
    <s v="Global Fabric Manager's Chair, Dark Gray"/>
    <x v="831"/>
    <n v="4"/>
    <n v="0.2"/>
    <n v="20.196000000000012"/>
  </r>
  <r>
    <n v="2113"/>
    <s v="CA-2015-164882"/>
    <d v="2015-10-31T00:00:00"/>
    <d v="2015-10-31T00:00:00"/>
    <s v="Same Day"/>
    <s v="SG-20080"/>
    <s v="Sandra Glassco"/>
    <s v="Consumer"/>
    <s v="United States"/>
    <x v="56"/>
    <x v="1"/>
    <n v="92374"/>
    <s v="West"/>
    <s v="OFF-SU-10004231"/>
    <s v="Office Supplies"/>
    <s v="Supplies"/>
    <s v="Acme Tagit Stainless Steel Antibacterial Scissors"/>
    <x v="1286"/>
    <n v="3"/>
    <n v="0"/>
    <n v="8.0190000000000001"/>
  </r>
  <r>
    <n v="2114"/>
    <s v="CA-2015-164882"/>
    <d v="2015-10-31T00:00:00"/>
    <d v="2015-10-31T00:00:00"/>
    <s v="Same Day"/>
    <s v="SG-20080"/>
    <s v="Sandra Glassco"/>
    <s v="Consumer"/>
    <s v="United States"/>
    <x v="56"/>
    <x v="1"/>
    <n v="92374"/>
    <s v="West"/>
    <s v="TEC-PH-10001578"/>
    <s v="Technology"/>
    <s v="Phones"/>
    <s v="Polycom SoundStation2 EX Conference phone"/>
    <x v="1798"/>
    <n v="4"/>
    <n v="0.2"/>
    <n v="145.78199999999993"/>
  </r>
  <r>
    <n v="2115"/>
    <s v="CA-2015-164882"/>
    <d v="2015-10-31T00:00:00"/>
    <d v="2015-10-31T00:00:00"/>
    <s v="Same Day"/>
    <s v="SG-20080"/>
    <s v="Sandra Glassco"/>
    <s v="Consumer"/>
    <s v="United States"/>
    <x v="56"/>
    <x v="1"/>
    <n v="92374"/>
    <s v="West"/>
    <s v="OFF-ST-10003638"/>
    <s v="Office Supplies"/>
    <s v="Storage"/>
    <s v="Mobile Personal File Cube"/>
    <x v="1799"/>
    <n v="2"/>
    <n v="0"/>
    <n v="12.646799999999999"/>
  </r>
  <r>
    <n v="2116"/>
    <s v="CA-2015-164882"/>
    <d v="2015-10-31T00:00:00"/>
    <d v="2015-10-31T00:00:00"/>
    <s v="Same Day"/>
    <s v="SG-20080"/>
    <s v="Sandra Glassco"/>
    <s v="Consumer"/>
    <s v="United States"/>
    <x v="56"/>
    <x v="1"/>
    <n v="92374"/>
    <s v="West"/>
    <s v="FUR-BO-10002213"/>
    <s v="Furniture"/>
    <s v="Bookcases"/>
    <s v="DMI Eclipse Executive Suite Bookcases"/>
    <x v="1800"/>
    <n v="1"/>
    <n v="0.15"/>
    <n v="20.03919999999998"/>
  </r>
  <r>
    <n v="2117"/>
    <s v="CA-2015-159786"/>
    <d v="2015-10-12T00:00:00"/>
    <d v="2015-10-17T00:00:00"/>
    <s v="Second Class"/>
    <s v="RK-19300"/>
    <s v="Ralph Kennedy"/>
    <s v="Consumer"/>
    <s v="United States"/>
    <x v="30"/>
    <x v="15"/>
    <n v="14609"/>
    <s v="East"/>
    <s v="FUR-TA-10001307"/>
    <s v="Furniture"/>
    <s v="Tables"/>
    <s v="SAFCO PlanMaster Heigh-Adjustable Drafting Table Base, 43w x 30d x 30-37h, Black"/>
    <x v="1801"/>
    <n v="1"/>
    <n v="0.4"/>
    <n v="-13.978000000000009"/>
  </r>
  <r>
    <n v="2118"/>
    <s v="CA-2016-130267"/>
    <d v="2016-09-19T00:00:00"/>
    <d v="2016-09-23T00:00:00"/>
    <s v="Standard Class"/>
    <s v="SW-20245"/>
    <s v="Scot Wooten"/>
    <s v="Consumer"/>
    <s v="United States"/>
    <x v="280"/>
    <x v="1"/>
    <n v="95207"/>
    <s v="West"/>
    <s v="OFF-PA-10002222"/>
    <s v="Office Supplies"/>
    <s v="Paper"/>
    <s v="Xerox Color Copier Paper, 11&quot; x 17&quot;, Ream"/>
    <x v="1802"/>
    <n v="7"/>
    <n v="0"/>
    <n v="73.544799999999995"/>
  </r>
  <r>
    <n v="2119"/>
    <s v="CA-2017-155460"/>
    <d v="2017-04-13T00:00:00"/>
    <d v="2017-04-15T00:00:00"/>
    <s v="First Class"/>
    <s v="RW-19630"/>
    <s v="Rob Williams"/>
    <s v="Corporate"/>
    <s v="United States"/>
    <x v="4"/>
    <x v="4"/>
    <n v="98105"/>
    <s v="West"/>
    <s v="OFF-PA-10002479"/>
    <s v="Office Supplies"/>
    <s v="Paper"/>
    <s v="Xerox 4200 Series MultiUse Premium Copy Paper (20Lb. and 84 Bright)"/>
    <x v="267"/>
    <n v="1"/>
    <n v="0"/>
    <n v="2.3759999999999999"/>
  </r>
  <r>
    <n v="2120"/>
    <s v="CA-2017-155460"/>
    <d v="2017-04-13T00:00:00"/>
    <d v="2017-04-15T00:00:00"/>
    <s v="First Class"/>
    <s v="RW-19630"/>
    <s v="Rob Williams"/>
    <s v="Corporate"/>
    <s v="United States"/>
    <x v="4"/>
    <x v="4"/>
    <n v="98105"/>
    <s v="West"/>
    <s v="OFF-BI-10003091"/>
    <s v="Office Supplies"/>
    <s v="Binders"/>
    <s v="GBC DocuBind TL200 Manual Binding Machine"/>
    <x v="1658"/>
    <n v="5"/>
    <n v="0.2"/>
    <n v="302.37299999999993"/>
  </r>
  <r>
    <n v="2121"/>
    <s v="US-2017-168690"/>
    <d v="2017-01-07T00:00:00"/>
    <d v="2017-01-13T00:00:00"/>
    <s v="Standard Class"/>
    <s v="TS-21085"/>
    <s v="Thais Sissman"/>
    <s v="Consumer"/>
    <s v="United States"/>
    <x v="281"/>
    <x v="2"/>
    <n v="32174"/>
    <s v="South"/>
    <s v="OFF-BI-10000145"/>
    <s v="Office Supplies"/>
    <s v="Binders"/>
    <s v="Zipper Ring Binder Pockets"/>
    <x v="1803"/>
    <n v="3"/>
    <n v="0.7"/>
    <n v="-1.9656000000000002"/>
  </r>
  <r>
    <n v="2122"/>
    <s v="CA-2017-158246"/>
    <d v="2017-11-09T00:00:00"/>
    <d v="2017-11-11T00:00:00"/>
    <s v="First Class"/>
    <s v="JB-15400"/>
    <s v="Jennifer Braxton"/>
    <s v="Corporate"/>
    <s v="United States"/>
    <x v="282"/>
    <x v="1"/>
    <n v="94086"/>
    <s v="West"/>
    <s v="FUR-CH-10003061"/>
    <s v="Furniture"/>
    <s v="Chairs"/>
    <s v="Global Leather Task Chair, Black"/>
    <x v="1804"/>
    <n v="3"/>
    <n v="0.2"/>
    <n v="-2.6997000000000355"/>
  </r>
  <r>
    <n v="2123"/>
    <s v="CA-2017-167381"/>
    <d v="2017-09-22T00:00:00"/>
    <d v="2017-09-24T00:00:00"/>
    <s v="Second Class"/>
    <s v="EH-14005"/>
    <s v="Erica Hernandez"/>
    <s v="Home Office"/>
    <s v="United States"/>
    <x v="190"/>
    <x v="12"/>
    <n v="48911"/>
    <s v="Central"/>
    <s v="FUR-BO-10001972"/>
    <s v="Furniture"/>
    <s v="Bookcases"/>
    <s v="O'Sullivan 4-Shelf Bookcase in Odessa Pine"/>
    <x v="1805"/>
    <n v="2"/>
    <n v="0"/>
    <n v="41.133199999999988"/>
  </r>
  <r>
    <n v="2124"/>
    <s v="CA-2017-167381"/>
    <d v="2017-09-22T00:00:00"/>
    <d v="2017-09-24T00:00:00"/>
    <s v="Second Class"/>
    <s v="EH-14005"/>
    <s v="Erica Hernandez"/>
    <s v="Home Office"/>
    <s v="United States"/>
    <x v="190"/>
    <x v="12"/>
    <n v="48911"/>
    <s v="Central"/>
    <s v="OFF-LA-10000134"/>
    <s v="Office Supplies"/>
    <s v="Labels"/>
    <s v="Avery 511"/>
    <x v="1806"/>
    <n v="9"/>
    <n v="0"/>
    <n v="13.3056"/>
  </r>
  <r>
    <n v="2125"/>
    <s v="CA-2017-144862"/>
    <d v="2017-12-01T00:00:00"/>
    <d v="2017-12-05T00:00:00"/>
    <s v="Standard Class"/>
    <s v="EH-14005"/>
    <s v="Erica Hernandez"/>
    <s v="Home Office"/>
    <s v="United States"/>
    <x v="10"/>
    <x v="9"/>
    <n v="19143"/>
    <s v="East"/>
    <s v="OFF-EN-10003040"/>
    <s v="Office Supplies"/>
    <s v="Envelopes"/>
    <s v="Quality Park Security Envelopes"/>
    <x v="1807"/>
    <n v="5"/>
    <n v="0.2"/>
    <n v="35.329499999999996"/>
  </r>
  <r>
    <n v="2126"/>
    <s v="CA-2017-144862"/>
    <d v="2017-12-01T00:00:00"/>
    <d v="2017-12-05T00:00:00"/>
    <s v="Standard Class"/>
    <s v="EH-14005"/>
    <s v="Erica Hernandez"/>
    <s v="Home Office"/>
    <s v="United States"/>
    <x v="10"/>
    <x v="9"/>
    <n v="19143"/>
    <s v="East"/>
    <s v="TEC-PH-10000923"/>
    <s v="Technology"/>
    <s v="Phones"/>
    <s v="Belkin SportFit Armband For iPhone 5s/5c, Fuchsia"/>
    <x v="1581"/>
    <n v="7"/>
    <n v="0.4"/>
    <n v="9.4436999999999998"/>
  </r>
  <r>
    <n v="2127"/>
    <s v="CA-2014-126032"/>
    <d v="2014-06-23T00:00:00"/>
    <d v="2014-06-28T00:00:00"/>
    <s v="Standard Class"/>
    <s v="BS-11665"/>
    <s v="Brian Stugart"/>
    <s v="Consumer"/>
    <s v="United States"/>
    <x v="10"/>
    <x v="9"/>
    <n v="19143"/>
    <s v="East"/>
    <s v="TEC-AC-10000158"/>
    <s v="Technology"/>
    <s v="Accessories"/>
    <s v="Sony 64GB Class 10 Micro SDHC R40 Memory Card"/>
    <x v="1808"/>
    <n v="3"/>
    <n v="0.2"/>
    <n v="1.079699999999999"/>
  </r>
  <r>
    <n v="2128"/>
    <s v="CA-2015-134859"/>
    <d v="2015-10-04T00:00:00"/>
    <d v="2015-10-09T00:00:00"/>
    <s v="Standard Class"/>
    <s v="JK-16120"/>
    <s v="Julie Kriz"/>
    <s v="Home Office"/>
    <s v="United States"/>
    <x v="10"/>
    <x v="9"/>
    <n v="19134"/>
    <s v="East"/>
    <s v="FUR-FU-10003623"/>
    <s v="Furniture"/>
    <s v="Furnishings"/>
    <s v="DataProducts Ampli Magnifier Task Lamp, Black,"/>
    <x v="1809"/>
    <n v="3"/>
    <n v="0.2"/>
    <n v="6.4943999999999953"/>
  </r>
  <r>
    <n v="2129"/>
    <s v="CA-2015-134859"/>
    <d v="2015-10-04T00:00:00"/>
    <d v="2015-10-09T00:00:00"/>
    <s v="Standard Class"/>
    <s v="JK-16120"/>
    <s v="Julie Kriz"/>
    <s v="Home Office"/>
    <s v="United States"/>
    <x v="10"/>
    <x v="9"/>
    <n v="19134"/>
    <s v="East"/>
    <s v="OFF-PA-10001293"/>
    <s v="Office Supplies"/>
    <s v="Paper"/>
    <s v="Xerox 1946"/>
    <x v="561"/>
    <n v="4"/>
    <n v="0.2"/>
    <n v="7.2576000000000001"/>
  </r>
  <r>
    <n v="2130"/>
    <s v="US-2014-114188"/>
    <d v="2014-05-20T00:00:00"/>
    <d v="2014-05-22T00:00:00"/>
    <s v="Second Class"/>
    <s v="RF-19345"/>
    <s v="Randy Ferguson"/>
    <s v="Corporate"/>
    <s v="United States"/>
    <x v="18"/>
    <x v="38"/>
    <n v="3820"/>
    <s v="East"/>
    <s v="OFF-AP-10000124"/>
    <s v="Office Supplies"/>
    <s v="Appliances"/>
    <s v="Acco 6 Outlet Guardian Basic Surge Suppressor"/>
    <x v="1810"/>
    <n v="4"/>
    <n v="0"/>
    <n v="9.3184000000000005"/>
  </r>
  <r>
    <n v="2131"/>
    <s v="US-2014-114188"/>
    <d v="2014-05-20T00:00:00"/>
    <d v="2014-05-22T00:00:00"/>
    <s v="Second Class"/>
    <s v="RF-19345"/>
    <s v="Randy Ferguson"/>
    <s v="Corporate"/>
    <s v="United States"/>
    <x v="18"/>
    <x v="38"/>
    <n v="3820"/>
    <s v="East"/>
    <s v="OFF-AR-10004511"/>
    <s v="Office Supplies"/>
    <s v="Art"/>
    <s v="Sanford Colorific Scented Colored Pencils, 12/Pack"/>
    <x v="1811"/>
    <n v="9"/>
    <n v="0"/>
    <n v="11.9412"/>
  </r>
  <r>
    <n v="2132"/>
    <s v="US-2014-114188"/>
    <d v="2014-05-20T00:00:00"/>
    <d v="2014-05-22T00:00:00"/>
    <s v="Second Class"/>
    <s v="RF-19345"/>
    <s v="Randy Ferguson"/>
    <s v="Corporate"/>
    <s v="United States"/>
    <x v="18"/>
    <x v="38"/>
    <n v="3820"/>
    <s v="East"/>
    <s v="FUR-FU-10000076"/>
    <s v="Furniture"/>
    <s v="Furnishings"/>
    <s v="24-Hour Round Wall Clock"/>
    <x v="395"/>
    <n v="7"/>
    <n v="0"/>
    <n v="60.139800000000015"/>
  </r>
  <r>
    <n v="2133"/>
    <s v="CA-2015-156524"/>
    <d v="2015-11-20T00:00:00"/>
    <d v="2015-11-26T00:00:00"/>
    <s v="Standard Class"/>
    <s v="DL-12865"/>
    <s v="Dan Lawera"/>
    <s v="Consumer"/>
    <s v="United States"/>
    <x v="20"/>
    <x v="15"/>
    <n v="10011"/>
    <s v="East"/>
    <s v="OFF-PA-10003883"/>
    <s v="Office Supplies"/>
    <s v="Paper"/>
    <s v="Message Book, Phone, Wirebound Standard Line Memo, 2 3/4&quot; X 5&quot;"/>
    <x v="1812"/>
    <n v="3"/>
    <n v="0"/>
    <n v="9.0389999999999997"/>
  </r>
  <r>
    <n v="2134"/>
    <s v="CA-2015-122210"/>
    <d v="2015-11-30T00:00:00"/>
    <d v="2015-12-04T00:00:00"/>
    <s v="Standard Class"/>
    <s v="WB-21850"/>
    <s v="William Brown"/>
    <s v="Consumer"/>
    <s v="United States"/>
    <x v="10"/>
    <x v="9"/>
    <n v="19134"/>
    <s v="East"/>
    <s v="OFF-BI-10003656"/>
    <s v="Office Supplies"/>
    <s v="Binders"/>
    <s v="Fellowes PB200 Plastic Comb Binding Machine"/>
    <x v="1813"/>
    <n v="3"/>
    <n v="0.7"/>
    <n v="-122.39280000000002"/>
  </r>
  <r>
    <n v="2135"/>
    <s v="CA-2015-122210"/>
    <d v="2015-11-30T00:00:00"/>
    <d v="2015-12-04T00:00:00"/>
    <s v="Standard Class"/>
    <s v="WB-21850"/>
    <s v="William Brown"/>
    <s v="Consumer"/>
    <s v="United States"/>
    <x v="10"/>
    <x v="9"/>
    <n v="19134"/>
    <s v="East"/>
    <s v="OFF-FA-10000053"/>
    <s v="Office Supplies"/>
    <s v="Fasteners"/>
    <s v="Revere Boxed Rubber Bands by Revere"/>
    <x v="1814"/>
    <n v="7"/>
    <n v="0.2"/>
    <n v="-2.3813999999999993"/>
  </r>
  <r>
    <n v="2136"/>
    <s v="CA-2015-122210"/>
    <d v="2015-11-30T00:00:00"/>
    <d v="2015-12-04T00:00:00"/>
    <s v="Standard Class"/>
    <s v="WB-21850"/>
    <s v="William Brown"/>
    <s v="Consumer"/>
    <s v="United States"/>
    <x v="10"/>
    <x v="9"/>
    <n v="19134"/>
    <s v="East"/>
    <s v="TEC-PH-10002807"/>
    <s v="Technology"/>
    <s v="Phones"/>
    <s v="Motorla HX550 Universal Bluetooth Headset"/>
    <x v="1815"/>
    <n v="4"/>
    <n v="0.4"/>
    <n v="15.819999999999993"/>
  </r>
  <r>
    <n v="2137"/>
    <s v="CA-2015-156377"/>
    <d v="2015-12-31T00:00:00"/>
    <d v="2016-01-05T00:00:00"/>
    <s v="Standard Class"/>
    <s v="TB-21625"/>
    <s v="Trudy Brown"/>
    <s v="Consumer"/>
    <s v="United States"/>
    <x v="55"/>
    <x v="5"/>
    <n v="75051"/>
    <s v="Central"/>
    <s v="FUR-FU-10002364"/>
    <s v="Furniture"/>
    <s v="Furnishings"/>
    <s v="Eldon Expressions Wood Desk Accessories, Oak"/>
    <x v="1816"/>
    <n v="5"/>
    <n v="0.6"/>
    <n v="-11.439000000000004"/>
  </r>
  <r>
    <n v="2138"/>
    <s v="CA-2015-156377"/>
    <d v="2015-12-31T00:00:00"/>
    <d v="2016-01-05T00:00:00"/>
    <s v="Standard Class"/>
    <s v="TB-21625"/>
    <s v="Trudy Brown"/>
    <s v="Consumer"/>
    <s v="United States"/>
    <x v="55"/>
    <x v="5"/>
    <n v="75051"/>
    <s v="Central"/>
    <s v="OFF-BI-10002954"/>
    <s v="Office Supplies"/>
    <s v="Binders"/>
    <s v="Newell 3-Hole Punched Plastic Slotted Magazine Holders for Binders"/>
    <x v="1817"/>
    <n v="4"/>
    <n v="0.8"/>
    <n v="-5.8496000000000024"/>
  </r>
  <r>
    <n v="2139"/>
    <s v="US-2017-157896"/>
    <d v="2017-11-16T00:00:00"/>
    <d v="2017-11-16T00:00:00"/>
    <s v="Same Day"/>
    <s v="CB-12415"/>
    <s v="Christy Brittain"/>
    <s v="Consumer"/>
    <s v="United States"/>
    <x v="20"/>
    <x v="15"/>
    <n v="10009"/>
    <s v="East"/>
    <s v="OFF-PA-10004092"/>
    <s v="Office Supplies"/>
    <s v="Paper"/>
    <s v="Tops Green Bar Computer Printout Paper"/>
    <x v="678"/>
    <n v="3"/>
    <n v="0"/>
    <n v="73.41"/>
  </r>
  <r>
    <n v="2140"/>
    <s v="CA-2014-159520"/>
    <d v="2014-06-06T00:00:00"/>
    <d v="2014-06-11T00:00:00"/>
    <s v="Standard Class"/>
    <s v="GT-14635"/>
    <s v="Grant Thornton"/>
    <s v="Corporate"/>
    <s v="United States"/>
    <x v="85"/>
    <x v="15"/>
    <n v="11561"/>
    <s v="East"/>
    <s v="OFF-BI-10003982"/>
    <s v="Office Supplies"/>
    <s v="Binders"/>
    <s v="Wilson Jones Century Plastic Molded Ring Binders"/>
    <x v="1818"/>
    <n v="9"/>
    <n v="0.2"/>
    <n v="50.471099999999993"/>
  </r>
  <r>
    <n v="2141"/>
    <s v="CA-2014-159520"/>
    <d v="2014-06-06T00:00:00"/>
    <d v="2014-06-11T00:00:00"/>
    <s v="Standard Class"/>
    <s v="GT-14635"/>
    <s v="Grant Thornton"/>
    <s v="Corporate"/>
    <s v="United States"/>
    <x v="85"/>
    <x v="15"/>
    <n v="11561"/>
    <s v="East"/>
    <s v="OFF-SU-10001664"/>
    <s v="Office Supplies"/>
    <s v="Supplies"/>
    <s v="Acme Office Executive Series Stainless Steel Trimmers"/>
    <x v="1819"/>
    <n v="2"/>
    <n v="0"/>
    <n v="4.4564000000000004"/>
  </r>
  <r>
    <n v="2142"/>
    <s v="CA-2014-159520"/>
    <d v="2014-06-06T00:00:00"/>
    <d v="2014-06-11T00:00:00"/>
    <s v="Standard Class"/>
    <s v="GT-14635"/>
    <s v="Grant Thornton"/>
    <s v="Corporate"/>
    <s v="United States"/>
    <x v="85"/>
    <x v="15"/>
    <n v="11561"/>
    <s v="East"/>
    <s v="FUR-TA-10003238"/>
    <s v="Furniture"/>
    <s v="Tables"/>
    <s v="Chromcraft Bull-Nose Wood 48&quot; x 96&quot; Rectangular Conference Tables"/>
    <x v="1820"/>
    <n v="3"/>
    <n v="0.4"/>
    <n v="-347.11740000000009"/>
  </r>
  <r>
    <n v="2143"/>
    <s v="CA-2016-155481"/>
    <d v="2016-09-01T00:00:00"/>
    <d v="2016-09-05T00:00:00"/>
    <s v="Standard Class"/>
    <s v="DK-13225"/>
    <s v="Dean Katz"/>
    <s v="Corporate"/>
    <s v="United States"/>
    <x v="10"/>
    <x v="9"/>
    <n v="19140"/>
    <s v="East"/>
    <s v="OFF-PA-10004675"/>
    <s v="Office Supplies"/>
    <s v="Paper"/>
    <s v="Telephone Message Books with Fax/Mobile Section, 5 1/2&quot; x 3 3/16&quot;"/>
    <x v="429"/>
    <n v="6"/>
    <n v="0.2"/>
    <n v="9.9059999999999988"/>
  </r>
  <r>
    <n v="2144"/>
    <s v="CA-2016-155481"/>
    <d v="2016-09-01T00:00:00"/>
    <d v="2016-09-05T00:00:00"/>
    <s v="Standard Class"/>
    <s v="DK-13225"/>
    <s v="Dean Katz"/>
    <s v="Corporate"/>
    <s v="United States"/>
    <x v="10"/>
    <x v="9"/>
    <n v="19140"/>
    <s v="East"/>
    <s v="TEC-PH-10002293"/>
    <s v="Technology"/>
    <s v="Phones"/>
    <s v="Anker 36W 4-Port USB Wall Charger Travel Power Adapter for iPhone 5s 5c 5"/>
    <x v="1821"/>
    <n v="2"/>
    <n v="0.4"/>
    <n v="-4.7975999999999974"/>
  </r>
  <r>
    <n v="2145"/>
    <s v="CA-2016-155481"/>
    <d v="2016-09-01T00:00:00"/>
    <d v="2016-09-05T00:00:00"/>
    <s v="Standard Class"/>
    <s v="DK-13225"/>
    <s v="Dean Katz"/>
    <s v="Corporate"/>
    <s v="United States"/>
    <x v="10"/>
    <x v="9"/>
    <n v="19140"/>
    <s v="East"/>
    <s v="OFF-FA-10002780"/>
    <s v="Office Supplies"/>
    <s v="Fasteners"/>
    <s v="Staples"/>
    <x v="1822"/>
    <n v="7"/>
    <n v="0.2"/>
    <n v="5.4235999999999995"/>
  </r>
  <r>
    <n v="2146"/>
    <s v="US-2016-152051"/>
    <d v="2016-06-25T00:00:00"/>
    <d v="2016-06-29T00:00:00"/>
    <s v="Standard Class"/>
    <s v="TS-21160"/>
    <s v="Theresa Swint"/>
    <s v="Corporate"/>
    <s v="United States"/>
    <x v="283"/>
    <x v="9"/>
    <n v="17403"/>
    <s v="East"/>
    <s v="FUR-CH-10002965"/>
    <s v="Furniture"/>
    <s v="Chairs"/>
    <s v="Global Leather Highback Executive Chair with Pneumatic Height Adjustment, Black"/>
    <x v="1823"/>
    <n v="3"/>
    <n v="0.3"/>
    <n v="-18.088200000000001"/>
  </r>
  <r>
    <n v="2147"/>
    <s v="US-2016-152051"/>
    <d v="2016-06-25T00:00:00"/>
    <d v="2016-06-29T00:00:00"/>
    <s v="Standard Class"/>
    <s v="TS-21160"/>
    <s v="Theresa Swint"/>
    <s v="Corporate"/>
    <s v="United States"/>
    <x v="283"/>
    <x v="9"/>
    <n v="17403"/>
    <s v="East"/>
    <s v="OFF-BI-10004781"/>
    <s v="Office Supplies"/>
    <s v="Binders"/>
    <s v="GBC Wire Binding Strips"/>
    <x v="1824"/>
    <n v="4"/>
    <n v="0.7"/>
    <n v="-27.93119999999999"/>
  </r>
  <r>
    <n v="2148"/>
    <s v="US-2016-152051"/>
    <d v="2016-06-25T00:00:00"/>
    <d v="2016-06-29T00:00:00"/>
    <s v="Standard Class"/>
    <s v="TS-21160"/>
    <s v="Theresa Swint"/>
    <s v="Corporate"/>
    <s v="United States"/>
    <x v="283"/>
    <x v="9"/>
    <n v="17403"/>
    <s v="East"/>
    <s v="OFF-ST-10001713"/>
    <s v="Office Supplies"/>
    <s v="Storage"/>
    <s v="Gould Plastics 9-Pocket Panel Bin, 18-3/8w x 5-1/4d x 20-1/2h, Black"/>
    <x v="1825"/>
    <n v="6"/>
    <n v="0.2"/>
    <n v="-50.870400000000018"/>
  </r>
  <r>
    <n v="2149"/>
    <s v="CA-2014-141607"/>
    <d v="2014-12-12T00:00:00"/>
    <d v="2014-12-17T00:00:00"/>
    <s v="Standard Class"/>
    <s v="WB-21850"/>
    <s v="William Brown"/>
    <s v="Consumer"/>
    <s v="United States"/>
    <x v="3"/>
    <x v="1"/>
    <n v="94521"/>
    <s v="West"/>
    <s v="FUR-FU-10003975"/>
    <s v="Furniture"/>
    <s v="Furnishings"/>
    <s v="Eldon Advantage Chair Mats for Low to Medium Pile Carpets"/>
    <x v="1826"/>
    <n v="1"/>
    <n v="0"/>
    <n v="4.330999999999996"/>
  </r>
  <r>
    <n v="2150"/>
    <s v="CA-2017-102771"/>
    <d v="2017-03-31T00:00:00"/>
    <d v="2017-04-05T00:00:00"/>
    <s v="Standard Class"/>
    <s v="DO-13435"/>
    <s v="Denny Ordway"/>
    <s v="Consumer"/>
    <s v="United States"/>
    <x v="20"/>
    <x v="15"/>
    <n v="10035"/>
    <s v="East"/>
    <s v="TEC-PH-10001536"/>
    <s v="Technology"/>
    <s v="Phones"/>
    <s v="Spigen Samsung Galaxy S5 Case Wallet"/>
    <x v="1827"/>
    <n v="5"/>
    <n v="0"/>
    <n v="22.086999999999996"/>
  </r>
  <r>
    <n v="2151"/>
    <s v="US-2017-139969"/>
    <d v="2017-11-19T00:00:00"/>
    <d v="2017-11-26T00:00:00"/>
    <s v="Standard Class"/>
    <s v="AF-10870"/>
    <s v="Art Ferguson"/>
    <s v="Consumer"/>
    <s v="United States"/>
    <x v="284"/>
    <x v="5"/>
    <n v="77840"/>
    <s v="Central"/>
    <s v="FUR-CH-10001973"/>
    <s v="Furniture"/>
    <s v="Chairs"/>
    <s v="Office Star Flex Back Scooter Chair with White Frame"/>
    <x v="1828"/>
    <n v="3"/>
    <n v="0.3"/>
    <n v="-53.270399999999995"/>
  </r>
  <r>
    <n v="2152"/>
    <s v="CA-2014-167360"/>
    <d v="2014-11-24T00:00:00"/>
    <d v="2014-11-29T00:00:00"/>
    <s v="Second Class"/>
    <s v="RB-19435"/>
    <s v="Richard Bierner"/>
    <s v="Consumer"/>
    <s v="United States"/>
    <x v="285"/>
    <x v="25"/>
    <n v="63116"/>
    <s v="Central"/>
    <s v="TEC-AC-10001772"/>
    <s v="Technology"/>
    <s v="Accessories"/>
    <s v="Memorex Mini Travel Drive 16 GB USB 2.0 Flash Drive"/>
    <x v="1829"/>
    <n v="7"/>
    <n v="0"/>
    <n v="43.598100000000002"/>
  </r>
  <r>
    <n v="2153"/>
    <s v="CA-2015-123505"/>
    <d v="2015-11-22T00:00:00"/>
    <d v="2015-11-26T00:00:00"/>
    <s v="Standard Class"/>
    <s v="AR-10540"/>
    <s v="Andy Reiter"/>
    <s v="Consumer"/>
    <s v="United States"/>
    <x v="94"/>
    <x v="31"/>
    <n v="2169"/>
    <s v="East"/>
    <s v="OFF-PA-10002586"/>
    <s v="Office Supplies"/>
    <s v="Paper"/>
    <s v="Xerox 1970"/>
    <x v="1830"/>
    <n v="3"/>
    <n v="0"/>
    <n v="7.0218000000000007"/>
  </r>
  <r>
    <n v="2154"/>
    <s v="CA-2016-117282"/>
    <d v="2016-07-14T00:00:00"/>
    <d v="2016-07-18T00:00:00"/>
    <s v="Standard Class"/>
    <s v="DR-12880"/>
    <s v="Dan Reichenbach"/>
    <s v="Corporate"/>
    <s v="United States"/>
    <x v="20"/>
    <x v="15"/>
    <n v="10009"/>
    <s v="East"/>
    <s v="OFF-BI-10004094"/>
    <s v="Office Supplies"/>
    <s v="Binders"/>
    <s v="GBC Standard Plastic Binding Systems Combs"/>
    <x v="1831"/>
    <n v="2"/>
    <n v="0.2"/>
    <n v="5.133"/>
  </r>
  <r>
    <n v="2155"/>
    <s v="US-2016-120460"/>
    <d v="2016-04-30T00:00:00"/>
    <d v="2016-05-05T00:00:00"/>
    <s v="Standard Class"/>
    <s v="BF-11170"/>
    <s v="Ben Ferrer"/>
    <s v="Home Office"/>
    <s v="United States"/>
    <x v="61"/>
    <x v="5"/>
    <n v="75081"/>
    <s v="Central"/>
    <s v="FUR-FU-10004973"/>
    <s v="Furniture"/>
    <s v="Furnishings"/>
    <s v="Flat Face Poster Frame"/>
    <x v="1832"/>
    <n v="3"/>
    <n v="0.6"/>
    <n v="-10.173599999999997"/>
  </r>
  <r>
    <n v="2156"/>
    <s v="CA-2016-111115"/>
    <d v="2016-07-25T00:00:00"/>
    <d v="2016-07-27T00:00:00"/>
    <s v="Second Class"/>
    <s v="LB-16735"/>
    <s v="Larry Blacks"/>
    <s v="Consumer"/>
    <s v="United States"/>
    <x v="1"/>
    <x v="1"/>
    <n v="90032"/>
    <s v="West"/>
    <s v="OFF-FA-10000624"/>
    <s v="Office Supplies"/>
    <s v="Fasteners"/>
    <s v="OIC Binder Clips"/>
    <x v="1385"/>
    <n v="6"/>
    <n v="0"/>
    <n v="10.74"/>
  </r>
  <r>
    <n v="2157"/>
    <s v="CA-2014-124646"/>
    <d v="2014-06-22T00:00:00"/>
    <d v="2014-06-24T00:00:00"/>
    <s v="First Class"/>
    <s v="DV-13465"/>
    <s v="Dianna Vittorini"/>
    <s v="Consumer"/>
    <s v="United States"/>
    <x v="31"/>
    <x v="11"/>
    <n v="55407"/>
    <s v="Central"/>
    <s v="OFF-ST-10001097"/>
    <s v="Office Supplies"/>
    <s v="Storage"/>
    <s v="Office Impressions Heavy Duty Welded Shelving &amp; Multimedia Storage Drawers"/>
    <x v="881"/>
    <n v="3"/>
    <n v="0"/>
    <n v="0"/>
  </r>
  <r>
    <n v="2158"/>
    <s v="CA-2014-124646"/>
    <d v="2014-06-22T00:00:00"/>
    <d v="2014-06-24T00:00:00"/>
    <s v="First Class"/>
    <s v="DV-13465"/>
    <s v="Dianna Vittorini"/>
    <s v="Consumer"/>
    <s v="United States"/>
    <x v="31"/>
    <x v="11"/>
    <n v="55407"/>
    <s v="Central"/>
    <s v="OFF-ST-10001469"/>
    <s v="Office Supplies"/>
    <s v="Storage"/>
    <s v="Fellowes Bankers Box Recycled Super Stor/Drawer"/>
    <x v="427"/>
    <n v="3"/>
    <n v="0"/>
    <n v="9.716399999999993"/>
  </r>
  <r>
    <n v="2159"/>
    <s v="CA-2017-148166"/>
    <d v="2017-10-21T00:00:00"/>
    <d v="2017-10-26T00:00:00"/>
    <s v="Standard Class"/>
    <s v="NK-18490"/>
    <s v="Neil Knudson"/>
    <s v="Home Office"/>
    <s v="United States"/>
    <x v="207"/>
    <x v="2"/>
    <n v="32725"/>
    <s v="South"/>
    <s v="OFF-AR-10004956"/>
    <s v="Office Supplies"/>
    <s v="Art"/>
    <s v="Newell 33"/>
    <x v="329"/>
    <n v="4"/>
    <n v="0.2"/>
    <n v="2.0087999999999973"/>
  </r>
  <r>
    <n v="2160"/>
    <s v="CA-2016-159737"/>
    <d v="2016-09-03T00:00:00"/>
    <d v="2016-09-09T00:00:00"/>
    <s v="Standard Class"/>
    <s v="CS-11950"/>
    <s v="Carlos Soltero"/>
    <s v="Consumer"/>
    <s v="United States"/>
    <x v="22"/>
    <x v="10"/>
    <n v="60610"/>
    <s v="Central"/>
    <s v="OFF-BI-10004236"/>
    <s v="Office Supplies"/>
    <s v="Binders"/>
    <s v="XtraLife ClearVue Slant-D Ring Binder, White, 3&quot;"/>
    <x v="1833"/>
    <n v="3"/>
    <n v="0.8"/>
    <n v="-14.973600000000001"/>
  </r>
  <r>
    <n v="2161"/>
    <s v="CA-2016-141019"/>
    <d v="2016-05-14T00:00:00"/>
    <d v="2016-05-14T00:00:00"/>
    <s v="Same Day"/>
    <s v="LH-17155"/>
    <s v="Logan Haushalter"/>
    <s v="Consumer"/>
    <s v="United States"/>
    <x v="74"/>
    <x v="24"/>
    <n v="45231"/>
    <s v="East"/>
    <s v="FUR-FU-10002937"/>
    <s v="Furniture"/>
    <s v="Furnishings"/>
    <s v="GE 48&quot; Fluorescent Tube, Cool White Energy Saver, 34 Watts, 30/Box"/>
    <x v="1834"/>
    <n v="1"/>
    <n v="0.2"/>
    <n v="29.768999999999998"/>
  </r>
  <r>
    <n v="2162"/>
    <s v="CA-2016-101938"/>
    <d v="2016-01-07T00:00:00"/>
    <d v="2016-01-12T00:00:00"/>
    <s v="Standard Class"/>
    <s v="DW-13480"/>
    <s v="Dianna Wilson"/>
    <s v="Home Office"/>
    <s v="United States"/>
    <x v="182"/>
    <x v="1"/>
    <n v="94601"/>
    <s v="West"/>
    <s v="OFF-AR-10003696"/>
    <s v="Office Supplies"/>
    <s v="Art"/>
    <s v="Panasonic KP-350BK Electric Pencil Sharpener with Auto Stop"/>
    <x v="1835"/>
    <n v="1"/>
    <n v="0"/>
    <n v="10.028199999999998"/>
  </r>
  <r>
    <n v="2163"/>
    <s v="CA-2017-166296"/>
    <d v="2017-03-13T00:00:00"/>
    <d v="2017-03-19T00:00:00"/>
    <s v="Standard Class"/>
    <s v="KF-16285"/>
    <s v="Karen Ferguson"/>
    <s v="Home Office"/>
    <s v="United States"/>
    <x v="286"/>
    <x v="1"/>
    <n v="95336"/>
    <s v="West"/>
    <s v="OFF-PA-10004359"/>
    <s v="Office Supplies"/>
    <s v="Paper"/>
    <s v="Multicolor Computer Printout Paper"/>
    <x v="1836"/>
    <n v="3"/>
    <n v="0"/>
    <n v="150.98399999999998"/>
  </r>
  <r>
    <n v="2164"/>
    <s v="CA-2016-154018"/>
    <d v="2016-10-13T00:00:00"/>
    <d v="2016-10-19T00:00:00"/>
    <s v="Standard Class"/>
    <s v="HA-14920"/>
    <s v="Helen Andreada"/>
    <s v="Consumer"/>
    <s v="United States"/>
    <x v="128"/>
    <x v="5"/>
    <n v="78041"/>
    <s v="Central"/>
    <s v="TEC-AC-10002402"/>
    <s v="Technology"/>
    <s v="Accessories"/>
    <s v="Razer Kraken PRO Over Ear PC and Music Headset"/>
    <x v="1837"/>
    <n v="3"/>
    <n v="0.2"/>
    <n v="23.996999999999986"/>
  </r>
  <r>
    <n v="2165"/>
    <s v="CA-2016-154018"/>
    <d v="2016-10-13T00:00:00"/>
    <d v="2016-10-19T00:00:00"/>
    <s v="Standard Class"/>
    <s v="HA-14920"/>
    <s v="Helen Andreada"/>
    <s v="Consumer"/>
    <s v="United States"/>
    <x v="128"/>
    <x v="5"/>
    <n v="78041"/>
    <s v="Central"/>
    <s v="OFF-PA-10000551"/>
    <s v="Office Supplies"/>
    <s v="Paper"/>
    <s v="Array Memo Cubes"/>
    <x v="1838"/>
    <n v="2"/>
    <n v="0.2"/>
    <n v="3.0043999999999995"/>
  </r>
  <r>
    <n v="2166"/>
    <s v="CA-2016-154018"/>
    <d v="2016-10-13T00:00:00"/>
    <d v="2016-10-19T00:00:00"/>
    <s v="Standard Class"/>
    <s v="HA-14920"/>
    <s v="Helen Andreada"/>
    <s v="Consumer"/>
    <s v="United States"/>
    <x v="128"/>
    <x v="5"/>
    <n v="78041"/>
    <s v="Central"/>
    <s v="FUR-FU-10003394"/>
    <s v="Furniture"/>
    <s v="Furnishings"/>
    <s v="Tenex &quot;The Solids&quot; Textured Chair Mats"/>
    <x v="1839"/>
    <n v="5"/>
    <n v="0.6"/>
    <n v="-150.41399999999999"/>
  </r>
  <r>
    <n v="2167"/>
    <s v="CA-2016-154018"/>
    <d v="2016-10-13T00:00:00"/>
    <d v="2016-10-19T00:00:00"/>
    <s v="Standard Class"/>
    <s v="HA-14920"/>
    <s v="Helen Andreada"/>
    <s v="Consumer"/>
    <s v="United States"/>
    <x v="128"/>
    <x v="5"/>
    <n v="78041"/>
    <s v="Central"/>
    <s v="OFF-AR-10002067"/>
    <s v="Office Supplies"/>
    <s v="Art"/>
    <s v="Newell 334"/>
    <x v="1840"/>
    <n v="1"/>
    <n v="0.2"/>
    <n v="1.1904000000000003"/>
  </r>
  <r>
    <n v="2168"/>
    <s v="CA-2016-154018"/>
    <d v="2016-10-13T00:00:00"/>
    <d v="2016-10-19T00:00:00"/>
    <s v="Standard Class"/>
    <s v="HA-14920"/>
    <s v="Helen Andreada"/>
    <s v="Consumer"/>
    <s v="United States"/>
    <x v="128"/>
    <x v="5"/>
    <n v="78041"/>
    <s v="Central"/>
    <s v="OFF-BI-10004140"/>
    <s v="Office Supplies"/>
    <s v="Binders"/>
    <s v="Avery Non-Stick Binders"/>
    <x v="1841"/>
    <n v="7"/>
    <n v="0.8"/>
    <n v="-11.000500000000008"/>
  </r>
  <r>
    <n v="2169"/>
    <s v="CA-2017-117870"/>
    <d v="2017-01-27T00:00:00"/>
    <d v="2017-01-30T00:00:00"/>
    <s v="Second Class"/>
    <s v="JH-15820"/>
    <s v="John Huston"/>
    <s v="Consumer"/>
    <s v="United States"/>
    <x v="239"/>
    <x v="24"/>
    <n v="44240"/>
    <s v="East"/>
    <s v="OFF-AR-10004078"/>
    <s v="Office Supplies"/>
    <s v="Art"/>
    <s v="Newell 312"/>
    <x v="261"/>
    <n v="3"/>
    <n v="0.2"/>
    <n v="1.7519999999999998"/>
  </r>
  <r>
    <n v="2170"/>
    <s v="CA-2017-117870"/>
    <d v="2017-01-27T00:00:00"/>
    <d v="2017-01-30T00:00:00"/>
    <s v="Second Class"/>
    <s v="JH-15820"/>
    <s v="John Huston"/>
    <s v="Consumer"/>
    <s v="United States"/>
    <x v="239"/>
    <x v="24"/>
    <n v="44240"/>
    <s v="East"/>
    <s v="TEC-AC-10000927"/>
    <s v="Technology"/>
    <s v="Accessories"/>
    <s v="Anker Ultrathin Bluetooth Wireless Keyboard Aluminum Cover with Stand "/>
    <x v="981"/>
    <n v="3"/>
    <n v="0.2"/>
    <n v="-8.9970000000000034"/>
  </r>
  <r>
    <n v="2171"/>
    <s v="CA-2017-117870"/>
    <d v="2017-01-27T00:00:00"/>
    <d v="2017-01-30T00:00:00"/>
    <s v="Second Class"/>
    <s v="JH-15820"/>
    <s v="John Huston"/>
    <s v="Consumer"/>
    <s v="United States"/>
    <x v="239"/>
    <x v="24"/>
    <n v="44240"/>
    <s v="East"/>
    <s v="TEC-PH-10003931"/>
    <s v="Technology"/>
    <s v="Phones"/>
    <s v="JBL Micro Wireless Portable Bluetooth Speaker"/>
    <x v="715"/>
    <n v="3"/>
    <n v="0.4"/>
    <n v="-26.995499999999993"/>
  </r>
  <r>
    <n v="2172"/>
    <s v="US-2017-137491"/>
    <d v="2017-11-19T00:00:00"/>
    <d v="2017-11-25T00:00:00"/>
    <s v="Standard Class"/>
    <s v="LC-16930"/>
    <s v="Linda Cazamias"/>
    <s v="Corporate"/>
    <s v="United States"/>
    <x v="287"/>
    <x v="5"/>
    <n v="76903"/>
    <s v="Central"/>
    <s v="FUR-CH-10004675"/>
    <s v="Furniture"/>
    <s v="Chairs"/>
    <s v="Lifetime Advantage Folding Chairs, 4/Carton"/>
    <x v="1842"/>
    <n v="2"/>
    <n v="0.3"/>
    <n v="-8.7232000000000198"/>
  </r>
  <r>
    <n v="2173"/>
    <s v="CA-2014-152296"/>
    <d v="2014-08-01T00:00:00"/>
    <d v="2014-08-03T00:00:00"/>
    <s v="First Class"/>
    <s v="IL-15100"/>
    <s v="Ivan Liston"/>
    <s v="Consumer"/>
    <s v="United States"/>
    <x v="8"/>
    <x v="1"/>
    <n v="94122"/>
    <s v="West"/>
    <s v="OFF-BI-10004506"/>
    <s v="Office Supplies"/>
    <s v="Binders"/>
    <s v="Wilson Jones data.warehouse D-Ring Binders with DublLock"/>
    <x v="1843"/>
    <n v="3"/>
    <n v="0.2"/>
    <n v="6.9131999999999998"/>
  </r>
  <r>
    <n v="2174"/>
    <s v="CA-2016-112025"/>
    <d v="2016-07-30T00:00:00"/>
    <d v="2016-08-04T00:00:00"/>
    <s v="Standard Class"/>
    <s v="LS-16975"/>
    <s v="Lindsay Shagiari"/>
    <s v="Home Office"/>
    <s v="United States"/>
    <x v="12"/>
    <x v="5"/>
    <n v="77070"/>
    <s v="Central"/>
    <s v="OFF-BI-10002353"/>
    <s v="Office Supplies"/>
    <s v="Binders"/>
    <s v="GBC VeloBind Cover Sets"/>
    <x v="1844"/>
    <n v="3"/>
    <n v="0.8"/>
    <n v="-13.895999999999997"/>
  </r>
  <r>
    <n v="2175"/>
    <s v="CA-2015-132507"/>
    <d v="2015-07-30T00:00:00"/>
    <d v="2015-08-03T00:00:00"/>
    <s v="Second Class"/>
    <s v="CC-12610"/>
    <s v="Corey Catlett"/>
    <s v="Corporate"/>
    <s v="United States"/>
    <x v="12"/>
    <x v="5"/>
    <n v="77041"/>
    <s v="Central"/>
    <s v="OFF-ST-10000943"/>
    <s v="Office Supplies"/>
    <s v="Storage"/>
    <s v="Eldon ProFile File 'N Store Portable File Tub Letter/Legal Size Black"/>
    <x v="1845"/>
    <n v="4"/>
    <n v="0.2"/>
    <n v="6.1792000000000016"/>
  </r>
  <r>
    <n v="2176"/>
    <s v="CA-2016-125738"/>
    <d v="2016-10-15T00:00:00"/>
    <d v="2016-10-21T00:00:00"/>
    <s v="Standard Class"/>
    <s v="PB-18805"/>
    <s v="Patrick Bzostek"/>
    <s v="Home Office"/>
    <s v="United States"/>
    <x v="288"/>
    <x v="7"/>
    <n v="84106"/>
    <s v="West"/>
    <s v="OFF-PA-10000740"/>
    <s v="Office Supplies"/>
    <s v="Paper"/>
    <s v="Xerox 1982"/>
    <x v="1846"/>
    <n v="2"/>
    <n v="0"/>
    <n v="21.012799999999999"/>
  </r>
  <r>
    <n v="2177"/>
    <s v="CA-2016-125738"/>
    <d v="2016-10-15T00:00:00"/>
    <d v="2016-10-21T00:00:00"/>
    <s v="Standard Class"/>
    <s v="PB-18805"/>
    <s v="Patrick Bzostek"/>
    <s v="Home Office"/>
    <s v="United States"/>
    <x v="288"/>
    <x v="7"/>
    <n v="84106"/>
    <s v="West"/>
    <s v="OFF-PA-10003001"/>
    <s v="Office Supplies"/>
    <s v="Paper"/>
    <s v="Xerox 1986"/>
    <x v="1847"/>
    <n v="9"/>
    <n v="0"/>
    <n v="28.857599999999998"/>
  </r>
  <r>
    <n v="2178"/>
    <s v="CA-2016-125738"/>
    <d v="2016-10-15T00:00:00"/>
    <d v="2016-10-21T00:00:00"/>
    <s v="Standard Class"/>
    <s v="PB-18805"/>
    <s v="Patrick Bzostek"/>
    <s v="Home Office"/>
    <s v="United States"/>
    <x v="288"/>
    <x v="7"/>
    <n v="84106"/>
    <s v="West"/>
    <s v="OFF-BI-10001628"/>
    <s v="Office Supplies"/>
    <s v="Binders"/>
    <s v="Acco Data Flex Cable Posts For Top &amp; Bottom Load Binders, 6&quot; Capacity"/>
    <x v="1848"/>
    <n v="5"/>
    <n v="0.2"/>
    <n v="13.037499999999998"/>
  </r>
  <r>
    <n v="2179"/>
    <s v="CA-2016-125738"/>
    <d v="2016-10-15T00:00:00"/>
    <d v="2016-10-21T00:00:00"/>
    <s v="Standard Class"/>
    <s v="PB-18805"/>
    <s v="Patrick Bzostek"/>
    <s v="Home Office"/>
    <s v="United States"/>
    <x v="288"/>
    <x v="7"/>
    <n v="84106"/>
    <s v="West"/>
    <s v="OFF-PA-10001509"/>
    <s v="Office Supplies"/>
    <s v="Paper"/>
    <s v="Recycled Desk Saver Line &quot;While You Were Out&quot; Book, 5 1/2&quot; X 4&quot;"/>
    <x v="1849"/>
    <n v="8"/>
    <n v="0"/>
    <n v="32.935999999999993"/>
  </r>
  <r>
    <n v="2180"/>
    <s v="CA-2016-128818"/>
    <d v="2016-05-07T00:00:00"/>
    <d v="2016-05-11T00:00:00"/>
    <s v="Standard Class"/>
    <s v="CJ-12010"/>
    <s v="Caroline Jumper"/>
    <s v="Consumer"/>
    <s v="United States"/>
    <x v="20"/>
    <x v="15"/>
    <n v="10009"/>
    <s v="East"/>
    <s v="OFF-BI-10000309"/>
    <s v="Office Supplies"/>
    <s v="Binders"/>
    <s v="GBC Twin Loop Wire Binding Elements, 9/16&quot; Spine, Black"/>
    <x v="1850"/>
    <n v="7"/>
    <n v="0.2"/>
    <n v="30.896599999999996"/>
  </r>
  <r>
    <n v="2181"/>
    <s v="CA-2016-128818"/>
    <d v="2016-05-07T00:00:00"/>
    <d v="2016-05-11T00:00:00"/>
    <s v="Standard Class"/>
    <s v="CJ-12010"/>
    <s v="Caroline Jumper"/>
    <s v="Consumer"/>
    <s v="United States"/>
    <x v="20"/>
    <x v="15"/>
    <n v="10009"/>
    <s v="East"/>
    <s v="OFF-LA-10003923"/>
    <s v="Office Supplies"/>
    <s v="Labels"/>
    <s v="Alphabetical Labels for Top Tab Filing"/>
    <x v="1851"/>
    <n v="3"/>
    <n v="0"/>
    <n v="22.200000000000003"/>
  </r>
  <r>
    <n v="2182"/>
    <s v="CA-2016-128818"/>
    <d v="2016-05-07T00:00:00"/>
    <d v="2016-05-11T00:00:00"/>
    <s v="Standard Class"/>
    <s v="CJ-12010"/>
    <s v="Caroline Jumper"/>
    <s v="Consumer"/>
    <s v="United States"/>
    <x v="20"/>
    <x v="15"/>
    <n v="10009"/>
    <s v="East"/>
    <s v="FUR-CH-10002084"/>
    <s v="Furniture"/>
    <s v="Chairs"/>
    <s v="Hon Mobius Operator's Chair"/>
    <x v="1852"/>
    <n v="4"/>
    <n v="0.1"/>
    <n v="59.035200000000003"/>
  </r>
  <r>
    <n v="2183"/>
    <s v="CA-2016-128818"/>
    <d v="2016-05-07T00:00:00"/>
    <d v="2016-05-11T00:00:00"/>
    <s v="Standard Class"/>
    <s v="CJ-12010"/>
    <s v="Caroline Jumper"/>
    <s v="Consumer"/>
    <s v="United States"/>
    <x v="20"/>
    <x v="15"/>
    <n v="10009"/>
    <s v="East"/>
    <s v="TEC-MA-10000488"/>
    <s v="Technology"/>
    <s v="Machines"/>
    <s v="Bady BDG101FRU Card Printer"/>
    <x v="1853"/>
    <n v="5"/>
    <n v="0"/>
    <n v="1159.9854999999998"/>
  </r>
  <r>
    <n v="2184"/>
    <s v="CA-2016-128818"/>
    <d v="2016-05-07T00:00:00"/>
    <d v="2016-05-11T00:00:00"/>
    <s v="Standard Class"/>
    <s v="CJ-12010"/>
    <s v="Caroline Jumper"/>
    <s v="Consumer"/>
    <s v="United States"/>
    <x v="20"/>
    <x v="15"/>
    <n v="10009"/>
    <s v="East"/>
    <s v="TEC-AC-10001767"/>
    <s v="Technology"/>
    <s v="Accessories"/>
    <s v="SanDisk Ultra 64 GB MicroSDHC Class 10 Memory Card"/>
    <x v="1723"/>
    <n v="5"/>
    <n v="0"/>
    <n v="21.994499999999988"/>
  </r>
  <r>
    <n v="2185"/>
    <s v="CA-2016-128818"/>
    <d v="2016-05-07T00:00:00"/>
    <d v="2016-05-11T00:00:00"/>
    <s v="Standard Class"/>
    <s v="CJ-12010"/>
    <s v="Caroline Jumper"/>
    <s v="Consumer"/>
    <s v="United States"/>
    <x v="20"/>
    <x v="15"/>
    <n v="10009"/>
    <s v="East"/>
    <s v="FUR-FU-10001940"/>
    <s v="Furniture"/>
    <s v="Furnishings"/>
    <s v="Staple-based wall hangings"/>
    <x v="1854"/>
    <n v="8"/>
    <n v="0"/>
    <n v="28.019200000000005"/>
  </r>
  <r>
    <n v="2186"/>
    <s v="CA-2017-124576"/>
    <d v="2017-08-01T00:00:00"/>
    <d v="2017-08-04T00:00:00"/>
    <s v="Second Class"/>
    <s v="HK-14890"/>
    <s v="Heather Kirkland"/>
    <s v="Corporate"/>
    <s v="United States"/>
    <x v="162"/>
    <x v="1"/>
    <n v="93905"/>
    <s v="West"/>
    <s v="OFF-BI-10002735"/>
    <s v="Office Supplies"/>
    <s v="Binders"/>
    <s v="GBC Prestige Therm-A-Bind Covers"/>
    <x v="1855"/>
    <n v="2"/>
    <n v="0.2"/>
    <n v="18.5274"/>
  </r>
  <r>
    <n v="2187"/>
    <s v="CA-2016-101378"/>
    <d v="2016-07-14T00:00:00"/>
    <d v="2016-07-14T00:00:00"/>
    <s v="Same Day"/>
    <s v="RH-19600"/>
    <s v="Rob Haberlin"/>
    <s v="Consumer"/>
    <s v="United States"/>
    <x v="114"/>
    <x v="19"/>
    <n v="35810"/>
    <s v="South"/>
    <s v="TEC-AC-10002345"/>
    <s v="Technology"/>
    <s v="Accessories"/>
    <s v="HP Standard 104 key PS/2 Keyboard"/>
    <x v="180"/>
    <n v="2"/>
    <n v="0"/>
    <n v="7.25"/>
  </r>
  <r>
    <n v="2188"/>
    <s v="CA-2017-143063"/>
    <d v="2017-08-10T00:00:00"/>
    <d v="2017-08-15T00:00:00"/>
    <s v="Standard Class"/>
    <s v="IL-15100"/>
    <s v="Ivan Liston"/>
    <s v="Consumer"/>
    <s v="United States"/>
    <x v="38"/>
    <x v="14"/>
    <n v="47201"/>
    <s v="Central"/>
    <s v="OFF-EN-10003134"/>
    <s v="Office Supplies"/>
    <s v="Envelopes"/>
    <s v="Staple envelope"/>
    <x v="1856"/>
    <n v="6"/>
    <n v="0"/>
    <n v="35.04"/>
  </r>
  <r>
    <n v="2189"/>
    <s v="CA-2017-143063"/>
    <d v="2017-08-10T00:00:00"/>
    <d v="2017-08-15T00:00:00"/>
    <s v="Standard Class"/>
    <s v="IL-15100"/>
    <s v="Ivan Liston"/>
    <s v="Consumer"/>
    <s v="United States"/>
    <x v="38"/>
    <x v="14"/>
    <n v="47201"/>
    <s v="Central"/>
    <s v="FUR-FU-10003708"/>
    <s v="Furniture"/>
    <s v="Furnishings"/>
    <s v="Tenex Traditional Chairmats for Medium Pile Carpet, Standard Lip, 36&quot; x 48&quot;"/>
    <x v="1857"/>
    <n v="2"/>
    <n v="0"/>
    <n v="25.472999999999999"/>
  </r>
  <r>
    <n v="2190"/>
    <s v="CA-2017-143063"/>
    <d v="2017-08-10T00:00:00"/>
    <d v="2017-08-15T00:00:00"/>
    <s v="Standard Class"/>
    <s v="IL-15100"/>
    <s v="Ivan Liston"/>
    <s v="Consumer"/>
    <s v="United States"/>
    <x v="38"/>
    <x v="14"/>
    <n v="47201"/>
    <s v="Central"/>
    <s v="TEC-PH-10003645"/>
    <s v="Technology"/>
    <s v="Phones"/>
    <s v="Aastra 57i VoIP phone"/>
    <x v="1858"/>
    <n v="9"/>
    <n v="0"/>
    <n v="378.16740000000004"/>
  </r>
  <r>
    <n v="2191"/>
    <s v="CA-2016-118913"/>
    <d v="2016-06-25T00:00:00"/>
    <d v="2016-06-29T00:00:00"/>
    <s v="Standard Class"/>
    <s v="AS-10240"/>
    <s v="Alan Shonely"/>
    <s v="Consumer"/>
    <s v="United States"/>
    <x v="1"/>
    <x v="1"/>
    <n v="90049"/>
    <s v="West"/>
    <s v="OFF-AP-10000692"/>
    <s v="Office Supplies"/>
    <s v="Appliances"/>
    <s v="Fellowes Mighty 8 Compact Surge Protector"/>
    <x v="1859"/>
    <n v="3"/>
    <n v="0"/>
    <n v="17.026800000000001"/>
  </r>
  <r>
    <n v="2192"/>
    <s v="CA-2016-128412"/>
    <d v="2016-12-10T00:00:00"/>
    <d v="2016-12-17T00:00:00"/>
    <s v="Standard Class"/>
    <s v="AP-10915"/>
    <s v="Arthur Prichep"/>
    <s v="Consumer"/>
    <s v="United States"/>
    <x v="4"/>
    <x v="4"/>
    <n v="98105"/>
    <s v="West"/>
    <s v="OFF-BI-10001718"/>
    <s v="Office Supplies"/>
    <s v="Binders"/>
    <s v="GBC DocuBind P50 Personal Binding Machine"/>
    <x v="1860"/>
    <n v="3"/>
    <n v="0.2"/>
    <n v="51.823799999999999"/>
  </r>
  <r>
    <n v="2193"/>
    <s v="CA-2016-128412"/>
    <d v="2016-12-10T00:00:00"/>
    <d v="2016-12-17T00:00:00"/>
    <s v="Standard Class"/>
    <s v="AP-10915"/>
    <s v="Arthur Prichep"/>
    <s v="Consumer"/>
    <s v="United States"/>
    <x v="4"/>
    <x v="4"/>
    <n v="98105"/>
    <s v="West"/>
    <s v="OFF-AP-10002082"/>
    <s v="Office Supplies"/>
    <s v="Appliances"/>
    <s v="Holmes HEPA Air Purifier"/>
    <x v="1861"/>
    <n v="3"/>
    <n v="0"/>
    <n v="22.869"/>
  </r>
  <r>
    <n v="2194"/>
    <s v="CA-2016-128412"/>
    <d v="2016-12-10T00:00:00"/>
    <d v="2016-12-17T00:00:00"/>
    <s v="Standard Class"/>
    <s v="AP-10915"/>
    <s v="Arthur Prichep"/>
    <s v="Consumer"/>
    <s v="United States"/>
    <x v="4"/>
    <x v="4"/>
    <n v="98105"/>
    <s v="West"/>
    <s v="OFF-PA-10001125"/>
    <s v="Office Supplies"/>
    <s v="Paper"/>
    <s v="Xerox 1988"/>
    <x v="1862"/>
    <n v="4"/>
    <n v="0"/>
    <n v="55.763999999999996"/>
  </r>
  <r>
    <n v="2195"/>
    <s v="CA-2016-128412"/>
    <d v="2016-12-10T00:00:00"/>
    <d v="2016-12-17T00:00:00"/>
    <s v="Standard Class"/>
    <s v="AP-10915"/>
    <s v="Arthur Prichep"/>
    <s v="Consumer"/>
    <s v="United States"/>
    <x v="4"/>
    <x v="4"/>
    <n v="98105"/>
    <s v="West"/>
    <s v="OFF-AP-10000252"/>
    <s v="Office Supplies"/>
    <s v="Appliances"/>
    <s v="Harmony HEPA Quiet Air Purifiers"/>
    <x v="1863"/>
    <n v="3"/>
    <n v="0"/>
    <n v="12.285"/>
  </r>
  <r>
    <n v="2196"/>
    <s v="CA-2016-128412"/>
    <d v="2016-12-10T00:00:00"/>
    <d v="2016-12-17T00:00:00"/>
    <s v="Standard Class"/>
    <s v="AP-10915"/>
    <s v="Arthur Prichep"/>
    <s v="Consumer"/>
    <s v="United States"/>
    <x v="4"/>
    <x v="4"/>
    <n v="98105"/>
    <s v="West"/>
    <s v="TEC-AC-10003038"/>
    <s v="Technology"/>
    <s v="Accessories"/>
    <s v="Kingston Digital DataTraveler 16GB USB 2.0"/>
    <x v="915"/>
    <n v="5"/>
    <n v="0"/>
    <n v="8.5024999999999942"/>
  </r>
  <r>
    <n v="2197"/>
    <s v="CA-2016-136483"/>
    <d v="2016-12-01T00:00:00"/>
    <d v="2016-12-06T00:00:00"/>
    <s v="Standard Class"/>
    <s v="AG-10390"/>
    <s v="Allen Goldenen"/>
    <s v="Consumer"/>
    <s v="United States"/>
    <x v="289"/>
    <x v="18"/>
    <n v="37918"/>
    <s v="South"/>
    <s v="OFF-AR-10000940"/>
    <s v="Office Supplies"/>
    <s v="Art"/>
    <s v="Newell 343"/>
    <x v="1864"/>
    <n v="2"/>
    <n v="0.2"/>
    <n v="0.41160000000000019"/>
  </r>
  <r>
    <n v="2198"/>
    <s v="CA-2014-163013"/>
    <d v="2014-11-28T00:00:00"/>
    <d v="2014-12-04T00:00:00"/>
    <s v="Standard Class"/>
    <s v="BF-11080"/>
    <s v="Bart Folk"/>
    <s v="Consumer"/>
    <s v="United States"/>
    <x v="122"/>
    <x v="19"/>
    <n v="36116"/>
    <s v="South"/>
    <s v="OFF-AR-10001954"/>
    <s v="Office Supplies"/>
    <s v="Art"/>
    <s v="Newell 331"/>
    <x v="1865"/>
    <n v="3"/>
    <n v="0"/>
    <n v="3.9609000000000001"/>
  </r>
  <r>
    <n v="2199"/>
    <s v="CA-2015-135363"/>
    <d v="2015-03-28T00:00:00"/>
    <d v="2015-04-02T00:00:00"/>
    <s v="Standard Class"/>
    <s v="CK-12205"/>
    <s v="Chloris Kastensmidt"/>
    <s v="Consumer"/>
    <s v="United States"/>
    <x v="10"/>
    <x v="9"/>
    <n v="19120"/>
    <s v="East"/>
    <s v="OFF-PA-10003177"/>
    <s v="Office Supplies"/>
    <s v="Paper"/>
    <s v="Xerox 1999"/>
    <x v="12"/>
    <n v="3"/>
    <n v="0.2"/>
    <n v="5.4432"/>
  </r>
  <r>
    <n v="2200"/>
    <s v="CA-2015-135363"/>
    <d v="2015-03-28T00:00:00"/>
    <d v="2015-04-02T00:00:00"/>
    <s v="Standard Class"/>
    <s v="CK-12205"/>
    <s v="Chloris Kastensmidt"/>
    <s v="Consumer"/>
    <s v="United States"/>
    <x v="10"/>
    <x v="9"/>
    <n v="19120"/>
    <s v="East"/>
    <s v="OFF-PA-10000533"/>
    <s v="Office Supplies"/>
    <s v="Paper"/>
    <s v="Southworth Parchment Paper &amp; Envelopes"/>
    <x v="1866"/>
    <n v="1"/>
    <n v="0.2"/>
    <n v="1.7003999999999999"/>
  </r>
  <r>
    <n v="2201"/>
    <s v="US-2014-165659"/>
    <d v="2014-06-01T00:00:00"/>
    <d v="2014-06-06T00:00:00"/>
    <s v="Standard Class"/>
    <s v="LT-17110"/>
    <s v="Liz Thompson"/>
    <s v="Consumer"/>
    <s v="United States"/>
    <x v="290"/>
    <x v="36"/>
    <n v="72209"/>
    <s v="South"/>
    <s v="FUR-FU-10001935"/>
    <s v="Furniture"/>
    <s v="Furnishings"/>
    <s v="3M Hangers With Command Adhesive"/>
    <x v="500"/>
    <n v="6"/>
    <n v="0"/>
    <n v="9.1020000000000021"/>
  </r>
  <r>
    <n v="2202"/>
    <s v="US-2014-165659"/>
    <d v="2014-06-01T00:00:00"/>
    <d v="2014-06-06T00:00:00"/>
    <s v="Standard Class"/>
    <s v="LT-17110"/>
    <s v="Liz Thompson"/>
    <s v="Consumer"/>
    <s v="United States"/>
    <x v="290"/>
    <x v="36"/>
    <n v="72209"/>
    <s v="South"/>
    <s v="TEC-PH-10002563"/>
    <s v="Technology"/>
    <s v="Phones"/>
    <s v="Adtran 1202752G1"/>
    <x v="1867"/>
    <n v="7"/>
    <n v="0"/>
    <n v="229.30180000000001"/>
  </r>
  <r>
    <n v="2203"/>
    <s v="CA-2015-138002"/>
    <d v="2015-09-06T00:00:00"/>
    <d v="2015-09-12T00:00:00"/>
    <s v="Standard Class"/>
    <s v="BT-11305"/>
    <s v="Beth Thompson"/>
    <s v="Home Office"/>
    <s v="United States"/>
    <x v="4"/>
    <x v="4"/>
    <n v="98103"/>
    <s v="West"/>
    <s v="OFF-BI-10002160"/>
    <s v="Office Supplies"/>
    <s v="Binders"/>
    <s v="Acco Hanging Data Binders"/>
    <x v="861"/>
    <n v="2"/>
    <n v="0.2"/>
    <n v="2.1335999999999999"/>
  </r>
  <r>
    <n v="2204"/>
    <s v="CA-2015-138002"/>
    <d v="2015-09-06T00:00:00"/>
    <d v="2015-09-12T00:00:00"/>
    <s v="Standard Class"/>
    <s v="BT-11305"/>
    <s v="Beth Thompson"/>
    <s v="Home Office"/>
    <s v="United States"/>
    <x v="4"/>
    <x v="4"/>
    <n v="98103"/>
    <s v="West"/>
    <s v="FUR-FU-10004748"/>
    <s v="Furniture"/>
    <s v="Furnishings"/>
    <s v="Howard Miller 16&quot; Diameter Gallery Wall Clock"/>
    <x v="1868"/>
    <n v="3"/>
    <n v="0"/>
    <n v="74.809799999999996"/>
  </r>
  <r>
    <n v="2205"/>
    <s v="CA-2015-128860"/>
    <d v="2015-06-29T00:00:00"/>
    <d v="2015-07-05T00:00:00"/>
    <s v="Standard Class"/>
    <s v="SC-20725"/>
    <s v="Steven Cartwright"/>
    <s v="Consumer"/>
    <s v="United States"/>
    <x v="152"/>
    <x v="9"/>
    <n v="17602"/>
    <s v="East"/>
    <s v="FUR-FU-10001473"/>
    <s v="Furniture"/>
    <s v="Furnishings"/>
    <s v="Eldon Executive Woodline II Desk Accessories, Mahogany"/>
    <x v="1869"/>
    <n v="1"/>
    <n v="0.2"/>
    <n v="1.7591000000000001"/>
  </r>
  <r>
    <n v="2206"/>
    <s v="CA-2016-164350"/>
    <d v="2016-09-10T00:00:00"/>
    <d v="2016-09-12T00:00:00"/>
    <s v="Second Class"/>
    <s v="CG-12040"/>
    <s v="Catherine Glotzbach"/>
    <s v="Home Office"/>
    <s v="United States"/>
    <x v="39"/>
    <x v="18"/>
    <n v="37620"/>
    <s v="South"/>
    <s v="OFF-AR-10000538"/>
    <s v="Office Supplies"/>
    <s v="Art"/>
    <s v="Boston Model 1800 Electric Pencil Sharpener, Gray"/>
    <x v="1870"/>
    <n v="3"/>
    <n v="0.2"/>
    <n v="8.4449999999999896"/>
  </r>
  <r>
    <n v="2207"/>
    <s v="US-2014-103905"/>
    <d v="2014-07-14T00:00:00"/>
    <d v="2014-07-20T00:00:00"/>
    <s v="Standard Class"/>
    <s v="AW-10930"/>
    <s v="Arthur Wiediger"/>
    <s v="Home Office"/>
    <s v="United States"/>
    <x v="34"/>
    <x v="10"/>
    <n v="60505"/>
    <s v="Central"/>
    <s v="OFF-BI-10001098"/>
    <s v="Office Supplies"/>
    <s v="Binders"/>
    <s v="Acco D-Ring Binder w/DublLock"/>
    <x v="1871"/>
    <n v="7"/>
    <n v="0.8"/>
    <n v="-46.394600000000011"/>
  </r>
  <r>
    <n v="2208"/>
    <s v="US-2014-103905"/>
    <d v="2014-07-14T00:00:00"/>
    <d v="2014-07-20T00:00:00"/>
    <s v="Standard Class"/>
    <s v="AW-10930"/>
    <s v="Arthur Wiediger"/>
    <s v="Home Office"/>
    <s v="United States"/>
    <x v="34"/>
    <x v="10"/>
    <n v="60505"/>
    <s v="Central"/>
    <s v="TEC-PH-10001552"/>
    <s v="Technology"/>
    <s v="Phones"/>
    <s v="I Need's 3d Hello Kitty Hybrid Silicone Case Cover for HTC One X 4g with 3d Hello Kitty Stylus Pen Green/pink"/>
    <x v="1872"/>
    <n v="4"/>
    <n v="0.2"/>
    <n v="3.8272000000000013"/>
  </r>
  <r>
    <n v="2209"/>
    <s v="CA-2015-129854"/>
    <d v="2015-08-22T00:00:00"/>
    <d v="2015-08-26T00:00:00"/>
    <s v="Standard Class"/>
    <s v="RB-19705"/>
    <s v="Roger Barcio"/>
    <s v="Home Office"/>
    <s v="United States"/>
    <x v="20"/>
    <x v="15"/>
    <n v="10009"/>
    <s v="East"/>
    <s v="OFF-AR-10000390"/>
    <s v="Office Supplies"/>
    <s v="Art"/>
    <s v="Newell Chalk Holder"/>
    <x v="1873"/>
    <n v="4"/>
    <n v="0"/>
    <n v="7.5991999999999997"/>
  </r>
  <r>
    <n v="2210"/>
    <s v="CA-2014-125556"/>
    <d v="2014-11-14T00:00:00"/>
    <d v="2014-11-16T00:00:00"/>
    <s v="Second Class"/>
    <s v="ML-17410"/>
    <s v="Maris LaWare"/>
    <s v="Consumer"/>
    <s v="United States"/>
    <x v="54"/>
    <x v="29"/>
    <n v="6824"/>
    <s v="East"/>
    <s v="TEC-PH-10001079"/>
    <s v="Technology"/>
    <s v="Phones"/>
    <s v="Polycom SoundPoint Pro SE-225 Corded phone"/>
    <x v="1874"/>
    <n v="7"/>
    <n v="0"/>
    <n v="233.22039999999998"/>
  </r>
  <r>
    <n v="2211"/>
    <s v="CA-2014-125556"/>
    <d v="2014-11-14T00:00:00"/>
    <d v="2014-11-16T00:00:00"/>
    <s v="Second Class"/>
    <s v="ML-17410"/>
    <s v="Maris LaWare"/>
    <s v="Consumer"/>
    <s v="United States"/>
    <x v="54"/>
    <x v="29"/>
    <n v="6824"/>
    <s v="East"/>
    <s v="OFF-BI-10003460"/>
    <s v="Office Supplies"/>
    <s v="Binders"/>
    <s v="Acco 3-Hole Punch"/>
    <x v="1875"/>
    <n v="10"/>
    <n v="0"/>
    <n v="21.023999999999997"/>
  </r>
  <r>
    <n v="2212"/>
    <s v="CA-2016-162313"/>
    <d v="2016-11-27T00:00:00"/>
    <d v="2016-11-30T00:00:00"/>
    <s v="First Class"/>
    <s v="VB-21745"/>
    <s v="Victoria Brennan"/>
    <s v="Corporate"/>
    <s v="United States"/>
    <x v="291"/>
    <x v="12"/>
    <n v="48146"/>
    <s v="Central"/>
    <s v="OFF-AP-10003842"/>
    <s v="Office Supplies"/>
    <s v="Appliances"/>
    <s v="Euro-Pro Shark Turbo Vacuum"/>
    <x v="1876"/>
    <n v="6"/>
    <n v="0.1"/>
    <n v="29.7408"/>
  </r>
  <r>
    <n v="2213"/>
    <s v="CA-2017-107874"/>
    <d v="2017-11-21T00:00:00"/>
    <d v="2017-11-25T00:00:00"/>
    <s v="Standard Class"/>
    <s v="SW-20275"/>
    <s v="Scott Williamson"/>
    <s v="Consumer"/>
    <s v="United States"/>
    <x v="20"/>
    <x v="15"/>
    <n v="10035"/>
    <s v="East"/>
    <s v="FUR-FU-10003535"/>
    <s v="Furniture"/>
    <s v="Furnishings"/>
    <s v="Howard Miller Distant Time Traveler Alarm Clock"/>
    <x v="1877"/>
    <n v="1"/>
    <n v="0"/>
    <n v="11.2422"/>
  </r>
  <r>
    <n v="2214"/>
    <s v="CA-2017-129378"/>
    <d v="2017-10-01T00:00:00"/>
    <d v="2017-10-02T00:00:00"/>
    <s v="First Class"/>
    <s v="NS-18505"/>
    <s v="Neola Schneider"/>
    <s v="Consumer"/>
    <s v="United States"/>
    <x v="49"/>
    <x v="1"/>
    <n v="95123"/>
    <s v="West"/>
    <s v="OFF-BI-10002012"/>
    <s v="Office Supplies"/>
    <s v="Binders"/>
    <s v="Wilson Jones Easy Flow II Sheet Lifters"/>
    <x v="1878"/>
    <n v="1"/>
    <n v="0.2"/>
    <n v="0.504"/>
  </r>
  <r>
    <n v="2215"/>
    <s v="CA-2017-129378"/>
    <d v="2017-10-01T00:00:00"/>
    <d v="2017-10-02T00:00:00"/>
    <s v="First Class"/>
    <s v="NS-18505"/>
    <s v="Neola Schneider"/>
    <s v="Consumer"/>
    <s v="United States"/>
    <x v="49"/>
    <x v="1"/>
    <n v="95123"/>
    <s v="West"/>
    <s v="OFF-BI-10001922"/>
    <s v="Office Supplies"/>
    <s v="Binders"/>
    <s v="Storex Dura Pro Binders"/>
    <x v="1879"/>
    <n v="13"/>
    <n v="0.2"/>
    <n v="20.849399999999996"/>
  </r>
  <r>
    <n v="2216"/>
    <s v="CA-2017-129378"/>
    <d v="2017-10-01T00:00:00"/>
    <d v="2017-10-02T00:00:00"/>
    <s v="First Class"/>
    <s v="NS-18505"/>
    <s v="Neola Schneider"/>
    <s v="Consumer"/>
    <s v="United States"/>
    <x v="49"/>
    <x v="1"/>
    <n v="95123"/>
    <s v="West"/>
    <s v="OFF-AP-10000576"/>
    <s v="Office Supplies"/>
    <s v="Appliances"/>
    <s v="Belkin 325VA UPS Surge Protector, 6'"/>
    <x v="1805"/>
    <n v="2"/>
    <n v="0"/>
    <n v="60.490000000000009"/>
  </r>
  <r>
    <n v="2217"/>
    <s v="CA-2017-129378"/>
    <d v="2017-10-01T00:00:00"/>
    <d v="2017-10-02T00:00:00"/>
    <s v="First Class"/>
    <s v="NS-18505"/>
    <s v="Neola Schneider"/>
    <s v="Consumer"/>
    <s v="United States"/>
    <x v="49"/>
    <x v="1"/>
    <n v="95123"/>
    <s v="West"/>
    <s v="FUR-CH-10000553"/>
    <s v="Furniture"/>
    <s v="Chairs"/>
    <s v="Metal Folding Chairs, Beige, 4/Carton"/>
    <x v="1880"/>
    <n v="4"/>
    <n v="0.2"/>
    <n v="9.5031999999999925"/>
  </r>
  <r>
    <n v="2218"/>
    <s v="CA-2014-151953"/>
    <d v="2014-09-20T00:00:00"/>
    <d v="2014-09-25T00:00:00"/>
    <s v="Standard Class"/>
    <s v="DB-13555"/>
    <s v="Dorothy Badders"/>
    <s v="Corporate"/>
    <s v="United States"/>
    <x v="108"/>
    <x v="2"/>
    <n v="32216"/>
    <s v="South"/>
    <s v="OFF-AR-10003469"/>
    <s v="Office Supplies"/>
    <s v="Art"/>
    <s v="Nontoxic Chalk"/>
    <x v="1881"/>
    <n v="2"/>
    <n v="0.2"/>
    <n v="0.98559999999999992"/>
  </r>
  <r>
    <n v="2219"/>
    <s v="CA-2017-130841"/>
    <d v="2017-07-28T00:00:00"/>
    <d v="2017-08-01T00:00:00"/>
    <s v="Standard Class"/>
    <s v="MH-17620"/>
    <s v="Matt Hagelstein"/>
    <s v="Corporate"/>
    <s v="United States"/>
    <x v="8"/>
    <x v="1"/>
    <n v="94110"/>
    <s v="West"/>
    <s v="OFF-BI-10000145"/>
    <s v="Office Supplies"/>
    <s v="Binders"/>
    <s v="Zipper Ring Binder Pockets"/>
    <x v="1882"/>
    <n v="4"/>
    <n v="0.2"/>
    <n v="3.6191999999999993"/>
  </r>
  <r>
    <n v="2220"/>
    <s v="CA-2017-130841"/>
    <d v="2017-07-28T00:00:00"/>
    <d v="2017-08-01T00:00:00"/>
    <s v="Standard Class"/>
    <s v="MH-17620"/>
    <s v="Matt Hagelstein"/>
    <s v="Corporate"/>
    <s v="United States"/>
    <x v="8"/>
    <x v="1"/>
    <n v="94110"/>
    <s v="West"/>
    <s v="OFF-ST-10001580"/>
    <s v="Office Supplies"/>
    <s v="Storage"/>
    <s v="Super Decoflex Portable Personal File"/>
    <x v="1883"/>
    <n v="1"/>
    <n v="0"/>
    <n v="4.1943999999999999"/>
  </r>
  <r>
    <n v="2221"/>
    <s v="CA-2017-130841"/>
    <d v="2017-07-28T00:00:00"/>
    <d v="2017-08-01T00:00:00"/>
    <s v="Standard Class"/>
    <s v="MH-17620"/>
    <s v="Matt Hagelstein"/>
    <s v="Corporate"/>
    <s v="United States"/>
    <x v="8"/>
    <x v="1"/>
    <n v="94110"/>
    <s v="West"/>
    <s v="TEC-PH-10001817"/>
    <s v="Technology"/>
    <s v="Phones"/>
    <s v="Wilson Electronics DB Pro Signal Booster"/>
    <x v="1884"/>
    <n v="4"/>
    <n v="0.2"/>
    <n v="100.24000000000007"/>
  </r>
  <r>
    <n v="2222"/>
    <s v="CA-2015-131884"/>
    <d v="2015-12-06T00:00:00"/>
    <d v="2015-12-06T00:00:00"/>
    <s v="Same Day"/>
    <s v="DK-13375"/>
    <s v="Dennis Kane"/>
    <s v="Consumer"/>
    <s v="United States"/>
    <x v="292"/>
    <x v="24"/>
    <n v="43302"/>
    <s v="East"/>
    <s v="TEC-PH-10001578"/>
    <s v="Technology"/>
    <s v="Phones"/>
    <s v="Polycom SoundStation2 EX Conference phone"/>
    <x v="1885"/>
    <n v="2"/>
    <n v="0.4"/>
    <n v="-89.089000000000055"/>
  </r>
  <r>
    <n v="2223"/>
    <s v="CA-2015-131884"/>
    <d v="2015-12-06T00:00:00"/>
    <d v="2015-12-06T00:00:00"/>
    <s v="Same Day"/>
    <s v="DK-13375"/>
    <s v="Dennis Kane"/>
    <s v="Consumer"/>
    <s v="United States"/>
    <x v="292"/>
    <x v="24"/>
    <n v="43302"/>
    <s v="East"/>
    <s v="OFF-AR-10004078"/>
    <s v="Office Supplies"/>
    <s v="Art"/>
    <s v="Newell 312"/>
    <x v="1886"/>
    <n v="8"/>
    <n v="0.2"/>
    <n v="4.6719999999999988"/>
  </r>
  <r>
    <n v="2224"/>
    <s v="CA-2015-131884"/>
    <d v="2015-12-06T00:00:00"/>
    <d v="2015-12-06T00:00:00"/>
    <s v="Same Day"/>
    <s v="DK-13375"/>
    <s v="Dennis Kane"/>
    <s v="Consumer"/>
    <s v="United States"/>
    <x v="292"/>
    <x v="24"/>
    <n v="43302"/>
    <s v="East"/>
    <s v="FUR-CH-10004860"/>
    <s v="Furniture"/>
    <s v="Chairs"/>
    <s v="Global Low Back Tilter Chair"/>
    <x v="1887"/>
    <n v="1"/>
    <n v="0.3"/>
    <n v="-24.23520000000001"/>
  </r>
  <r>
    <n v="2225"/>
    <s v="CA-2017-121909"/>
    <d v="2017-07-31T00:00:00"/>
    <d v="2017-08-05T00:00:00"/>
    <s v="Standard Class"/>
    <s v="EA-14035"/>
    <s v="Erin Ashbrook"/>
    <s v="Corporate"/>
    <s v="United States"/>
    <x v="10"/>
    <x v="9"/>
    <n v="19134"/>
    <s v="East"/>
    <s v="OFF-PA-10003790"/>
    <s v="Office Supplies"/>
    <s v="Paper"/>
    <s v="Xerox 1991"/>
    <x v="1572"/>
    <n v="3"/>
    <n v="0.2"/>
    <n v="17.815199999999997"/>
  </r>
  <r>
    <n v="2226"/>
    <s v="CA-2016-106383"/>
    <d v="2016-03-19T00:00:00"/>
    <d v="2016-03-21T00:00:00"/>
    <s v="Second Class"/>
    <s v="BT-11440"/>
    <s v="Bobby Trafton"/>
    <s v="Consumer"/>
    <s v="United States"/>
    <x v="293"/>
    <x v="22"/>
    <n v="80122"/>
    <s v="West"/>
    <s v="FUR-BO-10002202"/>
    <s v="Furniture"/>
    <s v="Bookcases"/>
    <s v="Atlantic Metals Mobile 2-Shelf Bookcases, Custom Colors"/>
    <x v="1888"/>
    <n v="1"/>
    <n v="0.7"/>
    <n v="-98.801799999999986"/>
  </r>
  <r>
    <n v="2227"/>
    <s v="CA-2017-130771"/>
    <d v="2017-07-29T00:00:00"/>
    <d v="2017-08-03T00:00:00"/>
    <s v="Standard Class"/>
    <s v="LA-16780"/>
    <s v="Laura Armstrong"/>
    <s v="Corporate"/>
    <s v="United States"/>
    <x v="89"/>
    <x v="5"/>
    <n v="78745"/>
    <s v="Central"/>
    <s v="OFF-FA-10003059"/>
    <s v="Office Supplies"/>
    <s v="Fasteners"/>
    <s v="Assorted Color Push Pins"/>
    <x v="1699"/>
    <n v="2"/>
    <n v="0.2"/>
    <n v="0.4705999999999998"/>
  </r>
  <r>
    <n v="2228"/>
    <s v="CA-2017-130771"/>
    <d v="2017-07-29T00:00:00"/>
    <d v="2017-08-03T00:00:00"/>
    <s v="Standard Class"/>
    <s v="LA-16780"/>
    <s v="Laura Armstrong"/>
    <s v="Corporate"/>
    <s v="United States"/>
    <x v="89"/>
    <x v="5"/>
    <n v="78745"/>
    <s v="Central"/>
    <s v="TEC-PH-10002496"/>
    <s v="Technology"/>
    <s v="Phones"/>
    <s v="Cisco SPA301"/>
    <x v="1889"/>
    <n v="1"/>
    <n v="0.2"/>
    <n v="15.598999999999993"/>
  </r>
  <r>
    <n v="2229"/>
    <s v="CA-2016-139157"/>
    <d v="2016-10-01T00:00:00"/>
    <d v="2016-10-05T00:00:00"/>
    <s v="Standard Class"/>
    <s v="GM-14680"/>
    <s v="Greg Matthias"/>
    <s v="Consumer"/>
    <s v="United States"/>
    <x v="20"/>
    <x v="15"/>
    <n v="10024"/>
    <s v="East"/>
    <s v="FUR-TA-10003238"/>
    <s v="Furniture"/>
    <s v="Tables"/>
    <s v="Chromcraft Bull-Nose Wood 48&quot; x 96&quot; Rectangular Conference Tables"/>
    <x v="1890"/>
    <n v="1"/>
    <n v="0.4"/>
    <n v="-115.70580000000004"/>
  </r>
  <r>
    <n v="2230"/>
    <s v="CA-2014-128055"/>
    <d v="2014-03-31T00:00:00"/>
    <d v="2014-04-05T00:00:00"/>
    <s v="Standard Class"/>
    <s v="AA-10315"/>
    <s v="Alex Avila"/>
    <s v="Consumer"/>
    <s v="United States"/>
    <x v="8"/>
    <x v="1"/>
    <n v="94122"/>
    <s v="West"/>
    <s v="OFF-BI-10004390"/>
    <s v="Office Supplies"/>
    <s v="Binders"/>
    <s v="GBC DocuBind 200 Manual Binding Machine"/>
    <x v="1891"/>
    <n v="2"/>
    <n v="0.2"/>
    <n v="252.58799999999999"/>
  </r>
  <r>
    <n v="2231"/>
    <s v="CA-2014-128055"/>
    <d v="2014-03-31T00:00:00"/>
    <d v="2014-04-05T00:00:00"/>
    <s v="Standard Class"/>
    <s v="AA-10315"/>
    <s v="Alex Avila"/>
    <s v="Consumer"/>
    <s v="United States"/>
    <x v="8"/>
    <x v="1"/>
    <n v="94122"/>
    <s v="West"/>
    <s v="OFF-AP-10002765"/>
    <s v="Office Supplies"/>
    <s v="Appliances"/>
    <s v="Fellowes Advanced Computer Series Surge Protectors"/>
    <x v="1892"/>
    <n v="2"/>
    <n v="0"/>
    <n v="14.834400000000002"/>
  </r>
  <r>
    <n v="2232"/>
    <s v="CA-2017-157091"/>
    <d v="2017-06-26T00:00:00"/>
    <d v="2017-07-01T00:00:00"/>
    <s v="Standard Class"/>
    <s v="DB-13405"/>
    <s v="Denny Blanton"/>
    <s v="Consumer"/>
    <s v="United States"/>
    <x v="189"/>
    <x v="14"/>
    <n v="46350"/>
    <s v="Central"/>
    <s v="FUR-FU-10000293"/>
    <s v="Furniture"/>
    <s v="Furnishings"/>
    <s v="Eldon Antistatic Chair Mats for Low to Medium Pile Carpets"/>
    <x v="1893"/>
    <n v="5"/>
    <n v="0"/>
    <n v="31.586999999999961"/>
  </r>
  <r>
    <n v="2233"/>
    <s v="CA-2017-132122"/>
    <d v="2017-07-09T00:00:00"/>
    <d v="2017-07-14T00:00:00"/>
    <s v="Standard Class"/>
    <s v="JH-15820"/>
    <s v="John Huston"/>
    <s v="Consumer"/>
    <s v="United States"/>
    <x v="22"/>
    <x v="10"/>
    <n v="60610"/>
    <s v="Central"/>
    <s v="OFF-ST-10003692"/>
    <s v="Office Supplies"/>
    <s v="Storage"/>
    <s v="Recycled Steel Personal File for Hanging File Folders"/>
    <x v="1894"/>
    <n v="5"/>
    <n v="0.2"/>
    <n v="14.307499999999997"/>
  </r>
  <r>
    <n v="2234"/>
    <s v="CA-2015-123232"/>
    <d v="2015-12-14T00:00:00"/>
    <d v="2015-12-16T00:00:00"/>
    <s v="Second Class"/>
    <s v="DJ-13630"/>
    <s v="Doug Jacobs"/>
    <s v="Consumer"/>
    <s v="United States"/>
    <x v="32"/>
    <x v="21"/>
    <n v="97206"/>
    <s v="West"/>
    <s v="TEC-PH-10001051"/>
    <s v="Technology"/>
    <s v="Phones"/>
    <s v="HTC One"/>
    <x v="1895"/>
    <n v="4"/>
    <n v="0.2"/>
    <n v="35.996399999999952"/>
  </r>
  <r>
    <n v="2235"/>
    <s v="CA-2017-104066"/>
    <d v="2017-12-05T00:00:00"/>
    <d v="2017-12-10T00:00:00"/>
    <s v="Standard Class"/>
    <s v="QJ-19255"/>
    <s v="Quincy Jones"/>
    <s v="Corporate"/>
    <s v="United States"/>
    <x v="140"/>
    <x v="42"/>
    <s v="05408"/>
    <s v="East"/>
    <s v="TEC-AC-10001013"/>
    <s v="Technology"/>
    <s v="Accessories"/>
    <s v="Logitech ClearChat Comfort/USB Headset H390"/>
    <x v="1896"/>
    <n v="7"/>
    <n v="0"/>
    <n v="67.659899999999979"/>
  </r>
  <r>
    <n v="2236"/>
    <s v="CA-2015-145849"/>
    <d v="2015-09-15T00:00:00"/>
    <d v="2015-09-17T00:00:00"/>
    <s v="Second Class"/>
    <s v="CT-11995"/>
    <s v="Carol Triggs"/>
    <s v="Consumer"/>
    <s v="United States"/>
    <x v="245"/>
    <x v="14"/>
    <n v="46203"/>
    <s v="Central"/>
    <s v="OFF-ST-10000025"/>
    <s v="Office Supplies"/>
    <s v="Storage"/>
    <s v="Fellowes Stor/Drawer Steel Plus Storage Drawers"/>
    <x v="1897"/>
    <n v="2"/>
    <n v="0"/>
    <n v="11.451599999999985"/>
  </r>
  <r>
    <n v="2237"/>
    <s v="CA-2015-145849"/>
    <d v="2015-09-15T00:00:00"/>
    <d v="2015-09-17T00:00:00"/>
    <s v="Second Class"/>
    <s v="CT-11995"/>
    <s v="Carol Triggs"/>
    <s v="Consumer"/>
    <s v="United States"/>
    <x v="245"/>
    <x v="14"/>
    <n v="46203"/>
    <s v="Central"/>
    <s v="OFF-AR-10000817"/>
    <s v="Office Supplies"/>
    <s v="Art"/>
    <s v="Manco Dry-Lighter Erasable Highlighter"/>
    <x v="1898"/>
    <n v="8"/>
    <n v="0"/>
    <n v="8.2687999999999988"/>
  </r>
  <r>
    <n v="2238"/>
    <s v="CA-2016-122322"/>
    <d v="2016-07-15T00:00:00"/>
    <d v="2016-07-21T00:00:00"/>
    <s v="Standard Class"/>
    <s v="RH-19510"/>
    <s v="Rick Huthwaite"/>
    <s v="Home Office"/>
    <s v="United States"/>
    <x v="212"/>
    <x v="7"/>
    <n v="84604"/>
    <s v="West"/>
    <s v="OFF-SU-10000952"/>
    <s v="Office Supplies"/>
    <s v="Supplies"/>
    <s v="Fiskars Home &amp; Office Scissors"/>
    <x v="1851"/>
    <n v="5"/>
    <n v="0"/>
    <n v="12.432000000000002"/>
  </r>
  <r>
    <n v="2239"/>
    <s v="CA-2017-166849"/>
    <d v="2017-04-20T00:00:00"/>
    <d v="2017-04-26T00:00:00"/>
    <s v="Standard Class"/>
    <s v="SJ-20125"/>
    <s v="Sanjit Jacobs"/>
    <s v="Home Office"/>
    <s v="United States"/>
    <x v="22"/>
    <x v="10"/>
    <n v="60610"/>
    <s v="Central"/>
    <s v="FUR-FU-10004597"/>
    <s v="Furniture"/>
    <s v="Furnishings"/>
    <s v="Eldon Cleatmat Chair Mats for Medium Pile Carpets"/>
    <x v="1851"/>
    <n v="2"/>
    <n v="0.6"/>
    <n v="-52.169999999999987"/>
  </r>
  <r>
    <n v="2240"/>
    <s v="CA-2016-146633"/>
    <d v="2016-11-15T00:00:00"/>
    <d v="2016-11-17T00:00:00"/>
    <s v="Second Class"/>
    <s v="TG-21310"/>
    <s v="Toby Gnade"/>
    <s v="Consumer"/>
    <s v="United States"/>
    <x v="1"/>
    <x v="1"/>
    <n v="90049"/>
    <s v="West"/>
    <s v="OFF-BI-10003527"/>
    <s v="Office Supplies"/>
    <s v="Binders"/>
    <s v="Fellowes PB500 Electric Punch Plastic Comb Binding Machine with Manual Bind"/>
    <x v="1899"/>
    <n v="1"/>
    <n v="0.2"/>
    <n v="381.29700000000003"/>
  </r>
  <r>
    <n v="2241"/>
    <s v="CA-2016-146633"/>
    <d v="2016-11-15T00:00:00"/>
    <d v="2016-11-17T00:00:00"/>
    <s v="Second Class"/>
    <s v="TG-21310"/>
    <s v="Toby Gnade"/>
    <s v="Consumer"/>
    <s v="United States"/>
    <x v="1"/>
    <x v="1"/>
    <n v="90049"/>
    <s v="West"/>
    <s v="OFF-BI-10002982"/>
    <s v="Office Supplies"/>
    <s v="Binders"/>
    <s v="Avery Self-Adhesive Photo Pockets for Polaroid Photos"/>
    <x v="1900"/>
    <n v="7"/>
    <n v="0.2"/>
    <n v="13.347599999999998"/>
  </r>
  <r>
    <n v="2242"/>
    <s v="US-2016-126893"/>
    <d v="2016-11-26T00:00:00"/>
    <d v="2016-12-01T00:00:00"/>
    <s v="Standard Class"/>
    <s v="CT-11995"/>
    <s v="Carol Triggs"/>
    <s v="Consumer"/>
    <s v="United States"/>
    <x v="10"/>
    <x v="9"/>
    <n v="19134"/>
    <s v="East"/>
    <s v="TEC-PH-10004165"/>
    <s v="Technology"/>
    <s v="Phones"/>
    <s v="Mitel MiVoice 5330e IP Phone"/>
    <x v="1901"/>
    <n v="3"/>
    <n v="0.4"/>
    <n v="-115.49580000000006"/>
  </r>
  <r>
    <n v="2243"/>
    <s v="CA-2017-103380"/>
    <d v="2017-11-21T00:00:00"/>
    <d v="2017-11-25T00:00:00"/>
    <s v="Standard Class"/>
    <s v="BF-11005"/>
    <s v="Barry Franz"/>
    <s v="Home Office"/>
    <s v="United States"/>
    <x v="45"/>
    <x v="1"/>
    <n v="91104"/>
    <s v="West"/>
    <s v="OFF-ST-10003442"/>
    <s v="Office Supplies"/>
    <s v="Storage"/>
    <s v="Eldon Portable Mobile Manager"/>
    <x v="403"/>
    <n v="2"/>
    <n v="0"/>
    <n v="15.2712"/>
  </r>
  <r>
    <n v="2244"/>
    <s v="CA-2017-103380"/>
    <d v="2017-11-21T00:00:00"/>
    <d v="2017-11-25T00:00:00"/>
    <s v="Standard Class"/>
    <s v="BF-11005"/>
    <s v="Barry Franz"/>
    <s v="Home Office"/>
    <s v="United States"/>
    <x v="45"/>
    <x v="1"/>
    <n v="91104"/>
    <s v="West"/>
    <s v="OFF-AR-10003856"/>
    <s v="Office Supplies"/>
    <s v="Art"/>
    <s v="Newell 344"/>
    <x v="348"/>
    <n v="2"/>
    <n v="0"/>
    <n v="1.4455999999999998"/>
  </r>
  <r>
    <n v="2245"/>
    <s v="CA-2017-103380"/>
    <d v="2017-11-21T00:00:00"/>
    <d v="2017-11-25T00:00:00"/>
    <s v="Standard Class"/>
    <s v="BF-11005"/>
    <s v="Barry Franz"/>
    <s v="Home Office"/>
    <s v="United States"/>
    <x v="45"/>
    <x v="1"/>
    <n v="91104"/>
    <s v="West"/>
    <s v="OFF-FA-10004248"/>
    <s v="Office Supplies"/>
    <s v="Fasteners"/>
    <s v="Advantus T-Pin Paper Clips"/>
    <x v="1902"/>
    <n v="2"/>
    <n v="0"/>
    <n v="3.5178000000000003"/>
  </r>
  <r>
    <n v="2246"/>
    <s v="CA-2017-103380"/>
    <d v="2017-11-21T00:00:00"/>
    <d v="2017-11-25T00:00:00"/>
    <s v="Standard Class"/>
    <s v="BF-11005"/>
    <s v="Barry Franz"/>
    <s v="Home Office"/>
    <s v="United States"/>
    <x v="45"/>
    <x v="1"/>
    <n v="91104"/>
    <s v="West"/>
    <s v="OFF-AP-10001492"/>
    <s v="Office Supplies"/>
    <s v="Appliances"/>
    <s v="Acco Six-Outlet Power Strip, 4' Cord Length"/>
    <x v="1903"/>
    <n v="1"/>
    <n v="0"/>
    <n v="2.2412000000000001"/>
  </r>
  <r>
    <n v="2247"/>
    <s v="CA-2017-103380"/>
    <d v="2017-11-21T00:00:00"/>
    <d v="2017-11-25T00:00:00"/>
    <s v="Standard Class"/>
    <s v="BF-11005"/>
    <s v="Barry Franz"/>
    <s v="Home Office"/>
    <s v="United States"/>
    <x v="45"/>
    <x v="1"/>
    <n v="91104"/>
    <s v="West"/>
    <s v="TEC-PH-10004165"/>
    <s v="Technology"/>
    <s v="Phones"/>
    <s v="Mitel MiVoice 5330e IP Phone"/>
    <x v="1668"/>
    <n v="3"/>
    <n v="0.2"/>
    <n v="49.498199999999969"/>
  </r>
  <r>
    <n v="2248"/>
    <s v="CA-2015-116092"/>
    <d v="2015-02-15T00:00:00"/>
    <d v="2015-02-18T00:00:00"/>
    <s v="Second Class"/>
    <s v="JM-16195"/>
    <s v="Justin MacKendrick"/>
    <s v="Consumer"/>
    <s v="United States"/>
    <x v="1"/>
    <x v="1"/>
    <n v="90004"/>
    <s v="West"/>
    <s v="OFF-PA-10004285"/>
    <s v="Office Supplies"/>
    <s v="Paper"/>
    <s v="Xerox 1959"/>
    <x v="522"/>
    <n v="2"/>
    <n v="0"/>
    <n v="6.4127999999999998"/>
  </r>
  <r>
    <n v="2249"/>
    <s v="CA-2015-116092"/>
    <d v="2015-02-15T00:00:00"/>
    <d v="2015-02-18T00:00:00"/>
    <s v="Second Class"/>
    <s v="JM-16195"/>
    <s v="Justin MacKendrick"/>
    <s v="Consumer"/>
    <s v="United States"/>
    <x v="1"/>
    <x v="1"/>
    <n v="90004"/>
    <s v="West"/>
    <s v="OFF-BI-10001628"/>
    <s v="Office Supplies"/>
    <s v="Binders"/>
    <s v="Acco Data Flex Cable Posts For Top &amp; Bottom Load Binders, 6&quot; Capacity"/>
    <x v="1848"/>
    <n v="5"/>
    <n v="0.2"/>
    <n v="13.037499999999998"/>
  </r>
  <r>
    <n v="2250"/>
    <s v="CA-2015-116092"/>
    <d v="2015-02-15T00:00:00"/>
    <d v="2015-02-18T00:00:00"/>
    <s v="Second Class"/>
    <s v="JM-16195"/>
    <s v="Justin MacKendrick"/>
    <s v="Consumer"/>
    <s v="United States"/>
    <x v="1"/>
    <x v="1"/>
    <n v="90004"/>
    <s v="West"/>
    <s v="OFF-BI-10000546"/>
    <s v="Office Supplies"/>
    <s v="Binders"/>
    <s v="Avery Durable Binders"/>
    <x v="132"/>
    <n v="5"/>
    <n v="0.2"/>
    <n v="4.1760000000000002"/>
  </r>
  <r>
    <n v="2251"/>
    <s v="CA-2015-116092"/>
    <d v="2015-02-15T00:00:00"/>
    <d v="2015-02-18T00:00:00"/>
    <s v="Second Class"/>
    <s v="JM-16195"/>
    <s v="Justin MacKendrick"/>
    <s v="Consumer"/>
    <s v="United States"/>
    <x v="1"/>
    <x v="1"/>
    <n v="90004"/>
    <s v="West"/>
    <s v="OFF-AP-10001391"/>
    <s v="Office Supplies"/>
    <s v="Appliances"/>
    <s v="Kensington 6 Outlet MasterPiece HOMEOFFICE Power Control Center"/>
    <x v="1904"/>
    <n v="6"/>
    <n v="0"/>
    <n v="157.01759999999993"/>
  </r>
  <r>
    <n v="2252"/>
    <s v="CA-2015-116092"/>
    <d v="2015-02-15T00:00:00"/>
    <d v="2015-02-18T00:00:00"/>
    <s v="Second Class"/>
    <s v="JM-16195"/>
    <s v="Justin MacKendrick"/>
    <s v="Consumer"/>
    <s v="United States"/>
    <x v="1"/>
    <x v="1"/>
    <n v="90004"/>
    <s v="West"/>
    <s v="OFF-PA-10000477"/>
    <s v="Office Supplies"/>
    <s v="Paper"/>
    <s v="Xerox 22"/>
    <x v="541"/>
    <n v="3"/>
    <n v="0"/>
    <n v="9.3312000000000008"/>
  </r>
  <r>
    <n v="2253"/>
    <s v="CA-2016-117849"/>
    <d v="2016-04-15T00:00:00"/>
    <d v="2016-04-17T00:00:00"/>
    <s v="Second Class"/>
    <s v="JK-16120"/>
    <s v="Julie Kriz"/>
    <s v="Home Office"/>
    <s v="United States"/>
    <x v="70"/>
    <x v="1"/>
    <n v="92105"/>
    <s v="West"/>
    <s v="OFF-PA-10004327"/>
    <s v="Office Supplies"/>
    <s v="Paper"/>
    <s v="Xerox 1911"/>
    <x v="140"/>
    <n v="3"/>
    <n v="0"/>
    <n v="68.975999999999999"/>
  </r>
  <r>
    <n v="2254"/>
    <s v="CA-2015-169201"/>
    <d v="2015-09-28T00:00:00"/>
    <d v="2015-10-01T00:00:00"/>
    <s v="First Class"/>
    <s v="HG-14965"/>
    <s v="Henry Goldwyn"/>
    <s v="Corporate"/>
    <s v="United States"/>
    <x v="8"/>
    <x v="1"/>
    <n v="94110"/>
    <s v="West"/>
    <s v="OFF-AP-10000696"/>
    <s v="Office Supplies"/>
    <s v="Appliances"/>
    <s v="Holmes Odor Grabber"/>
    <x v="1905"/>
    <n v="3"/>
    <n v="0"/>
    <n v="14.275799999999998"/>
  </r>
  <r>
    <n v="2255"/>
    <s v="CA-2015-169201"/>
    <d v="2015-09-28T00:00:00"/>
    <d v="2015-10-01T00:00:00"/>
    <s v="First Class"/>
    <s v="HG-14965"/>
    <s v="Henry Goldwyn"/>
    <s v="Corporate"/>
    <s v="United States"/>
    <x v="8"/>
    <x v="1"/>
    <n v="94110"/>
    <s v="West"/>
    <s v="OFF-AP-10002082"/>
    <s v="Office Supplies"/>
    <s v="Appliances"/>
    <s v="Holmes HEPA Air Purifier"/>
    <x v="1906"/>
    <n v="2"/>
    <n v="0"/>
    <n v="15.245999999999999"/>
  </r>
  <r>
    <n v="2256"/>
    <s v="CA-2016-164091"/>
    <d v="2016-09-17T00:00:00"/>
    <d v="2016-09-22T00:00:00"/>
    <s v="Standard Class"/>
    <s v="LA-16780"/>
    <s v="Laura Armstrong"/>
    <s v="Corporate"/>
    <s v="United States"/>
    <x v="294"/>
    <x v="43"/>
    <n v="4401"/>
    <s v="East"/>
    <s v="TEC-PH-10001944"/>
    <s v="Technology"/>
    <s v="Phones"/>
    <s v="Wi-Ex zBoost YX540 Cellular Phone Signal Booster"/>
    <x v="1907"/>
    <n v="3"/>
    <n v="0"/>
    <n v="131.35499999999996"/>
  </r>
  <r>
    <n v="2257"/>
    <s v="CA-2016-164091"/>
    <d v="2016-09-17T00:00:00"/>
    <d v="2016-09-22T00:00:00"/>
    <s v="Standard Class"/>
    <s v="LA-16780"/>
    <s v="Laura Armstrong"/>
    <s v="Corporate"/>
    <s v="United States"/>
    <x v="294"/>
    <x v="43"/>
    <n v="4401"/>
    <s v="East"/>
    <s v="FUR-FU-10004952"/>
    <s v="Furniture"/>
    <s v="Furnishings"/>
    <s v="C-Line Cubicle Keepers Polyproplyene Holder w/Velcro Back, 8-1/2x11, 25/Bx"/>
    <x v="1049"/>
    <n v="2"/>
    <n v="0"/>
    <n v="33.938800000000001"/>
  </r>
  <r>
    <n v="2258"/>
    <s v="CA-2017-105214"/>
    <d v="2017-06-16T00:00:00"/>
    <d v="2017-06-19T00:00:00"/>
    <s v="First Class"/>
    <s v="TS-21610"/>
    <s v="Troy Staebel"/>
    <s v="Consumer"/>
    <s v="United States"/>
    <x v="8"/>
    <x v="1"/>
    <n v="94122"/>
    <s v="West"/>
    <s v="FUR-CH-10000015"/>
    <s v="Furniture"/>
    <s v="Chairs"/>
    <s v="Hon Multipurpose Stacking Arm Chairs"/>
    <x v="1908"/>
    <n v="7"/>
    <n v="0.2"/>
    <n v="90.97199999999998"/>
  </r>
  <r>
    <n v="2259"/>
    <s v="CA-2017-105214"/>
    <d v="2017-06-16T00:00:00"/>
    <d v="2017-06-19T00:00:00"/>
    <s v="First Class"/>
    <s v="TS-21610"/>
    <s v="Troy Staebel"/>
    <s v="Consumer"/>
    <s v="United States"/>
    <x v="8"/>
    <x v="1"/>
    <n v="94122"/>
    <s v="West"/>
    <s v="OFF-PA-10001776"/>
    <s v="Office Supplies"/>
    <s v="Paper"/>
    <s v="Wirebound Message Books, Four 2 3/4&quot; x 5&quot; Forms per Page, 600 Sets per Book"/>
    <x v="1909"/>
    <n v="2"/>
    <n v="0"/>
    <n v="8.7137999999999991"/>
  </r>
  <r>
    <n v="2260"/>
    <s v="CA-2015-117611"/>
    <d v="2015-11-08T00:00:00"/>
    <d v="2015-11-10T00:00:00"/>
    <s v="Second Class"/>
    <s v="MZ-17335"/>
    <s v="Maria Zettner"/>
    <s v="Home Office"/>
    <s v="United States"/>
    <x v="70"/>
    <x v="1"/>
    <n v="92024"/>
    <s v="West"/>
    <s v="OFF-FA-10002280"/>
    <s v="Office Supplies"/>
    <s v="Fasteners"/>
    <s v="Advantus Plastic Paper Clips"/>
    <x v="1910"/>
    <n v="1"/>
    <n v="0"/>
    <n v="2.4"/>
  </r>
  <r>
    <n v="2261"/>
    <s v="CA-2015-117611"/>
    <d v="2015-11-08T00:00:00"/>
    <d v="2015-11-10T00:00:00"/>
    <s v="Second Class"/>
    <s v="MZ-17335"/>
    <s v="Maria Zettner"/>
    <s v="Home Office"/>
    <s v="United States"/>
    <x v="70"/>
    <x v="1"/>
    <n v="92024"/>
    <s v="West"/>
    <s v="TEC-AC-10002049"/>
    <s v="Technology"/>
    <s v="Accessories"/>
    <s v="Logitech G19 Programmable Gaming Keyboard"/>
    <x v="810"/>
    <n v="3"/>
    <n v="0"/>
    <n v="66.954599999999971"/>
  </r>
  <r>
    <n v="2262"/>
    <s v="US-2015-137960"/>
    <d v="2015-12-18T00:00:00"/>
    <d v="2015-12-18T00:00:00"/>
    <s v="Same Day"/>
    <s v="MW-18220"/>
    <s v="Mitch Webber"/>
    <s v="Consumer"/>
    <s v="United States"/>
    <x v="20"/>
    <x v="15"/>
    <n v="10035"/>
    <s v="East"/>
    <s v="TEC-AC-10002253"/>
    <s v="Technology"/>
    <s v="Accessories"/>
    <s v="Imation Bio 8GB USB Flash Drive Imation Corp"/>
    <x v="656"/>
    <n v="1"/>
    <n v="0"/>
    <n v="24.936000000000007"/>
  </r>
  <r>
    <n v="2263"/>
    <s v="CA-2017-122994"/>
    <d v="2017-02-06T00:00:00"/>
    <d v="2017-02-09T00:00:00"/>
    <s v="First Class"/>
    <s v="MV-17485"/>
    <s v="Mark Van Huff"/>
    <s v="Consumer"/>
    <s v="United States"/>
    <x v="81"/>
    <x v="17"/>
    <n v="22204"/>
    <s v="South"/>
    <s v="FUR-BO-10004015"/>
    <s v="Furniture"/>
    <s v="Bookcases"/>
    <s v="Bush Andora Bookcase, Maple/Graphite Gray Finish"/>
    <x v="1911"/>
    <n v="3"/>
    <n v="0"/>
    <n v="79.193399999999968"/>
  </r>
  <r>
    <n v="2264"/>
    <s v="CA-2016-131065"/>
    <d v="2016-11-14T00:00:00"/>
    <d v="2016-11-16T00:00:00"/>
    <s v="Second Class"/>
    <s v="AA-10375"/>
    <s v="Allen Armold"/>
    <s v="Consumer"/>
    <s v="United States"/>
    <x v="118"/>
    <x v="32"/>
    <n v="30318"/>
    <s v="South"/>
    <s v="TEC-AC-10004145"/>
    <s v="Technology"/>
    <s v="Accessories"/>
    <s v="Logitech diNovo Edge Keyboard"/>
    <x v="1912"/>
    <n v="2"/>
    <n v="0"/>
    <n v="114.99540000000002"/>
  </r>
  <r>
    <n v="2265"/>
    <s v="CA-2016-131065"/>
    <d v="2016-11-14T00:00:00"/>
    <d v="2016-11-16T00:00:00"/>
    <s v="Second Class"/>
    <s v="AA-10375"/>
    <s v="Allen Armold"/>
    <s v="Consumer"/>
    <s v="United States"/>
    <x v="118"/>
    <x v="32"/>
    <n v="30318"/>
    <s v="South"/>
    <s v="OFF-PA-10002479"/>
    <s v="Office Supplies"/>
    <s v="Paper"/>
    <s v="Xerox 4200 Series MultiUse Premium Copy Paper (20Lb. and 84 Bright)"/>
    <x v="267"/>
    <n v="1"/>
    <n v="0"/>
    <n v="2.3759999999999999"/>
  </r>
  <r>
    <n v="2266"/>
    <s v="CA-2016-131065"/>
    <d v="2016-11-14T00:00:00"/>
    <d v="2016-11-16T00:00:00"/>
    <s v="Second Class"/>
    <s v="AA-10375"/>
    <s v="Allen Armold"/>
    <s v="Consumer"/>
    <s v="United States"/>
    <x v="118"/>
    <x v="32"/>
    <n v="30318"/>
    <s v="South"/>
    <s v="OFF-BI-10004970"/>
    <s v="Office Supplies"/>
    <s v="Binders"/>
    <s v="ACCOHIDE 3-Ring Binder, Blue, 1&quot;"/>
    <x v="341"/>
    <n v="2"/>
    <n v="0"/>
    <n v="3.8822000000000001"/>
  </r>
  <r>
    <n v="2267"/>
    <s v="CA-2017-149146"/>
    <d v="2017-10-12T00:00:00"/>
    <d v="2017-10-12T00:00:00"/>
    <s v="Same Day"/>
    <s v="SM-20320"/>
    <s v="Sean Miller"/>
    <s v="Home Office"/>
    <s v="United States"/>
    <x v="53"/>
    <x v="3"/>
    <n v="28110"/>
    <s v="South"/>
    <s v="OFF-PA-10003919"/>
    <s v="Office Supplies"/>
    <s v="Paper"/>
    <s v="Xerox 1989"/>
    <x v="892"/>
    <n v="2"/>
    <n v="0.2"/>
    <n v="2.6892000000000005"/>
  </r>
  <r>
    <n v="2268"/>
    <s v="CA-2017-137470"/>
    <d v="2017-09-17T00:00:00"/>
    <d v="2017-09-17T00:00:00"/>
    <s v="Same Day"/>
    <s v="TP-21415"/>
    <s v="Tom Prescott"/>
    <s v="Consumer"/>
    <s v="United States"/>
    <x v="4"/>
    <x v="4"/>
    <n v="98115"/>
    <s v="West"/>
    <s v="OFF-PA-10002001"/>
    <s v="Office Supplies"/>
    <s v="Paper"/>
    <s v="Xerox 1984"/>
    <x v="91"/>
    <n v="2"/>
    <n v="0"/>
    <n v="6.3504000000000005"/>
  </r>
  <r>
    <n v="2269"/>
    <s v="CA-2017-105480"/>
    <d v="2017-12-20T00:00:00"/>
    <d v="2017-12-26T00:00:00"/>
    <s v="Standard Class"/>
    <s v="DK-13225"/>
    <s v="Dean Katz"/>
    <s v="Corporate"/>
    <s v="United States"/>
    <x v="30"/>
    <x v="15"/>
    <n v="14609"/>
    <s v="East"/>
    <s v="OFF-PA-10002787"/>
    <s v="Office Supplies"/>
    <s v="Paper"/>
    <s v="Xerox 227"/>
    <x v="90"/>
    <n v="1"/>
    <n v="0"/>
    <n v="3.1104000000000003"/>
  </r>
  <r>
    <n v="2270"/>
    <s v="CA-2017-105480"/>
    <d v="2017-12-20T00:00:00"/>
    <d v="2017-12-26T00:00:00"/>
    <s v="Standard Class"/>
    <s v="DK-13225"/>
    <s v="Dean Katz"/>
    <s v="Corporate"/>
    <s v="United States"/>
    <x v="30"/>
    <x v="15"/>
    <n v="14609"/>
    <s v="East"/>
    <s v="OFF-BI-10003291"/>
    <s v="Office Supplies"/>
    <s v="Binders"/>
    <s v="Wilson Jones Leather-Like Binders with DublLock Round Rings"/>
    <x v="1913"/>
    <n v="1"/>
    <n v="0.2"/>
    <n v="2.3570999999999991"/>
  </r>
  <r>
    <n v="2271"/>
    <s v="CA-2017-164917"/>
    <d v="2017-12-02T00:00:00"/>
    <d v="2017-12-07T00:00:00"/>
    <s v="Standard Class"/>
    <s v="MK-17905"/>
    <s v="Michael Kennedy"/>
    <s v="Corporate"/>
    <s v="United States"/>
    <x v="100"/>
    <x v="2"/>
    <n v="33180"/>
    <s v="South"/>
    <s v="OFF-AR-10004344"/>
    <s v="Office Supplies"/>
    <s v="Art"/>
    <s v="Bulldog Vacuum Base Pencil Sharpener"/>
    <x v="1914"/>
    <n v="5"/>
    <n v="0.2"/>
    <n v="4.196499999999995"/>
  </r>
  <r>
    <n v="2272"/>
    <s v="CA-2015-102036"/>
    <d v="2015-09-21T00:00:00"/>
    <d v="2015-09-27T00:00:00"/>
    <s v="Standard Class"/>
    <s v="CS-12130"/>
    <s v="Chad Sievert"/>
    <s v="Consumer"/>
    <s v="United States"/>
    <x v="4"/>
    <x v="4"/>
    <n v="98105"/>
    <s v="West"/>
    <s v="OFF-ST-10003123"/>
    <s v="Office Supplies"/>
    <s v="Storage"/>
    <s v="Fellowes Bases and Tops For Staxonsteel/High-Stak Systems"/>
    <x v="1915"/>
    <n v="6"/>
    <n v="0"/>
    <n v="47.937599999999996"/>
  </r>
  <r>
    <n v="2273"/>
    <s v="CA-2015-142944"/>
    <d v="2015-03-06T00:00:00"/>
    <d v="2015-03-11T00:00:00"/>
    <s v="Standard Class"/>
    <s v="JL-15850"/>
    <s v="John Lucas"/>
    <s v="Consumer"/>
    <s v="United States"/>
    <x v="8"/>
    <x v="1"/>
    <n v="94122"/>
    <s v="West"/>
    <s v="FUR-FU-10000308"/>
    <s v="Furniture"/>
    <s v="Furnishings"/>
    <s v="Deflect-o Glass Clear Studded Chair Mats"/>
    <x v="1916"/>
    <n v="7"/>
    <n v="0"/>
    <n v="95.757200000000012"/>
  </r>
  <r>
    <n v="2274"/>
    <s v="CA-2015-142944"/>
    <d v="2015-03-06T00:00:00"/>
    <d v="2015-03-11T00:00:00"/>
    <s v="Standard Class"/>
    <s v="JL-15850"/>
    <s v="John Lucas"/>
    <s v="Consumer"/>
    <s v="United States"/>
    <x v="8"/>
    <x v="1"/>
    <n v="94122"/>
    <s v="West"/>
    <s v="TEC-CO-10003763"/>
    <s v="Technology"/>
    <s v="Copiers"/>
    <s v="Canon PC1060 Personal Laser Copier"/>
    <x v="1917"/>
    <n v="2"/>
    <n v="0.2"/>
    <n v="377.99459999999993"/>
  </r>
  <r>
    <n v="2275"/>
    <s v="CA-2014-157882"/>
    <d v="2014-10-03T00:00:00"/>
    <d v="2014-10-08T00:00:00"/>
    <s v="Second Class"/>
    <s v="AR-10405"/>
    <s v="Allen Rosenblatt"/>
    <s v="Corporate"/>
    <s v="United States"/>
    <x v="1"/>
    <x v="1"/>
    <n v="90036"/>
    <s v="West"/>
    <s v="FUR-TA-10001866"/>
    <s v="Furniture"/>
    <s v="Tables"/>
    <s v="Bevis Round Conference Room Tables and Bases"/>
    <x v="1918"/>
    <n v="1"/>
    <n v="0.2"/>
    <n v="3.5857999999999848"/>
  </r>
  <r>
    <n v="2276"/>
    <s v="CA-2014-157882"/>
    <d v="2014-10-03T00:00:00"/>
    <d v="2014-10-08T00:00:00"/>
    <s v="Second Class"/>
    <s v="AR-10405"/>
    <s v="Allen Rosenblatt"/>
    <s v="Corporate"/>
    <s v="United States"/>
    <x v="1"/>
    <x v="1"/>
    <n v="90036"/>
    <s v="West"/>
    <s v="FUR-CH-10002774"/>
    <s v="Furniture"/>
    <s v="Chairs"/>
    <s v="Global Deluxe Stacking Chair, Gray"/>
    <x v="1919"/>
    <n v="3"/>
    <n v="0.2"/>
    <n v="13.764599999999994"/>
  </r>
  <r>
    <n v="2277"/>
    <s v="CA-2014-104283"/>
    <d v="2014-06-27T00:00:00"/>
    <d v="2014-07-01T00:00:00"/>
    <s v="Standard Class"/>
    <s v="LM-17065"/>
    <s v="Liz MacKendrick"/>
    <s v="Consumer"/>
    <s v="United States"/>
    <x v="295"/>
    <x v="35"/>
    <n v="38671"/>
    <s v="South"/>
    <s v="OFF-ST-10004337"/>
    <s v="Office Supplies"/>
    <s v="Storage"/>
    <s v="SAFCO Commercial Wire Shelving, 72h"/>
    <x v="1920"/>
    <n v="5"/>
    <n v="0"/>
    <n v="0"/>
  </r>
  <r>
    <n v="2278"/>
    <s v="CA-2014-104283"/>
    <d v="2014-06-27T00:00:00"/>
    <d v="2014-07-01T00:00:00"/>
    <s v="Standard Class"/>
    <s v="LM-17065"/>
    <s v="Liz MacKendrick"/>
    <s v="Consumer"/>
    <s v="United States"/>
    <x v="295"/>
    <x v="35"/>
    <n v="38671"/>
    <s v="South"/>
    <s v="FUR-TA-10001039"/>
    <s v="Furniture"/>
    <s v="Tables"/>
    <s v="KI Adjustable-Height Table"/>
    <x v="1921"/>
    <n v="1"/>
    <n v="0"/>
    <n v="22.354800000000004"/>
  </r>
  <r>
    <n v="2279"/>
    <s v="CA-2014-104283"/>
    <d v="2014-06-27T00:00:00"/>
    <d v="2014-07-01T00:00:00"/>
    <s v="Standard Class"/>
    <s v="LM-17065"/>
    <s v="Liz MacKendrick"/>
    <s v="Consumer"/>
    <s v="United States"/>
    <x v="295"/>
    <x v="35"/>
    <n v="38671"/>
    <s v="South"/>
    <s v="TEC-AC-10000109"/>
    <s v="Technology"/>
    <s v="Accessories"/>
    <s v="Sony Micro Vault Click 16 GB USB 2.0 Flash Drive"/>
    <x v="1922"/>
    <n v="4"/>
    <n v="0"/>
    <n v="53.750400000000013"/>
  </r>
  <r>
    <n v="2280"/>
    <s v="CA-2017-142622"/>
    <d v="2017-10-30T00:00:00"/>
    <d v="2017-11-02T00:00:00"/>
    <s v="First Class"/>
    <s v="JK-15625"/>
    <s v="Jim Karlsson"/>
    <s v="Consumer"/>
    <s v="United States"/>
    <x v="4"/>
    <x v="4"/>
    <n v="98115"/>
    <s v="West"/>
    <s v="FUR-CH-10003833"/>
    <s v="Furniture"/>
    <s v="Chairs"/>
    <s v="Novimex Fabric Task Chair"/>
    <x v="1923"/>
    <n v="2"/>
    <n v="0.2"/>
    <n v="-6.0980000000000025"/>
  </r>
  <r>
    <n v="2281"/>
    <s v="CA-2017-142622"/>
    <d v="2017-10-30T00:00:00"/>
    <d v="2017-11-02T00:00:00"/>
    <s v="First Class"/>
    <s v="JK-15625"/>
    <s v="Jim Karlsson"/>
    <s v="Consumer"/>
    <s v="United States"/>
    <x v="4"/>
    <x v="4"/>
    <n v="98115"/>
    <s v="West"/>
    <s v="FUR-CH-10004289"/>
    <s v="Furniture"/>
    <s v="Chairs"/>
    <s v="Global Super Steno Chair"/>
    <x v="1924"/>
    <n v="8"/>
    <n v="0.2"/>
    <n v="-23.03520000000006"/>
  </r>
  <r>
    <n v="2282"/>
    <s v="CA-2017-142622"/>
    <d v="2017-10-30T00:00:00"/>
    <d v="2017-11-02T00:00:00"/>
    <s v="First Class"/>
    <s v="JK-15625"/>
    <s v="Jim Karlsson"/>
    <s v="Consumer"/>
    <s v="United States"/>
    <x v="4"/>
    <x v="4"/>
    <n v="98115"/>
    <s v="West"/>
    <s v="FUR-BO-10004467"/>
    <s v="Furniture"/>
    <s v="Bookcases"/>
    <s v="Bestar Classic Bookcase"/>
    <x v="1664"/>
    <n v="2"/>
    <n v="0"/>
    <n v="37.996199999999988"/>
  </r>
  <r>
    <n v="2283"/>
    <s v="CA-2016-132143"/>
    <d v="2016-09-03T00:00:00"/>
    <d v="2016-09-05T00:00:00"/>
    <s v="First Class"/>
    <s v="FM-14215"/>
    <s v="Filia McAdams"/>
    <s v="Corporate"/>
    <s v="United States"/>
    <x v="209"/>
    <x v="29"/>
    <n v="6457"/>
    <s v="East"/>
    <s v="OFF-PA-10002713"/>
    <s v="Office Supplies"/>
    <s v="Paper"/>
    <s v="Adams Phone Message Book, 200 Message Capacity, 8 1/16” x 11”"/>
    <x v="1925"/>
    <n v="7"/>
    <n v="0"/>
    <n v="22.153599999999997"/>
  </r>
  <r>
    <n v="2284"/>
    <s v="CA-2015-153108"/>
    <d v="2015-03-05T00:00:00"/>
    <d v="2015-03-09T00:00:00"/>
    <s v="Standard Class"/>
    <s v="SF-20200"/>
    <s v="Sarah Foster"/>
    <s v="Consumer"/>
    <s v="United States"/>
    <x v="296"/>
    <x v="14"/>
    <n v="47362"/>
    <s v="Central"/>
    <s v="TEC-PH-10001552"/>
    <s v="Technology"/>
    <s v="Phones"/>
    <s v="I Need's 3d Hello Kitty Hybrid Silicone Case Cover for HTC One X 4g with 3d Hello Kitty Stylus Pen Green/pink"/>
    <x v="100"/>
    <n v="2"/>
    <n v="0"/>
    <n v="6.6976000000000013"/>
  </r>
  <r>
    <n v="2285"/>
    <s v="CA-2015-153108"/>
    <d v="2015-03-05T00:00:00"/>
    <d v="2015-03-09T00:00:00"/>
    <s v="Standard Class"/>
    <s v="SF-20200"/>
    <s v="Sarah Foster"/>
    <s v="Consumer"/>
    <s v="United States"/>
    <x v="296"/>
    <x v="14"/>
    <n v="47362"/>
    <s v="Central"/>
    <s v="OFF-AP-10002222"/>
    <s v="Office Supplies"/>
    <s v="Appliances"/>
    <s v="Staple holder"/>
    <x v="1926"/>
    <n v="7"/>
    <n v="0"/>
    <n v="16.386300000000002"/>
  </r>
  <r>
    <n v="2286"/>
    <s v="CA-2016-112676"/>
    <d v="2016-05-05T00:00:00"/>
    <d v="2016-05-08T00:00:00"/>
    <s v="First Class"/>
    <s v="PJ-18835"/>
    <s v="Patrick Jones"/>
    <s v="Corporate"/>
    <s v="United States"/>
    <x v="87"/>
    <x v="18"/>
    <n v="37130"/>
    <s v="South"/>
    <s v="OFF-PA-10003971"/>
    <s v="Office Supplies"/>
    <s v="Paper"/>
    <s v="Xerox 1965"/>
    <x v="646"/>
    <n v="3"/>
    <n v="0.2"/>
    <n v="5.2026000000000003"/>
  </r>
  <r>
    <n v="2287"/>
    <s v="CA-2017-165687"/>
    <d v="2017-11-17T00:00:00"/>
    <d v="2017-11-23T00:00:00"/>
    <s v="Standard Class"/>
    <s v="CS-12355"/>
    <s v="Christine Sundaresam"/>
    <s v="Consumer"/>
    <s v="United States"/>
    <x v="127"/>
    <x v="17"/>
    <n v="24153"/>
    <s v="South"/>
    <s v="OFF-AP-10004036"/>
    <s v="Office Supplies"/>
    <s v="Appliances"/>
    <s v="Bionaire 99.97% HEPA Air Cleaner"/>
    <x v="1927"/>
    <n v="2"/>
    <n v="0"/>
    <n v="12.263999999999999"/>
  </r>
  <r>
    <n v="2288"/>
    <s v="US-2017-112928"/>
    <d v="2017-06-01T00:00:00"/>
    <d v="2017-06-05T00:00:00"/>
    <s v="Second Class"/>
    <s v="BB-10990"/>
    <s v="Barry Blumstein"/>
    <s v="Corporate"/>
    <s v="United States"/>
    <x v="167"/>
    <x v="24"/>
    <n v="43615"/>
    <s v="East"/>
    <s v="OFF-AP-10002287"/>
    <s v="Office Supplies"/>
    <s v="Appliances"/>
    <s v="Eureka Sanitaire  Multi-Pro Heavy-Duty Upright, Disposable Bags"/>
    <x v="1928"/>
    <n v="5"/>
    <n v="0.2"/>
    <n v="1.3109999999999999"/>
  </r>
  <r>
    <n v="2289"/>
    <s v="CA-2017-143343"/>
    <d v="2017-06-10T00:00:00"/>
    <d v="2017-06-13T00:00:00"/>
    <s v="First Class"/>
    <s v="BW-11200"/>
    <s v="Ben Wallace"/>
    <s v="Consumer"/>
    <s v="United States"/>
    <x v="1"/>
    <x v="1"/>
    <n v="90032"/>
    <s v="West"/>
    <s v="OFF-AR-10002375"/>
    <s v="Office Supplies"/>
    <s v="Art"/>
    <s v="Newell 351"/>
    <x v="1235"/>
    <n v="5"/>
    <n v="0"/>
    <n v="4.7559999999999985"/>
  </r>
  <r>
    <n v="2290"/>
    <s v="CA-2017-115154"/>
    <d v="2017-01-08T00:00:00"/>
    <d v="2017-01-11T00:00:00"/>
    <s v="First Class"/>
    <s v="RS-19420"/>
    <s v="Ricardo Sperren"/>
    <s v="Corporate"/>
    <s v="United States"/>
    <x v="4"/>
    <x v="4"/>
    <n v="98115"/>
    <s v="West"/>
    <s v="FUR-TA-10001950"/>
    <s v="Furniture"/>
    <s v="Tables"/>
    <s v="Balt Solid Wood Round Tables"/>
    <x v="1929"/>
    <n v="2"/>
    <n v="0"/>
    <n v="80.368200000000002"/>
  </r>
  <r>
    <n v="2291"/>
    <s v="CA-2015-149342"/>
    <d v="2015-04-20T00:00:00"/>
    <d v="2015-04-25T00:00:00"/>
    <s v="Standard Class"/>
    <s v="TS-21160"/>
    <s v="Theresa Swint"/>
    <s v="Corporate"/>
    <s v="United States"/>
    <x v="38"/>
    <x v="32"/>
    <n v="31907"/>
    <s v="South"/>
    <s v="TEC-PH-10001557"/>
    <s v="Technology"/>
    <s v="Phones"/>
    <s v="Pyle PMP37LED"/>
    <x v="1170"/>
    <n v="3"/>
    <n v="0"/>
    <n v="77.751899999999992"/>
  </r>
  <r>
    <n v="2292"/>
    <s v="CA-2015-149342"/>
    <d v="2015-04-20T00:00:00"/>
    <d v="2015-04-25T00:00:00"/>
    <s v="Standard Class"/>
    <s v="TS-21160"/>
    <s v="Theresa Swint"/>
    <s v="Corporate"/>
    <s v="United States"/>
    <x v="38"/>
    <x v="32"/>
    <n v="31907"/>
    <s v="South"/>
    <s v="FUR-FU-10002937"/>
    <s v="Furniture"/>
    <s v="Furnishings"/>
    <s v="GE 48&quot; Fluorescent Tube, Cool White Energy Saver, 34 Watts, 30/Box"/>
    <x v="1930"/>
    <n v="6"/>
    <n v="0"/>
    <n v="297.69"/>
  </r>
  <r>
    <n v="2293"/>
    <s v="CA-2015-149342"/>
    <d v="2015-04-20T00:00:00"/>
    <d v="2015-04-25T00:00:00"/>
    <s v="Standard Class"/>
    <s v="TS-21160"/>
    <s v="Theresa Swint"/>
    <s v="Corporate"/>
    <s v="United States"/>
    <x v="38"/>
    <x v="32"/>
    <n v="31907"/>
    <s v="South"/>
    <s v="OFF-PA-10001166"/>
    <s v="Office Supplies"/>
    <s v="Paper"/>
    <s v="Xerox 2"/>
    <x v="91"/>
    <n v="2"/>
    <n v="0"/>
    <n v="6.2208000000000006"/>
  </r>
  <r>
    <n v="2294"/>
    <s v="CA-2015-130995"/>
    <d v="2015-11-01T00:00:00"/>
    <d v="2015-11-06T00:00:00"/>
    <s v="Standard Class"/>
    <s v="QJ-19255"/>
    <s v="Quincy Jones"/>
    <s v="Corporate"/>
    <s v="United States"/>
    <x v="20"/>
    <x v="15"/>
    <n v="10009"/>
    <s v="East"/>
    <s v="TEC-PH-10000347"/>
    <s v="Technology"/>
    <s v="Phones"/>
    <s v="Cush Cases Heavy Duty Rugged Cover Case for Samsung Galaxy S5 - Purple"/>
    <x v="1931"/>
    <n v="1"/>
    <n v="0"/>
    <n v="1.3365"/>
  </r>
  <r>
    <n v="2295"/>
    <s v="CA-2017-127929"/>
    <d v="2017-12-23T00:00:00"/>
    <d v="2017-12-27T00:00:00"/>
    <s v="Standard Class"/>
    <s v="FM-14215"/>
    <s v="Filia McAdams"/>
    <s v="Corporate"/>
    <s v="United States"/>
    <x v="209"/>
    <x v="29"/>
    <n v="6457"/>
    <s v="East"/>
    <s v="FUR-FU-10003708"/>
    <s v="Furniture"/>
    <s v="Furnishings"/>
    <s v="Tenex Traditional Chairmats for Medium Pile Carpet, Standard Lip, 36&quot; x 48&quot;"/>
    <x v="1932"/>
    <n v="3"/>
    <n v="0"/>
    <n v="38.209499999999998"/>
  </r>
  <r>
    <n v="2296"/>
    <s v="CA-2015-113145"/>
    <d v="2015-11-01T00:00:00"/>
    <d v="2015-11-05T00:00:00"/>
    <s v="Standard Class"/>
    <s v="VD-21670"/>
    <s v="Valerie Dominguez"/>
    <s v="Consumer"/>
    <s v="United States"/>
    <x v="20"/>
    <x v="15"/>
    <n v="10011"/>
    <s v="East"/>
    <s v="OFF-PA-10002659"/>
    <s v="Office Supplies"/>
    <s v="Paper"/>
    <s v="Avoid Verbal Orders Carbonless Minifold Book"/>
    <x v="1933"/>
    <n v="4"/>
    <n v="0"/>
    <n v="6.219199999999999"/>
  </r>
  <r>
    <n v="2297"/>
    <s v="CA-2015-113145"/>
    <d v="2015-11-01T00:00:00"/>
    <d v="2015-11-05T00:00:00"/>
    <s v="Standard Class"/>
    <s v="VD-21670"/>
    <s v="Valerie Dominguez"/>
    <s v="Consumer"/>
    <s v="United States"/>
    <x v="20"/>
    <x v="15"/>
    <n v="10011"/>
    <s v="East"/>
    <s v="FUR-FU-10000965"/>
    <s v="Furniture"/>
    <s v="Furnishings"/>
    <s v="Howard Miller 11-1/2&quot; Diameter Ridgewood Wall Clock"/>
    <x v="1934"/>
    <n v="5"/>
    <n v="0"/>
    <n v="106.477"/>
  </r>
  <r>
    <n v="2298"/>
    <s v="CA-2015-113145"/>
    <d v="2015-11-01T00:00:00"/>
    <d v="2015-11-05T00:00:00"/>
    <s v="Standard Class"/>
    <s v="VD-21670"/>
    <s v="Valerie Dominguez"/>
    <s v="Consumer"/>
    <s v="United States"/>
    <x v="20"/>
    <x v="15"/>
    <n v="10011"/>
    <s v="East"/>
    <s v="TEC-PH-10001527"/>
    <s v="Technology"/>
    <s v="Phones"/>
    <s v="Plantronics MX500i Earset"/>
    <x v="1935"/>
    <n v="1"/>
    <n v="0"/>
    <n v="1.2884999999999991"/>
  </r>
  <r>
    <n v="2299"/>
    <s v="CA-2015-113145"/>
    <d v="2015-11-01T00:00:00"/>
    <d v="2015-11-05T00:00:00"/>
    <s v="Standard Class"/>
    <s v="VD-21670"/>
    <s v="Valerie Dominguez"/>
    <s v="Consumer"/>
    <s v="United States"/>
    <x v="20"/>
    <x v="15"/>
    <n v="10011"/>
    <s v="East"/>
    <s v="TEC-AC-10001838"/>
    <s v="Technology"/>
    <s v="Accessories"/>
    <s v="Razer Tiamat Over Ear 7.1 Surround Sound PC Gaming Headset"/>
    <x v="757"/>
    <n v="7"/>
    <n v="0"/>
    <n v="601.96990000000005"/>
  </r>
  <r>
    <n v="2300"/>
    <s v="CA-2015-113145"/>
    <d v="2015-11-01T00:00:00"/>
    <d v="2015-11-05T00:00:00"/>
    <s v="Standard Class"/>
    <s v="VD-21670"/>
    <s v="Valerie Dominguez"/>
    <s v="Consumer"/>
    <s v="United States"/>
    <x v="20"/>
    <x v="15"/>
    <n v="10011"/>
    <s v="East"/>
    <s v="TEC-PH-10002597"/>
    <s v="Technology"/>
    <s v="Phones"/>
    <s v="Xblue XB-1670-86 X16 Small Office Telephone - Titanium"/>
    <x v="178"/>
    <n v="4"/>
    <n v="0"/>
    <n v="125.99000000000001"/>
  </r>
  <r>
    <n v="2301"/>
    <s v="CA-2014-162362"/>
    <d v="2014-11-14T00:00:00"/>
    <d v="2014-11-18T00:00:00"/>
    <s v="Standard Class"/>
    <s v="JL-15505"/>
    <s v="Jeremy Lonsdale"/>
    <s v="Consumer"/>
    <s v="United States"/>
    <x v="297"/>
    <x v="12"/>
    <n v="48640"/>
    <s v="Central"/>
    <s v="OFF-BI-10000756"/>
    <s v="Office Supplies"/>
    <s v="Binders"/>
    <s v="Storex DuraTech Recycled Plastic Frosted Binders"/>
    <x v="1936"/>
    <n v="3"/>
    <n v="0"/>
    <n v="6.36"/>
  </r>
  <r>
    <n v="2302"/>
    <s v="CA-2014-162362"/>
    <d v="2014-11-14T00:00:00"/>
    <d v="2014-11-18T00:00:00"/>
    <s v="Standard Class"/>
    <s v="JL-15505"/>
    <s v="Jeremy Lonsdale"/>
    <s v="Consumer"/>
    <s v="United States"/>
    <x v="297"/>
    <x v="12"/>
    <n v="48640"/>
    <s v="Central"/>
    <s v="OFF-BI-10000546"/>
    <s v="Office Supplies"/>
    <s v="Binders"/>
    <s v="Avery Durable Binders"/>
    <x v="132"/>
    <n v="4"/>
    <n v="0"/>
    <n v="5.6448"/>
  </r>
  <r>
    <n v="2303"/>
    <s v="CA-2016-106558"/>
    <d v="2016-01-17T00:00:00"/>
    <d v="2016-01-21T00:00:00"/>
    <s v="Standard Class"/>
    <s v="DL-13495"/>
    <s v="Dionis Lloyd"/>
    <s v="Corporate"/>
    <s v="United States"/>
    <x v="38"/>
    <x v="32"/>
    <n v="31907"/>
    <s v="South"/>
    <s v="TEC-AC-10001142"/>
    <s v="Technology"/>
    <s v="Accessories"/>
    <s v="First Data FD10 PIN Pad"/>
    <x v="617"/>
    <n v="4"/>
    <n v="0"/>
    <n v="31.599999999999966"/>
  </r>
  <r>
    <n v="2304"/>
    <s v="CA-2017-157931"/>
    <d v="2017-09-17T00:00:00"/>
    <d v="2017-09-22T00:00:00"/>
    <s v="Second Class"/>
    <s v="MO-17800"/>
    <s v="Meg O'Connel"/>
    <s v="Home Office"/>
    <s v="United States"/>
    <x v="185"/>
    <x v="32"/>
    <n v="30076"/>
    <s v="South"/>
    <s v="FUR-CH-10000785"/>
    <s v="Furniture"/>
    <s v="Chairs"/>
    <s v="Global Ergonomic Managers Chair"/>
    <x v="1937"/>
    <n v="4"/>
    <n v="0"/>
    <n v="188.2192"/>
  </r>
  <r>
    <n v="2305"/>
    <s v="CA-2017-157931"/>
    <d v="2017-09-17T00:00:00"/>
    <d v="2017-09-22T00:00:00"/>
    <s v="Second Class"/>
    <s v="MO-17800"/>
    <s v="Meg O'Connel"/>
    <s v="Home Office"/>
    <s v="United States"/>
    <x v="185"/>
    <x v="32"/>
    <n v="30076"/>
    <s v="South"/>
    <s v="OFF-PA-10000474"/>
    <s v="Office Supplies"/>
    <s v="Paper"/>
    <s v="Easy-staple paper"/>
    <x v="1938"/>
    <n v="3"/>
    <n v="0"/>
    <n v="49.970399999999991"/>
  </r>
  <r>
    <n v="2306"/>
    <s v="CA-2016-115574"/>
    <d v="2016-12-23T00:00:00"/>
    <d v="2016-12-24T00:00:00"/>
    <s v="First Class"/>
    <s v="BP-11185"/>
    <s v="Ben Peterman"/>
    <s v="Corporate"/>
    <s v="United States"/>
    <x v="22"/>
    <x v="10"/>
    <n v="60623"/>
    <s v="Central"/>
    <s v="FUR-BO-10003441"/>
    <s v="Furniture"/>
    <s v="Bookcases"/>
    <s v="Bush Westfield Collection Bookcases, Fully Assembled"/>
    <x v="1088"/>
    <n v="2"/>
    <n v="0.3"/>
    <n v="-14.137200000000014"/>
  </r>
  <r>
    <n v="2307"/>
    <s v="CA-2015-160794"/>
    <d v="2015-08-06T00:00:00"/>
    <d v="2015-08-08T00:00:00"/>
    <s v="First Class"/>
    <s v="MS-17980"/>
    <s v="Michael Stewart"/>
    <s v="Corporate"/>
    <s v="United States"/>
    <x v="12"/>
    <x v="5"/>
    <n v="77041"/>
    <s v="Central"/>
    <s v="OFF-PA-10004156"/>
    <s v="Office Supplies"/>
    <s v="Paper"/>
    <s v="Xerox 188"/>
    <x v="1939"/>
    <n v="3"/>
    <n v="0.2"/>
    <n v="9.8657999999999983"/>
  </r>
  <r>
    <n v="2308"/>
    <s v="CA-2017-116225"/>
    <d v="2017-11-05T00:00:00"/>
    <d v="2017-11-09T00:00:00"/>
    <s v="Standard Class"/>
    <s v="SV-20935"/>
    <s v="Susan Vittorini"/>
    <s v="Consumer"/>
    <s v="United States"/>
    <x v="20"/>
    <x v="15"/>
    <n v="10009"/>
    <s v="East"/>
    <s v="TEC-AC-10001432"/>
    <s v="Technology"/>
    <s v="Accessories"/>
    <s v="Enermax Aurora Lite Keyboard"/>
    <x v="1940"/>
    <n v="5"/>
    <n v="0"/>
    <n v="171.93000000000006"/>
  </r>
  <r>
    <n v="2309"/>
    <s v="US-2017-120418"/>
    <d v="2017-06-11T00:00:00"/>
    <d v="2017-06-12T00:00:00"/>
    <s v="First Class"/>
    <s v="BC-11125"/>
    <s v="Becky Castell"/>
    <s v="Home Office"/>
    <s v="United States"/>
    <x v="97"/>
    <x v="16"/>
    <n v="85345"/>
    <s v="West"/>
    <s v="FUR-CH-10001394"/>
    <s v="Furniture"/>
    <s v="Chairs"/>
    <s v="Global Leather Executive Chair"/>
    <x v="1941"/>
    <n v="1"/>
    <n v="0.2"/>
    <n v="35.098999999999961"/>
  </r>
  <r>
    <n v="2310"/>
    <s v="US-2017-120418"/>
    <d v="2017-06-11T00:00:00"/>
    <d v="2017-06-12T00:00:00"/>
    <s v="First Class"/>
    <s v="BC-11125"/>
    <s v="Becky Castell"/>
    <s v="Home Office"/>
    <s v="United States"/>
    <x v="97"/>
    <x v="16"/>
    <n v="85345"/>
    <s v="West"/>
    <s v="OFF-ST-10002370"/>
    <s v="Office Supplies"/>
    <s v="Storage"/>
    <s v="Sortfiler Multipurpose Personal File Organizer, Black"/>
    <x v="1942"/>
    <n v="4"/>
    <n v="0.2"/>
    <n v="7.7003999999999948"/>
  </r>
  <r>
    <n v="2311"/>
    <s v="US-2017-120418"/>
    <d v="2017-06-11T00:00:00"/>
    <d v="2017-06-12T00:00:00"/>
    <s v="First Class"/>
    <s v="BC-11125"/>
    <s v="Becky Castell"/>
    <s v="Home Office"/>
    <s v="United States"/>
    <x v="97"/>
    <x v="16"/>
    <n v="85345"/>
    <s v="West"/>
    <s v="OFF-AR-10002956"/>
    <s v="Office Supplies"/>
    <s v="Art"/>
    <s v="Boston 16801 Nautilus Battery Pencil Sharpener"/>
    <x v="1943"/>
    <n v="5"/>
    <n v="0.2"/>
    <n v="6.602999999999998"/>
  </r>
  <r>
    <n v="2312"/>
    <s v="US-2017-120418"/>
    <d v="2017-06-11T00:00:00"/>
    <d v="2017-06-12T00:00:00"/>
    <s v="First Class"/>
    <s v="BC-11125"/>
    <s v="Becky Castell"/>
    <s v="Home Office"/>
    <s v="United States"/>
    <x v="97"/>
    <x v="16"/>
    <n v="85345"/>
    <s v="West"/>
    <s v="OFF-AR-10001955"/>
    <s v="Office Supplies"/>
    <s v="Art"/>
    <s v="Newell 319"/>
    <x v="1840"/>
    <n v="1"/>
    <n v="0.2"/>
    <n v="1.9839999999999982"/>
  </r>
  <r>
    <n v="2313"/>
    <s v="US-2017-120418"/>
    <d v="2017-06-11T00:00:00"/>
    <d v="2017-06-12T00:00:00"/>
    <s v="First Class"/>
    <s v="BC-11125"/>
    <s v="Becky Castell"/>
    <s v="Home Office"/>
    <s v="United States"/>
    <x v="97"/>
    <x v="16"/>
    <n v="85345"/>
    <s v="West"/>
    <s v="OFF-ST-10001809"/>
    <s v="Office Supplies"/>
    <s v="Storage"/>
    <s v="Fellowes Officeware Wire Shelving"/>
    <x v="1944"/>
    <n v="3"/>
    <n v="0.2"/>
    <n v="-48.508200000000009"/>
  </r>
  <r>
    <n v="2314"/>
    <s v="CA-2017-122035"/>
    <d v="2017-07-20T00:00:00"/>
    <d v="2017-07-25T00:00:00"/>
    <s v="Standard Class"/>
    <s v="EM-13825"/>
    <s v="Elizabeth Moffitt"/>
    <s v="Corporate"/>
    <s v="United States"/>
    <x v="298"/>
    <x v="44"/>
    <n v="57103"/>
    <s v="Central"/>
    <s v="OFF-LA-10004093"/>
    <s v="Office Supplies"/>
    <s v="Labels"/>
    <s v="Avery 486"/>
    <x v="2"/>
    <n v="2"/>
    <n v="0"/>
    <n v="6.8713999999999995"/>
  </r>
  <r>
    <n v="2315"/>
    <s v="CA-2017-122035"/>
    <d v="2017-07-20T00:00:00"/>
    <d v="2017-07-25T00:00:00"/>
    <s v="Standard Class"/>
    <s v="EM-13825"/>
    <s v="Elizabeth Moffitt"/>
    <s v="Corporate"/>
    <s v="United States"/>
    <x v="298"/>
    <x v="44"/>
    <n v="57103"/>
    <s v="Central"/>
    <s v="OFF-AP-10002118"/>
    <s v="Office Supplies"/>
    <s v="Appliances"/>
    <s v="1.7 Cubic Foot Compact &quot;Cube&quot; Office Refrigerators"/>
    <x v="1945"/>
    <n v="2"/>
    <n v="0"/>
    <n v="112.40640000000002"/>
  </r>
  <r>
    <n v="2316"/>
    <s v="CA-2017-122035"/>
    <d v="2017-07-20T00:00:00"/>
    <d v="2017-07-25T00:00:00"/>
    <s v="Standard Class"/>
    <s v="EM-13825"/>
    <s v="Elizabeth Moffitt"/>
    <s v="Corporate"/>
    <s v="United States"/>
    <x v="298"/>
    <x v="44"/>
    <n v="57103"/>
    <s v="Central"/>
    <s v="OFF-BI-10000404"/>
    <s v="Office Supplies"/>
    <s v="Binders"/>
    <s v="Avery Printable Repositionable Plastic Tabs"/>
    <x v="1946"/>
    <n v="5"/>
    <n v="0"/>
    <n v="20.21"/>
  </r>
  <r>
    <n v="2317"/>
    <s v="CA-2017-122035"/>
    <d v="2017-07-20T00:00:00"/>
    <d v="2017-07-25T00:00:00"/>
    <s v="Standard Class"/>
    <s v="EM-13825"/>
    <s v="Elizabeth Moffitt"/>
    <s v="Corporate"/>
    <s v="United States"/>
    <x v="298"/>
    <x v="44"/>
    <n v="57103"/>
    <s v="Central"/>
    <s v="FUR-CH-10003833"/>
    <s v="Furniture"/>
    <s v="Chairs"/>
    <s v="Novimex Fabric Task Chair"/>
    <x v="1101"/>
    <n v="3"/>
    <n v="0"/>
    <n v="27.440999999999995"/>
  </r>
  <r>
    <n v="2318"/>
    <s v="CA-2017-122035"/>
    <d v="2017-07-20T00:00:00"/>
    <d v="2017-07-25T00:00:00"/>
    <s v="Standard Class"/>
    <s v="EM-13825"/>
    <s v="Elizabeth Moffitt"/>
    <s v="Corporate"/>
    <s v="United States"/>
    <x v="298"/>
    <x v="44"/>
    <n v="57103"/>
    <s v="Central"/>
    <s v="OFF-BI-10002072"/>
    <s v="Office Supplies"/>
    <s v="Binders"/>
    <s v="Cardinal Slant-D Ring Binders"/>
    <x v="1947"/>
    <n v="7"/>
    <n v="0"/>
    <n v="30.414999999999999"/>
  </r>
  <r>
    <n v="2319"/>
    <s v="CA-2017-122035"/>
    <d v="2017-07-20T00:00:00"/>
    <d v="2017-07-25T00:00:00"/>
    <s v="Standard Class"/>
    <s v="EM-13825"/>
    <s v="Elizabeth Moffitt"/>
    <s v="Corporate"/>
    <s v="United States"/>
    <x v="298"/>
    <x v="44"/>
    <n v="57103"/>
    <s v="Central"/>
    <s v="TEC-AC-10003095"/>
    <s v="Technology"/>
    <s v="Accessories"/>
    <s v="Logitech G35 7.1-Channel Surround Sound Headset"/>
    <x v="1948"/>
    <n v="3"/>
    <n v="0"/>
    <n v="132.58980000000003"/>
  </r>
  <r>
    <n v="2320"/>
    <s v="CA-2015-117828"/>
    <d v="2015-12-23T00:00:00"/>
    <d v="2015-12-26T00:00:00"/>
    <s v="First Class"/>
    <s v="BD-11500"/>
    <s v="Bradley Drucker"/>
    <s v="Consumer"/>
    <s v="United States"/>
    <x v="102"/>
    <x v="17"/>
    <n v="23223"/>
    <s v="South"/>
    <s v="OFF-AP-10001563"/>
    <s v="Office Supplies"/>
    <s v="Appliances"/>
    <s v="Belkin Premiere Surge Master II 8-outlet surge protector"/>
    <x v="1949"/>
    <n v="4"/>
    <n v="0"/>
    <n v="56.352799999999974"/>
  </r>
  <r>
    <n v="2321"/>
    <s v="CA-2017-165491"/>
    <d v="2017-03-20T00:00:00"/>
    <d v="2017-03-24T00:00:00"/>
    <s v="Standard Class"/>
    <s v="HW-14935"/>
    <s v="Helen Wasserman"/>
    <s v="Corporate"/>
    <s v="United States"/>
    <x v="4"/>
    <x v="4"/>
    <n v="98115"/>
    <s v="West"/>
    <s v="TEC-AC-10000358"/>
    <s v="Technology"/>
    <s v="Accessories"/>
    <s v="Imation Secure Drive + Hardware Encrypted USB flash drive - 16 GB"/>
    <x v="1950"/>
    <n v="7"/>
    <n v="0"/>
    <n v="63.8232"/>
  </r>
  <r>
    <n v="2322"/>
    <s v="CA-2015-109470"/>
    <d v="2015-12-31T00:00:00"/>
    <d v="2016-01-03T00:00:00"/>
    <s v="Second Class"/>
    <s v="KC-16255"/>
    <s v="Karen Carlisle"/>
    <s v="Corporate"/>
    <s v="United States"/>
    <x v="0"/>
    <x v="0"/>
    <n v="42420"/>
    <s v="South"/>
    <s v="OFF-BI-10004492"/>
    <s v="Office Supplies"/>
    <s v="Binders"/>
    <s v="Tuf-Vin Binders"/>
    <x v="1951"/>
    <n v="3"/>
    <n v="0"/>
    <n v="44.527799999999992"/>
  </r>
  <r>
    <n v="2323"/>
    <s v="CA-2015-109470"/>
    <d v="2015-12-31T00:00:00"/>
    <d v="2016-01-03T00:00:00"/>
    <s v="Second Class"/>
    <s v="KC-16255"/>
    <s v="Karen Carlisle"/>
    <s v="Corporate"/>
    <s v="United States"/>
    <x v="0"/>
    <x v="0"/>
    <n v="42420"/>
    <s v="South"/>
    <s v="OFF-BI-10001072"/>
    <s v="Office Supplies"/>
    <s v="Binders"/>
    <s v="GBC Clear Cover, 8-1/2 x 11, unpunched, 25 covers per pack"/>
    <x v="1952"/>
    <n v="4"/>
    <n v="0"/>
    <n v="27.894399999999997"/>
  </r>
  <r>
    <n v="2324"/>
    <s v="CA-2015-109470"/>
    <d v="2015-12-31T00:00:00"/>
    <d v="2016-01-03T00:00:00"/>
    <s v="Second Class"/>
    <s v="KC-16255"/>
    <s v="Karen Carlisle"/>
    <s v="Corporate"/>
    <s v="United States"/>
    <x v="0"/>
    <x v="0"/>
    <n v="42420"/>
    <s v="South"/>
    <s v="OFF-BI-10003707"/>
    <s v="Office Supplies"/>
    <s v="Binders"/>
    <s v="Aluminum Screw Posts"/>
    <x v="1953"/>
    <n v="5"/>
    <n v="0"/>
    <n v="38.15"/>
  </r>
  <r>
    <n v="2325"/>
    <s v="CA-2015-109470"/>
    <d v="2015-12-31T00:00:00"/>
    <d v="2016-01-03T00:00:00"/>
    <s v="Second Class"/>
    <s v="KC-16255"/>
    <s v="Karen Carlisle"/>
    <s v="Corporate"/>
    <s v="United States"/>
    <x v="0"/>
    <x v="0"/>
    <n v="42420"/>
    <s v="South"/>
    <s v="OFF-BI-10000977"/>
    <s v="Office Supplies"/>
    <s v="Binders"/>
    <s v="Ibico Plastic Spiral Binding Combs"/>
    <x v="1954"/>
    <n v="12"/>
    <n v="0"/>
    <n v="167.80799999999999"/>
  </r>
  <r>
    <n v="2326"/>
    <s v="CA-2015-105102"/>
    <d v="2015-09-15T00:00:00"/>
    <d v="2015-09-19T00:00:00"/>
    <s v="Second Class"/>
    <s v="BM-11575"/>
    <s v="Brendan Murry"/>
    <s v="Corporate"/>
    <s v="United States"/>
    <x v="20"/>
    <x v="15"/>
    <n v="10035"/>
    <s v="East"/>
    <s v="OFF-BI-10002082"/>
    <s v="Office Supplies"/>
    <s v="Binders"/>
    <s v="GBC Twin Loop Wire Binding Elements"/>
    <x v="1955"/>
    <n v="3"/>
    <n v="0.2"/>
    <n v="29.951999999999998"/>
  </r>
  <r>
    <n v="2327"/>
    <s v="CA-2015-105102"/>
    <d v="2015-09-15T00:00:00"/>
    <d v="2015-09-19T00:00:00"/>
    <s v="Second Class"/>
    <s v="BM-11575"/>
    <s v="Brendan Murry"/>
    <s v="Corporate"/>
    <s v="United States"/>
    <x v="20"/>
    <x v="15"/>
    <n v="10035"/>
    <s v="East"/>
    <s v="FUR-BO-10004709"/>
    <s v="Furniture"/>
    <s v="Bookcases"/>
    <s v="Bush Westfield Collection Bookcases, Medium Cherry Finish"/>
    <x v="1956"/>
    <n v="1"/>
    <n v="0.2"/>
    <n v="1.1596000000000011"/>
  </r>
  <r>
    <n v="2328"/>
    <s v="CA-2015-105102"/>
    <d v="2015-09-15T00:00:00"/>
    <d v="2015-09-19T00:00:00"/>
    <s v="Second Class"/>
    <s v="BM-11575"/>
    <s v="Brendan Murry"/>
    <s v="Corporate"/>
    <s v="United States"/>
    <x v="20"/>
    <x v="15"/>
    <n v="10035"/>
    <s v="East"/>
    <s v="OFF-PA-10002365"/>
    <s v="Office Supplies"/>
    <s v="Paper"/>
    <s v="Xerox 1967"/>
    <x v="91"/>
    <n v="2"/>
    <n v="0"/>
    <n v="6.2208000000000006"/>
  </r>
  <r>
    <n v="2329"/>
    <s v="CA-2017-138422"/>
    <d v="2017-09-23T00:00:00"/>
    <d v="2017-09-26T00:00:00"/>
    <s v="First Class"/>
    <s v="KN-16705"/>
    <s v="Kristina Nunn"/>
    <s v="Home Office"/>
    <s v="United States"/>
    <x v="299"/>
    <x v="22"/>
    <n v="80525"/>
    <s v="West"/>
    <s v="OFF-EN-10004147"/>
    <s v="Office Supplies"/>
    <s v="Envelopes"/>
    <s v="Wausau Papers Astrobrights Colored Envelopes"/>
    <x v="646"/>
    <n v="3"/>
    <n v="0.2"/>
    <n v="5.2026000000000003"/>
  </r>
  <r>
    <n v="2330"/>
    <s v="US-2015-147739"/>
    <d v="2015-12-25T00:00:00"/>
    <d v="2015-12-29T00:00:00"/>
    <s v="Standard Class"/>
    <s v="JD-16150"/>
    <s v="Justin Deggeller"/>
    <s v="Corporate"/>
    <s v="United States"/>
    <x v="10"/>
    <x v="9"/>
    <n v="19140"/>
    <s v="East"/>
    <s v="FUR-FU-10001468"/>
    <s v="Furniture"/>
    <s v="Furnishings"/>
    <s v="Tenex Antistatic Computer Chair Mats"/>
    <x v="1957"/>
    <n v="4"/>
    <n v="0.2"/>
    <n v="-68.392000000000053"/>
  </r>
  <r>
    <n v="2331"/>
    <s v="CA-2016-155187"/>
    <d v="2016-09-24T00:00:00"/>
    <d v="2016-09-26T00:00:00"/>
    <s v="Second Class"/>
    <s v="LA-16780"/>
    <s v="Laura Armstrong"/>
    <s v="Corporate"/>
    <s v="United States"/>
    <x v="1"/>
    <x v="1"/>
    <n v="90004"/>
    <s v="West"/>
    <s v="OFF-ST-10000642"/>
    <s v="Office Supplies"/>
    <s v="Storage"/>
    <s v="Tennsco Lockers, Gray"/>
    <x v="108"/>
    <n v="2"/>
    <n v="0"/>
    <n v="2.9371999999999971"/>
  </r>
  <r>
    <n v="2332"/>
    <s v="CA-2016-155187"/>
    <d v="2016-09-24T00:00:00"/>
    <d v="2016-09-26T00:00:00"/>
    <s v="Second Class"/>
    <s v="LA-16780"/>
    <s v="Laura Armstrong"/>
    <s v="Corporate"/>
    <s v="United States"/>
    <x v="1"/>
    <x v="1"/>
    <n v="90004"/>
    <s v="West"/>
    <s v="OFF-PA-10000380"/>
    <s v="Office Supplies"/>
    <s v="Paper"/>
    <s v="REDIFORM Incoming/Outgoing Call Register, 11&quot; X 8 1/2&quot;, 100 Messages"/>
    <x v="1958"/>
    <n v="5"/>
    <n v="0"/>
    <n v="20.85"/>
  </r>
  <r>
    <n v="2333"/>
    <s v="CA-2017-169285"/>
    <d v="2017-03-21T00:00:00"/>
    <d v="2017-03-25T00:00:00"/>
    <s v="Standard Class"/>
    <s v="RW-19690"/>
    <s v="Robert Waldorf"/>
    <s v="Consumer"/>
    <s v="United States"/>
    <x v="240"/>
    <x v="14"/>
    <n v="47905"/>
    <s v="Central"/>
    <s v="OFF-PA-10004071"/>
    <s v="Office Supplies"/>
    <s v="Paper"/>
    <s v="Eaton Premium Continuous-Feed Paper, 25% Cotton, Letter Size, White, 1000 Shts/Box"/>
    <x v="1959"/>
    <n v="5"/>
    <n v="0"/>
    <n v="133.15199999999999"/>
  </r>
  <r>
    <n v="2334"/>
    <s v="CA-2017-169285"/>
    <d v="2017-03-21T00:00:00"/>
    <d v="2017-03-25T00:00:00"/>
    <s v="Standard Class"/>
    <s v="RW-19690"/>
    <s v="Robert Waldorf"/>
    <s v="Consumer"/>
    <s v="United States"/>
    <x v="240"/>
    <x v="14"/>
    <n v="47905"/>
    <s v="Central"/>
    <s v="OFF-PA-10004971"/>
    <s v="Office Supplies"/>
    <s v="Paper"/>
    <s v="Xerox 196"/>
    <x v="399"/>
    <n v="1"/>
    <n v="0"/>
    <n v="2.8322000000000003"/>
  </r>
  <r>
    <n v="2335"/>
    <s v="CA-2014-140886"/>
    <d v="2014-09-30T00:00:00"/>
    <d v="2014-10-04T00:00:00"/>
    <s v="Standard Class"/>
    <s v="KW-16570"/>
    <s v="Kelly Williams"/>
    <s v="Consumer"/>
    <s v="United States"/>
    <x v="300"/>
    <x v="18"/>
    <n v="37042"/>
    <s v="South"/>
    <s v="OFF-AP-10000696"/>
    <s v="Office Supplies"/>
    <s v="Appliances"/>
    <s v="Holmes Odor Grabber"/>
    <x v="1960"/>
    <n v="6"/>
    <n v="0.2"/>
    <n v="11.247599999999995"/>
  </r>
  <r>
    <n v="2336"/>
    <s v="CA-2017-152695"/>
    <d v="2017-12-10T00:00:00"/>
    <d v="2017-12-10T00:00:00"/>
    <s v="Same Day"/>
    <s v="CC-12220"/>
    <s v="Chris Cortes"/>
    <s v="Consumer"/>
    <s v="United States"/>
    <x v="54"/>
    <x v="29"/>
    <n v="6824"/>
    <s v="East"/>
    <s v="OFF-EN-10004030"/>
    <s v="Office Supplies"/>
    <s v="Envelopes"/>
    <s v="Convenience Packs of Business Envelopes"/>
    <x v="139"/>
    <n v="3"/>
    <n v="0"/>
    <n v="5.1042000000000005"/>
  </r>
  <r>
    <n v="2337"/>
    <s v="CA-2017-152695"/>
    <d v="2017-12-10T00:00:00"/>
    <d v="2017-12-10T00:00:00"/>
    <s v="Same Day"/>
    <s v="CC-12220"/>
    <s v="Chris Cortes"/>
    <s v="Consumer"/>
    <s v="United States"/>
    <x v="54"/>
    <x v="29"/>
    <n v="6824"/>
    <s v="East"/>
    <s v="OFF-AP-10000026"/>
    <s v="Office Supplies"/>
    <s v="Appliances"/>
    <s v="Tripp Lite Isotel 6 Outlet Surge Protector with Fax/Modem Protection"/>
    <x v="1961"/>
    <n v="7"/>
    <n v="0"/>
    <n v="123.76909999999995"/>
  </r>
  <r>
    <n v="2338"/>
    <s v="CA-2014-110639"/>
    <d v="2014-08-23T00:00:00"/>
    <d v="2014-08-23T00:00:00"/>
    <s v="Same Day"/>
    <s v="RH-19495"/>
    <s v="Rick Hansen"/>
    <s v="Consumer"/>
    <s v="United States"/>
    <x v="20"/>
    <x v="15"/>
    <n v="10009"/>
    <s v="East"/>
    <s v="OFF-PA-10003936"/>
    <s v="Office Supplies"/>
    <s v="Paper"/>
    <s v="Xerox 1994"/>
    <x v="243"/>
    <n v="4"/>
    <n v="0"/>
    <n v="12.441600000000001"/>
  </r>
  <r>
    <n v="2339"/>
    <s v="CA-2014-110639"/>
    <d v="2014-08-23T00:00:00"/>
    <d v="2014-08-23T00:00:00"/>
    <s v="Same Day"/>
    <s v="RH-19495"/>
    <s v="Rick Hansen"/>
    <s v="Consumer"/>
    <s v="United States"/>
    <x v="20"/>
    <x v="15"/>
    <n v="10009"/>
    <s v="East"/>
    <s v="OFF-PA-10004530"/>
    <s v="Office Supplies"/>
    <s v="Paper"/>
    <s v="Personal Creations Ink Jet Cards and Labels"/>
    <x v="1962"/>
    <n v="4"/>
    <n v="0"/>
    <n v="22.500800000000002"/>
  </r>
  <r>
    <n v="2340"/>
    <s v="CA-2014-121727"/>
    <d v="2014-08-19T00:00:00"/>
    <d v="2014-08-24T00:00:00"/>
    <s v="Standard Class"/>
    <s v="JK-15625"/>
    <s v="Jim Karlsson"/>
    <s v="Consumer"/>
    <s v="United States"/>
    <x v="38"/>
    <x v="24"/>
    <n v="43229"/>
    <s v="East"/>
    <s v="OFF-AR-10004930"/>
    <s v="Office Supplies"/>
    <s v="Art"/>
    <s v="Turquoise Lead Holder with Pocket Clip"/>
    <x v="1963"/>
    <n v="2"/>
    <n v="0.2"/>
    <n v="1.7419999999999987"/>
  </r>
  <r>
    <n v="2341"/>
    <s v="CA-2016-137736"/>
    <d v="2016-11-10T00:00:00"/>
    <d v="2016-11-15T00:00:00"/>
    <s v="Standard Class"/>
    <s v="DC-13285"/>
    <s v="Debra Catini"/>
    <s v="Consumer"/>
    <s v="United States"/>
    <x v="131"/>
    <x v="32"/>
    <n v="31088"/>
    <s v="South"/>
    <s v="OFF-AR-10004999"/>
    <s v="Office Supplies"/>
    <s v="Art"/>
    <s v="Newell 315"/>
    <x v="1085"/>
    <n v="7"/>
    <n v="0"/>
    <n v="10.465"/>
  </r>
  <r>
    <n v="2342"/>
    <s v="US-2014-143231"/>
    <d v="2014-12-31T00:00:00"/>
    <d v="2015-01-03T00:00:00"/>
    <s v="First Class"/>
    <s v="GM-14455"/>
    <s v="Gary Mitchum"/>
    <s v="Home Office"/>
    <s v="United States"/>
    <x v="47"/>
    <x v="31"/>
    <n v="2038"/>
    <s v="East"/>
    <s v="FUR-FU-10002501"/>
    <s v="Furniture"/>
    <s v="Furnishings"/>
    <s v="Nu-Dell Executive Frame"/>
    <x v="1964"/>
    <n v="5"/>
    <n v="0"/>
    <n v="23.384"/>
  </r>
  <r>
    <n v="2343"/>
    <s v="US-2014-143231"/>
    <d v="2014-12-31T00:00:00"/>
    <d v="2015-01-03T00:00:00"/>
    <s v="First Class"/>
    <s v="GM-14455"/>
    <s v="Gary Mitchum"/>
    <s v="Home Office"/>
    <s v="United States"/>
    <x v="47"/>
    <x v="31"/>
    <n v="2038"/>
    <s v="East"/>
    <s v="TEC-AC-10000358"/>
    <s v="Technology"/>
    <s v="Accessories"/>
    <s v="Imation Secure Drive + Hardware Encrypted USB flash drive - 16 GB"/>
    <x v="1965"/>
    <n v="3"/>
    <n v="0"/>
    <n v="27.352799999999998"/>
  </r>
  <r>
    <n v="2344"/>
    <s v="US-2014-155894"/>
    <d v="2014-07-26T00:00:00"/>
    <d v="2014-07-30T00:00:00"/>
    <s v="Second Class"/>
    <s v="CL-11890"/>
    <s v="Carl Ludwig"/>
    <s v="Consumer"/>
    <s v="United States"/>
    <x v="22"/>
    <x v="10"/>
    <n v="60623"/>
    <s v="Central"/>
    <s v="OFF-ST-10004804"/>
    <s v="Office Supplies"/>
    <s v="Storage"/>
    <s v="Belkin 19&quot; Vented Equipment Shelf, Black"/>
    <x v="1966"/>
    <n v="3"/>
    <n v="0.2"/>
    <n v="-29.343599999999995"/>
  </r>
  <r>
    <n v="2345"/>
    <s v="CA-2016-119025"/>
    <d v="2016-02-22T00:00:00"/>
    <d v="2016-02-28T00:00:00"/>
    <s v="Standard Class"/>
    <s v="PV-18985"/>
    <s v="Paul Van Hugh"/>
    <s v="Home Office"/>
    <s v="United States"/>
    <x v="158"/>
    <x v="6"/>
    <n v="53209"/>
    <s v="Central"/>
    <s v="OFF-AP-10001205"/>
    <s v="Office Supplies"/>
    <s v="Appliances"/>
    <s v="Belkin 5 Outlet SurgeMaster Power Centers"/>
    <x v="1967"/>
    <n v="9"/>
    <n v="0"/>
    <n v="137.28960000000004"/>
  </r>
  <r>
    <n v="2346"/>
    <s v="CA-2016-159373"/>
    <d v="2016-03-13T00:00:00"/>
    <d v="2016-03-18T00:00:00"/>
    <s v="Standard Class"/>
    <s v="LT-17110"/>
    <s v="Liz Thompson"/>
    <s v="Consumer"/>
    <s v="United States"/>
    <x v="52"/>
    <x v="5"/>
    <n v="78207"/>
    <s v="Central"/>
    <s v="OFF-PA-10000659"/>
    <s v="Office Supplies"/>
    <s v="Paper"/>
    <s v="TOPS Carbonless Receipt Book, Four 2-3/4 x 7-1/4 Money Receipts per Page"/>
    <x v="1856"/>
    <n v="5"/>
    <n v="0.2"/>
    <n v="24.527999999999995"/>
  </r>
  <r>
    <n v="2347"/>
    <s v="CA-2016-159373"/>
    <d v="2016-03-13T00:00:00"/>
    <d v="2016-03-18T00:00:00"/>
    <s v="Standard Class"/>
    <s v="LT-17110"/>
    <s v="Liz Thompson"/>
    <s v="Consumer"/>
    <s v="United States"/>
    <x v="52"/>
    <x v="5"/>
    <n v="78207"/>
    <s v="Central"/>
    <s v="OFF-BI-10004141"/>
    <s v="Office Supplies"/>
    <s v="Binders"/>
    <s v="Insertable Tab Indexes For Data Binders"/>
    <x v="1968"/>
    <n v="2"/>
    <n v="0.8"/>
    <n v="-2.1624000000000012"/>
  </r>
  <r>
    <n v="2348"/>
    <s v="CA-2016-159373"/>
    <d v="2016-03-13T00:00:00"/>
    <d v="2016-03-18T00:00:00"/>
    <s v="Standard Class"/>
    <s v="LT-17110"/>
    <s v="Liz Thompson"/>
    <s v="Consumer"/>
    <s v="United States"/>
    <x v="52"/>
    <x v="5"/>
    <n v="78207"/>
    <s v="Central"/>
    <s v="FUR-TA-10004619"/>
    <s v="Furniture"/>
    <s v="Tables"/>
    <s v="Hon Non-Folding Utility Tables"/>
    <x v="1969"/>
    <n v="5"/>
    <n v="0.3"/>
    <n v="0"/>
  </r>
  <r>
    <n v="2349"/>
    <s v="CA-2017-109701"/>
    <d v="2017-12-02T00:00:00"/>
    <d v="2017-12-03T00:00:00"/>
    <s v="Same Day"/>
    <s v="AM-10360"/>
    <s v="Alice McCarthy"/>
    <s v="Corporate"/>
    <s v="United States"/>
    <x v="1"/>
    <x v="1"/>
    <n v="90032"/>
    <s v="West"/>
    <s v="OFF-BI-10004187"/>
    <s v="Office Supplies"/>
    <s v="Binders"/>
    <s v="3-ring staple pack"/>
    <x v="1970"/>
    <n v="6"/>
    <n v="0.2"/>
    <n v="3.1583999999999985"/>
  </r>
  <r>
    <n v="2350"/>
    <s v="CA-2017-109701"/>
    <d v="2017-12-02T00:00:00"/>
    <d v="2017-12-03T00:00:00"/>
    <s v="Same Day"/>
    <s v="AM-10360"/>
    <s v="Alice McCarthy"/>
    <s v="Corporate"/>
    <s v="United States"/>
    <x v="1"/>
    <x v="1"/>
    <n v="90032"/>
    <s v="West"/>
    <s v="OFF-BI-10000632"/>
    <s v="Office Supplies"/>
    <s v="Binders"/>
    <s v="Satellite Sectional Post Binders"/>
    <x v="1971"/>
    <n v="2"/>
    <n v="0.2"/>
    <n v="22.573199999999996"/>
  </r>
  <r>
    <n v="2351"/>
    <s v="CA-2017-109701"/>
    <d v="2017-12-02T00:00:00"/>
    <d v="2017-12-03T00:00:00"/>
    <s v="Same Day"/>
    <s v="AM-10360"/>
    <s v="Alice McCarthy"/>
    <s v="Corporate"/>
    <s v="United States"/>
    <x v="1"/>
    <x v="1"/>
    <n v="90032"/>
    <s v="West"/>
    <s v="OFF-PA-10003724"/>
    <s v="Office Supplies"/>
    <s v="Paper"/>
    <s v="Wirebound Message Book, 4 per Page"/>
    <x v="139"/>
    <n v="2"/>
    <n v="0"/>
    <n v="5.3213999999999997"/>
  </r>
  <r>
    <n v="2352"/>
    <s v="CA-2017-109701"/>
    <d v="2017-12-02T00:00:00"/>
    <d v="2017-12-03T00:00:00"/>
    <s v="Same Day"/>
    <s v="AM-10360"/>
    <s v="Alice McCarthy"/>
    <s v="Corporate"/>
    <s v="United States"/>
    <x v="1"/>
    <x v="1"/>
    <n v="90032"/>
    <s v="West"/>
    <s v="OFF-AP-10002765"/>
    <s v="Office Supplies"/>
    <s v="Appliances"/>
    <s v="Fellowes Advanced Computer Series Surge Protectors"/>
    <x v="1972"/>
    <n v="3"/>
    <n v="0"/>
    <n v="22.251600000000003"/>
  </r>
  <r>
    <n v="2353"/>
    <s v="CA-2017-109701"/>
    <d v="2017-12-02T00:00:00"/>
    <d v="2017-12-03T00:00:00"/>
    <s v="Same Day"/>
    <s v="AM-10360"/>
    <s v="Alice McCarthy"/>
    <s v="Corporate"/>
    <s v="United States"/>
    <x v="1"/>
    <x v="1"/>
    <n v="90032"/>
    <s v="West"/>
    <s v="OFF-AR-10001868"/>
    <s v="Office Supplies"/>
    <s v="Art"/>
    <s v="Prang Dustless Chalk Sticks"/>
    <x v="1973"/>
    <n v="6"/>
    <n v="0"/>
    <n v="5.04"/>
  </r>
  <r>
    <n v="2354"/>
    <s v="CA-2015-111514"/>
    <d v="2015-08-31T00:00:00"/>
    <d v="2015-09-02T00:00:00"/>
    <s v="First Class"/>
    <s v="SC-20260"/>
    <s v="Scott Cohen"/>
    <s v="Corporate"/>
    <s v="United States"/>
    <x v="8"/>
    <x v="1"/>
    <n v="94122"/>
    <s v="West"/>
    <s v="FUR-BO-10002545"/>
    <s v="Furniture"/>
    <s v="Bookcases"/>
    <s v="Atlantic Metals Mobile 3-Shelf Bookcases, Custom Colors"/>
    <x v="1974"/>
    <n v="7"/>
    <n v="0.15"/>
    <n v="200.95460000000008"/>
  </r>
  <r>
    <n v="2355"/>
    <s v="CA-2015-111514"/>
    <d v="2015-08-31T00:00:00"/>
    <d v="2015-09-02T00:00:00"/>
    <s v="First Class"/>
    <s v="SC-20260"/>
    <s v="Scott Cohen"/>
    <s v="Corporate"/>
    <s v="United States"/>
    <x v="8"/>
    <x v="1"/>
    <n v="94122"/>
    <s v="West"/>
    <s v="OFF-BI-10002735"/>
    <s v="Office Supplies"/>
    <s v="Binders"/>
    <s v="GBC Prestige Therm-A-Bind Covers"/>
    <x v="1975"/>
    <n v="5"/>
    <n v="0.2"/>
    <n v="46.3185"/>
  </r>
  <r>
    <n v="2356"/>
    <s v="CA-2015-111514"/>
    <d v="2015-08-31T00:00:00"/>
    <d v="2015-09-02T00:00:00"/>
    <s v="First Class"/>
    <s v="SC-20260"/>
    <s v="Scott Cohen"/>
    <s v="Corporate"/>
    <s v="United States"/>
    <x v="8"/>
    <x v="1"/>
    <n v="94122"/>
    <s v="West"/>
    <s v="TEC-AC-10004864"/>
    <s v="Technology"/>
    <s v="Accessories"/>
    <s v="Memorex Micro Travel Drive 32 GB"/>
    <x v="1976"/>
    <n v="1"/>
    <n v="0"/>
    <n v="15.699300000000001"/>
  </r>
  <r>
    <n v="2357"/>
    <s v="CA-2015-111514"/>
    <d v="2015-08-31T00:00:00"/>
    <d v="2015-09-02T00:00:00"/>
    <s v="First Class"/>
    <s v="SC-20260"/>
    <s v="Scott Cohen"/>
    <s v="Corporate"/>
    <s v="United States"/>
    <x v="8"/>
    <x v="1"/>
    <n v="94122"/>
    <s v="West"/>
    <s v="TEC-MA-10000597"/>
    <s v="Technology"/>
    <s v="Machines"/>
    <s v="Lexmark S315 Color Inkjet Printer"/>
    <x v="1977"/>
    <n v="3"/>
    <n v="0.2"/>
    <n v="80.991899999999987"/>
  </r>
  <r>
    <n v="2358"/>
    <s v="US-2014-148838"/>
    <d v="2014-03-17T00:00:00"/>
    <d v="2014-03-21T00:00:00"/>
    <s v="Standard Class"/>
    <s v="CP-12340"/>
    <s v="Christine Phan"/>
    <s v="Corporate"/>
    <s v="United States"/>
    <x v="20"/>
    <x v="15"/>
    <n v="10024"/>
    <s v="East"/>
    <s v="FUR-TA-10003473"/>
    <s v="Furniture"/>
    <s v="Tables"/>
    <s v="Bretford Rectangular Conference Table Tops"/>
    <x v="1978"/>
    <n v="7"/>
    <n v="0.4"/>
    <n v="-447.59469999999988"/>
  </r>
  <r>
    <n v="2359"/>
    <s v="US-2014-148838"/>
    <d v="2014-03-17T00:00:00"/>
    <d v="2014-03-21T00:00:00"/>
    <s v="Standard Class"/>
    <s v="CP-12340"/>
    <s v="Christine Phan"/>
    <s v="Corporate"/>
    <s v="United States"/>
    <x v="20"/>
    <x v="15"/>
    <n v="10024"/>
    <s v="East"/>
    <s v="FUR-TA-10001950"/>
    <s v="Furniture"/>
    <s v="Tables"/>
    <s v="Balt Solid Wood Round Tables"/>
    <x v="1979"/>
    <n v="4"/>
    <n v="0.4"/>
    <n v="-553.64760000000001"/>
  </r>
  <r>
    <n v="2360"/>
    <s v="US-2014-148838"/>
    <d v="2014-03-17T00:00:00"/>
    <d v="2014-03-21T00:00:00"/>
    <s v="Standard Class"/>
    <s v="CP-12340"/>
    <s v="Christine Phan"/>
    <s v="Corporate"/>
    <s v="United States"/>
    <x v="20"/>
    <x v="15"/>
    <n v="10024"/>
    <s v="East"/>
    <s v="FUR-TA-10004175"/>
    <s v="Furniture"/>
    <s v="Tables"/>
    <s v="Hon 30&quot; x 60&quot; Table with Locking Drawer"/>
    <x v="1980"/>
    <n v="3"/>
    <n v="0.4"/>
    <n v="-122.78160000000003"/>
  </r>
  <r>
    <n v="2361"/>
    <s v="US-2014-148838"/>
    <d v="2014-03-17T00:00:00"/>
    <d v="2014-03-21T00:00:00"/>
    <s v="Standard Class"/>
    <s v="CP-12340"/>
    <s v="Christine Phan"/>
    <s v="Corporate"/>
    <s v="United States"/>
    <x v="20"/>
    <x v="15"/>
    <n v="10024"/>
    <s v="East"/>
    <s v="OFF-PA-10002960"/>
    <s v="Office Supplies"/>
    <s v="Paper"/>
    <s v="Xerox 1926"/>
    <x v="1981"/>
    <n v="7"/>
    <n v="0"/>
    <n v="16.3842"/>
  </r>
  <r>
    <n v="2362"/>
    <s v="US-2014-148838"/>
    <d v="2014-03-17T00:00:00"/>
    <d v="2014-03-21T00:00:00"/>
    <s v="Standard Class"/>
    <s v="CP-12340"/>
    <s v="Christine Phan"/>
    <s v="Corporate"/>
    <s v="United States"/>
    <x v="20"/>
    <x v="15"/>
    <n v="10024"/>
    <s v="East"/>
    <s v="OFF-PA-10000919"/>
    <s v="Office Supplies"/>
    <s v="Paper"/>
    <s v="Xerox 1918"/>
    <x v="1982"/>
    <n v="4"/>
    <n v="0"/>
    <n v="75.9696"/>
  </r>
  <r>
    <n v="2363"/>
    <s v="CA-2017-136497"/>
    <d v="2017-04-16T00:00:00"/>
    <d v="2017-04-20T00:00:00"/>
    <s v="Standard Class"/>
    <s v="RF-19840"/>
    <s v="Roy Französisch"/>
    <s v="Consumer"/>
    <s v="United States"/>
    <x v="38"/>
    <x v="24"/>
    <n v="43229"/>
    <s v="East"/>
    <s v="OFF-BI-10001553"/>
    <s v="Office Supplies"/>
    <s v="Binders"/>
    <s v="SpineVue Locking Slant-D Ring Binders by Cardinal"/>
    <x v="1983"/>
    <n v="5"/>
    <n v="0.7"/>
    <n v="-10.053999999999998"/>
  </r>
  <r>
    <n v="2364"/>
    <s v="US-2016-108637"/>
    <d v="2016-03-13T00:00:00"/>
    <d v="2016-03-18T00:00:00"/>
    <s v="Standard Class"/>
    <s v="AB-10060"/>
    <s v="Adam Bellavance"/>
    <s v="Home Office"/>
    <s v="United States"/>
    <x v="141"/>
    <x v="17"/>
    <n v="22980"/>
    <s v="South"/>
    <s v="FUR-FU-10004864"/>
    <s v="Furniture"/>
    <s v="Furnishings"/>
    <s v="Howard Miller 14-1/2&quot; Diameter Chrome Round Wall Clock"/>
    <x v="1984"/>
    <n v="2"/>
    <n v="0"/>
    <n v="40.921599999999998"/>
  </r>
  <r>
    <n v="2365"/>
    <s v="US-2016-108637"/>
    <d v="2016-03-13T00:00:00"/>
    <d v="2016-03-18T00:00:00"/>
    <s v="Standard Class"/>
    <s v="AB-10060"/>
    <s v="Adam Bellavance"/>
    <s v="Home Office"/>
    <s v="United States"/>
    <x v="141"/>
    <x v="17"/>
    <n v="22980"/>
    <s v="South"/>
    <s v="OFF-AP-10004540"/>
    <s v="Office Supplies"/>
    <s v="Appliances"/>
    <s v="Eureka The Boss Lite 10-Amp Upright Vacuum, Blue"/>
    <x v="1985"/>
    <n v="2"/>
    <n v="0"/>
    <n v="44.889600000000002"/>
  </r>
  <r>
    <n v="2366"/>
    <s v="US-2016-108637"/>
    <d v="2016-03-13T00:00:00"/>
    <d v="2016-03-18T00:00:00"/>
    <s v="Standard Class"/>
    <s v="AB-10060"/>
    <s v="Adam Bellavance"/>
    <s v="Home Office"/>
    <s v="United States"/>
    <x v="141"/>
    <x v="17"/>
    <n v="22980"/>
    <s v="South"/>
    <s v="OFF-BI-10004965"/>
    <s v="Office Supplies"/>
    <s v="Binders"/>
    <s v="Ibico Covers for Plastic or Wire Binding Elements"/>
    <x v="1986"/>
    <n v="4"/>
    <n v="0"/>
    <n v="20.7"/>
  </r>
  <r>
    <n v="2367"/>
    <s v="CA-2014-102295"/>
    <d v="2014-11-24T00:00:00"/>
    <d v="2014-11-26T00:00:00"/>
    <s v="Second Class"/>
    <s v="EH-13990"/>
    <s v="Erica Hackney"/>
    <s v="Consumer"/>
    <s v="United States"/>
    <x v="301"/>
    <x v="1"/>
    <n v="95823"/>
    <s v="West"/>
    <s v="FUR-CH-10001714"/>
    <s v="Furniture"/>
    <s v="Chairs"/>
    <s v="Global Leather &amp; Oak Executive Chair, Burgundy"/>
    <x v="1987"/>
    <n v="1"/>
    <n v="0.2"/>
    <n v="-18.106799999999993"/>
  </r>
  <r>
    <n v="2368"/>
    <s v="CA-2017-123659"/>
    <d v="2017-02-10T00:00:00"/>
    <d v="2017-02-13T00:00:00"/>
    <s v="First Class"/>
    <s v="MN-17935"/>
    <s v="Michael Nguyen"/>
    <s v="Consumer"/>
    <s v="United States"/>
    <x v="183"/>
    <x v="39"/>
    <n v="20735"/>
    <s v="East"/>
    <s v="OFF-PA-10002464"/>
    <s v="Office Supplies"/>
    <s v="Paper"/>
    <s v="HP Office Recycled Paper (20Lb. and 87 Bright)"/>
    <x v="1071"/>
    <n v="4"/>
    <n v="0"/>
    <n v="11.328800000000001"/>
  </r>
  <r>
    <n v="2369"/>
    <s v="US-2016-129469"/>
    <d v="2016-09-23T00:00:00"/>
    <d v="2016-09-27T00:00:00"/>
    <s v="Standard Class"/>
    <s v="KL-16555"/>
    <s v="Kelly Lampkin"/>
    <s v="Corporate"/>
    <s v="United States"/>
    <x v="54"/>
    <x v="24"/>
    <n v="45014"/>
    <s v="East"/>
    <s v="FUR-FU-10002298"/>
    <s v="Furniture"/>
    <s v="Furnishings"/>
    <s v="Rubbermaid ClusterMat Chairmats, Mat Size- 66&quot; x 60&quot;, Lip 20&quot; x 11&quot; -90 Degree Angle"/>
    <x v="1988"/>
    <n v="6"/>
    <n v="0.2"/>
    <n v="-26.635200000000026"/>
  </r>
  <r>
    <n v="2370"/>
    <s v="US-2016-129469"/>
    <d v="2016-09-23T00:00:00"/>
    <d v="2016-09-27T00:00:00"/>
    <s v="Standard Class"/>
    <s v="KL-16555"/>
    <s v="Kelly Lampkin"/>
    <s v="Corporate"/>
    <s v="United States"/>
    <x v="54"/>
    <x v="24"/>
    <n v="45014"/>
    <s v="East"/>
    <s v="OFF-AR-10000315"/>
    <s v="Office Supplies"/>
    <s v="Art"/>
    <s v="Dixon Ticonderoga Maple Cedar Pencil, #2"/>
    <x v="1989"/>
    <n v="2"/>
    <n v="0.2"/>
    <n v="0.30700000000000016"/>
  </r>
  <r>
    <n v="2371"/>
    <s v="CA-2017-155152"/>
    <d v="2017-07-07T00:00:00"/>
    <d v="2017-07-09T00:00:00"/>
    <s v="Second Class"/>
    <s v="MP-17965"/>
    <s v="Michael Paige"/>
    <s v="Corporate"/>
    <s v="United States"/>
    <x v="99"/>
    <x v="34"/>
    <n v="2886"/>
    <s v="East"/>
    <s v="TEC-AC-10004353"/>
    <s v="Technology"/>
    <s v="Accessories"/>
    <s v="Hypercom P1300 Pinpad"/>
    <x v="1990"/>
    <n v="4"/>
    <n v="0"/>
    <n v="93.240000000000009"/>
  </r>
  <r>
    <n v="2372"/>
    <s v="CA-2016-159940"/>
    <d v="2016-07-07T00:00:00"/>
    <d v="2016-07-11T00:00:00"/>
    <s v="Second Class"/>
    <s v="BF-11020"/>
    <s v="Barry Französisch"/>
    <s v="Corporate"/>
    <s v="United States"/>
    <x v="34"/>
    <x v="10"/>
    <n v="60505"/>
    <s v="Central"/>
    <s v="FUR-FU-10004973"/>
    <s v="Furniture"/>
    <s v="Furnishings"/>
    <s v="Flat Face Poster Frame"/>
    <x v="1991"/>
    <n v="8"/>
    <n v="0.6"/>
    <n v="-27.129599999999996"/>
  </r>
  <r>
    <n v="2373"/>
    <s v="CA-2016-159940"/>
    <d v="2016-07-07T00:00:00"/>
    <d v="2016-07-11T00:00:00"/>
    <s v="Second Class"/>
    <s v="BF-11020"/>
    <s v="Barry Französisch"/>
    <s v="Corporate"/>
    <s v="United States"/>
    <x v="34"/>
    <x v="10"/>
    <n v="60505"/>
    <s v="Central"/>
    <s v="OFF-FA-10000936"/>
    <s v="Office Supplies"/>
    <s v="Fasteners"/>
    <s v="Acco Hot Clips Clips to Go"/>
    <x v="1992"/>
    <n v="1"/>
    <n v="0.2"/>
    <n v="0.8224999999999999"/>
  </r>
  <r>
    <n v="2374"/>
    <s v="CA-2016-159940"/>
    <d v="2016-07-07T00:00:00"/>
    <d v="2016-07-11T00:00:00"/>
    <s v="Second Class"/>
    <s v="BF-11020"/>
    <s v="Barry Französisch"/>
    <s v="Corporate"/>
    <s v="United States"/>
    <x v="34"/>
    <x v="10"/>
    <n v="60505"/>
    <s v="Central"/>
    <s v="OFF-PA-10001609"/>
    <s v="Office Supplies"/>
    <s v="Paper"/>
    <s v="Tops Wirebound Message Log Books"/>
    <x v="1993"/>
    <n v="9"/>
    <n v="0.2"/>
    <n v="7.698599999999999"/>
  </r>
  <r>
    <n v="2375"/>
    <s v="CA-2016-159940"/>
    <d v="2016-07-07T00:00:00"/>
    <d v="2016-07-11T00:00:00"/>
    <s v="Second Class"/>
    <s v="BF-11020"/>
    <s v="Barry Französisch"/>
    <s v="Corporate"/>
    <s v="United States"/>
    <x v="34"/>
    <x v="10"/>
    <n v="60505"/>
    <s v="Central"/>
    <s v="FUR-CH-10000785"/>
    <s v="Furniture"/>
    <s v="Chairs"/>
    <s v="Global Ergonomic Managers Chair"/>
    <x v="1994"/>
    <n v="2"/>
    <n v="0.3"/>
    <n v="-14.478399999999993"/>
  </r>
  <r>
    <n v="2376"/>
    <s v="CA-2017-119669"/>
    <d v="2017-01-24T00:00:00"/>
    <d v="2017-01-30T00:00:00"/>
    <s v="Standard Class"/>
    <s v="TP-21130"/>
    <s v="Theone Pippenger"/>
    <s v="Consumer"/>
    <s v="United States"/>
    <x v="214"/>
    <x v="32"/>
    <n v="30080"/>
    <s v="South"/>
    <s v="OFF-FA-10000053"/>
    <s v="Office Supplies"/>
    <s v="Fasteners"/>
    <s v="Revere Boxed Rubber Bands by Revere"/>
    <x v="1995"/>
    <n v="3"/>
    <n v="0"/>
    <n v="0.11340000000000017"/>
  </r>
  <r>
    <n v="2377"/>
    <s v="US-2014-164616"/>
    <d v="2014-08-19T00:00:00"/>
    <d v="2014-08-21T00:00:00"/>
    <s v="Second Class"/>
    <s v="MS-17770"/>
    <s v="Maxwell Schwartz"/>
    <s v="Consumer"/>
    <s v="United States"/>
    <x v="38"/>
    <x v="24"/>
    <n v="43229"/>
    <s v="East"/>
    <s v="OFF-BI-10001718"/>
    <s v="Office Supplies"/>
    <s v="Binders"/>
    <s v="GBC DocuBind P50 Personal Binding Machine"/>
    <x v="1996"/>
    <n v="4"/>
    <n v="0.7"/>
    <n v="-58.861599999999981"/>
  </r>
  <r>
    <n v="2378"/>
    <s v="US-2014-164616"/>
    <d v="2014-08-19T00:00:00"/>
    <d v="2014-08-21T00:00:00"/>
    <s v="Second Class"/>
    <s v="MS-17770"/>
    <s v="Maxwell Schwartz"/>
    <s v="Consumer"/>
    <s v="United States"/>
    <x v="38"/>
    <x v="24"/>
    <n v="43229"/>
    <s v="East"/>
    <s v="OFF-SU-10004768"/>
    <s v="Office Supplies"/>
    <s v="Supplies"/>
    <s v="Acme Kleencut Forged Steel Scissors"/>
    <x v="1997"/>
    <n v="2"/>
    <n v="0.2"/>
    <n v="1.1479999999999988"/>
  </r>
  <r>
    <n v="2379"/>
    <s v="CA-2015-148628"/>
    <d v="2015-12-06T00:00:00"/>
    <d v="2015-12-11T00:00:00"/>
    <s v="Standard Class"/>
    <s v="KM-16375"/>
    <s v="Katherine Murray"/>
    <s v="Home Office"/>
    <s v="United States"/>
    <x v="302"/>
    <x v="1"/>
    <n v="91360"/>
    <s v="West"/>
    <s v="OFF-PA-10003883"/>
    <s v="Office Supplies"/>
    <s v="Paper"/>
    <s v="Message Book, Phone, Wirebound Standard Line Memo, 2 3/4&quot; X 5&quot;"/>
    <x v="1998"/>
    <n v="5"/>
    <n v="0"/>
    <n v="15.065"/>
  </r>
  <r>
    <n v="2380"/>
    <s v="CA-2016-118052"/>
    <d v="2016-05-06T00:00:00"/>
    <d v="2016-05-10T00:00:00"/>
    <s v="Standard Class"/>
    <s v="BE-11455"/>
    <s v="Brad Eason"/>
    <s v="Home Office"/>
    <s v="United States"/>
    <x v="160"/>
    <x v="24"/>
    <n v="44052"/>
    <s v="East"/>
    <s v="OFF-FA-10004248"/>
    <s v="Office Supplies"/>
    <s v="Fasteners"/>
    <s v="Advantus T-Pin Paper Clips"/>
    <x v="1999"/>
    <n v="2"/>
    <n v="0.2"/>
    <n v="1.7138000000000002"/>
  </r>
  <r>
    <n v="2381"/>
    <s v="CA-2016-118052"/>
    <d v="2016-05-06T00:00:00"/>
    <d v="2016-05-10T00:00:00"/>
    <s v="Standard Class"/>
    <s v="BE-11455"/>
    <s v="Brad Eason"/>
    <s v="Home Office"/>
    <s v="United States"/>
    <x v="160"/>
    <x v="24"/>
    <n v="44052"/>
    <s v="East"/>
    <s v="OFF-PA-10002581"/>
    <s v="Office Supplies"/>
    <s v="Paper"/>
    <s v="Xerox 1951"/>
    <x v="2000"/>
    <n v="2"/>
    <n v="0.2"/>
    <n v="15.489999999999997"/>
  </r>
  <r>
    <n v="2382"/>
    <s v="CA-2016-118052"/>
    <d v="2016-05-06T00:00:00"/>
    <d v="2016-05-10T00:00:00"/>
    <s v="Standard Class"/>
    <s v="BE-11455"/>
    <s v="Brad Eason"/>
    <s v="Home Office"/>
    <s v="United States"/>
    <x v="160"/>
    <x v="24"/>
    <n v="44052"/>
    <s v="East"/>
    <s v="FUR-FU-10004848"/>
    <s v="Furniture"/>
    <s v="Furnishings"/>
    <s v="DAX Solid Wood Frames"/>
    <x v="2001"/>
    <n v="7"/>
    <n v="0.2"/>
    <n v="11.626299999999999"/>
  </r>
  <r>
    <n v="2383"/>
    <s v="US-2017-117534"/>
    <d v="2017-03-25T00:00:00"/>
    <d v="2017-03-26T00:00:00"/>
    <s v="First Class"/>
    <s v="CV-12295"/>
    <s v="Christina VanderZanden"/>
    <s v="Consumer"/>
    <s v="United States"/>
    <x v="201"/>
    <x v="1"/>
    <n v="93727"/>
    <s v="West"/>
    <s v="OFF-AP-10002403"/>
    <s v="Office Supplies"/>
    <s v="Appliances"/>
    <s v="Acco Smartsocket Color-Coded Six-Outlet AC Adapter Model Surge Protectors"/>
    <x v="2002"/>
    <n v="4"/>
    <n v="0"/>
    <n v="45.770399999999995"/>
  </r>
  <r>
    <n v="2384"/>
    <s v="US-2017-117534"/>
    <d v="2017-03-25T00:00:00"/>
    <d v="2017-03-26T00:00:00"/>
    <s v="First Class"/>
    <s v="CV-12295"/>
    <s v="Christina VanderZanden"/>
    <s v="Consumer"/>
    <s v="United States"/>
    <x v="201"/>
    <x v="1"/>
    <n v="93727"/>
    <s v="West"/>
    <s v="OFF-AR-10003087"/>
    <s v="Office Supplies"/>
    <s v="Art"/>
    <s v="Staples in misc. colors"/>
    <x v="2003"/>
    <n v="9"/>
    <n v="0"/>
    <n v="4.4855999999999998"/>
  </r>
  <r>
    <n v="2385"/>
    <s v="US-2017-117534"/>
    <d v="2017-03-25T00:00:00"/>
    <d v="2017-03-26T00:00:00"/>
    <s v="First Class"/>
    <s v="CV-12295"/>
    <s v="Christina VanderZanden"/>
    <s v="Consumer"/>
    <s v="United States"/>
    <x v="201"/>
    <x v="1"/>
    <n v="93727"/>
    <s v="West"/>
    <s v="OFF-BI-10002026"/>
    <s v="Office Supplies"/>
    <s v="Binders"/>
    <s v="Avery Arch Ring Binders"/>
    <x v="2004"/>
    <n v="4"/>
    <n v="0.2"/>
    <n v="62.74799999999999"/>
  </r>
  <r>
    <n v="2386"/>
    <s v="US-2017-117534"/>
    <d v="2017-03-25T00:00:00"/>
    <d v="2017-03-26T00:00:00"/>
    <s v="First Class"/>
    <s v="CV-12295"/>
    <s v="Christina VanderZanden"/>
    <s v="Consumer"/>
    <s v="United States"/>
    <x v="201"/>
    <x v="1"/>
    <n v="93727"/>
    <s v="West"/>
    <s v="TEC-PH-10000141"/>
    <s v="Technology"/>
    <s v="Phones"/>
    <s v="Clearsounds A400"/>
    <x v="2005"/>
    <n v="4"/>
    <n v="0.2"/>
    <n v="15.837600000000009"/>
  </r>
  <r>
    <n v="2387"/>
    <s v="US-2017-117534"/>
    <d v="2017-03-25T00:00:00"/>
    <d v="2017-03-26T00:00:00"/>
    <s v="First Class"/>
    <s v="CV-12295"/>
    <s v="Christina VanderZanden"/>
    <s v="Consumer"/>
    <s v="United States"/>
    <x v="201"/>
    <x v="1"/>
    <n v="93727"/>
    <s v="West"/>
    <s v="TEC-CO-10000971"/>
    <s v="Technology"/>
    <s v="Copiers"/>
    <s v="Hewlett Packard 310 Color Digital Copier"/>
    <x v="2006"/>
    <n v="2"/>
    <n v="0.2"/>
    <n v="59.997999999999962"/>
  </r>
  <r>
    <n v="2388"/>
    <s v="CA-2015-145065"/>
    <d v="2015-12-12T00:00:00"/>
    <d v="2015-12-15T00:00:00"/>
    <s v="First Class"/>
    <s v="DK-13375"/>
    <s v="Dennis Kane"/>
    <s v="Consumer"/>
    <s v="United States"/>
    <x v="70"/>
    <x v="1"/>
    <n v="92105"/>
    <s v="West"/>
    <s v="OFF-FA-10001229"/>
    <s v="Office Supplies"/>
    <s v="Fasteners"/>
    <s v="Staples"/>
    <x v="2007"/>
    <n v="2"/>
    <n v="0"/>
    <n v="3.6155999999999997"/>
  </r>
  <r>
    <n v="2389"/>
    <s v="CA-2015-145065"/>
    <d v="2015-12-12T00:00:00"/>
    <d v="2015-12-15T00:00:00"/>
    <s v="First Class"/>
    <s v="DK-13375"/>
    <s v="Dennis Kane"/>
    <s v="Consumer"/>
    <s v="United States"/>
    <x v="70"/>
    <x v="1"/>
    <n v="92105"/>
    <s v="West"/>
    <s v="OFF-BI-10002437"/>
    <s v="Office Supplies"/>
    <s v="Binders"/>
    <s v="Recycled Premium Regency Composition Covers"/>
    <x v="671"/>
    <n v="2"/>
    <n v="0.2"/>
    <n v="8.8623999999999992"/>
  </r>
  <r>
    <n v="2390"/>
    <s v="US-2015-127040"/>
    <d v="2015-12-06T00:00:00"/>
    <d v="2015-12-10T00:00:00"/>
    <s v="Standard Class"/>
    <s v="SG-20605"/>
    <s v="Speros Goranitis"/>
    <s v="Consumer"/>
    <s v="United States"/>
    <x v="20"/>
    <x v="15"/>
    <n v="10009"/>
    <s v="East"/>
    <s v="OFF-PA-10004255"/>
    <s v="Office Supplies"/>
    <s v="Paper"/>
    <s v="Xerox 219"/>
    <x v="90"/>
    <n v="1"/>
    <n v="0"/>
    <n v="3.1104000000000003"/>
  </r>
  <r>
    <n v="2391"/>
    <s v="US-2015-127040"/>
    <d v="2015-12-06T00:00:00"/>
    <d v="2015-12-10T00:00:00"/>
    <s v="Standard Class"/>
    <s v="SG-20605"/>
    <s v="Speros Goranitis"/>
    <s v="Consumer"/>
    <s v="United States"/>
    <x v="20"/>
    <x v="15"/>
    <n v="10009"/>
    <s v="East"/>
    <s v="OFF-PA-10001184"/>
    <s v="Office Supplies"/>
    <s v="Paper"/>
    <s v="Xerox 1903"/>
    <x v="1085"/>
    <n v="7"/>
    <n v="0"/>
    <n v="20.511400000000002"/>
  </r>
  <r>
    <n v="2392"/>
    <s v="US-2015-127040"/>
    <d v="2015-12-06T00:00:00"/>
    <d v="2015-12-10T00:00:00"/>
    <s v="Standard Class"/>
    <s v="SG-20605"/>
    <s v="Speros Goranitis"/>
    <s v="Consumer"/>
    <s v="United States"/>
    <x v="20"/>
    <x v="15"/>
    <n v="10009"/>
    <s v="East"/>
    <s v="TEC-AC-10002637"/>
    <s v="Technology"/>
    <s v="Accessories"/>
    <s v="Logitech VX Revolution Cordless Laser Mouse for Notebooks (Black)"/>
    <x v="2008"/>
    <n v="9"/>
    <n v="0"/>
    <n v="97.194599999999923"/>
  </r>
  <r>
    <n v="2393"/>
    <s v="US-2015-127040"/>
    <d v="2015-12-06T00:00:00"/>
    <d v="2015-12-10T00:00:00"/>
    <s v="Standard Class"/>
    <s v="SG-20605"/>
    <s v="Speros Goranitis"/>
    <s v="Consumer"/>
    <s v="United States"/>
    <x v="20"/>
    <x v="15"/>
    <n v="10009"/>
    <s v="East"/>
    <s v="FUR-FU-10002878"/>
    <s v="Furniture"/>
    <s v="Furnishings"/>
    <s v="Seth Thomas 14&quot; Day/Date Wall Clock"/>
    <x v="2009"/>
    <n v="4"/>
    <n v="0"/>
    <n v="42.150400000000005"/>
  </r>
  <r>
    <n v="2394"/>
    <s v="CA-2016-128111"/>
    <d v="2016-03-17T00:00:00"/>
    <d v="2016-03-23T00:00:00"/>
    <s v="Standard Class"/>
    <s v="CS-12355"/>
    <s v="Christine Sundaresam"/>
    <s v="Consumer"/>
    <s v="United States"/>
    <x v="303"/>
    <x v="31"/>
    <n v="2148"/>
    <s v="East"/>
    <s v="OFF-AR-10000588"/>
    <s v="Office Supplies"/>
    <s v="Art"/>
    <s v="Newell 345"/>
    <x v="2010"/>
    <n v="2"/>
    <n v="0"/>
    <n v="10.316800000000001"/>
  </r>
  <r>
    <n v="2395"/>
    <s v="CA-2015-137897"/>
    <d v="2015-11-14T00:00:00"/>
    <d v="2015-11-19T00:00:00"/>
    <s v="Standard Class"/>
    <s v="PJ-18835"/>
    <s v="Patrick Jones"/>
    <s v="Corporate"/>
    <s v="United States"/>
    <x v="20"/>
    <x v="15"/>
    <n v="10035"/>
    <s v="East"/>
    <s v="TEC-AC-10002217"/>
    <s v="Technology"/>
    <s v="Accessories"/>
    <s v="Imation Clip USB flash drive - 8 GB"/>
    <x v="2011"/>
    <n v="2"/>
    <n v="0"/>
    <n v="2.2560000000000002"/>
  </r>
  <r>
    <n v="2396"/>
    <s v="CA-2015-137897"/>
    <d v="2015-11-14T00:00:00"/>
    <d v="2015-11-19T00:00:00"/>
    <s v="Standard Class"/>
    <s v="PJ-18835"/>
    <s v="Patrick Jones"/>
    <s v="Corporate"/>
    <s v="United States"/>
    <x v="20"/>
    <x v="15"/>
    <n v="10035"/>
    <s v="East"/>
    <s v="TEC-AC-10001267"/>
    <s v="Technology"/>
    <s v="Accessories"/>
    <s v="Imation 32GB Pocket Pro USB 3.0 Flash Drive - 32 GB - Black - 1 P ..."/>
    <x v="2012"/>
    <n v="2"/>
    <n v="0"/>
    <n v="23.96"/>
  </r>
  <r>
    <n v="2397"/>
    <s v="CA-2015-137897"/>
    <d v="2015-11-14T00:00:00"/>
    <d v="2015-11-19T00:00:00"/>
    <s v="Standard Class"/>
    <s v="PJ-18835"/>
    <s v="Patrick Jones"/>
    <s v="Corporate"/>
    <s v="United States"/>
    <x v="20"/>
    <x v="15"/>
    <n v="10035"/>
    <s v="East"/>
    <s v="OFF-PA-10004041"/>
    <s v="Office Supplies"/>
    <s v="Paper"/>
    <s v="It's Hot Message Books with Stickers, 2 3/4&quot; x 5&quot;"/>
    <x v="2013"/>
    <n v="5"/>
    <n v="0"/>
    <n v="16.649999999999999"/>
  </r>
  <r>
    <n v="2398"/>
    <s v="CA-2017-169264"/>
    <d v="2017-08-14T00:00:00"/>
    <d v="2017-08-16T00:00:00"/>
    <s v="Second Class"/>
    <s v="NP-18700"/>
    <s v="Nora Preis"/>
    <s v="Consumer"/>
    <s v="United States"/>
    <x v="8"/>
    <x v="1"/>
    <n v="94109"/>
    <s v="West"/>
    <s v="OFF-LA-10001613"/>
    <s v="Office Supplies"/>
    <s v="Labels"/>
    <s v="Avery File Folder Labels"/>
    <x v="1784"/>
    <n v="2"/>
    <n v="0"/>
    <n v="2.8224"/>
  </r>
  <r>
    <n v="2399"/>
    <s v="CA-2017-169264"/>
    <d v="2017-08-14T00:00:00"/>
    <d v="2017-08-16T00:00:00"/>
    <s v="Second Class"/>
    <s v="NP-18700"/>
    <s v="Nora Preis"/>
    <s v="Consumer"/>
    <s v="United States"/>
    <x v="8"/>
    <x v="1"/>
    <n v="94109"/>
    <s v="West"/>
    <s v="OFF-AR-10000246"/>
    <s v="Office Supplies"/>
    <s v="Art"/>
    <s v="Newell 318"/>
    <x v="1459"/>
    <n v="6"/>
    <n v="0"/>
    <n v="4.3367999999999993"/>
  </r>
  <r>
    <n v="2400"/>
    <s v="CA-2017-147361"/>
    <d v="2017-09-09T00:00:00"/>
    <d v="2017-09-15T00:00:00"/>
    <s v="Standard Class"/>
    <s v="SB-20290"/>
    <s v="Sean Braxton"/>
    <s v="Corporate"/>
    <s v="United States"/>
    <x v="159"/>
    <x v="20"/>
    <n v="29501"/>
    <s v="South"/>
    <s v="OFF-ST-10001809"/>
    <s v="Office Supplies"/>
    <s v="Storage"/>
    <s v="Fellowes Officeware Wire Shelving"/>
    <x v="2014"/>
    <n v="7"/>
    <n v="0"/>
    <n v="12.576199999999986"/>
  </r>
  <r>
    <n v="2401"/>
    <s v="CA-2017-147361"/>
    <d v="2017-09-09T00:00:00"/>
    <d v="2017-09-15T00:00:00"/>
    <s v="Standard Class"/>
    <s v="SB-20290"/>
    <s v="Sean Braxton"/>
    <s v="Corporate"/>
    <s v="United States"/>
    <x v="159"/>
    <x v="20"/>
    <n v="29501"/>
    <s v="South"/>
    <s v="OFF-ST-10002214"/>
    <s v="Office Supplies"/>
    <s v="Storage"/>
    <s v="X-Rack File for Hanging Folders"/>
    <x v="2015"/>
    <n v="5"/>
    <n v="0"/>
    <n v="14.676999999999998"/>
  </r>
  <r>
    <n v="2402"/>
    <s v="CA-2017-145877"/>
    <d v="2017-04-01T00:00:00"/>
    <d v="2017-04-04T00:00:00"/>
    <s v="Second Class"/>
    <s v="AS-10090"/>
    <s v="Adam Shillingsburg"/>
    <s v="Consumer"/>
    <s v="United States"/>
    <x v="24"/>
    <x v="25"/>
    <n v="65807"/>
    <s v="Central"/>
    <s v="OFF-ST-10000649"/>
    <s v="Office Supplies"/>
    <s v="Storage"/>
    <s v="Hanging Personal Folder File"/>
    <x v="2016"/>
    <n v="6"/>
    <n v="0"/>
    <n v="23.550000000000004"/>
  </r>
  <r>
    <n v="2403"/>
    <s v="CA-2017-145877"/>
    <d v="2017-04-01T00:00:00"/>
    <d v="2017-04-04T00:00:00"/>
    <s v="Second Class"/>
    <s v="AS-10090"/>
    <s v="Adam Shillingsburg"/>
    <s v="Consumer"/>
    <s v="United States"/>
    <x v="24"/>
    <x v="25"/>
    <n v="65807"/>
    <s v="Central"/>
    <s v="OFF-EN-10001990"/>
    <s v="Office Supplies"/>
    <s v="Envelopes"/>
    <s v="Staple envelope"/>
    <x v="158"/>
    <n v="5"/>
    <n v="0"/>
    <n v="13.347999999999997"/>
  </r>
  <r>
    <n v="2404"/>
    <s v="US-2016-110170"/>
    <d v="2016-09-27T00:00:00"/>
    <d v="2016-10-03T00:00:00"/>
    <s v="Standard Class"/>
    <s v="HM-14860"/>
    <s v="Harry Marie"/>
    <s v="Corporate"/>
    <s v="United States"/>
    <x v="114"/>
    <x v="5"/>
    <n v="77340"/>
    <s v="Central"/>
    <s v="FUR-BO-10000780"/>
    <s v="Furniture"/>
    <s v="Bookcases"/>
    <s v="O'Sullivan Plantations 2-Door Library in Landvery Oak"/>
    <x v="2017"/>
    <n v="7"/>
    <n v="0.32"/>
    <n v="-225.09759999999991"/>
  </r>
  <r>
    <n v="2405"/>
    <s v="CA-2017-108574"/>
    <d v="2017-10-07T00:00:00"/>
    <d v="2017-10-11T00:00:00"/>
    <s v="Standard Class"/>
    <s v="MG-18145"/>
    <s v="Mike Gockenbach"/>
    <s v="Consumer"/>
    <s v="United States"/>
    <x v="1"/>
    <x v="1"/>
    <n v="90045"/>
    <s v="West"/>
    <s v="TEC-AC-10002049"/>
    <s v="Technology"/>
    <s v="Accessories"/>
    <s v="Logitech G19 Programmable Gaming Keyboard"/>
    <x v="2018"/>
    <n v="9"/>
    <n v="0"/>
    <n v="200.86379999999991"/>
  </r>
  <r>
    <n v="2406"/>
    <s v="CA-2017-108574"/>
    <d v="2017-10-07T00:00:00"/>
    <d v="2017-10-11T00:00:00"/>
    <s v="Standard Class"/>
    <s v="MG-18145"/>
    <s v="Mike Gockenbach"/>
    <s v="Consumer"/>
    <s v="United States"/>
    <x v="1"/>
    <x v="1"/>
    <n v="90045"/>
    <s v="West"/>
    <s v="TEC-PH-10003555"/>
    <s v="Technology"/>
    <s v="Phones"/>
    <s v="Motorola HK250 Universal Bluetooth Headset"/>
    <x v="2019"/>
    <n v="7"/>
    <n v="0.2"/>
    <n v="-28.967399999999991"/>
  </r>
  <r>
    <n v="2407"/>
    <s v="CA-2017-108574"/>
    <d v="2017-10-07T00:00:00"/>
    <d v="2017-10-11T00:00:00"/>
    <s v="Standard Class"/>
    <s v="MG-18145"/>
    <s v="Mike Gockenbach"/>
    <s v="Consumer"/>
    <s v="United States"/>
    <x v="1"/>
    <x v="1"/>
    <n v="90045"/>
    <s v="West"/>
    <s v="TEC-PH-10000702"/>
    <s v="Technology"/>
    <s v="Phones"/>
    <s v="Square Credit Card Reader, 4 1/2&quot; x 4 1/2&quot; x 1&quot;, White"/>
    <x v="2020"/>
    <n v="10"/>
    <n v="0.2"/>
    <n v="26.972999999999992"/>
  </r>
  <r>
    <n v="2408"/>
    <s v="CA-2017-144589"/>
    <d v="2017-01-20T00:00:00"/>
    <d v="2017-01-25T00:00:00"/>
    <s v="Standard Class"/>
    <s v="TM-21010"/>
    <s v="Tamara Manning"/>
    <s v="Consumer"/>
    <s v="United States"/>
    <x v="8"/>
    <x v="1"/>
    <n v="94122"/>
    <s v="West"/>
    <s v="OFF-AR-10003631"/>
    <s v="Office Supplies"/>
    <s v="Art"/>
    <s v="Staples in misc. colors"/>
    <x v="2021"/>
    <n v="5"/>
    <n v="0"/>
    <n v="7.9859999999999998"/>
  </r>
  <r>
    <n v="2409"/>
    <s v="CA-2017-144589"/>
    <d v="2017-01-20T00:00:00"/>
    <d v="2017-01-25T00:00:00"/>
    <s v="Standard Class"/>
    <s v="TM-21010"/>
    <s v="Tamara Manning"/>
    <s v="Consumer"/>
    <s v="United States"/>
    <x v="8"/>
    <x v="1"/>
    <n v="94122"/>
    <s v="West"/>
    <s v="TEC-PH-10003072"/>
    <s v="Technology"/>
    <s v="Phones"/>
    <s v="Panasonic KX-TG9541B DECT 6.0 Digital 2-Line Expandable Cordless Phone With Digital Answering System"/>
    <x v="2022"/>
    <n v="3"/>
    <n v="0.2"/>
    <n v="130.49130000000002"/>
  </r>
  <r>
    <n v="2410"/>
    <s v="CA-2017-155985"/>
    <d v="2017-03-23T00:00:00"/>
    <d v="2017-03-25T00:00:00"/>
    <s v="First Class"/>
    <s v="BE-11335"/>
    <s v="Bill Eplett"/>
    <s v="Home Office"/>
    <s v="United States"/>
    <x v="8"/>
    <x v="1"/>
    <n v="94122"/>
    <s v="West"/>
    <s v="FUR-FU-10000758"/>
    <s v="Furniture"/>
    <s v="Furnishings"/>
    <s v="DAX Natural Wood-Tone Poster Frame"/>
    <x v="2023"/>
    <n v="8"/>
    <n v="0"/>
    <n v="76.262399999999985"/>
  </r>
  <r>
    <n v="2411"/>
    <s v="CA-2014-162684"/>
    <d v="2014-08-01T00:00:00"/>
    <d v="2014-08-06T00:00:00"/>
    <s v="Standard Class"/>
    <s v="AS-10630"/>
    <s v="Ann Steele"/>
    <s v="Home Office"/>
    <s v="United States"/>
    <x v="10"/>
    <x v="9"/>
    <n v="19120"/>
    <s v="East"/>
    <s v="OFF-FA-10000992"/>
    <s v="Office Supplies"/>
    <s v="Fasteners"/>
    <s v="Acco Clips to Go Binder Clips, 24 Clips in Two Sizes"/>
    <x v="1103"/>
    <n v="2"/>
    <n v="0.2"/>
    <n v="1.9169999999999998"/>
  </r>
  <r>
    <n v="2412"/>
    <s v="CA-2015-142041"/>
    <d v="2015-06-07T00:00:00"/>
    <d v="2015-06-09T00:00:00"/>
    <s v="Second Class"/>
    <s v="EM-13810"/>
    <s v="Eleni McCrary"/>
    <s v="Corporate"/>
    <s v="United States"/>
    <x v="1"/>
    <x v="1"/>
    <n v="90036"/>
    <s v="West"/>
    <s v="OFF-BI-10004187"/>
    <s v="Office Supplies"/>
    <s v="Binders"/>
    <s v="3-ring staple pack"/>
    <x v="2024"/>
    <n v="5"/>
    <n v="0.2"/>
    <n v="2.6319999999999997"/>
  </r>
  <r>
    <n v="2413"/>
    <s v="CA-2014-151295"/>
    <d v="2014-11-12T00:00:00"/>
    <d v="2014-11-16T00:00:00"/>
    <s v="Standard Class"/>
    <s v="JA-15970"/>
    <s v="Joseph Airdo"/>
    <s v="Consumer"/>
    <s v="United States"/>
    <x v="1"/>
    <x v="1"/>
    <n v="90045"/>
    <s v="West"/>
    <s v="OFF-PA-10001947"/>
    <s v="Office Supplies"/>
    <s v="Paper"/>
    <s v="Xerox 1974"/>
    <x v="493"/>
    <n v="2"/>
    <n v="0"/>
    <n v="5.8604000000000003"/>
  </r>
  <r>
    <n v="2414"/>
    <s v="CA-2014-151295"/>
    <d v="2014-11-12T00:00:00"/>
    <d v="2014-11-16T00:00:00"/>
    <s v="Standard Class"/>
    <s v="JA-15970"/>
    <s v="Joseph Airdo"/>
    <s v="Consumer"/>
    <s v="United States"/>
    <x v="1"/>
    <x v="1"/>
    <n v="90045"/>
    <s v="West"/>
    <s v="FUR-TA-10002356"/>
    <s v="Furniture"/>
    <s v="Tables"/>
    <s v="Bevis Boat-Shaped Conference Table"/>
    <x v="2025"/>
    <n v="3"/>
    <n v="0.2"/>
    <n v="31.453199999999953"/>
  </r>
  <r>
    <n v="2415"/>
    <s v="CA-2016-156300"/>
    <d v="2016-12-29T00:00:00"/>
    <d v="2017-01-02T00:00:00"/>
    <s v="Standard Class"/>
    <s v="TB-21595"/>
    <s v="Troy Blackwell"/>
    <s v="Consumer"/>
    <s v="United States"/>
    <x v="158"/>
    <x v="6"/>
    <n v="53209"/>
    <s v="Central"/>
    <s v="FUR-CH-10001714"/>
    <s v="Furniture"/>
    <s v="Chairs"/>
    <s v="Global Leather &amp; Oak Executive Chair, Burgundy"/>
    <x v="2026"/>
    <n v="5"/>
    <n v="0"/>
    <n v="60.356000000000023"/>
  </r>
  <r>
    <n v="2416"/>
    <s v="CA-2015-146087"/>
    <d v="2015-07-06T00:00:00"/>
    <d v="2015-07-11T00:00:00"/>
    <s v="Standard Class"/>
    <s v="PP-18955"/>
    <s v="Paul Prost"/>
    <s v="Home Office"/>
    <s v="United States"/>
    <x v="304"/>
    <x v="31"/>
    <n v="1040"/>
    <s v="East"/>
    <s v="FUR-BO-10002824"/>
    <s v="Furniture"/>
    <s v="Bookcases"/>
    <s v="Bush Mission Pointe Library"/>
    <x v="85"/>
    <n v="2"/>
    <n v="0"/>
    <n v="60.391999999999996"/>
  </r>
  <r>
    <n v="2417"/>
    <s v="CA-2017-168655"/>
    <d v="2017-10-12T00:00:00"/>
    <d v="2017-10-18T00:00:00"/>
    <s v="Standard Class"/>
    <s v="ML-18040"/>
    <s v="Michelle Lonsdale"/>
    <s v="Corporate"/>
    <s v="United States"/>
    <x v="305"/>
    <x v="27"/>
    <n v="87105"/>
    <s v="West"/>
    <s v="TEC-AC-10002842"/>
    <s v="Technology"/>
    <s v="Accessories"/>
    <s v="WD My Passport Ultra 2TB Portable External Hard Drive"/>
    <x v="2027"/>
    <n v="5"/>
    <n v="0"/>
    <n v="95.200000000000031"/>
  </r>
  <r>
    <n v="2418"/>
    <s v="CA-2017-168655"/>
    <d v="2017-10-12T00:00:00"/>
    <d v="2017-10-18T00:00:00"/>
    <s v="Standard Class"/>
    <s v="ML-18040"/>
    <s v="Michelle Lonsdale"/>
    <s v="Corporate"/>
    <s v="United States"/>
    <x v="305"/>
    <x v="27"/>
    <n v="87105"/>
    <s v="West"/>
    <s v="OFF-BI-10002082"/>
    <s v="Office Supplies"/>
    <s v="Binders"/>
    <s v="GBC Twin Loop Wire Binding Elements"/>
    <x v="1955"/>
    <n v="3"/>
    <n v="0.2"/>
    <n v="29.951999999999998"/>
  </r>
  <r>
    <n v="2419"/>
    <s v="CA-2016-107202"/>
    <d v="2016-05-21T00:00:00"/>
    <d v="2016-05-28T00:00:00"/>
    <s v="Standard Class"/>
    <s v="LC-16930"/>
    <s v="Linda Cazamias"/>
    <s v="Corporate"/>
    <s v="United States"/>
    <x v="306"/>
    <x v="33"/>
    <n v="89431"/>
    <s v="West"/>
    <s v="TEC-MA-10000112"/>
    <s v="Technology"/>
    <s v="Machines"/>
    <s v="Panasonic KX MB2061 Multifunction Printer"/>
    <x v="2028"/>
    <n v="10"/>
    <n v="0.2"/>
    <n v="179.73000000000013"/>
  </r>
  <r>
    <n v="2420"/>
    <s v="CA-2017-159597"/>
    <d v="2017-11-09T00:00:00"/>
    <d v="2017-11-14T00:00:00"/>
    <s v="Standard Class"/>
    <s v="MC-17590"/>
    <s v="Matt Collister"/>
    <s v="Corporate"/>
    <s v="United States"/>
    <x v="307"/>
    <x v="1"/>
    <n v="92236"/>
    <s v="West"/>
    <s v="OFF-ST-10002289"/>
    <s v="Office Supplies"/>
    <s v="Storage"/>
    <s v="Safco Wire Cube Shelving System, For Use as 4 or 5 14&quot; Cubes, Black"/>
    <x v="2029"/>
    <n v="2"/>
    <n v="0"/>
    <n v="3.1779999999999973"/>
  </r>
  <r>
    <n v="2421"/>
    <s v="CA-2017-159597"/>
    <d v="2017-11-09T00:00:00"/>
    <d v="2017-11-14T00:00:00"/>
    <s v="Standard Class"/>
    <s v="MC-17590"/>
    <s v="Matt Collister"/>
    <s v="Corporate"/>
    <s v="United States"/>
    <x v="307"/>
    <x v="1"/>
    <n v="92236"/>
    <s v="West"/>
    <s v="TEC-AC-10004171"/>
    <s v="Technology"/>
    <s v="Accessories"/>
    <s v="Razer Kraken 7.1 Surround Sound Over Ear USB Gaming Headset"/>
    <x v="313"/>
    <n v="1"/>
    <n v="0"/>
    <n v="43.995600000000003"/>
  </r>
  <r>
    <n v="2422"/>
    <s v="CA-2016-155551"/>
    <d v="2016-04-18T00:00:00"/>
    <d v="2016-04-23T00:00:00"/>
    <s v="Standard Class"/>
    <s v="CR-12580"/>
    <s v="Clay Rozendal"/>
    <s v="Home Office"/>
    <s v="United States"/>
    <x v="308"/>
    <x v="10"/>
    <n v="60126"/>
    <s v="Central"/>
    <s v="OFF-ST-10003656"/>
    <s v="Office Supplies"/>
    <s v="Storage"/>
    <s v="Safco Industrial Wire Shelving"/>
    <x v="84"/>
    <n v="3"/>
    <n v="0.2"/>
    <n v="-48.954900000000002"/>
  </r>
  <r>
    <n v="2423"/>
    <s v="CA-2016-155551"/>
    <d v="2016-04-18T00:00:00"/>
    <d v="2016-04-23T00:00:00"/>
    <s v="Standard Class"/>
    <s v="CR-12580"/>
    <s v="Clay Rozendal"/>
    <s v="Home Office"/>
    <s v="United States"/>
    <x v="308"/>
    <x v="10"/>
    <n v="60126"/>
    <s v="Central"/>
    <s v="OFF-PA-10001560"/>
    <s v="Office Supplies"/>
    <s v="Paper"/>
    <s v="Adams Telephone Message Books, 5 1/4” x 11”"/>
    <x v="778"/>
    <n v="2"/>
    <n v="0.2"/>
    <n v="3.2615999999999996"/>
  </r>
  <r>
    <n v="2424"/>
    <s v="US-2017-147669"/>
    <d v="2017-12-25T00:00:00"/>
    <d v="2017-12-30T00:00:00"/>
    <s v="Standard Class"/>
    <s v="SV-20935"/>
    <s v="Susan Vittorini"/>
    <s v="Consumer"/>
    <s v="United States"/>
    <x v="54"/>
    <x v="24"/>
    <n v="45014"/>
    <s v="East"/>
    <s v="TEC-AC-10002473"/>
    <s v="Technology"/>
    <s v="Accessories"/>
    <s v="Maxell 4.7GB DVD-R"/>
    <x v="2030"/>
    <n v="7"/>
    <n v="0.2"/>
    <n v="41.718599999999995"/>
  </r>
  <r>
    <n v="2425"/>
    <s v="US-2017-147669"/>
    <d v="2017-12-25T00:00:00"/>
    <d v="2017-12-30T00:00:00"/>
    <s v="Standard Class"/>
    <s v="SV-20935"/>
    <s v="Susan Vittorini"/>
    <s v="Consumer"/>
    <s v="United States"/>
    <x v="54"/>
    <x v="24"/>
    <n v="45014"/>
    <s v="East"/>
    <s v="OFF-BI-10000632"/>
    <s v="Office Supplies"/>
    <s v="Binders"/>
    <s v="Satellite Sectional Post Binders"/>
    <x v="2031"/>
    <n v="1"/>
    <n v="0.7"/>
    <n v="-10.418399999999998"/>
  </r>
  <r>
    <n v="2426"/>
    <s v="US-2017-147669"/>
    <d v="2017-12-25T00:00:00"/>
    <d v="2017-12-30T00:00:00"/>
    <s v="Standard Class"/>
    <s v="SV-20935"/>
    <s v="Susan Vittorini"/>
    <s v="Consumer"/>
    <s v="United States"/>
    <x v="54"/>
    <x v="24"/>
    <n v="45014"/>
    <s v="East"/>
    <s v="FUR-TA-10002645"/>
    <s v="Furniture"/>
    <s v="Tables"/>
    <s v="Hon Rectangular Conference Tables"/>
    <x v="2032"/>
    <n v="2"/>
    <n v="0.4"/>
    <n v="-104.67300000000006"/>
  </r>
  <r>
    <n v="2427"/>
    <s v="US-2017-147669"/>
    <d v="2017-12-25T00:00:00"/>
    <d v="2017-12-30T00:00:00"/>
    <s v="Standard Class"/>
    <s v="SV-20935"/>
    <s v="Susan Vittorini"/>
    <s v="Consumer"/>
    <s v="United States"/>
    <x v="54"/>
    <x v="24"/>
    <n v="45014"/>
    <s v="East"/>
    <s v="OFF-FA-10002975"/>
    <s v="Office Supplies"/>
    <s v="Fasteners"/>
    <s v="Staples"/>
    <x v="2033"/>
    <n v="13"/>
    <n v="0.2"/>
    <n v="12.776399999999999"/>
  </r>
  <r>
    <n v="2428"/>
    <s v="CA-2016-169922"/>
    <d v="2016-06-11T00:00:00"/>
    <d v="2016-06-17T00:00:00"/>
    <s v="Standard Class"/>
    <s v="MZ-17515"/>
    <s v="Mary Zewe"/>
    <s v="Corporate"/>
    <s v="United States"/>
    <x v="81"/>
    <x v="5"/>
    <n v="76017"/>
    <s v="Central"/>
    <s v="OFF-BI-10003784"/>
    <s v="Office Supplies"/>
    <s v="Binders"/>
    <s v="Computer Printout Index Tabs"/>
    <x v="2034"/>
    <n v="4"/>
    <n v="0.8"/>
    <n v="-2.1504000000000008"/>
  </r>
  <r>
    <n v="2429"/>
    <s v="CA-2016-169922"/>
    <d v="2016-06-11T00:00:00"/>
    <d v="2016-06-17T00:00:00"/>
    <s v="Standard Class"/>
    <s v="MZ-17515"/>
    <s v="Mary Zewe"/>
    <s v="Corporate"/>
    <s v="United States"/>
    <x v="81"/>
    <x v="5"/>
    <n v="76017"/>
    <s v="Central"/>
    <s v="OFF-BI-10001617"/>
    <s v="Office Supplies"/>
    <s v="Binders"/>
    <s v="GBC Wire Binding Combs"/>
    <x v="2035"/>
    <n v="4"/>
    <n v="0.8"/>
    <n v="-13.648800000000001"/>
  </r>
  <r>
    <n v="2430"/>
    <s v="CA-2016-169922"/>
    <d v="2016-06-11T00:00:00"/>
    <d v="2016-06-17T00:00:00"/>
    <s v="Standard Class"/>
    <s v="MZ-17515"/>
    <s v="Mary Zewe"/>
    <s v="Corporate"/>
    <s v="United States"/>
    <x v="81"/>
    <x v="5"/>
    <n v="76017"/>
    <s v="Central"/>
    <s v="FUR-FU-10004415"/>
    <s v="Furniture"/>
    <s v="Furnishings"/>
    <s v="Stacking Tray, Side-Loading, Legal, Smoke"/>
    <x v="2036"/>
    <n v="7"/>
    <n v="0.6"/>
    <n v="-9.0944000000000038"/>
  </r>
  <r>
    <n v="2431"/>
    <s v="CA-2017-100748"/>
    <d v="2017-05-13T00:00:00"/>
    <d v="2017-05-20T00:00:00"/>
    <s v="Standard Class"/>
    <s v="RB-19795"/>
    <s v="Ross Baird"/>
    <s v="Home Office"/>
    <s v="United States"/>
    <x v="8"/>
    <x v="1"/>
    <n v="94110"/>
    <s v="West"/>
    <s v="OFF-LA-10000240"/>
    <s v="Office Supplies"/>
    <s v="Labels"/>
    <s v="Self-Adhesive Address Labels for Typewriters by Universal"/>
    <x v="2037"/>
    <n v="8"/>
    <n v="0"/>
    <n v="27.485599999999998"/>
  </r>
  <r>
    <n v="2432"/>
    <s v="CA-2017-129805"/>
    <d v="2017-12-28T00:00:00"/>
    <d v="2018-01-02T00:00:00"/>
    <s v="Standard Class"/>
    <s v="HM-14860"/>
    <s v="Harry Marie"/>
    <s v="Corporate"/>
    <s v="United States"/>
    <x v="4"/>
    <x v="4"/>
    <n v="98103"/>
    <s v="West"/>
    <s v="FUR-FU-10001935"/>
    <s v="Furniture"/>
    <s v="Furnishings"/>
    <s v="3M Hangers With Command Adhesive"/>
    <x v="2038"/>
    <n v="2"/>
    <n v="0"/>
    <n v="3.0340000000000007"/>
  </r>
  <r>
    <n v="2433"/>
    <s v="CA-2014-148586"/>
    <d v="2014-03-25T00:00:00"/>
    <d v="2014-04-01T00:00:00"/>
    <s v="Standard Class"/>
    <s v="AZ-10750"/>
    <s v="Annie Zypern"/>
    <s v="Consumer"/>
    <s v="United States"/>
    <x v="20"/>
    <x v="15"/>
    <n v="10009"/>
    <s v="East"/>
    <s v="FUR-CH-10002439"/>
    <s v="Furniture"/>
    <s v="Chairs"/>
    <s v="Iceberg Nesting Folding Chair, 19w x 6d x 43h"/>
    <x v="2039"/>
    <n v="7"/>
    <n v="0.1"/>
    <n v="65.206400000000002"/>
  </r>
  <r>
    <n v="2434"/>
    <s v="US-2017-112613"/>
    <d v="2017-05-28T00:00:00"/>
    <d v="2017-06-01T00:00:00"/>
    <s v="Standard Class"/>
    <s v="JH-15910"/>
    <s v="Jonathan Howell"/>
    <s v="Consumer"/>
    <s v="United States"/>
    <x v="12"/>
    <x v="5"/>
    <n v="77070"/>
    <s v="Central"/>
    <s v="TEC-PH-10001536"/>
    <s v="Technology"/>
    <s v="Phones"/>
    <s v="Spigen Samsung Galaxy S5 Case Wallet"/>
    <x v="2040"/>
    <n v="4"/>
    <n v="0.2"/>
    <n v="4.0775999999999968"/>
  </r>
  <r>
    <n v="2435"/>
    <s v="CA-2015-154746"/>
    <d v="2015-11-14T00:00:00"/>
    <d v="2015-11-17T00:00:00"/>
    <s v="First Class"/>
    <s v="PJ-18835"/>
    <s v="Patrick Jones"/>
    <s v="Corporate"/>
    <s v="United States"/>
    <x v="24"/>
    <x v="17"/>
    <n v="22153"/>
    <s v="South"/>
    <s v="OFF-EN-10001532"/>
    <s v="Office Supplies"/>
    <s v="Envelopes"/>
    <s v="Brown Kraft Recycled Envelopes"/>
    <x v="2041"/>
    <n v="2"/>
    <n v="0"/>
    <n v="16.98"/>
  </r>
  <r>
    <n v="2436"/>
    <s v="CA-2015-154746"/>
    <d v="2015-11-14T00:00:00"/>
    <d v="2015-11-17T00:00:00"/>
    <s v="First Class"/>
    <s v="PJ-18835"/>
    <s v="Patrick Jones"/>
    <s v="Corporate"/>
    <s v="United States"/>
    <x v="24"/>
    <x v="17"/>
    <n v="22153"/>
    <s v="South"/>
    <s v="OFF-AP-10003057"/>
    <s v="Office Supplies"/>
    <s v="Appliances"/>
    <s v="Honeywell Enviracaire Portable HEPA Air Cleaner for 16' x 20' Room"/>
    <x v="2042"/>
    <n v="3"/>
    <n v="0"/>
    <n v="322.18290000000002"/>
  </r>
  <r>
    <n v="2437"/>
    <s v="CA-2017-140053"/>
    <d v="2017-07-03T00:00:00"/>
    <d v="2017-07-10T00:00:00"/>
    <s v="Standard Class"/>
    <s v="CA-12265"/>
    <s v="Christina Anderson"/>
    <s v="Consumer"/>
    <s v="United States"/>
    <x v="168"/>
    <x v="27"/>
    <n v="87401"/>
    <s v="West"/>
    <s v="FUR-FU-10003708"/>
    <s v="Furniture"/>
    <s v="Furnishings"/>
    <s v="Tenex Traditional Chairmats for Medium Pile Carpet, Standard Lip, 36&quot; x 48&quot;"/>
    <x v="2043"/>
    <n v="9"/>
    <n v="0"/>
    <n v="114.6285"/>
  </r>
  <r>
    <n v="2438"/>
    <s v="CA-2014-164210"/>
    <d v="2014-11-18T00:00:00"/>
    <d v="2014-11-20T00:00:00"/>
    <s v="Second Class"/>
    <s v="PW-19240"/>
    <s v="Pierre Wener"/>
    <s v="Consumer"/>
    <s v="United States"/>
    <x v="103"/>
    <x v="22"/>
    <n v="80027"/>
    <s v="West"/>
    <s v="FUR-TA-10000849"/>
    <s v="Furniture"/>
    <s v="Tables"/>
    <s v="Bevis Rectangular Conference Tables"/>
    <x v="2044"/>
    <n v="2"/>
    <n v="0.5"/>
    <n v="-99.266399999999976"/>
  </r>
  <r>
    <n v="2439"/>
    <s v="CA-2014-164210"/>
    <d v="2014-11-18T00:00:00"/>
    <d v="2014-11-20T00:00:00"/>
    <s v="Second Class"/>
    <s v="PW-19240"/>
    <s v="Pierre Wener"/>
    <s v="Consumer"/>
    <s v="United States"/>
    <x v="103"/>
    <x v="22"/>
    <n v="80027"/>
    <s v="West"/>
    <s v="OFF-PA-10002259"/>
    <s v="Office Supplies"/>
    <s v="Paper"/>
    <s v="Geographics Note Cards, Blank, White, 8 1/2&quot; x 11&quot;"/>
    <x v="2045"/>
    <n v="4"/>
    <n v="0.2"/>
    <n v="12.5328"/>
  </r>
  <r>
    <n v="2440"/>
    <s v="CA-2017-139948"/>
    <d v="2017-07-17T00:00:00"/>
    <d v="2017-07-22T00:00:00"/>
    <s v="Standard Class"/>
    <s v="SW-20455"/>
    <s v="Shaun Weien"/>
    <s v="Consumer"/>
    <s v="United States"/>
    <x v="67"/>
    <x v="2"/>
    <n v="33614"/>
    <s v="South"/>
    <s v="FUR-FU-10002597"/>
    <s v="Furniture"/>
    <s v="Furnishings"/>
    <s v="C-Line Magnetic Cubicle Keepers, Clear Polypropylene"/>
    <x v="2046"/>
    <n v="2"/>
    <n v="0.2"/>
    <n v="2.1736000000000004"/>
  </r>
  <r>
    <n v="2441"/>
    <s v="CA-2016-146934"/>
    <d v="2016-05-22T00:00:00"/>
    <d v="2016-05-27T00:00:00"/>
    <s v="Standard Class"/>
    <s v="AF-10870"/>
    <s v="Art Ferguson"/>
    <s v="Consumer"/>
    <s v="United States"/>
    <x v="309"/>
    <x v="30"/>
    <n v="7055"/>
    <s v="East"/>
    <s v="TEC-PH-10004614"/>
    <s v="Technology"/>
    <s v="Phones"/>
    <s v="AT&amp;T 841000 Phone"/>
    <x v="2047"/>
    <n v="5"/>
    <n v="0"/>
    <n v="86.25"/>
  </r>
  <r>
    <n v="2442"/>
    <s v="CA-2016-146934"/>
    <d v="2016-05-22T00:00:00"/>
    <d v="2016-05-27T00:00:00"/>
    <s v="Standard Class"/>
    <s v="AF-10870"/>
    <s v="Art Ferguson"/>
    <s v="Consumer"/>
    <s v="United States"/>
    <x v="309"/>
    <x v="30"/>
    <n v="7055"/>
    <s v="East"/>
    <s v="FUR-TA-10003748"/>
    <s v="Furniture"/>
    <s v="Tables"/>
    <s v="Bevis 36 x 72 Conference Tables"/>
    <x v="2048"/>
    <n v="2"/>
    <n v="0.3"/>
    <n v="-19.918399999999991"/>
  </r>
  <r>
    <n v="2443"/>
    <s v="CA-2016-146934"/>
    <d v="2016-05-22T00:00:00"/>
    <d v="2016-05-27T00:00:00"/>
    <s v="Standard Class"/>
    <s v="AF-10870"/>
    <s v="Art Ferguson"/>
    <s v="Consumer"/>
    <s v="United States"/>
    <x v="309"/>
    <x v="30"/>
    <n v="7055"/>
    <s v="East"/>
    <s v="OFF-AP-10003217"/>
    <s v="Office Supplies"/>
    <s v="Appliances"/>
    <s v="Eureka Sanitaire  Commercial Upright"/>
    <x v="2049"/>
    <n v="4"/>
    <n v="0"/>
    <n v="172.33840000000004"/>
  </r>
  <r>
    <n v="2444"/>
    <s v="CA-2016-146934"/>
    <d v="2016-05-22T00:00:00"/>
    <d v="2016-05-27T00:00:00"/>
    <s v="Standard Class"/>
    <s v="AF-10870"/>
    <s v="Art Ferguson"/>
    <s v="Consumer"/>
    <s v="United States"/>
    <x v="309"/>
    <x v="30"/>
    <n v="7055"/>
    <s v="East"/>
    <s v="TEC-AC-10002399"/>
    <s v="Technology"/>
    <s v="Accessories"/>
    <s v="SanDisk Cruzer 32 GB USB Flash Drive"/>
    <x v="2050"/>
    <n v="5"/>
    <n v="0"/>
    <n v="30.431999999999995"/>
  </r>
  <r>
    <n v="2445"/>
    <s v="CA-2016-146934"/>
    <d v="2016-05-22T00:00:00"/>
    <d v="2016-05-27T00:00:00"/>
    <s v="Standard Class"/>
    <s v="AF-10870"/>
    <s v="Art Ferguson"/>
    <s v="Consumer"/>
    <s v="United States"/>
    <x v="309"/>
    <x v="30"/>
    <n v="7055"/>
    <s v="East"/>
    <s v="OFF-EN-10002973"/>
    <s v="Office Supplies"/>
    <s v="Envelopes"/>
    <s v="Ampad #10 Peel &amp; Seel Holiday Envelopes"/>
    <x v="2051"/>
    <n v="6"/>
    <n v="0"/>
    <n v="12.902400000000002"/>
  </r>
  <r>
    <n v="2446"/>
    <s v="CA-2016-146934"/>
    <d v="2016-05-22T00:00:00"/>
    <d v="2016-05-27T00:00:00"/>
    <s v="Standard Class"/>
    <s v="AF-10870"/>
    <s v="Art Ferguson"/>
    <s v="Consumer"/>
    <s v="United States"/>
    <x v="309"/>
    <x v="30"/>
    <n v="7055"/>
    <s v="East"/>
    <s v="TEC-PH-10001336"/>
    <s v="Technology"/>
    <s v="Phones"/>
    <s v="Digium D40 VoIP phone"/>
    <x v="2052"/>
    <n v="2"/>
    <n v="0"/>
    <n v="74.8142"/>
  </r>
  <r>
    <n v="2447"/>
    <s v="CA-2015-100573"/>
    <d v="2015-09-25T00:00:00"/>
    <d v="2015-10-01T00:00:00"/>
    <s v="Standard Class"/>
    <s v="AM-10705"/>
    <s v="Anne McFarland"/>
    <s v="Consumer"/>
    <s v="United States"/>
    <x v="1"/>
    <x v="1"/>
    <n v="90004"/>
    <s v="West"/>
    <s v="OFF-EN-10000461"/>
    <s v="Office Supplies"/>
    <s v="Envelopes"/>
    <s v="#10- 4 1/8&quot; x 9 1/2&quot; Recycled Envelopes"/>
    <x v="2053"/>
    <n v="2"/>
    <n v="0"/>
    <n v="8.2156000000000002"/>
  </r>
  <r>
    <n v="2448"/>
    <s v="CA-2016-119165"/>
    <d v="2016-10-31T00:00:00"/>
    <d v="2016-11-06T00:00:00"/>
    <s v="Standard Class"/>
    <s v="BD-11320"/>
    <s v="Bill Donatelli"/>
    <s v="Consumer"/>
    <s v="United States"/>
    <x v="10"/>
    <x v="9"/>
    <n v="19143"/>
    <s v="East"/>
    <s v="FUR-CH-10000988"/>
    <s v="Furniture"/>
    <s v="Chairs"/>
    <s v="Hon Olson Stacker Stools"/>
    <x v="2054"/>
    <n v="5"/>
    <n v="0.3"/>
    <n v="-14.080999999999989"/>
  </r>
  <r>
    <n v="2449"/>
    <s v="CA-2015-128027"/>
    <d v="2015-09-14T00:00:00"/>
    <d v="2015-09-17T00:00:00"/>
    <s v="Second Class"/>
    <s v="CM-12385"/>
    <s v="Christopher Martinez"/>
    <s v="Consumer"/>
    <s v="United States"/>
    <x v="310"/>
    <x v="20"/>
    <n v="29406"/>
    <s v="South"/>
    <s v="OFF-ST-10001809"/>
    <s v="Office Supplies"/>
    <s v="Storage"/>
    <s v="Fellowes Officeware Wire Shelving"/>
    <x v="2055"/>
    <n v="3"/>
    <n v="0"/>
    <n v="5.3897999999999939"/>
  </r>
  <r>
    <n v="2450"/>
    <s v="CA-2016-140207"/>
    <d v="2016-11-05T00:00:00"/>
    <d v="2016-11-10T00:00:00"/>
    <s v="Standard Class"/>
    <s v="CS-12400"/>
    <s v="Christopher Schild"/>
    <s v="Home Office"/>
    <s v="United States"/>
    <x v="49"/>
    <x v="1"/>
    <n v="95123"/>
    <s v="West"/>
    <s v="OFF-BI-10003963"/>
    <s v="Office Supplies"/>
    <s v="Binders"/>
    <s v="Cardinal Holdit Data Disk Pockets"/>
    <x v="2056"/>
    <n v="5"/>
    <n v="0.2"/>
    <n v="9.8279999999999959"/>
  </r>
  <r>
    <n v="2451"/>
    <s v="CA-2017-140949"/>
    <d v="2017-03-17T00:00:00"/>
    <d v="2017-03-22T00:00:00"/>
    <s v="Second Class"/>
    <s v="DB-13405"/>
    <s v="Denny Blanton"/>
    <s v="Consumer"/>
    <s v="United States"/>
    <x v="20"/>
    <x v="15"/>
    <n v="10011"/>
    <s v="East"/>
    <s v="OFF-LA-10000081"/>
    <s v="Office Supplies"/>
    <s v="Labels"/>
    <s v="Avery 496"/>
    <x v="2057"/>
    <n v="5"/>
    <n v="0"/>
    <n v="9"/>
  </r>
  <r>
    <n v="2452"/>
    <s v="CA-2017-140949"/>
    <d v="2017-03-17T00:00:00"/>
    <d v="2017-03-22T00:00:00"/>
    <s v="Second Class"/>
    <s v="DB-13405"/>
    <s v="Denny Blanton"/>
    <s v="Consumer"/>
    <s v="United States"/>
    <x v="20"/>
    <x v="15"/>
    <n v="10011"/>
    <s v="East"/>
    <s v="TEC-PH-10000149"/>
    <s v="Technology"/>
    <s v="Phones"/>
    <s v="Cisco SPA525G2 IP Phone - Wireless"/>
    <x v="2058"/>
    <n v="6"/>
    <n v="0"/>
    <n v="31.121999999999996"/>
  </r>
  <r>
    <n v="2453"/>
    <s v="CA-2017-140949"/>
    <d v="2017-03-17T00:00:00"/>
    <d v="2017-03-22T00:00:00"/>
    <s v="Second Class"/>
    <s v="DB-13405"/>
    <s v="Denny Blanton"/>
    <s v="Consumer"/>
    <s v="United States"/>
    <x v="20"/>
    <x v="15"/>
    <n v="10011"/>
    <s v="East"/>
    <s v="OFF-BI-10000605"/>
    <s v="Office Supplies"/>
    <s v="Binders"/>
    <s v="Acco Pressboard Covers with Storage Hooks, 9 1/2&quot; x 11&quot;, Executive Red"/>
    <x v="1083"/>
    <n v="3"/>
    <n v="0.2"/>
    <n v="3.0860999999999996"/>
  </r>
  <r>
    <n v="2454"/>
    <s v="CA-2017-140949"/>
    <d v="2017-03-17T00:00:00"/>
    <d v="2017-03-22T00:00:00"/>
    <s v="Second Class"/>
    <s v="DB-13405"/>
    <s v="Denny Blanton"/>
    <s v="Consumer"/>
    <s v="United States"/>
    <x v="20"/>
    <x v="15"/>
    <n v="10011"/>
    <s v="East"/>
    <s v="TEC-AC-10002399"/>
    <s v="Technology"/>
    <s v="Accessories"/>
    <s v="SanDisk Cruzer 32 GB USB Flash Drive"/>
    <x v="2059"/>
    <n v="3"/>
    <n v="0"/>
    <n v="18.2592"/>
  </r>
  <r>
    <n v="2455"/>
    <s v="CA-2017-140949"/>
    <d v="2017-03-17T00:00:00"/>
    <d v="2017-03-22T00:00:00"/>
    <s v="Second Class"/>
    <s v="DB-13405"/>
    <s v="Denny Blanton"/>
    <s v="Consumer"/>
    <s v="United States"/>
    <x v="20"/>
    <x v="15"/>
    <n v="10011"/>
    <s v="East"/>
    <s v="TEC-AC-10003038"/>
    <s v="Technology"/>
    <s v="Accessories"/>
    <s v="Kingston Digital DataTraveler 16GB USB 2.0"/>
    <x v="1849"/>
    <n v="8"/>
    <n v="0"/>
    <n v="13.603999999999992"/>
  </r>
  <r>
    <n v="2456"/>
    <s v="CA-2017-140949"/>
    <d v="2017-03-17T00:00:00"/>
    <d v="2017-03-22T00:00:00"/>
    <s v="Second Class"/>
    <s v="DB-13405"/>
    <s v="Denny Blanton"/>
    <s v="Consumer"/>
    <s v="United States"/>
    <x v="20"/>
    <x v="15"/>
    <n v="10011"/>
    <s v="East"/>
    <s v="OFF-ST-10000344"/>
    <s v="Office Supplies"/>
    <s v="Storage"/>
    <s v="Neat Ideas Personal Hanging Folder Files, Black"/>
    <x v="2060"/>
    <n v="8"/>
    <n v="0"/>
    <n v="27.934399999999997"/>
  </r>
  <r>
    <n v="2457"/>
    <s v="CA-2017-140949"/>
    <d v="2017-03-17T00:00:00"/>
    <d v="2017-03-22T00:00:00"/>
    <s v="Second Class"/>
    <s v="DB-13405"/>
    <s v="Denny Blanton"/>
    <s v="Consumer"/>
    <s v="United States"/>
    <x v="20"/>
    <x v="15"/>
    <n v="10011"/>
    <s v="East"/>
    <s v="OFF-LA-10004093"/>
    <s v="Office Supplies"/>
    <s v="Labels"/>
    <s v="Avery 486"/>
    <x v="2061"/>
    <n v="1"/>
    <n v="0"/>
    <n v="3.4356999999999998"/>
  </r>
  <r>
    <n v="2458"/>
    <s v="CA-2017-140949"/>
    <d v="2017-03-17T00:00:00"/>
    <d v="2017-03-22T00:00:00"/>
    <s v="Second Class"/>
    <s v="DB-13405"/>
    <s v="Denny Blanton"/>
    <s v="Consumer"/>
    <s v="United States"/>
    <x v="20"/>
    <x v="15"/>
    <n v="10011"/>
    <s v="East"/>
    <s v="OFF-AR-10001683"/>
    <s v="Office Supplies"/>
    <s v="Art"/>
    <s v="Lumber Crayons"/>
    <x v="2062"/>
    <n v="6"/>
    <n v="0"/>
    <n v="22.458000000000002"/>
  </r>
  <r>
    <n v="2459"/>
    <s v="CA-2017-140949"/>
    <d v="2017-03-17T00:00:00"/>
    <d v="2017-03-22T00:00:00"/>
    <s v="Second Class"/>
    <s v="DB-13405"/>
    <s v="Denny Blanton"/>
    <s v="Consumer"/>
    <s v="United States"/>
    <x v="20"/>
    <x v="15"/>
    <n v="10011"/>
    <s v="East"/>
    <s v="OFF-ST-10003455"/>
    <s v="Office Supplies"/>
    <s v="Storage"/>
    <s v="Tenex File Box, Personal Filing Tote with Lid, Black"/>
    <x v="2063"/>
    <n v="3"/>
    <n v="0"/>
    <n v="12.097800000000001"/>
  </r>
  <r>
    <n v="2460"/>
    <s v="CA-2017-138548"/>
    <d v="2017-08-15T00:00:00"/>
    <d v="2017-08-21T00:00:00"/>
    <s v="Standard Class"/>
    <s v="JG-15160"/>
    <s v="James Galang"/>
    <s v="Consumer"/>
    <s v="United States"/>
    <x v="135"/>
    <x v="30"/>
    <n v="7060"/>
    <s v="East"/>
    <s v="OFF-AP-10002578"/>
    <s v="Office Supplies"/>
    <s v="Appliances"/>
    <s v="Fellowes Premier Superior Surge Suppressor, 10-Outlet, With Phone and Remote"/>
    <x v="2064"/>
    <n v="2"/>
    <n v="0"/>
    <n v="25.438400000000001"/>
  </r>
  <r>
    <n v="2461"/>
    <s v="CA-2015-142419"/>
    <d v="2015-07-11T00:00:00"/>
    <d v="2015-07-13T00:00:00"/>
    <s v="Second Class"/>
    <s v="SC-20380"/>
    <s v="Shahid Collister"/>
    <s v="Consumer"/>
    <s v="United States"/>
    <x v="4"/>
    <x v="4"/>
    <n v="98115"/>
    <s v="West"/>
    <s v="OFF-PA-10001763"/>
    <s v="Office Supplies"/>
    <s v="Paper"/>
    <s v="Xerox 1896"/>
    <x v="2065"/>
    <n v="3"/>
    <n v="0"/>
    <n v="13.486499999999999"/>
  </r>
  <r>
    <n v="2462"/>
    <s v="CA-2015-142419"/>
    <d v="2015-07-11T00:00:00"/>
    <d v="2015-07-13T00:00:00"/>
    <s v="Second Class"/>
    <s v="SC-20380"/>
    <s v="Shahid Collister"/>
    <s v="Consumer"/>
    <s v="United States"/>
    <x v="4"/>
    <x v="4"/>
    <n v="98115"/>
    <s v="West"/>
    <s v="OFF-BI-10001597"/>
    <s v="Office Supplies"/>
    <s v="Binders"/>
    <s v="Wilson Jones Ledger-Size, Piano-Hinge Binder, 2&quot;, Blue"/>
    <x v="2066"/>
    <n v="3"/>
    <n v="0.2"/>
    <n v="34.423199999999987"/>
  </r>
  <r>
    <n v="2463"/>
    <s v="CA-2017-148691"/>
    <d v="2017-12-03T00:00:00"/>
    <d v="2017-12-09T00:00:00"/>
    <s v="Standard Class"/>
    <s v="CS-12460"/>
    <s v="Chuck Sachs"/>
    <s v="Consumer"/>
    <s v="United States"/>
    <x v="20"/>
    <x v="15"/>
    <n v="10009"/>
    <s v="East"/>
    <s v="OFF-BI-10001524"/>
    <s v="Office Supplies"/>
    <s v="Binders"/>
    <s v="GBC Premium Transparent Covers with Diagonal Lined Pattern"/>
    <x v="2067"/>
    <n v="5"/>
    <n v="0.2"/>
    <n v="29.371999999999993"/>
  </r>
  <r>
    <n v="2464"/>
    <s v="CA-2017-148691"/>
    <d v="2017-12-03T00:00:00"/>
    <d v="2017-12-09T00:00:00"/>
    <s v="Standard Class"/>
    <s v="CS-12460"/>
    <s v="Chuck Sachs"/>
    <s v="Consumer"/>
    <s v="United States"/>
    <x v="20"/>
    <x v="15"/>
    <n v="10009"/>
    <s v="East"/>
    <s v="OFF-BI-10001553"/>
    <s v="Office Supplies"/>
    <s v="Binders"/>
    <s v="SpineVue Locking Slant-D Ring Binders by Cardinal"/>
    <x v="899"/>
    <n v="2"/>
    <n v="0.2"/>
    <n v="5.1183999999999994"/>
  </r>
  <r>
    <n v="2465"/>
    <s v="CA-2017-148691"/>
    <d v="2017-12-03T00:00:00"/>
    <d v="2017-12-09T00:00:00"/>
    <s v="Standard Class"/>
    <s v="CS-12460"/>
    <s v="Chuck Sachs"/>
    <s v="Consumer"/>
    <s v="United States"/>
    <x v="20"/>
    <x v="15"/>
    <n v="10009"/>
    <s v="East"/>
    <s v="TEC-PH-10000576"/>
    <s v="Technology"/>
    <s v="Phones"/>
    <s v="AT&amp;T 1080 Corded phone"/>
    <x v="2068"/>
    <n v="1"/>
    <n v="0"/>
    <n v="36.987300000000005"/>
  </r>
  <r>
    <n v="2466"/>
    <s v="CA-2017-148691"/>
    <d v="2017-12-03T00:00:00"/>
    <d v="2017-12-09T00:00:00"/>
    <s v="Standard Class"/>
    <s v="CS-12460"/>
    <s v="Chuck Sachs"/>
    <s v="Consumer"/>
    <s v="United States"/>
    <x v="20"/>
    <x v="15"/>
    <n v="10009"/>
    <s v="East"/>
    <s v="OFF-LA-10001317"/>
    <s v="Office Supplies"/>
    <s v="Labels"/>
    <s v="Avery 520"/>
    <x v="982"/>
    <n v="1"/>
    <n v="0"/>
    <n v="1.512"/>
  </r>
  <r>
    <n v="2467"/>
    <s v="CA-2017-128755"/>
    <d v="2017-05-04T00:00:00"/>
    <d v="2017-05-08T00:00:00"/>
    <s v="Standard Class"/>
    <s v="MK-18160"/>
    <s v="Mike Kennedy"/>
    <s v="Consumer"/>
    <s v="United States"/>
    <x v="311"/>
    <x v="17"/>
    <n v="23602"/>
    <s v="South"/>
    <s v="OFF-PA-10000726"/>
    <s v="Office Supplies"/>
    <s v="Paper"/>
    <s v="Black Print Carbonless Snap-Off Rapid Letter, 8 1/2&quot; x 7&quot;"/>
    <x v="2069"/>
    <n v="1"/>
    <n v="0"/>
    <n v="4.099499999999999"/>
  </r>
  <r>
    <n v="2468"/>
    <s v="CA-2017-128755"/>
    <d v="2017-05-04T00:00:00"/>
    <d v="2017-05-08T00:00:00"/>
    <s v="Standard Class"/>
    <s v="MK-18160"/>
    <s v="Mike Kennedy"/>
    <s v="Consumer"/>
    <s v="United States"/>
    <x v="311"/>
    <x v="17"/>
    <n v="23602"/>
    <s v="South"/>
    <s v="OFF-ST-10003306"/>
    <s v="Office Supplies"/>
    <s v="Storage"/>
    <s v="Letter Size Cart"/>
    <x v="2070"/>
    <n v="4"/>
    <n v="0"/>
    <n v="165.71759999999995"/>
  </r>
  <r>
    <n v="2469"/>
    <s v="CA-2017-128755"/>
    <d v="2017-05-04T00:00:00"/>
    <d v="2017-05-08T00:00:00"/>
    <s v="Standard Class"/>
    <s v="MK-18160"/>
    <s v="Mike Kennedy"/>
    <s v="Consumer"/>
    <s v="United States"/>
    <x v="311"/>
    <x v="17"/>
    <n v="23602"/>
    <s v="South"/>
    <s v="OFF-PA-10004983"/>
    <s v="Office Supplies"/>
    <s v="Paper"/>
    <s v="Xerox 23"/>
    <x v="56"/>
    <n v="5"/>
    <n v="0"/>
    <n v="15.552000000000001"/>
  </r>
  <r>
    <n v="2470"/>
    <s v="CA-2017-128755"/>
    <d v="2017-05-04T00:00:00"/>
    <d v="2017-05-08T00:00:00"/>
    <s v="Standard Class"/>
    <s v="MK-18160"/>
    <s v="Mike Kennedy"/>
    <s v="Consumer"/>
    <s v="United States"/>
    <x v="311"/>
    <x v="17"/>
    <n v="23602"/>
    <s v="South"/>
    <s v="OFF-ST-10001291"/>
    <s v="Office Supplies"/>
    <s v="Storage"/>
    <s v="Tenex Personal Self-Stacking Standard File Box, Black/Gray"/>
    <x v="2071"/>
    <n v="1"/>
    <n v="0"/>
    <n v="4.5656999999999996"/>
  </r>
  <r>
    <n v="2471"/>
    <s v="US-2016-135923"/>
    <d v="2016-01-22T00:00:00"/>
    <d v="2016-01-28T00:00:00"/>
    <s v="Standard Class"/>
    <s v="CM-11935"/>
    <s v="Carlos Meador"/>
    <s v="Consumer"/>
    <s v="United States"/>
    <x v="115"/>
    <x v="3"/>
    <n v="28314"/>
    <s v="South"/>
    <s v="FUR-FU-10002107"/>
    <s v="Furniture"/>
    <s v="Furnishings"/>
    <s v="Eldon Pizzaz Desk Accessories"/>
    <x v="2072"/>
    <n v="8"/>
    <n v="0.2"/>
    <n v="4.281600000000001"/>
  </r>
  <r>
    <n v="2472"/>
    <s v="US-2016-135923"/>
    <d v="2016-01-22T00:00:00"/>
    <d v="2016-01-28T00:00:00"/>
    <s v="Standard Class"/>
    <s v="CM-11935"/>
    <s v="Carlos Meador"/>
    <s v="Consumer"/>
    <s v="United States"/>
    <x v="115"/>
    <x v="3"/>
    <n v="28314"/>
    <s v="South"/>
    <s v="FUR-BO-10002213"/>
    <s v="Furniture"/>
    <s v="Bookcases"/>
    <s v="Sauder Forest Hills Library, Woodland Oak Finish"/>
    <x v="2073"/>
    <n v="4"/>
    <n v="0.2"/>
    <n v="-67.670399999999972"/>
  </r>
  <r>
    <n v="2473"/>
    <s v="US-2016-135923"/>
    <d v="2016-01-22T00:00:00"/>
    <d v="2016-01-28T00:00:00"/>
    <s v="Standard Class"/>
    <s v="CM-11935"/>
    <s v="Carlos Meador"/>
    <s v="Consumer"/>
    <s v="United States"/>
    <x v="115"/>
    <x v="3"/>
    <n v="28314"/>
    <s v="South"/>
    <s v="OFF-AP-10000692"/>
    <s v="Office Supplies"/>
    <s v="Appliances"/>
    <s v="Fellowes Mighty 8 Compact Surge Protector"/>
    <x v="2074"/>
    <n v="4"/>
    <n v="0.2"/>
    <n v="6.4864000000000033"/>
  </r>
  <r>
    <n v="2474"/>
    <s v="CA-2016-114972"/>
    <d v="2016-11-03T00:00:00"/>
    <d v="2016-11-06T00:00:00"/>
    <s v="First Class"/>
    <s v="PF-19225"/>
    <s v="Phillip Flathmann"/>
    <s v="Consumer"/>
    <s v="United States"/>
    <x v="1"/>
    <x v="1"/>
    <n v="90032"/>
    <s v="West"/>
    <s v="FUR-CH-10001190"/>
    <s v="Furniture"/>
    <s v="Chairs"/>
    <s v="Global Deluxe High-Back Office Chair in Storm"/>
    <x v="2075"/>
    <n v="2"/>
    <n v="0.2"/>
    <n v="-29.917800000000021"/>
  </r>
  <r>
    <n v="2475"/>
    <s v="CA-2016-114972"/>
    <d v="2016-11-03T00:00:00"/>
    <d v="2016-11-06T00:00:00"/>
    <s v="First Class"/>
    <s v="PF-19225"/>
    <s v="Phillip Flathmann"/>
    <s v="Consumer"/>
    <s v="United States"/>
    <x v="1"/>
    <x v="1"/>
    <n v="90032"/>
    <s v="West"/>
    <s v="TEC-AC-10000682"/>
    <s v="Technology"/>
    <s v="Accessories"/>
    <s v="Kensington K72356US Mouse-in-a-Box USB Desktop Mouse"/>
    <x v="2076"/>
    <n v="5"/>
    <n v="0"/>
    <n v="29.032499999999999"/>
  </r>
  <r>
    <n v="2476"/>
    <s v="CA-2016-114972"/>
    <d v="2016-11-03T00:00:00"/>
    <d v="2016-11-06T00:00:00"/>
    <s v="First Class"/>
    <s v="PF-19225"/>
    <s v="Phillip Flathmann"/>
    <s v="Consumer"/>
    <s v="United States"/>
    <x v="1"/>
    <x v="1"/>
    <n v="90032"/>
    <s v="West"/>
    <s v="OFF-LA-10004545"/>
    <s v="Office Supplies"/>
    <s v="Labels"/>
    <s v="Avery 50"/>
    <x v="2077"/>
    <n v="7"/>
    <n v="0"/>
    <n v="41.223699999999994"/>
  </r>
  <r>
    <n v="2477"/>
    <s v="CA-2016-114972"/>
    <d v="2016-11-03T00:00:00"/>
    <d v="2016-11-06T00:00:00"/>
    <s v="First Class"/>
    <s v="PF-19225"/>
    <s v="Phillip Flathmann"/>
    <s v="Consumer"/>
    <s v="United States"/>
    <x v="1"/>
    <x v="1"/>
    <n v="90032"/>
    <s v="West"/>
    <s v="OFF-AP-10003057"/>
    <s v="Office Supplies"/>
    <s v="Appliances"/>
    <s v="Honeywell Enviracaire Portable HEPA Air Cleaner for 16' x 20' Room"/>
    <x v="2078"/>
    <n v="4"/>
    <n v="0"/>
    <n v="429.57720000000006"/>
  </r>
  <r>
    <n v="2478"/>
    <s v="CA-2017-102750"/>
    <d v="2017-09-04T00:00:00"/>
    <d v="2017-09-08T00:00:00"/>
    <s v="Second Class"/>
    <s v="GM-14695"/>
    <s v="Greg Maxwell"/>
    <s v="Corporate"/>
    <s v="United States"/>
    <x v="1"/>
    <x v="1"/>
    <n v="90036"/>
    <s v="West"/>
    <s v="FUR-TA-10000198"/>
    <s v="Furniture"/>
    <s v="Tables"/>
    <s v="Chromcraft Bull-Nose Wood Oval Conference Tables &amp; Bases"/>
    <x v="2079"/>
    <n v="3"/>
    <n v="0.2"/>
    <n v="-99.176400000000001"/>
  </r>
  <r>
    <n v="2479"/>
    <s v="CA-2014-145212"/>
    <d v="2014-09-13T00:00:00"/>
    <d v="2014-09-19T00:00:00"/>
    <s v="Standard Class"/>
    <s v="DC-12850"/>
    <s v="Dan Campbell"/>
    <s v="Consumer"/>
    <s v="United States"/>
    <x v="20"/>
    <x v="15"/>
    <n v="10011"/>
    <s v="East"/>
    <s v="OFF-AR-10002833"/>
    <s v="Office Supplies"/>
    <s v="Art"/>
    <s v="Newell 322"/>
    <x v="1410"/>
    <n v="3"/>
    <n v="0"/>
    <n v="1.4742000000000002"/>
  </r>
  <r>
    <n v="2480"/>
    <s v="CA-2017-141992"/>
    <d v="2017-06-19T00:00:00"/>
    <d v="2017-06-25T00:00:00"/>
    <s v="Standard Class"/>
    <s v="FO-14305"/>
    <s v="Frank Olsen"/>
    <s v="Consumer"/>
    <s v="United States"/>
    <x v="61"/>
    <x v="5"/>
    <n v="75220"/>
    <s v="Central"/>
    <s v="OFF-SU-10002557"/>
    <s v="Office Supplies"/>
    <s v="Supplies"/>
    <s v="Fiskars Spring-Action Scissors"/>
    <x v="2080"/>
    <n v="1"/>
    <n v="0.2"/>
    <n v="0.83879999999999999"/>
  </r>
  <r>
    <n v="2481"/>
    <s v="CA-2017-141992"/>
    <d v="2017-06-19T00:00:00"/>
    <d v="2017-06-25T00:00:00"/>
    <s v="Standard Class"/>
    <s v="FO-14305"/>
    <s v="Frank Olsen"/>
    <s v="Consumer"/>
    <s v="United States"/>
    <x v="61"/>
    <x v="5"/>
    <n v="75220"/>
    <s v="Central"/>
    <s v="OFF-ST-10003656"/>
    <s v="Office Supplies"/>
    <s v="Storage"/>
    <s v="Safco Industrial Wire Shelving"/>
    <x v="2081"/>
    <n v="2"/>
    <n v="0.2"/>
    <n v="-32.636600000000001"/>
  </r>
  <r>
    <n v="2482"/>
    <s v="CA-2017-147956"/>
    <d v="2017-12-24T00:00:00"/>
    <d v="2017-12-31T00:00:00"/>
    <s v="Standard Class"/>
    <s v="AH-10210"/>
    <s v="Alan Hwang"/>
    <s v="Consumer"/>
    <s v="United States"/>
    <x v="4"/>
    <x v="4"/>
    <n v="98105"/>
    <s v="West"/>
    <s v="OFF-ST-10001097"/>
    <s v="Office Supplies"/>
    <s v="Storage"/>
    <s v="Office Impressions Heavy Duty Welded Shelving &amp; Multimedia Storage Drawers"/>
    <x v="2082"/>
    <n v="6"/>
    <n v="0"/>
    <n v="0"/>
  </r>
  <r>
    <n v="2483"/>
    <s v="CA-2017-126067"/>
    <d v="2017-08-28T00:00:00"/>
    <d v="2017-09-03T00:00:00"/>
    <s v="Standard Class"/>
    <s v="KN-16705"/>
    <s v="Kristina Nunn"/>
    <s v="Home Office"/>
    <s v="United States"/>
    <x v="4"/>
    <x v="4"/>
    <n v="98105"/>
    <s v="West"/>
    <s v="TEC-PH-10000912"/>
    <s v="Technology"/>
    <s v="Phones"/>
    <s v="Anker 24W Portable Micro USB Car Charger"/>
    <x v="2083"/>
    <n v="4"/>
    <n v="0.2"/>
    <n v="11.429599999999999"/>
  </r>
  <r>
    <n v="2484"/>
    <s v="CA-2017-126067"/>
    <d v="2017-08-28T00:00:00"/>
    <d v="2017-09-03T00:00:00"/>
    <s v="Standard Class"/>
    <s v="KN-16705"/>
    <s v="Kristina Nunn"/>
    <s v="Home Office"/>
    <s v="United States"/>
    <x v="4"/>
    <x v="4"/>
    <n v="98105"/>
    <s v="West"/>
    <s v="FUR-TA-10000617"/>
    <s v="Furniture"/>
    <s v="Tables"/>
    <s v="Hon Practical Foundations 30 x 60 Training Table, Light Gray/Charcoal"/>
    <x v="2084"/>
    <n v="5"/>
    <n v="0"/>
    <n v="250.30500000000004"/>
  </r>
  <r>
    <n v="2485"/>
    <s v="CA-2017-126067"/>
    <d v="2017-08-28T00:00:00"/>
    <d v="2017-09-03T00:00:00"/>
    <s v="Standard Class"/>
    <s v="KN-16705"/>
    <s v="Kristina Nunn"/>
    <s v="Home Office"/>
    <s v="United States"/>
    <x v="4"/>
    <x v="4"/>
    <n v="98105"/>
    <s v="West"/>
    <s v="OFF-BI-10001658"/>
    <s v="Office Supplies"/>
    <s v="Binders"/>
    <s v="GBC Standard Therm-A-Bind Covers"/>
    <x v="2085"/>
    <n v="5"/>
    <n v="0.2"/>
    <n v="32.396000000000001"/>
  </r>
  <r>
    <n v="2486"/>
    <s v="CA-2017-126067"/>
    <d v="2017-08-28T00:00:00"/>
    <d v="2017-09-03T00:00:00"/>
    <s v="Standard Class"/>
    <s v="KN-16705"/>
    <s v="Kristina Nunn"/>
    <s v="Home Office"/>
    <s v="United States"/>
    <x v="4"/>
    <x v="4"/>
    <n v="98105"/>
    <s v="West"/>
    <s v="OFF-AR-10003856"/>
    <s v="Office Supplies"/>
    <s v="Art"/>
    <s v="Newell 344"/>
    <x v="348"/>
    <n v="2"/>
    <n v="0"/>
    <n v="1.4455999999999998"/>
  </r>
  <r>
    <n v="2487"/>
    <s v="CA-2015-104514"/>
    <d v="2015-01-02T00:00:00"/>
    <d v="2015-01-04T00:00:00"/>
    <s v="Second Class"/>
    <s v="CB-12535"/>
    <s v="Claudia Bergmann"/>
    <s v="Corporate"/>
    <s v="United States"/>
    <x v="46"/>
    <x v="13"/>
    <n v="19711"/>
    <s v="East"/>
    <s v="OFF-ST-10001837"/>
    <s v="Office Supplies"/>
    <s v="Storage"/>
    <s v="SAFCO Mobile Desk Side File, Wire Frame"/>
    <x v="2086"/>
    <n v="2"/>
    <n v="0"/>
    <n v="22.235199999999999"/>
  </r>
  <r>
    <n v="2488"/>
    <s v="CA-2015-104514"/>
    <d v="2015-01-02T00:00:00"/>
    <d v="2015-01-04T00:00:00"/>
    <s v="Second Class"/>
    <s v="CB-12535"/>
    <s v="Claudia Bergmann"/>
    <s v="Corporate"/>
    <s v="United States"/>
    <x v="46"/>
    <x v="13"/>
    <n v="19711"/>
    <s v="East"/>
    <s v="OFF-AR-10001473"/>
    <s v="Office Supplies"/>
    <s v="Art"/>
    <s v="Newell 313"/>
    <x v="296"/>
    <n v="3"/>
    <n v="0"/>
    <n v="2.6568000000000005"/>
  </r>
  <r>
    <n v="2489"/>
    <s v="CA-2015-104514"/>
    <d v="2015-01-02T00:00:00"/>
    <d v="2015-01-04T00:00:00"/>
    <s v="Second Class"/>
    <s v="CB-12535"/>
    <s v="Claudia Bergmann"/>
    <s v="Corporate"/>
    <s v="United States"/>
    <x v="46"/>
    <x v="13"/>
    <n v="19711"/>
    <s v="East"/>
    <s v="OFF-PA-10004285"/>
    <s v="Office Supplies"/>
    <s v="Paper"/>
    <s v="Xerox 1959"/>
    <x v="130"/>
    <n v="3"/>
    <n v="0"/>
    <n v="9.6191999999999993"/>
  </r>
  <r>
    <n v="2490"/>
    <s v="CA-2015-141040"/>
    <d v="2015-10-09T00:00:00"/>
    <d v="2015-10-13T00:00:00"/>
    <s v="Second Class"/>
    <s v="TB-21250"/>
    <s v="Tim Brockman"/>
    <s v="Consumer"/>
    <s v="United States"/>
    <x v="20"/>
    <x v="15"/>
    <n v="10024"/>
    <s v="East"/>
    <s v="TEC-PH-10001835"/>
    <s v="Technology"/>
    <s v="Phones"/>
    <s v="Jawbone JAMBOX Wireless Bluetooth Speaker"/>
    <x v="2087"/>
    <n v="4"/>
    <n v="0"/>
    <n v="303.3408"/>
  </r>
  <r>
    <n v="2491"/>
    <s v="CA-2015-141040"/>
    <d v="2015-10-09T00:00:00"/>
    <d v="2015-10-13T00:00:00"/>
    <s v="Second Class"/>
    <s v="TB-21250"/>
    <s v="Tim Brockman"/>
    <s v="Consumer"/>
    <s v="United States"/>
    <x v="20"/>
    <x v="15"/>
    <n v="10024"/>
    <s v="East"/>
    <s v="OFF-PA-10002245"/>
    <s v="Office Supplies"/>
    <s v="Paper"/>
    <s v="Xerox 1895"/>
    <x v="100"/>
    <n v="4"/>
    <n v="0"/>
    <n v="10.763999999999999"/>
  </r>
  <r>
    <n v="2492"/>
    <s v="CA-2014-113579"/>
    <d v="2014-12-13T00:00:00"/>
    <d v="2014-12-15T00:00:00"/>
    <s v="Second Class"/>
    <s v="KD-16345"/>
    <s v="Katherine Ducich"/>
    <s v="Consumer"/>
    <s v="United States"/>
    <x v="1"/>
    <x v="1"/>
    <n v="90049"/>
    <s v="West"/>
    <s v="OFF-PA-10001457"/>
    <s v="Office Supplies"/>
    <s v="Paper"/>
    <s v="White GlueTop Scratch Pads"/>
    <x v="2088"/>
    <n v="6"/>
    <n v="0"/>
    <n v="41.51039999999999"/>
  </r>
  <r>
    <n v="2493"/>
    <s v="CA-2014-144624"/>
    <d v="2014-11-19T00:00:00"/>
    <d v="2014-11-23T00:00:00"/>
    <s v="Standard Class"/>
    <s v="JM-15865"/>
    <s v="John Murray"/>
    <s v="Consumer"/>
    <s v="United States"/>
    <x v="312"/>
    <x v="15"/>
    <n v="14701"/>
    <s v="East"/>
    <s v="TEC-PH-10002885"/>
    <s v="Technology"/>
    <s v="Phones"/>
    <s v="Apple iPhone 5"/>
    <x v="2089"/>
    <n v="7"/>
    <n v="0"/>
    <n v="1228.1787000000004"/>
  </r>
  <r>
    <n v="2494"/>
    <s v="CA-2016-146206"/>
    <d v="2016-09-10T00:00:00"/>
    <d v="2016-09-14T00:00:00"/>
    <s v="Second Class"/>
    <s v="KT-16480"/>
    <s v="Kean Thornton"/>
    <s v="Consumer"/>
    <s v="United States"/>
    <x v="12"/>
    <x v="5"/>
    <n v="77095"/>
    <s v="Central"/>
    <s v="FUR-TA-10004086"/>
    <s v="Furniture"/>
    <s v="Tables"/>
    <s v="KI Adjustable-Height Table"/>
    <x v="2090"/>
    <n v="5"/>
    <n v="0.3"/>
    <n v="-34.39200000000001"/>
  </r>
  <r>
    <n v="2495"/>
    <s v="CA-2016-146206"/>
    <d v="2016-09-10T00:00:00"/>
    <d v="2016-09-14T00:00:00"/>
    <s v="Second Class"/>
    <s v="KT-16480"/>
    <s v="Kean Thornton"/>
    <s v="Consumer"/>
    <s v="United States"/>
    <x v="12"/>
    <x v="5"/>
    <n v="77095"/>
    <s v="Central"/>
    <s v="TEC-PH-10000895"/>
    <s v="Technology"/>
    <s v="Phones"/>
    <s v="Polycom VVX 310 VoIP phone"/>
    <x v="2091"/>
    <n v="5"/>
    <n v="0.2"/>
    <n v="53.997000000000043"/>
  </r>
  <r>
    <n v="2496"/>
    <s v="CA-2014-136644"/>
    <d v="2014-06-16T00:00:00"/>
    <d v="2014-06-22T00:00:00"/>
    <s v="Standard Class"/>
    <s v="SC-20575"/>
    <s v="Sonia Cooley"/>
    <s v="Consumer"/>
    <s v="United States"/>
    <x v="313"/>
    <x v="14"/>
    <n v="46544"/>
    <s v="Central"/>
    <s v="FUR-CH-10000225"/>
    <s v="Furniture"/>
    <s v="Chairs"/>
    <s v="Global Geo Office Task Chair, Gray"/>
    <x v="345"/>
    <n v="8"/>
    <n v="0"/>
    <n v="32.391999999999939"/>
  </r>
  <r>
    <n v="2497"/>
    <s v="CA-2015-122371"/>
    <d v="2015-09-26T00:00:00"/>
    <d v="2015-10-01T00:00:00"/>
    <s v="Standard Class"/>
    <s v="BS-11800"/>
    <s v="Bryan Spruell"/>
    <s v="Home Office"/>
    <s v="United States"/>
    <x v="70"/>
    <x v="1"/>
    <n v="92037"/>
    <s v="West"/>
    <s v="OFF-ST-10002370"/>
    <s v="Office Supplies"/>
    <s v="Storage"/>
    <s v="Sortfiler Multipurpose Personal File Organizer, Black"/>
    <x v="2092"/>
    <n v="3"/>
    <n v="0"/>
    <n v="18.609299999999998"/>
  </r>
  <r>
    <n v="2498"/>
    <s v="CA-2015-122371"/>
    <d v="2015-09-26T00:00:00"/>
    <d v="2015-10-01T00:00:00"/>
    <s v="Standard Class"/>
    <s v="BS-11800"/>
    <s v="Bryan Spruell"/>
    <s v="Home Office"/>
    <s v="United States"/>
    <x v="70"/>
    <x v="1"/>
    <n v="92037"/>
    <s v="West"/>
    <s v="OFF-EN-10000056"/>
    <s v="Office Supplies"/>
    <s v="Envelopes"/>
    <s v="Cameo Buff Policy Envelopes"/>
    <x v="2093"/>
    <n v="2"/>
    <n v="0"/>
    <n v="58.496199999999988"/>
  </r>
  <r>
    <n v="2499"/>
    <s v="CA-2016-126935"/>
    <d v="2016-05-19T00:00:00"/>
    <d v="2016-05-24T00:00:00"/>
    <s v="Standard Class"/>
    <s v="BT-11395"/>
    <s v="Bill Tyler"/>
    <s v="Corporate"/>
    <s v="United States"/>
    <x v="8"/>
    <x v="1"/>
    <n v="94109"/>
    <s v="West"/>
    <s v="OFF-BI-10004817"/>
    <s v="Office Supplies"/>
    <s v="Binders"/>
    <s v="GBC Personal VeloBind Strips"/>
    <x v="2094"/>
    <n v="1"/>
    <n v="0.2"/>
    <n v="3.3543999999999996"/>
  </r>
  <r>
    <n v="2500"/>
    <s v="US-2017-133781"/>
    <d v="2017-06-22T00:00:00"/>
    <d v="2017-06-23T00:00:00"/>
    <s v="First Class"/>
    <s v="DC-12850"/>
    <s v="Dan Campbell"/>
    <s v="Consumer"/>
    <s v="United States"/>
    <x v="100"/>
    <x v="2"/>
    <n v="33178"/>
    <s v="South"/>
    <s v="OFF-EN-10004483"/>
    <s v="Office Supplies"/>
    <s v="Envelopes"/>
    <s v="#10 White Business Envelopes,4 1/8 x 9 1/2"/>
    <x v="2095"/>
    <n v="3"/>
    <n v="0.2"/>
    <n v="12.692699999999995"/>
  </r>
  <r>
    <n v="2501"/>
    <s v="CA-2017-131618"/>
    <d v="2017-06-17T00:00:00"/>
    <d v="2017-06-20T00:00:00"/>
    <s v="First Class"/>
    <s v="LS-17200"/>
    <s v="Luke Schmidt"/>
    <s v="Corporate"/>
    <s v="United States"/>
    <x v="242"/>
    <x v="10"/>
    <n v="60076"/>
    <s v="Central"/>
    <s v="OFF-PA-10001892"/>
    <s v="Office Supplies"/>
    <s v="Paper"/>
    <s v="Rediform Wirebound &quot;Phone Memo&quot; Message Book, 11 x 5-3/4"/>
    <x v="2096"/>
    <n v="2"/>
    <n v="0.2"/>
    <n v="4.4311999999999996"/>
  </r>
  <r>
    <n v="2502"/>
    <s v="CA-2017-131618"/>
    <d v="2017-06-17T00:00:00"/>
    <d v="2017-06-20T00:00:00"/>
    <s v="First Class"/>
    <s v="LS-17200"/>
    <s v="Luke Schmidt"/>
    <s v="Corporate"/>
    <s v="United States"/>
    <x v="242"/>
    <x v="10"/>
    <n v="60076"/>
    <s v="Central"/>
    <s v="OFF-BI-10000546"/>
    <s v="Office Supplies"/>
    <s v="Binders"/>
    <s v="Avery Durable Binders"/>
    <x v="2097"/>
    <n v="4"/>
    <n v="0.8"/>
    <n v="-3.5711999999999993"/>
  </r>
  <r>
    <n v="2503"/>
    <s v="CA-2017-131618"/>
    <d v="2017-06-17T00:00:00"/>
    <d v="2017-06-20T00:00:00"/>
    <s v="First Class"/>
    <s v="LS-17200"/>
    <s v="Luke Schmidt"/>
    <s v="Corporate"/>
    <s v="United States"/>
    <x v="242"/>
    <x v="10"/>
    <n v="60076"/>
    <s v="Central"/>
    <s v="OFF-BI-10001294"/>
    <s v="Office Supplies"/>
    <s v="Binders"/>
    <s v="Fellowes Binding Cases"/>
    <x v="2098"/>
    <n v="4"/>
    <n v="0.8"/>
    <n v="-16.380000000000003"/>
  </r>
  <r>
    <n v="2504"/>
    <s v="CA-2016-149482"/>
    <d v="2016-11-14T00:00:00"/>
    <d v="2016-11-19T00:00:00"/>
    <s v="Standard Class"/>
    <s v="RR-19315"/>
    <s v="Ralph Ritter"/>
    <s v="Consumer"/>
    <s v="United States"/>
    <x v="8"/>
    <x v="1"/>
    <n v="94110"/>
    <s v="West"/>
    <s v="OFF-LA-10000248"/>
    <s v="Office Supplies"/>
    <s v="Labels"/>
    <s v="Avery 52"/>
    <x v="1576"/>
    <n v="2"/>
    <n v="0"/>
    <n v="3.4685999999999999"/>
  </r>
  <r>
    <n v="2505"/>
    <s v="CA-2014-143917"/>
    <d v="2014-07-25T00:00:00"/>
    <d v="2014-07-27T00:00:00"/>
    <s v="Second Class"/>
    <s v="KL-16645"/>
    <s v="Ken Lonsdale"/>
    <s v="Consumer"/>
    <s v="United States"/>
    <x v="8"/>
    <x v="1"/>
    <n v="94122"/>
    <s v="West"/>
    <s v="OFF-ST-10001228"/>
    <s v="Office Supplies"/>
    <s v="Storage"/>
    <s v="Fellowes Personal Hanging Folder Files, Navy"/>
    <x v="2099"/>
    <n v="4"/>
    <n v="0"/>
    <n v="15.041600000000003"/>
  </r>
  <r>
    <n v="2506"/>
    <s v="CA-2014-143917"/>
    <d v="2014-07-25T00:00:00"/>
    <d v="2014-07-27T00:00:00"/>
    <s v="Second Class"/>
    <s v="KL-16645"/>
    <s v="Ken Lonsdale"/>
    <s v="Consumer"/>
    <s v="United States"/>
    <x v="8"/>
    <x v="1"/>
    <n v="94122"/>
    <s v="West"/>
    <s v="OFF-SU-10000151"/>
    <s v="Office Supplies"/>
    <s v="Supplies"/>
    <s v="High Speed Automatic Electric Letter Opener"/>
    <x v="2100"/>
    <n v="5"/>
    <n v="0"/>
    <n v="327.50599999999963"/>
  </r>
  <r>
    <n v="2507"/>
    <s v="CA-2014-143917"/>
    <d v="2014-07-25T00:00:00"/>
    <d v="2014-07-27T00:00:00"/>
    <s v="Second Class"/>
    <s v="KL-16645"/>
    <s v="Ken Lonsdale"/>
    <s v="Consumer"/>
    <s v="United States"/>
    <x v="8"/>
    <x v="1"/>
    <n v="94122"/>
    <s v="West"/>
    <s v="FUR-FU-10004351"/>
    <s v="Furniture"/>
    <s v="Furnishings"/>
    <s v="Staple-based wall hangings"/>
    <x v="2101"/>
    <n v="8"/>
    <n v="0"/>
    <n v="34.284800000000004"/>
  </r>
  <r>
    <n v="2508"/>
    <s v="CA-2015-120397"/>
    <d v="2015-07-02T00:00:00"/>
    <d v="2015-07-02T00:00:00"/>
    <s v="Same Day"/>
    <s v="RB-19435"/>
    <s v="Richard Bierner"/>
    <s v="Consumer"/>
    <s v="United States"/>
    <x v="12"/>
    <x v="5"/>
    <n v="77070"/>
    <s v="Central"/>
    <s v="OFF-AP-10001293"/>
    <s v="Office Supplies"/>
    <s v="Appliances"/>
    <s v="Belkin 8 Outlet Surge Protector"/>
    <x v="2102"/>
    <n v="4"/>
    <n v="0.8"/>
    <n v="-85.238399999999999"/>
  </r>
  <r>
    <n v="2509"/>
    <s v="CA-2017-163902"/>
    <d v="2017-03-02T00:00:00"/>
    <d v="2017-03-08T00:00:00"/>
    <s v="Standard Class"/>
    <s v="MY-17380"/>
    <s v="Maribeth Yedwab"/>
    <s v="Corporate"/>
    <s v="United States"/>
    <x v="1"/>
    <x v="1"/>
    <n v="90045"/>
    <s v="West"/>
    <s v="TEC-PH-10000675"/>
    <s v="Technology"/>
    <s v="Phones"/>
    <s v="Panasonic KX TS3282B Corded phone"/>
    <x v="2103"/>
    <n v="3"/>
    <n v="0.2"/>
    <n v="14.758199999999995"/>
  </r>
  <r>
    <n v="2510"/>
    <s v="CA-2017-163902"/>
    <d v="2017-03-02T00:00:00"/>
    <d v="2017-03-08T00:00:00"/>
    <s v="Standard Class"/>
    <s v="MY-17380"/>
    <s v="Maribeth Yedwab"/>
    <s v="Corporate"/>
    <s v="United States"/>
    <x v="1"/>
    <x v="1"/>
    <n v="90045"/>
    <s v="West"/>
    <s v="TEC-AC-10000580"/>
    <s v="Technology"/>
    <s v="Accessories"/>
    <s v="Logitech G13 Programmable Gameboard with LCD Display"/>
    <x v="2104"/>
    <n v="6"/>
    <n v="0"/>
    <n v="52.79340000000002"/>
  </r>
  <r>
    <n v="2511"/>
    <s v="CA-2016-136812"/>
    <d v="2016-11-18T00:00:00"/>
    <d v="2016-11-23T00:00:00"/>
    <s v="Standard Class"/>
    <s v="AW-10930"/>
    <s v="Arthur Wiediger"/>
    <s v="Home Office"/>
    <s v="United States"/>
    <x v="268"/>
    <x v="26"/>
    <n v="73120"/>
    <s v="Central"/>
    <s v="OFF-ST-10003470"/>
    <s v="Office Supplies"/>
    <s v="Storage"/>
    <s v="Tennsco Snap-Together Open Shelving Units, Starter Sets and Add-On Units"/>
    <x v="2105"/>
    <n v="4"/>
    <n v="0"/>
    <n v="55.895999999999958"/>
  </r>
  <r>
    <n v="2512"/>
    <s v="CA-2015-102722"/>
    <d v="2015-04-18T00:00:00"/>
    <d v="2015-04-19T00:00:00"/>
    <s v="First Class"/>
    <s v="KW-16570"/>
    <s v="Kelly Williams"/>
    <s v="Consumer"/>
    <s v="United States"/>
    <x v="53"/>
    <x v="28"/>
    <n v="71203"/>
    <s v="South"/>
    <s v="TEC-AC-10003116"/>
    <s v="Technology"/>
    <s v="Accessories"/>
    <s v="Memorex Froggy Flash Drive 8 GB"/>
    <x v="2106"/>
    <n v="6"/>
    <n v="0"/>
    <n v="41.534999999999997"/>
  </r>
  <r>
    <n v="2513"/>
    <s v="CA-2017-155089"/>
    <d v="2017-12-02T00:00:00"/>
    <d v="2017-12-06T00:00:00"/>
    <s v="Standard Class"/>
    <s v="DB-12910"/>
    <s v="Daniel Byrd"/>
    <s v="Home Office"/>
    <s v="United States"/>
    <x v="67"/>
    <x v="2"/>
    <n v="33614"/>
    <s v="South"/>
    <s v="OFF-BI-10002429"/>
    <s v="Office Supplies"/>
    <s v="Binders"/>
    <s v="Premier Elliptical Ring Binder, Black"/>
    <x v="2107"/>
    <n v="5"/>
    <n v="0.7"/>
    <n v="-33.483999999999995"/>
  </r>
  <r>
    <n v="2514"/>
    <s v="CA-2016-124506"/>
    <d v="2016-11-11T00:00:00"/>
    <d v="2016-11-17T00:00:00"/>
    <s v="Standard Class"/>
    <s v="BB-11545"/>
    <s v="Brenda Bowman"/>
    <s v="Corporate"/>
    <s v="United States"/>
    <x v="22"/>
    <x v="10"/>
    <n v="60623"/>
    <s v="Central"/>
    <s v="TEC-AC-10003280"/>
    <s v="Technology"/>
    <s v="Accessories"/>
    <s v="Belkin F8E887 USB Wired Ergonomic Keyboard"/>
    <x v="1679"/>
    <n v="4"/>
    <n v="0.2"/>
    <n v="1.1995999999999931"/>
  </r>
  <r>
    <n v="2515"/>
    <s v="CA-2016-124506"/>
    <d v="2016-11-11T00:00:00"/>
    <d v="2016-11-17T00:00:00"/>
    <s v="Standard Class"/>
    <s v="BB-11545"/>
    <s v="Brenda Bowman"/>
    <s v="Corporate"/>
    <s v="United States"/>
    <x v="22"/>
    <x v="10"/>
    <n v="60623"/>
    <s v="Central"/>
    <s v="FUR-CH-10004540"/>
    <s v="Furniture"/>
    <s v="Chairs"/>
    <s v="Global Chrome Stack Chair"/>
    <x v="1404"/>
    <n v="2"/>
    <n v="0.3"/>
    <n v="-2.0567999999999991"/>
  </r>
  <r>
    <n v="2516"/>
    <s v="CA-2014-106572"/>
    <d v="2014-09-05T00:00:00"/>
    <d v="2014-09-10T00:00:00"/>
    <s v="Standard Class"/>
    <s v="NP-18700"/>
    <s v="Nora Preis"/>
    <s v="Consumer"/>
    <s v="United States"/>
    <x v="256"/>
    <x v="24"/>
    <n v="43402"/>
    <s v="East"/>
    <s v="OFF-ST-10000585"/>
    <s v="Office Supplies"/>
    <s v="Storage"/>
    <s v="Economy Rollaway Files"/>
    <x v="2108"/>
    <n v="2"/>
    <n v="0.2"/>
    <n v="19.823999999999998"/>
  </r>
  <r>
    <n v="2517"/>
    <s v="CA-2014-128888"/>
    <d v="2014-11-15T00:00:00"/>
    <d v="2014-11-22T00:00:00"/>
    <s v="Standard Class"/>
    <s v="PB-19105"/>
    <s v="Peter Bühler"/>
    <s v="Consumer"/>
    <s v="United States"/>
    <x v="12"/>
    <x v="5"/>
    <n v="77095"/>
    <s v="Central"/>
    <s v="OFF-EN-10003001"/>
    <s v="Office Supplies"/>
    <s v="Envelopes"/>
    <s v="Ames Color-File Green Diamond Border X-ray Mailers"/>
    <x v="2109"/>
    <n v="9"/>
    <n v="0.2"/>
    <n v="204.07139999999995"/>
  </r>
  <r>
    <n v="2518"/>
    <s v="CA-2017-123134"/>
    <d v="2017-05-02T00:00:00"/>
    <d v="2017-05-07T00:00:00"/>
    <s v="Standard Class"/>
    <s v="DW-13585"/>
    <s v="Dorothy Wardle"/>
    <s v="Corporate"/>
    <s v="United States"/>
    <x v="58"/>
    <x v="30"/>
    <n v="7090"/>
    <s v="East"/>
    <s v="FUR-FU-10003975"/>
    <s v="Furniture"/>
    <s v="Furnishings"/>
    <s v="Eldon Advantage Chair Mats for Low to Medium Pile Carpets"/>
    <x v="2110"/>
    <n v="3"/>
    <n v="0"/>
    <n v="12.992999999999988"/>
  </r>
  <r>
    <n v="2519"/>
    <s v="CA-2016-124352"/>
    <d v="2016-10-15T00:00:00"/>
    <d v="2016-10-21T00:00:00"/>
    <s v="Standard Class"/>
    <s v="CD-12790"/>
    <s v="Cynthia Delaney"/>
    <s v="Home Office"/>
    <s v="United States"/>
    <x v="268"/>
    <x v="26"/>
    <n v="73120"/>
    <s v="Central"/>
    <s v="OFF-LA-10004559"/>
    <s v="Office Supplies"/>
    <s v="Labels"/>
    <s v="Avery 49"/>
    <x v="171"/>
    <n v="7"/>
    <n v="0"/>
    <n v="9.8783999999999992"/>
  </r>
  <r>
    <n v="2520"/>
    <s v="CA-2016-124352"/>
    <d v="2016-10-15T00:00:00"/>
    <d v="2016-10-21T00:00:00"/>
    <s v="Standard Class"/>
    <s v="CD-12790"/>
    <s v="Cynthia Delaney"/>
    <s v="Home Office"/>
    <s v="United States"/>
    <x v="268"/>
    <x v="26"/>
    <n v="73120"/>
    <s v="Central"/>
    <s v="OFF-LA-10003223"/>
    <s v="Office Supplies"/>
    <s v="Labels"/>
    <s v="Avery 508"/>
    <x v="2111"/>
    <n v="6"/>
    <n v="0"/>
    <n v="14.4354"/>
  </r>
  <r>
    <n v="2521"/>
    <s v="CA-2016-124352"/>
    <d v="2016-10-15T00:00:00"/>
    <d v="2016-10-21T00:00:00"/>
    <s v="Standard Class"/>
    <s v="CD-12790"/>
    <s v="Cynthia Delaney"/>
    <s v="Home Office"/>
    <s v="United States"/>
    <x v="268"/>
    <x v="26"/>
    <n v="73120"/>
    <s v="Central"/>
    <s v="OFF-AP-10002651"/>
    <s v="Office Supplies"/>
    <s v="Appliances"/>
    <s v="Hoover Upright Vacuum With Dirt Cup"/>
    <x v="2112"/>
    <n v="3"/>
    <n v="0"/>
    <n v="251.89109999999988"/>
  </r>
  <r>
    <n v="2522"/>
    <s v="CA-2016-124352"/>
    <d v="2016-10-15T00:00:00"/>
    <d v="2016-10-21T00:00:00"/>
    <s v="Standard Class"/>
    <s v="CD-12790"/>
    <s v="Cynthia Delaney"/>
    <s v="Home Office"/>
    <s v="United States"/>
    <x v="268"/>
    <x v="26"/>
    <n v="73120"/>
    <s v="Central"/>
    <s v="OFF-PA-10003177"/>
    <s v="Office Supplies"/>
    <s v="Paper"/>
    <s v="Xerox 1999"/>
    <x v="91"/>
    <n v="2"/>
    <n v="0"/>
    <n v="6.2208000000000006"/>
  </r>
  <r>
    <n v="2523"/>
    <s v="CA-2016-124352"/>
    <d v="2016-10-15T00:00:00"/>
    <d v="2016-10-21T00:00:00"/>
    <s v="Standard Class"/>
    <s v="CD-12790"/>
    <s v="Cynthia Delaney"/>
    <s v="Home Office"/>
    <s v="United States"/>
    <x v="268"/>
    <x v="26"/>
    <n v="73120"/>
    <s v="Central"/>
    <s v="TEC-PH-10003442"/>
    <s v="Technology"/>
    <s v="Phones"/>
    <s v="Samsung Replacement EH64AVFWE Premium Headset"/>
    <x v="2113"/>
    <n v="1"/>
    <n v="0"/>
    <n v="1.375"/>
  </r>
  <r>
    <n v="2524"/>
    <s v="CA-2016-124352"/>
    <d v="2016-10-15T00:00:00"/>
    <d v="2016-10-21T00:00:00"/>
    <s v="Standard Class"/>
    <s v="CD-12790"/>
    <s v="Cynthia Delaney"/>
    <s v="Home Office"/>
    <s v="United States"/>
    <x v="268"/>
    <x v="26"/>
    <n v="73120"/>
    <s v="Central"/>
    <s v="OFF-BI-10000977"/>
    <s v="Office Supplies"/>
    <s v="Binders"/>
    <s v="Ibico Plastic Spiral Binding Combs"/>
    <x v="2114"/>
    <n v="4"/>
    <n v="0"/>
    <n v="55.935999999999993"/>
  </r>
  <r>
    <n v="2525"/>
    <s v="CA-2015-124541"/>
    <d v="2015-04-06T00:00:00"/>
    <d v="2015-04-10T00:00:00"/>
    <s v="Standard Class"/>
    <s v="TT-21220"/>
    <s v="Thomas Thornton"/>
    <s v="Consumer"/>
    <s v="United States"/>
    <x v="12"/>
    <x v="5"/>
    <n v="77041"/>
    <s v="Central"/>
    <s v="OFF-AR-10004078"/>
    <s v="Office Supplies"/>
    <s v="Art"/>
    <s v="Newell 312"/>
    <x v="2115"/>
    <n v="9"/>
    <n v="0.2"/>
    <n v="5.2559999999999985"/>
  </r>
  <r>
    <n v="2526"/>
    <s v="CA-2015-124541"/>
    <d v="2015-04-06T00:00:00"/>
    <d v="2015-04-10T00:00:00"/>
    <s v="Standard Class"/>
    <s v="TT-21220"/>
    <s v="Thomas Thornton"/>
    <s v="Consumer"/>
    <s v="United States"/>
    <x v="12"/>
    <x v="5"/>
    <n v="77041"/>
    <s v="Central"/>
    <s v="TEC-AC-10002550"/>
    <s v="Technology"/>
    <s v="Accessories"/>
    <s v="Maxell 4.7GB DVD-RW 3/Pack"/>
    <x v="2116"/>
    <n v="2"/>
    <n v="0.2"/>
    <n v="4.4603999999999999"/>
  </r>
  <r>
    <n v="2527"/>
    <s v="CA-2015-124541"/>
    <d v="2015-04-06T00:00:00"/>
    <d v="2015-04-10T00:00:00"/>
    <s v="Standard Class"/>
    <s v="TT-21220"/>
    <s v="Thomas Thornton"/>
    <s v="Consumer"/>
    <s v="United States"/>
    <x v="12"/>
    <x v="5"/>
    <n v="77041"/>
    <s v="Central"/>
    <s v="OFF-BI-10004965"/>
    <s v="Office Supplies"/>
    <s v="Binders"/>
    <s v="Ibico Covers for Plastic or Wire Binding Elements"/>
    <x v="2117"/>
    <n v="3"/>
    <n v="0.8"/>
    <n v="-12.075000000000003"/>
  </r>
  <r>
    <n v="2528"/>
    <s v="CA-2015-124541"/>
    <d v="2015-04-06T00:00:00"/>
    <d v="2015-04-10T00:00:00"/>
    <s v="Standard Class"/>
    <s v="TT-21220"/>
    <s v="Thomas Thornton"/>
    <s v="Consumer"/>
    <s v="United States"/>
    <x v="12"/>
    <x v="5"/>
    <n v="77041"/>
    <s v="Central"/>
    <s v="OFF-BI-10004209"/>
    <s v="Office Supplies"/>
    <s v="Binders"/>
    <s v="Fellowes Twister Kit, Gray/Clear, 3/pkg"/>
    <x v="2118"/>
    <n v="6"/>
    <n v="0.8"/>
    <n v="-16.884"/>
  </r>
  <r>
    <n v="2529"/>
    <s v="CA-2015-124541"/>
    <d v="2015-04-06T00:00:00"/>
    <d v="2015-04-10T00:00:00"/>
    <s v="Standard Class"/>
    <s v="TT-21220"/>
    <s v="Thomas Thornton"/>
    <s v="Consumer"/>
    <s v="United States"/>
    <x v="12"/>
    <x v="5"/>
    <n v="77041"/>
    <s v="Central"/>
    <s v="OFF-PA-10001526"/>
    <s v="Office Supplies"/>
    <s v="Paper"/>
    <s v="Xerox 1949"/>
    <x v="892"/>
    <n v="2"/>
    <n v="0.2"/>
    <n v="2.8884000000000007"/>
  </r>
  <r>
    <n v="2530"/>
    <s v="CA-2014-108707"/>
    <d v="2014-10-24T00:00:00"/>
    <d v="2014-10-29T00:00:00"/>
    <s v="Standard Class"/>
    <s v="DB-12910"/>
    <s v="Daniel Byrd"/>
    <s v="Home Office"/>
    <s v="United States"/>
    <x v="2"/>
    <x v="2"/>
    <n v="33311"/>
    <s v="South"/>
    <s v="OFF-PA-10000788"/>
    <s v="Office Supplies"/>
    <s v="Paper"/>
    <s v="Xerox 210"/>
    <x v="563"/>
    <n v="2"/>
    <n v="0.2"/>
    <n v="3.6288"/>
  </r>
  <r>
    <n v="2531"/>
    <s v="CA-2014-111500"/>
    <d v="2014-08-17T00:00:00"/>
    <d v="2014-08-21T00:00:00"/>
    <s v="Standard Class"/>
    <s v="DJ-13510"/>
    <s v="Don Jones"/>
    <s v="Corporate"/>
    <s v="United States"/>
    <x v="290"/>
    <x v="36"/>
    <n v="72209"/>
    <s v="South"/>
    <s v="OFF-PA-10000595"/>
    <s v="Office Supplies"/>
    <s v="Paper"/>
    <s v="Xerox 1929"/>
    <x v="1159"/>
    <n v="5"/>
    <n v="0"/>
    <n v="52.531999999999996"/>
  </r>
  <r>
    <n v="2532"/>
    <s v="CA-2014-111500"/>
    <d v="2014-08-17T00:00:00"/>
    <d v="2014-08-21T00:00:00"/>
    <s v="Standard Class"/>
    <s v="DJ-13510"/>
    <s v="Don Jones"/>
    <s v="Corporate"/>
    <s v="United States"/>
    <x v="290"/>
    <x v="36"/>
    <n v="72209"/>
    <s v="South"/>
    <s v="OFF-BI-10000829"/>
    <s v="Office Supplies"/>
    <s v="Binders"/>
    <s v="Avery Non-Stick Binders"/>
    <x v="2119"/>
    <n v="4"/>
    <n v="0"/>
    <n v="8.2615999999999996"/>
  </r>
  <r>
    <n v="2533"/>
    <s v="CA-2014-111500"/>
    <d v="2014-08-17T00:00:00"/>
    <d v="2014-08-21T00:00:00"/>
    <s v="Standard Class"/>
    <s v="DJ-13510"/>
    <s v="Don Jones"/>
    <s v="Corporate"/>
    <s v="United States"/>
    <x v="290"/>
    <x v="36"/>
    <n v="72209"/>
    <s v="South"/>
    <s v="OFF-FA-10002676"/>
    <s v="Office Supplies"/>
    <s v="Fasteners"/>
    <s v="Colored Push Pins"/>
    <x v="2120"/>
    <n v="7"/>
    <n v="0"/>
    <n v="4.5611999999999995"/>
  </r>
  <r>
    <n v="2534"/>
    <s v="CA-2014-111500"/>
    <d v="2014-08-17T00:00:00"/>
    <d v="2014-08-21T00:00:00"/>
    <s v="Standard Class"/>
    <s v="DJ-13510"/>
    <s v="Don Jones"/>
    <s v="Corporate"/>
    <s v="United States"/>
    <x v="290"/>
    <x v="36"/>
    <n v="72209"/>
    <s v="South"/>
    <s v="TEC-AC-10000844"/>
    <s v="Technology"/>
    <s v="Accessories"/>
    <s v="Logitech Gaming G510s - Keyboard"/>
    <x v="2121"/>
    <n v="4"/>
    <n v="0"/>
    <n v="122.38559999999998"/>
  </r>
  <r>
    <n v="2535"/>
    <s v="US-2017-117723"/>
    <d v="2017-08-15T00:00:00"/>
    <d v="2017-08-18T00:00:00"/>
    <s v="Second Class"/>
    <s v="DL-13495"/>
    <s v="Dionis Lloyd"/>
    <s v="Corporate"/>
    <s v="United States"/>
    <x v="10"/>
    <x v="9"/>
    <n v="19120"/>
    <s v="East"/>
    <s v="OFF-ST-10004459"/>
    <s v="Office Supplies"/>
    <s v="Storage"/>
    <s v="Tennsco Single-Tier Lockers"/>
    <x v="2122"/>
    <n v="6"/>
    <n v="0.2"/>
    <n v="-337.80600000000004"/>
  </r>
  <r>
    <n v="2536"/>
    <s v="CA-2015-143238"/>
    <d v="2015-09-06T00:00:00"/>
    <d v="2015-09-08T00:00:00"/>
    <s v="First Class"/>
    <s v="LO-17170"/>
    <s v="Lori Olson"/>
    <s v="Corporate"/>
    <s v="United States"/>
    <x v="314"/>
    <x v="1"/>
    <n v="92253"/>
    <s v="West"/>
    <s v="TEC-AC-10003499"/>
    <s v="Technology"/>
    <s v="Accessories"/>
    <s v="Memorex Mini Travel Drive 8 GB USB 2.0 Flash Drive"/>
    <x v="2123"/>
    <n v="4"/>
    <n v="0"/>
    <n v="18.064800000000002"/>
  </r>
  <r>
    <n v="2537"/>
    <s v="CA-2015-168746"/>
    <d v="2015-01-27T00:00:00"/>
    <d v="2015-01-29T00:00:00"/>
    <s v="Second Class"/>
    <s v="SV-20365"/>
    <s v="Seth Vernon"/>
    <s v="Consumer"/>
    <s v="United States"/>
    <x v="138"/>
    <x v="24"/>
    <n v="44105"/>
    <s v="East"/>
    <s v="FUR-CH-10000513"/>
    <s v="Furniture"/>
    <s v="Chairs"/>
    <s v="High-Back Leather Manager's Chair"/>
    <x v="2124"/>
    <n v="2"/>
    <n v="0.3"/>
    <n v="-54.595799999999997"/>
  </r>
  <r>
    <n v="2538"/>
    <s v="CA-2015-168746"/>
    <d v="2015-01-27T00:00:00"/>
    <d v="2015-01-29T00:00:00"/>
    <s v="Second Class"/>
    <s v="SV-20365"/>
    <s v="Seth Vernon"/>
    <s v="Consumer"/>
    <s v="United States"/>
    <x v="138"/>
    <x v="24"/>
    <n v="44105"/>
    <s v="East"/>
    <s v="TEC-PH-10000895"/>
    <s v="Technology"/>
    <s v="Phones"/>
    <s v="Polycom VVX 310 VoIP phone"/>
    <x v="2125"/>
    <n v="4"/>
    <n v="0.4"/>
    <n v="-100.7944"/>
  </r>
  <r>
    <n v="2539"/>
    <s v="CA-2015-168746"/>
    <d v="2015-01-27T00:00:00"/>
    <d v="2015-01-29T00:00:00"/>
    <s v="Second Class"/>
    <s v="SV-20365"/>
    <s v="Seth Vernon"/>
    <s v="Consumer"/>
    <s v="United States"/>
    <x v="138"/>
    <x v="24"/>
    <n v="44105"/>
    <s v="East"/>
    <s v="TEC-PH-10002555"/>
    <s v="Technology"/>
    <s v="Phones"/>
    <s v="Nortel Meridian M5316 Digital phone"/>
    <x v="2126"/>
    <n v="1"/>
    <n v="0.4"/>
    <n v="-36.253"/>
  </r>
  <r>
    <n v="2540"/>
    <s v="CA-2015-113404"/>
    <d v="2015-07-16T00:00:00"/>
    <d v="2015-07-16T00:00:00"/>
    <s v="Same Day"/>
    <s v="EM-13810"/>
    <s v="Eleni McCrary"/>
    <s v="Corporate"/>
    <s v="United States"/>
    <x v="8"/>
    <x v="1"/>
    <n v="94122"/>
    <s v="West"/>
    <s v="FUR-CH-10003312"/>
    <s v="Furniture"/>
    <s v="Chairs"/>
    <s v="Hon 2090 “Pillow Soft” Series Mid Back Swivel/Tilt Chairs"/>
    <x v="2127"/>
    <n v="6"/>
    <n v="0.2"/>
    <n v="-219.16440000000023"/>
  </r>
  <r>
    <n v="2541"/>
    <s v="CA-2015-113404"/>
    <d v="2015-07-16T00:00:00"/>
    <d v="2015-07-16T00:00:00"/>
    <s v="Same Day"/>
    <s v="EM-13810"/>
    <s v="Eleni McCrary"/>
    <s v="Corporate"/>
    <s v="United States"/>
    <x v="8"/>
    <x v="1"/>
    <n v="94122"/>
    <s v="West"/>
    <s v="FUR-CH-10004086"/>
    <s v="Furniture"/>
    <s v="Chairs"/>
    <s v="Hon 4070 Series Pagoda Armless Upholstered Stacking Chairs"/>
    <x v="2128"/>
    <n v="3"/>
    <n v="0.2"/>
    <n v="78.767099999999971"/>
  </r>
  <r>
    <n v="2542"/>
    <s v="CA-2016-144792"/>
    <d v="2016-04-30T00:00:00"/>
    <d v="2016-05-04T00:00:00"/>
    <s v="Standard Class"/>
    <s v="KD-16615"/>
    <s v="Ken Dana"/>
    <s v="Corporate"/>
    <s v="United States"/>
    <x v="48"/>
    <x v="16"/>
    <n v="85254"/>
    <s v="West"/>
    <s v="FUR-FU-10002759"/>
    <s v="Furniture"/>
    <s v="Furnishings"/>
    <s v="12-1/2 Diameter Round Wall Clock"/>
    <x v="2129"/>
    <n v="7"/>
    <n v="0.2"/>
    <n v="22.377600000000001"/>
  </r>
  <r>
    <n v="2543"/>
    <s v="CA-2014-164385"/>
    <d v="2014-09-26T00:00:00"/>
    <d v="2014-10-01T00:00:00"/>
    <s v="Second Class"/>
    <s v="NB-18580"/>
    <s v="Nicole Brennan"/>
    <s v="Corporate"/>
    <s v="United States"/>
    <x v="10"/>
    <x v="9"/>
    <n v="19134"/>
    <s v="East"/>
    <s v="OFF-AP-10002191"/>
    <s v="Office Supplies"/>
    <s v="Appliances"/>
    <s v="Belkin 8 Outlet SurgeMaster II Gold Surge Protector"/>
    <x v="2130"/>
    <n v="3"/>
    <n v="0.2"/>
    <n v="14.39520000000001"/>
  </r>
  <r>
    <n v="2544"/>
    <s v="US-2016-114174"/>
    <d v="2016-09-08T00:00:00"/>
    <d v="2016-09-14T00:00:00"/>
    <s v="Standard Class"/>
    <s v="AP-10720"/>
    <s v="Anne Pryor"/>
    <s v="Home Office"/>
    <s v="United States"/>
    <x v="303"/>
    <x v="31"/>
    <n v="2148"/>
    <s v="East"/>
    <s v="FUR-BO-10003450"/>
    <s v="Furniture"/>
    <s v="Bookcases"/>
    <s v="Bush Westfield Collection Bookcases, Dark Cherry Finish"/>
    <x v="2131"/>
    <n v="3"/>
    <n v="0"/>
    <n v="13.915199999999992"/>
  </r>
  <r>
    <n v="2545"/>
    <s v="US-2016-114174"/>
    <d v="2016-09-08T00:00:00"/>
    <d v="2016-09-14T00:00:00"/>
    <s v="Standard Class"/>
    <s v="AP-10720"/>
    <s v="Anne Pryor"/>
    <s v="Home Office"/>
    <s v="United States"/>
    <x v="303"/>
    <x v="31"/>
    <n v="2148"/>
    <s v="East"/>
    <s v="OFF-LA-10000248"/>
    <s v="Office Supplies"/>
    <s v="Labels"/>
    <s v="Avery 52"/>
    <x v="1816"/>
    <n v="4"/>
    <n v="0"/>
    <n v="6.9371999999999998"/>
  </r>
  <r>
    <n v="2546"/>
    <s v="CA-2017-108070"/>
    <d v="2017-04-16T00:00:00"/>
    <d v="2017-04-20T00:00:00"/>
    <s v="Standard Class"/>
    <s v="JE-15745"/>
    <s v="Joel Eaton"/>
    <s v="Consumer"/>
    <s v="United States"/>
    <x v="49"/>
    <x v="1"/>
    <n v="95123"/>
    <s v="West"/>
    <s v="OFF-ST-10004804"/>
    <s v="Office Supplies"/>
    <s v="Storage"/>
    <s v="Belkin 19&quot; Vented Equipment Shelf, Black"/>
    <x v="2132"/>
    <n v="4"/>
    <n v="0"/>
    <n v="2.0592000000000041"/>
  </r>
  <r>
    <n v="2547"/>
    <s v="CA-2017-108070"/>
    <d v="2017-04-16T00:00:00"/>
    <d v="2017-04-20T00:00:00"/>
    <s v="Standard Class"/>
    <s v="JE-15745"/>
    <s v="Joel Eaton"/>
    <s v="Consumer"/>
    <s v="United States"/>
    <x v="49"/>
    <x v="1"/>
    <n v="95123"/>
    <s v="West"/>
    <s v="FUR-BO-10001337"/>
    <s v="Furniture"/>
    <s v="Bookcases"/>
    <s v="O'Sullivan Living Dimensions 2-Shelf Bookcases"/>
    <x v="2133"/>
    <n v="1"/>
    <n v="0.15"/>
    <n v="-6.0489999999999995"/>
  </r>
  <r>
    <n v="2548"/>
    <s v="US-2015-128090"/>
    <d v="2015-08-16T00:00:00"/>
    <d v="2015-08-22T00:00:00"/>
    <s v="Standard Class"/>
    <s v="JM-15865"/>
    <s v="John Murray"/>
    <s v="Consumer"/>
    <s v="United States"/>
    <x v="42"/>
    <x v="16"/>
    <n v="85023"/>
    <s v="West"/>
    <s v="OFF-AR-10002255"/>
    <s v="Office Supplies"/>
    <s v="Art"/>
    <s v="Newell 346"/>
    <x v="2134"/>
    <n v="1"/>
    <n v="0.2"/>
    <n v="0.25919999999999999"/>
  </r>
  <r>
    <n v="2549"/>
    <s v="US-2015-128090"/>
    <d v="2015-08-16T00:00:00"/>
    <d v="2015-08-22T00:00:00"/>
    <s v="Standard Class"/>
    <s v="JM-15865"/>
    <s v="John Murray"/>
    <s v="Consumer"/>
    <s v="United States"/>
    <x v="42"/>
    <x v="16"/>
    <n v="85023"/>
    <s v="West"/>
    <s v="TEC-PH-10002624"/>
    <s v="Technology"/>
    <s v="Phones"/>
    <s v="Samsung Galaxy S4 Mini"/>
    <x v="2135"/>
    <n v="5"/>
    <n v="0.2"/>
    <n v="211.49549999999977"/>
  </r>
  <r>
    <n v="2550"/>
    <s v="US-2015-128090"/>
    <d v="2015-08-16T00:00:00"/>
    <d v="2015-08-22T00:00:00"/>
    <s v="Standard Class"/>
    <s v="JM-15865"/>
    <s v="John Murray"/>
    <s v="Consumer"/>
    <s v="United States"/>
    <x v="42"/>
    <x v="16"/>
    <n v="85023"/>
    <s v="West"/>
    <s v="OFF-PA-10001878"/>
    <s v="Office Supplies"/>
    <s v="Paper"/>
    <s v="Xerox 1891"/>
    <x v="2136"/>
    <n v="8"/>
    <n v="0.2"/>
    <n v="105.64559999999997"/>
  </r>
  <r>
    <n v="2551"/>
    <s v="US-2015-128090"/>
    <d v="2015-08-16T00:00:00"/>
    <d v="2015-08-22T00:00:00"/>
    <s v="Standard Class"/>
    <s v="JM-15865"/>
    <s v="John Murray"/>
    <s v="Consumer"/>
    <s v="United States"/>
    <x v="42"/>
    <x v="16"/>
    <n v="85023"/>
    <s v="West"/>
    <s v="OFF-LA-10000452"/>
    <s v="Office Supplies"/>
    <s v="Labels"/>
    <s v="Avery 488"/>
    <x v="1325"/>
    <n v="2"/>
    <n v="0.2"/>
    <n v="1.764"/>
  </r>
  <r>
    <n v="2552"/>
    <s v="CA-2017-101042"/>
    <d v="2017-11-19T00:00:00"/>
    <d v="2017-11-23T00:00:00"/>
    <s v="Standard Class"/>
    <s v="AB-10105"/>
    <s v="Adrian Barton"/>
    <s v="Consumer"/>
    <s v="United States"/>
    <x v="0"/>
    <x v="0"/>
    <n v="42420"/>
    <s v="South"/>
    <s v="FUR-FU-10004665"/>
    <s v="Furniture"/>
    <s v="Furnishings"/>
    <s v="3M Polarizing Task Lamp with Clamp Arm, Light Gray"/>
    <x v="2137"/>
    <n v="6"/>
    <n v="0"/>
    <n v="213.68880000000001"/>
  </r>
  <r>
    <n v="2553"/>
    <s v="CA-2017-101042"/>
    <d v="2017-11-19T00:00:00"/>
    <d v="2017-11-23T00:00:00"/>
    <s v="Standard Class"/>
    <s v="AB-10105"/>
    <s v="Adrian Barton"/>
    <s v="Consumer"/>
    <s v="United States"/>
    <x v="0"/>
    <x v="0"/>
    <n v="42420"/>
    <s v="South"/>
    <s v="OFF-BI-10000088"/>
    <s v="Office Supplies"/>
    <s v="Binders"/>
    <s v="GBC Imprintable Covers"/>
    <x v="2138"/>
    <n v="2"/>
    <n v="0"/>
    <n v="10.760400000000001"/>
  </r>
  <r>
    <n v="2554"/>
    <s v="CA-2016-155439"/>
    <d v="2016-09-14T00:00:00"/>
    <d v="2016-09-18T00:00:00"/>
    <s v="Standard Class"/>
    <s v="PN-18775"/>
    <s v="Parhena Norris"/>
    <s v="Home Office"/>
    <s v="United States"/>
    <x v="29"/>
    <x v="20"/>
    <n v="29203"/>
    <s v="South"/>
    <s v="OFF-PA-10000029"/>
    <s v="Office Supplies"/>
    <s v="Paper"/>
    <s v="Xerox 224"/>
    <x v="243"/>
    <n v="4"/>
    <n v="0"/>
    <n v="12.441600000000001"/>
  </r>
  <r>
    <n v="2555"/>
    <s v="CA-2016-118626"/>
    <d v="2016-08-15T00:00:00"/>
    <d v="2016-08-20T00:00:00"/>
    <s v="Standard Class"/>
    <s v="JC-15775"/>
    <s v="John Castell"/>
    <s v="Consumer"/>
    <s v="United States"/>
    <x v="315"/>
    <x v="2"/>
    <n v="32303"/>
    <s v="South"/>
    <s v="TEC-PH-10000369"/>
    <s v="Technology"/>
    <s v="Phones"/>
    <s v="HTC One Mini"/>
    <x v="2139"/>
    <n v="7"/>
    <n v="0.2"/>
    <n v="70.554400000000072"/>
  </r>
  <r>
    <n v="2556"/>
    <s v="CA-2015-111458"/>
    <d v="2015-09-26T00:00:00"/>
    <d v="2015-09-30T00:00:00"/>
    <s v="Standard Class"/>
    <s v="PF-19165"/>
    <s v="Philip Fox"/>
    <s v="Consumer"/>
    <s v="United States"/>
    <x v="20"/>
    <x v="15"/>
    <n v="10035"/>
    <s v="East"/>
    <s v="TEC-AC-10001590"/>
    <s v="Technology"/>
    <s v="Accessories"/>
    <s v="Dell Slim USB Multimedia Keyboard"/>
    <x v="1424"/>
    <n v="2"/>
    <n v="0"/>
    <n v="12"/>
  </r>
  <r>
    <n v="2557"/>
    <s v="US-2016-126844"/>
    <d v="2016-10-08T00:00:00"/>
    <d v="2016-10-14T00:00:00"/>
    <s v="Standard Class"/>
    <s v="BW-11110"/>
    <s v="Bart Watters"/>
    <s v="Corporate"/>
    <s v="United States"/>
    <x v="12"/>
    <x v="5"/>
    <n v="77070"/>
    <s v="Central"/>
    <s v="FUR-FU-10004909"/>
    <s v="Furniture"/>
    <s v="Furnishings"/>
    <s v="Contemporary Wood/Metal Frame"/>
    <x v="2140"/>
    <n v="8"/>
    <n v="0.6"/>
    <n v="-32.320000000000007"/>
  </r>
  <r>
    <n v="2558"/>
    <s v="US-2015-112508"/>
    <d v="2015-03-24T00:00:00"/>
    <d v="2015-03-30T00:00:00"/>
    <s v="Standard Class"/>
    <s v="BP-11185"/>
    <s v="Ben Peterman"/>
    <s v="Corporate"/>
    <s v="United States"/>
    <x v="197"/>
    <x v="2"/>
    <n v="33065"/>
    <s v="South"/>
    <s v="OFF-AP-10002287"/>
    <s v="Office Supplies"/>
    <s v="Appliances"/>
    <s v="Eureka Sanitaire  Multi-Pro Heavy-Duty Upright, Disposable Bags"/>
    <x v="2141"/>
    <n v="2"/>
    <n v="0.2"/>
    <n v="0.52439999999999998"/>
  </r>
  <r>
    <n v="2559"/>
    <s v="CA-2015-147788"/>
    <d v="2015-05-31T00:00:00"/>
    <d v="2015-06-04T00:00:00"/>
    <s v="Standard Class"/>
    <s v="TM-21010"/>
    <s v="Tamara Manning"/>
    <s v="Consumer"/>
    <s v="United States"/>
    <x v="11"/>
    <x v="7"/>
    <n v="84057"/>
    <s v="West"/>
    <s v="FUR-BO-10004357"/>
    <s v="Furniture"/>
    <s v="Bookcases"/>
    <s v="O'Sullivan Living Dimensions 3-Shelf Bookcases"/>
    <x v="2142"/>
    <n v="7"/>
    <n v="0"/>
    <n v="140.68599999999989"/>
  </r>
  <r>
    <n v="2560"/>
    <s v="CA-2015-147788"/>
    <d v="2015-05-31T00:00:00"/>
    <d v="2015-06-04T00:00:00"/>
    <s v="Standard Class"/>
    <s v="TM-21010"/>
    <s v="Tamara Manning"/>
    <s v="Consumer"/>
    <s v="United States"/>
    <x v="11"/>
    <x v="7"/>
    <n v="84057"/>
    <s v="West"/>
    <s v="OFF-LA-10003766"/>
    <s v="Office Supplies"/>
    <s v="Labels"/>
    <s v="Self-Adhesive Removable Labels"/>
    <x v="2143"/>
    <n v="5"/>
    <n v="0"/>
    <n v="7.5600000000000005"/>
  </r>
  <r>
    <n v="2561"/>
    <s v="CA-2015-147788"/>
    <d v="2015-05-31T00:00:00"/>
    <d v="2015-06-04T00:00:00"/>
    <s v="Standard Class"/>
    <s v="TM-21010"/>
    <s v="Tamara Manning"/>
    <s v="Consumer"/>
    <s v="United States"/>
    <x v="11"/>
    <x v="7"/>
    <n v="84057"/>
    <s v="West"/>
    <s v="OFF-ST-10000046"/>
    <s v="Office Supplies"/>
    <s v="Storage"/>
    <s v="Fellowes Super Stor/Drawer Files"/>
    <x v="2144"/>
    <n v="2"/>
    <n v="0"/>
    <n v="61.38900000000001"/>
  </r>
  <r>
    <n v="2562"/>
    <s v="CA-2015-144288"/>
    <d v="2015-12-25T00:00:00"/>
    <d v="2015-12-31T00:00:00"/>
    <s v="Standard Class"/>
    <s v="MB-17305"/>
    <s v="Maria Bertelson"/>
    <s v="Consumer"/>
    <s v="United States"/>
    <x v="316"/>
    <x v="18"/>
    <n v="37211"/>
    <s v="South"/>
    <s v="OFF-LA-10003190"/>
    <s v="Office Supplies"/>
    <s v="Labels"/>
    <s v="Avery 474"/>
    <x v="2145"/>
    <n v="4"/>
    <n v="0.2"/>
    <n v="3.3408000000000002"/>
  </r>
  <r>
    <n v="2563"/>
    <s v="CA-2015-144288"/>
    <d v="2015-12-25T00:00:00"/>
    <d v="2015-12-31T00:00:00"/>
    <s v="Standard Class"/>
    <s v="MB-17305"/>
    <s v="Maria Bertelson"/>
    <s v="Consumer"/>
    <s v="United States"/>
    <x v="316"/>
    <x v="18"/>
    <n v="37211"/>
    <s v="South"/>
    <s v="OFF-PA-10002787"/>
    <s v="Office Supplies"/>
    <s v="Paper"/>
    <s v="Xerox 227"/>
    <x v="563"/>
    <n v="2"/>
    <n v="0.2"/>
    <n v="3.6288"/>
  </r>
  <r>
    <n v="2564"/>
    <s v="CA-2015-110632"/>
    <d v="2015-03-17T00:00:00"/>
    <d v="2015-03-22T00:00:00"/>
    <s v="Second Class"/>
    <s v="HR-14830"/>
    <s v="Harold Ryan"/>
    <s v="Corporate"/>
    <s v="United States"/>
    <x v="20"/>
    <x v="15"/>
    <n v="10009"/>
    <s v="East"/>
    <s v="TEC-AC-10000387"/>
    <s v="Technology"/>
    <s v="Accessories"/>
    <s v="KeyTronic KT800P2 - Keyboard - Black"/>
    <x v="2146"/>
    <n v="1"/>
    <n v="0"/>
    <n v="2.7035999999999998"/>
  </r>
  <r>
    <n v="2565"/>
    <s v="CA-2015-110632"/>
    <d v="2015-03-17T00:00:00"/>
    <d v="2015-03-22T00:00:00"/>
    <s v="Second Class"/>
    <s v="HR-14830"/>
    <s v="Harold Ryan"/>
    <s v="Corporate"/>
    <s v="United States"/>
    <x v="20"/>
    <x v="15"/>
    <n v="10009"/>
    <s v="East"/>
    <s v="OFF-ST-10001291"/>
    <s v="Office Supplies"/>
    <s v="Storage"/>
    <s v="Tenex Personal Self-Stacking Standard File Box, Black/Gray"/>
    <x v="2147"/>
    <n v="2"/>
    <n v="0"/>
    <n v="9.1313999999999993"/>
  </r>
  <r>
    <n v="2566"/>
    <s v="CA-2017-109589"/>
    <d v="2017-12-21T00:00:00"/>
    <d v="2017-12-24T00:00:00"/>
    <s v="First Class"/>
    <s v="BD-11635"/>
    <s v="Brian Derr"/>
    <s v="Consumer"/>
    <s v="United States"/>
    <x v="256"/>
    <x v="0"/>
    <n v="42104"/>
    <s v="South"/>
    <s v="TEC-AC-10003116"/>
    <s v="Technology"/>
    <s v="Accessories"/>
    <s v="Memorex Froggy Flash Drive 8 GB"/>
    <x v="2148"/>
    <n v="4"/>
    <n v="0"/>
    <n v="27.689999999999998"/>
  </r>
  <r>
    <n v="2567"/>
    <s v="CA-2017-123967"/>
    <d v="2017-11-01T00:00:00"/>
    <d v="2017-11-03T00:00:00"/>
    <s v="Second Class"/>
    <s v="SF-20200"/>
    <s v="Sarah Foster"/>
    <s v="Consumer"/>
    <s v="United States"/>
    <x v="317"/>
    <x v="4"/>
    <n v="98226"/>
    <s v="West"/>
    <s v="OFF-BI-10001308"/>
    <s v="Office Supplies"/>
    <s v="Binders"/>
    <s v="GBC Standard Plastic Binding Systems' Combs"/>
    <x v="2149"/>
    <n v="5"/>
    <n v="0.2"/>
    <n v="7.8499999999999979"/>
  </r>
  <r>
    <n v="2568"/>
    <s v="CA-2017-123967"/>
    <d v="2017-11-01T00:00:00"/>
    <d v="2017-11-03T00:00:00"/>
    <s v="Second Class"/>
    <s v="SF-20200"/>
    <s v="Sarah Foster"/>
    <s v="Consumer"/>
    <s v="United States"/>
    <x v="317"/>
    <x v="4"/>
    <n v="98226"/>
    <s v="West"/>
    <s v="FUR-TA-10003954"/>
    <s v="Furniture"/>
    <s v="Tables"/>
    <s v="Hon 94000 Series Round Tables"/>
    <x v="2150"/>
    <n v="9"/>
    <n v="0"/>
    <n v="239.90580000000011"/>
  </r>
  <r>
    <n v="2569"/>
    <s v="CA-2017-148929"/>
    <d v="2017-09-07T00:00:00"/>
    <d v="2017-09-11T00:00:00"/>
    <s v="Standard Class"/>
    <s v="SP-20620"/>
    <s v="Stefania Perrino"/>
    <s v="Corporate"/>
    <s v="United States"/>
    <x v="20"/>
    <x v="15"/>
    <n v="10011"/>
    <s v="East"/>
    <s v="OFF-ST-10003282"/>
    <s v="Office Supplies"/>
    <s v="Storage"/>
    <s v="Advantus 10-Drawer Portable Organizer, Chrome Metal Frame, Smoke Drawers"/>
    <x v="2151"/>
    <n v="8"/>
    <n v="0"/>
    <n v="133.86240000000004"/>
  </r>
  <r>
    <n v="2570"/>
    <s v="CA-2017-134404"/>
    <d v="2017-12-27T00:00:00"/>
    <d v="2017-12-27T00:00:00"/>
    <s v="Same Day"/>
    <s v="DR-12880"/>
    <s v="Dan Reichenbach"/>
    <s v="Corporate"/>
    <s v="United States"/>
    <x v="46"/>
    <x v="24"/>
    <n v="43055"/>
    <s v="East"/>
    <s v="TEC-PH-10000576"/>
    <s v="Technology"/>
    <s v="Phones"/>
    <s v="AT&amp;T 1080 Corded phone"/>
    <x v="2152"/>
    <n v="2"/>
    <n v="0.4"/>
    <n v="-35.617400000000004"/>
  </r>
  <r>
    <n v="2571"/>
    <s v="CA-2017-134404"/>
    <d v="2017-12-27T00:00:00"/>
    <d v="2017-12-27T00:00:00"/>
    <s v="Same Day"/>
    <s v="DR-12880"/>
    <s v="Dan Reichenbach"/>
    <s v="Corporate"/>
    <s v="United States"/>
    <x v="46"/>
    <x v="24"/>
    <n v="43055"/>
    <s v="East"/>
    <s v="OFF-AR-10004441"/>
    <s v="Office Supplies"/>
    <s v="Art"/>
    <s v="BIC Brite Liner Highlighters"/>
    <x v="2153"/>
    <n v="4"/>
    <n v="0.2"/>
    <n v="3.6431999999999998"/>
  </r>
  <r>
    <n v="2572"/>
    <s v="CA-2017-109778"/>
    <d v="2017-07-16T00:00:00"/>
    <d v="2017-07-21T00:00:00"/>
    <s v="Standard Class"/>
    <s v="VM-21685"/>
    <s v="Valerie Mitchum"/>
    <s v="Home Office"/>
    <s v="United States"/>
    <x v="318"/>
    <x v="10"/>
    <n v="60098"/>
    <s v="Central"/>
    <s v="OFF-AR-10003759"/>
    <s v="Office Supplies"/>
    <s v="Art"/>
    <s v="Crayola Anti Dust Chalk, 12/Pack"/>
    <x v="2154"/>
    <n v="2"/>
    <n v="0.2"/>
    <n v="0.90999999999999981"/>
  </r>
  <r>
    <n v="2573"/>
    <s v="CA-2016-155845"/>
    <d v="2016-08-12T00:00:00"/>
    <d v="2016-08-15T00:00:00"/>
    <s v="Second Class"/>
    <s v="CM-12235"/>
    <s v="Chris McAfee"/>
    <s v="Consumer"/>
    <s v="United States"/>
    <x v="238"/>
    <x v="5"/>
    <n v="75007"/>
    <s v="Central"/>
    <s v="TEC-AC-10004145"/>
    <s v="Technology"/>
    <s v="Accessories"/>
    <s v="Logitech diNovo Edge Keyboard"/>
    <x v="2155"/>
    <n v="7"/>
    <n v="0.2"/>
    <n v="52.497900000000016"/>
  </r>
  <r>
    <n v="2574"/>
    <s v="CA-2017-145128"/>
    <d v="2017-07-09T00:00:00"/>
    <d v="2017-07-14T00:00:00"/>
    <s v="Standard Class"/>
    <s v="SM-20320"/>
    <s v="Sean Miller"/>
    <s v="Home Office"/>
    <s v="United States"/>
    <x v="240"/>
    <x v="14"/>
    <n v="47905"/>
    <s v="Central"/>
    <s v="FUR-FU-10000293"/>
    <s v="Furniture"/>
    <s v="Furnishings"/>
    <s v="Eldon Antistatic Chair Mats for Low to Medium Pile Carpets"/>
    <x v="1893"/>
    <n v="5"/>
    <n v="0"/>
    <n v="31.586999999999961"/>
  </r>
  <r>
    <n v="2575"/>
    <s v="CA-2014-129091"/>
    <d v="2014-11-22T00:00:00"/>
    <d v="2014-11-27T00:00:00"/>
    <s v="Standard Class"/>
    <s v="RA-19885"/>
    <s v="Ruben Ausman"/>
    <s v="Corporate"/>
    <s v="United States"/>
    <x v="38"/>
    <x v="32"/>
    <n v="31907"/>
    <s v="South"/>
    <s v="OFF-EN-10004955"/>
    <s v="Office Supplies"/>
    <s v="Envelopes"/>
    <s v="Fashion Color Clasp Envelopes"/>
    <x v="2156"/>
    <n v="3"/>
    <n v="0"/>
    <n v="7.9527000000000001"/>
  </r>
  <r>
    <n v="2576"/>
    <s v="CA-2014-129091"/>
    <d v="2014-11-22T00:00:00"/>
    <d v="2014-11-27T00:00:00"/>
    <s v="Standard Class"/>
    <s v="RA-19885"/>
    <s v="Ruben Ausman"/>
    <s v="Corporate"/>
    <s v="United States"/>
    <x v="38"/>
    <x v="32"/>
    <n v="31907"/>
    <s v="South"/>
    <s v="OFF-BI-10001071"/>
    <s v="Office Supplies"/>
    <s v="Binders"/>
    <s v="GBC ProClick Punch Binding System"/>
    <x v="2157"/>
    <n v="5"/>
    <n v="0"/>
    <n v="156.751"/>
  </r>
  <r>
    <n v="2577"/>
    <s v="CA-2014-129091"/>
    <d v="2014-11-22T00:00:00"/>
    <d v="2014-11-27T00:00:00"/>
    <s v="Standard Class"/>
    <s v="RA-19885"/>
    <s v="Ruben Ausman"/>
    <s v="Corporate"/>
    <s v="United States"/>
    <x v="38"/>
    <x v="32"/>
    <n v="31907"/>
    <s v="South"/>
    <s v="OFF-EN-10001990"/>
    <s v="Office Supplies"/>
    <s v="Envelopes"/>
    <s v="Staple envelope"/>
    <x v="716"/>
    <n v="2"/>
    <n v="0"/>
    <n v="5.3391999999999991"/>
  </r>
  <r>
    <n v="2578"/>
    <s v="CA-2014-129091"/>
    <d v="2014-11-22T00:00:00"/>
    <d v="2014-11-27T00:00:00"/>
    <s v="Standard Class"/>
    <s v="RA-19885"/>
    <s v="Ruben Ausman"/>
    <s v="Corporate"/>
    <s v="United States"/>
    <x v="38"/>
    <x v="32"/>
    <n v="31907"/>
    <s v="South"/>
    <s v="OFF-AP-10002734"/>
    <s v="Office Supplies"/>
    <s v="Appliances"/>
    <s v="Holmes Harmony HEPA Air Purifier for 17 x 20 Room"/>
    <x v="2158"/>
    <n v="3"/>
    <n v="0"/>
    <n v="290.30160000000001"/>
  </r>
  <r>
    <n v="2579"/>
    <s v="US-2014-155502"/>
    <d v="2014-01-26T00:00:00"/>
    <d v="2014-01-31T00:00:00"/>
    <s v="Standard Class"/>
    <s v="SD-20485"/>
    <s v="Shirley Daniels"/>
    <s v="Home Office"/>
    <s v="United States"/>
    <x v="166"/>
    <x v="17"/>
    <n v="22304"/>
    <s v="South"/>
    <s v="FUR-FU-10004587"/>
    <s v="Furniture"/>
    <s v="Furnishings"/>
    <s v="GE General Use Halogen Bulbs, 100 Watts, 1 Bulb per Pack"/>
    <x v="2159"/>
    <n v="3"/>
    <n v="0"/>
    <n v="30.7818"/>
  </r>
  <r>
    <n v="2580"/>
    <s v="US-2014-155502"/>
    <d v="2014-01-26T00:00:00"/>
    <d v="2014-01-31T00:00:00"/>
    <s v="Standard Class"/>
    <s v="SD-20485"/>
    <s v="Shirley Daniels"/>
    <s v="Home Office"/>
    <s v="United States"/>
    <x v="166"/>
    <x v="17"/>
    <n v="22304"/>
    <s v="South"/>
    <s v="OFF-ST-10004337"/>
    <s v="Office Supplies"/>
    <s v="Storage"/>
    <s v="SAFCO Commercial Wire Shelving, 72h"/>
    <x v="2160"/>
    <n v="8"/>
    <n v="0"/>
    <n v="0"/>
  </r>
  <r>
    <n v="2581"/>
    <s v="US-2014-155502"/>
    <d v="2014-01-26T00:00:00"/>
    <d v="2014-01-31T00:00:00"/>
    <s v="Standard Class"/>
    <s v="SD-20485"/>
    <s v="Shirley Daniels"/>
    <s v="Home Office"/>
    <s v="United States"/>
    <x v="166"/>
    <x v="17"/>
    <n v="22304"/>
    <s v="South"/>
    <s v="OFF-PA-10003072"/>
    <s v="Office Supplies"/>
    <s v="Paper"/>
    <s v="Eureka Recycled Copy Paper 8 1/2&quot; x 11&quot;, Ream"/>
    <x v="541"/>
    <n v="3"/>
    <n v="0"/>
    <n v="9.3312000000000008"/>
  </r>
  <r>
    <n v="2582"/>
    <s v="US-2014-155502"/>
    <d v="2014-01-26T00:00:00"/>
    <d v="2014-01-31T00:00:00"/>
    <s v="Standard Class"/>
    <s v="SD-20485"/>
    <s v="Shirley Daniels"/>
    <s v="Home Office"/>
    <s v="United States"/>
    <x v="166"/>
    <x v="17"/>
    <n v="22304"/>
    <s v="South"/>
    <s v="OFF-PA-10000380"/>
    <s v="Office Supplies"/>
    <s v="Paper"/>
    <s v="REDIFORM Incoming/Outgoing Call Register, 11&quot; X 8 1/2&quot;, 100 Messages"/>
    <x v="1459"/>
    <n v="2"/>
    <n v="0"/>
    <n v="8.34"/>
  </r>
  <r>
    <n v="2583"/>
    <s v="US-2014-155502"/>
    <d v="2014-01-26T00:00:00"/>
    <d v="2014-01-31T00:00:00"/>
    <s v="Standard Class"/>
    <s v="SD-20485"/>
    <s v="Shirley Daniels"/>
    <s v="Home Office"/>
    <s v="United States"/>
    <x v="166"/>
    <x v="17"/>
    <n v="22304"/>
    <s v="South"/>
    <s v="TEC-PH-10004833"/>
    <s v="Technology"/>
    <s v="Phones"/>
    <s v="Macally Suction Cup Mount"/>
    <x v="2161"/>
    <n v="13"/>
    <n v="0"/>
    <n v="0"/>
  </r>
  <r>
    <n v="2584"/>
    <s v="US-2014-155502"/>
    <d v="2014-01-26T00:00:00"/>
    <d v="2014-01-31T00:00:00"/>
    <s v="Standard Class"/>
    <s v="SD-20485"/>
    <s v="Shirley Daniels"/>
    <s v="Home Office"/>
    <s v="United States"/>
    <x v="166"/>
    <x v="17"/>
    <n v="22304"/>
    <s v="South"/>
    <s v="FUR-FU-10001847"/>
    <s v="Furniture"/>
    <s v="Furnishings"/>
    <s v="Eldon Image Series Black Desk Accessories"/>
    <x v="2162"/>
    <n v="3"/>
    <n v="0"/>
    <n v="4.4711999999999996"/>
  </r>
  <r>
    <n v="2585"/>
    <s v="US-2014-155502"/>
    <d v="2014-01-26T00:00:00"/>
    <d v="2014-01-31T00:00:00"/>
    <s v="Standard Class"/>
    <s v="SD-20485"/>
    <s v="Shirley Daniels"/>
    <s v="Home Office"/>
    <s v="United States"/>
    <x v="166"/>
    <x v="17"/>
    <n v="22304"/>
    <s v="South"/>
    <s v="TEC-PH-10002103"/>
    <s v="Technology"/>
    <s v="Phones"/>
    <s v="Jabra SPEAK 410"/>
    <x v="2163"/>
    <n v="2"/>
    <n v="0"/>
    <n v="52.634399999999999"/>
  </r>
  <r>
    <n v="2586"/>
    <s v="CA-2015-121041"/>
    <d v="2015-11-03T00:00:00"/>
    <d v="2015-11-10T00:00:00"/>
    <s v="Standard Class"/>
    <s v="CS-12250"/>
    <s v="Chris Selesnick"/>
    <s v="Corporate"/>
    <s v="United States"/>
    <x v="319"/>
    <x v="5"/>
    <n v="76117"/>
    <s v="Central"/>
    <s v="OFF-EN-10001137"/>
    <s v="Office Supplies"/>
    <s v="Envelopes"/>
    <s v="#10 Gummed Flap White Envelopes, 100/Box"/>
    <x v="2164"/>
    <n v="2"/>
    <n v="0.2"/>
    <n v="2.1475999999999997"/>
  </r>
  <r>
    <n v="2587"/>
    <s v="CA-2017-131695"/>
    <d v="2017-06-30T00:00:00"/>
    <d v="2017-07-06T00:00:00"/>
    <s v="Standard Class"/>
    <s v="RA-19285"/>
    <s v="Ralph Arnett"/>
    <s v="Consumer"/>
    <s v="United States"/>
    <x v="20"/>
    <x v="15"/>
    <n v="10024"/>
    <s v="East"/>
    <s v="OFF-ST-10001476"/>
    <s v="Office Supplies"/>
    <s v="Storage"/>
    <s v="Steel Personal Filing/Posting Tote"/>
    <x v="2165"/>
    <n v="7"/>
    <n v="0"/>
    <n v="67.113900000000015"/>
  </r>
  <r>
    <n v="2588"/>
    <s v="CA-2017-131695"/>
    <d v="2017-06-30T00:00:00"/>
    <d v="2017-07-06T00:00:00"/>
    <s v="Standard Class"/>
    <s v="RA-19285"/>
    <s v="Ralph Arnett"/>
    <s v="Consumer"/>
    <s v="United States"/>
    <x v="20"/>
    <x v="15"/>
    <n v="10024"/>
    <s v="East"/>
    <s v="FUR-FU-10002045"/>
    <s v="Furniture"/>
    <s v="Furnishings"/>
    <s v="Executive Impressions 14&quot;"/>
    <x v="749"/>
    <n v="1"/>
    <n v="0"/>
    <n v="9.7812000000000019"/>
  </r>
  <r>
    <n v="2589"/>
    <s v="CA-2016-137729"/>
    <d v="2016-05-05T00:00:00"/>
    <d v="2016-05-09T00:00:00"/>
    <s v="Standard Class"/>
    <s v="BF-11005"/>
    <s v="Barry Franz"/>
    <s v="Home Office"/>
    <s v="United States"/>
    <x v="1"/>
    <x v="1"/>
    <n v="90004"/>
    <s v="West"/>
    <s v="OFF-ST-10001505"/>
    <s v="Office Supplies"/>
    <s v="Storage"/>
    <s v="Perma STOR-ALL Hanging File Box, 13 1/8&quot;W x 12 1/4&quot;D x 10 1/2&quot;H"/>
    <x v="156"/>
    <n v="1"/>
    <n v="0"/>
    <n v="1.0165999999999995"/>
  </r>
  <r>
    <n v="2590"/>
    <s v="CA-2016-137729"/>
    <d v="2016-05-05T00:00:00"/>
    <d v="2016-05-09T00:00:00"/>
    <s v="Standard Class"/>
    <s v="BF-11005"/>
    <s v="Barry Franz"/>
    <s v="Home Office"/>
    <s v="United States"/>
    <x v="1"/>
    <x v="1"/>
    <n v="90004"/>
    <s v="West"/>
    <s v="TEC-PH-10001433"/>
    <s v="Technology"/>
    <s v="Phones"/>
    <s v="Cisco Small Business SPA 502G VoIP phone"/>
    <x v="2166"/>
    <n v="3"/>
    <n v="0.2"/>
    <n v="21.539699999999996"/>
  </r>
  <r>
    <n v="2591"/>
    <s v="US-2016-115455"/>
    <d v="2016-09-08T00:00:00"/>
    <d v="2016-09-14T00:00:00"/>
    <s v="Standard Class"/>
    <s v="SE-20110"/>
    <s v="Sanjit Engle"/>
    <s v="Consumer"/>
    <s v="United States"/>
    <x v="320"/>
    <x v="10"/>
    <n v="60090"/>
    <s v="Central"/>
    <s v="FUR-FU-10004671"/>
    <s v="Furniture"/>
    <s v="Furnishings"/>
    <s v="Executive Impressions 12&quot; Wall Clock"/>
    <x v="2167"/>
    <n v="2"/>
    <n v="0.6"/>
    <n v="-7.774799999999999"/>
  </r>
  <r>
    <n v="2592"/>
    <s v="US-2016-115455"/>
    <d v="2016-09-08T00:00:00"/>
    <d v="2016-09-14T00:00:00"/>
    <s v="Standard Class"/>
    <s v="SE-20110"/>
    <s v="Sanjit Engle"/>
    <s v="Consumer"/>
    <s v="United States"/>
    <x v="320"/>
    <x v="10"/>
    <n v="60090"/>
    <s v="Central"/>
    <s v="FUR-TA-10003569"/>
    <s v="Furniture"/>
    <s v="Tables"/>
    <s v="Bretford CR8500 Series Meeting Room Furniture"/>
    <x v="2168"/>
    <n v="3"/>
    <n v="0.5"/>
    <n v="-300.73500000000001"/>
  </r>
  <r>
    <n v="2593"/>
    <s v="CA-2017-128300"/>
    <d v="2017-11-24T00:00:00"/>
    <d v="2017-11-26T00:00:00"/>
    <s v="Second Class"/>
    <s v="RS-19765"/>
    <s v="Roland Schwarz"/>
    <s v="Corporate"/>
    <s v="United States"/>
    <x v="321"/>
    <x v="20"/>
    <n v="29483"/>
    <s v="South"/>
    <s v="TEC-PH-10002807"/>
    <s v="Technology"/>
    <s v="Phones"/>
    <s v="Motorla HX550 Universal Bluetooth Headset"/>
    <x v="2169"/>
    <n v="2"/>
    <n v="0"/>
    <n v="39.549999999999997"/>
  </r>
  <r>
    <n v="2594"/>
    <s v="CA-2017-128300"/>
    <d v="2017-11-24T00:00:00"/>
    <d v="2017-11-26T00:00:00"/>
    <s v="Second Class"/>
    <s v="RS-19765"/>
    <s v="Roland Schwarz"/>
    <s v="Corporate"/>
    <s v="United States"/>
    <x v="321"/>
    <x v="20"/>
    <n v="29483"/>
    <s v="South"/>
    <s v="OFF-BI-10001597"/>
    <s v="Office Supplies"/>
    <s v="Binders"/>
    <s v="Wilson Jones Ledger-Size, Piano-Hinge Binder, 2&quot;, Blue"/>
    <x v="2170"/>
    <n v="8"/>
    <n v="0"/>
    <n v="157.36319999999998"/>
  </r>
  <r>
    <n v="2595"/>
    <s v="CA-2017-149048"/>
    <d v="2017-05-13T00:00:00"/>
    <d v="2017-05-17T00:00:00"/>
    <s v="Standard Class"/>
    <s v="BM-11650"/>
    <s v="Brian Moss"/>
    <s v="Corporate"/>
    <s v="United States"/>
    <x v="38"/>
    <x v="14"/>
    <n v="47201"/>
    <s v="Central"/>
    <s v="OFF-EN-10003296"/>
    <s v="Office Supplies"/>
    <s v="Envelopes"/>
    <s v="Tyvek Side-Opening Peel &amp; Seel Expanding Envelopes"/>
    <x v="2171"/>
    <n v="2"/>
    <n v="0"/>
    <n v="81.432000000000002"/>
  </r>
  <r>
    <n v="2596"/>
    <s v="CA-2017-149048"/>
    <d v="2017-05-13T00:00:00"/>
    <d v="2017-05-17T00:00:00"/>
    <s v="Standard Class"/>
    <s v="BM-11650"/>
    <s v="Brian Moss"/>
    <s v="Corporate"/>
    <s v="United States"/>
    <x v="38"/>
    <x v="14"/>
    <n v="47201"/>
    <s v="Central"/>
    <s v="OFF-BI-10004632"/>
    <s v="Office Supplies"/>
    <s v="Binders"/>
    <s v="Ibico Hi-Tech Manual Binding System"/>
    <x v="2172"/>
    <n v="3"/>
    <n v="0"/>
    <n v="411.73649999999998"/>
  </r>
  <r>
    <n v="2597"/>
    <s v="CA-2017-149048"/>
    <d v="2017-05-13T00:00:00"/>
    <d v="2017-05-17T00:00:00"/>
    <s v="Standard Class"/>
    <s v="BM-11650"/>
    <s v="Brian Moss"/>
    <s v="Corporate"/>
    <s v="United States"/>
    <x v="38"/>
    <x v="14"/>
    <n v="47201"/>
    <s v="Central"/>
    <s v="TEC-PH-10002310"/>
    <s v="Technology"/>
    <s v="Phones"/>
    <s v="Plantronics Calisto P620-M USB Wireless Speakerphone System"/>
    <x v="2173"/>
    <n v="3"/>
    <n v="0"/>
    <n v="158.75190000000003"/>
  </r>
  <r>
    <n v="2598"/>
    <s v="CA-2017-149048"/>
    <d v="2017-05-13T00:00:00"/>
    <d v="2017-05-17T00:00:00"/>
    <s v="Standard Class"/>
    <s v="BM-11650"/>
    <s v="Brian Moss"/>
    <s v="Corporate"/>
    <s v="United States"/>
    <x v="38"/>
    <x v="14"/>
    <n v="47201"/>
    <s v="Central"/>
    <s v="OFF-ST-10000078"/>
    <s v="Office Supplies"/>
    <s v="Storage"/>
    <s v="Tennsco 6- and 18-Compartment Lockers"/>
    <x v="2174"/>
    <n v="2"/>
    <n v="0"/>
    <n v="95.461199999999963"/>
  </r>
  <r>
    <n v="2599"/>
    <s v="CA-2017-149048"/>
    <d v="2017-05-13T00:00:00"/>
    <d v="2017-05-17T00:00:00"/>
    <s v="Standard Class"/>
    <s v="BM-11650"/>
    <s v="Brian Moss"/>
    <s v="Corporate"/>
    <s v="United States"/>
    <x v="38"/>
    <x v="14"/>
    <n v="47201"/>
    <s v="Central"/>
    <s v="OFF-PA-10001752"/>
    <s v="Office Supplies"/>
    <s v="Paper"/>
    <s v="Hammermill CopyPlus Copy Paper (20Lb. and 84 Bright)"/>
    <x v="1830"/>
    <n v="3"/>
    <n v="0"/>
    <n v="7.3206000000000007"/>
  </r>
  <r>
    <n v="2600"/>
    <s v="CA-2017-108553"/>
    <d v="2017-04-23T00:00:00"/>
    <d v="2017-04-29T00:00:00"/>
    <s v="Standard Class"/>
    <s v="SK-19990"/>
    <s v="Sally Knutson"/>
    <s v="Consumer"/>
    <s v="United States"/>
    <x v="20"/>
    <x v="15"/>
    <n v="10024"/>
    <s v="East"/>
    <s v="OFF-AP-10000026"/>
    <s v="Office Supplies"/>
    <s v="Appliances"/>
    <s v="Tripp Lite Isotel 6 Outlet Surge Protector with Fax/Modem Protection"/>
    <x v="2175"/>
    <n v="2"/>
    <n v="0"/>
    <n v="35.362599999999986"/>
  </r>
  <r>
    <n v="2601"/>
    <s v="CA-2017-108553"/>
    <d v="2017-04-23T00:00:00"/>
    <d v="2017-04-29T00:00:00"/>
    <s v="Standard Class"/>
    <s v="SK-19990"/>
    <s v="Sally Knutson"/>
    <s v="Consumer"/>
    <s v="United States"/>
    <x v="20"/>
    <x v="15"/>
    <n v="10024"/>
    <s v="East"/>
    <s v="OFF-SU-10002573"/>
    <s v="Office Supplies"/>
    <s v="Supplies"/>
    <s v="Acme 10&quot; Easy Grip Assistive Scissors"/>
    <x v="2176"/>
    <n v="7"/>
    <n v="0"/>
    <n v="36.812999999999988"/>
  </r>
  <r>
    <n v="2602"/>
    <s v="CA-2016-165848"/>
    <d v="2016-06-04T00:00:00"/>
    <d v="2016-06-04T00:00:00"/>
    <s v="Same Day"/>
    <s v="EN-13780"/>
    <s v="Edward Nazzal"/>
    <s v="Consumer"/>
    <s v="United States"/>
    <x v="20"/>
    <x v="15"/>
    <n v="10035"/>
    <s v="East"/>
    <s v="OFF-PA-10000349"/>
    <s v="Office Supplies"/>
    <s v="Paper"/>
    <s v="Easy-staple paper"/>
    <x v="1830"/>
    <n v="3"/>
    <n v="0"/>
    <n v="7.0218000000000007"/>
  </r>
  <r>
    <n v="2603"/>
    <s v="CA-2016-165848"/>
    <d v="2016-06-04T00:00:00"/>
    <d v="2016-06-04T00:00:00"/>
    <s v="Same Day"/>
    <s v="EN-13780"/>
    <s v="Edward Nazzal"/>
    <s v="Consumer"/>
    <s v="United States"/>
    <x v="20"/>
    <x v="15"/>
    <n v="10035"/>
    <s v="East"/>
    <s v="TEC-MA-10003356"/>
    <s v="Technology"/>
    <s v="Machines"/>
    <s v="Panasonic KX MC6040 Color Laser Multifunction Printer"/>
    <x v="2177"/>
    <n v="3"/>
    <n v="0"/>
    <n v="364.45949999999993"/>
  </r>
  <r>
    <n v="2604"/>
    <s v="CA-2016-165848"/>
    <d v="2016-06-04T00:00:00"/>
    <d v="2016-06-04T00:00:00"/>
    <s v="Same Day"/>
    <s v="EN-13780"/>
    <s v="Edward Nazzal"/>
    <s v="Consumer"/>
    <s v="United States"/>
    <x v="20"/>
    <x v="15"/>
    <n v="10035"/>
    <s v="East"/>
    <s v="FUR-BO-10000362"/>
    <s v="Furniture"/>
    <s v="Bookcases"/>
    <s v="Sauder Inglewood Library Bookcases"/>
    <x v="2178"/>
    <n v="1"/>
    <n v="0.2"/>
    <n v="5.129400000000004"/>
  </r>
  <r>
    <n v="2605"/>
    <s v="CA-2016-165848"/>
    <d v="2016-06-04T00:00:00"/>
    <d v="2016-06-04T00:00:00"/>
    <s v="Same Day"/>
    <s v="EN-13780"/>
    <s v="Edward Nazzal"/>
    <s v="Consumer"/>
    <s v="United States"/>
    <x v="20"/>
    <x v="15"/>
    <n v="10035"/>
    <s v="East"/>
    <s v="FUR-FU-10003878"/>
    <s v="Furniture"/>
    <s v="Furnishings"/>
    <s v="Linden 10&quot; Round Wall Clock, Black"/>
    <x v="2179"/>
    <n v="4"/>
    <n v="0"/>
    <n v="20.780799999999999"/>
  </r>
  <r>
    <n v="2606"/>
    <s v="CA-2014-112718"/>
    <d v="2014-12-16T00:00:00"/>
    <d v="2014-12-21T00:00:00"/>
    <s v="Standard Class"/>
    <s v="KN-16450"/>
    <s v="Kean Nguyen"/>
    <s v="Corporate"/>
    <s v="United States"/>
    <x v="108"/>
    <x v="2"/>
    <n v="32216"/>
    <s v="South"/>
    <s v="OFF-BI-10000591"/>
    <s v="Office Supplies"/>
    <s v="Binders"/>
    <s v="Avery Binder Labels"/>
    <x v="2180"/>
    <n v="1"/>
    <n v="0.7"/>
    <n v="-0.85579999999999989"/>
  </r>
  <r>
    <n v="2607"/>
    <s v="CA-2016-154053"/>
    <d v="2016-03-04T00:00:00"/>
    <d v="2016-03-10T00:00:00"/>
    <s v="Standard Class"/>
    <s v="MG-17890"/>
    <s v="Michael Granlund"/>
    <s v="Home Office"/>
    <s v="United States"/>
    <x v="70"/>
    <x v="1"/>
    <n v="92024"/>
    <s v="West"/>
    <s v="OFF-AR-10003727"/>
    <s v="Office Supplies"/>
    <s v="Art"/>
    <s v="Berol Giant Pencil Sharpener"/>
    <x v="2181"/>
    <n v="1"/>
    <n v="0"/>
    <n v="4.9270999999999976"/>
  </r>
  <r>
    <n v="2608"/>
    <s v="CA-2014-127446"/>
    <d v="2014-11-25T00:00:00"/>
    <d v="2014-11-30T00:00:00"/>
    <s v="Standard Class"/>
    <s v="MC-17590"/>
    <s v="Matt Collister"/>
    <s v="Corporate"/>
    <s v="United States"/>
    <x v="81"/>
    <x v="5"/>
    <n v="76017"/>
    <s v="Central"/>
    <s v="TEC-AC-10001635"/>
    <s v="Technology"/>
    <s v="Accessories"/>
    <s v="KeyTronic KT400U2 - Keyboard - Black"/>
    <x v="1072"/>
    <n v="3"/>
    <n v="0.2"/>
    <n v="0"/>
  </r>
  <r>
    <n v="2609"/>
    <s v="CA-2014-127446"/>
    <d v="2014-11-25T00:00:00"/>
    <d v="2014-11-30T00:00:00"/>
    <s v="Standard Class"/>
    <s v="MC-17590"/>
    <s v="Matt Collister"/>
    <s v="Corporate"/>
    <s v="United States"/>
    <x v="81"/>
    <x v="5"/>
    <n v="76017"/>
    <s v="Central"/>
    <s v="OFF-LA-10001317"/>
    <s v="Office Supplies"/>
    <s v="Labels"/>
    <s v="Avery 520"/>
    <x v="2182"/>
    <n v="1"/>
    <n v="0.2"/>
    <n v="0.88200000000000001"/>
  </r>
  <r>
    <n v="2610"/>
    <s v="CA-2014-127446"/>
    <d v="2014-11-25T00:00:00"/>
    <d v="2014-11-30T00:00:00"/>
    <s v="Standard Class"/>
    <s v="MC-17590"/>
    <s v="Matt Collister"/>
    <s v="Corporate"/>
    <s v="United States"/>
    <x v="81"/>
    <x v="5"/>
    <n v="76017"/>
    <s v="Central"/>
    <s v="FUR-TA-10000577"/>
    <s v="Furniture"/>
    <s v="Tables"/>
    <s v="Bretford CR4500 Series Slim Rectangular Table"/>
    <x v="2183"/>
    <n v="5"/>
    <n v="0.3"/>
    <n v="-121.87349999999992"/>
  </r>
  <r>
    <n v="2611"/>
    <s v="CA-2014-127446"/>
    <d v="2014-11-25T00:00:00"/>
    <d v="2014-11-30T00:00:00"/>
    <s v="Standard Class"/>
    <s v="MC-17590"/>
    <s v="Matt Collister"/>
    <s v="Corporate"/>
    <s v="United States"/>
    <x v="81"/>
    <x v="5"/>
    <n v="76017"/>
    <s v="Central"/>
    <s v="OFF-LA-10000248"/>
    <s v="Office Supplies"/>
    <s v="Labels"/>
    <s v="Avery 52"/>
    <x v="2184"/>
    <n v="2"/>
    <n v="0.2"/>
    <n v="1.9925999999999999"/>
  </r>
  <r>
    <n v="2612"/>
    <s v="CA-2014-127446"/>
    <d v="2014-11-25T00:00:00"/>
    <d v="2014-11-30T00:00:00"/>
    <s v="Standard Class"/>
    <s v="MC-17590"/>
    <s v="Matt Collister"/>
    <s v="Corporate"/>
    <s v="United States"/>
    <x v="81"/>
    <x v="5"/>
    <n v="76017"/>
    <s v="Central"/>
    <s v="OFF-PA-10000955"/>
    <s v="Office Supplies"/>
    <s v="Paper"/>
    <s v="Southworth 25% Cotton Granite Paper &amp; Envelopes"/>
    <x v="937"/>
    <n v="3"/>
    <n v="0.2"/>
    <n v="5.1011999999999995"/>
  </r>
  <r>
    <n v="2613"/>
    <s v="CA-2014-127446"/>
    <d v="2014-11-25T00:00:00"/>
    <d v="2014-11-30T00:00:00"/>
    <s v="Standard Class"/>
    <s v="MC-17590"/>
    <s v="Matt Collister"/>
    <s v="Corporate"/>
    <s v="United States"/>
    <x v="81"/>
    <x v="5"/>
    <n v="76017"/>
    <s v="Central"/>
    <s v="FUR-FU-10000221"/>
    <s v="Furniture"/>
    <s v="Furnishings"/>
    <s v="Master Caster Door Stop, Brown"/>
    <x v="861"/>
    <n v="3"/>
    <n v="0.6"/>
    <n v="-3.9624000000000006"/>
  </r>
  <r>
    <n v="2614"/>
    <s v="CA-2016-137204"/>
    <d v="2016-04-28T00:00:00"/>
    <d v="2016-05-05T00:00:00"/>
    <s v="Standard Class"/>
    <s v="BO-11350"/>
    <s v="Bill Overfelt"/>
    <s v="Corporate"/>
    <s v="United States"/>
    <x v="1"/>
    <x v="1"/>
    <n v="90045"/>
    <s v="West"/>
    <s v="FUR-CH-10002304"/>
    <s v="Furniture"/>
    <s v="Chairs"/>
    <s v="Global Stack Chair without Arms, Black"/>
    <x v="2185"/>
    <n v="2"/>
    <n v="0.2"/>
    <n v="2.5980000000000008"/>
  </r>
  <r>
    <n v="2615"/>
    <s v="CA-2014-147298"/>
    <d v="2014-04-26T00:00:00"/>
    <d v="2014-05-03T00:00:00"/>
    <s v="Standard Class"/>
    <s v="AG-10300"/>
    <s v="Aleksandra Gannaway"/>
    <s v="Corporate"/>
    <s v="United States"/>
    <x v="1"/>
    <x v="1"/>
    <n v="90049"/>
    <s v="West"/>
    <s v="FUR-CH-10004886"/>
    <s v="Furniture"/>
    <s v="Chairs"/>
    <s v="Bevis Steel Folding Chairs"/>
    <x v="2186"/>
    <n v="3"/>
    <n v="0.2"/>
    <n v="23.027999999999992"/>
  </r>
  <r>
    <n v="2616"/>
    <s v="CA-2014-147298"/>
    <d v="2014-04-26T00:00:00"/>
    <d v="2014-05-03T00:00:00"/>
    <s v="Standard Class"/>
    <s v="AG-10300"/>
    <s v="Aleksandra Gannaway"/>
    <s v="Corporate"/>
    <s v="United States"/>
    <x v="1"/>
    <x v="1"/>
    <n v="90049"/>
    <s v="West"/>
    <s v="OFF-BI-10001525"/>
    <s v="Office Supplies"/>
    <s v="Binders"/>
    <s v="Acco Pressboard Covers with Storage Hooks, 14 7/8&quot; x 11&quot;, Executive Red"/>
    <x v="2187"/>
    <n v="6"/>
    <n v="0.2"/>
    <n v="5.714999999999999"/>
  </r>
  <r>
    <n v="2617"/>
    <s v="CA-2017-147942"/>
    <d v="2017-04-01T00:00:00"/>
    <d v="2017-04-05T00:00:00"/>
    <s v="Standard Class"/>
    <s v="MS-17365"/>
    <s v="Maribeth Schnelling"/>
    <s v="Consumer"/>
    <s v="United States"/>
    <x v="8"/>
    <x v="1"/>
    <n v="94110"/>
    <s v="West"/>
    <s v="OFF-LA-10003663"/>
    <s v="Office Supplies"/>
    <s v="Labels"/>
    <s v="Avery 498"/>
    <x v="399"/>
    <n v="2"/>
    <n v="0"/>
    <n v="2.7166000000000001"/>
  </r>
  <r>
    <n v="2618"/>
    <s v="CA-2017-147942"/>
    <d v="2017-04-01T00:00:00"/>
    <d v="2017-04-05T00:00:00"/>
    <s v="Standard Class"/>
    <s v="MS-17365"/>
    <s v="Maribeth Schnelling"/>
    <s v="Consumer"/>
    <s v="United States"/>
    <x v="8"/>
    <x v="1"/>
    <n v="94110"/>
    <s v="West"/>
    <s v="OFF-BI-10001294"/>
    <s v="Office Supplies"/>
    <s v="Binders"/>
    <s v="Fellowes Binding Cases"/>
    <x v="2188"/>
    <n v="13"/>
    <n v="0.2"/>
    <n v="38.024999999999977"/>
  </r>
  <r>
    <n v="2619"/>
    <s v="CA-2017-115931"/>
    <d v="2017-12-22T00:00:00"/>
    <d v="2017-12-26T00:00:00"/>
    <s v="Standard Class"/>
    <s v="JM-15655"/>
    <s v="Jim Mitchum"/>
    <s v="Corporate"/>
    <s v="United States"/>
    <x v="51"/>
    <x v="27"/>
    <n v="88220"/>
    <s v="West"/>
    <s v="OFF-AR-10000369"/>
    <s v="Office Supplies"/>
    <s v="Art"/>
    <s v="Design Ebony Sketching Pencil"/>
    <x v="2189"/>
    <n v="3"/>
    <n v="0"/>
    <n v="1.0841999999999998"/>
  </r>
  <r>
    <n v="2620"/>
    <s v="CA-2017-115931"/>
    <d v="2017-12-22T00:00:00"/>
    <d v="2017-12-26T00:00:00"/>
    <s v="Standard Class"/>
    <s v="JM-15655"/>
    <s v="Jim Mitchum"/>
    <s v="Corporate"/>
    <s v="United States"/>
    <x v="51"/>
    <x v="27"/>
    <n v="88220"/>
    <s v="West"/>
    <s v="TEC-PH-10001300"/>
    <s v="Technology"/>
    <s v="Phones"/>
    <s v="iKross Bluetooth Portable Keyboard + Cell Phone Stand Holder + Brush for Apple iPhone 5S 5C 5, 4S 4"/>
    <x v="2190"/>
    <n v="4"/>
    <n v="0.2"/>
    <n v="6.7039999999999971"/>
  </r>
  <r>
    <n v="2621"/>
    <s v="CA-2017-115931"/>
    <d v="2017-12-22T00:00:00"/>
    <d v="2017-12-26T00:00:00"/>
    <s v="Standard Class"/>
    <s v="JM-15655"/>
    <s v="Jim Mitchum"/>
    <s v="Corporate"/>
    <s v="United States"/>
    <x v="51"/>
    <x v="27"/>
    <n v="88220"/>
    <s v="West"/>
    <s v="OFF-ST-10000876"/>
    <s v="Office Supplies"/>
    <s v="Storage"/>
    <s v="Eldon Simplefile Box Office"/>
    <x v="2191"/>
    <n v="3"/>
    <n v="0"/>
    <n v="10.4496"/>
  </r>
  <r>
    <n v="2622"/>
    <s v="CA-2017-115931"/>
    <d v="2017-12-22T00:00:00"/>
    <d v="2017-12-26T00:00:00"/>
    <s v="Standard Class"/>
    <s v="JM-15655"/>
    <s v="Jim Mitchum"/>
    <s v="Corporate"/>
    <s v="United States"/>
    <x v="51"/>
    <x v="27"/>
    <n v="88220"/>
    <s v="West"/>
    <s v="OFF-LA-10001404"/>
    <s v="Office Supplies"/>
    <s v="Labels"/>
    <s v="Avery 517"/>
    <x v="1782"/>
    <n v="5"/>
    <n v="0"/>
    <n v="8.6715"/>
  </r>
  <r>
    <n v="2623"/>
    <s v="CA-2014-164861"/>
    <d v="2014-12-03T00:00:00"/>
    <d v="2014-12-06T00:00:00"/>
    <s v="Second Class"/>
    <s v="MC-17635"/>
    <s v="Matthew Clasen"/>
    <s v="Corporate"/>
    <s v="United States"/>
    <x v="285"/>
    <x v="25"/>
    <n v="63116"/>
    <s v="Central"/>
    <s v="OFF-PA-10001972"/>
    <s v="Office Supplies"/>
    <s v="Paper"/>
    <s v="Xerox 214"/>
    <x v="243"/>
    <n v="4"/>
    <n v="0"/>
    <n v="12.441600000000001"/>
  </r>
  <r>
    <n v="2624"/>
    <s v="CA-2017-127180"/>
    <d v="2017-10-22T00:00:00"/>
    <d v="2017-10-24T00:00:00"/>
    <s v="First Class"/>
    <s v="TA-21385"/>
    <s v="Tom Ashbrook"/>
    <s v="Home Office"/>
    <s v="United States"/>
    <x v="20"/>
    <x v="15"/>
    <n v="10024"/>
    <s v="East"/>
    <s v="TEC-CO-10004722"/>
    <s v="Technology"/>
    <s v="Copiers"/>
    <s v="Canon imageCLASS 2200 Advanced Copier"/>
    <x v="2192"/>
    <n v="4"/>
    <n v="0.2"/>
    <n v="3919.9887999999992"/>
  </r>
  <r>
    <n v="2625"/>
    <s v="CA-2017-127180"/>
    <d v="2017-10-22T00:00:00"/>
    <d v="2017-10-24T00:00:00"/>
    <s v="First Class"/>
    <s v="TA-21385"/>
    <s v="Tom Ashbrook"/>
    <s v="Home Office"/>
    <s v="United States"/>
    <x v="20"/>
    <x v="15"/>
    <n v="10024"/>
    <s v="East"/>
    <s v="TEC-PH-10001494"/>
    <s v="Technology"/>
    <s v="Phones"/>
    <s v="Polycom CX600 IP Phone VoIP phone"/>
    <x v="2193"/>
    <n v="8"/>
    <n v="0"/>
    <n v="647.89200000000005"/>
  </r>
  <r>
    <n v="2626"/>
    <s v="CA-2017-127180"/>
    <d v="2017-10-22T00:00:00"/>
    <d v="2017-10-24T00:00:00"/>
    <s v="First Class"/>
    <s v="TA-21385"/>
    <s v="Tom Ashbrook"/>
    <s v="Home Office"/>
    <s v="United States"/>
    <x v="20"/>
    <x v="15"/>
    <n v="10024"/>
    <s v="East"/>
    <s v="OFF-EN-10002500"/>
    <s v="Office Supplies"/>
    <s v="Envelopes"/>
    <s v="Globe Weis Peel &amp; Seel First Class Envelopes"/>
    <x v="1019"/>
    <n v="5"/>
    <n v="0"/>
    <n v="28.754999999999995"/>
  </r>
  <r>
    <n v="2627"/>
    <s v="CA-2017-127180"/>
    <d v="2017-10-22T00:00:00"/>
    <d v="2017-10-24T00:00:00"/>
    <s v="First Class"/>
    <s v="TA-21385"/>
    <s v="Tom Ashbrook"/>
    <s v="Home Office"/>
    <s v="United States"/>
    <x v="20"/>
    <x v="15"/>
    <n v="10024"/>
    <s v="East"/>
    <s v="TEC-PH-10003800"/>
    <s v="Technology"/>
    <s v="Phones"/>
    <s v="i.Sound Portable Power - 8000 mAh"/>
    <x v="2194"/>
    <n v="1"/>
    <n v="0"/>
    <n v="0.52989999999999782"/>
  </r>
  <r>
    <n v="2628"/>
    <s v="US-2017-165344"/>
    <d v="2017-11-13T00:00:00"/>
    <d v="2017-11-15T00:00:00"/>
    <s v="First Class"/>
    <s v="SB-20290"/>
    <s v="Sean Braxton"/>
    <s v="Corporate"/>
    <s v="United States"/>
    <x v="24"/>
    <x v="24"/>
    <n v="45503"/>
    <s v="East"/>
    <s v="TEC-AC-10002399"/>
    <s v="Technology"/>
    <s v="Accessories"/>
    <s v="SanDisk Cruzer 32 GB USB Flash Drive"/>
    <x v="2195"/>
    <n v="4"/>
    <n v="0.2"/>
    <n v="9.1295999999999964"/>
  </r>
  <r>
    <n v="2629"/>
    <s v="US-2017-165344"/>
    <d v="2017-11-13T00:00:00"/>
    <d v="2017-11-15T00:00:00"/>
    <s v="First Class"/>
    <s v="SB-20290"/>
    <s v="Sean Braxton"/>
    <s v="Corporate"/>
    <s v="United States"/>
    <x v="24"/>
    <x v="24"/>
    <n v="45503"/>
    <s v="East"/>
    <s v="TEC-MA-10002210"/>
    <s v="Technology"/>
    <s v="Machines"/>
    <s v="Epson TM-T88V Direct Thermal Printer - Monochrome - Desktop"/>
    <x v="2196"/>
    <n v="7"/>
    <n v="0.7"/>
    <n v="-935.95949999999993"/>
  </r>
  <r>
    <n v="2630"/>
    <s v="US-2017-165344"/>
    <d v="2017-11-13T00:00:00"/>
    <d v="2017-11-15T00:00:00"/>
    <s v="First Class"/>
    <s v="SB-20290"/>
    <s v="Sean Braxton"/>
    <s v="Corporate"/>
    <s v="United States"/>
    <x v="24"/>
    <x v="24"/>
    <n v="45503"/>
    <s v="East"/>
    <s v="OFF-BI-10003196"/>
    <s v="Office Supplies"/>
    <s v="Binders"/>
    <s v="Accohide Poly Flexible Ring Binders"/>
    <x v="2197"/>
    <n v="10"/>
    <n v="0.7"/>
    <n v="-7.4799999999999969"/>
  </r>
  <r>
    <n v="2631"/>
    <s v="CA-2015-168186"/>
    <d v="2015-09-10T00:00:00"/>
    <d v="2015-09-15T00:00:00"/>
    <s v="Standard Class"/>
    <s v="AB-10150"/>
    <s v="Aimee Bixby"/>
    <s v="Consumer"/>
    <s v="United States"/>
    <x v="251"/>
    <x v="26"/>
    <n v="74133"/>
    <s v="Central"/>
    <s v="OFF-PA-10000477"/>
    <s v="Office Supplies"/>
    <s v="Paper"/>
    <s v="Xerox 1952"/>
    <x v="1830"/>
    <n v="3"/>
    <n v="0"/>
    <n v="7.0218000000000007"/>
  </r>
  <r>
    <n v="2632"/>
    <s v="US-2017-110604"/>
    <d v="2017-05-15T00:00:00"/>
    <d v="2017-05-20T00:00:00"/>
    <s v="Standard Class"/>
    <s v="JF-15295"/>
    <s v="Jason Fortune-"/>
    <s v="Consumer"/>
    <s v="United States"/>
    <x v="4"/>
    <x v="4"/>
    <n v="98103"/>
    <s v="West"/>
    <s v="FUR-FU-10000076"/>
    <s v="Furniture"/>
    <s v="Furnishings"/>
    <s v="24-Hour Round Wall Clock"/>
    <x v="792"/>
    <n v="2"/>
    <n v="0"/>
    <n v="17.182800000000004"/>
  </r>
  <r>
    <n v="2633"/>
    <s v="US-2017-110604"/>
    <d v="2017-05-15T00:00:00"/>
    <d v="2017-05-20T00:00:00"/>
    <s v="Standard Class"/>
    <s v="JF-15295"/>
    <s v="Jason Fortune-"/>
    <s v="Consumer"/>
    <s v="United States"/>
    <x v="4"/>
    <x v="4"/>
    <n v="98103"/>
    <s v="West"/>
    <s v="FUR-CH-10002017"/>
    <s v="Furniture"/>
    <s v="Chairs"/>
    <s v="SAFCO Optional Arm Kit for Workspace Cribbage Stacking Chair"/>
    <x v="2198"/>
    <n v="2"/>
    <n v="0.2"/>
    <n v="4.2623999999999977"/>
  </r>
  <r>
    <n v="2634"/>
    <s v="US-2017-110604"/>
    <d v="2017-05-15T00:00:00"/>
    <d v="2017-05-20T00:00:00"/>
    <s v="Standard Class"/>
    <s v="JF-15295"/>
    <s v="Jason Fortune-"/>
    <s v="Consumer"/>
    <s v="United States"/>
    <x v="4"/>
    <x v="4"/>
    <n v="98103"/>
    <s v="West"/>
    <s v="FUR-CH-10004287"/>
    <s v="Furniture"/>
    <s v="Chairs"/>
    <s v="SAFCO Arco Folding Chair"/>
    <x v="2199"/>
    <n v="1"/>
    <n v="0.2"/>
    <n v="24.857999999999983"/>
  </r>
  <r>
    <n v="2635"/>
    <s v="CA-2015-116750"/>
    <d v="2015-07-05T00:00:00"/>
    <d v="2015-07-10T00:00:00"/>
    <s v="Second Class"/>
    <s v="BF-10975"/>
    <s v="Barbara Fisher"/>
    <s v="Corporate"/>
    <s v="United States"/>
    <x v="115"/>
    <x v="3"/>
    <n v="28314"/>
    <s v="South"/>
    <s v="FUR-FU-10003829"/>
    <s v="Furniture"/>
    <s v="Furnishings"/>
    <s v="Stackable Trays"/>
    <x v="1268"/>
    <n v="2"/>
    <n v="0.2"/>
    <n v="0.73919999999999941"/>
  </r>
  <r>
    <n v="2636"/>
    <s v="CA-2015-116750"/>
    <d v="2015-07-05T00:00:00"/>
    <d v="2015-07-10T00:00:00"/>
    <s v="Second Class"/>
    <s v="BF-10975"/>
    <s v="Barbara Fisher"/>
    <s v="Corporate"/>
    <s v="United States"/>
    <x v="115"/>
    <x v="3"/>
    <n v="28314"/>
    <s v="South"/>
    <s v="OFF-BI-10004728"/>
    <s v="Office Supplies"/>
    <s v="Binders"/>
    <s v="Wilson Jones Turn Tabs Binder Tool for Ring Binders"/>
    <x v="2200"/>
    <n v="5"/>
    <n v="0.7"/>
    <n v="-5.7840000000000007"/>
  </r>
  <r>
    <n v="2637"/>
    <s v="CA-2015-162369"/>
    <d v="2015-08-15T00:00:00"/>
    <d v="2015-08-19T00:00:00"/>
    <s v="Standard Class"/>
    <s v="TT-21265"/>
    <s v="Tim Taslimi"/>
    <s v="Corporate"/>
    <s v="United States"/>
    <x v="1"/>
    <x v="1"/>
    <n v="90045"/>
    <s v="West"/>
    <s v="OFF-ST-10000046"/>
    <s v="Office Supplies"/>
    <s v="Storage"/>
    <s v="Fellowes Super Stor/Drawer Files"/>
    <x v="2144"/>
    <n v="2"/>
    <n v="0"/>
    <n v="61.38900000000001"/>
  </r>
  <r>
    <n v="2638"/>
    <s v="CA-2017-108441"/>
    <d v="2017-06-12T00:00:00"/>
    <d v="2017-06-18T00:00:00"/>
    <s v="Standard Class"/>
    <s v="SB-20170"/>
    <s v="Sarah Bern"/>
    <s v="Consumer"/>
    <s v="United States"/>
    <x v="20"/>
    <x v="15"/>
    <n v="10035"/>
    <s v="East"/>
    <s v="OFF-PA-10000697"/>
    <s v="Office Supplies"/>
    <s v="Paper"/>
    <s v="TOPS Voice Message Log Book, Flash Format"/>
    <x v="2201"/>
    <n v="4"/>
    <n v="0"/>
    <n v="9.3295999999999992"/>
  </r>
  <r>
    <n v="2639"/>
    <s v="CA-2017-108441"/>
    <d v="2017-06-12T00:00:00"/>
    <d v="2017-06-18T00:00:00"/>
    <s v="Standard Class"/>
    <s v="SB-20170"/>
    <s v="Sarah Bern"/>
    <s v="Consumer"/>
    <s v="United States"/>
    <x v="20"/>
    <x v="15"/>
    <n v="10035"/>
    <s v="East"/>
    <s v="OFF-BI-10000848"/>
    <s v="Office Supplies"/>
    <s v="Binders"/>
    <s v="Angle-D Ring Binders"/>
    <x v="535"/>
    <n v="3"/>
    <n v="0.2"/>
    <n v="4.2665999999999986"/>
  </r>
  <r>
    <n v="2640"/>
    <s v="CA-2017-108441"/>
    <d v="2017-06-12T00:00:00"/>
    <d v="2017-06-18T00:00:00"/>
    <s v="Standard Class"/>
    <s v="SB-20170"/>
    <s v="Sarah Bern"/>
    <s v="Consumer"/>
    <s v="United States"/>
    <x v="20"/>
    <x v="15"/>
    <n v="10035"/>
    <s v="East"/>
    <s v="OFF-AR-10004691"/>
    <s v="Office Supplies"/>
    <s v="Art"/>
    <s v="Boston 1730 StandUp Electric Pencil Sharpener"/>
    <x v="2202"/>
    <n v="3"/>
    <n v="0"/>
    <n v="16.676400000000001"/>
  </r>
  <r>
    <n v="2641"/>
    <s v="CA-2017-108441"/>
    <d v="2017-06-12T00:00:00"/>
    <d v="2017-06-18T00:00:00"/>
    <s v="Standard Class"/>
    <s v="SB-20170"/>
    <s v="Sarah Bern"/>
    <s v="Consumer"/>
    <s v="United States"/>
    <x v="20"/>
    <x v="15"/>
    <n v="10035"/>
    <s v="East"/>
    <s v="FUR-CH-10000595"/>
    <s v="Furniture"/>
    <s v="Chairs"/>
    <s v="Safco Contoured Stacking Chairs"/>
    <x v="2203"/>
    <n v="4"/>
    <n v="0.1"/>
    <n v="143.03999999999996"/>
  </r>
  <r>
    <n v="2642"/>
    <s v="CA-2015-169740"/>
    <d v="2015-02-20T00:00:00"/>
    <d v="2015-02-25T00:00:00"/>
    <s v="Standard Class"/>
    <s v="LM-17065"/>
    <s v="Liz MacKendrick"/>
    <s v="Consumer"/>
    <s v="United States"/>
    <x v="322"/>
    <x v="36"/>
    <n v="71901"/>
    <s v="South"/>
    <s v="TEC-AC-10000927"/>
    <s v="Technology"/>
    <s v="Accessories"/>
    <s v="Anker Ultrathin Bluetooth Wireless Keyboard Aluminum Cover with Stand "/>
    <x v="809"/>
    <n v="1"/>
    <n v="0"/>
    <n v="2.9989999999999988"/>
  </r>
  <r>
    <n v="2643"/>
    <s v="CA-2016-124051"/>
    <d v="2016-12-29T00:00:00"/>
    <d v="2016-12-30T00:00:00"/>
    <s v="First Class"/>
    <s v="KA-16525"/>
    <s v="Kelly Andreada"/>
    <s v="Consumer"/>
    <s v="United States"/>
    <x v="34"/>
    <x v="10"/>
    <n v="60505"/>
    <s v="Central"/>
    <s v="OFF-PA-10001289"/>
    <s v="Office Supplies"/>
    <s v="Paper"/>
    <s v="White Computer Printout Paper by Universal"/>
    <x v="781"/>
    <n v="6"/>
    <n v="0.2"/>
    <n v="67.442399999999992"/>
  </r>
  <r>
    <n v="2644"/>
    <s v="CA-2016-149111"/>
    <d v="2016-04-17T00:00:00"/>
    <d v="2016-04-21T00:00:00"/>
    <s v="Second Class"/>
    <s v="BF-11170"/>
    <s v="Ben Ferrer"/>
    <s v="Home Office"/>
    <s v="United States"/>
    <x v="253"/>
    <x v="3"/>
    <n v="27604"/>
    <s v="South"/>
    <s v="TEC-PH-10003092"/>
    <s v="Technology"/>
    <s v="Phones"/>
    <s v="Motorola L804"/>
    <x v="2204"/>
    <n v="1"/>
    <n v="0.2"/>
    <n v="4.1390999999999991"/>
  </r>
  <r>
    <n v="2645"/>
    <s v="CA-2016-149111"/>
    <d v="2016-04-17T00:00:00"/>
    <d v="2016-04-21T00:00:00"/>
    <s v="Second Class"/>
    <s v="BF-11170"/>
    <s v="Ben Ferrer"/>
    <s v="Home Office"/>
    <s v="United States"/>
    <x v="253"/>
    <x v="3"/>
    <n v="27604"/>
    <s v="South"/>
    <s v="FUR-FU-10000206"/>
    <s v="Furniture"/>
    <s v="Furnishings"/>
    <s v="GE General Purpose, Extra Long Life, Showcase &amp; Floodlight Incandescent Bulbs"/>
    <x v="2205"/>
    <n v="8"/>
    <n v="0.2"/>
    <n v="6.2855999999999987"/>
  </r>
  <r>
    <n v="2646"/>
    <s v="CA-2014-131002"/>
    <d v="2014-09-07T00:00:00"/>
    <d v="2014-09-12T00:00:00"/>
    <s v="Second Class"/>
    <s v="TB-21400"/>
    <s v="Tom Boeckenhauer"/>
    <s v="Consumer"/>
    <s v="United States"/>
    <x v="251"/>
    <x v="26"/>
    <n v="74133"/>
    <s v="Central"/>
    <s v="FUR-FU-10004270"/>
    <s v="Furniture"/>
    <s v="Furnishings"/>
    <s v="Executive Impressions 13&quot; Clairmont Wall Clock"/>
    <x v="2206"/>
    <n v="3"/>
    <n v="0"/>
    <n v="23.652900000000002"/>
  </r>
  <r>
    <n v="2647"/>
    <s v="CA-2014-131002"/>
    <d v="2014-09-07T00:00:00"/>
    <d v="2014-09-12T00:00:00"/>
    <s v="Second Class"/>
    <s v="TB-21400"/>
    <s v="Tom Boeckenhauer"/>
    <s v="Consumer"/>
    <s v="United States"/>
    <x v="251"/>
    <x v="26"/>
    <n v="74133"/>
    <s v="Central"/>
    <s v="OFF-BI-10000948"/>
    <s v="Office Supplies"/>
    <s v="Binders"/>
    <s v="GBC Laser Imprintable Binding System Covers, Desert Sand"/>
    <x v="2207"/>
    <n v="3"/>
    <n v="0"/>
    <n v="20.120699999999999"/>
  </r>
  <r>
    <n v="2648"/>
    <s v="CA-2014-131002"/>
    <d v="2014-09-07T00:00:00"/>
    <d v="2014-09-12T00:00:00"/>
    <s v="Second Class"/>
    <s v="TB-21400"/>
    <s v="Tom Boeckenhauer"/>
    <s v="Consumer"/>
    <s v="United States"/>
    <x v="251"/>
    <x v="26"/>
    <n v="74133"/>
    <s v="Central"/>
    <s v="OFF-PA-10000223"/>
    <s v="Office Supplies"/>
    <s v="Paper"/>
    <s v="Xerox 2000"/>
    <x v="91"/>
    <n v="2"/>
    <n v="0"/>
    <n v="6.2208000000000006"/>
  </r>
  <r>
    <n v="2649"/>
    <s v="CA-2014-131002"/>
    <d v="2014-09-07T00:00:00"/>
    <d v="2014-09-12T00:00:00"/>
    <s v="Second Class"/>
    <s v="TB-21400"/>
    <s v="Tom Boeckenhauer"/>
    <s v="Consumer"/>
    <s v="United States"/>
    <x v="251"/>
    <x v="26"/>
    <n v="74133"/>
    <s v="Central"/>
    <s v="FUR-FU-10004665"/>
    <s v="Furniture"/>
    <s v="Furnishings"/>
    <s v="3M Polarizing Task Lamp with Clamp Arm, Light Gray"/>
    <x v="2137"/>
    <n v="6"/>
    <n v="0"/>
    <n v="213.68880000000001"/>
  </r>
  <r>
    <n v="2650"/>
    <s v="CA-2014-131002"/>
    <d v="2014-09-07T00:00:00"/>
    <d v="2014-09-12T00:00:00"/>
    <s v="Second Class"/>
    <s v="TB-21400"/>
    <s v="Tom Boeckenhauer"/>
    <s v="Consumer"/>
    <s v="United States"/>
    <x v="251"/>
    <x v="26"/>
    <n v="74133"/>
    <s v="Central"/>
    <s v="TEC-PH-10000215"/>
    <s v="Technology"/>
    <s v="Phones"/>
    <s v="Plantronics Cordless Phone Headset with In-line Volume - M214C"/>
    <x v="1245"/>
    <n v="3"/>
    <n v="0"/>
    <n v="28.309500000000007"/>
  </r>
  <r>
    <n v="2651"/>
    <s v="US-2016-146794"/>
    <d v="2016-09-26T00:00:00"/>
    <d v="2016-10-01T00:00:00"/>
    <s v="Standard Class"/>
    <s v="SH-19975"/>
    <s v="Sally Hughsby"/>
    <s v="Corporate"/>
    <s v="United States"/>
    <x v="86"/>
    <x v="1"/>
    <n v="92345"/>
    <s v="West"/>
    <s v="FUR-BO-10004467"/>
    <s v="Furniture"/>
    <s v="Bookcases"/>
    <s v="Bestar Classic Bookcase"/>
    <x v="2208"/>
    <n v="5"/>
    <n v="0.15"/>
    <n v="19.997999999999976"/>
  </r>
  <r>
    <n v="2652"/>
    <s v="CA-2017-112515"/>
    <d v="2017-09-17T00:00:00"/>
    <d v="2017-09-21T00:00:00"/>
    <s v="Second Class"/>
    <s v="AS-10225"/>
    <s v="Alan Schoenberger"/>
    <s v="Corporate"/>
    <s v="United States"/>
    <x v="212"/>
    <x v="7"/>
    <n v="84604"/>
    <s v="West"/>
    <s v="OFF-BI-10000829"/>
    <s v="Office Supplies"/>
    <s v="Binders"/>
    <s v="Avery Non-Stick Binders"/>
    <x v="2209"/>
    <n v="3"/>
    <n v="0.2"/>
    <n v="3.5021999999999989"/>
  </r>
  <r>
    <n v="2653"/>
    <s v="CA-2017-112515"/>
    <d v="2017-09-17T00:00:00"/>
    <d v="2017-09-21T00:00:00"/>
    <s v="Second Class"/>
    <s v="AS-10225"/>
    <s v="Alan Schoenberger"/>
    <s v="Corporate"/>
    <s v="United States"/>
    <x v="212"/>
    <x v="7"/>
    <n v="84604"/>
    <s v="West"/>
    <s v="OFF-BI-10003712"/>
    <s v="Office Supplies"/>
    <s v="Binders"/>
    <s v="Acco Pressboard Covers with Storage Hooks, 14 7/8&quot; x 11&quot;, Light Blue"/>
    <x v="696"/>
    <n v="3"/>
    <n v="0.2"/>
    <n v="4.2716999999999992"/>
  </r>
  <r>
    <n v="2654"/>
    <s v="CA-2017-112515"/>
    <d v="2017-09-17T00:00:00"/>
    <d v="2017-09-21T00:00:00"/>
    <s v="Second Class"/>
    <s v="AS-10225"/>
    <s v="Alan Schoenberger"/>
    <s v="Corporate"/>
    <s v="United States"/>
    <x v="212"/>
    <x v="7"/>
    <n v="84604"/>
    <s v="West"/>
    <s v="OFF-PA-10000062"/>
    <s v="Office Supplies"/>
    <s v="Paper"/>
    <s v="Green Bar Computer Printout Paper"/>
    <x v="2210"/>
    <n v="3"/>
    <n v="0"/>
    <n v="80.791200000000003"/>
  </r>
  <r>
    <n v="2655"/>
    <s v="CA-2017-112515"/>
    <d v="2017-09-17T00:00:00"/>
    <d v="2017-09-21T00:00:00"/>
    <s v="Second Class"/>
    <s v="AS-10225"/>
    <s v="Alan Schoenberger"/>
    <s v="Corporate"/>
    <s v="United States"/>
    <x v="212"/>
    <x v="7"/>
    <n v="84604"/>
    <s v="West"/>
    <s v="FUR-BO-10003404"/>
    <s v="Furniture"/>
    <s v="Bookcases"/>
    <s v="Global Adaptabilites Bookcase, Cherry/Storm Gray Finish"/>
    <x v="2211"/>
    <n v="3"/>
    <n v="0"/>
    <n v="77.576399999999921"/>
  </r>
  <r>
    <n v="2656"/>
    <s v="CA-2017-112515"/>
    <d v="2017-09-17T00:00:00"/>
    <d v="2017-09-21T00:00:00"/>
    <s v="Second Class"/>
    <s v="AS-10225"/>
    <s v="Alan Schoenberger"/>
    <s v="Corporate"/>
    <s v="United States"/>
    <x v="212"/>
    <x v="7"/>
    <n v="84604"/>
    <s v="West"/>
    <s v="OFF-BI-10004233"/>
    <s v="Office Supplies"/>
    <s v="Binders"/>
    <s v="GBC Pre-Punched Binding Paper, Plastic, White, 8-1/2&quot; x 11&quot;"/>
    <x v="2212"/>
    <n v="2"/>
    <n v="0.2"/>
    <n v="8.9543999999999997"/>
  </r>
  <r>
    <n v="2657"/>
    <s v="CA-2017-112515"/>
    <d v="2017-09-17T00:00:00"/>
    <d v="2017-09-21T00:00:00"/>
    <s v="Second Class"/>
    <s v="AS-10225"/>
    <s v="Alan Schoenberger"/>
    <s v="Corporate"/>
    <s v="United States"/>
    <x v="212"/>
    <x v="7"/>
    <n v="84604"/>
    <s v="West"/>
    <s v="OFF-ST-10001272"/>
    <s v="Office Supplies"/>
    <s v="Storage"/>
    <s v="Mini 13-1/2 Capacity Data Binder Rack, Pearl"/>
    <x v="2213"/>
    <n v="2"/>
    <n v="0"/>
    <n v="65.435000000000002"/>
  </r>
  <r>
    <n v="2658"/>
    <s v="CA-2017-112515"/>
    <d v="2017-09-17T00:00:00"/>
    <d v="2017-09-21T00:00:00"/>
    <s v="Second Class"/>
    <s v="AS-10225"/>
    <s v="Alan Schoenberger"/>
    <s v="Corporate"/>
    <s v="United States"/>
    <x v="212"/>
    <x v="7"/>
    <n v="84604"/>
    <s v="West"/>
    <s v="OFF-LA-10001175"/>
    <s v="Office Supplies"/>
    <s v="Labels"/>
    <s v="Avery 514"/>
    <x v="936"/>
    <n v="5"/>
    <n v="0"/>
    <n v="7.056"/>
  </r>
  <r>
    <n v="2659"/>
    <s v="CA-2016-150343"/>
    <d v="2016-08-16T00:00:00"/>
    <d v="2016-08-20T00:00:00"/>
    <s v="Standard Class"/>
    <s v="PK-19075"/>
    <s v="Pete Kriz"/>
    <s v="Consumer"/>
    <s v="United States"/>
    <x v="8"/>
    <x v="1"/>
    <n v="94110"/>
    <s v="West"/>
    <s v="OFF-EN-10004030"/>
    <s v="Office Supplies"/>
    <s v="Envelopes"/>
    <s v="Convenience Packs of Business Envelopes"/>
    <x v="139"/>
    <n v="3"/>
    <n v="0"/>
    <n v="5.1042000000000005"/>
  </r>
  <r>
    <n v="2660"/>
    <s v="CA-2015-135538"/>
    <d v="2015-12-24T00:00:00"/>
    <d v="2015-12-28T00:00:00"/>
    <s v="Standard Class"/>
    <s v="HR-14830"/>
    <s v="Harold Ryan"/>
    <s v="Corporate"/>
    <s v="United States"/>
    <x v="23"/>
    <x v="16"/>
    <n v="85234"/>
    <s v="West"/>
    <s v="FUR-CH-10004287"/>
    <s v="Furniture"/>
    <s v="Chairs"/>
    <s v="SAFCO Arco Folding Chair"/>
    <x v="2214"/>
    <n v="4"/>
    <n v="0.2"/>
    <n v="99.431999999999931"/>
  </r>
  <r>
    <n v="2661"/>
    <s v="CA-2017-123372"/>
    <d v="2017-11-28T00:00:00"/>
    <d v="2017-12-02T00:00:00"/>
    <s v="Standard Class"/>
    <s v="DG-13300"/>
    <s v="Deirdre Greer"/>
    <s v="Corporate"/>
    <s v="United States"/>
    <x v="20"/>
    <x v="15"/>
    <n v="10035"/>
    <s v="East"/>
    <s v="TEC-PH-10002834"/>
    <s v="Technology"/>
    <s v="Phones"/>
    <s v="Google Nexus 5"/>
    <x v="2215"/>
    <n v="11"/>
    <n v="0"/>
    <n v="494.97250000000003"/>
  </r>
  <r>
    <n v="2662"/>
    <s v="CA-2017-123372"/>
    <d v="2017-11-28T00:00:00"/>
    <d v="2017-12-02T00:00:00"/>
    <s v="Standard Class"/>
    <s v="DG-13300"/>
    <s v="Deirdre Greer"/>
    <s v="Corporate"/>
    <s v="United States"/>
    <x v="20"/>
    <x v="15"/>
    <n v="10035"/>
    <s v="East"/>
    <s v="OFF-EN-10003055"/>
    <s v="Office Supplies"/>
    <s v="Envelopes"/>
    <s v="Blue String-Tie &amp; Button Interoffice Envelopes, 10 x 13"/>
    <x v="1105"/>
    <n v="2"/>
    <n v="0"/>
    <n v="35.981999999999992"/>
  </r>
  <r>
    <n v="2663"/>
    <s v="CA-2017-159604"/>
    <d v="2017-04-14T00:00:00"/>
    <d v="2017-04-15T00:00:00"/>
    <s v="First Class"/>
    <s v="CL-12700"/>
    <s v="Craig Leslie"/>
    <s v="Home Office"/>
    <s v="United States"/>
    <x v="24"/>
    <x v="25"/>
    <n v="65807"/>
    <s v="Central"/>
    <s v="OFF-BI-10003460"/>
    <s v="Office Supplies"/>
    <s v="Binders"/>
    <s v="Acco 3-Hole Punch"/>
    <x v="2216"/>
    <n v="2"/>
    <n v="0"/>
    <n v="4.2047999999999996"/>
  </r>
  <r>
    <n v="2664"/>
    <s v="CA-2016-164784"/>
    <d v="2016-05-01T00:00:00"/>
    <d v="2016-05-04T00:00:00"/>
    <s v="First Class"/>
    <s v="HF-14995"/>
    <s v="Herbert Flentye"/>
    <s v="Consumer"/>
    <s v="United States"/>
    <x v="26"/>
    <x v="18"/>
    <n v="38109"/>
    <s v="South"/>
    <s v="OFF-LA-10001569"/>
    <s v="Office Supplies"/>
    <s v="Labels"/>
    <s v="Avery 499"/>
    <x v="2217"/>
    <n v="1"/>
    <n v="0.2"/>
    <n v="1.2948"/>
  </r>
  <r>
    <n v="2665"/>
    <s v="CA-2016-164784"/>
    <d v="2016-05-01T00:00:00"/>
    <d v="2016-05-04T00:00:00"/>
    <s v="First Class"/>
    <s v="HF-14995"/>
    <s v="Herbert Flentye"/>
    <s v="Consumer"/>
    <s v="United States"/>
    <x v="26"/>
    <x v="18"/>
    <n v="38109"/>
    <s v="South"/>
    <s v="FUR-TA-10004534"/>
    <s v="Furniture"/>
    <s v="Tables"/>
    <s v="Bevis 44 x 96 Conference Tables"/>
    <x v="2218"/>
    <n v="3"/>
    <n v="0.4"/>
    <n v="-142.07100000000008"/>
  </r>
  <r>
    <n v="2666"/>
    <s v="CA-2016-164784"/>
    <d v="2016-05-01T00:00:00"/>
    <d v="2016-05-04T00:00:00"/>
    <s v="First Class"/>
    <s v="HF-14995"/>
    <s v="Herbert Flentye"/>
    <s v="Consumer"/>
    <s v="United States"/>
    <x v="26"/>
    <x v="18"/>
    <n v="38109"/>
    <s v="South"/>
    <s v="OFF-BI-10002954"/>
    <s v="Office Supplies"/>
    <s v="Binders"/>
    <s v="Newell 3-Hole Punched Plastic Slotted Magazine Holders for Binders"/>
    <x v="2219"/>
    <n v="2"/>
    <n v="0.7"/>
    <n v="-2.0107999999999997"/>
  </r>
  <r>
    <n v="2667"/>
    <s v="CA-2016-111794"/>
    <d v="2016-10-01T00:00:00"/>
    <d v="2016-10-01T00:00:00"/>
    <s v="Same Day"/>
    <s v="HG-15025"/>
    <s v="Hunter Glantz"/>
    <s v="Consumer"/>
    <s v="United States"/>
    <x v="112"/>
    <x v="5"/>
    <n v="79109"/>
    <s v="Central"/>
    <s v="TEC-AC-10003832"/>
    <s v="Technology"/>
    <s v="Accessories"/>
    <s v="Imation 16GB Mini TravelDrive USB 2.0 Flash Drive"/>
    <x v="2220"/>
    <n v="3"/>
    <n v="0.2"/>
    <n v="20.8719"/>
  </r>
  <r>
    <n v="2668"/>
    <s v="CA-2016-111794"/>
    <d v="2016-10-01T00:00:00"/>
    <d v="2016-10-01T00:00:00"/>
    <s v="Same Day"/>
    <s v="HG-15025"/>
    <s v="Hunter Glantz"/>
    <s v="Consumer"/>
    <s v="United States"/>
    <x v="112"/>
    <x v="5"/>
    <n v="79109"/>
    <s v="Central"/>
    <s v="OFF-PA-10000474"/>
    <s v="Office Supplies"/>
    <s v="Paper"/>
    <s v="Easy-staple paper"/>
    <x v="2221"/>
    <n v="1"/>
    <n v="0.2"/>
    <n v="9.568799999999996"/>
  </r>
  <r>
    <n v="2669"/>
    <s v="US-2015-139759"/>
    <d v="2015-08-25T00:00:00"/>
    <d v="2015-08-30T00:00:00"/>
    <s v="Standard Class"/>
    <s v="NL-18310"/>
    <s v="Nancy Lomonaco"/>
    <s v="Home Office"/>
    <s v="United States"/>
    <x v="1"/>
    <x v="1"/>
    <n v="90045"/>
    <s v="West"/>
    <s v="FUR-CH-10002774"/>
    <s v="Furniture"/>
    <s v="Chairs"/>
    <s v="Global Deluxe Stacking Chair, Gray"/>
    <x v="1597"/>
    <n v="1"/>
    <n v="0.2"/>
    <n v="4.5881999999999987"/>
  </r>
  <r>
    <n v="2670"/>
    <s v="US-2015-139759"/>
    <d v="2015-08-25T00:00:00"/>
    <d v="2015-08-30T00:00:00"/>
    <s v="Standard Class"/>
    <s v="NL-18310"/>
    <s v="Nancy Lomonaco"/>
    <s v="Home Office"/>
    <s v="United States"/>
    <x v="1"/>
    <x v="1"/>
    <n v="90045"/>
    <s v="West"/>
    <s v="OFF-AP-10002765"/>
    <s v="Office Supplies"/>
    <s v="Appliances"/>
    <s v="Fellowes Advanced Computer Series Surge Protectors"/>
    <x v="2222"/>
    <n v="4"/>
    <n v="0"/>
    <n v="29.668800000000005"/>
  </r>
  <r>
    <n v="2671"/>
    <s v="CA-2014-126403"/>
    <d v="2014-09-09T00:00:00"/>
    <d v="2014-09-12T00:00:00"/>
    <s v="Second Class"/>
    <s v="RR-19525"/>
    <s v="Rick Reed"/>
    <s v="Corporate"/>
    <s v="United States"/>
    <x v="90"/>
    <x v="31"/>
    <n v="1852"/>
    <s v="East"/>
    <s v="OFF-PA-10001144"/>
    <s v="Office Supplies"/>
    <s v="Paper"/>
    <s v="Xerox 1913"/>
    <x v="1696"/>
    <n v="3"/>
    <n v="0"/>
    <n v="79.891199999999998"/>
  </r>
  <r>
    <n v="2672"/>
    <s v="CA-2014-126403"/>
    <d v="2014-09-09T00:00:00"/>
    <d v="2014-09-12T00:00:00"/>
    <s v="Second Class"/>
    <s v="RR-19525"/>
    <s v="Rick Reed"/>
    <s v="Corporate"/>
    <s v="United States"/>
    <x v="90"/>
    <x v="31"/>
    <n v="1852"/>
    <s v="East"/>
    <s v="FUR-CH-10003761"/>
    <s v="Furniture"/>
    <s v="Chairs"/>
    <s v="Global Italian Leather Office Chair"/>
    <x v="2223"/>
    <n v="6"/>
    <n v="0"/>
    <n v="212.18759999999997"/>
  </r>
  <r>
    <n v="2673"/>
    <s v="CA-2014-126403"/>
    <d v="2014-09-09T00:00:00"/>
    <d v="2014-09-12T00:00:00"/>
    <s v="Second Class"/>
    <s v="RR-19525"/>
    <s v="Rick Reed"/>
    <s v="Corporate"/>
    <s v="United States"/>
    <x v="90"/>
    <x v="31"/>
    <n v="1852"/>
    <s v="East"/>
    <s v="OFF-PA-10004665"/>
    <s v="Office Supplies"/>
    <s v="Paper"/>
    <s v="Advantus Motivational Note Cards"/>
    <x v="2224"/>
    <n v="2"/>
    <n v="0"/>
    <n v="12.837999999999999"/>
  </r>
  <r>
    <n v="2674"/>
    <s v="CA-2014-126403"/>
    <d v="2014-09-09T00:00:00"/>
    <d v="2014-09-12T00:00:00"/>
    <s v="Second Class"/>
    <s v="RR-19525"/>
    <s v="Rick Reed"/>
    <s v="Corporate"/>
    <s v="United States"/>
    <x v="90"/>
    <x v="31"/>
    <n v="1852"/>
    <s v="East"/>
    <s v="OFF-ST-10000078"/>
    <s v="Office Supplies"/>
    <s v="Storage"/>
    <s v="Tennsco 6- and 18-Compartment Lockers"/>
    <x v="2225"/>
    <n v="5"/>
    <n v="0"/>
    <n v="238.65299999999991"/>
  </r>
  <r>
    <n v="2675"/>
    <s v="CA-2017-136875"/>
    <d v="2017-12-03T00:00:00"/>
    <d v="2017-12-03T00:00:00"/>
    <s v="Same Day"/>
    <s v="TC-21295"/>
    <s v="Toby Carlisle"/>
    <s v="Consumer"/>
    <s v="United States"/>
    <x v="70"/>
    <x v="1"/>
    <n v="92024"/>
    <s v="West"/>
    <s v="OFF-PA-10000357"/>
    <s v="Office Supplies"/>
    <s v="Paper"/>
    <s v="Xerox 1888"/>
    <x v="1696"/>
    <n v="3"/>
    <n v="0"/>
    <n v="79.891199999999998"/>
  </r>
  <r>
    <n v="2676"/>
    <s v="CA-2017-132185"/>
    <d v="2017-11-27T00:00:00"/>
    <d v="2017-12-02T00:00:00"/>
    <s v="Standard Class"/>
    <s v="DB-13615"/>
    <s v="Doug Bickford"/>
    <s v="Consumer"/>
    <s v="United States"/>
    <x v="153"/>
    <x v="3"/>
    <n v="28806"/>
    <s v="South"/>
    <s v="OFF-AR-10000422"/>
    <s v="Office Supplies"/>
    <s v="Art"/>
    <s v="Pencil and Crayon Sharpener"/>
    <x v="2216"/>
    <n v="5"/>
    <n v="0.2"/>
    <n v="0.76649999999999974"/>
  </r>
  <r>
    <n v="2677"/>
    <s v="CA-2017-132185"/>
    <d v="2017-11-27T00:00:00"/>
    <d v="2017-12-02T00:00:00"/>
    <s v="Standard Class"/>
    <s v="DB-13615"/>
    <s v="Doug Bickford"/>
    <s v="Consumer"/>
    <s v="United States"/>
    <x v="153"/>
    <x v="3"/>
    <n v="28806"/>
    <s v="South"/>
    <s v="OFF-AP-10001205"/>
    <s v="Office Supplies"/>
    <s v="Appliances"/>
    <s v="Belkin 5 Outlet SurgeMaster Power Centers"/>
    <x v="2226"/>
    <n v="1"/>
    <n v="0.2"/>
    <n v="4.3584000000000032"/>
  </r>
  <r>
    <n v="2678"/>
    <s v="US-2014-160780"/>
    <d v="2014-06-21T00:00:00"/>
    <d v="2014-06-21T00:00:00"/>
    <s v="Same Day"/>
    <s v="SV-20785"/>
    <s v="Stewart Visinsky"/>
    <s v="Consumer"/>
    <s v="United States"/>
    <x v="206"/>
    <x v="22"/>
    <n v="81001"/>
    <s v="West"/>
    <s v="OFF-BI-10001116"/>
    <s v="Office Supplies"/>
    <s v="Binders"/>
    <s v="Wilson Jones 1&quot; Hanging DublLock Ring Binders"/>
    <x v="2227"/>
    <n v="7"/>
    <n v="0.7"/>
    <n v="-8.1311999999999998"/>
  </r>
  <r>
    <n v="2679"/>
    <s v="US-2014-160780"/>
    <d v="2014-06-21T00:00:00"/>
    <d v="2014-06-21T00:00:00"/>
    <s v="Same Day"/>
    <s v="SV-20785"/>
    <s v="Stewart Visinsky"/>
    <s v="Consumer"/>
    <s v="United States"/>
    <x v="206"/>
    <x v="22"/>
    <n v="81001"/>
    <s v="West"/>
    <s v="OFF-BI-10002931"/>
    <s v="Office Supplies"/>
    <s v="Binders"/>
    <s v="Avery Trapezoid Extra Heavy Duty 4&quot; Binders"/>
    <x v="2228"/>
    <n v="2"/>
    <n v="0.7"/>
    <n v="-16.775999999999996"/>
  </r>
  <r>
    <n v="2680"/>
    <s v="CA-2017-127026"/>
    <d v="2017-01-21T00:00:00"/>
    <d v="2017-01-27T00:00:00"/>
    <s v="Standard Class"/>
    <s v="MH-18115"/>
    <s v="Mick Hernandez"/>
    <s v="Home Office"/>
    <s v="United States"/>
    <x v="25"/>
    <x v="12"/>
    <n v="49201"/>
    <s v="Central"/>
    <s v="OFF-BI-10000546"/>
    <s v="Office Supplies"/>
    <s v="Binders"/>
    <s v="Avery Durable Binders"/>
    <x v="936"/>
    <n v="5"/>
    <n v="0"/>
    <n v="7.056"/>
  </r>
  <r>
    <n v="2681"/>
    <s v="CA-2017-127026"/>
    <d v="2017-01-21T00:00:00"/>
    <d v="2017-01-27T00:00:00"/>
    <s v="Standard Class"/>
    <s v="MH-18115"/>
    <s v="Mick Hernandez"/>
    <s v="Home Office"/>
    <s v="United States"/>
    <x v="25"/>
    <x v="12"/>
    <n v="49201"/>
    <s v="Central"/>
    <s v="TEC-AC-10002049"/>
    <s v="Technology"/>
    <s v="Accessories"/>
    <s v="Logitech G19 Programmable Gaming Keyboard"/>
    <x v="1008"/>
    <n v="5"/>
    <n v="0"/>
    <n v="111.59099999999995"/>
  </r>
  <r>
    <n v="2682"/>
    <s v="CA-2017-127026"/>
    <d v="2017-01-21T00:00:00"/>
    <d v="2017-01-27T00:00:00"/>
    <s v="Standard Class"/>
    <s v="MH-18115"/>
    <s v="Mick Hernandez"/>
    <s v="Home Office"/>
    <s v="United States"/>
    <x v="25"/>
    <x v="12"/>
    <n v="49201"/>
    <s v="Central"/>
    <s v="OFF-BI-10001196"/>
    <s v="Office Supplies"/>
    <s v="Binders"/>
    <s v="Avery Flip-Chart Easel Binder, Black"/>
    <x v="2229"/>
    <n v="4"/>
    <n v="0"/>
    <n v="42.074399999999997"/>
  </r>
  <r>
    <n v="2683"/>
    <s v="CA-2017-127026"/>
    <d v="2017-01-21T00:00:00"/>
    <d v="2017-01-27T00:00:00"/>
    <s v="Standard Class"/>
    <s v="MH-18115"/>
    <s v="Mick Hernandez"/>
    <s v="Home Office"/>
    <s v="United States"/>
    <x v="25"/>
    <x v="12"/>
    <n v="49201"/>
    <s v="Central"/>
    <s v="TEC-MA-10002981"/>
    <s v="Technology"/>
    <s v="Machines"/>
    <s v="I.R.I.S IRISCard Anywhere 5 Card Scanner"/>
    <x v="2230"/>
    <n v="3"/>
    <n v="0.1"/>
    <n v="152.08829999999998"/>
  </r>
  <r>
    <n v="2684"/>
    <s v="CA-2017-127026"/>
    <d v="2017-01-21T00:00:00"/>
    <d v="2017-01-27T00:00:00"/>
    <s v="Standard Class"/>
    <s v="MH-18115"/>
    <s v="Mick Hernandez"/>
    <s v="Home Office"/>
    <s v="United States"/>
    <x v="25"/>
    <x v="12"/>
    <n v="49201"/>
    <s v="Central"/>
    <s v="TEC-PH-10003601"/>
    <s v="Technology"/>
    <s v="Phones"/>
    <s v="Ativa D5772 2-Line 5.8GHz Digital Expandable Corded/Cordless Phone System with Answering &amp; Caller ID/Call Waiting, Black/Silver"/>
    <x v="2231"/>
    <n v="1"/>
    <n v="0"/>
    <n v="49.496999999999986"/>
  </r>
  <r>
    <n v="2685"/>
    <s v="CA-2017-137085"/>
    <d v="2017-06-29T00:00:00"/>
    <d v="2017-07-06T00:00:00"/>
    <s v="Standard Class"/>
    <s v="CT-11995"/>
    <s v="Carol Triggs"/>
    <s v="Consumer"/>
    <s v="United States"/>
    <x v="1"/>
    <x v="1"/>
    <n v="90004"/>
    <s v="West"/>
    <s v="OFF-BI-10000632"/>
    <s v="Office Supplies"/>
    <s v="Binders"/>
    <s v="Satellite Sectional Post Binders"/>
    <x v="2232"/>
    <n v="9"/>
    <n v="0.2"/>
    <n v="101.57939999999999"/>
  </r>
  <r>
    <n v="2686"/>
    <s v="CA-2016-133123"/>
    <d v="2016-09-06T00:00:00"/>
    <d v="2016-09-11T00:00:00"/>
    <s v="Standard Class"/>
    <s v="KB-16315"/>
    <s v="Karl Braun"/>
    <s v="Consumer"/>
    <s v="United States"/>
    <x v="222"/>
    <x v="3"/>
    <n v="27360"/>
    <s v="South"/>
    <s v="OFF-EN-10003055"/>
    <s v="Office Supplies"/>
    <s v="Envelopes"/>
    <s v="Blue String-Tie &amp; Button Interoffice Envelopes, 10 x 13"/>
    <x v="2233"/>
    <n v="3"/>
    <n v="0.2"/>
    <n v="29.984999999999985"/>
  </r>
  <r>
    <n v="2687"/>
    <s v="CA-2016-133123"/>
    <d v="2016-09-06T00:00:00"/>
    <d v="2016-09-11T00:00:00"/>
    <s v="Standard Class"/>
    <s v="KB-16315"/>
    <s v="Karl Braun"/>
    <s v="Consumer"/>
    <s v="United States"/>
    <x v="222"/>
    <x v="3"/>
    <n v="27360"/>
    <s v="South"/>
    <s v="OFF-BI-10001031"/>
    <s v="Office Supplies"/>
    <s v="Binders"/>
    <s v="Pressboard Data Binders by Wilson Jones"/>
    <x v="2234"/>
    <n v="2"/>
    <n v="0.7"/>
    <n v="-2.4563999999999995"/>
  </r>
  <r>
    <n v="2688"/>
    <s v="US-2016-128195"/>
    <d v="2016-08-04T00:00:00"/>
    <d v="2016-08-05T00:00:00"/>
    <s v="First Class"/>
    <s v="RA-19285"/>
    <s v="Ralph Arnett"/>
    <s v="Consumer"/>
    <s v="United States"/>
    <x v="97"/>
    <x v="10"/>
    <n v="61604"/>
    <s v="Central"/>
    <s v="OFF-BI-10002003"/>
    <s v="Office Supplies"/>
    <s v="Binders"/>
    <s v="Ibico Presentation Index for Binding Systems"/>
    <x v="2235"/>
    <n v="5"/>
    <n v="0.8"/>
    <n v="-6.5670000000000019"/>
  </r>
  <r>
    <n v="2689"/>
    <s v="CA-2015-153220"/>
    <d v="2015-11-12T00:00:00"/>
    <d v="2015-11-14T00:00:00"/>
    <s v="First Class"/>
    <s v="YC-21895"/>
    <s v="Yoseph Carroll"/>
    <s v="Corporate"/>
    <s v="United States"/>
    <x v="1"/>
    <x v="1"/>
    <n v="90032"/>
    <s v="West"/>
    <s v="OFF-PA-10003016"/>
    <s v="Office Supplies"/>
    <s v="Paper"/>
    <s v="Adams &quot;While You Were Out&quot; Message Pads"/>
    <x v="2236"/>
    <n v="5"/>
    <n v="0"/>
    <n v="7.0649999999999995"/>
  </r>
  <r>
    <n v="2690"/>
    <s v="CA-2014-123064"/>
    <d v="2014-06-30T00:00:00"/>
    <d v="2014-07-02T00:00:00"/>
    <s v="First Class"/>
    <s v="RA-19915"/>
    <s v="Russell Applegate"/>
    <s v="Consumer"/>
    <s v="United States"/>
    <x v="22"/>
    <x v="10"/>
    <n v="60653"/>
    <s v="Central"/>
    <s v="OFF-AR-10004582"/>
    <s v="Office Supplies"/>
    <s v="Art"/>
    <s v="BIC Brite Liner Grip Highlighters"/>
    <x v="797"/>
    <n v="4"/>
    <n v="0.2"/>
    <n v="1.6399999999999995"/>
  </r>
  <r>
    <n v="2691"/>
    <s v="CA-2017-156412"/>
    <d v="2017-12-04T00:00:00"/>
    <d v="2017-12-08T00:00:00"/>
    <s v="Standard Class"/>
    <s v="CM-12160"/>
    <s v="Charles McCrossin"/>
    <s v="Consumer"/>
    <s v="United States"/>
    <x v="10"/>
    <x v="9"/>
    <n v="19134"/>
    <s v="East"/>
    <s v="OFF-BI-10004364"/>
    <s v="Office Supplies"/>
    <s v="Binders"/>
    <s v="Storex Dura Pro Binders"/>
    <x v="2237"/>
    <n v="3"/>
    <n v="0.7"/>
    <n v="-4.4550000000000001"/>
  </r>
  <r>
    <n v="2692"/>
    <s v="US-2016-144211"/>
    <d v="2016-08-28T00:00:00"/>
    <d v="2016-09-02T00:00:00"/>
    <s v="Standard Class"/>
    <s v="CS-12130"/>
    <s v="Chad Sievert"/>
    <s v="Consumer"/>
    <s v="United States"/>
    <x v="323"/>
    <x v="22"/>
    <n v="80112"/>
    <s v="West"/>
    <s v="OFF-PA-10002246"/>
    <s v="Office Supplies"/>
    <s v="Paper"/>
    <s v="Wirebound Four 2-3/4 x 5 Forms per Page, 400 Sets per Book"/>
    <x v="1154"/>
    <n v="3"/>
    <n v="0.2"/>
    <n v="5.6115000000000004"/>
  </r>
  <r>
    <n v="2693"/>
    <s v="US-2016-144211"/>
    <d v="2016-08-28T00:00:00"/>
    <d v="2016-09-02T00:00:00"/>
    <s v="Standard Class"/>
    <s v="CS-12130"/>
    <s v="Chad Sievert"/>
    <s v="Consumer"/>
    <s v="United States"/>
    <x v="323"/>
    <x v="22"/>
    <n v="80112"/>
    <s v="West"/>
    <s v="TEC-PH-10002890"/>
    <s v="Technology"/>
    <s v="Phones"/>
    <s v="AT&amp;T 17929 Lendline Telephone"/>
    <x v="2238"/>
    <n v="3"/>
    <n v="0.2"/>
    <n v="8.1432000000000002"/>
  </r>
  <r>
    <n v="2694"/>
    <s v="CA-2016-138079"/>
    <d v="2016-01-22T00:00:00"/>
    <d v="2016-01-28T00:00:00"/>
    <s v="Standard Class"/>
    <s v="AJ-10795"/>
    <s v="Anthony Johnson"/>
    <s v="Corporate"/>
    <s v="United States"/>
    <x v="4"/>
    <x v="4"/>
    <n v="98115"/>
    <s v="West"/>
    <s v="FUR-FU-10001475"/>
    <s v="Furniture"/>
    <s v="Furnishings"/>
    <s v="Contract Clock, 14&quot;, Brown"/>
    <x v="2239"/>
    <n v="5"/>
    <n v="0"/>
    <n v="37.366"/>
  </r>
  <r>
    <n v="2695"/>
    <s v="CA-2014-143182"/>
    <d v="2014-10-15T00:00:00"/>
    <d v="2014-10-20T00:00:00"/>
    <s v="Standard Class"/>
    <s v="DL-12865"/>
    <s v="Dan Lawera"/>
    <s v="Consumer"/>
    <s v="United States"/>
    <x v="146"/>
    <x v="2"/>
    <n v="33012"/>
    <s v="South"/>
    <s v="FUR-FU-10004270"/>
    <s v="Furniture"/>
    <s v="Furnishings"/>
    <s v="Executive Impressions 13&quot; Clairmont Wall Clock"/>
    <x v="2240"/>
    <n v="1"/>
    <n v="0.2"/>
    <n v="4.0383000000000013"/>
  </r>
  <r>
    <n v="2696"/>
    <s v="CA-2016-161662"/>
    <d v="2016-02-07T00:00:00"/>
    <d v="2016-02-09T00:00:00"/>
    <s v="First Class"/>
    <s v="BE-11410"/>
    <s v="Bobby Elias"/>
    <s v="Consumer"/>
    <s v="United States"/>
    <x v="152"/>
    <x v="24"/>
    <n v="43130"/>
    <s v="East"/>
    <s v="OFF-PA-10003465"/>
    <s v="Office Supplies"/>
    <s v="Paper"/>
    <s v="Xerox 1912"/>
    <x v="2241"/>
    <n v="2"/>
    <n v="0.2"/>
    <n v="10.623199999999997"/>
  </r>
  <r>
    <n v="2697"/>
    <s v="CA-2014-145317"/>
    <d v="2014-03-18T00:00:00"/>
    <d v="2014-03-23T00:00:00"/>
    <s v="Standard Class"/>
    <s v="SM-20320"/>
    <s v="Sean Miller"/>
    <s v="Home Office"/>
    <s v="United States"/>
    <x v="108"/>
    <x v="2"/>
    <n v="32216"/>
    <s v="South"/>
    <s v="TEC-MA-10003626"/>
    <s v="Technology"/>
    <s v="Machines"/>
    <s v="Hewlett-Packard Deskjet 6540 Color Inkjet Printer"/>
    <x v="2242"/>
    <n v="4"/>
    <n v="0.5"/>
    <n v="-16.426000000000045"/>
  </r>
  <r>
    <n v="2698"/>
    <s v="CA-2014-145317"/>
    <d v="2014-03-18T00:00:00"/>
    <d v="2014-03-23T00:00:00"/>
    <s v="Standard Class"/>
    <s v="SM-20320"/>
    <s v="Sean Miller"/>
    <s v="Home Office"/>
    <s v="United States"/>
    <x v="108"/>
    <x v="2"/>
    <n v="32216"/>
    <s v="South"/>
    <s v="TEC-MA-10002412"/>
    <s v="Technology"/>
    <s v="Machines"/>
    <s v="Cisco TelePresence System EX90 Videoconferencing Unit"/>
    <x v="2243"/>
    <n v="6"/>
    <n v="0.5"/>
    <n v="-1811.0784000000021"/>
  </r>
  <r>
    <n v="2699"/>
    <s v="CA-2014-145317"/>
    <d v="2014-03-18T00:00:00"/>
    <d v="2014-03-23T00:00:00"/>
    <s v="Standard Class"/>
    <s v="SM-20320"/>
    <s v="Sean Miller"/>
    <s v="Home Office"/>
    <s v="United States"/>
    <x v="108"/>
    <x v="2"/>
    <n v="32216"/>
    <s v="South"/>
    <s v="OFF-PA-10001804"/>
    <s v="Office Supplies"/>
    <s v="Paper"/>
    <s v="Xerox 195"/>
    <x v="2244"/>
    <n v="4"/>
    <n v="0.2"/>
    <n v="7.4815999999999994"/>
  </r>
  <r>
    <n v="2700"/>
    <s v="CA-2014-145317"/>
    <d v="2014-03-18T00:00:00"/>
    <d v="2014-03-23T00:00:00"/>
    <s v="Standard Class"/>
    <s v="SM-20320"/>
    <s v="Sean Miller"/>
    <s v="Home Office"/>
    <s v="United States"/>
    <x v="108"/>
    <x v="2"/>
    <n v="32216"/>
    <s v="South"/>
    <s v="OFF-AR-10003183"/>
    <s v="Office Supplies"/>
    <s v="Art"/>
    <s v="Avery Fluorescent Highlighter Four-Color Set"/>
    <x v="2245"/>
    <n v="3"/>
    <n v="0.2"/>
    <n v="1.0019999999999993"/>
  </r>
  <r>
    <n v="2701"/>
    <s v="CA-2014-145317"/>
    <d v="2014-03-18T00:00:00"/>
    <d v="2014-03-23T00:00:00"/>
    <s v="Standard Class"/>
    <s v="SM-20320"/>
    <s v="Sean Miller"/>
    <s v="Home Office"/>
    <s v="United States"/>
    <x v="108"/>
    <x v="2"/>
    <n v="32216"/>
    <s v="South"/>
    <s v="FUR-FU-10004270"/>
    <s v="Furniture"/>
    <s v="Furnishings"/>
    <s v="Executive Impressions 13&quot; Clairmont Wall Clock"/>
    <x v="2246"/>
    <n v="2"/>
    <n v="0.2"/>
    <n v="8.0766000000000027"/>
  </r>
  <r>
    <n v="2702"/>
    <s v="CA-2014-145317"/>
    <d v="2014-03-18T00:00:00"/>
    <d v="2014-03-23T00:00:00"/>
    <s v="Standard Class"/>
    <s v="SM-20320"/>
    <s v="Sean Miller"/>
    <s v="Home Office"/>
    <s v="United States"/>
    <x v="108"/>
    <x v="2"/>
    <n v="32216"/>
    <s v="South"/>
    <s v="OFF-FA-10003112"/>
    <s v="Office Supplies"/>
    <s v="Fasteners"/>
    <s v="Staples"/>
    <x v="2247"/>
    <n v="3"/>
    <n v="0.2"/>
    <n v="5.9174999999999986"/>
  </r>
  <r>
    <n v="2703"/>
    <s v="CA-2014-145317"/>
    <d v="2014-03-18T00:00:00"/>
    <d v="2014-03-23T00:00:00"/>
    <s v="Standard Class"/>
    <s v="SM-20320"/>
    <s v="Sean Miller"/>
    <s v="Home Office"/>
    <s v="United States"/>
    <x v="108"/>
    <x v="2"/>
    <n v="32216"/>
    <s v="South"/>
    <s v="FUR-FU-10001986"/>
    <s v="Furniture"/>
    <s v="Furnishings"/>
    <s v="Dana Fluorescent Magnifying Lamp, White, 36&quot;"/>
    <x v="1919"/>
    <n v="3"/>
    <n v="0.2"/>
    <n v="15.29399999999999"/>
  </r>
  <r>
    <n v="2704"/>
    <s v="CA-2014-143413"/>
    <d v="2014-05-24T00:00:00"/>
    <d v="2014-05-30T00:00:00"/>
    <s v="Standard Class"/>
    <s v="RP-19390"/>
    <s v="Resi Pölking"/>
    <s v="Consumer"/>
    <s v="United States"/>
    <x v="248"/>
    <x v="39"/>
    <n v="21215"/>
    <s v="East"/>
    <s v="OFF-PA-10002319"/>
    <s v="Office Supplies"/>
    <s v="Paper"/>
    <s v="Xerox 1944"/>
    <x v="2248"/>
    <n v="3"/>
    <n v="0"/>
    <n v="56.977199999999996"/>
  </r>
  <r>
    <n v="2705"/>
    <s v="CA-2017-156818"/>
    <d v="2017-07-11T00:00:00"/>
    <d v="2017-07-13T00:00:00"/>
    <s v="Second Class"/>
    <s v="JD-16015"/>
    <s v="Joy Daniels"/>
    <s v="Consumer"/>
    <s v="United States"/>
    <x v="20"/>
    <x v="15"/>
    <n v="10009"/>
    <s v="East"/>
    <s v="TEC-AC-10002323"/>
    <s v="Technology"/>
    <s v="Accessories"/>
    <s v="SanDisk Ultra 32 GB MicroSDHC Class 10 Memory Card"/>
    <x v="2249"/>
    <n v="6"/>
    <n v="0"/>
    <n v="17.238000000000007"/>
  </r>
  <r>
    <n v="2706"/>
    <s v="CA-2017-155873"/>
    <d v="2017-06-16T00:00:00"/>
    <d v="2017-06-21T00:00:00"/>
    <s v="Standard Class"/>
    <s v="AB-10255"/>
    <s v="Alejandro Ballentine"/>
    <s v="Home Office"/>
    <s v="United States"/>
    <x v="51"/>
    <x v="27"/>
    <n v="88220"/>
    <s v="West"/>
    <s v="OFF-SU-10001165"/>
    <s v="Office Supplies"/>
    <s v="Supplies"/>
    <s v="Acme Elite Stainless Steel Scissors"/>
    <x v="1459"/>
    <n v="2"/>
    <n v="0"/>
    <n v="4.3368000000000002"/>
  </r>
  <r>
    <n v="2707"/>
    <s v="CA-2017-155873"/>
    <d v="2017-06-16T00:00:00"/>
    <d v="2017-06-21T00:00:00"/>
    <s v="Standard Class"/>
    <s v="AB-10255"/>
    <s v="Alejandro Ballentine"/>
    <s v="Home Office"/>
    <s v="United States"/>
    <x v="51"/>
    <x v="27"/>
    <n v="88220"/>
    <s v="West"/>
    <s v="OFF-PA-10001246"/>
    <s v="Office Supplies"/>
    <s v="Paper"/>
    <s v="Xerox 215"/>
    <x v="541"/>
    <n v="3"/>
    <n v="0"/>
    <n v="9.3312000000000008"/>
  </r>
  <r>
    <n v="2708"/>
    <s v="CA-2017-155873"/>
    <d v="2017-06-16T00:00:00"/>
    <d v="2017-06-21T00:00:00"/>
    <s v="Standard Class"/>
    <s v="AB-10255"/>
    <s v="Alejandro Ballentine"/>
    <s v="Home Office"/>
    <s v="United States"/>
    <x v="51"/>
    <x v="27"/>
    <n v="88220"/>
    <s v="West"/>
    <s v="OFF-PA-10001815"/>
    <s v="Office Supplies"/>
    <s v="Paper"/>
    <s v="Xerox 1885"/>
    <x v="2250"/>
    <n v="4"/>
    <n v="0"/>
    <n v="92.236799999999988"/>
  </r>
  <r>
    <n v="2709"/>
    <s v="CA-2015-121797"/>
    <d v="2015-01-30T00:00:00"/>
    <d v="2015-02-06T00:00:00"/>
    <s v="Standard Class"/>
    <s v="CC-12145"/>
    <s v="Charles Crestani"/>
    <s v="Consumer"/>
    <s v="United States"/>
    <x v="1"/>
    <x v="1"/>
    <n v="90049"/>
    <s v="West"/>
    <s v="FUR-FU-10001876"/>
    <s v="Furniture"/>
    <s v="Furnishings"/>
    <s v="Computer Room Manger, 14&quot;"/>
    <x v="2251"/>
    <n v="7"/>
    <n v="0"/>
    <n v="81.849599999999981"/>
  </r>
  <r>
    <n v="2710"/>
    <s v="CA-2015-121797"/>
    <d v="2015-01-30T00:00:00"/>
    <d v="2015-02-06T00:00:00"/>
    <s v="Standard Class"/>
    <s v="CC-12145"/>
    <s v="Charles Crestani"/>
    <s v="Consumer"/>
    <s v="United States"/>
    <x v="1"/>
    <x v="1"/>
    <n v="90049"/>
    <s v="West"/>
    <s v="TEC-MA-10000488"/>
    <s v="Technology"/>
    <s v="Machines"/>
    <s v="Bady BDG101FRU Card Printer"/>
    <x v="2252"/>
    <n v="3"/>
    <n v="0.2"/>
    <n v="215.99729999999977"/>
  </r>
  <r>
    <n v="2711"/>
    <s v="US-2015-120572"/>
    <d v="2015-12-11T00:00:00"/>
    <d v="2015-12-15T00:00:00"/>
    <s v="Standard Class"/>
    <s v="GH-14425"/>
    <s v="Gary Hwang"/>
    <s v="Consumer"/>
    <s v="United States"/>
    <x v="108"/>
    <x v="2"/>
    <n v="32216"/>
    <s v="South"/>
    <s v="OFF-BI-10001098"/>
    <s v="Office Supplies"/>
    <s v="Binders"/>
    <s v="Acco D-Ring Binder w/DublLock"/>
    <x v="2253"/>
    <n v="2"/>
    <n v="0.7"/>
    <n v="-8.9795999999999978"/>
  </r>
  <r>
    <n v="2712"/>
    <s v="CA-2017-132430"/>
    <d v="2017-10-09T00:00:00"/>
    <d v="2017-10-11T00:00:00"/>
    <s v="First Class"/>
    <s v="CP-12085"/>
    <s v="Cathy Prescott"/>
    <s v="Corporate"/>
    <s v="United States"/>
    <x v="80"/>
    <x v="24"/>
    <n v="44107"/>
    <s v="East"/>
    <s v="FUR-FU-10003577"/>
    <s v="Furniture"/>
    <s v="Furnishings"/>
    <s v="Nu-Dell Leatherette Frames"/>
    <x v="2254"/>
    <n v="4"/>
    <n v="0.2"/>
    <n v="9.1775999999999982"/>
  </r>
  <r>
    <n v="2713"/>
    <s v="CA-2017-146031"/>
    <d v="2017-07-29T00:00:00"/>
    <d v="2017-08-01T00:00:00"/>
    <s v="Second Class"/>
    <s v="GM-14440"/>
    <s v="Gary McGarr"/>
    <s v="Consumer"/>
    <s v="United States"/>
    <x v="21"/>
    <x v="15"/>
    <n v="12180"/>
    <s v="East"/>
    <s v="OFF-AR-10002656"/>
    <s v="Office Supplies"/>
    <s v="Art"/>
    <s v="Sanford Liquid Accent Highlighters"/>
    <x v="1847"/>
    <n v="9"/>
    <n v="0"/>
    <n v="22.244399999999995"/>
  </r>
  <r>
    <n v="2714"/>
    <s v="CA-2014-110100"/>
    <d v="2014-04-25T00:00:00"/>
    <d v="2014-04-29T00:00:00"/>
    <s v="Standard Class"/>
    <s v="LC-16885"/>
    <s v="Lena Creighton"/>
    <s v="Consumer"/>
    <s v="United States"/>
    <x v="40"/>
    <x v="3"/>
    <n v="28403"/>
    <s v="South"/>
    <s v="TEC-PH-10004531"/>
    <s v="Technology"/>
    <s v="Phones"/>
    <s v="AT&amp;T CL2909"/>
    <x v="214"/>
    <n v="3"/>
    <n v="0.2"/>
    <n v="37.796999999999997"/>
  </r>
  <r>
    <n v="2715"/>
    <s v="CA-2015-103723"/>
    <d v="2015-12-01T00:00:00"/>
    <d v="2015-12-06T00:00:00"/>
    <s v="Standard Class"/>
    <s v="BT-11305"/>
    <s v="Beth Thompson"/>
    <s v="Home Office"/>
    <s v="United States"/>
    <x v="4"/>
    <x v="4"/>
    <n v="98105"/>
    <s v="West"/>
    <s v="OFF-AR-10003251"/>
    <s v="Office Supplies"/>
    <s v="Art"/>
    <s v="Prang Drawing Pencil Set"/>
    <x v="2255"/>
    <n v="5"/>
    <n v="0"/>
    <n v="5.56"/>
  </r>
  <r>
    <n v="2716"/>
    <s v="CA-2014-127187"/>
    <d v="2014-12-04T00:00:00"/>
    <d v="2014-12-08T00:00:00"/>
    <s v="Standard Class"/>
    <s v="CP-12085"/>
    <s v="Cathy Prescott"/>
    <s v="Corporate"/>
    <s v="United States"/>
    <x v="20"/>
    <x v="15"/>
    <n v="10024"/>
    <s v="East"/>
    <s v="TEC-PH-10000673"/>
    <s v="Technology"/>
    <s v="Phones"/>
    <s v="Plantronics Voyager Pro HD - Bluetooth Headset"/>
    <x v="2256"/>
    <n v="2"/>
    <n v="0"/>
    <n v="62.3904"/>
  </r>
  <r>
    <n v="2717"/>
    <s v="CA-2017-128475"/>
    <d v="2017-08-26T00:00:00"/>
    <d v="2017-09-01T00:00:00"/>
    <s v="Standard Class"/>
    <s v="SC-20680"/>
    <s v="Steve Carroll"/>
    <s v="Home Office"/>
    <s v="United States"/>
    <x v="38"/>
    <x v="32"/>
    <n v="31907"/>
    <s v="South"/>
    <s v="TEC-AC-10000158"/>
    <s v="Technology"/>
    <s v="Accessories"/>
    <s v="Sony 64GB Class 10 Micro SDHC R40 Memory Card"/>
    <x v="2257"/>
    <n v="2"/>
    <n v="0"/>
    <n v="15.1158"/>
  </r>
  <r>
    <n v="2718"/>
    <s v="CA-2014-100006"/>
    <d v="2014-09-07T00:00:00"/>
    <d v="2014-09-13T00:00:00"/>
    <s v="Standard Class"/>
    <s v="DK-13375"/>
    <s v="Dennis Kane"/>
    <s v="Consumer"/>
    <s v="United States"/>
    <x v="20"/>
    <x v="15"/>
    <n v="10024"/>
    <s v="East"/>
    <s v="TEC-PH-10002075"/>
    <s v="Technology"/>
    <s v="Phones"/>
    <s v="AT&amp;T EL51110 DECT"/>
    <x v="2258"/>
    <n v="3"/>
    <n v="0"/>
    <n v="109.61129999999999"/>
  </r>
  <r>
    <n v="2719"/>
    <s v="CA-2017-144827"/>
    <d v="2017-12-21T00:00:00"/>
    <d v="2017-12-27T00:00:00"/>
    <s v="Standard Class"/>
    <s v="SE-20110"/>
    <s v="Sanjit Engle"/>
    <s v="Consumer"/>
    <s v="United States"/>
    <x v="116"/>
    <x v="1"/>
    <n v="92627"/>
    <s v="West"/>
    <s v="OFF-ST-10004340"/>
    <s v="Office Supplies"/>
    <s v="Storage"/>
    <s v="Fellowes Mobile File Cart, Black"/>
    <x v="2259"/>
    <n v="2"/>
    <n v="0"/>
    <n v="33.577200000000005"/>
  </r>
  <r>
    <n v="2720"/>
    <s v="CA-2014-110030"/>
    <d v="2014-12-06T00:00:00"/>
    <d v="2014-12-08T00:00:00"/>
    <s v="Second Class"/>
    <s v="LF-17185"/>
    <s v="Luke Foster"/>
    <s v="Consumer"/>
    <s v="United States"/>
    <x v="12"/>
    <x v="5"/>
    <n v="77095"/>
    <s v="Central"/>
    <s v="FUR-FU-10002759"/>
    <s v="Furniture"/>
    <s v="Furnishings"/>
    <s v="12-1/2 Diameter Round Wall Clock"/>
    <x v="112"/>
    <n v="3"/>
    <n v="0.6"/>
    <n v="-14.385599999999997"/>
  </r>
  <r>
    <n v="2721"/>
    <s v="CA-2014-121286"/>
    <d v="2014-11-04T00:00:00"/>
    <d v="2014-11-08T00:00:00"/>
    <s v="Second Class"/>
    <s v="ON-18715"/>
    <s v="Odella Nelson"/>
    <s v="Corporate"/>
    <s v="United States"/>
    <x v="143"/>
    <x v="3"/>
    <n v="27511"/>
    <s v="South"/>
    <s v="OFF-FA-10000585"/>
    <s v="Office Supplies"/>
    <s v="Fasteners"/>
    <s v="OIC Bulk Pack Metal Binder Clips"/>
    <x v="1357"/>
    <n v="3"/>
    <n v="0.2"/>
    <n v="2.7222"/>
  </r>
  <r>
    <n v="2722"/>
    <s v="CA-2014-121286"/>
    <d v="2014-11-04T00:00:00"/>
    <d v="2014-11-08T00:00:00"/>
    <s v="Second Class"/>
    <s v="ON-18715"/>
    <s v="Odella Nelson"/>
    <s v="Corporate"/>
    <s v="United States"/>
    <x v="143"/>
    <x v="3"/>
    <n v="27511"/>
    <s v="South"/>
    <s v="OFF-AP-10004859"/>
    <s v="Office Supplies"/>
    <s v="Appliances"/>
    <s v="Acco 6 Outlet Guardian Premium Surge Suppressor"/>
    <x v="2260"/>
    <n v="5"/>
    <n v="0.2"/>
    <n v="5.0960000000000001"/>
  </r>
  <r>
    <n v="2723"/>
    <s v="CA-2016-164735"/>
    <d v="2016-04-14T00:00:00"/>
    <d v="2016-04-19T00:00:00"/>
    <s v="Second Class"/>
    <s v="TB-21400"/>
    <s v="Tom Boeckenhauer"/>
    <s v="Consumer"/>
    <s v="United States"/>
    <x v="166"/>
    <x v="17"/>
    <n v="22304"/>
    <s v="South"/>
    <s v="OFF-ST-10001558"/>
    <s v="Office Supplies"/>
    <s v="Storage"/>
    <s v="Acco Perma 4000 Stacking Storage Drawers"/>
    <x v="2261"/>
    <n v="5"/>
    <n v="0"/>
    <n v="12.18"/>
  </r>
  <r>
    <n v="2724"/>
    <s v="CA-2014-153479"/>
    <d v="2014-10-04T00:00:00"/>
    <d v="2014-10-08T00:00:00"/>
    <s v="Standard Class"/>
    <s v="DF-13135"/>
    <s v="David Flashing"/>
    <s v="Consumer"/>
    <s v="United States"/>
    <x v="132"/>
    <x v="1"/>
    <n v="94591"/>
    <s v="West"/>
    <s v="OFF-LA-10004689"/>
    <s v="Office Supplies"/>
    <s v="Labels"/>
    <s v="Avery 512"/>
    <x v="2262"/>
    <n v="5"/>
    <n v="0"/>
    <n v="6.7915000000000001"/>
  </r>
  <r>
    <n v="2725"/>
    <s v="CA-2014-153479"/>
    <d v="2014-10-04T00:00:00"/>
    <d v="2014-10-08T00:00:00"/>
    <s v="Standard Class"/>
    <s v="DF-13135"/>
    <s v="David Flashing"/>
    <s v="Consumer"/>
    <s v="United States"/>
    <x v="132"/>
    <x v="1"/>
    <n v="94591"/>
    <s v="West"/>
    <s v="OFF-BI-10002867"/>
    <s v="Office Supplies"/>
    <s v="Binders"/>
    <s v="GBC Recycled Regency Composition Covers"/>
    <x v="2263"/>
    <n v="2"/>
    <n v="0.2"/>
    <n v="31.085599999999989"/>
  </r>
  <r>
    <n v="2726"/>
    <s v="CA-2017-149888"/>
    <d v="2017-11-07T00:00:00"/>
    <d v="2017-11-13T00:00:00"/>
    <s v="Standard Class"/>
    <s v="EP-13915"/>
    <s v="Emily Phan"/>
    <s v="Consumer"/>
    <s v="United States"/>
    <x v="10"/>
    <x v="9"/>
    <n v="19120"/>
    <s v="East"/>
    <s v="TEC-PH-10003811"/>
    <s v="Technology"/>
    <s v="Phones"/>
    <s v="Jabra Supreme Plus Driver Edition Headset"/>
    <x v="2264"/>
    <n v="5"/>
    <n v="0.4"/>
    <n v="-71.994000000000028"/>
  </r>
  <r>
    <n v="2727"/>
    <s v="CA-2017-149888"/>
    <d v="2017-11-07T00:00:00"/>
    <d v="2017-11-13T00:00:00"/>
    <s v="Standard Class"/>
    <s v="EP-13915"/>
    <s v="Emily Phan"/>
    <s v="Consumer"/>
    <s v="United States"/>
    <x v="10"/>
    <x v="9"/>
    <n v="19120"/>
    <s v="East"/>
    <s v="FUR-TA-10000849"/>
    <s v="Furniture"/>
    <s v="Tables"/>
    <s v="Bevis Rectangular Conference Tables"/>
    <x v="2265"/>
    <n v="4"/>
    <n v="0.4"/>
    <n v="-140.14079999999996"/>
  </r>
  <r>
    <n v="2728"/>
    <s v="CA-2017-119193"/>
    <d v="2017-12-22T00:00:00"/>
    <d v="2017-12-24T00:00:00"/>
    <s v="First Class"/>
    <s v="SK-19990"/>
    <s v="Sally Knutson"/>
    <s v="Consumer"/>
    <s v="United States"/>
    <x v="167"/>
    <x v="24"/>
    <n v="43615"/>
    <s v="East"/>
    <s v="OFF-BI-10000848"/>
    <s v="Office Supplies"/>
    <s v="Binders"/>
    <s v="Angle-D Ring Binders"/>
    <x v="2266"/>
    <n v="1"/>
    <n v="0.7"/>
    <n v="-1.3128000000000002"/>
  </r>
  <r>
    <n v="2729"/>
    <s v="CA-2017-119193"/>
    <d v="2017-12-22T00:00:00"/>
    <d v="2017-12-24T00:00:00"/>
    <s v="First Class"/>
    <s v="SK-19990"/>
    <s v="Sally Knutson"/>
    <s v="Consumer"/>
    <s v="United States"/>
    <x v="167"/>
    <x v="24"/>
    <n v="43615"/>
    <s v="East"/>
    <s v="TEC-PH-10003072"/>
    <s v="Technology"/>
    <s v="Phones"/>
    <s v="Panasonic KX-TG9541B DECT 6.0 Digital 2-Line Expandable Cordless Phone With Digital Answering System"/>
    <x v="2267"/>
    <n v="7"/>
    <n v="0.4"/>
    <n v="94.49369999999999"/>
  </r>
  <r>
    <n v="2730"/>
    <s v="CA-2017-104801"/>
    <d v="2017-02-13T00:00:00"/>
    <d v="2017-02-19T00:00:00"/>
    <s v="Standard Class"/>
    <s v="FH-14350"/>
    <s v="Fred Harton"/>
    <s v="Consumer"/>
    <s v="United States"/>
    <x v="4"/>
    <x v="4"/>
    <n v="98105"/>
    <s v="West"/>
    <s v="OFF-AR-10001547"/>
    <s v="Office Supplies"/>
    <s v="Art"/>
    <s v="Newell 311"/>
    <x v="153"/>
    <n v="3"/>
    <n v="0"/>
    <n v="1.7901"/>
  </r>
  <r>
    <n v="2731"/>
    <s v="CA-2017-104801"/>
    <d v="2017-02-13T00:00:00"/>
    <d v="2017-02-19T00:00:00"/>
    <s v="Standard Class"/>
    <s v="FH-14350"/>
    <s v="Fred Harton"/>
    <s v="Consumer"/>
    <s v="United States"/>
    <x v="4"/>
    <x v="4"/>
    <n v="98105"/>
    <s v="West"/>
    <s v="TEC-AC-10001838"/>
    <s v="Technology"/>
    <s v="Accessories"/>
    <s v="Razer Tiamat Over Ear 7.1 Surround Sound PC Gaming Headset"/>
    <x v="2268"/>
    <n v="4"/>
    <n v="0"/>
    <n v="343.98280000000005"/>
  </r>
  <r>
    <n v="2732"/>
    <s v="CA-2017-104801"/>
    <d v="2017-02-13T00:00:00"/>
    <d v="2017-02-19T00:00:00"/>
    <s v="Standard Class"/>
    <s v="FH-14350"/>
    <s v="Fred Harton"/>
    <s v="Consumer"/>
    <s v="United States"/>
    <x v="4"/>
    <x v="4"/>
    <n v="98105"/>
    <s v="West"/>
    <s v="FUR-FU-10004017"/>
    <s v="Furniture"/>
    <s v="Furnishings"/>
    <s v="Tenex Contemporary Contur Chairmats for Low and Medium Pile Carpet, Computer, 39&quot; x 49&quot;"/>
    <x v="2269"/>
    <n v="1"/>
    <n v="0"/>
    <n v="21.506"/>
  </r>
  <r>
    <n v="2733"/>
    <s v="CA-2014-107594"/>
    <d v="2014-07-02T00:00:00"/>
    <d v="2014-07-06T00:00:00"/>
    <s v="Standard Class"/>
    <s v="EH-13945"/>
    <s v="Eric Hoffmann"/>
    <s v="Consumer"/>
    <s v="United States"/>
    <x v="135"/>
    <x v="30"/>
    <n v="7060"/>
    <s v="East"/>
    <s v="TEC-PH-10002923"/>
    <s v="Technology"/>
    <s v="Phones"/>
    <s v="Logitech B530 USB Headset - headset - Full size, Binaural"/>
    <x v="2270"/>
    <n v="2"/>
    <n v="0"/>
    <n v="19.974600000000002"/>
  </r>
  <r>
    <n v="2734"/>
    <s v="CA-2014-107594"/>
    <d v="2014-07-02T00:00:00"/>
    <d v="2014-07-06T00:00:00"/>
    <s v="Standard Class"/>
    <s v="EH-13945"/>
    <s v="Eric Hoffmann"/>
    <s v="Consumer"/>
    <s v="United States"/>
    <x v="135"/>
    <x v="30"/>
    <n v="7060"/>
    <s v="East"/>
    <s v="OFF-AR-10000716"/>
    <s v="Office Supplies"/>
    <s v="Art"/>
    <s v="DIXON Ticonderoga Erasable Checking Pencils"/>
    <x v="2271"/>
    <n v="1"/>
    <n v="0"/>
    <n v="2.1762000000000001"/>
  </r>
  <r>
    <n v="2735"/>
    <s v="CA-2015-129770"/>
    <d v="2015-02-21T00:00:00"/>
    <d v="2015-02-23T00:00:00"/>
    <s v="Second Class"/>
    <s v="JE-15715"/>
    <s v="Joe Elijah"/>
    <s v="Consumer"/>
    <s v="United States"/>
    <x v="324"/>
    <x v="27"/>
    <n v="88001"/>
    <s v="West"/>
    <s v="OFF-PA-10000249"/>
    <s v="Office Supplies"/>
    <s v="Paper"/>
    <s v="Easy-staple paper"/>
    <x v="338"/>
    <n v="4"/>
    <n v="0"/>
    <n v="23.086399999999998"/>
  </r>
  <r>
    <n v="2736"/>
    <s v="CA-2015-115798"/>
    <d v="2015-11-13T00:00:00"/>
    <d v="2015-11-19T00:00:00"/>
    <s v="Standard Class"/>
    <s v="KL-16645"/>
    <s v="Ken Lonsdale"/>
    <s v="Consumer"/>
    <s v="United States"/>
    <x v="46"/>
    <x v="13"/>
    <n v="19711"/>
    <s v="East"/>
    <s v="TEC-PH-10003691"/>
    <s v="Technology"/>
    <s v="Phones"/>
    <s v="BlackBerry Q10"/>
    <x v="2258"/>
    <n v="3"/>
    <n v="0"/>
    <n v="94.492500000000007"/>
  </r>
  <r>
    <n v="2737"/>
    <s v="CA-2015-115798"/>
    <d v="2015-11-13T00:00:00"/>
    <d v="2015-11-19T00:00:00"/>
    <s v="Standard Class"/>
    <s v="KL-16645"/>
    <s v="Ken Lonsdale"/>
    <s v="Consumer"/>
    <s v="United States"/>
    <x v="46"/>
    <x v="13"/>
    <n v="19711"/>
    <s v="East"/>
    <s v="OFF-PA-10001560"/>
    <s v="Office Supplies"/>
    <s v="Paper"/>
    <s v="Adams Telephone Message Books, 5 1/4” x 11”"/>
    <x v="2272"/>
    <n v="7"/>
    <n v="0"/>
    <n v="19.871600000000001"/>
  </r>
  <r>
    <n v="2738"/>
    <s v="CA-2015-115798"/>
    <d v="2015-11-13T00:00:00"/>
    <d v="2015-11-19T00:00:00"/>
    <s v="Standard Class"/>
    <s v="KL-16645"/>
    <s v="Ken Lonsdale"/>
    <s v="Consumer"/>
    <s v="United States"/>
    <x v="46"/>
    <x v="13"/>
    <n v="19711"/>
    <s v="East"/>
    <s v="FUR-BO-10004467"/>
    <s v="Furniture"/>
    <s v="Bookcases"/>
    <s v="Bestar Classic Bookcase"/>
    <x v="674"/>
    <n v="3"/>
    <n v="0"/>
    <n v="56.994299999999981"/>
  </r>
  <r>
    <n v="2739"/>
    <s v="CA-2015-115798"/>
    <d v="2015-11-13T00:00:00"/>
    <d v="2015-11-19T00:00:00"/>
    <s v="Standard Class"/>
    <s v="KL-16645"/>
    <s v="Ken Lonsdale"/>
    <s v="Consumer"/>
    <s v="United States"/>
    <x v="46"/>
    <x v="13"/>
    <n v="19711"/>
    <s v="East"/>
    <s v="TEC-PH-10001819"/>
    <s v="Technology"/>
    <s v="Phones"/>
    <s v="Innergie mMini Combo Duo USB Travel Charging Kit"/>
    <x v="2273"/>
    <n v="2"/>
    <n v="0"/>
    <n v="43.190399999999997"/>
  </r>
  <r>
    <n v="2740"/>
    <s v="CA-2017-122707"/>
    <d v="2017-04-16T00:00:00"/>
    <d v="2017-04-18T00:00:00"/>
    <s v="First Class"/>
    <s v="EB-13750"/>
    <s v="Edward Becker"/>
    <s v="Corporate"/>
    <s v="United States"/>
    <x v="325"/>
    <x v="19"/>
    <n v="35244"/>
    <s v="South"/>
    <s v="OFF-SU-10000157"/>
    <s v="Office Supplies"/>
    <s v="Supplies"/>
    <s v="Compact Automatic Electric Letter Opener"/>
    <x v="2274"/>
    <n v="4"/>
    <n v="0"/>
    <n v="9.5448000000000093"/>
  </r>
  <r>
    <n v="2741"/>
    <s v="CA-2017-122707"/>
    <d v="2017-04-16T00:00:00"/>
    <d v="2017-04-18T00:00:00"/>
    <s v="First Class"/>
    <s v="EB-13750"/>
    <s v="Edward Becker"/>
    <s v="Corporate"/>
    <s v="United States"/>
    <x v="325"/>
    <x v="19"/>
    <n v="35244"/>
    <s v="South"/>
    <s v="TEC-AC-10004227"/>
    <s v="Technology"/>
    <s v="Accessories"/>
    <s v="SanDisk Ultra 16 GB MicroSDHC Class 10 Memory Card"/>
    <x v="2275"/>
    <n v="2"/>
    <n v="0"/>
    <n v="1.558799999999998"/>
  </r>
  <r>
    <n v="2742"/>
    <s v="CA-2016-165015"/>
    <d v="2016-02-25T00:00:00"/>
    <d v="2016-02-27T00:00:00"/>
    <s v="Second Class"/>
    <s v="BD-11725"/>
    <s v="Bruce Degenhardt"/>
    <s v="Consumer"/>
    <s v="United States"/>
    <x v="46"/>
    <x v="24"/>
    <n v="43055"/>
    <s v="East"/>
    <s v="OFF-EN-10003134"/>
    <s v="Office Supplies"/>
    <s v="Envelopes"/>
    <s v="Staple envelope"/>
    <x v="670"/>
    <n v="5"/>
    <n v="0.2"/>
    <n v="17.52"/>
  </r>
  <r>
    <n v="2743"/>
    <s v="CA-2014-149244"/>
    <d v="2014-11-04T00:00:00"/>
    <d v="2014-11-08T00:00:00"/>
    <s v="Standard Class"/>
    <s v="MS-17530"/>
    <s v="MaryBeth Skach"/>
    <s v="Consumer"/>
    <s v="United States"/>
    <x v="70"/>
    <x v="1"/>
    <n v="92037"/>
    <s v="West"/>
    <s v="FUR-FU-10004671"/>
    <s v="Furniture"/>
    <s v="Furnishings"/>
    <s v="Executive Impressions 12&quot; Wall Clock"/>
    <x v="2276"/>
    <n v="2"/>
    <n v="0"/>
    <n v="13.429200000000002"/>
  </r>
  <r>
    <n v="2744"/>
    <s v="CA-2015-140144"/>
    <d v="2015-06-20T00:00:00"/>
    <d v="2015-06-25T00:00:00"/>
    <s v="Second Class"/>
    <s v="SC-20770"/>
    <s v="Stewart Carmichael"/>
    <s v="Corporate"/>
    <s v="United States"/>
    <x v="8"/>
    <x v="1"/>
    <n v="94122"/>
    <s v="West"/>
    <s v="FUR-FU-10002253"/>
    <s v="Furniture"/>
    <s v="Furnishings"/>
    <s v="Howard Miller 13&quot; Diameter Pewter Finish Round Wall Clock"/>
    <x v="2277"/>
    <n v="6"/>
    <n v="0"/>
    <n v="100.4796"/>
  </r>
  <r>
    <n v="2745"/>
    <s v="CA-2015-140144"/>
    <d v="2015-06-20T00:00:00"/>
    <d v="2015-06-25T00:00:00"/>
    <s v="Second Class"/>
    <s v="SC-20770"/>
    <s v="Stewart Carmichael"/>
    <s v="Corporate"/>
    <s v="United States"/>
    <x v="8"/>
    <x v="1"/>
    <n v="94122"/>
    <s v="West"/>
    <s v="TEC-PH-10002726"/>
    <s v="Technology"/>
    <s v="Phones"/>
    <s v="netTALK DUO VoIP Telephone Service"/>
    <x v="2278"/>
    <n v="3"/>
    <n v="0.2"/>
    <n v="47.241"/>
  </r>
  <r>
    <n v="2746"/>
    <s v="CA-2017-163321"/>
    <d v="2017-08-07T00:00:00"/>
    <d v="2017-08-11T00:00:00"/>
    <s v="Second Class"/>
    <s v="FM-14380"/>
    <s v="Fred McMath"/>
    <s v="Consumer"/>
    <s v="United States"/>
    <x v="108"/>
    <x v="3"/>
    <n v="28540"/>
    <s v="South"/>
    <s v="TEC-AC-10004571"/>
    <s v="Technology"/>
    <s v="Accessories"/>
    <s v="Logitech G700s Rechargeable Gaming Mouse"/>
    <x v="2279"/>
    <n v="1"/>
    <n v="0.2"/>
    <n v="21.997800000000002"/>
  </r>
  <r>
    <n v="2747"/>
    <s v="CA-2014-155887"/>
    <d v="2014-05-12T00:00:00"/>
    <d v="2014-05-17T00:00:00"/>
    <s v="Standard Class"/>
    <s v="KT-16480"/>
    <s v="Kean Thornton"/>
    <s v="Consumer"/>
    <s v="United States"/>
    <x v="47"/>
    <x v="31"/>
    <n v="2038"/>
    <s v="East"/>
    <s v="FUR-TA-10002228"/>
    <s v="Furniture"/>
    <s v="Tables"/>
    <s v="Bevis Traditional Conference Table Top, Plinth Base"/>
    <x v="2280"/>
    <n v="3"/>
    <n v="0.3"/>
    <n v="-130.0104"/>
  </r>
  <r>
    <n v="2748"/>
    <s v="US-2015-165449"/>
    <d v="2015-11-22T00:00:00"/>
    <d v="2015-11-26T00:00:00"/>
    <s v="Standard Class"/>
    <s v="AP-10720"/>
    <s v="Anne Pryor"/>
    <s v="Home Office"/>
    <s v="United States"/>
    <x v="326"/>
    <x v="5"/>
    <n v="75034"/>
    <s v="Central"/>
    <s v="TEC-AC-10004127"/>
    <s v="Technology"/>
    <s v="Accessories"/>
    <s v="SanDisk Cruzer 8 GB USB Flash Drive"/>
    <x v="220"/>
    <n v="4"/>
    <n v="0.2"/>
    <n v="-1.3583999999999987"/>
  </r>
  <r>
    <n v="2749"/>
    <s v="CA-2015-110247"/>
    <d v="2015-12-04T00:00:00"/>
    <d v="2015-12-08T00:00:00"/>
    <s v="Standard Class"/>
    <s v="RH-19555"/>
    <s v="Ritsa Hightower"/>
    <s v="Consumer"/>
    <s v="United States"/>
    <x v="315"/>
    <x v="2"/>
    <n v="32303"/>
    <s v="South"/>
    <s v="OFF-BI-10001553"/>
    <s v="Office Supplies"/>
    <s v="Binders"/>
    <s v="SpineVue Locking Slant-D Ring Binders by Cardinal"/>
    <x v="2281"/>
    <n v="3"/>
    <n v="0.7"/>
    <n v="-6.0323999999999991"/>
  </r>
  <r>
    <n v="2750"/>
    <s v="US-2014-141257"/>
    <d v="2014-06-08T00:00:00"/>
    <d v="2014-06-14T00:00:00"/>
    <s v="Standard Class"/>
    <s v="CS-11950"/>
    <s v="Carlos Soltero"/>
    <s v="Consumer"/>
    <s v="United States"/>
    <x v="4"/>
    <x v="4"/>
    <n v="98115"/>
    <s v="West"/>
    <s v="FUR-CH-10002758"/>
    <s v="Furniture"/>
    <s v="Chairs"/>
    <s v="Hon Deluxe Fabric Upholstered Stacking Chairs, Squared Back"/>
    <x v="2282"/>
    <n v="3"/>
    <n v="0.2"/>
    <n v="73.19399999999996"/>
  </r>
  <r>
    <n v="2751"/>
    <s v="CA-2014-154669"/>
    <d v="2014-08-08T00:00:00"/>
    <d v="2014-08-11T00:00:00"/>
    <s v="Second Class"/>
    <s v="TM-21010"/>
    <s v="Tamara Manning"/>
    <s v="Consumer"/>
    <s v="United States"/>
    <x v="327"/>
    <x v="1"/>
    <n v="95687"/>
    <s v="West"/>
    <s v="OFF-ST-10000532"/>
    <s v="Office Supplies"/>
    <s v="Storage"/>
    <s v="Advantus Rolling Drawer Organizers"/>
    <x v="2283"/>
    <n v="11"/>
    <n v="0"/>
    <n v="110.05279999999999"/>
  </r>
  <r>
    <n v="2752"/>
    <s v="CA-2014-158029"/>
    <d v="2014-05-26T00:00:00"/>
    <d v="2014-05-30T00:00:00"/>
    <s v="Standard Class"/>
    <s v="HF-14995"/>
    <s v="Herbert Flentye"/>
    <s v="Consumer"/>
    <s v="United States"/>
    <x v="1"/>
    <x v="1"/>
    <n v="90008"/>
    <s v="West"/>
    <s v="FUR-CH-10000988"/>
    <s v="Furniture"/>
    <s v="Chairs"/>
    <s v="Hon Olson Stacker Stools"/>
    <x v="2284"/>
    <n v="2"/>
    <n v="0.2"/>
    <n v="22.529599999999995"/>
  </r>
  <r>
    <n v="2753"/>
    <s v="CA-2015-155306"/>
    <d v="2015-04-17T00:00:00"/>
    <d v="2015-04-21T00:00:00"/>
    <s v="Standard Class"/>
    <s v="GA-14515"/>
    <s v="George Ashbrook"/>
    <s v="Consumer"/>
    <s v="United States"/>
    <x v="8"/>
    <x v="1"/>
    <n v="94122"/>
    <s v="West"/>
    <s v="OFF-AR-10003251"/>
    <s v="Office Supplies"/>
    <s v="Art"/>
    <s v="Prang Drawing Pencil Set"/>
    <x v="348"/>
    <n v="2"/>
    <n v="0"/>
    <n v="2.2239999999999998"/>
  </r>
  <r>
    <n v="2754"/>
    <s v="CA-2015-155306"/>
    <d v="2015-04-17T00:00:00"/>
    <d v="2015-04-21T00:00:00"/>
    <s v="Standard Class"/>
    <s v="GA-14515"/>
    <s v="George Ashbrook"/>
    <s v="Consumer"/>
    <s v="United States"/>
    <x v="8"/>
    <x v="1"/>
    <n v="94122"/>
    <s v="West"/>
    <s v="TEC-AC-10003174"/>
    <s v="Technology"/>
    <s v="Accessories"/>
    <s v="Plantronics S12 Corded Telephone Headset System"/>
    <x v="2285"/>
    <n v="3"/>
    <n v="0"/>
    <n v="129.34800000000001"/>
  </r>
  <r>
    <n v="2755"/>
    <s v="CA-2015-155306"/>
    <d v="2015-04-17T00:00:00"/>
    <d v="2015-04-21T00:00:00"/>
    <s v="Standard Class"/>
    <s v="GA-14515"/>
    <s v="George Ashbrook"/>
    <s v="Consumer"/>
    <s v="United States"/>
    <x v="8"/>
    <x v="1"/>
    <n v="94122"/>
    <s v="West"/>
    <s v="TEC-PH-10002310"/>
    <s v="Technology"/>
    <s v="Phones"/>
    <s v="Plantronics Calisto P620-M USB Wireless Speakerphone System"/>
    <x v="2286"/>
    <n v="5"/>
    <n v="0.2"/>
    <n v="68.59650000000002"/>
  </r>
  <r>
    <n v="2756"/>
    <s v="CA-2015-155306"/>
    <d v="2015-04-17T00:00:00"/>
    <d v="2015-04-21T00:00:00"/>
    <s v="Standard Class"/>
    <s v="GA-14515"/>
    <s v="George Ashbrook"/>
    <s v="Consumer"/>
    <s v="United States"/>
    <x v="8"/>
    <x v="1"/>
    <n v="94122"/>
    <s v="West"/>
    <s v="OFF-AP-10002651"/>
    <s v="Office Supplies"/>
    <s v="Appliances"/>
    <s v="Hoover Upright Vacuum With Dirt Cup"/>
    <x v="2287"/>
    <n v="5"/>
    <n v="0"/>
    <n v="419.8184999999998"/>
  </r>
  <r>
    <n v="2757"/>
    <s v="CA-2015-155306"/>
    <d v="2015-04-17T00:00:00"/>
    <d v="2015-04-21T00:00:00"/>
    <s v="Standard Class"/>
    <s v="GA-14515"/>
    <s v="George Ashbrook"/>
    <s v="Consumer"/>
    <s v="United States"/>
    <x v="8"/>
    <x v="1"/>
    <n v="94122"/>
    <s v="West"/>
    <s v="OFF-PA-10001184"/>
    <s v="Office Supplies"/>
    <s v="Paper"/>
    <s v="Xerox 1903"/>
    <x v="493"/>
    <n v="2"/>
    <n v="0"/>
    <n v="5.8604000000000003"/>
  </r>
  <r>
    <n v="2758"/>
    <s v="CA-2016-127775"/>
    <d v="2016-06-11T00:00:00"/>
    <d v="2016-06-13T00:00:00"/>
    <s v="Second Class"/>
    <s v="ES-14020"/>
    <s v="Erica Smith"/>
    <s v="Consumer"/>
    <s v="United States"/>
    <x v="20"/>
    <x v="15"/>
    <n v="10035"/>
    <s v="East"/>
    <s v="TEC-AC-10002402"/>
    <s v="Technology"/>
    <s v="Accessories"/>
    <s v="Razer Kraken PRO Over Ear PC and Music Headset"/>
    <x v="764"/>
    <n v="3"/>
    <n v="0"/>
    <n v="71.990999999999985"/>
  </r>
  <r>
    <n v="2759"/>
    <s v="CA-2016-146171"/>
    <d v="2016-03-11T00:00:00"/>
    <d v="2016-03-15T00:00:00"/>
    <s v="Standard Class"/>
    <s v="JP-16135"/>
    <s v="Julie Prescott"/>
    <s v="Home Office"/>
    <s v="United States"/>
    <x v="38"/>
    <x v="32"/>
    <n v="31907"/>
    <s v="South"/>
    <s v="FUR-FU-10004270"/>
    <s v="Furniture"/>
    <s v="Furnishings"/>
    <s v="Executive Impressions 13&quot; Clairmont Wall Clock"/>
    <x v="2288"/>
    <n v="4"/>
    <n v="0"/>
    <n v="31.537200000000006"/>
  </r>
  <r>
    <n v="2760"/>
    <s v="CA-2016-146171"/>
    <d v="2016-03-11T00:00:00"/>
    <d v="2016-03-15T00:00:00"/>
    <s v="Standard Class"/>
    <s v="JP-16135"/>
    <s v="Julie Prescott"/>
    <s v="Home Office"/>
    <s v="United States"/>
    <x v="38"/>
    <x v="32"/>
    <n v="31907"/>
    <s v="South"/>
    <s v="OFF-ST-10001526"/>
    <s v="Office Supplies"/>
    <s v="Storage"/>
    <s v="Iceberg Mobile Mega Data/Printer Cart "/>
    <x v="2289"/>
    <n v="4"/>
    <n v="0"/>
    <n v="125.14319999999998"/>
  </r>
  <r>
    <n v="2761"/>
    <s v="CA-2014-129574"/>
    <d v="2014-05-26T00:00:00"/>
    <d v="2014-05-29T00:00:00"/>
    <s v="First Class"/>
    <s v="Dp-13240"/>
    <s v="Dean percer"/>
    <s v="Home Office"/>
    <s v="United States"/>
    <x v="208"/>
    <x v="7"/>
    <n v="84107"/>
    <s v="West"/>
    <s v="OFF-PA-10002893"/>
    <s v="Office Supplies"/>
    <s v="Paper"/>
    <s v="Wirebound Service Call Books, 5 1/2&quot; x 4&quot;"/>
    <x v="2290"/>
    <n v="5"/>
    <n v="0"/>
    <n v="23.231999999999999"/>
  </r>
  <r>
    <n v="2762"/>
    <s v="CA-2017-126536"/>
    <d v="2017-10-12T00:00:00"/>
    <d v="2017-10-14T00:00:00"/>
    <s v="First Class"/>
    <s v="NK-18490"/>
    <s v="Neil Knudson"/>
    <s v="Home Office"/>
    <s v="United States"/>
    <x v="8"/>
    <x v="1"/>
    <n v="94110"/>
    <s v="West"/>
    <s v="TEC-AC-10003709"/>
    <s v="Technology"/>
    <s v="Accessories"/>
    <s v="Maxell 4.7GB DVD-R 5/Pack"/>
    <x v="2291"/>
    <n v="1"/>
    <n v="0"/>
    <n v="0.4356000000000001"/>
  </r>
  <r>
    <n v="2763"/>
    <s v="CA-2017-126536"/>
    <d v="2017-10-12T00:00:00"/>
    <d v="2017-10-14T00:00:00"/>
    <s v="First Class"/>
    <s v="NK-18490"/>
    <s v="Neil Knudson"/>
    <s v="Home Office"/>
    <s v="United States"/>
    <x v="8"/>
    <x v="1"/>
    <n v="94110"/>
    <s v="West"/>
    <s v="OFF-BI-10001191"/>
    <s v="Office Supplies"/>
    <s v="Binders"/>
    <s v="Canvas Sectional Post Binders"/>
    <x v="2292"/>
    <n v="5"/>
    <n v="0.2"/>
    <n v="36.917000000000002"/>
  </r>
  <r>
    <n v="2764"/>
    <s v="CA-2017-165757"/>
    <d v="2017-06-22T00:00:00"/>
    <d v="2017-06-28T00:00:00"/>
    <s v="Standard Class"/>
    <s v="PL-18925"/>
    <s v="Paul Lucas"/>
    <s v="Home Office"/>
    <s v="United States"/>
    <x v="10"/>
    <x v="9"/>
    <n v="19140"/>
    <s v="East"/>
    <s v="OFF-BI-10003166"/>
    <s v="Office Supplies"/>
    <s v="Binders"/>
    <s v="GBC Plasticlear Binding Covers"/>
    <x v="2293"/>
    <n v="3"/>
    <n v="0.7"/>
    <n v="-7.5767999999999986"/>
  </r>
  <r>
    <n v="2765"/>
    <s v="CA-2017-165757"/>
    <d v="2017-06-22T00:00:00"/>
    <d v="2017-06-28T00:00:00"/>
    <s v="Standard Class"/>
    <s v="PL-18925"/>
    <s v="Paul Lucas"/>
    <s v="Home Office"/>
    <s v="United States"/>
    <x v="10"/>
    <x v="9"/>
    <n v="19140"/>
    <s v="East"/>
    <s v="OFF-BI-10003982"/>
    <s v="Office Supplies"/>
    <s v="Binders"/>
    <s v="Wilson Jones Century Plastic Molded Ring Binders"/>
    <x v="2294"/>
    <n v="5"/>
    <n v="0.7"/>
    <n v="-23.8855"/>
  </r>
  <r>
    <n v="2766"/>
    <s v="CA-2017-165757"/>
    <d v="2017-06-22T00:00:00"/>
    <d v="2017-06-28T00:00:00"/>
    <s v="Standard Class"/>
    <s v="PL-18925"/>
    <s v="Paul Lucas"/>
    <s v="Home Office"/>
    <s v="United States"/>
    <x v="10"/>
    <x v="9"/>
    <n v="19140"/>
    <s v="East"/>
    <s v="OFF-ST-10004835"/>
    <s v="Office Supplies"/>
    <s v="Storage"/>
    <s v="Plastic Stacking Crates &amp; Casters"/>
    <x v="436"/>
    <n v="2"/>
    <n v="0.2"/>
    <n v="0.66959999999999997"/>
  </r>
  <r>
    <n v="2767"/>
    <s v="CA-2017-167752"/>
    <d v="2017-01-15T00:00:00"/>
    <d v="2017-01-18T00:00:00"/>
    <s v="First Class"/>
    <s v="RW-19690"/>
    <s v="Robert Waldorf"/>
    <s v="Consumer"/>
    <s v="United States"/>
    <x v="10"/>
    <x v="9"/>
    <n v="19134"/>
    <s v="East"/>
    <s v="OFF-AP-10000159"/>
    <s v="Office Supplies"/>
    <s v="Appliances"/>
    <s v="Belkin F9M820V08 8 Outlet Surge"/>
    <x v="2295"/>
    <n v="1"/>
    <n v="0.2"/>
    <n v="3.8681999999999945"/>
  </r>
  <r>
    <n v="2768"/>
    <s v="CA-2017-167752"/>
    <d v="2017-01-15T00:00:00"/>
    <d v="2017-01-18T00:00:00"/>
    <s v="First Class"/>
    <s v="RW-19690"/>
    <s v="Robert Waldorf"/>
    <s v="Consumer"/>
    <s v="United States"/>
    <x v="10"/>
    <x v="9"/>
    <n v="19134"/>
    <s v="East"/>
    <s v="OFF-AP-10002945"/>
    <s v="Office Supplies"/>
    <s v="Appliances"/>
    <s v="Honeywell Enviracaire Portable HEPA Air Cleaner for 17' x 22' Room"/>
    <x v="2296"/>
    <n v="8"/>
    <n v="0.2"/>
    <n v="312.67599999999993"/>
  </r>
  <r>
    <n v="2769"/>
    <s v="US-2015-122140"/>
    <d v="2015-04-02T00:00:00"/>
    <d v="2015-04-07T00:00:00"/>
    <s v="Standard Class"/>
    <s v="MO-17950"/>
    <s v="Michael Oakman"/>
    <s v="Consumer"/>
    <s v="United States"/>
    <x v="61"/>
    <x v="5"/>
    <n v="75220"/>
    <s v="Central"/>
    <s v="OFF-AP-10001242"/>
    <s v="Office Supplies"/>
    <s v="Appliances"/>
    <s v="APC 7 Outlet Network SurgeArrest Surge Protector"/>
    <x v="2297"/>
    <n v="2"/>
    <n v="0.8"/>
    <n v="-80.48"/>
  </r>
  <r>
    <n v="2770"/>
    <s v="US-2015-122140"/>
    <d v="2015-04-02T00:00:00"/>
    <d v="2015-04-07T00:00:00"/>
    <s v="Standard Class"/>
    <s v="MO-17950"/>
    <s v="Michael Oakman"/>
    <s v="Consumer"/>
    <s v="United States"/>
    <x v="61"/>
    <x v="5"/>
    <n v="75220"/>
    <s v="Central"/>
    <s v="TEC-AC-10003038"/>
    <s v="Technology"/>
    <s v="Accessories"/>
    <s v="Kingston Digital DataTraveler 16GB USB 2.0"/>
    <x v="2298"/>
    <n v="7"/>
    <n v="0.2"/>
    <n v="-0.62650000000000716"/>
  </r>
  <r>
    <n v="2771"/>
    <s v="US-2015-122140"/>
    <d v="2015-04-02T00:00:00"/>
    <d v="2015-04-07T00:00:00"/>
    <s v="Standard Class"/>
    <s v="MO-17950"/>
    <s v="Michael Oakman"/>
    <s v="Consumer"/>
    <s v="United States"/>
    <x v="61"/>
    <x v="5"/>
    <n v="75220"/>
    <s v="Central"/>
    <s v="TEC-AC-10003289"/>
    <s v="Technology"/>
    <s v="Accessories"/>
    <s v="Anker Ultra-Slim Mini Bluetooth 3.0 Wireless Keyboard"/>
    <x v="334"/>
    <n v="3"/>
    <n v="0.2"/>
    <n v="1.7990999999999993"/>
  </r>
  <r>
    <n v="2772"/>
    <s v="CA-2016-163986"/>
    <d v="2016-09-03T00:00:00"/>
    <d v="2016-09-10T00:00:00"/>
    <s v="Standard Class"/>
    <s v="JJ-15445"/>
    <s v="Jennifer Jackson"/>
    <s v="Consumer"/>
    <s v="United States"/>
    <x v="328"/>
    <x v="6"/>
    <n v="53186"/>
    <s v="Central"/>
    <s v="OFF-ST-10000918"/>
    <s v="Office Supplies"/>
    <s v="Storage"/>
    <s v="Crate-A-Files"/>
    <x v="2299"/>
    <n v="5"/>
    <n v="0"/>
    <n v="14.169999999999998"/>
  </r>
  <r>
    <n v="2773"/>
    <s v="CA-2017-158967"/>
    <d v="2017-12-10T00:00:00"/>
    <d v="2017-12-12T00:00:00"/>
    <s v="First Class"/>
    <s v="BT-11680"/>
    <s v="Brian Thompson"/>
    <s v="Consumer"/>
    <s v="United States"/>
    <x v="2"/>
    <x v="2"/>
    <n v="33311"/>
    <s v="South"/>
    <s v="FUR-FU-10001940"/>
    <s v="Furniture"/>
    <s v="Furnishings"/>
    <s v="Staple-based wall hangings"/>
    <x v="2300"/>
    <n v="3"/>
    <n v="0.2"/>
    <n v="5.7312000000000012"/>
  </r>
  <r>
    <n v="2774"/>
    <s v="CA-2016-131576"/>
    <d v="2016-11-22T00:00:00"/>
    <d v="2016-11-26T00:00:00"/>
    <s v="Standard Class"/>
    <s v="RD-19585"/>
    <s v="Rob Dowd"/>
    <s v="Consumer"/>
    <s v="United States"/>
    <x v="66"/>
    <x v="12"/>
    <n v="48205"/>
    <s v="Central"/>
    <s v="OFF-BI-10002852"/>
    <s v="Office Supplies"/>
    <s v="Binders"/>
    <s v="Ibico Standard Transparent Covers"/>
    <x v="2301"/>
    <n v="3"/>
    <n v="0"/>
    <n v="24.2256"/>
  </r>
  <r>
    <n v="2775"/>
    <s v="CA-2017-143455"/>
    <d v="2017-11-11T00:00:00"/>
    <d v="2017-11-18T00:00:00"/>
    <s v="Standard Class"/>
    <s v="ML-17755"/>
    <s v="Max Ludwig"/>
    <s v="Home Office"/>
    <s v="United States"/>
    <x v="24"/>
    <x v="24"/>
    <n v="45503"/>
    <s v="East"/>
    <s v="OFF-PA-10004451"/>
    <s v="Office Supplies"/>
    <s v="Paper"/>
    <s v="Xerox 222"/>
    <x v="563"/>
    <n v="2"/>
    <n v="0.2"/>
    <n v="3.6288"/>
  </r>
  <r>
    <n v="2776"/>
    <s v="CA-2016-144729"/>
    <d v="2016-10-21T00:00:00"/>
    <d v="2016-10-25T00:00:00"/>
    <s v="Standard Class"/>
    <s v="JE-15745"/>
    <s v="Joel Eaton"/>
    <s v="Consumer"/>
    <s v="United States"/>
    <x v="70"/>
    <x v="1"/>
    <n v="92037"/>
    <s v="West"/>
    <s v="OFF-ST-10004804"/>
    <s v="Office Supplies"/>
    <s v="Storage"/>
    <s v="Belkin 19&quot; Vented Equipment Shelf, Black"/>
    <x v="1248"/>
    <n v="3"/>
    <n v="0"/>
    <n v="1.5444000000000031"/>
  </r>
  <r>
    <n v="2777"/>
    <s v="CA-2015-127019"/>
    <d v="2015-12-21T00:00:00"/>
    <d v="2015-12-25T00:00:00"/>
    <s v="Standard Class"/>
    <s v="ER-13855"/>
    <s v="Elpida Rittenbach"/>
    <s v="Corporate"/>
    <s v="United States"/>
    <x v="77"/>
    <x v="22"/>
    <n v="80906"/>
    <s v="West"/>
    <s v="OFF-AP-10003971"/>
    <s v="Office Supplies"/>
    <s v="Appliances"/>
    <s v="Belkin 6 Outlet Metallic Surge Strip"/>
    <x v="2302"/>
    <n v="7"/>
    <n v="0.2"/>
    <n v="4.5737999999999985"/>
  </r>
  <r>
    <n v="2778"/>
    <s v="CA-2015-138534"/>
    <d v="2015-07-17T00:00:00"/>
    <d v="2015-07-19T00:00:00"/>
    <s v="Second Class"/>
    <s v="JM-15535"/>
    <s v="Jessica Myrick"/>
    <s v="Consumer"/>
    <s v="United States"/>
    <x v="329"/>
    <x v="1"/>
    <n v="93309"/>
    <s v="West"/>
    <s v="FUR-BO-10003159"/>
    <s v="Furniture"/>
    <s v="Bookcases"/>
    <s v="Sauder Camden County Collection Libraries, Planked Cherry Finish"/>
    <x v="2303"/>
    <n v="2"/>
    <n v="0.15"/>
    <n v="-13.797600000000017"/>
  </r>
  <r>
    <n v="2779"/>
    <s v="CA-2017-108322"/>
    <d v="2017-04-30T00:00:00"/>
    <d v="2017-05-05T00:00:00"/>
    <s v="Standard Class"/>
    <s v="SS-20140"/>
    <s v="Saphhira Shifley"/>
    <s v="Corporate"/>
    <s v="United States"/>
    <x v="330"/>
    <x v="2"/>
    <n v="33068"/>
    <s v="South"/>
    <s v="FUR-FU-10001935"/>
    <s v="Furniture"/>
    <s v="Furnishings"/>
    <s v="3M Hangers With Command Adhesive"/>
    <x v="208"/>
    <n v="8"/>
    <n v="0.2"/>
    <n v="6.216000000000002"/>
  </r>
  <r>
    <n v="2780"/>
    <s v="CA-2017-108322"/>
    <d v="2017-04-30T00:00:00"/>
    <d v="2017-05-05T00:00:00"/>
    <s v="Standard Class"/>
    <s v="SS-20140"/>
    <s v="Saphhira Shifley"/>
    <s v="Corporate"/>
    <s v="United States"/>
    <x v="330"/>
    <x v="2"/>
    <n v="33068"/>
    <s v="South"/>
    <s v="TEC-AC-10003433"/>
    <s v="Technology"/>
    <s v="Accessories"/>
    <s v="Maxell 4.7GB DVD+R 5/Pack"/>
    <x v="480"/>
    <n v="3"/>
    <n v="0.2"/>
    <n v="0.74249999999999994"/>
  </r>
  <r>
    <n v="2781"/>
    <s v="CA-2017-167668"/>
    <d v="2017-05-06T00:00:00"/>
    <d v="2017-05-08T00:00:00"/>
    <s v="First Class"/>
    <s v="TC-21295"/>
    <s v="Toby Carlisle"/>
    <s v="Consumer"/>
    <s v="United States"/>
    <x v="20"/>
    <x v="15"/>
    <n v="10035"/>
    <s v="East"/>
    <s v="OFF-LA-10004544"/>
    <s v="Office Supplies"/>
    <s v="Labels"/>
    <s v="Avery 505"/>
    <x v="2304"/>
    <n v="4"/>
    <n v="0"/>
    <n v="29.6"/>
  </r>
  <r>
    <n v="2782"/>
    <s v="CA-2017-146724"/>
    <d v="2017-11-20T00:00:00"/>
    <d v="2017-11-27T00:00:00"/>
    <s v="Standard Class"/>
    <s v="HG-15025"/>
    <s v="Hunter Glantz"/>
    <s v="Consumer"/>
    <s v="United States"/>
    <x v="69"/>
    <x v="11"/>
    <n v="55044"/>
    <s v="Central"/>
    <s v="OFF-AR-10001026"/>
    <s v="Office Supplies"/>
    <s v="Art"/>
    <s v="Sanford Uni-Blazer View Highlighters, Chisel Tip, Yellow"/>
    <x v="1114"/>
    <n v="10"/>
    <n v="0"/>
    <n v="9.6800000000000015"/>
  </r>
  <r>
    <n v="2783"/>
    <s v="CA-2016-139878"/>
    <d v="2016-11-11T00:00:00"/>
    <d v="2016-11-16T00:00:00"/>
    <s v="Standard Class"/>
    <s v="LD-17005"/>
    <s v="Lisa DeCherney"/>
    <s v="Consumer"/>
    <s v="United States"/>
    <x v="66"/>
    <x v="12"/>
    <n v="48234"/>
    <s v="Central"/>
    <s v="TEC-PH-10001336"/>
    <s v="Technology"/>
    <s v="Phones"/>
    <s v="Digium D40 VoIP phone"/>
    <x v="2052"/>
    <n v="2"/>
    <n v="0"/>
    <n v="74.8142"/>
  </r>
  <r>
    <n v="2784"/>
    <s v="US-2016-106677"/>
    <d v="2016-11-05T00:00:00"/>
    <d v="2016-11-10T00:00:00"/>
    <s v="Standard Class"/>
    <s v="AS-10285"/>
    <s v="Alejandro Savely"/>
    <s v="Corporate"/>
    <s v="United States"/>
    <x v="10"/>
    <x v="9"/>
    <n v="19134"/>
    <s v="East"/>
    <s v="TEC-PH-10003187"/>
    <s v="Technology"/>
    <s v="Phones"/>
    <s v="Anker Astro Mini 3000mAh Ultra-Compact Portable Charger"/>
    <x v="1821"/>
    <n v="2"/>
    <n v="0.4"/>
    <n v="-15.991999999999999"/>
  </r>
  <r>
    <n v="2785"/>
    <s v="CA-2016-116974"/>
    <d v="2016-10-09T00:00:00"/>
    <d v="2016-10-15T00:00:00"/>
    <s v="Standard Class"/>
    <s v="MP-17965"/>
    <s v="Michael Paige"/>
    <s v="Corporate"/>
    <s v="United States"/>
    <x v="21"/>
    <x v="24"/>
    <n v="45373"/>
    <s v="East"/>
    <s v="TEC-PH-10004897"/>
    <s v="Technology"/>
    <s v="Phones"/>
    <s v="Mediabridge Sport Armband iPhone 5s"/>
    <x v="2305"/>
    <n v="4"/>
    <n v="0.4"/>
    <n v="-15.584400000000002"/>
  </r>
  <r>
    <n v="2786"/>
    <s v="CA-2015-149972"/>
    <d v="2015-09-21T00:00:00"/>
    <d v="2015-09-23T00:00:00"/>
    <s v="First Class"/>
    <s v="CD-12790"/>
    <s v="Cynthia Delaney"/>
    <s v="Home Office"/>
    <s v="United States"/>
    <x v="1"/>
    <x v="1"/>
    <n v="90036"/>
    <s v="West"/>
    <s v="FUR-CH-10004997"/>
    <s v="Furniture"/>
    <s v="Chairs"/>
    <s v="Hon Every-Day Series Multi-Task Chairs"/>
    <x v="2306"/>
    <n v="4"/>
    <n v="0.2"/>
    <n v="0"/>
  </r>
  <r>
    <n v="2787"/>
    <s v="CA-2015-149972"/>
    <d v="2015-09-21T00:00:00"/>
    <d v="2015-09-23T00:00:00"/>
    <s v="First Class"/>
    <s v="CD-12790"/>
    <s v="Cynthia Delaney"/>
    <s v="Home Office"/>
    <s v="United States"/>
    <x v="1"/>
    <x v="1"/>
    <n v="90036"/>
    <s v="West"/>
    <s v="OFF-FA-10002763"/>
    <s v="Office Supplies"/>
    <s v="Fasteners"/>
    <s v="Advantus Map Pennant Flags and Round Head Tacks"/>
    <x v="2307"/>
    <n v="2"/>
    <n v="0"/>
    <n v="2.5279999999999996"/>
  </r>
  <r>
    <n v="2788"/>
    <s v="US-2014-117744"/>
    <d v="2014-12-02T00:00:00"/>
    <d v="2014-12-06T00:00:00"/>
    <s v="Standard Class"/>
    <s v="MD-17860"/>
    <s v="Michael Dominguez"/>
    <s v="Corporate"/>
    <s v="United States"/>
    <x v="331"/>
    <x v="5"/>
    <n v="78415"/>
    <s v="Central"/>
    <s v="FUR-FU-10001588"/>
    <s v="Furniture"/>
    <s v="Furnishings"/>
    <s v="Deflect-o SuperTray Unbreakable Stackable Tray, Letter, Black"/>
    <x v="2308"/>
    <n v="5"/>
    <n v="0.6"/>
    <n v="-24.802999999999997"/>
  </r>
  <r>
    <n v="2789"/>
    <s v="US-2014-117744"/>
    <d v="2014-12-02T00:00:00"/>
    <d v="2014-12-06T00:00:00"/>
    <s v="Standard Class"/>
    <s v="MD-17860"/>
    <s v="Michael Dominguez"/>
    <s v="Corporate"/>
    <s v="United States"/>
    <x v="331"/>
    <x v="5"/>
    <n v="78415"/>
    <s v="Central"/>
    <s v="OFF-AR-10000940"/>
    <s v="Office Supplies"/>
    <s v="Art"/>
    <s v="Newell 343"/>
    <x v="2309"/>
    <n v="7"/>
    <n v="0.2"/>
    <n v="1.4406000000000008"/>
  </r>
  <r>
    <n v="2790"/>
    <s v="US-2014-117744"/>
    <d v="2014-12-02T00:00:00"/>
    <d v="2014-12-06T00:00:00"/>
    <s v="Standard Class"/>
    <s v="MD-17860"/>
    <s v="Michael Dominguez"/>
    <s v="Corporate"/>
    <s v="United States"/>
    <x v="331"/>
    <x v="5"/>
    <n v="78415"/>
    <s v="Central"/>
    <s v="FUR-FU-10002759"/>
    <s v="Furniture"/>
    <s v="Furnishings"/>
    <s v="12-1/2 Diameter Round Wall Clock"/>
    <x v="1409"/>
    <n v="5"/>
    <n v="0.6"/>
    <n v="-23.975999999999999"/>
  </r>
  <r>
    <n v="2791"/>
    <s v="CA-2014-125514"/>
    <d v="2014-09-21T00:00:00"/>
    <d v="2014-09-22T00:00:00"/>
    <s v="First Class"/>
    <s v="BM-11650"/>
    <s v="Brian Moss"/>
    <s v="Corporate"/>
    <s v="United States"/>
    <x v="155"/>
    <x v="8"/>
    <n v="68104"/>
    <s v="Central"/>
    <s v="OFF-AP-10000358"/>
    <s v="Office Supplies"/>
    <s v="Appliances"/>
    <s v="Fellowes Basic Home/Office Series Surge Protectors"/>
    <x v="2310"/>
    <n v="2"/>
    <n v="0"/>
    <n v="7.5283999999999978"/>
  </r>
  <r>
    <n v="2792"/>
    <s v="CA-2014-125514"/>
    <d v="2014-09-21T00:00:00"/>
    <d v="2014-09-22T00:00:00"/>
    <s v="First Class"/>
    <s v="BM-11650"/>
    <s v="Brian Moss"/>
    <s v="Corporate"/>
    <s v="United States"/>
    <x v="155"/>
    <x v="8"/>
    <n v="68104"/>
    <s v="Central"/>
    <s v="OFF-AP-10003281"/>
    <s v="Office Supplies"/>
    <s v="Appliances"/>
    <s v="Acco 6 Outlet Guardian Standard Surge Suppressor"/>
    <x v="2311"/>
    <n v="3"/>
    <n v="0"/>
    <n v="10.880999999999997"/>
  </r>
  <r>
    <n v="2793"/>
    <s v="CA-2014-125514"/>
    <d v="2014-09-21T00:00:00"/>
    <d v="2014-09-22T00:00:00"/>
    <s v="First Class"/>
    <s v="BM-11650"/>
    <s v="Brian Moss"/>
    <s v="Corporate"/>
    <s v="United States"/>
    <x v="155"/>
    <x v="8"/>
    <n v="68104"/>
    <s v="Central"/>
    <s v="OFF-PA-10000029"/>
    <s v="Office Supplies"/>
    <s v="Paper"/>
    <s v="Xerox 224"/>
    <x v="90"/>
    <n v="1"/>
    <n v="0"/>
    <n v="3.1104000000000003"/>
  </r>
  <r>
    <n v="2794"/>
    <s v="CA-2014-154599"/>
    <d v="2014-04-12T00:00:00"/>
    <d v="2014-04-17T00:00:00"/>
    <s v="Standard Class"/>
    <s v="KN-16450"/>
    <s v="Kean Nguyen"/>
    <s v="Corporate"/>
    <s v="United States"/>
    <x v="332"/>
    <x v="1"/>
    <n v="90278"/>
    <s v="West"/>
    <s v="TEC-PH-10001557"/>
    <s v="Technology"/>
    <s v="Phones"/>
    <s v="Pyle PMP37LED"/>
    <x v="2312"/>
    <n v="14"/>
    <n v="0.2"/>
    <n v="94.070199999999943"/>
  </r>
  <r>
    <n v="2795"/>
    <s v="CA-2014-154599"/>
    <d v="2014-04-12T00:00:00"/>
    <d v="2014-04-17T00:00:00"/>
    <s v="Standard Class"/>
    <s v="KN-16450"/>
    <s v="Kean Nguyen"/>
    <s v="Corporate"/>
    <s v="United States"/>
    <x v="332"/>
    <x v="1"/>
    <n v="90278"/>
    <s v="West"/>
    <s v="TEC-PH-10000576"/>
    <s v="Technology"/>
    <s v="Phones"/>
    <s v="AT&amp;T 1080 Corded phone"/>
    <x v="2313"/>
    <n v="4"/>
    <n v="0.2"/>
    <n v="38.357200000000006"/>
  </r>
  <r>
    <n v="2796"/>
    <s v="CA-2014-154599"/>
    <d v="2014-04-12T00:00:00"/>
    <d v="2014-04-17T00:00:00"/>
    <s v="Standard Class"/>
    <s v="KN-16450"/>
    <s v="Kean Nguyen"/>
    <s v="Corporate"/>
    <s v="United States"/>
    <x v="332"/>
    <x v="1"/>
    <n v="90278"/>
    <s v="West"/>
    <s v="OFF-BI-10002764"/>
    <s v="Office Supplies"/>
    <s v="Binders"/>
    <s v="Recycled Pressboard Report Cover with Reinforced Top Hinge"/>
    <x v="2314"/>
    <n v="7"/>
    <n v="0.2"/>
    <n v="6.5569000000000006"/>
  </r>
  <r>
    <n v="2797"/>
    <s v="CA-2014-154599"/>
    <d v="2014-04-12T00:00:00"/>
    <d v="2014-04-17T00:00:00"/>
    <s v="Standard Class"/>
    <s v="KN-16450"/>
    <s v="Kean Nguyen"/>
    <s v="Corporate"/>
    <s v="United States"/>
    <x v="332"/>
    <x v="1"/>
    <n v="90278"/>
    <s v="West"/>
    <s v="FUR-BO-10001337"/>
    <s v="Furniture"/>
    <s v="Bookcases"/>
    <s v="O'Sullivan Living Dimensions 2-Shelf Bookcases"/>
    <x v="2315"/>
    <n v="3"/>
    <n v="0.15"/>
    <n v="-18.146999999999998"/>
  </r>
  <r>
    <n v="2798"/>
    <s v="CA-2017-158743"/>
    <d v="2017-10-20T00:00:00"/>
    <d v="2017-10-27T00:00:00"/>
    <s v="Standard Class"/>
    <s v="IG-15085"/>
    <s v="Ivan Gibson"/>
    <s v="Consumer"/>
    <s v="United States"/>
    <x v="290"/>
    <x v="36"/>
    <n v="72209"/>
    <s v="South"/>
    <s v="OFF-AR-10002257"/>
    <s v="Office Supplies"/>
    <s v="Art"/>
    <s v="Eldon Spacemaker Box, Quick-Snap Lid, Clear"/>
    <x v="522"/>
    <n v="4"/>
    <n v="0"/>
    <n v="4.1415999999999986"/>
  </r>
  <r>
    <n v="2799"/>
    <s v="CA-2017-158743"/>
    <d v="2017-10-20T00:00:00"/>
    <d v="2017-10-27T00:00:00"/>
    <s v="Standard Class"/>
    <s v="IG-15085"/>
    <s v="Ivan Gibson"/>
    <s v="Consumer"/>
    <s v="United States"/>
    <x v="290"/>
    <x v="36"/>
    <n v="72209"/>
    <s v="South"/>
    <s v="OFF-PA-10001019"/>
    <s v="Office Supplies"/>
    <s v="Paper"/>
    <s v="Xerox 1884"/>
    <x v="792"/>
    <n v="2"/>
    <n v="0"/>
    <n v="18.781199999999998"/>
  </r>
  <r>
    <n v="2800"/>
    <s v="CA-2017-158743"/>
    <d v="2017-10-20T00:00:00"/>
    <d v="2017-10-27T00:00:00"/>
    <s v="Standard Class"/>
    <s v="IG-15085"/>
    <s v="Ivan Gibson"/>
    <s v="Consumer"/>
    <s v="United States"/>
    <x v="290"/>
    <x v="36"/>
    <n v="72209"/>
    <s v="South"/>
    <s v="OFF-BI-10003364"/>
    <s v="Office Supplies"/>
    <s v="Binders"/>
    <s v="Binding Machine Supplies"/>
    <x v="2316"/>
    <n v="5"/>
    <n v="0"/>
    <n v="70.007999999999996"/>
  </r>
  <r>
    <n v="2801"/>
    <s v="CA-2016-153318"/>
    <d v="2016-10-25T00:00:00"/>
    <d v="2016-10-28T00:00:00"/>
    <s v="First Class"/>
    <s v="JS-15595"/>
    <s v="Jill Stevenson"/>
    <s v="Corporate"/>
    <s v="United States"/>
    <x v="100"/>
    <x v="2"/>
    <n v="33180"/>
    <s v="South"/>
    <s v="TEC-PH-10000984"/>
    <s v="Technology"/>
    <s v="Phones"/>
    <s v="Panasonic KX-TG9471B"/>
    <x v="2286"/>
    <n v="5"/>
    <n v="0.2"/>
    <n v="78.396000000000043"/>
  </r>
  <r>
    <n v="2802"/>
    <s v="US-2015-110163"/>
    <d v="2015-11-01T00:00:00"/>
    <d v="2015-11-04T00:00:00"/>
    <s v="First Class"/>
    <s v="GA-14725"/>
    <s v="Guy Armstrong"/>
    <s v="Consumer"/>
    <s v="United States"/>
    <x v="127"/>
    <x v="21"/>
    <n v="97301"/>
    <s v="West"/>
    <s v="OFF-AR-10001683"/>
    <s v="Office Supplies"/>
    <s v="Art"/>
    <s v="Lumber Crayons"/>
    <x v="2317"/>
    <n v="1"/>
    <n v="0.2"/>
    <n v="1.7730000000000004"/>
  </r>
  <r>
    <n v="2803"/>
    <s v="CA-2017-143329"/>
    <d v="2017-11-03T00:00:00"/>
    <d v="2017-11-08T00:00:00"/>
    <s v="Standard Class"/>
    <s v="DL-13330"/>
    <s v="Denise Leinenbach"/>
    <s v="Consumer"/>
    <s v="United States"/>
    <x v="324"/>
    <x v="27"/>
    <n v="88001"/>
    <s v="West"/>
    <s v="FUR-FU-10000629"/>
    <s v="Furniture"/>
    <s v="Furnishings"/>
    <s v="9-3/4 Diameter Round Wall Clock"/>
    <x v="1437"/>
    <n v="3"/>
    <n v="0"/>
    <n v="17.375399999999999"/>
  </r>
  <r>
    <n v="2804"/>
    <s v="CA-2015-159380"/>
    <d v="2015-05-12T00:00:00"/>
    <d v="2015-05-16T00:00:00"/>
    <s v="Standard Class"/>
    <s v="CS-12505"/>
    <s v="Cindy Stewart"/>
    <s v="Consumer"/>
    <s v="United States"/>
    <x v="8"/>
    <x v="1"/>
    <n v="94122"/>
    <s v="West"/>
    <s v="OFF-PA-10003893"/>
    <s v="Office Supplies"/>
    <s v="Paper"/>
    <s v="Xerox 1962"/>
    <x v="1387"/>
    <n v="3"/>
    <n v="0"/>
    <n v="5.7779999999999987"/>
  </r>
  <r>
    <n v="2805"/>
    <s v="CA-2015-159380"/>
    <d v="2015-05-12T00:00:00"/>
    <d v="2015-05-16T00:00:00"/>
    <s v="Standard Class"/>
    <s v="CS-12505"/>
    <s v="Cindy Stewart"/>
    <s v="Consumer"/>
    <s v="United States"/>
    <x v="8"/>
    <x v="1"/>
    <n v="94122"/>
    <s v="West"/>
    <s v="OFF-PA-10004239"/>
    <s v="Office Supplies"/>
    <s v="Paper"/>
    <s v="Xerox 1953"/>
    <x v="2318"/>
    <n v="6"/>
    <n v="0"/>
    <n v="11.555999999999997"/>
  </r>
  <r>
    <n v="2806"/>
    <s v="CA-2015-122623"/>
    <d v="2015-09-07T00:00:00"/>
    <d v="2015-09-11T00:00:00"/>
    <s v="Standard Class"/>
    <s v="CC-12145"/>
    <s v="Charles Crestani"/>
    <s v="Consumer"/>
    <s v="United States"/>
    <x v="236"/>
    <x v="5"/>
    <n v="79907"/>
    <s v="Central"/>
    <s v="FUR-CH-10000553"/>
    <s v="Furniture"/>
    <s v="Chairs"/>
    <s v="Metal Folding Chairs, Beige, 4/Carton"/>
    <x v="2319"/>
    <n v="2"/>
    <n v="0.3"/>
    <n v="-2.0364000000000004"/>
  </r>
  <r>
    <n v="2807"/>
    <s v="CA-2015-148635"/>
    <d v="2015-07-25T00:00:00"/>
    <d v="2015-07-27T00:00:00"/>
    <s v="Second Class"/>
    <s v="MH-18025"/>
    <s v="Michelle Huthwaite"/>
    <s v="Consumer"/>
    <s v="United States"/>
    <x v="4"/>
    <x v="4"/>
    <n v="98115"/>
    <s v="West"/>
    <s v="OFF-FA-10004395"/>
    <s v="Office Supplies"/>
    <s v="Fasteners"/>
    <s v="Plymouth Boxed Rubber Bands by Plymouth"/>
    <x v="2320"/>
    <n v="2"/>
    <n v="0"/>
    <n v="0.47100000000000009"/>
  </r>
  <r>
    <n v="2808"/>
    <s v="CA-2015-148635"/>
    <d v="2015-07-25T00:00:00"/>
    <d v="2015-07-27T00:00:00"/>
    <s v="Second Class"/>
    <s v="MH-18025"/>
    <s v="Michelle Huthwaite"/>
    <s v="Consumer"/>
    <s v="United States"/>
    <x v="4"/>
    <x v="4"/>
    <n v="98115"/>
    <s v="West"/>
    <s v="OFF-PA-10004782"/>
    <s v="Office Supplies"/>
    <s v="Paper"/>
    <s v="Xerox 228"/>
    <x v="91"/>
    <n v="2"/>
    <n v="0"/>
    <n v="6.2208000000000006"/>
  </r>
  <r>
    <n v="2809"/>
    <s v="CA-2015-148635"/>
    <d v="2015-07-25T00:00:00"/>
    <d v="2015-07-27T00:00:00"/>
    <s v="Second Class"/>
    <s v="MH-18025"/>
    <s v="Michelle Huthwaite"/>
    <s v="Consumer"/>
    <s v="United States"/>
    <x v="4"/>
    <x v="4"/>
    <n v="98115"/>
    <s v="West"/>
    <s v="FUR-BO-10002213"/>
    <s v="Furniture"/>
    <s v="Bookcases"/>
    <s v="Sauder Forest Hills Library, Woodland Oak Finish"/>
    <x v="2321"/>
    <n v="5"/>
    <n v="0"/>
    <n v="56.392000000000024"/>
  </r>
  <r>
    <n v="2810"/>
    <s v="CA-2015-148635"/>
    <d v="2015-07-25T00:00:00"/>
    <d v="2015-07-27T00:00:00"/>
    <s v="Second Class"/>
    <s v="MH-18025"/>
    <s v="Michelle Huthwaite"/>
    <s v="Consumer"/>
    <s v="United States"/>
    <x v="4"/>
    <x v="4"/>
    <n v="98115"/>
    <s v="West"/>
    <s v="FUR-CH-10001854"/>
    <s v="Furniture"/>
    <s v="Chairs"/>
    <s v="Office Star - Professional Matrix Back Chair with 2-to-1 Synchro Tilt and Mesh Fabric Seat"/>
    <x v="2322"/>
    <n v="2"/>
    <n v="0.2"/>
    <n v="28.078400000000016"/>
  </r>
  <r>
    <n v="2811"/>
    <s v="CA-2015-135685"/>
    <d v="2015-11-16T00:00:00"/>
    <d v="2015-11-18T00:00:00"/>
    <s v="Second Class"/>
    <s v="MP-18175"/>
    <s v="Mike Pelletier"/>
    <s v="Home Office"/>
    <s v="United States"/>
    <x v="158"/>
    <x v="6"/>
    <n v="53209"/>
    <s v="Central"/>
    <s v="OFF-PA-10000157"/>
    <s v="Office Supplies"/>
    <s v="Paper"/>
    <s v="Xerox 191"/>
    <x v="2323"/>
    <n v="9"/>
    <n v="0"/>
    <n v="84.5154"/>
  </r>
  <r>
    <n v="2812"/>
    <s v="CA-2015-135685"/>
    <d v="2015-11-16T00:00:00"/>
    <d v="2015-11-18T00:00:00"/>
    <s v="Second Class"/>
    <s v="MP-18175"/>
    <s v="Mike Pelletier"/>
    <s v="Home Office"/>
    <s v="United States"/>
    <x v="158"/>
    <x v="6"/>
    <n v="53209"/>
    <s v="Central"/>
    <s v="FUR-FU-10001185"/>
    <s v="Furniture"/>
    <s v="Furnishings"/>
    <s v="Advantus Employee of the Month Certificate Frame, 11 x 13-1/2"/>
    <x v="2324"/>
    <n v="6"/>
    <n v="0"/>
    <n v="76.087800000000001"/>
  </r>
  <r>
    <n v="2813"/>
    <s v="CA-2015-135685"/>
    <d v="2015-11-16T00:00:00"/>
    <d v="2015-11-18T00:00:00"/>
    <s v="Second Class"/>
    <s v="MP-18175"/>
    <s v="Mike Pelletier"/>
    <s v="Home Office"/>
    <s v="United States"/>
    <x v="158"/>
    <x v="6"/>
    <n v="53209"/>
    <s v="Central"/>
    <s v="FUR-TA-10001520"/>
    <s v="Furniture"/>
    <s v="Tables"/>
    <s v="Lesro Sheffield Collection Coffee Table, End Table, Center Table, Corner Table"/>
    <x v="2325"/>
    <n v="3"/>
    <n v="0"/>
    <n v="36.398699999999977"/>
  </r>
  <r>
    <n v="2814"/>
    <s v="CA-2015-135685"/>
    <d v="2015-11-16T00:00:00"/>
    <d v="2015-11-18T00:00:00"/>
    <s v="Second Class"/>
    <s v="MP-18175"/>
    <s v="Mike Pelletier"/>
    <s v="Home Office"/>
    <s v="United States"/>
    <x v="158"/>
    <x v="6"/>
    <n v="53209"/>
    <s v="Central"/>
    <s v="TEC-AC-10004145"/>
    <s v="Technology"/>
    <s v="Accessories"/>
    <s v="Logitech diNovo Edge Keyboard"/>
    <x v="2326"/>
    <n v="4"/>
    <n v="0"/>
    <n v="229.99080000000004"/>
  </r>
  <r>
    <n v="2815"/>
    <s v="CA-2015-135685"/>
    <d v="2015-11-16T00:00:00"/>
    <d v="2015-11-18T00:00:00"/>
    <s v="Second Class"/>
    <s v="MP-18175"/>
    <s v="Mike Pelletier"/>
    <s v="Home Office"/>
    <s v="United States"/>
    <x v="158"/>
    <x v="6"/>
    <n v="53209"/>
    <s v="Central"/>
    <s v="FUR-TA-10000688"/>
    <s v="Furniture"/>
    <s v="Tables"/>
    <s v="Chromcraft Bull-Nose Wood Round Conference Table Top, Wood Base"/>
    <x v="2327"/>
    <n v="3"/>
    <n v="0"/>
    <n v="111.10349999999994"/>
  </r>
  <r>
    <n v="2816"/>
    <s v="CA-2015-104626"/>
    <d v="2015-09-01T00:00:00"/>
    <d v="2015-09-08T00:00:00"/>
    <s v="Standard Class"/>
    <s v="DR-12940"/>
    <s v="Daniel Raglin"/>
    <s v="Home Office"/>
    <s v="United States"/>
    <x v="47"/>
    <x v="31"/>
    <n v="2038"/>
    <s v="East"/>
    <s v="OFF-BI-10001510"/>
    <s v="Office Supplies"/>
    <s v="Binders"/>
    <s v="Deluxe Heavy-Duty Vinyl Round Ring Binder"/>
    <x v="2328"/>
    <n v="5"/>
    <n v="0"/>
    <n v="51.57"/>
  </r>
  <r>
    <n v="2817"/>
    <s v="CA-2015-104626"/>
    <d v="2015-09-01T00:00:00"/>
    <d v="2015-09-08T00:00:00"/>
    <s v="Standard Class"/>
    <s v="DR-12940"/>
    <s v="Daniel Raglin"/>
    <s v="Home Office"/>
    <s v="United States"/>
    <x v="47"/>
    <x v="31"/>
    <n v="2038"/>
    <s v="East"/>
    <s v="FUR-CH-10003817"/>
    <s v="Furniture"/>
    <s v="Chairs"/>
    <s v="Global Value Steno Chair, Gray"/>
    <x v="2329"/>
    <n v="1"/>
    <n v="0"/>
    <n v="15.185000000000002"/>
  </r>
  <r>
    <n v="2818"/>
    <s v="CA-2015-104626"/>
    <d v="2015-09-01T00:00:00"/>
    <d v="2015-09-08T00:00:00"/>
    <s v="Standard Class"/>
    <s v="DR-12940"/>
    <s v="Daniel Raglin"/>
    <s v="Home Office"/>
    <s v="United States"/>
    <x v="47"/>
    <x v="31"/>
    <n v="2038"/>
    <s v="East"/>
    <s v="FUR-FU-10000308"/>
    <s v="Furniture"/>
    <s v="Furnishings"/>
    <s v="Deflect-o Glass Clear Studded Chair Mats"/>
    <x v="2259"/>
    <n v="2"/>
    <n v="0"/>
    <n v="27.359200000000001"/>
  </r>
  <r>
    <n v="2819"/>
    <s v="CA-2015-104626"/>
    <d v="2015-09-01T00:00:00"/>
    <d v="2015-09-08T00:00:00"/>
    <s v="Standard Class"/>
    <s v="DR-12940"/>
    <s v="Daniel Raglin"/>
    <s v="Home Office"/>
    <s v="United States"/>
    <x v="47"/>
    <x v="31"/>
    <n v="2038"/>
    <s v="East"/>
    <s v="OFF-ST-10003208"/>
    <s v="Office Supplies"/>
    <s v="Storage"/>
    <s v="Adjustable Depth Letter/Legal Cart"/>
    <x v="2330"/>
    <n v="6"/>
    <n v="0"/>
    <n v="315.74039999999985"/>
  </r>
  <r>
    <n v="2820"/>
    <s v="CA-2016-160500"/>
    <d v="2016-05-05T00:00:00"/>
    <d v="2016-05-08T00:00:00"/>
    <s v="First Class"/>
    <s v="DM-13015"/>
    <s v="Darrin Martin"/>
    <s v="Consumer"/>
    <s v="United States"/>
    <x v="184"/>
    <x v="1"/>
    <n v="92024"/>
    <s v="West"/>
    <s v="OFF-BI-10003784"/>
    <s v="Office Supplies"/>
    <s v="Binders"/>
    <s v="Computer Printout Index Tabs"/>
    <x v="952"/>
    <n v="5"/>
    <n v="0.2"/>
    <n v="2.351999999999999"/>
  </r>
  <r>
    <n v="2821"/>
    <s v="CA-2016-160500"/>
    <d v="2016-05-05T00:00:00"/>
    <d v="2016-05-08T00:00:00"/>
    <s v="First Class"/>
    <s v="DM-13015"/>
    <s v="Darrin Martin"/>
    <s v="Consumer"/>
    <s v="United States"/>
    <x v="184"/>
    <x v="1"/>
    <n v="92024"/>
    <s v="West"/>
    <s v="FUR-TA-10003748"/>
    <s v="Furniture"/>
    <s v="Tables"/>
    <s v="Bevis 36 x 72 Conference Tables"/>
    <x v="2331"/>
    <n v="3"/>
    <n v="0.2"/>
    <n v="7.4693999999999932"/>
  </r>
  <r>
    <n v="2822"/>
    <s v="CA-2017-100202"/>
    <d v="2016-12-31T00:00:00"/>
    <d v="2017-01-05T00:00:00"/>
    <s v="Standard Class"/>
    <s v="BD-11620"/>
    <s v="Brian DeCherney"/>
    <s v="Consumer"/>
    <s v="United States"/>
    <x v="125"/>
    <x v="1"/>
    <n v="92804"/>
    <s v="West"/>
    <s v="TEC-PH-10002563"/>
    <s v="Technology"/>
    <s v="Phones"/>
    <s v="Adtran 1202752G1"/>
    <x v="214"/>
    <n v="3"/>
    <n v="0.2"/>
    <n v="22.678200000000018"/>
  </r>
  <r>
    <n v="2823"/>
    <s v="CA-2017-131016"/>
    <d v="2017-09-18T00:00:00"/>
    <d v="2017-09-20T00:00:00"/>
    <s v="First Class"/>
    <s v="DC-12850"/>
    <s v="Dan Campbell"/>
    <s v="Consumer"/>
    <s v="United States"/>
    <x v="81"/>
    <x v="5"/>
    <n v="76017"/>
    <s v="Central"/>
    <s v="OFF-AR-10000122"/>
    <s v="Office Supplies"/>
    <s v="Art"/>
    <s v="Newell 314"/>
    <x v="436"/>
    <n v="2"/>
    <n v="0.2"/>
    <n v="0.55799999999999894"/>
  </r>
  <r>
    <n v="2824"/>
    <s v="CA-2017-131016"/>
    <d v="2017-09-18T00:00:00"/>
    <d v="2017-09-20T00:00:00"/>
    <s v="First Class"/>
    <s v="DC-12850"/>
    <s v="Dan Campbell"/>
    <s v="Consumer"/>
    <s v="United States"/>
    <x v="81"/>
    <x v="5"/>
    <n v="76017"/>
    <s v="Central"/>
    <s v="OFF-ST-10000352"/>
    <s v="Office Supplies"/>
    <s v="Storage"/>
    <s v="Acco Perma 2700 Stacking Storage Drawers"/>
    <x v="2332"/>
    <n v="2"/>
    <n v="0.2"/>
    <n v="-2.9739999999999966"/>
  </r>
  <r>
    <n v="2825"/>
    <s v="US-2014-112914"/>
    <d v="2014-09-25T00:00:00"/>
    <d v="2014-09-30T00:00:00"/>
    <s v="Standard Class"/>
    <s v="MT-18070"/>
    <s v="Michelle Tran"/>
    <s v="Home Office"/>
    <s v="United States"/>
    <x v="12"/>
    <x v="5"/>
    <n v="77041"/>
    <s v="Central"/>
    <s v="OFF-PA-10003270"/>
    <s v="Office Supplies"/>
    <s v="Paper"/>
    <s v="Xerox 1954"/>
    <x v="2333"/>
    <n v="8"/>
    <n v="0.2"/>
    <n v="10.559999999999999"/>
  </r>
  <r>
    <n v="2826"/>
    <s v="US-2014-112914"/>
    <d v="2014-09-25T00:00:00"/>
    <d v="2014-09-30T00:00:00"/>
    <s v="Standard Class"/>
    <s v="MT-18070"/>
    <s v="Michelle Tran"/>
    <s v="Home Office"/>
    <s v="United States"/>
    <x v="12"/>
    <x v="5"/>
    <n v="77041"/>
    <s v="Central"/>
    <s v="FUR-BO-10003272"/>
    <s v="Furniture"/>
    <s v="Bookcases"/>
    <s v="O'Sullivan Living Dimensions 5-Shelf Bookcases"/>
    <x v="2334"/>
    <n v="2"/>
    <n v="0.32"/>
    <n v="-97.23120000000003"/>
  </r>
  <r>
    <n v="2827"/>
    <s v="US-2014-112914"/>
    <d v="2014-09-25T00:00:00"/>
    <d v="2014-09-30T00:00:00"/>
    <s v="Standard Class"/>
    <s v="MT-18070"/>
    <s v="Michelle Tran"/>
    <s v="Home Office"/>
    <s v="United States"/>
    <x v="12"/>
    <x v="5"/>
    <n v="77041"/>
    <s v="Central"/>
    <s v="OFF-BI-10002982"/>
    <s v="Office Supplies"/>
    <s v="Binders"/>
    <s v="Avery Self-Adhesive Photo Pockets for Polaroid Photos"/>
    <x v="629"/>
    <n v="2"/>
    <n v="0.8"/>
    <n v="-4.3584000000000014"/>
  </r>
  <r>
    <n v="2828"/>
    <s v="US-2014-112914"/>
    <d v="2014-09-25T00:00:00"/>
    <d v="2014-09-30T00:00:00"/>
    <s v="Standard Class"/>
    <s v="MT-18070"/>
    <s v="Michelle Tran"/>
    <s v="Home Office"/>
    <s v="United States"/>
    <x v="12"/>
    <x v="5"/>
    <n v="77041"/>
    <s v="Central"/>
    <s v="OFF-EN-10001509"/>
    <s v="Office Supplies"/>
    <s v="Envelopes"/>
    <s v="Poly String Tie Envelopes"/>
    <x v="30"/>
    <n v="2"/>
    <n v="0.2"/>
    <n v="1.1015999999999997"/>
  </r>
  <r>
    <n v="2829"/>
    <s v="CA-2016-124149"/>
    <d v="2016-04-23T00:00:00"/>
    <d v="2016-04-26T00:00:00"/>
    <s v="First Class"/>
    <s v="MJ-17740"/>
    <s v="Max Jones"/>
    <s v="Consumer"/>
    <s v="United States"/>
    <x v="152"/>
    <x v="24"/>
    <n v="43130"/>
    <s v="East"/>
    <s v="OFF-PA-10002421"/>
    <s v="Office Supplies"/>
    <s v="Paper"/>
    <s v="Embossed Ink Jet Note Cards"/>
    <x v="2335"/>
    <n v="6"/>
    <n v="0.2"/>
    <n v="37.917599999999993"/>
  </r>
  <r>
    <n v="2830"/>
    <s v="CA-2016-124149"/>
    <d v="2016-04-23T00:00:00"/>
    <d v="2016-04-26T00:00:00"/>
    <s v="First Class"/>
    <s v="MJ-17740"/>
    <s v="Max Jones"/>
    <s v="Consumer"/>
    <s v="United States"/>
    <x v="152"/>
    <x v="24"/>
    <n v="43130"/>
    <s v="East"/>
    <s v="OFF-ST-10000760"/>
    <s v="Office Supplies"/>
    <s v="Storage"/>
    <s v="Eldon Fold 'N Roll Cart System"/>
    <x v="2336"/>
    <n v="5"/>
    <n v="0.2"/>
    <n v="6.2910000000000004"/>
  </r>
  <r>
    <n v="2831"/>
    <s v="CA-2016-124149"/>
    <d v="2016-04-23T00:00:00"/>
    <d v="2016-04-26T00:00:00"/>
    <s v="First Class"/>
    <s v="MJ-17740"/>
    <s v="Max Jones"/>
    <s v="Consumer"/>
    <s v="United States"/>
    <x v="152"/>
    <x v="24"/>
    <n v="43130"/>
    <s v="East"/>
    <s v="OFF-PA-10002923"/>
    <s v="Office Supplies"/>
    <s v="Paper"/>
    <s v="Xerox 1942"/>
    <x v="128"/>
    <n v="2"/>
    <n v="0.2"/>
    <n v="29.363999999999997"/>
  </r>
  <r>
    <n v="2832"/>
    <s v="CA-2014-148915"/>
    <d v="2014-11-01T00:00:00"/>
    <d v="2014-11-05T00:00:00"/>
    <s v="Standard Class"/>
    <s v="ND-18370"/>
    <s v="Natalie DeCherney"/>
    <s v="Consumer"/>
    <s v="United States"/>
    <x v="32"/>
    <x v="21"/>
    <n v="97206"/>
    <s v="West"/>
    <s v="OFF-ST-10001128"/>
    <s v="Office Supplies"/>
    <s v="Storage"/>
    <s v="Carina Mini System Audio Rack, Model AR050B"/>
    <x v="2337"/>
    <n v="5"/>
    <n v="0.2"/>
    <n v="-94.33299999999997"/>
  </r>
  <r>
    <n v="2833"/>
    <s v="CA-2014-148915"/>
    <d v="2014-11-01T00:00:00"/>
    <d v="2014-11-05T00:00:00"/>
    <s v="Standard Class"/>
    <s v="ND-18370"/>
    <s v="Natalie DeCherney"/>
    <s v="Consumer"/>
    <s v="United States"/>
    <x v="32"/>
    <x v="21"/>
    <n v="97206"/>
    <s v="West"/>
    <s v="TEC-PH-10000673"/>
    <s v="Technology"/>
    <s v="Phones"/>
    <s v="Plantronics Voyager Pro HD - Bluetooth Headset"/>
    <x v="2338"/>
    <n v="3"/>
    <n v="0.2"/>
    <n v="54.5916"/>
  </r>
  <r>
    <n v="2834"/>
    <s v="CA-2017-134649"/>
    <d v="2017-01-26T00:00:00"/>
    <d v="2017-01-31T00:00:00"/>
    <s v="Second Class"/>
    <s v="CA-11965"/>
    <s v="Carol Adams"/>
    <s v="Corporate"/>
    <s v="United States"/>
    <x v="325"/>
    <x v="19"/>
    <n v="35244"/>
    <s v="South"/>
    <s v="OFF-AR-10001547"/>
    <s v="Office Supplies"/>
    <s v="Art"/>
    <s v="Newell 311"/>
    <x v="2339"/>
    <n v="7"/>
    <n v="0"/>
    <n v="4.1768999999999998"/>
  </r>
  <r>
    <n v="2835"/>
    <s v="CA-2017-134649"/>
    <d v="2017-01-26T00:00:00"/>
    <d v="2017-01-31T00:00:00"/>
    <s v="Second Class"/>
    <s v="CA-11965"/>
    <s v="Carol Adams"/>
    <s v="Corporate"/>
    <s v="United States"/>
    <x v="325"/>
    <x v="19"/>
    <n v="35244"/>
    <s v="South"/>
    <s v="OFF-BI-10001890"/>
    <s v="Office Supplies"/>
    <s v="Binders"/>
    <s v="Avery Poly Binder Pockets"/>
    <x v="181"/>
    <n v="2"/>
    <n v="0"/>
    <n v="3.4367999999999999"/>
  </r>
  <r>
    <n v="2836"/>
    <s v="CA-2017-110842"/>
    <d v="2017-11-11T00:00:00"/>
    <d v="2017-11-16T00:00:00"/>
    <s v="Standard Class"/>
    <s v="GA-14725"/>
    <s v="Guy Armstrong"/>
    <s v="Consumer"/>
    <s v="United States"/>
    <x v="1"/>
    <x v="1"/>
    <n v="90036"/>
    <s v="West"/>
    <s v="OFF-AP-10003971"/>
    <s v="Office Supplies"/>
    <s v="Appliances"/>
    <s v="Belkin 6 Outlet Metallic Surge Strip"/>
    <x v="2340"/>
    <n v="1"/>
    <n v="0"/>
    <n v="2.8314000000000004"/>
  </r>
  <r>
    <n v="2837"/>
    <s v="CA-2017-110842"/>
    <d v="2017-11-11T00:00:00"/>
    <d v="2017-11-16T00:00:00"/>
    <s v="Standard Class"/>
    <s v="GA-14725"/>
    <s v="Guy Armstrong"/>
    <s v="Consumer"/>
    <s v="United States"/>
    <x v="1"/>
    <x v="1"/>
    <n v="90036"/>
    <s v="West"/>
    <s v="OFF-PA-10000520"/>
    <s v="Office Supplies"/>
    <s v="Paper"/>
    <s v="Xerox 201"/>
    <x v="541"/>
    <n v="3"/>
    <n v="0"/>
    <n v="9.3312000000000008"/>
  </r>
  <r>
    <n v="2838"/>
    <s v="CA-2017-110842"/>
    <d v="2017-11-11T00:00:00"/>
    <d v="2017-11-16T00:00:00"/>
    <s v="Standard Class"/>
    <s v="GA-14725"/>
    <s v="Guy Armstrong"/>
    <s v="Consumer"/>
    <s v="United States"/>
    <x v="1"/>
    <x v="1"/>
    <n v="90036"/>
    <s v="West"/>
    <s v="OFF-BI-10000977"/>
    <s v="Office Supplies"/>
    <s v="Binders"/>
    <s v="Ibico Plastic Spiral Binding Combs"/>
    <x v="2114"/>
    <n v="5"/>
    <n v="0.2"/>
    <n v="39.519999999999989"/>
  </r>
  <r>
    <n v="2839"/>
    <s v="CA-2016-147368"/>
    <d v="2016-06-09T00:00:00"/>
    <d v="2016-06-12T00:00:00"/>
    <s v="First Class"/>
    <s v="TC-21295"/>
    <s v="Toby Carlisle"/>
    <s v="Consumer"/>
    <s v="United States"/>
    <x v="315"/>
    <x v="2"/>
    <n v="32303"/>
    <s v="South"/>
    <s v="TEC-MA-10002178"/>
    <s v="Technology"/>
    <s v="Machines"/>
    <s v="Cisco CP-7937G Unified IP Conference Station Phone"/>
    <x v="1202"/>
    <n v="2"/>
    <n v="0.5"/>
    <n v="-27.827999999999975"/>
  </r>
  <r>
    <n v="2840"/>
    <s v="US-2015-104185"/>
    <d v="2015-09-03T00:00:00"/>
    <d v="2015-09-08T00:00:00"/>
    <s v="Second Class"/>
    <s v="JB-15400"/>
    <s v="Jennifer Braxton"/>
    <s v="Corporate"/>
    <s v="United States"/>
    <x v="20"/>
    <x v="15"/>
    <n v="10009"/>
    <s v="East"/>
    <s v="OFF-ST-10001526"/>
    <s v="Office Supplies"/>
    <s v="Storage"/>
    <s v="Iceberg Mobile Mega Data/Printer Cart "/>
    <x v="2341"/>
    <n v="1"/>
    <n v="0"/>
    <n v="31.285799999999995"/>
  </r>
  <r>
    <n v="2841"/>
    <s v="US-2014-125521"/>
    <d v="2014-03-14T00:00:00"/>
    <d v="2014-03-19T00:00:00"/>
    <s v="Standard Class"/>
    <s v="CK-12325"/>
    <s v="Christine Kargatis"/>
    <s v="Home Office"/>
    <s v="United States"/>
    <x v="269"/>
    <x v="17"/>
    <n v="23320"/>
    <s v="South"/>
    <s v="FUR-CH-10003379"/>
    <s v="Furniture"/>
    <s v="Chairs"/>
    <s v="Global Commerce Series High-Back Swivel/Tilt Chairs"/>
    <x v="2342"/>
    <n v="4"/>
    <n v="0"/>
    <n v="284.98"/>
  </r>
  <r>
    <n v="2842"/>
    <s v="US-2017-135062"/>
    <d v="2017-08-31T00:00:00"/>
    <d v="2017-09-04T00:00:00"/>
    <s v="Second Class"/>
    <s v="RL-19615"/>
    <s v="Rob Lucas"/>
    <s v="Consumer"/>
    <s v="United States"/>
    <x v="115"/>
    <x v="3"/>
    <n v="28314"/>
    <s v="South"/>
    <s v="OFF-PA-10000100"/>
    <s v="Office Supplies"/>
    <s v="Paper"/>
    <s v="Xerox 1945"/>
    <x v="2343"/>
    <n v="7"/>
    <n v="0.2"/>
    <n v="83.209699999999998"/>
  </r>
  <r>
    <n v="2843"/>
    <s v="CA-2017-135650"/>
    <d v="2017-03-23T00:00:00"/>
    <d v="2017-03-27T00:00:00"/>
    <s v="Standard Class"/>
    <s v="AC-10660"/>
    <s v="Anna Chung"/>
    <s v="Consumer"/>
    <s v="United States"/>
    <x v="114"/>
    <x v="5"/>
    <n v="77340"/>
    <s v="Central"/>
    <s v="OFF-ST-10001809"/>
    <s v="Office Supplies"/>
    <s v="Storage"/>
    <s v="Fellowes Officeware Wire Shelving"/>
    <x v="2344"/>
    <n v="2"/>
    <n v="0.2"/>
    <n v="-32.338800000000006"/>
  </r>
  <r>
    <n v="2844"/>
    <s v="CA-2017-112865"/>
    <d v="2017-05-18T00:00:00"/>
    <d v="2017-05-22T00:00:00"/>
    <s v="Standard Class"/>
    <s v="BH-11710"/>
    <s v="Brosina Hoffman"/>
    <s v="Consumer"/>
    <s v="United States"/>
    <x v="10"/>
    <x v="9"/>
    <n v="19140"/>
    <s v="East"/>
    <s v="TEC-AC-10000387"/>
    <s v="Technology"/>
    <s v="Accessories"/>
    <s v="KeyTronic KT800P2 - Keyboard - Black"/>
    <x v="2345"/>
    <n v="3"/>
    <n v="0.2"/>
    <n v="-0.90120000000000111"/>
  </r>
  <r>
    <n v="2845"/>
    <s v="US-2016-162852"/>
    <d v="2016-12-27T00:00:00"/>
    <d v="2016-12-31T00:00:00"/>
    <s v="Standard Class"/>
    <s v="BG-11695"/>
    <s v="Brooke Gillingham"/>
    <s v="Corporate"/>
    <s v="United States"/>
    <x v="318"/>
    <x v="10"/>
    <n v="60098"/>
    <s v="Central"/>
    <s v="FUR-CH-10004853"/>
    <s v="Furniture"/>
    <s v="Chairs"/>
    <s v="Global Manager's Adjustable Task Chair, Storm"/>
    <x v="2346"/>
    <n v="8"/>
    <n v="0.3"/>
    <n v="-12.078400000000101"/>
  </r>
  <r>
    <n v="2846"/>
    <s v="CA-2017-138163"/>
    <d v="2017-11-17T00:00:00"/>
    <d v="2017-11-20T00:00:00"/>
    <s v="First Class"/>
    <s v="XP-21865"/>
    <s v="Xylona Preis"/>
    <s v="Consumer"/>
    <s v="United States"/>
    <x v="231"/>
    <x v="31"/>
    <n v="2149"/>
    <s v="East"/>
    <s v="OFF-AR-10001958"/>
    <s v="Office Supplies"/>
    <s v="Art"/>
    <s v="Stanley Bostitch Contemporary Electric Pencil Sharpeners"/>
    <x v="717"/>
    <n v="3"/>
    <n v="0"/>
    <n v="14.263200000000001"/>
  </r>
  <r>
    <n v="2847"/>
    <s v="CA-2017-152093"/>
    <d v="2017-09-10T00:00:00"/>
    <d v="2017-09-15T00:00:00"/>
    <s v="Standard Class"/>
    <s v="SN-20560"/>
    <s v="Skye Norling"/>
    <s v="Home Office"/>
    <s v="United States"/>
    <x v="22"/>
    <x v="10"/>
    <n v="60653"/>
    <s v="Central"/>
    <s v="OFF-BI-10003527"/>
    <s v="Office Supplies"/>
    <s v="Binders"/>
    <s v="Fellowes PB500 Electric Punch Plastic Comb Binding Machine with Manual Bind"/>
    <x v="2347"/>
    <n v="3"/>
    <n v="0.8"/>
    <n v="-1143.8910000000001"/>
  </r>
  <r>
    <n v="2848"/>
    <s v="CA-2017-157854"/>
    <d v="2017-04-08T00:00:00"/>
    <d v="2017-04-15T00:00:00"/>
    <s v="Standard Class"/>
    <s v="DM-13345"/>
    <s v="Denise Monton"/>
    <s v="Corporate"/>
    <s v="United States"/>
    <x v="185"/>
    <x v="32"/>
    <n v="30076"/>
    <s v="South"/>
    <s v="FUR-FU-10003832"/>
    <s v="Furniture"/>
    <s v="Furnishings"/>
    <s v="Eldon Expressions Punched Metal &amp; Wood Desk Accessories, Black &amp; Cherry"/>
    <x v="2348"/>
    <n v="6"/>
    <n v="0"/>
    <n v="15.758400000000002"/>
  </r>
  <r>
    <n v="2849"/>
    <s v="CA-2017-157854"/>
    <d v="2017-04-08T00:00:00"/>
    <d v="2017-04-15T00:00:00"/>
    <s v="Standard Class"/>
    <s v="DM-13345"/>
    <s v="Denise Monton"/>
    <s v="Corporate"/>
    <s v="United States"/>
    <x v="185"/>
    <x v="32"/>
    <n v="30076"/>
    <s v="South"/>
    <s v="OFF-BI-10001359"/>
    <s v="Office Supplies"/>
    <s v="Binders"/>
    <s v="GBC DocuBind TL300 Electric Binding System"/>
    <x v="2349"/>
    <n v="3"/>
    <n v="0"/>
    <n v="1264.7558999999999"/>
  </r>
  <r>
    <n v="2850"/>
    <s v="CA-2016-123617"/>
    <d v="2016-11-28T00:00:00"/>
    <d v="2016-12-03T00:00:00"/>
    <s v="Standard Class"/>
    <s v="AJ-10780"/>
    <s v="Anthony Jacobs"/>
    <s v="Corporate"/>
    <s v="United States"/>
    <x v="144"/>
    <x v="2"/>
    <n v="32137"/>
    <s v="South"/>
    <s v="OFF-BI-10002976"/>
    <s v="Office Supplies"/>
    <s v="Binders"/>
    <s v="ACCOHIDE Binder by Acco"/>
    <x v="2350"/>
    <n v="6"/>
    <n v="0.7"/>
    <n v="-5.6993999999999971"/>
  </r>
  <r>
    <n v="2851"/>
    <s v="US-2016-128293"/>
    <d v="2016-06-02T00:00:00"/>
    <d v="2016-06-05T00:00:00"/>
    <s v="First Class"/>
    <s v="KC-16255"/>
    <s v="Karen Carlisle"/>
    <s v="Corporate"/>
    <s v="United States"/>
    <x v="10"/>
    <x v="9"/>
    <n v="19120"/>
    <s v="East"/>
    <s v="OFF-ST-10000736"/>
    <s v="Office Supplies"/>
    <s v="Storage"/>
    <s v="Carina Double Wide Media Storage Towers in Natural &amp; Black"/>
    <x v="1466"/>
    <n v="1"/>
    <n v="0.2"/>
    <n v="-12.956800000000005"/>
  </r>
  <r>
    <n v="2852"/>
    <s v="CA-2017-107342"/>
    <d v="2017-12-17T00:00:00"/>
    <d v="2017-12-22T00:00:00"/>
    <s v="Standard Class"/>
    <s v="VF-21715"/>
    <s v="Vicky Freymann"/>
    <s v="Home Office"/>
    <s v="United States"/>
    <x v="38"/>
    <x v="14"/>
    <n v="47201"/>
    <s v="Central"/>
    <s v="OFF-PA-10001745"/>
    <s v="Office Supplies"/>
    <s v="Paper"/>
    <s v="Wirebound Message Books, 2 7/8&quot; x 5&quot;, 3 Forms per Page"/>
    <x v="2351"/>
    <n v="4"/>
    <n v="0"/>
    <n v="13.235199999999999"/>
  </r>
  <r>
    <n v="2853"/>
    <s v="CA-2016-136371"/>
    <d v="2016-03-19T00:00:00"/>
    <d v="2016-03-21T00:00:00"/>
    <s v="Second Class"/>
    <s v="SV-20935"/>
    <s v="Susan Vittorini"/>
    <s v="Consumer"/>
    <s v="United States"/>
    <x v="147"/>
    <x v="15"/>
    <n v="11572"/>
    <s v="East"/>
    <s v="FUR-FU-10000409"/>
    <s v="Furniture"/>
    <s v="Furnishings"/>
    <s v="GE 4 Foot Flourescent Tube, 40 Watt"/>
    <x v="1883"/>
    <n v="1"/>
    <n v="0"/>
    <n v="6.8908000000000005"/>
  </r>
  <r>
    <n v="2854"/>
    <s v="CA-2016-136371"/>
    <d v="2016-03-19T00:00:00"/>
    <d v="2016-03-21T00:00:00"/>
    <s v="Second Class"/>
    <s v="SV-20935"/>
    <s v="Susan Vittorini"/>
    <s v="Consumer"/>
    <s v="United States"/>
    <x v="147"/>
    <x v="15"/>
    <n v="11572"/>
    <s v="East"/>
    <s v="FUR-FU-10000221"/>
    <s v="Furniture"/>
    <s v="Furnishings"/>
    <s v="Master Caster Door Stop, Brown"/>
    <x v="2352"/>
    <n v="4"/>
    <n v="0"/>
    <n v="6.9087999999999994"/>
  </r>
  <r>
    <n v="2855"/>
    <s v="CA-2017-137344"/>
    <d v="2017-08-20T00:00:00"/>
    <d v="2017-08-20T00:00:00"/>
    <s v="Same Day"/>
    <s v="EM-13810"/>
    <s v="Eleni McCrary"/>
    <s v="Corporate"/>
    <s v="United States"/>
    <x v="47"/>
    <x v="31"/>
    <n v="2038"/>
    <s v="East"/>
    <s v="OFF-ST-10000344"/>
    <s v="Office Supplies"/>
    <s v="Storage"/>
    <s v="Neat Ideas Personal Hanging Folder Files, Black"/>
    <x v="2353"/>
    <n v="3"/>
    <n v="0"/>
    <n v="10.475399999999999"/>
  </r>
  <r>
    <n v="2856"/>
    <s v="CA-2017-169810"/>
    <d v="2017-07-25T00:00:00"/>
    <d v="2017-07-31T00:00:00"/>
    <s v="Standard Class"/>
    <s v="RB-19360"/>
    <s v="Raymond Buch"/>
    <s v="Consumer"/>
    <s v="United States"/>
    <x v="298"/>
    <x v="44"/>
    <n v="57103"/>
    <s v="Central"/>
    <s v="OFF-LA-10003663"/>
    <s v="Office Supplies"/>
    <s v="Labels"/>
    <s v="Avery 498"/>
    <x v="2354"/>
    <n v="7"/>
    <n v="0"/>
    <n v="9.5081000000000007"/>
  </r>
  <r>
    <n v="2857"/>
    <s v="CA-2016-128594"/>
    <d v="2016-08-26T00:00:00"/>
    <d v="2016-08-29T00:00:00"/>
    <s v="First Class"/>
    <s v="DJ-13510"/>
    <s v="Don Jones"/>
    <s v="Corporate"/>
    <s v="United States"/>
    <x v="70"/>
    <x v="1"/>
    <n v="92037"/>
    <s v="West"/>
    <s v="FUR-CH-10001215"/>
    <s v="Furniture"/>
    <s v="Chairs"/>
    <s v="Global Troy Executive Leather Low-Back Tilter"/>
    <x v="2355"/>
    <n v="4"/>
    <n v="0.2"/>
    <n v="100.19599999999997"/>
  </r>
  <r>
    <n v="2858"/>
    <s v="CA-2016-154690"/>
    <d v="2016-08-15T00:00:00"/>
    <d v="2016-08-17T00:00:00"/>
    <s v="Second Class"/>
    <s v="CC-12370"/>
    <s v="Christopher Conant"/>
    <s v="Consumer"/>
    <s v="United States"/>
    <x v="115"/>
    <x v="3"/>
    <n v="28314"/>
    <s v="South"/>
    <s v="FUR-CH-10000988"/>
    <s v="Furniture"/>
    <s v="Chairs"/>
    <s v="Hon Olson Stacker Stools"/>
    <x v="2284"/>
    <n v="2"/>
    <n v="0.2"/>
    <n v="22.529599999999995"/>
  </r>
  <r>
    <n v="2859"/>
    <s v="CA-2017-138975"/>
    <d v="2017-05-19T00:00:00"/>
    <d v="2017-05-23T00:00:00"/>
    <s v="Standard Class"/>
    <s v="SC-20380"/>
    <s v="Shahid Collister"/>
    <s v="Consumer"/>
    <s v="United States"/>
    <x v="118"/>
    <x v="32"/>
    <n v="30318"/>
    <s v="South"/>
    <s v="TEC-AC-10003441"/>
    <s v="Technology"/>
    <s v="Accessories"/>
    <s v="Kingston Digital DataTraveler 32GB USB 2.0"/>
    <x v="766"/>
    <n v="4"/>
    <n v="0"/>
    <n v="4.0679999999999978"/>
  </r>
  <r>
    <n v="2860"/>
    <s v="CA-2017-138975"/>
    <d v="2017-05-19T00:00:00"/>
    <d v="2017-05-23T00:00:00"/>
    <s v="Standard Class"/>
    <s v="SC-20380"/>
    <s v="Shahid Collister"/>
    <s v="Consumer"/>
    <s v="United States"/>
    <x v="118"/>
    <x v="32"/>
    <n v="30318"/>
    <s v="South"/>
    <s v="TEC-PH-10004389"/>
    <s v="Technology"/>
    <s v="Phones"/>
    <s v="Nokia Lumia 925"/>
    <x v="2258"/>
    <n v="3"/>
    <n v="0"/>
    <n v="98.272200000000012"/>
  </r>
  <r>
    <n v="2861"/>
    <s v="CA-2017-138975"/>
    <d v="2017-05-19T00:00:00"/>
    <d v="2017-05-23T00:00:00"/>
    <s v="Standard Class"/>
    <s v="SC-20380"/>
    <s v="Shahid Collister"/>
    <s v="Consumer"/>
    <s v="United States"/>
    <x v="118"/>
    <x v="32"/>
    <n v="30318"/>
    <s v="South"/>
    <s v="FUR-BO-10004695"/>
    <s v="Furniture"/>
    <s v="Bookcases"/>
    <s v="O'Sullivan 2-Door Barrister Bookcase in Odessa Pine"/>
    <x v="2356"/>
    <n v="9"/>
    <n v="0"/>
    <n v="374.62859999999989"/>
  </r>
  <r>
    <n v="2862"/>
    <s v="CA-2017-138975"/>
    <d v="2017-05-19T00:00:00"/>
    <d v="2017-05-23T00:00:00"/>
    <s v="Standard Class"/>
    <s v="SC-20380"/>
    <s v="Shahid Collister"/>
    <s v="Consumer"/>
    <s v="United States"/>
    <x v="118"/>
    <x v="32"/>
    <n v="30318"/>
    <s v="South"/>
    <s v="OFF-PA-10000100"/>
    <s v="Office Supplies"/>
    <s v="Paper"/>
    <s v="Xerox 1945"/>
    <x v="2357"/>
    <n v="7"/>
    <n v="0"/>
    <n v="140.59569999999999"/>
  </r>
  <r>
    <n v="2863"/>
    <s v="CA-2017-106537"/>
    <d v="2017-08-12T00:00:00"/>
    <d v="2017-08-17T00:00:00"/>
    <s v="Standard Class"/>
    <s v="RH-19495"/>
    <s v="Rick Hansen"/>
    <s v="Consumer"/>
    <s v="United States"/>
    <x v="333"/>
    <x v="2"/>
    <n v="32839"/>
    <s v="South"/>
    <s v="OFF-PA-10000223"/>
    <s v="Office Supplies"/>
    <s v="Paper"/>
    <s v="Xerox 2000"/>
    <x v="561"/>
    <n v="4"/>
    <n v="0.2"/>
    <n v="7.2576000000000001"/>
  </r>
  <r>
    <n v="2864"/>
    <s v="US-2017-103828"/>
    <d v="2017-08-13T00:00:00"/>
    <d v="2017-08-13T00:00:00"/>
    <s v="Same Day"/>
    <s v="JK-15370"/>
    <s v="Jay Kimmel"/>
    <s v="Consumer"/>
    <s v="United States"/>
    <x v="8"/>
    <x v="1"/>
    <n v="94122"/>
    <s v="West"/>
    <s v="OFF-ST-10001325"/>
    <s v="Office Supplies"/>
    <s v="Storage"/>
    <s v="Sterilite Officeware Hinged File Box"/>
    <x v="974"/>
    <n v="3"/>
    <n v="0"/>
    <n v="8.4888000000000012"/>
  </r>
  <r>
    <n v="2865"/>
    <s v="US-2017-103828"/>
    <d v="2017-08-13T00:00:00"/>
    <d v="2017-08-13T00:00:00"/>
    <s v="Same Day"/>
    <s v="JK-15370"/>
    <s v="Jay Kimmel"/>
    <s v="Consumer"/>
    <s v="United States"/>
    <x v="8"/>
    <x v="1"/>
    <n v="94122"/>
    <s v="West"/>
    <s v="OFF-AP-10004249"/>
    <s v="Office Supplies"/>
    <s v="Appliances"/>
    <s v="Staple holder"/>
    <x v="2358"/>
    <n v="7"/>
    <n v="0"/>
    <n v="22.623299999999997"/>
  </r>
  <r>
    <n v="2866"/>
    <s v="US-2017-103828"/>
    <d v="2017-08-13T00:00:00"/>
    <d v="2017-08-13T00:00:00"/>
    <s v="Same Day"/>
    <s v="JK-15370"/>
    <s v="Jay Kimmel"/>
    <s v="Consumer"/>
    <s v="United States"/>
    <x v="8"/>
    <x v="1"/>
    <n v="94122"/>
    <s v="West"/>
    <s v="OFF-AR-10000588"/>
    <s v="Office Supplies"/>
    <s v="Art"/>
    <s v="Newell 345"/>
    <x v="426"/>
    <n v="3"/>
    <n v="0"/>
    <n v="15.475200000000001"/>
  </r>
  <r>
    <n v="2867"/>
    <s v="US-2017-103828"/>
    <d v="2017-08-13T00:00:00"/>
    <d v="2017-08-13T00:00:00"/>
    <s v="Same Day"/>
    <s v="JK-15370"/>
    <s v="Jay Kimmel"/>
    <s v="Consumer"/>
    <s v="United States"/>
    <x v="8"/>
    <x v="1"/>
    <n v="94122"/>
    <s v="West"/>
    <s v="OFF-SU-10000946"/>
    <s v="Office Supplies"/>
    <s v="Supplies"/>
    <s v="Staple remover"/>
    <x v="1051"/>
    <n v="4"/>
    <n v="0"/>
    <n v="9.2567999999999984"/>
  </r>
  <r>
    <n v="2868"/>
    <s v="CA-2016-115588"/>
    <d v="2016-11-10T00:00:00"/>
    <d v="2016-11-12T00:00:00"/>
    <s v="Second Class"/>
    <s v="AF-10885"/>
    <s v="Art Foster"/>
    <s v="Consumer"/>
    <s v="United States"/>
    <x v="167"/>
    <x v="24"/>
    <n v="43615"/>
    <s v="East"/>
    <s v="OFF-SU-10001225"/>
    <s v="Office Supplies"/>
    <s v="Supplies"/>
    <s v="Staple remover"/>
    <x v="2359"/>
    <n v="5"/>
    <n v="0.2"/>
    <n v="-3.3120000000000012"/>
  </r>
  <r>
    <n v="2869"/>
    <s v="CA-2016-115588"/>
    <d v="2016-11-10T00:00:00"/>
    <d v="2016-11-12T00:00:00"/>
    <s v="Second Class"/>
    <s v="AF-10885"/>
    <s v="Art Foster"/>
    <s v="Consumer"/>
    <s v="United States"/>
    <x v="167"/>
    <x v="24"/>
    <n v="43615"/>
    <s v="East"/>
    <s v="OFF-ST-10001558"/>
    <s v="Office Supplies"/>
    <s v="Storage"/>
    <s v="Acco Perma 4000 Stacking Storage Drawers"/>
    <x v="2360"/>
    <n v="3"/>
    <n v="0.2"/>
    <n v="-2.4359999999999999"/>
  </r>
  <r>
    <n v="2870"/>
    <s v="CA-2017-143861"/>
    <d v="2017-06-12T00:00:00"/>
    <d v="2017-06-19T00:00:00"/>
    <s v="Standard Class"/>
    <s v="LC-16885"/>
    <s v="Lena Creighton"/>
    <s v="Consumer"/>
    <s v="United States"/>
    <x v="84"/>
    <x v="2"/>
    <n v="33710"/>
    <s v="South"/>
    <s v="FUR-FU-10001546"/>
    <s v="Furniture"/>
    <s v="Furnishings"/>
    <s v="Dana Swing-Arm Lamps"/>
    <x v="1232"/>
    <n v="2"/>
    <n v="0.2"/>
    <n v="1.0679999999999996"/>
  </r>
  <r>
    <n v="2871"/>
    <s v="CA-2014-148040"/>
    <d v="2014-03-22T00:00:00"/>
    <d v="2014-03-26T00:00:00"/>
    <s v="Standard Class"/>
    <s v="BF-11275"/>
    <s v="Beth Fritzler"/>
    <s v="Corporate"/>
    <s v="United States"/>
    <x v="93"/>
    <x v="16"/>
    <n v="85705"/>
    <s v="West"/>
    <s v="OFF-PA-10002581"/>
    <s v="Office Supplies"/>
    <s v="Paper"/>
    <s v="Xerox 1951"/>
    <x v="1355"/>
    <n v="3"/>
    <n v="0.2"/>
    <n v="23.234999999999992"/>
  </r>
  <r>
    <n v="2872"/>
    <s v="CA-2014-148040"/>
    <d v="2014-03-22T00:00:00"/>
    <d v="2014-03-26T00:00:00"/>
    <s v="Standard Class"/>
    <s v="BF-11275"/>
    <s v="Beth Fritzler"/>
    <s v="Corporate"/>
    <s v="United States"/>
    <x v="93"/>
    <x v="16"/>
    <n v="85705"/>
    <s v="West"/>
    <s v="FUR-CH-10001482"/>
    <s v="Furniture"/>
    <s v="Chairs"/>
    <s v="Office Star - Mesh Screen back chair with Vinyl seat"/>
    <x v="2361"/>
    <n v="3"/>
    <n v="0.2"/>
    <n v="-35.36460000000001"/>
  </r>
  <r>
    <n v="2873"/>
    <s v="CA-2017-135167"/>
    <d v="2017-06-15T00:00:00"/>
    <d v="2017-06-20T00:00:00"/>
    <s v="Standard Class"/>
    <s v="SC-20800"/>
    <s v="Stuart Calhoun"/>
    <s v="Consumer"/>
    <s v="United States"/>
    <x v="1"/>
    <x v="1"/>
    <n v="90036"/>
    <s v="West"/>
    <s v="OFF-AR-10002399"/>
    <s v="Office Supplies"/>
    <s v="Art"/>
    <s v="Dixon Prang Watercolor Pencils, 10-Color Set with Brush"/>
    <x v="2362"/>
    <n v="1"/>
    <n v="0"/>
    <n v="1.7465999999999999"/>
  </r>
  <r>
    <n v="2874"/>
    <s v="CA-2017-137022"/>
    <d v="2017-11-16T00:00:00"/>
    <d v="2017-11-22T00:00:00"/>
    <s v="Standard Class"/>
    <s v="SW-20275"/>
    <s v="Scott Williamson"/>
    <s v="Consumer"/>
    <s v="United States"/>
    <x v="70"/>
    <x v="1"/>
    <n v="92105"/>
    <s v="West"/>
    <s v="OFF-ST-10001963"/>
    <s v="Office Supplies"/>
    <s v="Storage"/>
    <s v="Tennsco Regal Shelving Units"/>
    <x v="2363"/>
    <n v="8"/>
    <n v="0"/>
    <n v="24.338399999999979"/>
  </r>
  <r>
    <n v="2875"/>
    <s v="US-2017-102638"/>
    <d v="2017-12-29T00:00:00"/>
    <d v="2017-12-31T00:00:00"/>
    <s v="First Class"/>
    <s v="MC-17845"/>
    <s v="Michael Chen"/>
    <s v="Consumer"/>
    <s v="United States"/>
    <x v="20"/>
    <x v="15"/>
    <n v="10035"/>
    <s v="East"/>
    <s v="OFF-FA-10002988"/>
    <s v="Office Supplies"/>
    <s v="Fasteners"/>
    <s v="Ideal Clamps"/>
    <x v="2364"/>
    <n v="3"/>
    <n v="0"/>
    <n v="2.9546999999999999"/>
  </r>
  <r>
    <n v="2876"/>
    <s v="US-2016-167339"/>
    <d v="2016-01-21T00:00:00"/>
    <d v="2016-01-23T00:00:00"/>
    <s v="Second Class"/>
    <s v="TD-20995"/>
    <s v="Tamara Dahlen"/>
    <s v="Consumer"/>
    <s v="United States"/>
    <x v="70"/>
    <x v="1"/>
    <n v="92037"/>
    <s v="West"/>
    <s v="FUR-CH-10004289"/>
    <s v="Furniture"/>
    <s v="Chairs"/>
    <s v="Global Super Steno Chair"/>
    <x v="2365"/>
    <n v="2"/>
    <n v="0.2"/>
    <n v="-5.758800000000015"/>
  </r>
  <r>
    <n v="2877"/>
    <s v="US-2016-167339"/>
    <d v="2016-01-21T00:00:00"/>
    <d v="2016-01-23T00:00:00"/>
    <s v="Second Class"/>
    <s v="TD-20995"/>
    <s v="Tamara Dahlen"/>
    <s v="Consumer"/>
    <s v="United States"/>
    <x v="70"/>
    <x v="1"/>
    <n v="92037"/>
    <s v="West"/>
    <s v="FUR-CH-10000785"/>
    <s v="Furniture"/>
    <s v="Chairs"/>
    <s v="Global Ergonomic Managers Chair"/>
    <x v="2366"/>
    <n v="7"/>
    <n v="0.2"/>
    <n v="76.011600000000016"/>
  </r>
  <r>
    <n v="2878"/>
    <s v="CA-2016-152072"/>
    <d v="2016-01-15T00:00:00"/>
    <d v="2016-01-19T00:00:00"/>
    <s v="Standard Class"/>
    <s v="Dp-13240"/>
    <s v="Dean percer"/>
    <s v="Home Office"/>
    <s v="United States"/>
    <x v="58"/>
    <x v="30"/>
    <n v="7090"/>
    <s v="East"/>
    <s v="OFF-EN-10003040"/>
    <s v="Office Supplies"/>
    <s v="Envelopes"/>
    <s v="Quality Park Security Envelopes"/>
    <x v="2367"/>
    <n v="2"/>
    <n v="0"/>
    <n v="24.599800000000002"/>
  </r>
  <r>
    <n v="2879"/>
    <s v="CA-2016-152072"/>
    <d v="2016-01-15T00:00:00"/>
    <d v="2016-01-19T00:00:00"/>
    <s v="Standard Class"/>
    <s v="Dp-13240"/>
    <s v="Dean percer"/>
    <s v="Home Office"/>
    <s v="United States"/>
    <x v="58"/>
    <x v="30"/>
    <n v="7090"/>
    <s v="East"/>
    <s v="OFF-AR-10001573"/>
    <s v="Office Supplies"/>
    <s v="Art"/>
    <s v="American Pencil"/>
    <x v="2368"/>
    <n v="2"/>
    <n v="0"/>
    <n v="1.3513999999999995"/>
  </r>
  <r>
    <n v="2880"/>
    <s v="CA-2016-152072"/>
    <d v="2016-01-15T00:00:00"/>
    <d v="2016-01-19T00:00:00"/>
    <s v="Standard Class"/>
    <s v="Dp-13240"/>
    <s v="Dean percer"/>
    <s v="Home Office"/>
    <s v="United States"/>
    <x v="58"/>
    <x v="30"/>
    <n v="7090"/>
    <s v="East"/>
    <s v="TEC-AC-10000844"/>
    <s v="Technology"/>
    <s v="Accessories"/>
    <s v="Logitech Gaming G510s - Keyboard"/>
    <x v="2369"/>
    <n v="3"/>
    <n v="0"/>
    <n v="91.789199999999994"/>
  </r>
  <r>
    <n v="2881"/>
    <s v="CA-2016-102932"/>
    <d v="2016-09-19T00:00:00"/>
    <d v="2016-09-23T00:00:00"/>
    <s v="Second Class"/>
    <s v="SD-20485"/>
    <s v="Shirley Daniels"/>
    <s v="Home Office"/>
    <s v="United States"/>
    <x v="334"/>
    <x v="30"/>
    <n v="7050"/>
    <s v="East"/>
    <s v="OFF-BI-10000756"/>
    <s v="Office Supplies"/>
    <s v="Binders"/>
    <s v="Storex DuraTech Recycled Plastic Frosted Binders"/>
    <x v="2370"/>
    <n v="6"/>
    <n v="0"/>
    <n v="12.72"/>
  </r>
  <r>
    <n v="2882"/>
    <s v="CA-2016-102932"/>
    <d v="2016-09-19T00:00:00"/>
    <d v="2016-09-23T00:00:00"/>
    <s v="Second Class"/>
    <s v="SD-20485"/>
    <s v="Shirley Daniels"/>
    <s v="Home Office"/>
    <s v="United States"/>
    <x v="334"/>
    <x v="30"/>
    <n v="7050"/>
    <s v="East"/>
    <s v="OFF-SU-10000381"/>
    <s v="Office Supplies"/>
    <s v="Supplies"/>
    <s v="Acme Forged Steel Scissors with Black Enamel Handles"/>
    <x v="1056"/>
    <n v="3"/>
    <n v="0"/>
    <n v="8.0996999999999986"/>
  </r>
  <r>
    <n v="2883"/>
    <s v="CA-2014-165540"/>
    <d v="2014-02-21T00:00:00"/>
    <d v="2014-02-25T00:00:00"/>
    <s v="Standard Class"/>
    <s v="TM-21010"/>
    <s v="Tamara Manning"/>
    <s v="Consumer"/>
    <s v="United States"/>
    <x v="318"/>
    <x v="10"/>
    <n v="60098"/>
    <s v="Central"/>
    <s v="OFF-BI-10004094"/>
    <s v="Office Supplies"/>
    <s v="Binders"/>
    <s v="GBC Standard Plastic Binding Systems Combs"/>
    <x v="2371"/>
    <n v="5"/>
    <n v="0.8"/>
    <n v="-13.717499999999998"/>
  </r>
  <r>
    <n v="2884"/>
    <s v="CA-2016-130799"/>
    <d v="2016-11-11T00:00:00"/>
    <d v="2016-11-16T00:00:00"/>
    <s v="Second Class"/>
    <s v="BK-11260"/>
    <s v="Berenike Kampe"/>
    <s v="Consumer"/>
    <s v="United States"/>
    <x v="8"/>
    <x v="1"/>
    <n v="94110"/>
    <s v="West"/>
    <s v="FUR-FU-10001852"/>
    <s v="Furniture"/>
    <s v="Furnishings"/>
    <s v="Eldon Regeneration Recycled Desk Accessories, Smoke"/>
    <x v="2372"/>
    <n v="4"/>
    <n v="0"/>
    <n v="2.2271999999999998"/>
  </r>
  <r>
    <n v="2885"/>
    <s v="CA-2016-164483"/>
    <d v="2016-01-30T00:00:00"/>
    <d v="2016-02-03T00:00:00"/>
    <s v="Standard Class"/>
    <s v="JF-15490"/>
    <s v="Jeremy Farry"/>
    <s v="Consumer"/>
    <s v="United States"/>
    <x v="8"/>
    <x v="1"/>
    <n v="94122"/>
    <s v="West"/>
    <s v="OFF-BI-10000014"/>
    <s v="Office Supplies"/>
    <s v="Binders"/>
    <s v="Heavy-Duty E-Z-D Binders"/>
    <x v="738"/>
    <n v="2"/>
    <n v="0.2"/>
    <n v="5.8914"/>
  </r>
  <r>
    <n v="2886"/>
    <s v="US-2016-159856"/>
    <d v="2016-10-18T00:00:00"/>
    <d v="2016-10-22T00:00:00"/>
    <s v="Standard Class"/>
    <s v="EP-13915"/>
    <s v="Emily Phan"/>
    <s v="Consumer"/>
    <s v="United States"/>
    <x v="228"/>
    <x v="16"/>
    <n v="85281"/>
    <s v="West"/>
    <s v="FUR-CH-10003396"/>
    <s v="Furniture"/>
    <s v="Chairs"/>
    <s v="Global Deluxe Steno Chair"/>
    <x v="2373"/>
    <n v="5"/>
    <n v="0.2"/>
    <n v="-34.64100000000002"/>
  </r>
  <r>
    <n v="2887"/>
    <s v="CA-2017-102099"/>
    <d v="2017-12-18T00:00:00"/>
    <d v="2017-12-19T00:00:00"/>
    <s v="First Class"/>
    <s v="EP-13915"/>
    <s v="Emily Phan"/>
    <s v="Consumer"/>
    <s v="United States"/>
    <x v="1"/>
    <x v="1"/>
    <n v="90008"/>
    <s v="West"/>
    <s v="OFF-AR-10003811"/>
    <s v="Office Supplies"/>
    <s v="Art"/>
    <s v="Newell 327"/>
    <x v="153"/>
    <n v="3"/>
    <n v="0"/>
    <n v="1.7901"/>
  </r>
  <r>
    <n v="2888"/>
    <s v="CA-2017-102099"/>
    <d v="2017-12-18T00:00:00"/>
    <d v="2017-12-19T00:00:00"/>
    <s v="First Class"/>
    <s v="EP-13915"/>
    <s v="Emily Phan"/>
    <s v="Consumer"/>
    <s v="United States"/>
    <x v="1"/>
    <x v="1"/>
    <n v="90008"/>
    <s v="West"/>
    <s v="OFF-PA-10003172"/>
    <s v="Office Supplies"/>
    <s v="Paper"/>
    <s v="Xerox 1996"/>
    <x v="91"/>
    <n v="2"/>
    <n v="0"/>
    <n v="6.2208000000000006"/>
  </r>
  <r>
    <n v="2889"/>
    <s v="CA-2017-102099"/>
    <d v="2017-12-18T00:00:00"/>
    <d v="2017-12-19T00:00:00"/>
    <s v="First Class"/>
    <s v="EP-13915"/>
    <s v="Emily Phan"/>
    <s v="Consumer"/>
    <s v="United States"/>
    <x v="1"/>
    <x v="1"/>
    <n v="90008"/>
    <s v="West"/>
    <s v="OFF-PA-10000289"/>
    <s v="Office Supplies"/>
    <s v="Paper"/>
    <s v="Xerox 213"/>
    <x v="56"/>
    <n v="5"/>
    <n v="0"/>
    <n v="15.552000000000001"/>
  </r>
  <r>
    <n v="2890"/>
    <s v="CA-2017-164049"/>
    <d v="2017-11-02T00:00:00"/>
    <d v="2017-11-06T00:00:00"/>
    <s v="Standard Class"/>
    <s v="KH-16630"/>
    <s v="Ken Heidel"/>
    <s v="Corporate"/>
    <s v="United States"/>
    <x v="4"/>
    <x v="4"/>
    <n v="98105"/>
    <s v="West"/>
    <s v="OFF-PA-10000791"/>
    <s v="Office Supplies"/>
    <s v="Paper"/>
    <s v="Wirebound Message Books, Four 2 3/4 x 5 Forms per Page, 200 Sets per Book"/>
    <x v="2374"/>
    <n v="5"/>
    <n v="0"/>
    <n v="10.732499999999998"/>
  </r>
  <r>
    <n v="2891"/>
    <s v="CA-2014-142727"/>
    <d v="2014-04-29T00:00:00"/>
    <d v="2014-05-01T00:00:00"/>
    <s v="Second Class"/>
    <s v="HG-14845"/>
    <s v="Harry Greene"/>
    <s v="Consumer"/>
    <s v="United States"/>
    <x v="335"/>
    <x v="28"/>
    <n v="70601"/>
    <s v="South"/>
    <s v="FUR-CH-10002304"/>
    <s v="Furniture"/>
    <s v="Chairs"/>
    <s v="Global Stack Chair without Arms, Black"/>
    <x v="2375"/>
    <n v="2"/>
    <n v="0"/>
    <n v="12.990000000000002"/>
  </r>
  <r>
    <n v="2892"/>
    <s v="CA-2014-142727"/>
    <d v="2014-04-29T00:00:00"/>
    <d v="2014-05-01T00:00:00"/>
    <s v="Second Class"/>
    <s v="HG-14845"/>
    <s v="Harry Greene"/>
    <s v="Consumer"/>
    <s v="United States"/>
    <x v="335"/>
    <x v="28"/>
    <n v="70601"/>
    <s v="South"/>
    <s v="OFF-BI-10000136"/>
    <s v="Office Supplies"/>
    <s v="Binders"/>
    <s v="Avery Non-Stick Heavy Duty View Round Locking Ring Binders"/>
    <x v="1465"/>
    <n v="3"/>
    <n v="0"/>
    <n v="8.6112000000000002"/>
  </r>
  <r>
    <n v="2893"/>
    <s v="CA-2017-139913"/>
    <d v="2017-10-23T00:00:00"/>
    <d v="2017-10-29T00:00:00"/>
    <s v="Standard Class"/>
    <s v="JC-16105"/>
    <s v="Julie Creighton"/>
    <s v="Corporate"/>
    <s v="United States"/>
    <x v="30"/>
    <x v="15"/>
    <n v="14609"/>
    <s v="East"/>
    <s v="OFF-PA-10003739"/>
    <s v="Office Supplies"/>
    <s v="Paper"/>
    <s v="Xerox 1969"/>
    <x v="1057"/>
    <n v="2"/>
    <n v="0"/>
    <n v="5.6644000000000005"/>
  </r>
  <r>
    <n v="2894"/>
    <s v="CA-2017-139913"/>
    <d v="2017-10-23T00:00:00"/>
    <d v="2017-10-29T00:00:00"/>
    <s v="Standard Class"/>
    <s v="JC-16105"/>
    <s v="Julie Creighton"/>
    <s v="Corporate"/>
    <s v="United States"/>
    <x v="30"/>
    <x v="15"/>
    <n v="14609"/>
    <s v="East"/>
    <s v="OFF-PA-10002479"/>
    <s v="Office Supplies"/>
    <s v="Paper"/>
    <s v="Xerox 4200 Series MultiUse Premium Copy Paper (20Lb. and 84 Bright)"/>
    <x v="1603"/>
    <n v="5"/>
    <n v="0"/>
    <n v="11.879999999999999"/>
  </r>
  <r>
    <n v="2895"/>
    <s v="CA-2017-139913"/>
    <d v="2017-10-23T00:00:00"/>
    <d v="2017-10-29T00:00:00"/>
    <s v="Standard Class"/>
    <s v="JC-16105"/>
    <s v="Julie Creighton"/>
    <s v="Corporate"/>
    <s v="United States"/>
    <x v="30"/>
    <x v="15"/>
    <n v="14609"/>
    <s v="East"/>
    <s v="FUR-FU-10000771"/>
    <s v="Furniture"/>
    <s v="Furnishings"/>
    <s v="Eldon 200 Class Desk Accessories, Smoke"/>
    <x v="2376"/>
    <n v="11"/>
    <n v="0"/>
    <n v="29.013600000000004"/>
  </r>
  <r>
    <n v="2896"/>
    <s v="CA-2017-139913"/>
    <d v="2017-10-23T00:00:00"/>
    <d v="2017-10-29T00:00:00"/>
    <s v="Standard Class"/>
    <s v="JC-16105"/>
    <s v="Julie Creighton"/>
    <s v="Corporate"/>
    <s v="United States"/>
    <x v="30"/>
    <x v="15"/>
    <n v="14609"/>
    <s v="East"/>
    <s v="TEC-PH-10001552"/>
    <s v="Technology"/>
    <s v="Phones"/>
    <s v="I Need's 3d Hello Kitty Hybrid Silicone Case Cover for HTC One X 4g with 3d Hello Kitty Stylus Pen Green/pink"/>
    <x v="1211"/>
    <n v="3"/>
    <n v="0"/>
    <n v="10.046400000000002"/>
  </r>
  <r>
    <n v="2897"/>
    <s v="CA-2014-169033"/>
    <d v="2014-03-30T00:00:00"/>
    <d v="2014-04-03T00:00:00"/>
    <s v="Standard Class"/>
    <s v="KM-16720"/>
    <s v="Kunst Miller"/>
    <s v="Consumer"/>
    <s v="United States"/>
    <x v="85"/>
    <x v="15"/>
    <n v="11561"/>
    <s v="East"/>
    <s v="OFF-AR-10001915"/>
    <s v="Office Supplies"/>
    <s v="Art"/>
    <s v="Peel-Off China Markers"/>
    <x v="2377"/>
    <n v="5"/>
    <n v="0"/>
    <n v="20.853000000000002"/>
  </r>
  <r>
    <n v="2898"/>
    <s v="US-2016-164630"/>
    <d v="2016-01-04T00:00:00"/>
    <d v="2016-01-09T00:00:00"/>
    <s v="Standard Class"/>
    <s v="EB-13975"/>
    <s v="Erica Bern"/>
    <s v="Corporate"/>
    <s v="United States"/>
    <x v="35"/>
    <x v="3"/>
    <n v="28205"/>
    <s v="South"/>
    <s v="TEC-CO-10000971"/>
    <s v="Technology"/>
    <s v="Copiers"/>
    <s v="Hewlett Packard 310 Color Digital Copier"/>
    <x v="2378"/>
    <n v="4"/>
    <n v="0.2"/>
    <n v="119.99599999999992"/>
  </r>
  <r>
    <n v="2899"/>
    <s v="US-2015-114839"/>
    <d v="2015-04-26T00:00:00"/>
    <d v="2015-04-30T00:00:00"/>
    <s v="Standard Class"/>
    <s v="PW-19240"/>
    <s v="Pierre Wener"/>
    <s v="Consumer"/>
    <s v="United States"/>
    <x v="12"/>
    <x v="5"/>
    <n v="77036"/>
    <s v="Central"/>
    <s v="FUR-CH-10004086"/>
    <s v="Furniture"/>
    <s v="Chairs"/>
    <s v="Hon 4070 Series Pagoda Armless Upholstered Stacking Chairs"/>
    <x v="2379"/>
    <n v="2"/>
    <n v="0.3"/>
    <n v="-5.8346000000000231"/>
  </r>
  <r>
    <n v="2900"/>
    <s v="CA-2015-166464"/>
    <d v="2015-09-12T00:00:00"/>
    <d v="2015-09-17T00:00:00"/>
    <s v="Standard Class"/>
    <s v="PG-18895"/>
    <s v="Paul Gonzalez"/>
    <s v="Consumer"/>
    <s v="United States"/>
    <x v="20"/>
    <x v="15"/>
    <n v="10035"/>
    <s v="East"/>
    <s v="TEC-CO-10000971"/>
    <s v="Technology"/>
    <s v="Copiers"/>
    <s v="Hewlett Packard 310 Color Digital Copier"/>
    <x v="2006"/>
    <n v="2"/>
    <n v="0.2"/>
    <n v="59.997999999999962"/>
  </r>
  <r>
    <n v="2901"/>
    <s v="CA-2015-166464"/>
    <d v="2015-09-12T00:00:00"/>
    <d v="2015-09-17T00:00:00"/>
    <s v="Standard Class"/>
    <s v="PG-18895"/>
    <s v="Paul Gonzalez"/>
    <s v="Consumer"/>
    <s v="United States"/>
    <x v="20"/>
    <x v="15"/>
    <n v="10035"/>
    <s v="East"/>
    <s v="OFF-LA-10001317"/>
    <s v="Office Supplies"/>
    <s v="Labels"/>
    <s v="Avery 520"/>
    <x v="2380"/>
    <n v="4"/>
    <n v="0"/>
    <n v="6.048"/>
  </r>
  <r>
    <n v="2902"/>
    <s v="CA-2017-124898"/>
    <d v="2017-09-11T00:00:00"/>
    <d v="2017-09-15T00:00:00"/>
    <s v="Standard Class"/>
    <s v="DB-12910"/>
    <s v="Daniel Byrd"/>
    <s v="Home Office"/>
    <s v="United States"/>
    <x v="38"/>
    <x v="32"/>
    <n v="31907"/>
    <s v="South"/>
    <s v="OFF-PA-10003656"/>
    <s v="Office Supplies"/>
    <s v="Paper"/>
    <s v="Xerox 1935"/>
    <x v="2381"/>
    <n v="7"/>
    <n v="0"/>
    <n v="84.943599999999989"/>
  </r>
  <r>
    <n v="2903"/>
    <s v="CA-2016-164035"/>
    <d v="2016-06-12T00:00:00"/>
    <d v="2016-06-17T00:00:00"/>
    <s v="Standard Class"/>
    <s v="CR-12730"/>
    <s v="Craig Reiter"/>
    <s v="Consumer"/>
    <s v="United States"/>
    <x v="22"/>
    <x v="10"/>
    <n v="60610"/>
    <s v="Central"/>
    <s v="OFF-PA-10002160"/>
    <s v="Office Supplies"/>
    <s v="Paper"/>
    <s v="Xerox 1978"/>
    <x v="2382"/>
    <n v="5"/>
    <n v="0.2"/>
    <n v="8.3810000000000002"/>
  </r>
  <r>
    <n v="2904"/>
    <s v="CA-2016-153577"/>
    <d v="2016-06-27T00:00:00"/>
    <d v="2016-07-01T00:00:00"/>
    <s v="Standard Class"/>
    <s v="KH-16330"/>
    <s v="Katharine Harms"/>
    <s v="Corporate"/>
    <s v="United States"/>
    <x v="336"/>
    <x v="10"/>
    <n v="60035"/>
    <s v="Central"/>
    <s v="OFF-PA-10000575"/>
    <s v="Office Supplies"/>
    <s v="Paper"/>
    <s v="Wirebound Message Books, Four 2 3/4 x 5 White Forms per Page"/>
    <x v="2383"/>
    <n v="7"/>
    <n v="0.2"/>
    <n v="12.175799999999999"/>
  </r>
  <r>
    <n v="2905"/>
    <s v="CA-2016-153577"/>
    <d v="2016-06-27T00:00:00"/>
    <d v="2016-07-01T00:00:00"/>
    <s v="Standard Class"/>
    <s v="KH-16330"/>
    <s v="Katharine Harms"/>
    <s v="Corporate"/>
    <s v="United States"/>
    <x v="336"/>
    <x v="10"/>
    <n v="60035"/>
    <s v="Central"/>
    <s v="FUR-CH-10003981"/>
    <s v="Furniture"/>
    <s v="Chairs"/>
    <s v="Global Commerce Series Low-Back Swivel/Tilt Chairs"/>
    <x v="2384"/>
    <n v="3"/>
    <n v="0.3"/>
    <n v="-7.7094000000001017"/>
  </r>
  <r>
    <n v="2906"/>
    <s v="CA-2014-127586"/>
    <d v="2014-09-26T00:00:00"/>
    <d v="2014-09-30T00:00:00"/>
    <s v="Standard Class"/>
    <s v="CS-12400"/>
    <s v="Christopher Schild"/>
    <s v="Home Office"/>
    <s v="United States"/>
    <x v="4"/>
    <x v="4"/>
    <n v="98115"/>
    <s v="West"/>
    <s v="OFF-ST-10002615"/>
    <s v="Office Supplies"/>
    <s v="Storage"/>
    <s v="Dual Level, Single-Width Filing Carts"/>
    <x v="2385"/>
    <n v="2"/>
    <n v="0"/>
    <n v="80.631200000000007"/>
  </r>
  <r>
    <n v="2907"/>
    <s v="CA-2017-121615"/>
    <d v="2017-11-03T00:00:00"/>
    <d v="2017-11-09T00:00:00"/>
    <s v="Standard Class"/>
    <s v="DL-12925"/>
    <s v="Daniel Lacy"/>
    <s v="Consumer"/>
    <s v="United States"/>
    <x v="16"/>
    <x v="11"/>
    <n v="55122"/>
    <s v="Central"/>
    <s v="OFF-PA-10000327"/>
    <s v="Office Supplies"/>
    <s v="Paper"/>
    <s v="Xerox 1971"/>
    <x v="18"/>
    <n v="2"/>
    <n v="0"/>
    <n v="3.8519999999999994"/>
  </r>
  <r>
    <n v="2908"/>
    <s v="CA-2017-121615"/>
    <d v="2017-11-03T00:00:00"/>
    <d v="2017-11-09T00:00:00"/>
    <s v="Standard Class"/>
    <s v="DL-12925"/>
    <s v="Daniel Lacy"/>
    <s v="Consumer"/>
    <s v="United States"/>
    <x v="16"/>
    <x v="11"/>
    <n v="55122"/>
    <s v="Central"/>
    <s v="OFF-ST-10001325"/>
    <s v="Office Supplies"/>
    <s v="Storage"/>
    <s v="Sterilite Officeware Hinged File Box"/>
    <x v="2386"/>
    <n v="5"/>
    <n v="0"/>
    <n v="14.148"/>
  </r>
  <r>
    <n v="2909"/>
    <s v="CA-2017-121615"/>
    <d v="2017-11-03T00:00:00"/>
    <d v="2017-11-09T00:00:00"/>
    <s v="Standard Class"/>
    <s v="DL-12925"/>
    <s v="Daniel Lacy"/>
    <s v="Consumer"/>
    <s v="United States"/>
    <x v="16"/>
    <x v="11"/>
    <n v="55122"/>
    <s v="Central"/>
    <s v="OFF-LA-10001771"/>
    <s v="Office Supplies"/>
    <s v="Labels"/>
    <s v="Avery 513"/>
    <x v="1830"/>
    <n v="3"/>
    <n v="0"/>
    <n v="6.8723999999999998"/>
  </r>
  <r>
    <n v="2910"/>
    <s v="CA-2017-166415"/>
    <d v="2017-02-19T00:00:00"/>
    <d v="2017-02-23T00:00:00"/>
    <s v="Standard Class"/>
    <s v="ME-17725"/>
    <s v="Max Engle"/>
    <s v="Consumer"/>
    <s v="United States"/>
    <x v="4"/>
    <x v="4"/>
    <n v="98103"/>
    <s v="West"/>
    <s v="OFF-FA-10004968"/>
    <s v="Office Supplies"/>
    <s v="Fasteners"/>
    <s v="Rubber Band Ball"/>
    <x v="2387"/>
    <n v="3"/>
    <n v="0"/>
    <n v="0.2244000000000006"/>
  </r>
  <r>
    <n v="2911"/>
    <s v="CA-2015-118444"/>
    <d v="2015-11-05T00:00:00"/>
    <d v="2015-11-09T00:00:00"/>
    <s v="Standard Class"/>
    <s v="VD-21670"/>
    <s v="Valerie Dominguez"/>
    <s v="Consumer"/>
    <s v="United States"/>
    <x v="197"/>
    <x v="2"/>
    <n v="33065"/>
    <s v="South"/>
    <s v="OFF-AP-10000576"/>
    <s v="Office Supplies"/>
    <s v="Appliances"/>
    <s v="Belkin 325VA UPS Surge Protector, 6'"/>
    <x v="2388"/>
    <n v="4"/>
    <n v="0.2"/>
    <n v="24.196000000000012"/>
  </r>
  <r>
    <n v="2912"/>
    <s v="CA-2014-113929"/>
    <d v="2014-06-16T00:00:00"/>
    <d v="2014-06-21T00:00:00"/>
    <s v="Standard Class"/>
    <s v="CK-12205"/>
    <s v="Chloris Kastensmidt"/>
    <s v="Consumer"/>
    <s v="United States"/>
    <x v="337"/>
    <x v="15"/>
    <n v="11550"/>
    <s v="East"/>
    <s v="OFF-EN-10003286"/>
    <s v="Office Supplies"/>
    <s v="Envelopes"/>
    <s v="Staple envelope"/>
    <x v="1417"/>
    <n v="5"/>
    <n v="0"/>
    <n v="19.457999999999998"/>
  </r>
  <r>
    <n v="2913"/>
    <s v="CA-2014-113929"/>
    <d v="2014-06-16T00:00:00"/>
    <d v="2014-06-21T00:00:00"/>
    <s v="Standard Class"/>
    <s v="CK-12205"/>
    <s v="Chloris Kastensmidt"/>
    <s v="Consumer"/>
    <s v="United States"/>
    <x v="337"/>
    <x v="15"/>
    <n v="11550"/>
    <s v="East"/>
    <s v="OFF-AR-10003772"/>
    <s v="Office Supplies"/>
    <s v="Art"/>
    <s v="Boston 16750 Black Compact Battery Pencil Sharpener"/>
    <x v="768"/>
    <n v="4"/>
    <n v="0"/>
    <n v="10.499999999999996"/>
  </r>
  <r>
    <n v="2914"/>
    <s v="CA-2014-113929"/>
    <d v="2014-06-16T00:00:00"/>
    <d v="2014-06-21T00:00:00"/>
    <s v="Standard Class"/>
    <s v="CK-12205"/>
    <s v="Chloris Kastensmidt"/>
    <s v="Consumer"/>
    <s v="United States"/>
    <x v="337"/>
    <x v="15"/>
    <n v="11550"/>
    <s v="East"/>
    <s v="OFF-BI-10002852"/>
    <s v="Office Supplies"/>
    <s v="Binders"/>
    <s v="Ibico Standard Transparent Covers"/>
    <x v="2389"/>
    <n v="3"/>
    <n v="0.2"/>
    <n v="14.337599999999998"/>
  </r>
  <r>
    <n v="2915"/>
    <s v="CA-2015-134747"/>
    <d v="2015-10-12T00:00:00"/>
    <d v="2015-10-17T00:00:00"/>
    <s v="Second Class"/>
    <s v="DL-12925"/>
    <s v="Daniel Lacy"/>
    <s v="Consumer"/>
    <s v="United States"/>
    <x v="338"/>
    <x v="14"/>
    <n v="46060"/>
    <s v="Central"/>
    <s v="TEC-PH-10002890"/>
    <s v="Technology"/>
    <s v="Phones"/>
    <s v="AT&amp;T 17929 Lendline Telephone"/>
    <x v="2390"/>
    <n v="3"/>
    <n v="0"/>
    <n v="35.287199999999999"/>
  </r>
  <r>
    <n v="2916"/>
    <s v="CA-2015-134747"/>
    <d v="2015-10-12T00:00:00"/>
    <d v="2015-10-17T00:00:00"/>
    <s v="Second Class"/>
    <s v="DL-12925"/>
    <s v="Daniel Lacy"/>
    <s v="Consumer"/>
    <s v="United States"/>
    <x v="338"/>
    <x v="14"/>
    <n v="46060"/>
    <s v="Central"/>
    <s v="OFF-BI-10001308"/>
    <s v="Office Supplies"/>
    <s v="Binders"/>
    <s v="GBC Standard Plastic Binding Systems' Combs"/>
    <x v="2391"/>
    <n v="2"/>
    <n v="0"/>
    <n v="5.6519999999999992"/>
  </r>
  <r>
    <n v="2917"/>
    <s v="CA-2015-134747"/>
    <d v="2015-10-12T00:00:00"/>
    <d v="2015-10-17T00:00:00"/>
    <s v="Second Class"/>
    <s v="DL-12925"/>
    <s v="Daniel Lacy"/>
    <s v="Consumer"/>
    <s v="United States"/>
    <x v="338"/>
    <x v="14"/>
    <n v="46060"/>
    <s v="Central"/>
    <s v="TEC-PH-10001750"/>
    <s v="Technology"/>
    <s v="Phones"/>
    <s v="Samsung Rugby III"/>
    <x v="2392"/>
    <n v="4"/>
    <n v="0"/>
    <n v="71.269200000000012"/>
  </r>
  <r>
    <n v="2918"/>
    <s v="CA-2017-155047"/>
    <d v="2017-08-27T00:00:00"/>
    <d v="2017-08-30T00:00:00"/>
    <s v="First Class"/>
    <s v="SE-20110"/>
    <s v="Sanjit Engle"/>
    <s v="Consumer"/>
    <s v="United States"/>
    <x v="61"/>
    <x v="5"/>
    <n v="75220"/>
    <s v="Central"/>
    <s v="OFF-AR-10003338"/>
    <s v="Office Supplies"/>
    <s v="Art"/>
    <s v="Eberhard Faber 3 1/2&quot; Golf Pencils"/>
    <x v="2393"/>
    <n v="1"/>
    <n v="0.2"/>
    <n v="0.37200000000000011"/>
  </r>
  <r>
    <n v="2919"/>
    <s v="CA-2016-160129"/>
    <d v="2016-11-23T00:00:00"/>
    <d v="2016-11-23T00:00:00"/>
    <s v="Same Day"/>
    <s v="LS-17200"/>
    <s v="Luke Schmidt"/>
    <s v="Corporate"/>
    <s v="United States"/>
    <x v="10"/>
    <x v="9"/>
    <n v="19140"/>
    <s v="East"/>
    <s v="OFF-FA-10002763"/>
    <s v="Office Supplies"/>
    <s v="Fasteners"/>
    <s v="Advantus Map Pennant Flags and Round Head Tacks"/>
    <x v="2394"/>
    <n v="5"/>
    <n v="0.2"/>
    <n v="2.3699999999999983"/>
  </r>
  <r>
    <n v="2920"/>
    <s v="CA-2016-160129"/>
    <d v="2016-11-23T00:00:00"/>
    <d v="2016-11-23T00:00:00"/>
    <s v="Same Day"/>
    <s v="LS-17200"/>
    <s v="Luke Schmidt"/>
    <s v="Corporate"/>
    <s v="United States"/>
    <x v="10"/>
    <x v="9"/>
    <n v="19140"/>
    <s v="East"/>
    <s v="FUR-FU-10002088"/>
    <s v="Furniture"/>
    <s v="Furnishings"/>
    <s v="Nu-Dell Float Frame 11 x 14 1/2"/>
    <x v="325"/>
    <n v="2"/>
    <n v="0.2"/>
    <n v="3.9512"/>
  </r>
  <r>
    <n v="2921"/>
    <s v="CA-2016-160129"/>
    <d v="2016-11-23T00:00:00"/>
    <d v="2016-11-23T00:00:00"/>
    <s v="Same Day"/>
    <s v="LS-17200"/>
    <s v="Luke Schmidt"/>
    <s v="Corporate"/>
    <s v="United States"/>
    <x v="10"/>
    <x v="9"/>
    <n v="19140"/>
    <s v="East"/>
    <s v="FUR-FU-10003976"/>
    <s v="Furniture"/>
    <s v="Furnishings"/>
    <s v="DAX Executive Solid Wood Document Frame, Desktop or Hang, Mahogany, 5 x 7"/>
    <x v="2395"/>
    <n v="7"/>
    <n v="0.2"/>
    <n v="12.328399999999988"/>
  </r>
  <r>
    <n v="2922"/>
    <s v="CA-2017-164329"/>
    <d v="2017-01-30T00:00:00"/>
    <d v="2017-01-30T00:00:00"/>
    <s v="Same Day"/>
    <s v="MM-17920"/>
    <s v="Michael Moore"/>
    <s v="Consumer"/>
    <s v="United States"/>
    <x v="8"/>
    <x v="1"/>
    <n v="94109"/>
    <s v="West"/>
    <s v="OFF-ST-10001511"/>
    <s v="Office Supplies"/>
    <s v="Storage"/>
    <s v="Space Solutions Commercial Steel Shelving"/>
    <x v="2396"/>
    <n v="2"/>
    <n v="0"/>
    <n v="6.4649999999999892"/>
  </r>
  <r>
    <n v="2923"/>
    <s v="US-2015-141453"/>
    <d v="2015-11-30T00:00:00"/>
    <d v="2015-12-03T00:00:00"/>
    <s v="Second Class"/>
    <s v="DB-13270"/>
    <s v="Deborah Brumfield"/>
    <s v="Home Office"/>
    <s v="United States"/>
    <x v="89"/>
    <x v="5"/>
    <n v="78745"/>
    <s v="Central"/>
    <s v="OFF-BI-10000301"/>
    <s v="Office Supplies"/>
    <s v="Binders"/>
    <s v="GBC Instant Report Kit"/>
    <x v="2397"/>
    <n v="3"/>
    <n v="0.8"/>
    <n v="-5.8230000000000004"/>
  </r>
  <r>
    <n v="2924"/>
    <s v="CA-2014-156993"/>
    <d v="2014-06-28T00:00:00"/>
    <d v="2014-07-04T00:00:00"/>
    <s v="Standard Class"/>
    <s v="RW-19630"/>
    <s v="Rob Williams"/>
    <s v="Corporate"/>
    <s v="United States"/>
    <x v="66"/>
    <x v="12"/>
    <n v="48234"/>
    <s v="Central"/>
    <s v="OFF-FA-10003495"/>
    <s v="Office Supplies"/>
    <s v="Fasteners"/>
    <s v="Staples"/>
    <x v="2398"/>
    <n v="1"/>
    <n v="0"/>
    <n v="3.04"/>
  </r>
  <r>
    <n v="2925"/>
    <s v="CA-2014-157721"/>
    <d v="2014-09-02T00:00:00"/>
    <d v="2014-09-05T00:00:00"/>
    <s v="First Class"/>
    <s v="JM-16195"/>
    <s v="Justin MacKendrick"/>
    <s v="Consumer"/>
    <s v="United States"/>
    <x v="232"/>
    <x v="15"/>
    <n v="13601"/>
    <s v="East"/>
    <s v="OFF-AP-10001303"/>
    <s v="Office Supplies"/>
    <s v="Appliances"/>
    <s v="Holmes Cool Mist Humidifier for the Whole House with 8-Gallon Output per Day, Extended Life Filter"/>
    <x v="189"/>
    <n v="1"/>
    <n v="0"/>
    <n v="8.9549999999999983"/>
  </r>
  <r>
    <n v="2926"/>
    <s v="CA-2014-157721"/>
    <d v="2014-09-02T00:00:00"/>
    <d v="2014-09-05T00:00:00"/>
    <s v="First Class"/>
    <s v="JM-16195"/>
    <s v="Justin MacKendrick"/>
    <s v="Consumer"/>
    <s v="United States"/>
    <x v="232"/>
    <x v="15"/>
    <n v="13601"/>
    <s v="East"/>
    <s v="FUR-FU-10002116"/>
    <s v="Furniture"/>
    <s v="Furnishings"/>
    <s v="Tenex Carpeted, Granite-Look or Clear Contemporary Contour Shape Chair Mats"/>
    <x v="2399"/>
    <n v="1"/>
    <n v="0"/>
    <n v="4.9496999999999929"/>
  </r>
  <r>
    <n v="2927"/>
    <s v="CA-2017-128629"/>
    <d v="2017-07-10T00:00:00"/>
    <d v="2017-07-14T00:00:00"/>
    <s v="Second Class"/>
    <s v="BP-11155"/>
    <s v="Becky Pak"/>
    <s v="Consumer"/>
    <s v="United States"/>
    <x v="38"/>
    <x v="32"/>
    <n v="31907"/>
    <s v="South"/>
    <s v="FUR-FU-10000771"/>
    <s v="Furniture"/>
    <s v="Furnishings"/>
    <s v="Eldon 200 Class Desk Accessories, Smoke"/>
    <x v="609"/>
    <n v="3"/>
    <n v="0"/>
    <n v="7.9128000000000007"/>
  </r>
  <r>
    <n v="2928"/>
    <s v="CA-2017-158106"/>
    <d v="2017-06-04T00:00:00"/>
    <d v="2017-06-10T00:00:00"/>
    <s v="Standard Class"/>
    <s v="CT-11995"/>
    <s v="Carol Triggs"/>
    <s v="Consumer"/>
    <s v="United States"/>
    <x v="339"/>
    <x v="11"/>
    <n v="55124"/>
    <s v="Central"/>
    <s v="OFF-AR-10002255"/>
    <s v="Office Supplies"/>
    <s v="Art"/>
    <s v="Newell 346"/>
    <x v="880"/>
    <n v="3"/>
    <n v="0"/>
    <n v="2.5055999999999998"/>
  </r>
  <r>
    <n v="2929"/>
    <s v="US-2017-120390"/>
    <d v="2017-10-19T00:00:00"/>
    <d v="2017-10-26T00:00:00"/>
    <s v="Standard Class"/>
    <s v="TH-21550"/>
    <s v="Tracy Hopkins"/>
    <s v="Home Office"/>
    <s v="United States"/>
    <x v="140"/>
    <x v="3"/>
    <n v="27217"/>
    <s v="South"/>
    <s v="OFF-BI-10004995"/>
    <s v="Office Supplies"/>
    <s v="Binders"/>
    <s v="GBC DocuBind P400 Electric Binding System"/>
    <x v="2400"/>
    <n v="4"/>
    <n v="0.7"/>
    <n v="-1306.5504000000001"/>
  </r>
  <r>
    <n v="2930"/>
    <s v="CA-2017-143434"/>
    <d v="2017-11-18T00:00:00"/>
    <d v="2017-11-24T00:00:00"/>
    <s v="Standard Class"/>
    <s v="ME-17320"/>
    <s v="Maria Etezadi"/>
    <s v="Home Office"/>
    <s v="United States"/>
    <x v="63"/>
    <x v="12"/>
    <n v="48601"/>
    <s v="Central"/>
    <s v="FUR-FU-10002597"/>
    <s v="Furniture"/>
    <s v="Furnishings"/>
    <s v="C-Line Magnetic Cubicle Keepers, Clear Polypropylene"/>
    <x v="2401"/>
    <n v="4"/>
    <n v="0"/>
    <n v="8.2992000000000008"/>
  </r>
  <r>
    <n v="2931"/>
    <s v="CA-2015-168564"/>
    <d v="2015-08-08T00:00:00"/>
    <d v="2015-08-08T00:00:00"/>
    <s v="Same Day"/>
    <s v="TT-21220"/>
    <s v="Thomas Thornton"/>
    <s v="Consumer"/>
    <s v="United States"/>
    <x v="8"/>
    <x v="1"/>
    <n v="94109"/>
    <s v="West"/>
    <s v="OFF-BI-10004970"/>
    <s v="Office Supplies"/>
    <s v="Binders"/>
    <s v="ACCOHIDE 3-Ring Binder, Blue, 1&quot;"/>
    <x v="2164"/>
    <n v="2"/>
    <n v="0.2"/>
    <n v="2.2302"/>
  </r>
  <r>
    <n v="2932"/>
    <s v="CA-2015-168564"/>
    <d v="2015-08-08T00:00:00"/>
    <d v="2015-08-08T00:00:00"/>
    <s v="Same Day"/>
    <s v="TT-21220"/>
    <s v="Thomas Thornton"/>
    <s v="Consumer"/>
    <s v="United States"/>
    <x v="8"/>
    <x v="1"/>
    <n v="94109"/>
    <s v="West"/>
    <s v="OFF-BI-10002557"/>
    <s v="Office Supplies"/>
    <s v="Binders"/>
    <s v="Presstex Flexible Ring Binders"/>
    <x v="6"/>
    <n v="2"/>
    <n v="0.2"/>
    <n v="2.7299999999999995"/>
  </r>
  <r>
    <n v="2933"/>
    <s v="CA-2015-168564"/>
    <d v="2015-08-08T00:00:00"/>
    <d v="2015-08-08T00:00:00"/>
    <s v="Same Day"/>
    <s v="TT-21220"/>
    <s v="Thomas Thornton"/>
    <s v="Consumer"/>
    <s v="United States"/>
    <x v="8"/>
    <x v="1"/>
    <n v="94109"/>
    <s v="West"/>
    <s v="FUR-CH-10000785"/>
    <s v="Furniture"/>
    <s v="Chairs"/>
    <s v="Global Ergonomic Managers Chair"/>
    <x v="2402"/>
    <n v="1"/>
    <n v="0.2"/>
    <n v="10.858800000000002"/>
  </r>
  <r>
    <n v="2934"/>
    <s v="US-2016-169040"/>
    <d v="2016-12-06T00:00:00"/>
    <d v="2016-12-12T00:00:00"/>
    <s v="Standard Class"/>
    <s v="GT-14710"/>
    <s v="Greg Tran"/>
    <s v="Consumer"/>
    <s v="United States"/>
    <x v="4"/>
    <x v="4"/>
    <n v="98105"/>
    <s v="West"/>
    <s v="TEC-PH-10002310"/>
    <s v="Technology"/>
    <s v="Phones"/>
    <s v="Plantronics Calisto P620-M USB Wireless Speakerphone System"/>
    <x v="2403"/>
    <n v="1"/>
    <n v="0.2"/>
    <n v="13.719300000000004"/>
  </r>
  <r>
    <n v="2935"/>
    <s v="US-2016-169040"/>
    <d v="2016-12-06T00:00:00"/>
    <d v="2016-12-12T00:00:00"/>
    <s v="Standard Class"/>
    <s v="GT-14710"/>
    <s v="Greg Tran"/>
    <s v="Consumer"/>
    <s v="United States"/>
    <x v="4"/>
    <x v="4"/>
    <n v="98105"/>
    <s v="West"/>
    <s v="TEC-PH-10002834"/>
    <s v="Technology"/>
    <s v="Phones"/>
    <s v="Google Nexus 5"/>
    <x v="2404"/>
    <n v="3"/>
    <n v="0.2"/>
    <n v="26.998499999999993"/>
  </r>
  <r>
    <n v="2936"/>
    <s v="US-2016-169040"/>
    <d v="2016-12-06T00:00:00"/>
    <d v="2016-12-12T00:00:00"/>
    <s v="Standard Class"/>
    <s v="GT-14710"/>
    <s v="Greg Tran"/>
    <s v="Consumer"/>
    <s v="United States"/>
    <x v="4"/>
    <x v="4"/>
    <n v="98105"/>
    <s v="West"/>
    <s v="OFF-EN-10000927"/>
    <s v="Office Supplies"/>
    <s v="Envelopes"/>
    <s v="Jet-Pak Recycled Peel 'N' Seal Padded Mailers"/>
    <x v="2405"/>
    <n v="1"/>
    <n v="0"/>
    <n v="16.150499999999997"/>
  </r>
  <r>
    <n v="2937"/>
    <s v="US-2016-169040"/>
    <d v="2016-12-06T00:00:00"/>
    <d v="2016-12-12T00:00:00"/>
    <s v="Standard Class"/>
    <s v="GT-14710"/>
    <s v="Greg Tran"/>
    <s v="Consumer"/>
    <s v="United States"/>
    <x v="4"/>
    <x v="4"/>
    <n v="98105"/>
    <s v="West"/>
    <s v="OFF-BI-10001636"/>
    <s v="Office Supplies"/>
    <s v="Binders"/>
    <s v="Ibico Plastic and Wire Spiral Binding Combs"/>
    <x v="2406"/>
    <n v="7"/>
    <n v="0.2"/>
    <n v="15.342599999999997"/>
  </r>
  <r>
    <n v="2938"/>
    <s v="US-2016-169040"/>
    <d v="2016-12-06T00:00:00"/>
    <d v="2016-12-12T00:00:00"/>
    <s v="Standard Class"/>
    <s v="GT-14710"/>
    <s v="Greg Tran"/>
    <s v="Consumer"/>
    <s v="United States"/>
    <x v="4"/>
    <x v="4"/>
    <n v="98105"/>
    <s v="West"/>
    <s v="OFF-PA-10001736"/>
    <s v="Office Supplies"/>
    <s v="Paper"/>
    <s v="Xerox 1880"/>
    <x v="2407"/>
    <n v="7"/>
    <n v="0"/>
    <n v="116.59759999999997"/>
  </r>
  <r>
    <n v="2939"/>
    <s v="US-2016-169040"/>
    <d v="2016-12-06T00:00:00"/>
    <d v="2016-12-12T00:00:00"/>
    <s v="Standard Class"/>
    <s v="GT-14710"/>
    <s v="Greg Tran"/>
    <s v="Consumer"/>
    <s v="United States"/>
    <x v="4"/>
    <x v="4"/>
    <n v="98105"/>
    <s v="West"/>
    <s v="OFF-PA-10000482"/>
    <s v="Office Supplies"/>
    <s v="Paper"/>
    <s v="Snap-A-Way Black Print Carbonless Ruled Speed Letter, Triplicate"/>
    <x v="2408"/>
    <n v="5"/>
    <n v="0"/>
    <n v="89.158999999999992"/>
  </r>
  <r>
    <n v="2940"/>
    <s v="US-2016-169040"/>
    <d v="2016-12-06T00:00:00"/>
    <d v="2016-12-12T00:00:00"/>
    <s v="Standard Class"/>
    <s v="GT-14710"/>
    <s v="Greg Tran"/>
    <s v="Consumer"/>
    <s v="United States"/>
    <x v="4"/>
    <x v="4"/>
    <n v="98105"/>
    <s v="West"/>
    <s v="OFF-BI-10001658"/>
    <s v="Office Supplies"/>
    <s v="Binders"/>
    <s v="GBC Standard Therm-A-Bind Covers"/>
    <x v="676"/>
    <n v="3"/>
    <n v="0.2"/>
    <n v="19.4376"/>
  </r>
  <r>
    <n v="2941"/>
    <s v="CA-2017-155880"/>
    <d v="2017-03-25T00:00:00"/>
    <d v="2017-03-31T00:00:00"/>
    <s v="Standard Class"/>
    <s v="JD-16150"/>
    <s v="Justin Deggeller"/>
    <s v="Corporate"/>
    <s v="United States"/>
    <x v="158"/>
    <x v="6"/>
    <n v="53209"/>
    <s v="Central"/>
    <s v="FUR-CH-10000422"/>
    <s v="Furniture"/>
    <s v="Chairs"/>
    <s v="Global Highback Leather Tilter in Burgundy"/>
    <x v="2409"/>
    <n v="1"/>
    <n v="0"/>
    <n v="14.558400000000006"/>
  </r>
  <r>
    <n v="2942"/>
    <s v="CA-2017-155880"/>
    <d v="2017-03-25T00:00:00"/>
    <d v="2017-03-31T00:00:00"/>
    <s v="Standard Class"/>
    <s v="JD-16150"/>
    <s v="Justin Deggeller"/>
    <s v="Corporate"/>
    <s v="United States"/>
    <x v="158"/>
    <x v="6"/>
    <n v="53209"/>
    <s v="Central"/>
    <s v="FUR-CH-10004675"/>
    <s v="Furniture"/>
    <s v="Chairs"/>
    <s v="Lifetime Advantage Folding Chairs, 4/Carton"/>
    <x v="2410"/>
    <n v="7"/>
    <n v="0"/>
    <n v="427.43679999999995"/>
  </r>
  <r>
    <n v="2943"/>
    <s v="CA-2017-155880"/>
    <d v="2017-03-25T00:00:00"/>
    <d v="2017-03-31T00:00:00"/>
    <s v="Standard Class"/>
    <s v="JD-16150"/>
    <s v="Justin Deggeller"/>
    <s v="Corporate"/>
    <s v="United States"/>
    <x v="158"/>
    <x v="6"/>
    <n v="53209"/>
    <s v="Central"/>
    <s v="FUR-CH-10002880"/>
    <s v="Furniture"/>
    <s v="Chairs"/>
    <s v="Global High-Back Leather Tilter, Burgundy"/>
    <x v="2411"/>
    <n v="3"/>
    <n v="0"/>
    <n v="40.586699999999979"/>
  </r>
  <r>
    <n v="2944"/>
    <s v="CA-2017-126242"/>
    <d v="2017-11-19T00:00:00"/>
    <d v="2017-11-24T00:00:00"/>
    <s v="Standard Class"/>
    <s v="MC-18100"/>
    <s v="Mick Crebagga"/>
    <s v="Consumer"/>
    <s v="United States"/>
    <x v="1"/>
    <x v="1"/>
    <n v="90049"/>
    <s v="West"/>
    <s v="OFF-ST-10000675"/>
    <s v="Office Supplies"/>
    <s v="Storage"/>
    <s v="File Shuttle II and Handi-File, Black"/>
    <x v="2412"/>
    <n v="9"/>
    <n v="0"/>
    <n v="76.252499999999998"/>
  </r>
  <r>
    <n v="2945"/>
    <s v="CA-2017-126242"/>
    <d v="2017-11-19T00:00:00"/>
    <d v="2017-11-24T00:00:00"/>
    <s v="Standard Class"/>
    <s v="MC-18100"/>
    <s v="Mick Crebagga"/>
    <s v="Consumer"/>
    <s v="United States"/>
    <x v="1"/>
    <x v="1"/>
    <n v="90049"/>
    <s v="West"/>
    <s v="FUR-FU-10002685"/>
    <s v="Furniture"/>
    <s v="Furnishings"/>
    <s v="Executive Impressions 13-1/2&quot; Indoor/Outdoor Wall Clock"/>
    <x v="2413"/>
    <n v="1"/>
    <n v="0"/>
    <n v="7.1059999999999999"/>
  </r>
  <r>
    <n v="2946"/>
    <s v="CA-2016-166443"/>
    <d v="2016-11-04T00:00:00"/>
    <d v="2016-11-05T00:00:00"/>
    <s v="First Class"/>
    <s v="LH-17020"/>
    <s v="Lisa Hazard"/>
    <s v="Consumer"/>
    <s v="United States"/>
    <x v="8"/>
    <x v="1"/>
    <n v="94122"/>
    <s v="West"/>
    <s v="FUR-FU-10004020"/>
    <s v="Furniture"/>
    <s v="Furnishings"/>
    <s v="Advantus Panel Wall Acrylic Frame"/>
    <x v="2414"/>
    <n v="7"/>
    <n v="0"/>
    <n v="16.464700000000001"/>
  </r>
  <r>
    <n v="2947"/>
    <s v="CA-2017-169859"/>
    <d v="2017-12-14T00:00:00"/>
    <d v="2017-12-18T00:00:00"/>
    <s v="Standard Class"/>
    <s v="MP-18175"/>
    <s v="Mike Pelletier"/>
    <s v="Home Office"/>
    <s v="United States"/>
    <x v="70"/>
    <x v="1"/>
    <n v="92024"/>
    <s v="West"/>
    <s v="FUR-FU-10004963"/>
    <s v="Furniture"/>
    <s v="Furnishings"/>
    <s v="Eldon 400 Class Desk Accessories, Black Carbon"/>
    <x v="611"/>
    <n v="3"/>
    <n v="0"/>
    <n v="11.025000000000002"/>
  </r>
  <r>
    <n v="2948"/>
    <s v="CA-2017-169859"/>
    <d v="2017-12-14T00:00:00"/>
    <d v="2017-12-18T00:00:00"/>
    <s v="Standard Class"/>
    <s v="MP-18175"/>
    <s v="Mike Pelletier"/>
    <s v="Home Office"/>
    <s v="United States"/>
    <x v="70"/>
    <x v="1"/>
    <n v="92024"/>
    <s v="West"/>
    <s v="OFF-BI-10000174"/>
    <s v="Office Supplies"/>
    <s v="Binders"/>
    <s v="Wilson Jones Clip &amp; Carry Folder Binder Tool for Ring Binders, Clear"/>
    <x v="647"/>
    <n v="14"/>
    <n v="0.2"/>
    <n v="22.736000000000001"/>
  </r>
  <r>
    <n v="2949"/>
    <s v="CA-2017-169859"/>
    <d v="2017-12-14T00:00:00"/>
    <d v="2017-12-18T00:00:00"/>
    <s v="Standard Class"/>
    <s v="MP-18175"/>
    <s v="Mike Pelletier"/>
    <s v="Home Office"/>
    <s v="United States"/>
    <x v="70"/>
    <x v="1"/>
    <n v="92024"/>
    <s v="West"/>
    <s v="OFF-EN-10000461"/>
    <s v="Office Supplies"/>
    <s v="Envelopes"/>
    <s v="#10- 4 1/8&quot; x 9 1/2&quot; Recycled Envelopes"/>
    <x v="2415"/>
    <n v="5"/>
    <n v="0"/>
    <n v="20.539000000000001"/>
  </r>
  <r>
    <n v="2950"/>
    <s v="CA-2017-134915"/>
    <d v="2017-11-12T00:00:00"/>
    <d v="2017-11-12T00:00:00"/>
    <s v="Same Day"/>
    <s v="EM-14140"/>
    <s v="Eugene Moren"/>
    <s v="Home Office"/>
    <s v="United States"/>
    <x v="220"/>
    <x v="16"/>
    <n v="85301"/>
    <s v="West"/>
    <s v="TEC-AC-10001266"/>
    <s v="Technology"/>
    <s v="Accessories"/>
    <s v="Memorex Micro Travel Drive 8 GB"/>
    <x v="2416"/>
    <n v="4"/>
    <n v="0.2"/>
    <n v="12.999999999999998"/>
  </r>
  <r>
    <n v="2951"/>
    <s v="CA-2017-134915"/>
    <d v="2017-11-12T00:00:00"/>
    <d v="2017-11-12T00:00:00"/>
    <s v="Same Day"/>
    <s v="EM-14140"/>
    <s v="Eugene Moren"/>
    <s v="Home Office"/>
    <s v="United States"/>
    <x v="220"/>
    <x v="16"/>
    <n v="85301"/>
    <s v="West"/>
    <s v="OFF-PA-10002160"/>
    <s v="Office Supplies"/>
    <s v="Paper"/>
    <s v="Xerox 1978"/>
    <x v="2382"/>
    <n v="5"/>
    <n v="0.2"/>
    <n v="8.3810000000000002"/>
  </r>
  <r>
    <n v="2952"/>
    <s v="CA-2017-134915"/>
    <d v="2017-11-12T00:00:00"/>
    <d v="2017-11-12T00:00:00"/>
    <s v="Same Day"/>
    <s v="EM-14140"/>
    <s v="Eugene Moren"/>
    <s v="Home Office"/>
    <s v="United States"/>
    <x v="220"/>
    <x v="16"/>
    <n v="85301"/>
    <s v="West"/>
    <s v="FUR-CH-10004875"/>
    <s v="Furniture"/>
    <s v="Chairs"/>
    <s v="Harbour Creations 67200 Series Stacking Chairs"/>
    <x v="2417"/>
    <n v="2"/>
    <n v="0.2"/>
    <n v="9.9651999999999994"/>
  </r>
  <r>
    <n v="2953"/>
    <s v="CA-2017-134915"/>
    <d v="2017-11-12T00:00:00"/>
    <d v="2017-11-12T00:00:00"/>
    <s v="Same Day"/>
    <s v="EM-14140"/>
    <s v="Eugene Moren"/>
    <s v="Home Office"/>
    <s v="United States"/>
    <x v="220"/>
    <x v="16"/>
    <n v="85301"/>
    <s v="West"/>
    <s v="FUR-FU-10000305"/>
    <s v="Furniture"/>
    <s v="Furnishings"/>
    <s v="Tenex V2T-RE Standard Weight Series Chair Mat, 45&quot; x 53&quot;, Lip 25&quot; x 12&quot;"/>
    <x v="394"/>
    <n v="2"/>
    <n v="0.2"/>
    <n v="-5.6784000000000034"/>
  </r>
  <r>
    <n v="2954"/>
    <s v="CA-2017-134915"/>
    <d v="2017-11-12T00:00:00"/>
    <d v="2017-11-12T00:00:00"/>
    <s v="Same Day"/>
    <s v="EM-14140"/>
    <s v="Eugene Moren"/>
    <s v="Home Office"/>
    <s v="United States"/>
    <x v="220"/>
    <x v="16"/>
    <n v="85301"/>
    <s v="West"/>
    <s v="TEC-PH-10000347"/>
    <s v="Technology"/>
    <s v="Phones"/>
    <s v="Cush Cases Heavy Duty Rugged Cover Case for Samsung Galaxy S5 - Purple"/>
    <x v="2418"/>
    <n v="2"/>
    <n v="0.2"/>
    <n v="0.69299999999999984"/>
  </r>
  <r>
    <n v="2955"/>
    <s v="CA-2017-134915"/>
    <d v="2017-11-12T00:00:00"/>
    <d v="2017-11-12T00:00:00"/>
    <s v="Same Day"/>
    <s v="EM-14140"/>
    <s v="Eugene Moren"/>
    <s v="Home Office"/>
    <s v="United States"/>
    <x v="220"/>
    <x v="16"/>
    <n v="85301"/>
    <s v="West"/>
    <s v="TEC-PH-10001459"/>
    <s v="Technology"/>
    <s v="Phones"/>
    <s v="Samsung Galaxy Mega 6.3"/>
    <x v="2419"/>
    <n v="2"/>
    <n v="0.2"/>
    <n v="50.398800000000023"/>
  </r>
  <r>
    <n v="2956"/>
    <s v="CA-2016-153353"/>
    <d v="2016-08-18T00:00:00"/>
    <d v="2016-08-24T00:00:00"/>
    <s v="Standard Class"/>
    <s v="GG-14650"/>
    <s v="Greg Guthrie"/>
    <s v="Corporate"/>
    <s v="United States"/>
    <x v="20"/>
    <x v="15"/>
    <n v="10035"/>
    <s v="East"/>
    <s v="TEC-PH-10000439"/>
    <s v="Technology"/>
    <s v="Phones"/>
    <s v="GE DSL Phone Line Filter"/>
    <x v="1362"/>
    <n v="1"/>
    <n v="0"/>
    <n v="11.597099999999998"/>
  </r>
  <r>
    <n v="2957"/>
    <s v="CA-2017-123638"/>
    <d v="2017-06-27T00:00:00"/>
    <d v="2017-07-04T00:00:00"/>
    <s v="Standard Class"/>
    <s v="MA-17995"/>
    <s v="Michelle Arnett"/>
    <s v="Home Office"/>
    <s v="United States"/>
    <x v="232"/>
    <x v="15"/>
    <n v="13601"/>
    <s v="East"/>
    <s v="FUR-CH-10002647"/>
    <s v="Furniture"/>
    <s v="Chairs"/>
    <s v="Situations Contoured Folding Chairs, 4/Set"/>
    <x v="2420"/>
    <n v="3"/>
    <n v="0.1"/>
    <n v="31.94100000000001"/>
  </r>
  <r>
    <n v="2958"/>
    <s v="CA-2017-168900"/>
    <d v="2017-05-04T00:00:00"/>
    <d v="2017-05-09T00:00:00"/>
    <s v="Standard Class"/>
    <s v="SH-20395"/>
    <s v="Shahid Hopkins"/>
    <s v="Consumer"/>
    <s v="United States"/>
    <x v="24"/>
    <x v="24"/>
    <n v="45503"/>
    <s v="East"/>
    <s v="OFF-BI-10003910"/>
    <s v="Office Supplies"/>
    <s v="Binders"/>
    <s v="DXL Angle-View Binders with Locking Rings by Samsill"/>
    <x v="2421"/>
    <n v="1"/>
    <n v="0.7"/>
    <n v="-1.9274999999999993"/>
  </r>
  <r>
    <n v="2959"/>
    <s v="CA-2015-158456"/>
    <d v="2015-12-24T00:00:00"/>
    <d v="2015-12-29T00:00:00"/>
    <s v="Standard Class"/>
    <s v="KT-16465"/>
    <s v="Kean Takahito"/>
    <s v="Consumer"/>
    <s v="United States"/>
    <x v="1"/>
    <x v="1"/>
    <n v="90032"/>
    <s v="West"/>
    <s v="OFF-BI-10001097"/>
    <s v="Office Supplies"/>
    <s v="Binders"/>
    <s v="Avery Hole Reinforcements"/>
    <x v="958"/>
    <n v="4"/>
    <n v="0.2"/>
    <n v="7.2267999999999999"/>
  </r>
  <r>
    <n v="2960"/>
    <s v="CA-2015-158456"/>
    <d v="2015-12-24T00:00:00"/>
    <d v="2015-12-29T00:00:00"/>
    <s v="Standard Class"/>
    <s v="KT-16465"/>
    <s v="Kean Takahito"/>
    <s v="Consumer"/>
    <s v="United States"/>
    <x v="1"/>
    <x v="1"/>
    <n v="90032"/>
    <s v="West"/>
    <s v="OFF-FA-10004854"/>
    <s v="Office Supplies"/>
    <s v="Fasteners"/>
    <s v="Vinyl Coated Wire Paper Clips in Organizer Box, 800/Box"/>
    <x v="1962"/>
    <n v="4"/>
    <n v="0"/>
    <n v="21.5824"/>
  </r>
  <r>
    <n v="2961"/>
    <s v="CA-2017-143665"/>
    <d v="2017-04-26T00:00:00"/>
    <d v="2017-05-01T00:00:00"/>
    <s v="Standard Class"/>
    <s v="PO-19180"/>
    <s v="Philisse Overcash"/>
    <s v="Home Office"/>
    <s v="United States"/>
    <x v="4"/>
    <x v="4"/>
    <n v="98115"/>
    <s v="West"/>
    <s v="OFF-PA-10003673"/>
    <s v="Office Supplies"/>
    <s v="Paper"/>
    <s v="Strathmore Photo Mount Cards"/>
    <x v="2422"/>
    <n v="3"/>
    <n v="0"/>
    <n v="9.3563999999999989"/>
  </r>
  <r>
    <n v="2962"/>
    <s v="CA-2017-143665"/>
    <d v="2017-04-26T00:00:00"/>
    <d v="2017-05-01T00:00:00"/>
    <s v="Standard Class"/>
    <s v="PO-19180"/>
    <s v="Philisse Overcash"/>
    <s v="Home Office"/>
    <s v="United States"/>
    <x v="4"/>
    <x v="4"/>
    <n v="98115"/>
    <s v="West"/>
    <s v="OFF-LA-10002034"/>
    <s v="Office Supplies"/>
    <s v="Labels"/>
    <s v="Avery 478"/>
    <x v="2423"/>
    <n v="8"/>
    <n v="0"/>
    <n v="19.247199999999999"/>
  </r>
  <r>
    <n v="2963"/>
    <s v="CA-2017-137428"/>
    <d v="2017-12-16T00:00:00"/>
    <d v="2017-12-21T00:00:00"/>
    <s v="Second Class"/>
    <s v="AY-10555"/>
    <s v="Andy Yotov"/>
    <s v="Corporate"/>
    <s v="United States"/>
    <x v="147"/>
    <x v="1"/>
    <n v="92054"/>
    <s v="West"/>
    <s v="FUR-CH-10002774"/>
    <s v="Furniture"/>
    <s v="Chairs"/>
    <s v="Global Deluxe Stacking Chair, Gray"/>
    <x v="2424"/>
    <n v="2"/>
    <n v="0.2"/>
    <n v="9.1763999999999974"/>
  </r>
  <r>
    <n v="2964"/>
    <s v="CA-2017-137428"/>
    <d v="2017-12-16T00:00:00"/>
    <d v="2017-12-21T00:00:00"/>
    <s v="Second Class"/>
    <s v="AY-10555"/>
    <s v="Andy Yotov"/>
    <s v="Corporate"/>
    <s v="United States"/>
    <x v="147"/>
    <x v="1"/>
    <n v="92054"/>
    <s v="West"/>
    <s v="FUR-CH-10003817"/>
    <s v="Furniture"/>
    <s v="Chairs"/>
    <s v="Global Value Steno Chair, Gray"/>
    <x v="2425"/>
    <n v="2"/>
    <n v="0.2"/>
    <n v="6.0740000000000016"/>
  </r>
  <r>
    <n v="2965"/>
    <s v="CA-2017-137428"/>
    <d v="2017-12-16T00:00:00"/>
    <d v="2017-12-21T00:00:00"/>
    <s v="Second Class"/>
    <s v="AY-10555"/>
    <s v="Andy Yotov"/>
    <s v="Corporate"/>
    <s v="United States"/>
    <x v="147"/>
    <x v="1"/>
    <n v="92054"/>
    <s v="West"/>
    <s v="OFF-BI-10002949"/>
    <s v="Office Supplies"/>
    <s v="Binders"/>
    <s v="Prestige Round Ring Binders"/>
    <x v="2426"/>
    <n v="5"/>
    <n v="0.2"/>
    <n v="8.2079999999999984"/>
  </r>
  <r>
    <n v="2966"/>
    <s v="CA-2017-137428"/>
    <d v="2017-12-16T00:00:00"/>
    <d v="2017-12-21T00:00:00"/>
    <s v="Second Class"/>
    <s v="AY-10555"/>
    <s v="Andy Yotov"/>
    <s v="Corporate"/>
    <s v="United States"/>
    <x v="147"/>
    <x v="1"/>
    <n v="92054"/>
    <s v="West"/>
    <s v="FUR-FU-10002445"/>
    <s v="Furniture"/>
    <s v="Furnishings"/>
    <s v="DAX Two-Tone Rosewood/Black Document Frame, Desktop, 5 x 7"/>
    <x v="1651"/>
    <n v="2"/>
    <n v="0"/>
    <n v="7.5840000000000014"/>
  </r>
  <r>
    <n v="2967"/>
    <s v="CA-2014-162866"/>
    <d v="2014-12-27T00:00:00"/>
    <d v="2014-12-31T00:00:00"/>
    <s v="Standard Class"/>
    <s v="Co-12640"/>
    <s v="Corey-Lock"/>
    <s v="Consumer"/>
    <s v="United States"/>
    <x v="242"/>
    <x v="10"/>
    <n v="60076"/>
    <s v="Central"/>
    <s v="FUR-FU-10001473"/>
    <s v="Furniture"/>
    <s v="Furnishings"/>
    <s v="DAX Wood Document Frame"/>
    <x v="2427"/>
    <n v="6"/>
    <n v="0.6"/>
    <n v="-19.771199999999997"/>
  </r>
  <r>
    <n v="2968"/>
    <s v="CA-2014-162866"/>
    <d v="2014-12-27T00:00:00"/>
    <d v="2014-12-31T00:00:00"/>
    <s v="Standard Class"/>
    <s v="Co-12640"/>
    <s v="Corey-Lock"/>
    <s v="Consumer"/>
    <s v="United States"/>
    <x v="242"/>
    <x v="10"/>
    <n v="60076"/>
    <s v="Central"/>
    <s v="OFF-ST-10002562"/>
    <s v="Office Supplies"/>
    <s v="Storage"/>
    <s v="Staple magnet"/>
    <x v="2428"/>
    <n v="4"/>
    <n v="0.2"/>
    <n v="3.0015999999999998"/>
  </r>
  <r>
    <n v="2969"/>
    <s v="CA-2017-167941"/>
    <d v="2017-11-06T00:00:00"/>
    <d v="2017-11-09T00:00:00"/>
    <s v="Second Class"/>
    <s v="JF-15565"/>
    <s v="Jill Fjeld"/>
    <s v="Consumer"/>
    <s v="United States"/>
    <x v="115"/>
    <x v="3"/>
    <n v="28314"/>
    <s v="South"/>
    <s v="OFF-AP-10002118"/>
    <s v="Office Supplies"/>
    <s v="Appliances"/>
    <s v="1.7 Cubic Foot Compact &quot;Cube&quot; Office Refrigerators"/>
    <x v="2429"/>
    <n v="3"/>
    <n v="0.2"/>
    <n v="43.713600000000014"/>
  </r>
  <r>
    <n v="2970"/>
    <s v="CA-2017-167941"/>
    <d v="2017-11-06T00:00:00"/>
    <d v="2017-11-09T00:00:00"/>
    <s v="Second Class"/>
    <s v="JF-15565"/>
    <s v="Jill Fjeld"/>
    <s v="Consumer"/>
    <s v="United States"/>
    <x v="115"/>
    <x v="3"/>
    <n v="28314"/>
    <s v="South"/>
    <s v="OFF-PA-10001800"/>
    <s v="Office Supplies"/>
    <s v="Paper"/>
    <s v="Xerox 220"/>
    <x v="277"/>
    <n v="6"/>
    <n v="0.2"/>
    <n v="10.8864"/>
  </r>
  <r>
    <n v="2971"/>
    <s v="CA-2017-167941"/>
    <d v="2017-11-06T00:00:00"/>
    <d v="2017-11-09T00:00:00"/>
    <s v="Second Class"/>
    <s v="JF-15565"/>
    <s v="Jill Fjeld"/>
    <s v="Consumer"/>
    <s v="United States"/>
    <x v="115"/>
    <x v="3"/>
    <n v="28314"/>
    <s v="South"/>
    <s v="OFF-BI-10002827"/>
    <s v="Office Supplies"/>
    <s v="Binders"/>
    <s v="Avery Durable Poly Binders"/>
    <x v="1349"/>
    <n v="8"/>
    <n v="0.7"/>
    <n v="-10.617599999999999"/>
  </r>
  <r>
    <n v="2972"/>
    <s v="CA-2017-167941"/>
    <d v="2017-11-06T00:00:00"/>
    <d v="2017-11-09T00:00:00"/>
    <s v="Second Class"/>
    <s v="JF-15565"/>
    <s v="Jill Fjeld"/>
    <s v="Consumer"/>
    <s v="United States"/>
    <x v="115"/>
    <x v="3"/>
    <n v="28314"/>
    <s v="South"/>
    <s v="FUR-FU-10004671"/>
    <s v="Furniture"/>
    <s v="Furnishings"/>
    <s v="Executive Impressions 12&quot; Wall Clock"/>
    <x v="2430"/>
    <n v="2"/>
    <n v="0.2"/>
    <n v="6.3612000000000002"/>
  </r>
  <r>
    <n v="2973"/>
    <s v="CA-2017-167941"/>
    <d v="2017-11-06T00:00:00"/>
    <d v="2017-11-09T00:00:00"/>
    <s v="Second Class"/>
    <s v="JF-15565"/>
    <s v="Jill Fjeld"/>
    <s v="Consumer"/>
    <s v="United States"/>
    <x v="115"/>
    <x v="3"/>
    <n v="28314"/>
    <s v="South"/>
    <s v="OFF-ST-10000736"/>
    <s v="Office Supplies"/>
    <s v="Storage"/>
    <s v="Carina Double Wide Media Storage Towers in Natural &amp; Black"/>
    <x v="1793"/>
    <n v="4"/>
    <n v="0.2"/>
    <n v="-51.827200000000019"/>
  </r>
  <r>
    <n v="2974"/>
    <s v="CA-2017-111808"/>
    <d v="2017-12-16T00:00:00"/>
    <d v="2017-12-20T00:00:00"/>
    <s v="Standard Class"/>
    <s v="AR-10510"/>
    <s v="Andrew Roberts"/>
    <s v="Consumer"/>
    <s v="United States"/>
    <x v="251"/>
    <x v="26"/>
    <n v="74133"/>
    <s v="Central"/>
    <s v="OFF-BI-10004656"/>
    <s v="Office Supplies"/>
    <s v="Binders"/>
    <s v="Peel &amp; Stick Add-On Corner Pockets"/>
    <x v="2431"/>
    <n v="5"/>
    <n v="0"/>
    <n v="5.1839999999999993"/>
  </r>
  <r>
    <n v="2975"/>
    <s v="CA-2015-137512"/>
    <d v="2015-05-07T00:00:00"/>
    <d v="2015-05-12T00:00:00"/>
    <s v="Standard Class"/>
    <s v="AG-10675"/>
    <s v="Anna Gayman"/>
    <s v="Consumer"/>
    <s v="United States"/>
    <x v="235"/>
    <x v="5"/>
    <n v="75002"/>
    <s v="Central"/>
    <s v="FUR-TA-10001095"/>
    <s v="Furniture"/>
    <s v="Tables"/>
    <s v="Chromcraft Round Conference Tables"/>
    <x v="1304"/>
    <n v="2"/>
    <n v="0.3"/>
    <n v="-31.372200000000007"/>
  </r>
  <r>
    <n v="2976"/>
    <s v="CA-2015-137512"/>
    <d v="2015-05-07T00:00:00"/>
    <d v="2015-05-12T00:00:00"/>
    <s v="Standard Class"/>
    <s v="AG-10675"/>
    <s v="Anna Gayman"/>
    <s v="Consumer"/>
    <s v="United States"/>
    <x v="235"/>
    <x v="5"/>
    <n v="75002"/>
    <s v="Central"/>
    <s v="OFF-PA-10000213"/>
    <s v="Office Supplies"/>
    <s v="Paper"/>
    <s v="Xerox 198"/>
    <x v="801"/>
    <n v="4"/>
    <n v="0.2"/>
    <n v="5.378400000000001"/>
  </r>
  <r>
    <n v="2977"/>
    <s v="CA-2017-139773"/>
    <d v="2017-12-04T00:00:00"/>
    <d v="2017-12-04T00:00:00"/>
    <s v="Same Day"/>
    <s v="DV-13045"/>
    <s v="Darrin Van Huff"/>
    <s v="Corporate"/>
    <s v="United States"/>
    <x v="10"/>
    <x v="9"/>
    <n v="19143"/>
    <s v="East"/>
    <s v="FUR-CH-10001797"/>
    <s v="Furniture"/>
    <s v="Chairs"/>
    <s v="Safco Chair Connectors, 6/Carton"/>
    <x v="2432"/>
    <n v="7"/>
    <n v="0.3"/>
    <n v="-2.693600000000032"/>
  </r>
  <r>
    <n v="2978"/>
    <s v="CA-2017-134607"/>
    <d v="2017-10-03T00:00:00"/>
    <d v="2017-10-08T00:00:00"/>
    <s v="Second Class"/>
    <s v="HL-15040"/>
    <s v="Hunter Lopez"/>
    <s v="Consumer"/>
    <s v="United States"/>
    <x v="30"/>
    <x v="15"/>
    <n v="14609"/>
    <s v="East"/>
    <s v="OFF-ST-10002214"/>
    <s v="Office Supplies"/>
    <s v="Storage"/>
    <s v="X-Rack File for Hanging Folders"/>
    <x v="2433"/>
    <n v="2"/>
    <n v="0"/>
    <n v="5.8707999999999991"/>
  </r>
  <r>
    <n v="2979"/>
    <s v="CA-2014-109232"/>
    <d v="2014-01-13T00:00:00"/>
    <d v="2014-01-16T00:00:00"/>
    <s v="Second Class"/>
    <s v="ND-18370"/>
    <s v="Natalie DeCherney"/>
    <s v="Consumer"/>
    <s v="United States"/>
    <x v="340"/>
    <x v="20"/>
    <n v="29464"/>
    <s v="South"/>
    <s v="FUR-CH-10000422"/>
    <s v="Furniture"/>
    <s v="Chairs"/>
    <s v="Global Highback Leather Tilter in Burgundy"/>
    <x v="2434"/>
    <n v="6"/>
    <n v="0"/>
    <n v="87.350400000000036"/>
  </r>
  <r>
    <n v="2980"/>
    <s v="CA-2015-139850"/>
    <d v="2015-06-12T00:00:00"/>
    <d v="2015-06-17T00:00:00"/>
    <s v="Standard Class"/>
    <s v="GB-14575"/>
    <s v="Giulietta Baptist"/>
    <s v="Consumer"/>
    <s v="United States"/>
    <x v="10"/>
    <x v="9"/>
    <n v="19134"/>
    <s v="East"/>
    <s v="OFF-PA-10003848"/>
    <s v="Office Supplies"/>
    <s v="Paper"/>
    <s v="Xerox 1997"/>
    <x v="561"/>
    <n v="4"/>
    <n v="0.2"/>
    <n v="7.2576000000000001"/>
  </r>
  <r>
    <n v="2981"/>
    <s v="CA-2015-139850"/>
    <d v="2015-06-12T00:00:00"/>
    <d v="2015-06-17T00:00:00"/>
    <s v="Standard Class"/>
    <s v="GB-14575"/>
    <s v="Giulietta Baptist"/>
    <s v="Consumer"/>
    <s v="United States"/>
    <x v="10"/>
    <x v="9"/>
    <n v="19134"/>
    <s v="East"/>
    <s v="FUR-FU-10003623"/>
    <s v="Furniture"/>
    <s v="Furnishings"/>
    <s v="DataProducts Ampli Magnifier Task Lamp, Black,"/>
    <x v="2435"/>
    <n v="2"/>
    <n v="0.2"/>
    <n v="4.3295999999999975"/>
  </r>
  <r>
    <n v="2982"/>
    <s v="CA-2014-131310"/>
    <d v="2014-07-12T00:00:00"/>
    <d v="2014-07-18T00:00:00"/>
    <s v="Standard Class"/>
    <s v="CL-12565"/>
    <s v="Clay Ludtke"/>
    <s v="Consumer"/>
    <s v="United States"/>
    <x v="4"/>
    <x v="4"/>
    <n v="98115"/>
    <s v="West"/>
    <s v="FUR-CH-10001797"/>
    <s v="Furniture"/>
    <s v="Chairs"/>
    <s v="Safco Chair Connectors, 6/Carton"/>
    <x v="2436"/>
    <n v="4"/>
    <n v="0.2"/>
    <n v="13.852799999999981"/>
  </r>
  <r>
    <n v="2983"/>
    <s v="CA-2014-131310"/>
    <d v="2014-07-12T00:00:00"/>
    <d v="2014-07-18T00:00:00"/>
    <s v="Standard Class"/>
    <s v="CL-12565"/>
    <s v="Clay Ludtke"/>
    <s v="Consumer"/>
    <s v="United States"/>
    <x v="4"/>
    <x v="4"/>
    <n v="98115"/>
    <s v="West"/>
    <s v="OFF-BI-10003094"/>
    <s v="Office Supplies"/>
    <s v="Binders"/>
    <s v="Self-Adhesive Ring Binder Labels"/>
    <x v="2437"/>
    <n v="4"/>
    <n v="0.2"/>
    <n v="3.8015999999999992"/>
  </r>
  <r>
    <n v="2984"/>
    <s v="US-2014-112872"/>
    <d v="2014-12-06T00:00:00"/>
    <d v="2014-12-11T00:00:00"/>
    <s v="Second Class"/>
    <s v="RC-19960"/>
    <s v="Ryan Crowe"/>
    <s v="Consumer"/>
    <s v="United States"/>
    <x v="24"/>
    <x v="21"/>
    <n v="97477"/>
    <s v="West"/>
    <s v="OFF-ST-10002205"/>
    <s v="Office Supplies"/>
    <s v="Storage"/>
    <s v="File Shuttle I and Handi-File"/>
    <x v="354"/>
    <n v="3"/>
    <n v="0.2"/>
    <n v="4.6746000000000016"/>
  </r>
  <r>
    <n v="2985"/>
    <s v="US-2014-112872"/>
    <d v="2014-12-06T00:00:00"/>
    <d v="2014-12-11T00:00:00"/>
    <s v="Second Class"/>
    <s v="RC-19960"/>
    <s v="Ryan Crowe"/>
    <s v="Consumer"/>
    <s v="United States"/>
    <x v="24"/>
    <x v="21"/>
    <n v="97477"/>
    <s v="West"/>
    <s v="FUR-TA-10003238"/>
    <s v="Furniture"/>
    <s v="Tables"/>
    <s v="Chromcraft Bull-Nose Wood 48&quot; x 96&quot; Rectangular Conference Tables"/>
    <x v="2438"/>
    <n v="1"/>
    <n v="0.5"/>
    <n v="-170.80380000000002"/>
  </r>
  <r>
    <n v="2986"/>
    <s v="CA-2016-139269"/>
    <d v="2016-05-25T00:00:00"/>
    <d v="2016-05-30T00:00:00"/>
    <s v="Standard Class"/>
    <s v="JB-16045"/>
    <s v="Julia Barnett"/>
    <s v="Home Office"/>
    <s v="United States"/>
    <x v="38"/>
    <x v="32"/>
    <n v="31907"/>
    <s v="South"/>
    <s v="FUR-FU-10000755"/>
    <s v="Furniture"/>
    <s v="Furnishings"/>
    <s v="Eldon Expressions Mahogany Wood Desk Collection"/>
    <x v="1614"/>
    <n v="4"/>
    <n v="0"/>
    <n v="6.240000000000002"/>
  </r>
  <r>
    <n v="2987"/>
    <s v="CA-2016-139269"/>
    <d v="2016-05-25T00:00:00"/>
    <d v="2016-05-30T00:00:00"/>
    <s v="Standard Class"/>
    <s v="JB-16045"/>
    <s v="Julia Barnett"/>
    <s v="Home Office"/>
    <s v="United States"/>
    <x v="38"/>
    <x v="32"/>
    <n v="31907"/>
    <s v="South"/>
    <s v="OFF-PA-10002893"/>
    <s v="Office Supplies"/>
    <s v="Paper"/>
    <s v="Wirebound Service Call Books, 5 1/2&quot; x 4&quot;"/>
    <x v="2439"/>
    <n v="2"/>
    <n v="0"/>
    <n v="9.2927999999999997"/>
  </r>
  <r>
    <n v="2988"/>
    <s v="CA-2016-139269"/>
    <d v="2016-05-25T00:00:00"/>
    <d v="2016-05-30T00:00:00"/>
    <s v="Standard Class"/>
    <s v="JB-16045"/>
    <s v="Julia Barnett"/>
    <s v="Home Office"/>
    <s v="United States"/>
    <x v="38"/>
    <x v="32"/>
    <n v="31907"/>
    <s v="South"/>
    <s v="OFF-ST-10000689"/>
    <s v="Office Supplies"/>
    <s v="Storage"/>
    <s v="Fellowes Strictly Business Drawer File, Letter/Legal Size"/>
    <x v="2440"/>
    <n v="9"/>
    <n v="0"/>
    <n v="152.11799999999999"/>
  </r>
  <r>
    <n v="2989"/>
    <s v="CA-2016-139010"/>
    <d v="2016-02-21T00:00:00"/>
    <d v="2016-02-26T00:00:00"/>
    <s v="Second Class"/>
    <s v="MC-17635"/>
    <s v="Matthew Clasen"/>
    <s v="Corporate"/>
    <s v="United States"/>
    <x v="1"/>
    <x v="1"/>
    <n v="90032"/>
    <s v="West"/>
    <s v="TEC-AC-10004227"/>
    <s v="Technology"/>
    <s v="Accessories"/>
    <s v="SanDisk Ultra 16 GB MicroSDHC Class 10 Memory Card"/>
    <x v="2441"/>
    <n v="1"/>
    <n v="0"/>
    <n v="0.77939999999999898"/>
  </r>
  <r>
    <n v="2990"/>
    <s v="CA-2016-139010"/>
    <d v="2016-02-21T00:00:00"/>
    <d v="2016-02-26T00:00:00"/>
    <s v="Second Class"/>
    <s v="MC-17635"/>
    <s v="Matthew Clasen"/>
    <s v="Corporate"/>
    <s v="United States"/>
    <x v="1"/>
    <x v="1"/>
    <n v="90032"/>
    <s v="West"/>
    <s v="OFF-BI-10000174"/>
    <s v="Office Supplies"/>
    <s v="Binders"/>
    <s v="Wilson Jones Clip &amp; Carry Folder Binder Tool for Ring Binders, Clear"/>
    <x v="2442"/>
    <n v="4"/>
    <n v="0.2"/>
    <n v="6.4959999999999996"/>
  </r>
  <r>
    <n v="2991"/>
    <s v="CA-2016-139010"/>
    <d v="2016-02-21T00:00:00"/>
    <d v="2016-02-26T00:00:00"/>
    <s v="Second Class"/>
    <s v="MC-17635"/>
    <s v="Matthew Clasen"/>
    <s v="Corporate"/>
    <s v="United States"/>
    <x v="1"/>
    <x v="1"/>
    <n v="90032"/>
    <s v="West"/>
    <s v="OFF-ST-10001809"/>
    <s v="Office Supplies"/>
    <s v="Storage"/>
    <s v="Fellowes Officeware Wire Shelving"/>
    <x v="468"/>
    <n v="5"/>
    <n v="0"/>
    <n v="8.9829999999999899"/>
  </r>
  <r>
    <n v="2992"/>
    <s v="CA-2016-139010"/>
    <d v="2016-02-21T00:00:00"/>
    <d v="2016-02-26T00:00:00"/>
    <s v="Second Class"/>
    <s v="MC-17635"/>
    <s v="Matthew Clasen"/>
    <s v="Corporate"/>
    <s v="United States"/>
    <x v="1"/>
    <x v="1"/>
    <n v="90032"/>
    <s v="West"/>
    <s v="OFF-BI-10002309"/>
    <s v="Office Supplies"/>
    <s v="Binders"/>
    <s v="Avery Heavy-Duty EZD  Binder With Locking Rings"/>
    <x v="2443"/>
    <n v="7"/>
    <n v="0.2"/>
    <n v="10.936799999999998"/>
  </r>
  <r>
    <n v="2993"/>
    <s v="CA-2016-134376"/>
    <d v="2016-10-02T00:00:00"/>
    <d v="2016-10-06T00:00:00"/>
    <s v="Standard Class"/>
    <s v="TT-21265"/>
    <s v="Tim Taslimi"/>
    <s v="Corporate"/>
    <s v="United States"/>
    <x v="20"/>
    <x v="15"/>
    <n v="10024"/>
    <s v="East"/>
    <s v="OFF-AP-10004532"/>
    <s v="Office Supplies"/>
    <s v="Appliances"/>
    <s v="Kensington 6 Outlet Guardian Standard Surge Protector"/>
    <x v="639"/>
    <n v="3"/>
    <n v="0"/>
    <n v="16.588799999999999"/>
  </r>
  <r>
    <n v="2994"/>
    <s v="CA-2017-147291"/>
    <d v="2017-03-11T00:00:00"/>
    <d v="2017-03-17T00:00:00"/>
    <s v="Standard Class"/>
    <s v="MJ-17740"/>
    <s v="Max Jones"/>
    <s v="Consumer"/>
    <s v="United States"/>
    <x v="66"/>
    <x v="12"/>
    <n v="48227"/>
    <s v="Central"/>
    <s v="OFF-BI-10003091"/>
    <s v="Office Supplies"/>
    <s v="Binders"/>
    <s v="GBC DocuBind TL200 Manual Binding Machine"/>
    <x v="1658"/>
    <n v="4"/>
    <n v="0"/>
    <n v="421.08239999999995"/>
  </r>
  <r>
    <n v="2995"/>
    <s v="CA-2016-112893"/>
    <d v="2016-09-09T00:00:00"/>
    <d v="2016-09-13T00:00:00"/>
    <s v="Second Class"/>
    <s v="AT-10735"/>
    <s v="Annie Thurman"/>
    <s v="Consumer"/>
    <s v="United States"/>
    <x v="280"/>
    <x v="1"/>
    <n v="95207"/>
    <s v="West"/>
    <s v="OFF-BI-10004654"/>
    <s v="Office Supplies"/>
    <s v="Binders"/>
    <s v="VariCap6 Expandable Binder"/>
    <x v="2444"/>
    <n v="4"/>
    <n v="0.2"/>
    <n v="18.683999999999997"/>
  </r>
  <r>
    <n v="2996"/>
    <s v="US-2014-150532"/>
    <d v="2014-07-14T00:00:00"/>
    <d v="2014-07-21T00:00:00"/>
    <s v="Standard Class"/>
    <s v="PB-19150"/>
    <s v="Philip Brown"/>
    <s v="Consumer"/>
    <s v="United States"/>
    <x v="42"/>
    <x v="16"/>
    <n v="85023"/>
    <s v="West"/>
    <s v="OFF-ST-10000760"/>
    <s v="Office Supplies"/>
    <s v="Storage"/>
    <s v="Eldon Fold 'N Roll Cart System"/>
    <x v="2336"/>
    <n v="5"/>
    <n v="0.2"/>
    <n v="6.2910000000000004"/>
  </r>
  <r>
    <n v="2997"/>
    <s v="CA-2014-138317"/>
    <d v="2014-06-21T00:00:00"/>
    <d v="2014-06-25T00:00:00"/>
    <s v="Standard Class"/>
    <s v="NW-18400"/>
    <s v="Natalie Webber"/>
    <s v="Consumer"/>
    <s v="United States"/>
    <x v="10"/>
    <x v="9"/>
    <n v="19120"/>
    <s v="East"/>
    <s v="OFF-EN-10001539"/>
    <s v="Office Supplies"/>
    <s v="Envelopes"/>
    <s v="Staple envelope"/>
    <x v="1730"/>
    <n v="4"/>
    <n v="0.2"/>
    <n v="8.4024000000000001"/>
  </r>
  <r>
    <n v="2998"/>
    <s v="CA-2014-138317"/>
    <d v="2014-06-21T00:00:00"/>
    <d v="2014-06-25T00:00:00"/>
    <s v="Standard Class"/>
    <s v="NW-18400"/>
    <s v="Natalie Webber"/>
    <s v="Consumer"/>
    <s v="United States"/>
    <x v="10"/>
    <x v="9"/>
    <n v="19120"/>
    <s v="East"/>
    <s v="FUR-FU-10000550"/>
    <s v="Furniture"/>
    <s v="Furnishings"/>
    <s v="Stacking Trays by OIC"/>
    <x v="2217"/>
    <n v="1"/>
    <n v="0.2"/>
    <n v="0.64739999999999964"/>
  </r>
  <r>
    <n v="2999"/>
    <s v="CA-2014-138317"/>
    <d v="2014-06-21T00:00:00"/>
    <d v="2014-06-25T00:00:00"/>
    <s v="Standard Class"/>
    <s v="NW-18400"/>
    <s v="Natalie Webber"/>
    <s v="Consumer"/>
    <s v="United States"/>
    <x v="10"/>
    <x v="9"/>
    <n v="19120"/>
    <s v="East"/>
    <s v="TEC-AC-10003628"/>
    <s v="Technology"/>
    <s v="Accessories"/>
    <s v="Logitech 910-002974 M325 Wireless Mouse for Web Scrolling"/>
    <x v="1679"/>
    <n v="4"/>
    <n v="0.2"/>
    <n v="28.790400000000009"/>
  </r>
  <r>
    <n v="3000"/>
    <s v="CA-2014-138317"/>
    <d v="2014-06-21T00:00:00"/>
    <d v="2014-06-25T00:00:00"/>
    <s v="Standard Class"/>
    <s v="NW-18400"/>
    <s v="Natalie Webber"/>
    <s v="Consumer"/>
    <s v="United States"/>
    <x v="10"/>
    <x v="9"/>
    <n v="19120"/>
    <s v="East"/>
    <s v="TEC-MA-10004521"/>
    <s v="Technology"/>
    <s v="Machines"/>
    <s v="Epson Perfection V600 Photo Scanner"/>
    <x v="2445"/>
    <n v="3"/>
    <n v="0.7"/>
    <n v="-172.49250000000001"/>
  </r>
  <r>
    <n v="3001"/>
    <s v="CA-2014-138317"/>
    <d v="2014-06-21T00:00:00"/>
    <d v="2014-06-25T00:00:00"/>
    <s v="Standard Class"/>
    <s v="NW-18400"/>
    <s v="Natalie Webber"/>
    <s v="Consumer"/>
    <s v="United States"/>
    <x v="10"/>
    <x v="9"/>
    <n v="19120"/>
    <s v="East"/>
    <s v="OFF-AP-10003860"/>
    <s v="Office Supplies"/>
    <s v="Appliances"/>
    <s v="Fellowes Advanced 8 Outlet Surge Suppressor with Phone/Fax Protection"/>
    <x v="2446"/>
    <n v="2"/>
    <n v="0.2"/>
    <n v="3.8864000000000001"/>
  </r>
  <r>
    <n v="3002"/>
    <s v="CA-2014-138317"/>
    <d v="2014-06-21T00:00:00"/>
    <d v="2014-06-25T00:00:00"/>
    <s v="Standard Class"/>
    <s v="NW-18400"/>
    <s v="Natalie Webber"/>
    <s v="Consumer"/>
    <s v="United States"/>
    <x v="10"/>
    <x v="9"/>
    <n v="19120"/>
    <s v="East"/>
    <s v="OFF-BI-10000069"/>
    <s v="Office Supplies"/>
    <s v="Binders"/>
    <s v="GBC Prepunched Paper, 19-Hole, for Binding Systems, 24-lb"/>
    <x v="2447"/>
    <n v="2"/>
    <n v="0.7"/>
    <n v="-7.2048000000000023"/>
  </r>
  <r>
    <n v="3003"/>
    <s v="CA-2015-130610"/>
    <d v="2015-07-05T00:00:00"/>
    <d v="2015-07-10T00:00:00"/>
    <s v="Standard Class"/>
    <s v="VP-21730"/>
    <s v="Victor Preis"/>
    <s v="Home Office"/>
    <s v="United States"/>
    <x v="341"/>
    <x v="12"/>
    <n v="48310"/>
    <s v="Central"/>
    <s v="OFF-BI-10003655"/>
    <s v="Office Supplies"/>
    <s v="Binders"/>
    <s v="Durable Pressboard Binders"/>
    <x v="2448"/>
    <n v="5"/>
    <n v="0"/>
    <n v="8.93"/>
  </r>
  <r>
    <n v="3004"/>
    <s v="CA-2017-104381"/>
    <d v="2017-12-16T00:00:00"/>
    <d v="2017-12-23T00:00:00"/>
    <s v="Standard Class"/>
    <s v="RD-19810"/>
    <s v="Ross DeVincentis"/>
    <s v="Home Office"/>
    <s v="United States"/>
    <x v="30"/>
    <x v="15"/>
    <n v="14609"/>
    <s v="East"/>
    <s v="OFF-BI-10001628"/>
    <s v="Office Supplies"/>
    <s v="Binders"/>
    <s v="Acco Data Flex Cable Posts For Top &amp; Bottom Load Binders, 6&quot; Capacity"/>
    <x v="2449"/>
    <n v="4"/>
    <n v="0.2"/>
    <n v="10.429999999999998"/>
  </r>
  <r>
    <n v="3005"/>
    <s v="CA-2016-131499"/>
    <d v="2016-09-08T00:00:00"/>
    <d v="2016-09-10T00:00:00"/>
    <s v="First Class"/>
    <s v="MG-17875"/>
    <s v="Michael Grace"/>
    <s v="Home Office"/>
    <s v="United States"/>
    <x v="20"/>
    <x v="15"/>
    <n v="10011"/>
    <s v="East"/>
    <s v="OFF-AP-10003779"/>
    <s v="Office Supplies"/>
    <s v="Appliances"/>
    <s v="Kensington 7 Outlet MasterPiece Power Center with Fax/Phone Line Protection"/>
    <x v="2450"/>
    <n v="1"/>
    <n v="0"/>
    <n v="62.243999999999971"/>
  </r>
  <r>
    <n v="3006"/>
    <s v="CA-2014-148761"/>
    <d v="2014-05-17T00:00:00"/>
    <d v="2014-05-21T00:00:00"/>
    <s v="Standard Class"/>
    <s v="PA-19060"/>
    <s v="Pete Armstrong"/>
    <s v="Home Office"/>
    <s v="United States"/>
    <x v="342"/>
    <x v="6"/>
    <n v="54703"/>
    <s v="Central"/>
    <s v="OFF-BI-10000666"/>
    <s v="Office Supplies"/>
    <s v="Binders"/>
    <s v="Surelock Post Binders"/>
    <x v="1296"/>
    <n v="3"/>
    <n v="0"/>
    <n v="45.839999999999996"/>
  </r>
  <r>
    <n v="3007"/>
    <s v="CA-2017-116519"/>
    <d v="2017-10-13T00:00:00"/>
    <d v="2017-10-15T00:00:00"/>
    <s v="First Class"/>
    <s v="CR-12730"/>
    <s v="Craig Reiter"/>
    <s v="Consumer"/>
    <s v="United States"/>
    <x v="20"/>
    <x v="15"/>
    <n v="10009"/>
    <s v="East"/>
    <s v="OFF-AP-10000828"/>
    <s v="Office Supplies"/>
    <s v="Appliances"/>
    <s v="Avanti 4.4 Cu. Ft. Refrigerator"/>
    <x v="2451"/>
    <n v="5"/>
    <n v="0"/>
    <n v="253.37199999999996"/>
  </r>
  <r>
    <n v="3008"/>
    <s v="CA-2014-130729"/>
    <d v="2014-10-24T00:00:00"/>
    <d v="2014-10-29T00:00:00"/>
    <s v="Standard Class"/>
    <s v="AA-10375"/>
    <s v="Allen Armold"/>
    <s v="Consumer"/>
    <s v="United States"/>
    <x v="277"/>
    <x v="1"/>
    <n v="91730"/>
    <s v="West"/>
    <s v="OFF-BI-10002706"/>
    <s v="Office Supplies"/>
    <s v="Binders"/>
    <s v="Avery Premier Heavy-Duty Binder with Round Locking Rings"/>
    <x v="2452"/>
    <n v="3"/>
    <n v="0.2"/>
    <n v="11.138399999999999"/>
  </r>
  <r>
    <n v="3009"/>
    <s v="CA-2016-124772"/>
    <d v="2016-12-05T00:00:00"/>
    <d v="2016-12-06T00:00:00"/>
    <s v="First Class"/>
    <s v="JG-15160"/>
    <s v="James Galang"/>
    <s v="Consumer"/>
    <s v="United States"/>
    <x v="208"/>
    <x v="0"/>
    <n v="42071"/>
    <s v="South"/>
    <s v="FUR-FU-10004748"/>
    <s v="Furniture"/>
    <s v="Furnishings"/>
    <s v="Howard Miller 16&quot; Diameter Gallery Wall Clock"/>
    <x v="1868"/>
    <n v="3"/>
    <n v="0"/>
    <n v="74.809799999999996"/>
  </r>
  <r>
    <n v="3010"/>
    <s v="CA-2016-115525"/>
    <d v="2016-07-25T00:00:00"/>
    <d v="2016-07-29T00:00:00"/>
    <s v="Standard Class"/>
    <s v="RR-19525"/>
    <s v="Rick Reed"/>
    <s v="Corporate"/>
    <s v="United States"/>
    <x v="167"/>
    <x v="24"/>
    <n v="43615"/>
    <s v="East"/>
    <s v="OFF-AP-10000026"/>
    <s v="Office Supplies"/>
    <s v="Appliances"/>
    <s v="Tripp Lite Isotel 6 Outlet Surge Protector with Fax/Modem Protection"/>
    <x v="2453"/>
    <n v="5"/>
    <n v="0.2"/>
    <n v="27.43649999999996"/>
  </r>
  <r>
    <n v="3011"/>
    <s v="CA-2017-134845"/>
    <d v="2017-04-17T00:00:00"/>
    <d v="2017-04-23T00:00:00"/>
    <s v="Standard Class"/>
    <s v="SR-20425"/>
    <s v="Sharelle Roach"/>
    <s v="Home Office"/>
    <s v="United States"/>
    <x v="103"/>
    <x v="22"/>
    <n v="80027"/>
    <s v="West"/>
    <s v="OFF-BI-10000773"/>
    <s v="Office Supplies"/>
    <s v="Binders"/>
    <s v="Insertable Tab Post Binder Dividers"/>
    <x v="2454"/>
    <n v="5"/>
    <n v="0.7"/>
    <n v="-9.222999999999999"/>
  </r>
  <r>
    <n v="3012"/>
    <s v="CA-2017-134845"/>
    <d v="2017-04-17T00:00:00"/>
    <d v="2017-04-23T00:00:00"/>
    <s v="Standard Class"/>
    <s v="SR-20425"/>
    <s v="Sharelle Roach"/>
    <s v="Home Office"/>
    <s v="United States"/>
    <x v="103"/>
    <x v="22"/>
    <n v="80027"/>
    <s v="West"/>
    <s v="TEC-MA-10000822"/>
    <s v="Technology"/>
    <s v="Machines"/>
    <s v="Lexmark MX611dhe Monochrome Laser Printer"/>
    <x v="2455"/>
    <n v="5"/>
    <n v="0.7"/>
    <n v="-3399.9800000000009"/>
  </r>
  <r>
    <n v="3013"/>
    <s v="CA-2017-134845"/>
    <d v="2017-04-17T00:00:00"/>
    <d v="2017-04-23T00:00:00"/>
    <s v="Standard Class"/>
    <s v="SR-20425"/>
    <s v="Sharelle Roach"/>
    <s v="Home Office"/>
    <s v="United States"/>
    <x v="103"/>
    <x v="22"/>
    <n v="80027"/>
    <s v="West"/>
    <s v="OFF-BI-10001543"/>
    <s v="Office Supplies"/>
    <s v="Binders"/>
    <s v="GBC VeloBinder Manual Binding System"/>
    <x v="2456"/>
    <n v="2"/>
    <n v="0.7"/>
    <n v="-15.835599999999999"/>
  </r>
  <r>
    <n v="3014"/>
    <s v="CA-2017-134845"/>
    <d v="2017-04-17T00:00:00"/>
    <d v="2017-04-23T00:00:00"/>
    <s v="Standard Class"/>
    <s v="SR-20425"/>
    <s v="Sharelle Roach"/>
    <s v="Home Office"/>
    <s v="United States"/>
    <x v="103"/>
    <x v="22"/>
    <n v="80027"/>
    <s v="West"/>
    <s v="OFF-BI-10003355"/>
    <s v="Office Supplies"/>
    <s v="Binders"/>
    <s v="Cardinal Holdit Business Card Pockets"/>
    <x v="2457"/>
    <n v="6"/>
    <n v="0.7"/>
    <n v="-6.573599999999999"/>
  </r>
  <r>
    <n v="3015"/>
    <s v="CA-2017-134845"/>
    <d v="2017-04-17T00:00:00"/>
    <d v="2017-04-23T00:00:00"/>
    <s v="Standard Class"/>
    <s v="SR-20425"/>
    <s v="Sharelle Roach"/>
    <s v="Home Office"/>
    <s v="United States"/>
    <x v="103"/>
    <x v="22"/>
    <n v="80027"/>
    <s v="West"/>
    <s v="OFF-PA-10002005"/>
    <s v="Office Supplies"/>
    <s v="Paper"/>
    <s v="Xerox 225"/>
    <x v="561"/>
    <n v="4"/>
    <n v="0.2"/>
    <n v="7.2576000000000001"/>
  </r>
  <r>
    <n v="3016"/>
    <s v="US-2015-138919"/>
    <d v="2015-09-17T00:00:00"/>
    <d v="2015-09-21T00:00:00"/>
    <s v="Standard Class"/>
    <s v="LS-16975"/>
    <s v="Lindsay Shagiari"/>
    <s v="Home Office"/>
    <s v="United States"/>
    <x v="20"/>
    <x v="15"/>
    <n v="10035"/>
    <s v="East"/>
    <s v="FUR-TA-10004154"/>
    <s v="Furniture"/>
    <s v="Tables"/>
    <s v="Riverside Furniture Oval Coffee Table, Oval End Table, End Table with Drawer"/>
    <x v="2458"/>
    <n v="2"/>
    <n v="0.4"/>
    <n v="-103.26600000000002"/>
  </r>
  <r>
    <n v="3017"/>
    <s v="US-2016-160528"/>
    <d v="2016-08-23T00:00:00"/>
    <d v="2016-08-30T00:00:00"/>
    <s v="Standard Class"/>
    <s v="MH-18115"/>
    <s v="Mick Hernandez"/>
    <s v="Home Office"/>
    <s v="United States"/>
    <x v="343"/>
    <x v="5"/>
    <n v="78577"/>
    <s v="Central"/>
    <s v="OFF-ST-10002743"/>
    <s v="Office Supplies"/>
    <s v="Storage"/>
    <s v="SAFCO Boltless Steel Shelving"/>
    <x v="2459"/>
    <n v="8"/>
    <n v="0.2"/>
    <n v="-172.73280000000005"/>
  </r>
  <r>
    <n v="3018"/>
    <s v="US-2016-160528"/>
    <d v="2016-08-23T00:00:00"/>
    <d v="2016-08-30T00:00:00"/>
    <s v="Standard Class"/>
    <s v="MH-18115"/>
    <s v="Mick Hernandez"/>
    <s v="Home Office"/>
    <s v="United States"/>
    <x v="343"/>
    <x v="5"/>
    <n v="78577"/>
    <s v="Central"/>
    <s v="FUR-FU-10004973"/>
    <s v="Furniture"/>
    <s v="Furnishings"/>
    <s v="Flat Face Poster Frame"/>
    <x v="1832"/>
    <n v="3"/>
    <n v="0.6"/>
    <n v="-10.173599999999997"/>
  </r>
  <r>
    <n v="3019"/>
    <s v="US-2016-160528"/>
    <d v="2016-08-23T00:00:00"/>
    <d v="2016-08-30T00:00:00"/>
    <s v="Standard Class"/>
    <s v="MH-18115"/>
    <s v="Mick Hernandez"/>
    <s v="Home Office"/>
    <s v="United States"/>
    <x v="343"/>
    <x v="5"/>
    <n v="78577"/>
    <s v="Central"/>
    <s v="TEC-AC-10002842"/>
    <s v="Technology"/>
    <s v="Accessories"/>
    <s v="WD My Passport Ultra 2TB Portable External Hard Drive"/>
    <x v="2460"/>
    <n v="7"/>
    <n v="0.2"/>
    <n v="-33.319999999999965"/>
  </r>
  <r>
    <n v="3020"/>
    <s v="CA-2015-123568"/>
    <d v="2015-11-08T00:00:00"/>
    <d v="2015-11-14T00:00:00"/>
    <s v="Standard Class"/>
    <s v="SC-20095"/>
    <s v="Sanjit Chand"/>
    <s v="Consumer"/>
    <s v="United States"/>
    <x v="7"/>
    <x v="7"/>
    <n v="84084"/>
    <s v="West"/>
    <s v="OFF-FA-10002701"/>
    <s v="Office Supplies"/>
    <s v="Fasteners"/>
    <s v="Alliance Rubber Bands"/>
    <x v="1325"/>
    <n v="3"/>
    <n v="0"/>
    <n v="0.20159999999999978"/>
  </r>
  <r>
    <n v="3021"/>
    <s v="CA-2015-123568"/>
    <d v="2015-11-08T00:00:00"/>
    <d v="2015-11-14T00:00:00"/>
    <s v="Standard Class"/>
    <s v="SC-20095"/>
    <s v="Sanjit Chand"/>
    <s v="Consumer"/>
    <s v="United States"/>
    <x v="7"/>
    <x v="7"/>
    <n v="84084"/>
    <s v="West"/>
    <s v="OFF-PA-10001125"/>
    <s v="Office Supplies"/>
    <s v="Paper"/>
    <s v="Xerox 1988"/>
    <x v="1663"/>
    <n v="3"/>
    <n v="0"/>
    <n v="41.822999999999993"/>
  </r>
  <r>
    <n v="3022"/>
    <s v="CA-2015-123568"/>
    <d v="2015-11-08T00:00:00"/>
    <d v="2015-11-14T00:00:00"/>
    <s v="Standard Class"/>
    <s v="SC-20095"/>
    <s v="Sanjit Chand"/>
    <s v="Consumer"/>
    <s v="United States"/>
    <x v="7"/>
    <x v="7"/>
    <n v="84084"/>
    <s v="West"/>
    <s v="FUR-FU-10004090"/>
    <s v="Furniture"/>
    <s v="Furnishings"/>
    <s v="Executive Impressions 14&quot; Contract Wall Clock"/>
    <x v="2461"/>
    <n v="3"/>
    <n v="0"/>
    <n v="22.007699999999996"/>
  </r>
  <r>
    <n v="3023"/>
    <s v="CA-2015-123568"/>
    <d v="2015-11-08T00:00:00"/>
    <d v="2015-11-14T00:00:00"/>
    <s v="Standard Class"/>
    <s v="SC-20095"/>
    <s v="Sanjit Chand"/>
    <s v="Consumer"/>
    <s v="United States"/>
    <x v="7"/>
    <x v="7"/>
    <n v="84084"/>
    <s v="West"/>
    <s v="OFF-BI-10001510"/>
    <s v="Office Supplies"/>
    <s v="Binders"/>
    <s v="Deluxe Heavy-Duty Vinyl Round Ring Binder"/>
    <x v="2462"/>
    <n v="5"/>
    <n v="0.2"/>
    <n v="28.65"/>
  </r>
  <r>
    <n v="3024"/>
    <s v="CA-2017-124674"/>
    <d v="2017-11-17T00:00:00"/>
    <d v="2017-11-23T00:00:00"/>
    <s v="Standard Class"/>
    <s v="JB-16000"/>
    <s v="Joy Bell-"/>
    <s v="Consumer"/>
    <s v="United States"/>
    <x v="180"/>
    <x v="5"/>
    <n v="78521"/>
    <s v="Central"/>
    <s v="FUR-BO-10002202"/>
    <s v="Furniture"/>
    <s v="Bookcases"/>
    <s v="Atlantic Metals Mobile 2-Shelf Bookcases, Custom Colors"/>
    <x v="2463"/>
    <n v="2"/>
    <n v="0.32"/>
    <n v="-14.458800000000025"/>
  </r>
  <r>
    <n v="3025"/>
    <s v="CA-2015-164441"/>
    <d v="2015-11-08T00:00:00"/>
    <d v="2015-11-13T00:00:00"/>
    <s v="Standard Class"/>
    <s v="AC-10450"/>
    <s v="Amy Cox"/>
    <s v="Consumer"/>
    <s v="United States"/>
    <x v="20"/>
    <x v="15"/>
    <n v="10011"/>
    <s v="East"/>
    <s v="OFF-BI-10001922"/>
    <s v="Office Supplies"/>
    <s v="Binders"/>
    <s v="Storex Dura Pro Binders"/>
    <x v="2464"/>
    <n v="11"/>
    <n v="0.2"/>
    <n v="17.641799999999996"/>
  </r>
  <r>
    <n v="3026"/>
    <s v="CA-2015-164441"/>
    <d v="2015-11-08T00:00:00"/>
    <d v="2015-11-13T00:00:00"/>
    <s v="Standard Class"/>
    <s v="AC-10450"/>
    <s v="Amy Cox"/>
    <s v="Consumer"/>
    <s v="United States"/>
    <x v="20"/>
    <x v="15"/>
    <n v="10011"/>
    <s v="East"/>
    <s v="OFF-PA-10001667"/>
    <s v="Office Supplies"/>
    <s v="Paper"/>
    <s v="Great White Multi-Use Recycled Paper (20Lb. and 84 Bright)"/>
    <x v="1465"/>
    <n v="3"/>
    <n v="0"/>
    <n v="8.0730000000000004"/>
  </r>
  <r>
    <n v="3027"/>
    <s v="CA-2017-169054"/>
    <d v="2017-04-22T00:00:00"/>
    <d v="2017-04-26T00:00:00"/>
    <s v="Standard Class"/>
    <s v="MO-17800"/>
    <s v="Meg O'Connel"/>
    <s v="Home Office"/>
    <s v="United States"/>
    <x v="10"/>
    <x v="9"/>
    <n v="19140"/>
    <s v="East"/>
    <s v="FUR-FU-10001488"/>
    <s v="Furniture"/>
    <s v="Furnishings"/>
    <s v="Tenex 46&quot; x 60&quot; Computer Anti-Static Chairmat, Rectangular Shaped"/>
    <x v="1825"/>
    <n v="3"/>
    <n v="0.2"/>
    <n v="0"/>
  </r>
  <r>
    <n v="3028"/>
    <s v="CA-2014-106719"/>
    <d v="2014-08-24T00:00:00"/>
    <d v="2014-08-24T00:00:00"/>
    <s v="Same Day"/>
    <s v="RB-19645"/>
    <s v="Robert Barroso"/>
    <s v="Corporate"/>
    <s v="United States"/>
    <x v="344"/>
    <x v="37"/>
    <n v="59102"/>
    <s v="West"/>
    <s v="OFF-BI-10002799"/>
    <s v="Office Supplies"/>
    <s v="Binders"/>
    <s v="SlimView Poly Binder, 3/8&quot;"/>
    <x v="1838"/>
    <n v="2"/>
    <n v="0.2"/>
    <n v="2.6935999999999991"/>
  </r>
  <r>
    <n v="3029"/>
    <s v="CA-2017-116855"/>
    <d v="2017-12-17T00:00:00"/>
    <d v="2017-12-21T00:00:00"/>
    <s v="Standard Class"/>
    <s v="AI-10855"/>
    <s v="Arianne Irving"/>
    <s v="Consumer"/>
    <s v="United States"/>
    <x v="269"/>
    <x v="17"/>
    <n v="23320"/>
    <s v="South"/>
    <s v="FUR-CH-10003846"/>
    <s v="Furniture"/>
    <s v="Chairs"/>
    <s v="Hon Valutask Swivel Chairs"/>
    <x v="2465"/>
    <n v="5"/>
    <n v="0"/>
    <n v="80.78400000000002"/>
  </r>
  <r>
    <n v="3030"/>
    <s v="US-2016-164189"/>
    <d v="2016-03-24T00:00:00"/>
    <d v="2016-03-28T00:00:00"/>
    <s v="Standard Class"/>
    <s v="DR-12880"/>
    <s v="Dan Reichenbach"/>
    <s v="Corporate"/>
    <s v="United States"/>
    <x v="345"/>
    <x v="21"/>
    <n v="97030"/>
    <s v="West"/>
    <s v="TEC-PH-10003691"/>
    <s v="Technology"/>
    <s v="Phones"/>
    <s v="BlackBerry Q10"/>
    <x v="2466"/>
    <n v="4"/>
    <n v="0.2"/>
    <n v="25.198000000000008"/>
  </r>
  <r>
    <n v="3031"/>
    <s v="CA-2015-168480"/>
    <d v="2015-09-21T00:00:00"/>
    <d v="2015-09-27T00:00:00"/>
    <s v="Standard Class"/>
    <s v="DM-12955"/>
    <s v="Dario Medina"/>
    <s v="Corporate"/>
    <s v="United States"/>
    <x v="291"/>
    <x v="12"/>
    <n v="48146"/>
    <s v="Central"/>
    <s v="FUR-BO-10000468"/>
    <s v="Furniture"/>
    <s v="Bookcases"/>
    <s v="O'Sullivan 2-Shelf Heavy-Duty Bookcases"/>
    <x v="1949"/>
    <n v="4"/>
    <n v="0"/>
    <n v="31.091200000000015"/>
  </r>
  <r>
    <n v="3032"/>
    <s v="CA-2015-168480"/>
    <d v="2015-09-21T00:00:00"/>
    <d v="2015-09-27T00:00:00"/>
    <s v="Standard Class"/>
    <s v="DM-12955"/>
    <s v="Dario Medina"/>
    <s v="Corporate"/>
    <s v="United States"/>
    <x v="291"/>
    <x v="12"/>
    <n v="48146"/>
    <s v="Central"/>
    <s v="OFF-AR-10001044"/>
    <s v="Office Supplies"/>
    <s v="Art"/>
    <s v="BOSTON Ranger #55 Pencil Sharpener, Black"/>
    <x v="2467"/>
    <n v="1"/>
    <n v="0"/>
    <n v="7.5370999999999988"/>
  </r>
  <r>
    <n v="3033"/>
    <s v="US-2016-114293"/>
    <d v="2016-11-21T00:00:00"/>
    <d v="2016-11-26T00:00:00"/>
    <s v="Standard Class"/>
    <s v="JH-16180"/>
    <s v="Justin Hirsh"/>
    <s v="Consumer"/>
    <s v="United States"/>
    <x v="345"/>
    <x v="21"/>
    <n v="97030"/>
    <s v="West"/>
    <s v="FUR-CH-10003833"/>
    <s v="Furniture"/>
    <s v="Chairs"/>
    <s v="Novimex Fabric Task Chair"/>
    <x v="2468"/>
    <n v="4"/>
    <n v="0.2"/>
    <n v="-12.196000000000005"/>
  </r>
  <r>
    <n v="3034"/>
    <s v="CA-2017-134173"/>
    <d v="2017-09-16T00:00:00"/>
    <d v="2017-09-21T00:00:00"/>
    <s v="Standard Class"/>
    <s v="AB-10060"/>
    <s v="Adam Bellavance"/>
    <s v="Home Office"/>
    <s v="United States"/>
    <x v="10"/>
    <x v="9"/>
    <n v="19143"/>
    <s v="East"/>
    <s v="OFF-PA-10004355"/>
    <s v="Office Supplies"/>
    <s v="Paper"/>
    <s v="Xerox 231"/>
    <x v="561"/>
    <n v="4"/>
    <n v="0.2"/>
    <n v="7.2576000000000001"/>
  </r>
  <r>
    <n v="3035"/>
    <s v="US-2015-123960"/>
    <d v="2015-06-11T00:00:00"/>
    <d v="2015-06-16T00:00:00"/>
    <s v="Standard Class"/>
    <s v="BD-11605"/>
    <s v="Brian Dahlen"/>
    <s v="Consumer"/>
    <s v="United States"/>
    <x v="53"/>
    <x v="28"/>
    <n v="71203"/>
    <s v="South"/>
    <s v="TEC-AC-10003038"/>
    <s v="Technology"/>
    <s v="Accessories"/>
    <s v="Kingston Digital DataTraveler 16GB USB 2.0"/>
    <x v="2469"/>
    <n v="6"/>
    <n v="0"/>
    <n v="10.202999999999994"/>
  </r>
  <r>
    <n v="3036"/>
    <s v="US-2015-123960"/>
    <d v="2015-06-11T00:00:00"/>
    <d v="2015-06-16T00:00:00"/>
    <s v="Standard Class"/>
    <s v="BD-11605"/>
    <s v="Brian Dahlen"/>
    <s v="Consumer"/>
    <s v="United States"/>
    <x v="53"/>
    <x v="28"/>
    <n v="71203"/>
    <s v="South"/>
    <s v="OFF-BI-10002799"/>
    <s v="Office Supplies"/>
    <s v="Binders"/>
    <s v="SlimView Poly Binder, 3/8&quot;"/>
    <x v="2470"/>
    <n v="7"/>
    <n v="0"/>
    <n v="16.679599999999997"/>
  </r>
  <r>
    <n v="3037"/>
    <s v="US-2015-123960"/>
    <d v="2015-06-11T00:00:00"/>
    <d v="2015-06-16T00:00:00"/>
    <s v="Standard Class"/>
    <s v="BD-11605"/>
    <s v="Brian Dahlen"/>
    <s v="Consumer"/>
    <s v="United States"/>
    <x v="53"/>
    <x v="28"/>
    <n v="71203"/>
    <s v="South"/>
    <s v="OFF-AR-10003582"/>
    <s v="Office Supplies"/>
    <s v="Art"/>
    <s v="Boston Electric Pencil Sharpener, Model 1818, Charcoal Black"/>
    <x v="2471"/>
    <n v="2"/>
    <n v="0"/>
    <n v="15.764000000000003"/>
  </r>
  <r>
    <n v="3038"/>
    <s v="US-2015-123960"/>
    <d v="2015-06-11T00:00:00"/>
    <d v="2015-06-16T00:00:00"/>
    <s v="Standard Class"/>
    <s v="BD-11605"/>
    <s v="Brian Dahlen"/>
    <s v="Consumer"/>
    <s v="United States"/>
    <x v="53"/>
    <x v="28"/>
    <n v="71203"/>
    <s v="South"/>
    <s v="OFF-PA-10004451"/>
    <s v="Office Supplies"/>
    <s v="Paper"/>
    <s v="Xerox 222"/>
    <x v="56"/>
    <n v="5"/>
    <n v="0"/>
    <n v="15.552000000000001"/>
  </r>
  <r>
    <n v="3039"/>
    <s v="US-2015-123960"/>
    <d v="2015-06-11T00:00:00"/>
    <d v="2015-06-16T00:00:00"/>
    <s v="Standard Class"/>
    <s v="BD-11605"/>
    <s v="Brian Dahlen"/>
    <s v="Consumer"/>
    <s v="United States"/>
    <x v="53"/>
    <x v="28"/>
    <n v="71203"/>
    <s v="South"/>
    <s v="FUR-FU-10004666"/>
    <s v="Furniture"/>
    <s v="Furnishings"/>
    <s v="DAX Clear Channel Poster Frame"/>
    <x v="2472"/>
    <n v="2"/>
    <n v="0"/>
    <n v="10.789200000000001"/>
  </r>
  <r>
    <n v="3040"/>
    <s v="CA-2017-101749"/>
    <d v="2017-10-03T00:00:00"/>
    <d v="2017-10-08T00:00:00"/>
    <s v="Standard Class"/>
    <s v="AS-10045"/>
    <s v="Aaron Smayling"/>
    <s v="Corporate"/>
    <s v="United States"/>
    <x v="45"/>
    <x v="1"/>
    <n v="91104"/>
    <s v="West"/>
    <s v="FUR-TA-10001520"/>
    <s v="Furniture"/>
    <s v="Tables"/>
    <s v="Lesro Sheffield Collection Coffee Table, End Table, Center Table, Corner Table"/>
    <x v="2473"/>
    <n v="3"/>
    <n v="0.2"/>
    <n v="-6.423300000000026"/>
  </r>
  <r>
    <n v="3041"/>
    <s v="US-2016-147991"/>
    <d v="2016-05-05T00:00:00"/>
    <d v="2016-05-09T00:00:00"/>
    <s v="Standard Class"/>
    <s v="ZD-21925"/>
    <s v="Zuschuss Donatelli"/>
    <s v="Consumer"/>
    <s v="United States"/>
    <x v="346"/>
    <x v="18"/>
    <n v="37421"/>
    <s v="South"/>
    <s v="FUR-FU-10004270"/>
    <s v="Furniture"/>
    <s v="Furnishings"/>
    <s v="Eldon Image Series Desk Accessories, Burgundy"/>
    <x v="2474"/>
    <n v="5"/>
    <n v="0.2"/>
    <n v="3.3439999999999994"/>
  </r>
  <r>
    <n v="3042"/>
    <s v="CA-2017-149559"/>
    <d v="2017-09-11T00:00:00"/>
    <d v="2017-09-12T00:00:00"/>
    <s v="Same Day"/>
    <s v="KF-16285"/>
    <s v="Karen Ferguson"/>
    <s v="Home Office"/>
    <s v="United States"/>
    <x v="85"/>
    <x v="1"/>
    <n v="90805"/>
    <s v="West"/>
    <s v="OFF-PA-10003172"/>
    <s v="Office Supplies"/>
    <s v="Paper"/>
    <s v="Xerox 1996"/>
    <x v="91"/>
    <n v="2"/>
    <n v="0"/>
    <n v="6.2208000000000006"/>
  </r>
  <r>
    <n v="3043"/>
    <s v="CA-2017-149559"/>
    <d v="2017-09-11T00:00:00"/>
    <d v="2017-09-12T00:00:00"/>
    <s v="Same Day"/>
    <s v="KF-16285"/>
    <s v="Karen Ferguson"/>
    <s v="Home Office"/>
    <s v="United States"/>
    <x v="85"/>
    <x v="1"/>
    <n v="90805"/>
    <s v="West"/>
    <s v="OFF-EN-10002312"/>
    <s v="Office Supplies"/>
    <s v="Envelopes"/>
    <s v="#10 Self-Seal White Envelopes"/>
    <x v="2475"/>
    <n v="2"/>
    <n v="0"/>
    <n v="10.8682"/>
  </r>
  <r>
    <n v="3044"/>
    <s v="CA-2017-149559"/>
    <d v="2017-09-11T00:00:00"/>
    <d v="2017-09-12T00:00:00"/>
    <s v="Same Day"/>
    <s v="KF-16285"/>
    <s v="Karen Ferguson"/>
    <s v="Home Office"/>
    <s v="United States"/>
    <x v="85"/>
    <x v="1"/>
    <n v="90805"/>
    <s v="West"/>
    <s v="FUR-CH-10002320"/>
    <s v="Furniture"/>
    <s v="Chairs"/>
    <s v="Hon Pagoda Stacking Chairs"/>
    <x v="2476"/>
    <n v="8"/>
    <n v="0.2"/>
    <n v="256.78399999999976"/>
  </r>
  <r>
    <n v="3045"/>
    <s v="CA-2015-135174"/>
    <d v="2015-04-30T00:00:00"/>
    <d v="2015-05-02T00:00:00"/>
    <s v="Second Class"/>
    <s v="BP-11230"/>
    <s v="Benjamin Patterson"/>
    <s v="Consumer"/>
    <s v="United States"/>
    <x v="21"/>
    <x v="24"/>
    <n v="45373"/>
    <s v="East"/>
    <s v="TEC-PH-10001530"/>
    <s v="Technology"/>
    <s v="Phones"/>
    <s v="Cisco Unified IP Phone 7945G VoIP phone"/>
    <x v="2477"/>
    <n v="5"/>
    <n v="0.4"/>
    <n v="-255.74250000000001"/>
  </r>
  <r>
    <n v="3046"/>
    <s v="CA-2017-125290"/>
    <d v="2017-11-06T00:00:00"/>
    <d v="2017-11-10T00:00:00"/>
    <s v="Second Class"/>
    <s v="CC-12430"/>
    <s v="Chuck Clark"/>
    <s v="Home Office"/>
    <s v="United States"/>
    <x v="31"/>
    <x v="11"/>
    <n v="55407"/>
    <s v="Central"/>
    <s v="OFF-AR-10001216"/>
    <s v="Office Supplies"/>
    <s v="Art"/>
    <s v="Newell 339"/>
    <x v="2255"/>
    <n v="5"/>
    <n v="0"/>
    <n v="3.6139999999999994"/>
  </r>
  <r>
    <n v="3047"/>
    <s v="CA-2017-125290"/>
    <d v="2017-11-06T00:00:00"/>
    <d v="2017-11-10T00:00:00"/>
    <s v="Second Class"/>
    <s v="CC-12430"/>
    <s v="Chuck Clark"/>
    <s v="Home Office"/>
    <s v="United States"/>
    <x v="31"/>
    <x v="11"/>
    <n v="55407"/>
    <s v="Central"/>
    <s v="OFF-PA-10003127"/>
    <s v="Office Supplies"/>
    <s v="Paper"/>
    <s v="Easy-staple paper"/>
    <x v="978"/>
    <n v="1"/>
    <n v="0"/>
    <n v="12.134799999999998"/>
  </r>
  <r>
    <n v="3048"/>
    <s v="CA-2014-137351"/>
    <d v="2014-09-30T00:00:00"/>
    <d v="2014-10-04T00:00:00"/>
    <s v="Standard Class"/>
    <s v="DB-13615"/>
    <s v="Doug Bickford"/>
    <s v="Consumer"/>
    <s v="United States"/>
    <x v="4"/>
    <x v="4"/>
    <n v="98105"/>
    <s v="West"/>
    <s v="OFF-BI-10003910"/>
    <s v="Office Supplies"/>
    <s v="Binders"/>
    <s v="DXL Angle-View Binders with Locking Rings by Samsill"/>
    <x v="752"/>
    <n v="7"/>
    <n v="0.2"/>
    <n v="13.4925"/>
  </r>
  <r>
    <n v="3049"/>
    <s v="CA-2017-121419"/>
    <d v="2017-04-02T00:00:00"/>
    <d v="2017-04-04T00:00:00"/>
    <s v="First Class"/>
    <s v="TC-21475"/>
    <s v="Tony Chapman"/>
    <s v="Home Office"/>
    <s v="United States"/>
    <x v="38"/>
    <x v="32"/>
    <n v="31907"/>
    <s v="South"/>
    <s v="FUR-TA-10004534"/>
    <s v="Furniture"/>
    <s v="Tables"/>
    <s v="Bevis 44 x 96 Conference Tables"/>
    <x v="1764"/>
    <n v="2"/>
    <n v="0"/>
    <n v="70.005999999999972"/>
  </r>
  <r>
    <n v="3050"/>
    <s v="CA-2017-121419"/>
    <d v="2017-04-02T00:00:00"/>
    <d v="2017-04-04T00:00:00"/>
    <s v="First Class"/>
    <s v="TC-21475"/>
    <s v="Tony Chapman"/>
    <s v="Home Office"/>
    <s v="United States"/>
    <x v="38"/>
    <x v="32"/>
    <n v="31907"/>
    <s v="South"/>
    <s v="TEC-AC-10000892"/>
    <s v="Technology"/>
    <s v="Accessories"/>
    <s v="NETGEAR N750 Dual Band Wi-Fi Gigabit Router"/>
    <x v="310"/>
    <n v="4"/>
    <n v="0"/>
    <n v="129.6"/>
  </r>
  <r>
    <n v="3051"/>
    <s v="US-2017-148054"/>
    <d v="2017-10-06T00:00:00"/>
    <d v="2017-10-11T00:00:00"/>
    <s v="Standard Class"/>
    <s v="NZ-18565"/>
    <s v="Nick Zandusky"/>
    <s v="Home Office"/>
    <s v="United States"/>
    <x v="347"/>
    <x v="45"/>
    <n v="83642"/>
    <s v="West"/>
    <s v="FUR-FU-10003247"/>
    <s v="Furniture"/>
    <s v="Furnishings"/>
    <s v="36X48 HARDFLOOR CHAIRMAT"/>
    <x v="108"/>
    <n v="2"/>
    <n v="0"/>
    <n v="2.9371999999999971"/>
  </r>
  <r>
    <n v="3052"/>
    <s v="US-2017-148054"/>
    <d v="2017-10-06T00:00:00"/>
    <d v="2017-10-11T00:00:00"/>
    <s v="Standard Class"/>
    <s v="NZ-18565"/>
    <s v="Nick Zandusky"/>
    <s v="Home Office"/>
    <s v="United States"/>
    <x v="347"/>
    <x v="45"/>
    <n v="83642"/>
    <s v="West"/>
    <s v="OFF-AP-10004336"/>
    <s v="Office Supplies"/>
    <s v="Appliances"/>
    <s v="Conquest 14 Commercial Heavy-Duty Upright Vacuum, Collection System, Accessory Kit"/>
    <x v="2478"/>
    <n v="4"/>
    <n v="0"/>
    <n v="66.073599999999971"/>
  </r>
  <r>
    <n v="3053"/>
    <s v="US-2017-148054"/>
    <d v="2017-10-06T00:00:00"/>
    <d v="2017-10-11T00:00:00"/>
    <s v="Standard Class"/>
    <s v="NZ-18565"/>
    <s v="Nick Zandusky"/>
    <s v="Home Office"/>
    <s v="United States"/>
    <x v="347"/>
    <x v="45"/>
    <n v="83642"/>
    <s v="West"/>
    <s v="OFF-PA-10001295"/>
    <s v="Office Supplies"/>
    <s v="Paper"/>
    <s v="Computer Printout Paper with Letter-Trim Perforations"/>
    <x v="2479"/>
    <n v="2"/>
    <n v="0"/>
    <n v="18.211199999999998"/>
  </r>
  <r>
    <n v="3054"/>
    <s v="CA-2016-128517"/>
    <d v="2016-04-09T00:00:00"/>
    <d v="2016-04-14T00:00:00"/>
    <s v="Second Class"/>
    <s v="SW-20350"/>
    <s v="Sean Wendt"/>
    <s v="Home Office"/>
    <s v="United States"/>
    <x v="66"/>
    <x v="12"/>
    <n v="48227"/>
    <s v="Central"/>
    <s v="TEC-PH-10002555"/>
    <s v="Technology"/>
    <s v="Phones"/>
    <s v="Nortel Meridian M5316 Digital phone"/>
    <x v="2480"/>
    <n v="2"/>
    <n v="0"/>
    <n v="134.654"/>
  </r>
  <r>
    <n v="3055"/>
    <s v="CA-2016-128517"/>
    <d v="2016-04-09T00:00:00"/>
    <d v="2016-04-14T00:00:00"/>
    <s v="Second Class"/>
    <s v="SW-20350"/>
    <s v="Sean Wendt"/>
    <s v="Home Office"/>
    <s v="United States"/>
    <x v="66"/>
    <x v="12"/>
    <n v="48227"/>
    <s v="Central"/>
    <s v="OFF-BI-10000831"/>
    <s v="Office Supplies"/>
    <s v="Binders"/>
    <s v="Storex Flexible Poly Binders with Double Pockets"/>
    <x v="267"/>
    <n v="2"/>
    <n v="0"/>
    <n v="2.4287999999999998"/>
  </r>
  <r>
    <n v="3056"/>
    <s v="US-2015-100377"/>
    <d v="2015-08-28T00:00:00"/>
    <d v="2015-09-01T00:00:00"/>
    <s v="Standard Class"/>
    <s v="TS-21370"/>
    <s v="Todd Sumrall"/>
    <s v="Corporate"/>
    <s v="United States"/>
    <x v="22"/>
    <x v="10"/>
    <n v="60623"/>
    <s v="Central"/>
    <s v="TEC-CO-10001046"/>
    <s v="Technology"/>
    <s v="Copiers"/>
    <s v="Canon Imageclass D680 Copier / Fax"/>
    <x v="2481"/>
    <n v="5"/>
    <n v="0.2"/>
    <n v="874.98749999999984"/>
  </r>
  <r>
    <n v="3057"/>
    <s v="CA-2017-131492"/>
    <d v="2017-10-19T00:00:00"/>
    <d v="2017-10-24T00:00:00"/>
    <s v="Second Class"/>
    <s v="HH-15010"/>
    <s v="Hilary Holden"/>
    <s v="Corporate"/>
    <s v="United States"/>
    <x v="8"/>
    <x v="1"/>
    <n v="94110"/>
    <s v="West"/>
    <s v="OFF-EN-10002973"/>
    <s v="Office Supplies"/>
    <s v="Envelopes"/>
    <s v="Ampad #10 Peel &amp; Seel Holiday Envelopes"/>
    <x v="2482"/>
    <n v="2"/>
    <n v="0"/>
    <n v="4.3008000000000006"/>
  </r>
  <r>
    <n v="3058"/>
    <s v="CA-2017-131492"/>
    <d v="2017-10-19T00:00:00"/>
    <d v="2017-10-24T00:00:00"/>
    <s v="Second Class"/>
    <s v="HH-15010"/>
    <s v="Hilary Holden"/>
    <s v="Corporate"/>
    <s v="United States"/>
    <x v="8"/>
    <x v="1"/>
    <n v="94110"/>
    <s v="West"/>
    <s v="OFF-LA-10001641"/>
    <s v="Office Supplies"/>
    <s v="Labels"/>
    <s v="Avery 518"/>
    <x v="2483"/>
    <n v="10"/>
    <n v="0"/>
    <n v="15.120000000000001"/>
  </r>
  <r>
    <n v="3059"/>
    <s v="CA-2017-131492"/>
    <d v="2017-10-19T00:00:00"/>
    <d v="2017-10-24T00:00:00"/>
    <s v="Second Class"/>
    <s v="HH-15010"/>
    <s v="Hilary Holden"/>
    <s v="Corporate"/>
    <s v="United States"/>
    <x v="8"/>
    <x v="1"/>
    <n v="94110"/>
    <s v="West"/>
    <s v="FUR-FU-10003878"/>
    <s v="Furniture"/>
    <s v="Furnishings"/>
    <s v="Linden 10&quot; Round Wall Clock, Black"/>
    <x v="2484"/>
    <n v="2"/>
    <n v="0"/>
    <n v="10.3904"/>
  </r>
  <r>
    <n v="3060"/>
    <s v="CA-2017-131492"/>
    <d v="2017-10-19T00:00:00"/>
    <d v="2017-10-24T00:00:00"/>
    <s v="Second Class"/>
    <s v="HH-15010"/>
    <s v="Hilary Holden"/>
    <s v="Corporate"/>
    <s v="United States"/>
    <x v="8"/>
    <x v="1"/>
    <n v="94110"/>
    <s v="West"/>
    <s v="FUR-TA-10003837"/>
    <s v="Furniture"/>
    <s v="Tables"/>
    <s v="Anderson Hickey Conga Table Tops &amp; Accessories"/>
    <x v="2485"/>
    <n v="2"/>
    <n v="0.2"/>
    <n v="-3.3506000000000018"/>
  </r>
  <r>
    <n v="3061"/>
    <s v="CA-2016-144554"/>
    <d v="2016-11-07T00:00:00"/>
    <d v="2016-11-12T00:00:00"/>
    <s v="Standard Class"/>
    <s v="DM-13345"/>
    <s v="Denise Monton"/>
    <s v="Corporate"/>
    <s v="United States"/>
    <x v="46"/>
    <x v="24"/>
    <n v="43055"/>
    <s v="East"/>
    <s v="TEC-AC-10002800"/>
    <s v="Technology"/>
    <s v="Accessories"/>
    <s v="Plantronics Audio 478 Stereo USB Headset"/>
    <x v="2486"/>
    <n v="3"/>
    <n v="0.2"/>
    <n v="22.495499999999989"/>
  </r>
  <r>
    <n v="3062"/>
    <s v="CA-2017-127621"/>
    <d v="2017-03-03T00:00:00"/>
    <d v="2017-03-07T00:00:00"/>
    <s v="Standard Class"/>
    <s v="RE-19450"/>
    <s v="Richard Eichhorn"/>
    <s v="Consumer"/>
    <s v="United States"/>
    <x v="61"/>
    <x v="5"/>
    <n v="75081"/>
    <s v="Central"/>
    <s v="OFF-PA-10001307"/>
    <s v="Office Supplies"/>
    <s v="Paper"/>
    <s v="Important Message Pads, 50 4-1/4 x 5-1/2 Forms per Pad"/>
    <x v="2051"/>
    <n v="8"/>
    <n v="0.2"/>
    <n v="9.743999999999998"/>
  </r>
  <r>
    <n v="3063"/>
    <s v="CA-2015-145184"/>
    <d v="2015-11-27T00:00:00"/>
    <d v="2015-11-29T00:00:00"/>
    <s v="First Class"/>
    <s v="JD-16150"/>
    <s v="Justin Deggeller"/>
    <s v="Corporate"/>
    <s v="United States"/>
    <x v="46"/>
    <x v="13"/>
    <n v="19711"/>
    <s v="East"/>
    <s v="TEC-PH-10002350"/>
    <s v="Technology"/>
    <s v="Phones"/>
    <s v="Apple EarPods with Remote and Mic"/>
    <x v="2487"/>
    <n v="3"/>
    <n v="0"/>
    <n v="23.511599999999998"/>
  </r>
  <r>
    <n v="3064"/>
    <s v="CA-2015-145184"/>
    <d v="2015-11-27T00:00:00"/>
    <d v="2015-11-29T00:00:00"/>
    <s v="First Class"/>
    <s v="JD-16150"/>
    <s v="Justin Deggeller"/>
    <s v="Corporate"/>
    <s v="United States"/>
    <x v="46"/>
    <x v="13"/>
    <n v="19711"/>
    <s v="East"/>
    <s v="TEC-AC-10000397"/>
    <s v="Technology"/>
    <s v="Accessories"/>
    <s v="Perixx PERIBOARD-512B, Ergonomic Split Keyboard"/>
    <x v="2488"/>
    <n v="3"/>
    <n v="0"/>
    <n v="7.3479000000000028"/>
  </r>
  <r>
    <n v="3065"/>
    <s v="CA-2017-106859"/>
    <d v="2017-03-13T00:00:00"/>
    <d v="2017-03-18T00:00:00"/>
    <s v="Second Class"/>
    <s v="BF-11215"/>
    <s v="Benjamin Farhat"/>
    <s v="Home Office"/>
    <s v="United States"/>
    <x v="305"/>
    <x v="27"/>
    <n v="87105"/>
    <s v="West"/>
    <s v="OFF-ST-10000615"/>
    <s v="Office Supplies"/>
    <s v="Storage"/>
    <s v="SimpliFile Personal File, Black Granite, 15w x 6-15/16d x 11-1/4h"/>
    <x v="2489"/>
    <n v="8"/>
    <n v="0"/>
    <n v="25.424000000000007"/>
  </r>
  <r>
    <n v="3066"/>
    <s v="CA-2017-106859"/>
    <d v="2017-03-13T00:00:00"/>
    <d v="2017-03-18T00:00:00"/>
    <s v="Second Class"/>
    <s v="BF-11215"/>
    <s v="Benjamin Farhat"/>
    <s v="Home Office"/>
    <s v="United States"/>
    <x v="305"/>
    <x v="27"/>
    <n v="87105"/>
    <s v="West"/>
    <s v="TEC-PH-10004531"/>
    <s v="Technology"/>
    <s v="Phones"/>
    <s v="OtterBox Commuter Series Case - iPhone 5 &amp; 5s"/>
    <x v="1196"/>
    <n v="8"/>
    <n v="0.2"/>
    <n v="49.257599999999996"/>
  </r>
  <r>
    <n v="3067"/>
    <s v="CA-2017-106859"/>
    <d v="2017-03-13T00:00:00"/>
    <d v="2017-03-18T00:00:00"/>
    <s v="Second Class"/>
    <s v="BF-11215"/>
    <s v="Benjamin Farhat"/>
    <s v="Home Office"/>
    <s v="United States"/>
    <x v="305"/>
    <x v="27"/>
    <n v="87105"/>
    <s v="West"/>
    <s v="TEC-AC-10004001"/>
    <s v="Technology"/>
    <s v="Accessories"/>
    <s v="Logitech Wireless Headset H600 Over-The-Head Design"/>
    <x v="2490"/>
    <n v="5"/>
    <n v="0"/>
    <n v="88.129500000000007"/>
  </r>
  <r>
    <n v="3068"/>
    <s v="CA-2017-106859"/>
    <d v="2017-03-13T00:00:00"/>
    <d v="2017-03-18T00:00:00"/>
    <s v="Second Class"/>
    <s v="BF-11215"/>
    <s v="Benjamin Farhat"/>
    <s v="Home Office"/>
    <s v="United States"/>
    <x v="305"/>
    <x v="27"/>
    <n v="87105"/>
    <s v="West"/>
    <s v="OFF-PA-10001534"/>
    <s v="Office Supplies"/>
    <s v="Paper"/>
    <s v="Xerox 230"/>
    <x v="1568"/>
    <n v="7"/>
    <n v="0"/>
    <n v="21.772800000000004"/>
  </r>
  <r>
    <n v="3069"/>
    <s v="CA-2017-106859"/>
    <d v="2017-03-13T00:00:00"/>
    <d v="2017-03-18T00:00:00"/>
    <s v="Second Class"/>
    <s v="BF-11215"/>
    <s v="Benjamin Farhat"/>
    <s v="Home Office"/>
    <s v="United States"/>
    <x v="305"/>
    <x v="27"/>
    <n v="87105"/>
    <s v="West"/>
    <s v="OFF-PA-10001815"/>
    <s v="Office Supplies"/>
    <s v="Paper"/>
    <s v="Xerox 1885"/>
    <x v="2491"/>
    <n v="6"/>
    <n v="0"/>
    <n v="138.35519999999997"/>
  </r>
  <r>
    <n v="3070"/>
    <s v="US-2017-120089"/>
    <d v="2017-11-30T00:00:00"/>
    <d v="2017-11-30T00:00:00"/>
    <s v="Same Day"/>
    <s v="ML-17755"/>
    <s v="Max Ludwig"/>
    <s v="Home Office"/>
    <s v="United States"/>
    <x v="167"/>
    <x v="24"/>
    <n v="43615"/>
    <s v="East"/>
    <s v="OFF-AP-10003779"/>
    <s v="Office Supplies"/>
    <s v="Appliances"/>
    <s v="Kensington 7 Outlet MasterPiece Power Center with Fax/Phone Line Protection"/>
    <x v="2492"/>
    <n v="4"/>
    <n v="0.2"/>
    <n v="82.991999999999877"/>
  </r>
  <r>
    <n v="3071"/>
    <s v="CA-2014-119375"/>
    <d v="2014-11-17T00:00:00"/>
    <d v="2014-11-22T00:00:00"/>
    <s v="Standard Class"/>
    <s v="YC-21895"/>
    <s v="Yoseph Carroll"/>
    <s v="Corporate"/>
    <s v="United States"/>
    <x v="46"/>
    <x v="13"/>
    <n v="19711"/>
    <s v="East"/>
    <s v="OFF-ST-10002011"/>
    <s v="Office Supplies"/>
    <s v="Storage"/>
    <s v="Smead Adjustable Mobile File Trolley with Lockable Top"/>
    <x v="2493"/>
    <n v="7"/>
    <n v="0"/>
    <n v="792.26910000000021"/>
  </r>
  <r>
    <n v="3072"/>
    <s v="CA-2014-119375"/>
    <d v="2014-11-17T00:00:00"/>
    <d v="2014-11-22T00:00:00"/>
    <s v="Standard Class"/>
    <s v="YC-21895"/>
    <s v="Yoseph Carroll"/>
    <s v="Corporate"/>
    <s v="United States"/>
    <x v="46"/>
    <x v="13"/>
    <n v="19711"/>
    <s v="East"/>
    <s v="FUR-FU-10002379"/>
    <s v="Furniture"/>
    <s v="Furnishings"/>
    <s v="Eldon Econocleat Chair Mats for Low Pile Carpets"/>
    <x v="2494"/>
    <n v="3"/>
    <n v="0"/>
    <n v="14.929199999999994"/>
  </r>
  <r>
    <n v="3073"/>
    <s v="CA-2014-119375"/>
    <d v="2014-11-17T00:00:00"/>
    <d v="2014-11-22T00:00:00"/>
    <s v="Standard Class"/>
    <s v="YC-21895"/>
    <s v="Yoseph Carroll"/>
    <s v="Corporate"/>
    <s v="United States"/>
    <x v="46"/>
    <x v="13"/>
    <n v="19711"/>
    <s v="East"/>
    <s v="OFF-AR-10003752"/>
    <s v="Office Supplies"/>
    <s v="Art"/>
    <s v="Deluxe Chalkboard Eraser Cleaner"/>
    <x v="2495"/>
    <n v="5"/>
    <n v="0"/>
    <n v="26.564999999999998"/>
  </r>
  <r>
    <n v="3074"/>
    <s v="CA-2016-125206"/>
    <d v="2016-01-03T00:00:00"/>
    <d v="2016-01-05T00:00:00"/>
    <s v="First Class"/>
    <s v="LR-16915"/>
    <s v="Lena Radford"/>
    <s v="Consumer"/>
    <s v="United States"/>
    <x v="1"/>
    <x v="1"/>
    <n v="90045"/>
    <s v="West"/>
    <s v="OFF-ST-10003692"/>
    <s v="Office Supplies"/>
    <s v="Storage"/>
    <s v="Recycled Steel Personal File for Hanging File Folders"/>
    <x v="2496"/>
    <n v="2"/>
    <n v="0"/>
    <n v="28.614999999999995"/>
  </r>
  <r>
    <n v="3075"/>
    <s v="CA-2015-126137"/>
    <d v="2015-10-03T00:00:00"/>
    <d v="2015-10-08T00:00:00"/>
    <s v="Standard Class"/>
    <s v="BS-11755"/>
    <s v="Bruce Stewart"/>
    <s v="Consumer"/>
    <s v="United States"/>
    <x v="1"/>
    <x v="1"/>
    <n v="90032"/>
    <s v="West"/>
    <s v="FUR-BO-10004409"/>
    <s v="Furniture"/>
    <s v="Bookcases"/>
    <s v="Safco Value Mate Series Steel Bookcases, Baked Enamel Finish on Steel, Gray"/>
    <x v="2497"/>
    <n v="2"/>
    <n v="0.15"/>
    <n v="18.454800000000002"/>
  </r>
  <r>
    <n v="3076"/>
    <s v="CA-2014-143903"/>
    <d v="2014-07-20T00:00:00"/>
    <d v="2014-07-24T00:00:00"/>
    <s v="Standard Class"/>
    <s v="KM-16375"/>
    <s v="Katherine Murray"/>
    <s v="Home Office"/>
    <s v="United States"/>
    <x v="61"/>
    <x v="5"/>
    <n v="75217"/>
    <s v="Central"/>
    <s v="OFF-ST-10003306"/>
    <s v="Office Supplies"/>
    <s v="Storage"/>
    <s v="Letter Size Cart"/>
    <x v="2498"/>
    <n v="3"/>
    <n v="0.2"/>
    <n v="38.572199999999953"/>
  </r>
  <r>
    <n v="3077"/>
    <s v="CA-2014-143903"/>
    <d v="2014-07-20T00:00:00"/>
    <d v="2014-07-24T00:00:00"/>
    <s v="Standard Class"/>
    <s v="KM-16375"/>
    <s v="Katherine Murray"/>
    <s v="Home Office"/>
    <s v="United States"/>
    <x v="61"/>
    <x v="5"/>
    <n v="75217"/>
    <s v="Central"/>
    <s v="FUR-FU-10003724"/>
    <s v="Furniture"/>
    <s v="Furnishings"/>
    <s v="Westinghouse Clip-On Gooseneck Lamps"/>
    <x v="2499"/>
    <n v="5"/>
    <n v="0.6"/>
    <n v="-14.228999999999997"/>
  </r>
  <r>
    <n v="3078"/>
    <s v="CA-2014-143903"/>
    <d v="2014-07-20T00:00:00"/>
    <d v="2014-07-24T00:00:00"/>
    <s v="Standard Class"/>
    <s v="KM-16375"/>
    <s v="Katherine Murray"/>
    <s v="Home Office"/>
    <s v="United States"/>
    <x v="61"/>
    <x v="5"/>
    <n v="75217"/>
    <s v="Central"/>
    <s v="FUR-CH-10002024"/>
    <s v="Furniture"/>
    <s v="Chairs"/>
    <s v="HON 5400 Series Task Chairs for Big and Tall"/>
    <x v="2500"/>
    <n v="2"/>
    <n v="0.3"/>
    <n v="-140.19599999999997"/>
  </r>
  <r>
    <n v="3079"/>
    <s v="CA-2014-104780"/>
    <d v="2014-05-21T00:00:00"/>
    <d v="2014-05-25T00:00:00"/>
    <s v="Standard Class"/>
    <s v="BT-11530"/>
    <s v="Bradley Talbott"/>
    <s v="Home Office"/>
    <s v="United States"/>
    <x v="70"/>
    <x v="1"/>
    <n v="92037"/>
    <s v="West"/>
    <s v="OFF-AR-10003514"/>
    <s v="Office Supplies"/>
    <s v="Art"/>
    <s v="4009 Highlighters by Sanford"/>
    <x v="2501"/>
    <n v="8"/>
    <n v="0"/>
    <n v="10.507199999999997"/>
  </r>
  <r>
    <n v="3080"/>
    <s v="CA-2017-101182"/>
    <d v="2017-09-04T00:00:00"/>
    <d v="2017-09-05T00:00:00"/>
    <s v="First Class"/>
    <s v="KB-16405"/>
    <s v="Katrina Bavinger"/>
    <s v="Home Office"/>
    <s v="United States"/>
    <x v="339"/>
    <x v="1"/>
    <n v="92307"/>
    <s v="West"/>
    <s v="OFF-PA-10001800"/>
    <s v="Office Supplies"/>
    <s v="Paper"/>
    <s v="Xerox 220"/>
    <x v="91"/>
    <n v="2"/>
    <n v="0"/>
    <n v="6.2208000000000006"/>
  </r>
  <r>
    <n v="3081"/>
    <s v="CA-2017-101182"/>
    <d v="2017-09-04T00:00:00"/>
    <d v="2017-09-05T00:00:00"/>
    <s v="First Class"/>
    <s v="KB-16405"/>
    <s v="Katrina Bavinger"/>
    <s v="Home Office"/>
    <s v="United States"/>
    <x v="339"/>
    <x v="1"/>
    <n v="92307"/>
    <s v="West"/>
    <s v="TEC-PH-10003589"/>
    <s v="Technology"/>
    <s v="Phones"/>
    <s v="invisibleSHIELD by ZAGG Smudge-Free Screen Protector"/>
    <x v="752"/>
    <n v="3"/>
    <n v="0.2"/>
    <n v="15.111599999999999"/>
  </r>
  <r>
    <n v="3082"/>
    <s v="US-2017-132297"/>
    <d v="2017-05-27T00:00:00"/>
    <d v="2017-06-02T00:00:00"/>
    <s v="Standard Class"/>
    <s v="DW-13480"/>
    <s v="Dianna Wilson"/>
    <s v="Home Office"/>
    <s v="United States"/>
    <x v="103"/>
    <x v="0"/>
    <n v="40214"/>
    <s v="South"/>
    <s v="OFF-BI-10003364"/>
    <s v="Office Supplies"/>
    <s v="Binders"/>
    <s v="Binding Machine Supplies"/>
    <x v="2502"/>
    <n v="2"/>
    <n v="0"/>
    <n v="28.0032"/>
  </r>
  <r>
    <n v="3083"/>
    <s v="US-2017-132297"/>
    <d v="2017-05-27T00:00:00"/>
    <d v="2017-06-02T00:00:00"/>
    <s v="Standard Class"/>
    <s v="DW-13480"/>
    <s v="Dianna Wilson"/>
    <s v="Home Office"/>
    <s v="United States"/>
    <x v="103"/>
    <x v="0"/>
    <n v="40214"/>
    <s v="South"/>
    <s v="TEC-PH-10002834"/>
    <s v="Technology"/>
    <s v="Phones"/>
    <s v="Google Nexus 5"/>
    <x v="2503"/>
    <n v="3"/>
    <n v="0"/>
    <n v="134.99250000000001"/>
  </r>
  <r>
    <n v="3084"/>
    <s v="CA-2014-100328"/>
    <d v="2014-01-28T00:00:00"/>
    <d v="2014-02-03T00:00:00"/>
    <s v="Standard Class"/>
    <s v="JC-15340"/>
    <s v="Jasper Cacioppo"/>
    <s v="Consumer"/>
    <s v="United States"/>
    <x v="20"/>
    <x v="15"/>
    <n v="10024"/>
    <s v="East"/>
    <s v="OFF-BI-10000343"/>
    <s v="Office Supplies"/>
    <s v="Binders"/>
    <s v="Pressboard Covers with Storage Hooks, 9 1/2&quot; x 11&quot;, Light Blue"/>
    <x v="2504"/>
    <n v="1"/>
    <n v="0.2"/>
    <n v="1.3256999999999999"/>
  </r>
  <r>
    <n v="3085"/>
    <s v="CA-2017-118773"/>
    <d v="2017-02-09T00:00:00"/>
    <d v="2017-02-14T00:00:00"/>
    <s v="Standard Class"/>
    <s v="TP-21415"/>
    <s v="Tom Prescott"/>
    <s v="Consumer"/>
    <s v="United States"/>
    <x v="12"/>
    <x v="5"/>
    <n v="77070"/>
    <s v="Central"/>
    <s v="OFF-BI-10004584"/>
    <s v="Office Supplies"/>
    <s v="Binders"/>
    <s v="GBC ProClick 150 Presentation Binding System"/>
    <x v="2505"/>
    <n v="4"/>
    <n v="0.8"/>
    <n v="-417.09360000000004"/>
  </r>
  <r>
    <n v="3086"/>
    <s v="CA-2017-118773"/>
    <d v="2017-02-09T00:00:00"/>
    <d v="2017-02-14T00:00:00"/>
    <s v="Standard Class"/>
    <s v="TP-21415"/>
    <s v="Tom Prescott"/>
    <s v="Consumer"/>
    <s v="United States"/>
    <x v="12"/>
    <x v="5"/>
    <n v="77070"/>
    <s v="Central"/>
    <s v="TEC-AC-10002402"/>
    <s v="Technology"/>
    <s v="Accessories"/>
    <s v="Razer Kraken PRO Over Ear PC and Music Headset"/>
    <x v="2506"/>
    <n v="2"/>
    <n v="0.2"/>
    <n v="15.997999999999987"/>
  </r>
  <r>
    <n v="3087"/>
    <s v="CA-2017-118773"/>
    <d v="2017-02-09T00:00:00"/>
    <d v="2017-02-14T00:00:00"/>
    <s v="Standard Class"/>
    <s v="TP-21415"/>
    <s v="Tom Prescott"/>
    <s v="Consumer"/>
    <s v="United States"/>
    <x v="12"/>
    <x v="5"/>
    <n v="77070"/>
    <s v="Central"/>
    <s v="FUR-FU-10000550"/>
    <s v="Furniture"/>
    <s v="Furnishings"/>
    <s v="Stacking Trays by OIC"/>
    <x v="2217"/>
    <n v="2"/>
    <n v="0.6"/>
    <n v="-2.6892000000000005"/>
  </r>
  <r>
    <n v="3088"/>
    <s v="CA-2017-118773"/>
    <d v="2017-02-09T00:00:00"/>
    <d v="2017-02-14T00:00:00"/>
    <s v="Standard Class"/>
    <s v="TP-21415"/>
    <s v="Tom Prescott"/>
    <s v="Consumer"/>
    <s v="United States"/>
    <x v="12"/>
    <x v="5"/>
    <n v="77070"/>
    <s v="Central"/>
    <s v="OFF-AP-10000055"/>
    <s v="Office Supplies"/>
    <s v="Appliances"/>
    <s v="Belkin F9S820V06 8 Outlet Surge"/>
    <x v="2507"/>
    <n v="2"/>
    <n v="0.8"/>
    <n v="-32.480000000000004"/>
  </r>
  <r>
    <n v="3089"/>
    <s v="US-2017-159205"/>
    <d v="2017-03-31T00:00:00"/>
    <d v="2017-04-02T00:00:00"/>
    <s v="Second Class"/>
    <s v="DB-12910"/>
    <s v="Daniel Byrd"/>
    <s v="Home Office"/>
    <s v="United States"/>
    <x v="0"/>
    <x v="0"/>
    <n v="42420"/>
    <s v="South"/>
    <s v="FUR-FU-10001591"/>
    <s v="Furniture"/>
    <s v="Furnishings"/>
    <s v="Advantus Panel Wall Certificate Holder - 8.5x11"/>
    <x v="2508"/>
    <n v="5"/>
    <n v="0"/>
    <n v="25.620000000000005"/>
  </r>
  <r>
    <n v="3090"/>
    <s v="US-2017-159205"/>
    <d v="2017-03-31T00:00:00"/>
    <d v="2017-04-02T00:00:00"/>
    <s v="Second Class"/>
    <s v="DB-12910"/>
    <s v="Daniel Byrd"/>
    <s v="Home Office"/>
    <s v="United States"/>
    <x v="0"/>
    <x v="0"/>
    <n v="42420"/>
    <s v="South"/>
    <s v="TEC-PH-10000526"/>
    <s v="Technology"/>
    <s v="Phones"/>
    <s v="Vtech CS6719"/>
    <x v="142"/>
    <n v="7"/>
    <n v="0"/>
    <n v="188.1404"/>
  </r>
  <r>
    <n v="3091"/>
    <s v="CA-2016-112123"/>
    <d v="2016-03-03T00:00:00"/>
    <d v="2016-03-08T00:00:00"/>
    <s v="Standard Class"/>
    <s v="BH-11710"/>
    <s v="Brosina Hoffman"/>
    <s v="Consumer"/>
    <s v="United States"/>
    <x v="46"/>
    <x v="13"/>
    <n v="19711"/>
    <s v="East"/>
    <s v="OFF-BI-10001071"/>
    <s v="Office Supplies"/>
    <s v="Binders"/>
    <s v="GBC ProClick Punch Binding System"/>
    <x v="2509"/>
    <n v="7"/>
    <n v="0"/>
    <n v="219.45140000000001"/>
  </r>
  <r>
    <n v="3092"/>
    <s v="CA-2016-112123"/>
    <d v="2016-03-03T00:00:00"/>
    <d v="2016-03-08T00:00:00"/>
    <s v="Standard Class"/>
    <s v="BH-11710"/>
    <s v="Brosina Hoffman"/>
    <s v="Consumer"/>
    <s v="United States"/>
    <x v="46"/>
    <x v="13"/>
    <n v="19711"/>
    <s v="East"/>
    <s v="TEC-PH-10001557"/>
    <s v="Technology"/>
    <s v="Phones"/>
    <s v="Pyle PMP37LED"/>
    <x v="2510"/>
    <n v="5"/>
    <n v="0"/>
    <n v="129.5865"/>
  </r>
  <r>
    <n v="3093"/>
    <s v="CA-2016-112123"/>
    <d v="2016-03-03T00:00:00"/>
    <d v="2016-03-08T00:00:00"/>
    <s v="Standard Class"/>
    <s v="BH-11710"/>
    <s v="Brosina Hoffman"/>
    <s v="Consumer"/>
    <s v="United States"/>
    <x v="46"/>
    <x v="13"/>
    <n v="19711"/>
    <s v="East"/>
    <s v="OFF-PA-10001977"/>
    <s v="Office Supplies"/>
    <s v="Paper"/>
    <s v="Xerox 194"/>
    <x v="1696"/>
    <n v="3"/>
    <n v="0"/>
    <n v="79.891199999999998"/>
  </r>
  <r>
    <n v="3094"/>
    <s v="CA-2015-114468"/>
    <d v="2015-08-23T00:00:00"/>
    <d v="2015-08-23T00:00:00"/>
    <s v="Same Day"/>
    <s v="TD-20995"/>
    <s v="Tamara Dahlen"/>
    <s v="Consumer"/>
    <s v="United States"/>
    <x v="348"/>
    <x v="10"/>
    <n v="60440"/>
    <s v="Central"/>
    <s v="OFF-SU-10004231"/>
    <s v="Office Supplies"/>
    <s v="Supplies"/>
    <s v="Acme Tagit Stainless Steel Antibacterial Scissors"/>
    <x v="2511"/>
    <n v="4"/>
    <n v="0.2"/>
    <n v="2.7719999999999994"/>
  </r>
  <r>
    <n v="3095"/>
    <s v="CA-2015-114468"/>
    <d v="2015-08-23T00:00:00"/>
    <d v="2015-08-23T00:00:00"/>
    <s v="Same Day"/>
    <s v="TD-20995"/>
    <s v="Tamara Dahlen"/>
    <s v="Consumer"/>
    <s v="United States"/>
    <x v="348"/>
    <x v="10"/>
    <n v="60440"/>
    <s v="Central"/>
    <s v="OFF-PA-10000809"/>
    <s v="Office Supplies"/>
    <s v="Paper"/>
    <s v="Xerox 206"/>
    <x v="563"/>
    <n v="2"/>
    <n v="0.2"/>
    <n v="3.6288"/>
  </r>
  <r>
    <n v="3096"/>
    <s v="CA-2015-114468"/>
    <d v="2015-08-23T00:00:00"/>
    <d v="2015-08-23T00:00:00"/>
    <s v="Same Day"/>
    <s v="TD-20995"/>
    <s v="Tamara Dahlen"/>
    <s v="Consumer"/>
    <s v="United States"/>
    <x v="348"/>
    <x v="10"/>
    <n v="60440"/>
    <s v="Central"/>
    <s v="OFF-FA-10003021"/>
    <s v="Office Supplies"/>
    <s v="Fasteners"/>
    <s v="Staples"/>
    <x v="2512"/>
    <n v="8"/>
    <n v="0.2"/>
    <n v="2.2559999999999993"/>
  </r>
  <r>
    <n v="3097"/>
    <s v="CA-2015-114468"/>
    <d v="2015-08-23T00:00:00"/>
    <d v="2015-08-23T00:00:00"/>
    <s v="Same Day"/>
    <s v="TD-20995"/>
    <s v="Tamara Dahlen"/>
    <s v="Consumer"/>
    <s v="United States"/>
    <x v="348"/>
    <x v="10"/>
    <n v="60440"/>
    <s v="Central"/>
    <s v="OFF-AP-10000696"/>
    <s v="Office Supplies"/>
    <s v="Appliances"/>
    <s v="Holmes Odor Grabber"/>
    <x v="2513"/>
    <n v="2"/>
    <n v="0.8"/>
    <n v="-13.554800000000004"/>
  </r>
  <r>
    <n v="3098"/>
    <s v="CA-2017-135692"/>
    <d v="2017-04-27T00:00:00"/>
    <d v="2017-05-01T00:00:00"/>
    <s v="Standard Class"/>
    <s v="CV-12805"/>
    <s v="Cynthia Voltz"/>
    <s v="Corporate"/>
    <s v="United States"/>
    <x v="5"/>
    <x v="5"/>
    <n v="76106"/>
    <s v="Central"/>
    <s v="OFF-LA-10001158"/>
    <s v="Office Supplies"/>
    <s v="Labels"/>
    <s v="Avery Address/Shipping Labels for Typewriters, 4&quot; x 2&quot;"/>
    <x v="2514"/>
    <n v="4"/>
    <n v="0.2"/>
    <n v="11.592000000000001"/>
  </r>
  <r>
    <n v="3099"/>
    <s v="CA-2017-135692"/>
    <d v="2017-04-27T00:00:00"/>
    <d v="2017-05-01T00:00:00"/>
    <s v="Standard Class"/>
    <s v="CV-12805"/>
    <s v="Cynthia Voltz"/>
    <s v="Corporate"/>
    <s v="United States"/>
    <x v="5"/>
    <x v="5"/>
    <n v="76106"/>
    <s v="Central"/>
    <s v="FUR-BO-10002268"/>
    <s v="Furniture"/>
    <s v="Bookcases"/>
    <s v="Sauder Barrister Bookcases"/>
    <x v="2515"/>
    <n v="4"/>
    <n v="0.32"/>
    <n v="-42.1096"/>
  </r>
  <r>
    <n v="3100"/>
    <s v="CA-2017-131233"/>
    <d v="2017-04-14T00:00:00"/>
    <d v="2017-04-19T00:00:00"/>
    <s v="Standard Class"/>
    <s v="CS-12355"/>
    <s v="Christine Sundaresam"/>
    <s v="Consumer"/>
    <s v="United States"/>
    <x v="20"/>
    <x v="15"/>
    <n v="10024"/>
    <s v="East"/>
    <s v="OFF-BI-10000829"/>
    <s v="Office Supplies"/>
    <s v="Binders"/>
    <s v="Avery Non-Stick Binders"/>
    <x v="2209"/>
    <n v="3"/>
    <n v="0.2"/>
    <n v="3.5021999999999989"/>
  </r>
  <r>
    <n v="3101"/>
    <s v="CA-2017-131233"/>
    <d v="2017-04-14T00:00:00"/>
    <d v="2017-04-19T00:00:00"/>
    <s v="Standard Class"/>
    <s v="CS-12355"/>
    <s v="Christine Sundaresam"/>
    <s v="Consumer"/>
    <s v="United States"/>
    <x v="20"/>
    <x v="15"/>
    <n v="10024"/>
    <s v="East"/>
    <s v="FUR-BO-10003441"/>
    <s v="Furniture"/>
    <s v="Bookcases"/>
    <s v="Bush Westfield Collection Bookcases, Fully Assembled"/>
    <x v="2516"/>
    <n v="3"/>
    <n v="0.2"/>
    <n v="9.0881999999999721"/>
  </r>
  <r>
    <n v="3102"/>
    <s v="CA-2017-119578"/>
    <d v="2017-12-22T00:00:00"/>
    <d v="2017-12-27T00:00:00"/>
    <s v="Second Class"/>
    <s v="JG-15310"/>
    <s v="Jason Gross"/>
    <s v="Corporate"/>
    <s v="United States"/>
    <x v="205"/>
    <x v="34"/>
    <n v="2908"/>
    <s v="East"/>
    <s v="OFF-SU-10003505"/>
    <s v="Office Supplies"/>
    <s v="Supplies"/>
    <s v="Premier Electric Letter Opener"/>
    <x v="2517"/>
    <n v="6"/>
    <n v="0"/>
    <n v="34.757999999999953"/>
  </r>
  <r>
    <n v="3103"/>
    <s v="CA-2017-119578"/>
    <d v="2017-12-22T00:00:00"/>
    <d v="2017-12-27T00:00:00"/>
    <s v="Second Class"/>
    <s v="JG-15310"/>
    <s v="Jason Gross"/>
    <s v="Corporate"/>
    <s v="United States"/>
    <x v="205"/>
    <x v="34"/>
    <n v="2908"/>
    <s v="East"/>
    <s v="FUR-BO-10003660"/>
    <s v="Furniture"/>
    <s v="Bookcases"/>
    <s v="Bush Cubix Collection Bookcases, Fully Assembled"/>
    <x v="2518"/>
    <n v="1"/>
    <n v="0"/>
    <n v="50.825400000000002"/>
  </r>
  <r>
    <n v="3104"/>
    <s v="CA-2016-124562"/>
    <d v="2016-12-08T00:00:00"/>
    <d v="2016-12-12T00:00:00"/>
    <s v="Standard Class"/>
    <s v="JP-16135"/>
    <s v="Julie Prescott"/>
    <s v="Home Office"/>
    <s v="United States"/>
    <x v="38"/>
    <x v="24"/>
    <n v="43229"/>
    <s v="East"/>
    <s v="OFF-BI-10001267"/>
    <s v="Office Supplies"/>
    <s v="Binders"/>
    <s v="Universal Recycled Hanging Pressboard Report Binders, Letter Size"/>
    <x v="2519"/>
    <n v="7"/>
    <n v="0.7"/>
    <n v="-9.5018000000000029"/>
  </r>
  <r>
    <n v="3105"/>
    <s v="US-2017-140074"/>
    <d v="2017-03-23T00:00:00"/>
    <d v="2017-03-29T00:00:00"/>
    <s v="Standard Class"/>
    <s v="EC-14050"/>
    <s v="Erin Creighton"/>
    <s v="Consumer"/>
    <s v="United States"/>
    <x v="20"/>
    <x v="15"/>
    <n v="10024"/>
    <s v="East"/>
    <s v="OFF-PA-10002741"/>
    <s v="Office Supplies"/>
    <s v="Paper"/>
    <s v="Xerox 1980"/>
    <x v="2318"/>
    <n v="6"/>
    <n v="0"/>
    <n v="11.555999999999997"/>
  </r>
  <r>
    <n v="3106"/>
    <s v="CA-2016-103037"/>
    <d v="2016-07-25T00:00:00"/>
    <d v="2016-07-29T00:00:00"/>
    <s v="Standard Class"/>
    <s v="KH-16630"/>
    <s v="Ken Heidel"/>
    <s v="Corporate"/>
    <s v="United States"/>
    <x v="12"/>
    <x v="5"/>
    <n v="77070"/>
    <s v="Central"/>
    <s v="OFF-LA-10004345"/>
    <s v="Office Supplies"/>
    <s v="Labels"/>
    <s v="Avery 493"/>
    <x v="581"/>
    <n v="4"/>
    <n v="0.2"/>
    <n v="5.6955999999999989"/>
  </r>
  <r>
    <n v="3107"/>
    <s v="CA-2017-127460"/>
    <d v="2017-07-10T00:00:00"/>
    <d v="2017-07-14T00:00:00"/>
    <s v="Standard Class"/>
    <s v="FG-14260"/>
    <s v="Frank Gastineau"/>
    <s v="Home Office"/>
    <s v="United States"/>
    <x v="34"/>
    <x v="10"/>
    <n v="60505"/>
    <s v="Central"/>
    <s v="OFF-ST-10004340"/>
    <s v="Office Supplies"/>
    <s v="Storage"/>
    <s v="Fellowes Mobile File Cart, Black"/>
    <x v="2520"/>
    <n v="6"/>
    <n v="0.2"/>
    <n v="26.115600000000015"/>
  </r>
  <r>
    <n v="3108"/>
    <s v="CA-2016-121671"/>
    <d v="2016-07-17T00:00:00"/>
    <d v="2016-07-22T00:00:00"/>
    <s v="Standard Class"/>
    <s v="AA-10480"/>
    <s v="Andrew Allen"/>
    <s v="Consumer"/>
    <s v="United States"/>
    <x v="24"/>
    <x v="25"/>
    <n v="65807"/>
    <s v="Central"/>
    <s v="OFF-PA-10001471"/>
    <s v="Office Supplies"/>
    <s v="Paper"/>
    <s v="Strathmore Photo Frame Cards"/>
    <x v="2521"/>
    <n v="3"/>
    <n v="0"/>
    <n v="10.087799999999998"/>
  </r>
  <r>
    <n v="3109"/>
    <s v="CA-2016-121671"/>
    <d v="2016-07-17T00:00:00"/>
    <d v="2016-07-22T00:00:00"/>
    <s v="Standard Class"/>
    <s v="AA-10480"/>
    <s v="Andrew Allen"/>
    <s v="Consumer"/>
    <s v="United States"/>
    <x v="24"/>
    <x v="25"/>
    <n v="65807"/>
    <s v="Central"/>
    <s v="OFF-ST-10002344"/>
    <s v="Office Supplies"/>
    <s v="Storage"/>
    <s v="Carina 42&quot;Hx23 3/4&quot;W Media Storage Unit"/>
    <x v="423"/>
    <n v="3"/>
    <n v="0"/>
    <n v="4.8588000000000164"/>
  </r>
  <r>
    <n v="3110"/>
    <s v="CA-2016-121671"/>
    <d v="2016-07-17T00:00:00"/>
    <d v="2016-07-22T00:00:00"/>
    <s v="Standard Class"/>
    <s v="AA-10480"/>
    <s v="Andrew Allen"/>
    <s v="Consumer"/>
    <s v="United States"/>
    <x v="24"/>
    <x v="25"/>
    <n v="65807"/>
    <s v="Central"/>
    <s v="OFF-PA-10001892"/>
    <s v="Office Supplies"/>
    <s v="Paper"/>
    <s v="Rediform Wirebound &quot;Phone Memo&quot; Message Book, 11 x 5-3/4"/>
    <x v="2522"/>
    <n v="1"/>
    <n v="0"/>
    <n v="3.7435999999999998"/>
  </r>
  <r>
    <n v="3111"/>
    <s v="CA-2016-121671"/>
    <d v="2016-07-17T00:00:00"/>
    <d v="2016-07-22T00:00:00"/>
    <s v="Standard Class"/>
    <s v="AA-10480"/>
    <s v="Andrew Allen"/>
    <s v="Consumer"/>
    <s v="United States"/>
    <x v="24"/>
    <x v="25"/>
    <n v="65807"/>
    <s v="Central"/>
    <s v="OFF-PA-10001934"/>
    <s v="Office Supplies"/>
    <s v="Paper"/>
    <s v="Xerox 1993"/>
    <x v="187"/>
    <n v="8"/>
    <n v="0"/>
    <n v="25.401600000000002"/>
  </r>
  <r>
    <n v="3112"/>
    <s v="CA-2016-121671"/>
    <d v="2016-07-17T00:00:00"/>
    <d v="2016-07-22T00:00:00"/>
    <s v="Standard Class"/>
    <s v="AA-10480"/>
    <s v="Andrew Allen"/>
    <s v="Consumer"/>
    <s v="United States"/>
    <x v="24"/>
    <x v="25"/>
    <n v="65807"/>
    <s v="Central"/>
    <s v="OFF-ST-10000078"/>
    <s v="Office Supplies"/>
    <s v="Storage"/>
    <s v="Tennsco 6- and 18-Compartment Lockers"/>
    <x v="2523"/>
    <n v="1"/>
    <n v="0"/>
    <n v="47.730599999999981"/>
  </r>
  <r>
    <n v="3113"/>
    <s v="CA-2016-150350"/>
    <d v="2016-08-23T00:00:00"/>
    <d v="2016-08-30T00:00:00"/>
    <s v="Standard Class"/>
    <s v="MS-17770"/>
    <s v="Maxwell Schwartz"/>
    <s v="Consumer"/>
    <s v="United States"/>
    <x v="4"/>
    <x v="4"/>
    <n v="98105"/>
    <s v="West"/>
    <s v="TEC-MA-10001972"/>
    <s v="Technology"/>
    <s v="Machines"/>
    <s v="Okidata C331dn Printer"/>
    <x v="2524"/>
    <n v="3"/>
    <n v="0.2"/>
    <n v="62.82000000000005"/>
  </r>
  <r>
    <n v="3114"/>
    <s v="CA-2016-150350"/>
    <d v="2016-08-23T00:00:00"/>
    <d v="2016-08-30T00:00:00"/>
    <s v="Standard Class"/>
    <s v="MS-17770"/>
    <s v="Maxwell Schwartz"/>
    <s v="Consumer"/>
    <s v="United States"/>
    <x v="4"/>
    <x v="4"/>
    <n v="98105"/>
    <s v="West"/>
    <s v="OFF-EN-10002504"/>
    <s v="Office Supplies"/>
    <s v="Envelopes"/>
    <s v="Tyvek  Top-Opening Peel &amp; Seel Envelopes, Plain White"/>
    <x v="2525"/>
    <n v="5"/>
    <n v="0"/>
    <n v="63.872999999999998"/>
  </r>
  <r>
    <n v="3115"/>
    <s v="CA-2016-150350"/>
    <d v="2016-08-23T00:00:00"/>
    <d v="2016-08-30T00:00:00"/>
    <s v="Standard Class"/>
    <s v="MS-17770"/>
    <s v="Maxwell Schwartz"/>
    <s v="Consumer"/>
    <s v="United States"/>
    <x v="4"/>
    <x v="4"/>
    <n v="98105"/>
    <s v="West"/>
    <s v="OFF-PA-10002160"/>
    <s v="Office Supplies"/>
    <s v="Paper"/>
    <s v="Xerox 1978"/>
    <x v="819"/>
    <n v="6"/>
    <n v="0"/>
    <n v="16.993200000000002"/>
  </r>
  <r>
    <n v="3116"/>
    <s v="CA-2016-150350"/>
    <d v="2016-08-23T00:00:00"/>
    <d v="2016-08-30T00:00:00"/>
    <s v="Standard Class"/>
    <s v="MS-17770"/>
    <s v="Maxwell Schwartz"/>
    <s v="Consumer"/>
    <s v="United States"/>
    <x v="4"/>
    <x v="4"/>
    <n v="98105"/>
    <s v="West"/>
    <s v="FUR-CH-10001973"/>
    <s v="Furniture"/>
    <s v="Chairs"/>
    <s v="Office Star Flex Back Scooter Chair with White Frame"/>
    <x v="1988"/>
    <n v="6"/>
    <n v="0.2"/>
    <n v="-39.952800000000025"/>
  </r>
  <r>
    <n v="3117"/>
    <s v="CA-2016-150350"/>
    <d v="2016-08-23T00:00:00"/>
    <d v="2016-08-30T00:00:00"/>
    <s v="Standard Class"/>
    <s v="MS-17770"/>
    <s v="Maxwell Schwartz"/>
    <s v="Consumer"/>
    <s v="United States"/>
    <x v="4"/>
    <x v="4"/>
    <n v="98105"/>
    <s v="West"/>
    <s v="OFF-AP-10001492"/>
    <s v="Office Supplies"/>
    <s v="Appliances"/>
    <s v="Acco Six-Outlet Power Strip, 4' Cord Length"/>
    <x v="2526"/>
    <n v="5"/>
    <n v="0"/>
    <n v="11.206"/>
  </r>
  <r>
    <n v="3118"/>
    <s v="CA-2016-150350"/>
    <d v="2016-08-23T00:00:00"/>
    <d v="2016-08-30T00:00:00"/>
    <s v="Standard Class"/>
    <s v="MS-17770"/>
    <s v="Maxwell Schwartz"/>
    <s v="Consumer"/>
    <s v="United States"/>
    <x v="4"/>
    <x v="4"/>
    <n v="98105"/>
    <s v="West"/>
    <s v="OFF-SU-10002189"/>
    <s v="Office Supplies"/>
    <s v="Supplies"/>
    <s v="Acme Rosewood Handle Letter Opener"/>
    <x v="174"/>
    <n v="4"/>
    <n v="0"/>
    <n v="0.15879999999999939"/>
  </r>
  <r>
    <n v="3119"/>
    <s v="CA-2015-121720"/>
    <d v="2015-06-11T00:00:00"/>
    <d v="2015-06-12T00:00:00"/>
    <s v="First Class"/>
    <s v="JE-15610"/>
    <s v="Jim Epp"/>
    <s v="Corporate"/>
    <s v="United States"/>
    <x v="121"/>
    <x v="2"/>
    <n v="33801"/>
    <s v="South"/>
    <s v="FUR-CH-10003312"/>
    <s v="Furniture"/>
    <s v="Chairs"/>
    <s v="Hon 2090 “Pillow Soft” Series Mid Back Swivel/Tilt Chairs"/>
    <x v="2527"/>
    <n v="5"/>
    <n v="0.2"/>
    <n v="-182.63700000000017"/>
  </r>
  <r>
    <n v="3120"/>
    <s v="CA-2015-121720"/>
    <d v="2015-06-11T00:00:00"/>
    <d v="2015-06-12T00:00:00"/>
    <s v="First Class"/>
    <s v="JE-15610"/>
    <s v="Jim Epp"/>
    <s v="Corporate"/>
    <s v="United States"/>
    <x v="121"/>
    <x v="2"/>
    <n v="33801"/>
    <s v="South"/>
    <s v="TEC-PH-10002496"/>
    <s v="Technology"/>
    <s v="Phones"/>
    <s v="Cisco SPA301"/>
    <x v="2528"/>
    <n v="2"/>
    <n v="0.2"/>
    <n v="31.197999999999986"/>
  </r>
  <r>
    <n v="3121"/>
    <s v="CA-2015-121720"/>
    <d v="2015-06-11T00:00:00"/>
    <d v="2015-06-12T00:00:00"/>
    <s v="First Class"/>
    <s v="JE-15610"/>
    <s v="Jim Epp"/>
    <s v="Corporate"/>
    <s v="United States"/>
    <x v="121"/>
    <x v="2"/>
    <n v="33801"/>
    <s v="South"/>
    <s v="FUR-FU-10003464"/>
    <s v="Furniture"/>
    <s v="Furnishings"/>
    <s v="Seth Thomas 8 1/2&quot; Cubicle Clock"/>
    <x v="2529"/>
    <n v="3"/>
    <n v="0.2"/>
    <n v="7.3007999999999988"/>
  </r>
  <r>
    <n v="3122"/>
    <s v="CA-2015-121720"/>
    <d v="2015-06-11T00:00:00"/>
    <d v="2015-06-12T00:00:00"/>
    <s v="First Class"/>
    <s v="JE-15610"/>
    <s v="Jim Epp"/>
    <s v="Corporate"/>
    <s v="United States"/>
    <x v="121"/>
    <x v="2"/>
    <n v="33801"/>
    <s v="South"/>
    <s v="OFF-AR-10000380"/>
    <s v="Office Supplies"/>
    <s v="Art"/>
    <s v="Hunt PowerHouse Electric Pencil Sharpener, Blue"/>
    <x v="2530"/>
    <n v="2"/>
    <n v="0.2"/>
    <n v="7.5959999999999894"/>
  </r>
  <r>
    <n v="3123"/>
    <s v="CA-2015-121720"/>
    <d v="2015-06-11T00:00:00"/>
    <d v="2015-06-12T00:00:00"/>
    <s v="First Class"/>
    <s v="JE-15610"/>
    <s v="Jim Epp"/>
    <s v="Corporate"/>
    <s v="United States"/>
    <x v="121"/>
    <x v="2"/>
    <n v="33801"/>
    <s v="South"/>
    <s v="OFF-BI-10004593"/>
    <s v="Office Supplies"/>
    <s v="Binders"/>
    <s v="Ibico Laser Imprintable Binding System Covers"/>
    <x v="288"/>
    <n v="5"/>
    <n v="0.7"/>
    <n v="-62.88000000000001"/>
  </r>
  <r>
    <n v="3124"/>
    <s v="CA-2015-121720"/>
    <d v="2015-06-11T00:00:00"/>
    <d v="2015-06-12T00:00:00"/>
    <s v="First Class"/>
    <s v="JE-15610"/>
    <s v="Jim Epp"/>
    <s v="Corporate"/>
    <s v="United States"/>
    <x v="121"/>
    <x v="2"/>
    <n v="33801"/>
    <s v="South"/>
    <s v="OFF-BI-10001308"/>
    <s v="Office Supplies"/>
    <s v="Binders"/>
    <s v="GBC Standard Plastic Binding Systems' Combs"/>
    <x v="2531"/>
    <n v="2"/>
    <n v="0.7"/>
    <n v="-3.1400000000000006"/>
  </r>
  <r>
    <n v="3125"/>
    <s v="CA-2015-121720"/>
    <d v="2015-06-11T00:00:00"/>
    <d v="2015-06-12T00:00:00"/>
    <s v="First Class"/>
    <s v="JE-15610"/>
    <s v="Jim Epp"/>
    <s v="Corporate"/>
    <s v="United States"/>
    <x v="121"/>
    <x v="2"/>
    <n v="33801"/>
    <s v="South"/>
    <s v="OFF-ST-10001780"/>
    <s v="Office Supplies"/>
    <s v="Storage"/>
    <s v="Tennsco 16-Compartment Lockers with Coat Rack"/>
    <x v="2532"/>
    <n v="2"/>
    <n v="0.2"/>
    <n v="51.831200000000024"/>
  </r>
  <r>
    <n v="3126"/>
    <s v="CA-2015-121720"/>
    <d v="2015-06-11T00:00:00"/>
    <d v="2015-06-12T00:00:00"/>
    <s v="First Class"/>
    <s v="JE-15610"/>
    <s v="Jim Epp"/>
    <s v="Corporate"/>
    <s v="United States"/>
    <x v="121"/>
    <x v="2"/>
    <n v="33801"/>
    <s v="South"/>
    <s v="OFF-ST-10003816"/>
    <s v="Office Supplies"/>
    <s v="Storage"/>
    <s v="Fellowes High-Stak Drawer Files"/>
    <x v="2533"/>
    <n v="4"/>
    <n v="0.2"/>
    <n v="21.142799999999966"/>
  </r>
  <r>
    <n v="3127"/>
    <s v="CA-2017-149895"/>
    <d v="2017-09-08T00:00:00"/>
    <d v="2017-09-12T00:00:00"/>
    <s v="Standard Class"/>
    <s v="EB-14110"/>
    <s v="Eugene Barchas"/>
    <s v="Consumer"/>
    <s v="United States"/>
    <x v="10"/>
    <x v="9"/>
    <n v="19134"/>
    <s v="East"/>
    <s v="TEC-PH-10002200"/>
    <s v="Technology"/>
    <s v="Phones"/>
    <s v="Aastra 6757i CT Wireless VoIP phone"/>
    <x v="2534"/>
    <n v="2"/>
    <n v="0.4"/>
    <n v="-47.396800000000013"/>
  </r>
  <r>
    <n v="3128"/>
    <s v="CA-2017-147564"/>
    <d v="2017-10-02T00:00:00"/>
    <d v="2017-10-06T00:00:00"/>
    <s v="Standard Class"/>
    <s v="BP-11155"/>
    <s v="Becky Pak"/>
    <s v="Consumer"/>
    <s v="United States"/>
    <x v="20"/>
    <x v="15"/>
    <n v="10011"/>
    <s v="East"/>
    <s v="OFF-PA-10004438"/>
    <s v="Office Supplies"/>
    <s v="Paper"/>
    <s v="Xerox 1907"/>
    <x v="338"/>
    <n v="4"/>
    <n v="0"/>
    <n v="23.086399999999998"/>
  </r>
  <r>
    <n v="3129"/>
    <s v="CA-2014-136399"/>
    <d v="2014-12-16T00:00:00"/>
    <d v="2014-12-17T00:00:00"/>
    <s v="First Class"/>
    <s v="CC-12100"/>
    <s v="Chad Cunningham"/>
    <s v="Home Office"/>
    <s v="United States"/>
    <x v="1"/>
    <x v="1"/>
    <n v="90049"/>
    <s v="West"/>
    <s v="FUR-FU-10004090"/>
    <s v="Furniture"/>
    <s v="Furnishings"/>
    <s v="Executive Impressions 14&quot; Contract Wall Clock"/>
    <x v="791"/>
    <n v="2"/>
    <n v="0"/>
    <n v="14.671799999999998"/>
  </r>
  <r>
    <n v="3130"/>
    <s v="CA-2014-136399"/>
    <d v="2014-12-16T00:00:00"/>
    <d v="2014-12-17T00:00:00"/>
    <s v="First Class"/>
    <s v="CC-12100"/>
    <s v="Chad Cunningham"/>
    <s v="Home Office"/>
    <s v="United States"/>
    <x v="1"/>
    <x v="1"/>
    <n v="90049"/>
    <s v="West"/>
    <s v="FUR-CH-10002602"/>
    <s v="Furniture"/>
    <s v="Chairs"/>
    <s v="DMI Arturo Collection Mission-style Design Wood Chair"/>
    <x v="475"/>
    <n v="2"/>
    <n v="0.2"/>
    <n v="18.11760000000001"/>
  </r>
  <r>
    <n v="3131"/>
    <s v="CA-2014-136399"/>
    <d v="2014-12-16T00:00:00"/>
    <d v="2014-12-17T00:00:00"/>
    <s v="First Class"/>
    <s v="CC-12100"/>
    <s v="Chad Cunningham"/>
    <s v="Home Office"/>
    <s v="United States"/>
    <x v="1"/>
    <x v="1"/>
    <n v="90049"/>
    <s v="West"/>
    <s v="TEC-AC-10001142"/>
    <s v="Technology"/>
    <s v="Accessories"/>
    <s v="First Data FD10 PIN Pad"/>
    <x v="2535"/>
    <n v="5"/>
    <n v="0"/>
    <n v="39.499999999999957"/>
  </r>
  <r>
    <n v="3132"/>
    <s v="CA-2014-136399"/>
    <d v="2014-12-16T00:00:00"/>
    <d v="2014-12-17T00:00:00"/>
    <s v="First Class"/>
    <s v="CC-12100"/>
    <s v="Chad Cunningham"/>
    <s v="Home Office"/>
    <s v="United States"/>
    <x v="1"/>
    <x v="1"/>
    <n v="90049"/>
    <s v="West"/>
    <s v="TEC-PH-10004977"/>
    <s v="Technology"/>
    <s v="Phones"/>
    <s v="GE 30524EE4"/>
    <x v="2536"/>
    <n v="4"/>
    <n v="0.2"/>
    <n v="70.55639999999994"/>
  </r>
  <r>
    <n v="3133"/>
    <s v="CA-2014-107916"/>
    <d v="2014-08-24T00:00:00"/>
    <d v="2014-08-26T00:00:00"/>
    <s v="First Class"/>
    <s v="JP-15460"/>
    <s v="Jennifer Patt"/>
    <s v="Corporate"/>
    <s v="United States"/>
    <x v="147"/>
    <x v="15"/>
    <n v="11572"/>
    <s v="East"/>
    <s v="FUR-FU-10004586"/>
    <s v="Furniture"/>
    <s v="Furnishings"/>
    <s v="G.E. Longer-Life Indoor Recessed Floodlight Bulbs"/>
    <x v="2537"/>
    <n v="2"/>
    <n v="0"/>
    <n v="6.3743999999999996"/>
  </r>
  <r>
    <n v="3134"/>
    <s v="CA-2014-107916"/>
    <d v="2014-08-24T00:00:00"/>
    <d v="2014-08-26T00:00:00"/>
    <s v="First Class"/>
    <s v="JP-15460"/>
    <s v="Jennifer Patt"/>
    <s v="Corporate"/>
    <s v="United States"/>
    <x v="147"/>
    <x v="15"/>
    <n v="11572"/>
    <s v="East"/>
    <s v="OFF-BI-10001116"/>
    <s v="Office Supplies"/>
    <s v="Binders"/>
    <s v="Wilson Jones 1&quot; Hanging DublLock Ring Binders"/>
    <x v="2538"/>
    <n v="3"/>
    <n v="0.2"/>
    <n v="4.4352000000000009"/>
  </r>
  <r>
    <n v="3135"/>
    <s v="CA-2017-164168"/>
    <d v="2017-11-12T00:00:00"/>
    <d v="2017-11-18T00:00:00"/>
    <s v="Standard Class"/>
    <s v="LS-16975"/>
    <s v="Lindsay Shagiari"/>
    <s v="Home Office"/>
    <s v="United States"/>
    <x v="61"/>
    <x v="5"/>
    <n v="75081"/>
    <s v="Central"/>
    <s v="OFF-BI-10000666"/>
    <s v="Office Supplies"/>
    <s v="Binders"/>
    <s v="Surelock Post Binders"/>
    <x v="2539"/>
    <n v="5"/>
    <n v="0.8"/>
    <n v="-45.840000000000018"/>
  </r>
  <r>
    <n v="3136"/>
    <s v="CA-2017-164168"/>
    <d v="2017-11-12T00:00:00"/>
    <d v="2017-11-18T00:00:00"/>
    <s v="Standard Class"/>
    <s v="LS-16975"/>
    <s v="Lindsay Shagiari"/>
    <s v="Home Office"/>
    <s v="United States"/>
    <x v="61"/>
    <x v="5"/>
    <n v="75081"/>
    <s v="Central"/>
    <s v="OFF-ST-10002583"/>
    <s v="Office Supplies"/>
    <s v="Storage"/>
    <s v="Fellowes Neat Ideas Storage Cubes"/>
    <x v="2540"/>
    <n v="3"/>
    <n v="0.2"/>
    <n v="-15.590400000000002"/>
  </r>
  <r>
    <n v="3137"/>
    <s v="CA-2017-164168"/>
    <d v="2017-11-12T00:00:00"/>
    <d v="2017-11-18T00:00:00"/>
    <s v="Standard Class"/>
    <s v="LS-16975"/>
    <s v="Lindsay Shagiari"/>
    <s v="Home Office"/>
    <s v="United States"/>
    <x v="61"/>
    <x v="5"/>
    <n v="75081"/>
    <s v="Central"/>
    <s v="TEC-PH-10004908"/>
    <s v="Technology"/>
    <s v="Phones"/>
    <s v="Panasonic KX TS3282W Corded phone"/>
    <x v="2541"/>
    <n v="1"/>
    <n v="0.2"/>
    <n v="8.4989999999999917"/>
  </r>
  <r>
    <n v="3138"/>
    <s v="CA-2017-164168"/>
    <d v="2017-11-12T00:00:00"/>
    <d v="2017-11-18T00:00:00"/>
    <s v="Standard Class"/>
    <s v="LS-16975"/>
    <s v="Lindsay Shagiari"/>
    <s v="Home Office"/>
    <s v="United States"/>
    <x v="61"/>
    <x v="5"/>
    <n v="75081"/>
    <s v="Central"/>
    <s v="OFF-EN-10001219"/>
    <s v="Office Supplies"/>
    <s v="Envelopes"/>
    <s v="#10- 4 1/8&quot; x 9 1/2&quot; Security-Tint Envelopes"/>
    <x v="2096"/>
    <n v="2"/>
    <n v="0.2"/>
    <n v="4.4311999999999996"/>
  </r>
  <r>
    <n v="3139"/>
    <s v="CA-2017-164168"/>
    <d v="2017-11-12T00:00:00"/>
    <d v="2017-11-18T00:00:00"/>
    <s v="Standard Class"/>
    <s v="LS-16975"/>
    <s v="Lindsay Shagiari"/>
    <s v="Home Office"/>
    <s v="United States"/>
    <x v="61"/>
    <x v="5"/>
    <n v="75081"/>
    <s v="Central"/>
    <s v="TEC-AC-10004568"/>
    <s v="Technology"/>
    <s v="Accessories"/>
    <s v="Maxell LTO Ultrium - 800 GB"/>
    <x v="2542"/>
    <n v="2"/>
    <n v="0.2"/>
    <n v="-0.55980000000000452"/>
  </r>
  <r>
    <n v="3140"/>
    <s v="CA-2017-164168"/>
    <d v="2017-11-12T00:00:00"/>
    <d v="2017-11-18T00:00:00"/>
    <s v="Standard Class"/>
    <s v="LS-16975"/>
    <s v="Lindsay Shagiari"/>
    <s v="Home Office"/>
    <s v="United States"/>
    <x v="61"/>
    <x v="5"/>
    <n v="75081"/>
    <s v="Central"/>
    <s v="FUR-FU-10001756"/>
    <s v="Furniture"/>
    <s v="Furnishings"/>
    <s v="Eldon Expressions Desk Accessory, Wood Photo Frame, Mahogany"/>
    <x v="2543"/>
    <n v="3"/>
    <n v="0.6"/>
    <n v="-17.707200000000007"/>
  </r>
  <r>
    <n v="3141"/>
    <s v="CA-2015-112557"/>
    <d v="2015-04-25T00:00:00"/>
    <d v="2015-04-28T00:00:00"/>
    <s v="First Class"/>
    <s v="JL-15850"/>
    <s v="John Lucas"/>
    <s v="Consumer"/>
    <s v="United States"/>
    <x v="20"/>
    <x v="15"/>
    <n v="10035"/>
    <s v="East"/>
    <s v="OFF-AP-10002311"/>
    <s v="Office Supplies"/>
    <s v="Appliances"/>
    <s v="Holmes Replacement Filter for HEPA Air Cleaner, Very Large Room, HEPA Filter"/>
    <x v="2544"/>
    <n v="3"/>
    <n v="0"/>
    <n v="90.829200000000014"/>
  </r>
  <r>
    <n v="3142"/>
    <s v="US-2014-122959"/>
    <d v="2014-12-12T00:00:00"/>
    <d v="2014-12-12T00:00:00"/>
    <s v="Same Day"/>
    <s v="CY-12745"/>
    <s v="Craig Yedwab"/>
    <s v="Corporate"/>
    <s v="United States"/>
    <x v="52"/>
    <x v="5"/>
    <n v="78207"/>
    <s v="Central"/>
    <s v="OFF-BI-10003650"/>
    <s v="Office Supplies"/>
    <s v="Binders"/>
    <s v="GBC DocuBind 300 Electric Binding Machine"/>
    <x v="2545"/>
    <n v="2"/>
    <n v="0.8"/>
    <n v="-336.62720000000013"/>
  </r>
  <r>
    <n v="3143"/>
    <s v="CA-2017-162572"/>
    <d v="2017-09-25T00:00:00"/>
    <d v="2017-09-27T00:00:00"/>
    <s v="Second Class"/>
    <s v="RB-19360"/>
    <s v="Raymond Buch"/>
    <s v="Consumer"/>
    <s v="United States"/>
    <x v="74"/>
    <x v="24"/>
    <n v="45231"/>
    <s v="East"/>
    <s v="TEC-AC-10003628"/>
    <s v="Technology"/>
    <s v="Accessories"/>
    <s v="Logitech 910-002974 M325 Wireless Mouse for Web Scrolling"/>
    <x v="2546"/>
    <n v="5"/>
    <n v="0.2"/>
    <n v="35.988000000000007"/>
  </r>
  <r>
    <n v="3144"/>
    <s v="CA-2017-162572"/>
    <d v="2017-09-25T00:00:00"/>
    <d v="2017-09-27T00:00:00"/>
    <s v="Second Class"/>
    <s v="RB-19360"/>
    <s v="Raymond Buch"/>
    <s v="Consumer"/>
    <s v="United States"/>
    <x v="74"/>
    <x v="24"/>
    <n v="45231"/>
    <s v="East"/>
    <s v="OFF-AR-10001547"/>
    <s v="Office Supplies"/>
    <s v="Art"/>
    <s v="Newell 311"/>
    <x v="2547"/>
    <n v="6"/>
    <n v="0.2"/>
    <n v="0.92819999999999991"/>
  </r>
  <r>
    <n v="3145"/>
    <s v="US-2016-148110"/>
    <d v="2016-09-05T00:00:00"/>
    <d v="2016-09-11T00:00:00"/>
    <s v="Standard Class"/>
    <s v="AR-10825"/>
    <s v="Anthony Rawles"/>
    <s v="Corporate"/>
    <s v="United States"/>
    <x v="89"/>
    <x v="5"/>
    <n v="78745"/>
    <s v="Central"/>
    <s v="FUR-CH-10002647"/>
    <s v="Furniture"/>
    <s v="Chairs"/>
    <s v="Situations Contoured Folding Chairs, 4/Set"/>
    <x v="2548"/>
    <n v="7"/>
    <n v="0.3"/>
    <n v="-24.842999999999961"/>
  </r>
  <r>
    <n v="3146"/>
    <s v="CA-2017-131828"/>
    <d v="2017-02-11T00:00:00"/>
    <d v="2017-02-13T00:00:00"/>
    <s v="Second Class"/>
    <s v="CS-11845"/>
    <s v="Cari Sayre"/>
    <s v="Corporate"/>
    <s v="United States"/>
    <x v="4"/>
    <x v="4"/>
    <n v="98105"/>
    <s v="West"/>
    <s v="FUR-CH-10004495"/>
    <s v="Furniture"/>
    <s v="Chairs"/>
    <s v="Global Leather and Oak Executive Chair, Black"/>
    <x v="2549"/>
    <n v="4"/>
    <n v="0.2"/>
    <n v="108.35279999999986"/>
  </r>
  <r>
    <n v="3147"/>
    <s v="CA-2017-131828"/>
    <d v="2017-02-11T00:00:00"/>
    <d v="2017-02-13T00:00:00"/>
    <s v="Second Class"/>
    <s v="CS-11845"/>
    <s v="Cari Sayre"/>
    <s v="Corporate"/>
    <s v="United States"/>
    <x v="4"/>
    <x v="4"/>
    <n v="98105"/>
    <s v="West"/>
    <s v="TEC-PH-10002923"/>
    <s v="Technology"/>
    <s v="Phones"/>
    <s v="Logitech B530 USB Headset - headset - Full size, Binaural"/>
    <x v="2550"/>
    <n v="3"/>
    <n v="0.2"/>
    <n v="7.7679000000000009"/>
  </r>
  <r>
    <n v="3148"/>
    <s v="CA-2014-109218"/>
    <d v="2014-06-30T00:00:00"/>
    <d v="2014-07-03T00:00:00"/>
    <s v="Second Class"/>
    <s v="AR-10825"/>
    <s v="Anthony Rawles"/>
    <s v="Corporate"/>
    <s v="United States"/>
    <x v="1"/>
    <x v="1"/>
    <n v="90004"/>
    <s v="West"/>
    <s v="OFF-AR-10001374"/>
    <s v="Office Supplies"/>
    <s v="Art"/>
    <s v="BIC Brite Liner Highlighters, Chisel Tip"/>
    <x v="56"/>
    <n v="5"/>
    <n v="0"/>
    <n v="10.367999999999999"/>
  </r>
  <r>
    <n v="3149"/>
    <s v="CA-2016-120558"/>
    <d v="2016-06-07T00:00:00"/>
    <d v="2016-06-10T00:00:00"/>
    <s v="First Class"/>
    <s v="RD-19810"/>
    <s v="Ross DeVincentis"/>
    <s v="Home Office"/>
    <s v="United States"/>
    <x v="20"/>
    <x v="15"/>
    <n v="10035"/>
    <s v="East"/>
    <s v="OFF-PA-10003441"/>
    <s v="Office Supplies"/>
    <s v="Paper"/>
    <s v="Xerox 226"/>
    <x v="56"/>
    <n v="5"/>
    <n v="0"/>
    <n v="15.552000000000001"/>
  </r>
  <r>
    <n v="3150"/>
    <s v="US-2014-109036"/>
    <d v="2014-12-20T00:00:00"/>
    <d v="2014-12-25T00:00:00"/>
    <s v="Standard Class"/>
    <s v="KH-16510"/>
    <s v="Keith Herrera"/>
    <s v="Consumer"/>
    <s v="United States"/>
    <x v="4"/>
    <x v="4"/>
    <n v="98103"/>
    <s v="West"/>
    <s v="OFF-LA-10002043"/>
    <s v="Office Supplies"/>
    <s v="Labels"/>
    <s v="Avery 489"/>
    <x v="2551"/>
    <n v="3"/>
    <n v="0"/>
    <n v="14.904"/>
  </r>
  <r>
    <n v="3151"/>
    <s v="CA-2015-147830"/>
    <d v="2015-12-15T00:00:00"/>
    <d v="2015-12-18T00:00:00"/>
    <s v="First Class"/>
    <s v="NF-18385"/>
    <s v="Natalie Fritzler"/>
    <s v="Consumer"/>
    <s v="United States"/>
    <x v="46"/>
    <x v="24"/>
    <n v="43055"/>
    <s v="East"/>
    <s v="TEC-AC-10002049"/>
    <s v="Technology"/>
    <s v="Accessories"/>
    <s v="Plantronics Savi W720 Multi-Device Wireless Headset System"/>
    <x v="2552"/>
    <n v="6"/>
    <n v="0.2"/>
    <n v="607.60800000000006"/>
  </r>
  <r>
    <n v="3152"/>
    <s v="CA-2015-147830"/>
    <d v="2015-12-15T00:00:00"/>
    <d v="2015-12-18T00:00:00"/>
    <s v="First Class"/>
    <s v="NF-18385"/>
    <s v="Natalie Fritzler"/>
    <s v="Consumer"/>
    <s v="United States"/>
    <x v="46"/>
    <x v="24"/>
    <n v="43055"/>
    <s v="East"/>
    <s v="TEC-MA-10000418"/>
    <s v="Technology"/>
    <s v="Machines"/>
    <s v="Cubify CubeX 3D Printer Double Head Print"/>
    <x v="2553"/>
    <n v="2"/>
    <n v="0.7"/>
    <n v="-2639.9912000000004"/>
  </r>
  <r>
    <n v="3153"/>
    <s v="CA-2015-147830"/>
    <d v="2015-12-15T00:00:00"/>
    <d v="2015-12-18T00:00:00"/>
    <s v="First Class"/>
    <s v="NF-18385"/>
    <s v="Natalie Fritzler"/>
    <s v="Consumer"/>
    <s v="United States"/>
    <x v="46"/>
    <x v="24"/>
    <n v="43055"/>
    <s v="East"/>
    <s v="TEC-PH-10004908"/>
    <s v="Technology"/>
    <s v="Phones"/>
    <s v="Panasonic KX TS3282W Corded phone"/>
    <x v="2554"/>
    <n v="2"/>
    <n v="0.4"/>
    <n v="-16.998000000000019"/>
  </r>
  <r>
    <n v="3154"/>
    <s v="CA-2015-147830"/>
    <d v="2015-12-15T00:00:00"/>
    <d v="2015-12-18T00:00:00"/>
    <s v="First Class"/>
    <s v="NF-18385"/>
    <s v="Natalie Fritzler"/>
    <s v="Consumer"/>
    <s v="United States"/>
    <x v="46"/>
    <x v="24"/>
    <n v="43055"/>
    <s v="East"/>
    <s v="FUR-FU-10004091"/>
    <s v="Furniture"/>
    <s v="Furnishings"/>
    <s v="Howard Miller 13&quot; Diameter Goldtone Round Wall Clock"/>
    <x v="2555"/>
    <n v="7"/>
    <n v="0.2"/>
    <n v="69.001800000000017"/>
  </r>
  <r>
    <n v="3155"/>
    <s v="CA-2017-150497"/>
    <d v="2017-07-20T00:00:00"/>
    <d v="2017-07-24T00:00:00"/>
    <s v="Standard Class"/>
    <s v="SM-20950"/>
    <s v="Suzanne McNair"/>
    <s v="Corporate"/>
    <s v="United States"/>
    <x v="349"/>
    <x v="11"/>
    <n v="55369"/>
    <s v="Central"/>
    <s v="OFF-BI-10004600"/>
    <s v="Office Supplies"/>
    <s v="Binders"/>
    <s v="Ibico Ibimaster 300 Manual Binding System"/>
    <x v="2556"/>
    <n v="2"/>
    <n v="0"/>
    <n v="331.19099999999997"/>
  </r>
  <r>
    <n v="3156"/>
    <s v="CA-2014-128986"/>
    <d v="2014-08-03T00:00:00"/>
    <d v="2014-08-05T00:00:00"/>
    <s v="Second Class"/>
    <s v="GH-14410"/>
    <s v="Gary Hansen"/>
    <s v="Home Office"/>
    <s v="United States"/>
    <x v="220"/>
    <x v="16"/>
    <n v="85301"/>
    <s v="West"/>
    <s v="OFF-PA-10001289"/>
    <s v="Office Supplies"/>
    <s v="Paper"/>
    <s v="White Computer Printout Paper by Universal"/>
    <x v="2557"/>
    <n v="3"/>
    <n v="0.2"/>
    <n v="33.721199999999996"/>
  </r>
  <r>
    <n v="3157"/>
    <s v="CA-2015-139584"/>
    <d v="2015-08-24T00:00:00"/>
    <d v="2015-08-28T00:00:00"/>
    <s v="Standard Class"/>
    <s v="EM-13810"/>
    <s v="Eleni McCrary"/>
    <s v="Corporate"/>
    <s v="United States"/>
    <x v="20"/>
    <x v="15"/>
    <n v="10009"/>
    <s v="East"/>
    <s v="FUR-TA-10001539"/>
    <s v="Furniture"/>
    <s v="Tables"/>
    <s v="Chromcraft Rectangular Conference Tables"/>
    <x v="431"/>
    <n v="2"/>
    <n v="0.4"/>
    <n v="-75.830400000000054"/>
  </r>
  <r>
    <n v="3158"/>
    <s v="CA-2015-139584"/>
    <d v="2015-08-24T00:00:00"/>
    <d v="2015-08-28T00:00:00"/>
    <s v="Standard Class"/>
    <s v="EM-13810"/>
    <s v="Eleni McCrary"/>
    <s v="Corporate"/>
    <s v="United States"/>
    <x v="20"/>
    <x v="15"/>
    <n v="10009"/>
    <s v="East"/>
    <s v="TEC-AC-10001266"/>
    <s v="Technology"/>
    <s v="Accessories"/>
    <s v="Memorex Micro Travel Drive 8 GB"/>
    <x v="1795"/>
    <n v="2"/>
    <n v="0"/>
    <n v="11.7"/>
  </r>
  <r>
    <n v="3159"/>
    <s v="US-2016-162677"/>
    <d v="2016-03-26T00:00:00"/>
    <d v="2016-03-27T00:00:00"/>
    <s v="First Class"/>
    <s v="DB-13210"/>
    <s v="Dean Braden"/>
    <s v="Consumer"/>
    <s v="United States"/>
    <x v="108"/>
    <x v="3"/>
    <n v="28540"/>
    <s v="South"/>
    <s v="OFF-ST-10001291"/>
    <s v="Office Supplies"/>
    <s v="Storage"/>
    <s v="Tenex Personal Self-Stacking Standard File Box, Black/Gray"/>
    <x v="2558"/>
    <n v="5"/>
    <n v="0.2"/>
    <n v="5.9184999999999981"/>
  </r>
  <r>
    <n v="3160"/>
    <s v="US-2016-162677"/>
    <d v="2016-03-26T00:00:00"/>
    <d v="2016-03-27T00:00:00"/>
    <s v="First Class"/>
    <s v="DB-13210"/>
    <s v="Dean Braden"/>
    <s v="Consumer"/>
    <s v="United States"/>
    <x v="108"/>
    <x v="3"/>
    <n v="28540"/>
    <s v="South"/>
    <s v="TEC-AC-10001314"/>
    <s v="Technology"/>
    <s v="Accessories"/>
    <s v="Case Logic 2.4GHz Wireless Keyboard"/>
    <x v="2486"/>
    <n v="3"/>
    <n v="0.2"/>
    <n v="-17.996400000000019"/>
  </r>
  <r>
    <n v="3161"/>
    <s v="US-2014-150924"/>
    <d v="2014-09-12T00:00:00"/>
    <d v="2014-09-16T00:00:00"/>
    <s v="Second Class"/>
    <s v="PT-19090"/>
    <s v="Pete Takahito"/>
    <s v="Consumer"/>
    <s v="United States"/>
    <x v="12"/>
    <x v="5"/>
    <n v="77070"/>
    <s v="Central"/>
    <s v="OFF-BI-10004040"/>
    <s v="Office Supplies"/>
    <s v="Binders"/>
    <s v="Wilson Jones Impact Binders"/>
    <x v="2559"/>
    <n v="5"/>
    <n v="0.8"/>
    <n v="-8.0289999999999999"/>
  </r>
  <r>
    <n v="3162"/>
    <s v="CA-2014-153969"/>
    <d v="2014-09-21T00:00:00"/>
    <d v="2014-09-25T00:00:00"/>
    <s v="Standard Class"/>
    <s v="HF-14995"/>
    <s v="Herbert Flentye"/>
    <s v="Consumer"/>
    <s v="United States"/>
    <x v="8"/>
    <x v="1"/>
    <n v="94109"/>
    <s v="West"/>
    <s v="OFF-EN-10001539"/>
    <s v="Office Supplies"/>
    <s v="Envelopes"/>
    <s v="Staple envelope"/>
    <x v="2560"/>
    <n v="2"/>
    <n v="0"/>
    <n v="7.3132000000000001"/>
  </r>
  <r>
    <n v="3163"/>
    <s v="CA-2014-153969"/>
    <d v="2014-09-21T00:00:00"/>
    <d v="2014-09-25T00:00:00"/>
    <s v="Standard Class"/>
    <s v="HF-14995"/>
    <s v="Herbert Flentye"/>
    <s v="Consumer"/>
    <s v="United States"/>
    <x v="8"/>
    <x v="1"/>
    <n v="94109"/>
    <s v="West"/>
    <s v="OFF-EN-10004483"/>
    <s v="Office Supplies"/>
    <s v="Envelopes"/>
    <s v="#10 White Business Envelopes,4 1/8 x 9 1/2"/>
    <x v="2561"/>
    <n v="5"/>
    <n v="0"/>
    <n v="36.824499999999993"/>
  </r>
  <r>
    <n v="3164"/>
    <s v="CA-2014-153969"/>
    <d v="2014-09-21T00:00:00"/>
    <d v="2014-09-25T00:00:00"/>
    <s v="Standard Class"/>
    <s v="HF-14995"/>
    <s v="Herbert Flentye"/>
    <s v="Consumer"/>
    <s v="United States"/>
    <x v="8"/>
    <x v="1"/>
    <n v="94109"/>
    <s v="West"/>
    <s v="OFF-AR-10001615"/>
    <s v="Office Supplies"/>
    <s v="Art"/>
    <s v="Newell 34"/>
    <x v="426"/>
    <n v="3"/>
    <n v="0"/>
    <n v="15.475200000000001"/>
  </r>
  <r>
    <n v="3165"/>
    <s v="CA-2014-153969"/>
    <d v="2014-09-21T00:00:00"/>
    <d v="2014-09-25T00:00:00"/>
    <s v="Standard Class"/>
    <s v="HF-14995"/>
    <s v="Herbert Flentye"/>
    <s v="Consumer"/>
    <s v="United States"/>
    <x v="8"/>
    <x v="1"/>
    <n v="94109"/>
    <s v="West"/>
    <s v="OFF-PA-10000327"/>
    <s v="Office Supplies"/>
    <s v="Paper"/>
    <s v="Xerox 1971"/>
    <x v="1811"/>
    <n v="9"/>
    <n v="0"/>
    <n v="17.333999999999996"/>
  </r>
  <r>
    <n v="3166"/>
    <s v="CA-2014-153969"/>
    <d v="2014-09-21T00:00:00"/>
    <d v="2014-09-25T00:00:00"/>
    <s v="Standard Class"/>
    <s v="HF-14995"/>
    <s v="Herbert Flentye"/>
    <s v="Consumer"/>
    <s v="United States"/>
    <x v="8"/>
    <x v="1"/>
    <n v="94109"/>
    <s v="West"/>
    <s v="TEC-PH-10001299"/>
    <s v="Technology"/>
    <s v="Phones"/>
    <s v="Polycom CX300 Desktop Phone USB VoIP phone"/>
    <x v="2562"/>
    <n v="2"/>
    <n v="0.2"/>
    <n v="23.998400000000004"/>
  </r>
  <r>
    <n v="3167"/>
    <s v="CA-2014-153969"/>
    <d v="2014-09-21T00:00:00"/>
    <d v="2014-09-25T00:00:00"/>
    <s v="Standard Class"/>
    <s v="HF-14995"/>
    <s v="Herbert Flentye"/>
    <s v="Consumer"/>
    <s v="United States"/>
    <x v="8"/>
    <x v="1"/>
    <n v="94109"/>
    <s v="West"/>
    <s v="OFF-PA-10002246"/>
    <s v="Office Supplies"/>
    <s v="Paper"/>
    <s v="Wirebound Four 2-3/4 x 5 Forms per Page, 400 Sets per Book"/>
    <x v="2563"/>
    <n v="3"/>
    <n v="0"/>
    <n v="9.4815000000000005"/>
  </r>
  <r>
    <n v="3168"/>
    <s v="CA-2016-146682"/>
    <d v="2016-10-29T00:00:00"/>
    <d v="2016-10-31T00:00:00"/>
    <s v="First Class"/>
    <s v="KW-16435"/>
    <s v="Katrina Willman"/>
    <s v="Consumer"/>
    <s v="United States"/>
    <x v="190"/>
    <x v="12"/>
    <n v="48911"/>
    <s v="Central"/>
    <s v="FUR-FU-10002671"/>
    <s v="Furniture"/>
    <s v="Furnishings"/>
    <s v="Electrix 20W Halogen Replacement Bulb for Zoom-In Desk Lamp"/>
    <x v="2564"/>
    <n v="5"/>
    <n v="0"/>
    <n v="32.159999999999997"/>
  </r>
  <r>
    <n v="3169"/>
    <s v="CA-2016-138695"/>
    <d v="2016-05-28T00:00:00"/>
    <d v="2016-06-03T00:00:00"/>
    <s v="Standard Class"/>
    <s v="KC-16675"/>
    <s v="Kimberly Carter"/>
    <s v="Corporate"/>
    <s v="United States"/>
    <x v="315"/>
    <x v="2"/>
    <n v="32303"/>
    <s v="South"/>
    <s v="FUR-CH-10003833"/>
    <s v="Furniture"/>
    <s v="Chairs"/>
    <s v="Novimex Fabric Task Chair"/>
    <x v="2565"/>
    <n v="8"/>
    <n v="0.2"/>
    <n v="-24.39200000000001"/>
  </r>
  <r>
    <n v="3170"/>
    <s v="CA-2016-138695"/>
    <d v="2016-05-28T00:00:00"/>
    <d v="2016-06-03T00:00:00"/>
    <s v="Standard Class"/>
    <s v="KC-16675"/>
    <s v="Kimberly Carter"/>
    <s v="Corporate"/>
    <s v="United States"/>
    <x v="315"/>
    <x v="2"/>
    <n v="32303"/>
    <s v="South"/>
    <s v="OFF-PA-10001667"/>
    <s v="Office Supplies"/>
    <s v="Paper"/>
    <s v="Great White Multi-Use Recycled Paper (20Lb. and 84 Bright)"/>
    <x v="2566"/>
    <n v="13"/>
    <n v="0.2"/>
    <n v="19.434999999999995"/>
  </r>
  <r>
    <n v="3171"/>
    <s v="CA-2017-107461"/>
    <d v="2017-12-21T00:00:00"/>
    <d v="2017-12-26T00:00:00"/>
    <s v="Second Class"/>
    <s v="PK-19075"/>
    <s v="Pete Kriz"/>
    <s v="Consumer"/>
    <s v="United States"/>
    <x v="29"/>
    <x v="20"/>
    <n v="29203"/>
    <s v="South"/>
    <s v="OFF-BI-10002003"/>
    <s v="Office Supplies"/>
    <s v="Binders"/>
    <s v="Ibico Presentation Index for Binding Systems"/>
    <x v="1708"/>
    <n v="6"/>
    <n v="0"/>
    <n v="11.223600000000001"/>
  </r>
  <r>
    <n v="3172"/>
    <s v="US-2016-133879"/>
    <d v="2016-03-21T00:00:00"/>
    <d v="2016-03-28T00:00:00"/>
    <s v="Standard Class"/>
    <s v="KT-16465"/>
    <s v="Kean Takahito"/>
    <s v="Consumer"/>
    <s v="United States"/>
    <x v="22"/>
    <x v="10"/>
    <n v="60623"/>
    <s v="Central"/>
    <s v="OFF-BI-10004465"/>
    <s v="Office Supplies"/>
    <s v="Binders"/>
    <s v="Avery Durable Slant Ring Binders"/>
    <x v="2567"/>
    <n v="2"/>
    <n v="0.8"/>
    <n v="-4.7520000000000007"/>
  </r>
  <r>
    <n v="3173"/>
    <s v="US-2016-133879"/>
    <d v="2016-03-21T00:00:00"/>
    <d v="2016-03-28T00:00:00"/>
    <s v="Standard Class"/>
    <s v="KT-16465"/>
    <s v="Kean Takahito"/>
    <s v="Consumer"/>
    <s v="United States"/>
    <x v="22"/>
    <x v="10"/>
    <n v="60623"/>
    <s v="Central"/>
    <s v="FUR-CH-10000665"/>
    <s v="Furniture"/>
    <s v="Chairs"/>
    <s v="Global Airflow Leather Mesh Back Chair, Black"/>
    <x v="2568"/>
    <n v="5"/>
    <n v="0.3"/>
    <n v="0"/>
  </r>
  <r>
    <n v="3174"/>
    <s v="US-2016-133879"/>
    <d v="2016-03-21T00:00:00"/>
    <d v="2016-03-28T00:00:00"/>
    <s v="Standard Class"/>
    <s v="KT-16465"/>
    <s v="Kean Takahito"/>
    <s v="Consumer"/>
    <s v="United States"/>
    <x v="22"/>
    <x v="10"/>
    <n v="60623"/>
    <s v="Central"/>
    <s v="OFF-AR-10004956"/>
    <s v="Office Supplies"/>
    <s v="Art"/>
    <s v="Newell 33"/>
    <x v="2569"/>
    <n v="3"/>
    <n v="0.2"/>
    <n v="1.5065999999999975"/>
  </r>
  <r>
    <n v="3175"/>
    <s v="CA-2017-157483"/>
    <d v="2017-11-11T00:00:00"/>
    <d v="2017-11-18T00:00:00"/>
    <s v="Standard Class"/>
    <s v="EP-13915"/>
    <s v="Emily Phan"/>
    <s v="Consumer"/>
    <s v="United States"/>
    <x v="66"/>
    <x v="12"/>
    <n v="48227"/>
    <s v="Central"/>
    <s v="OFF-AR-10004260"/>
    <s v="Office Supplies"/>
    <s v="Art"/>
    <s v="Boston 1799 Powerhouse Electric Pencil Sharpener"/>
    <x v="2570"/>
    <n v="7"/>
    <n v="0"/>
    <n v="50.9208"/>
  </r>
  <r>
    <n v="3176"/>
    <s v="US-2017-132059"/>
    <d v="2017-09-23T00:00:00"/>
    <d v="2017-09-29T00:00:00"/>
    <s v="Standard Class"/>
    <s v="AP-10915"/>
    <s v="Arthur Prichep"/>
    <s v="Consumer"/>
    <s v="United States"/>
    <x v="299"/>
    <x v="22"/>
    <n v="80525"/>
    <s v="West"/>
    <s v="FUR-BO-10001811"/>
    <s v="Furniture"/>
    <s v="Bookcases"/>
    <s v="Atlantic Metals Mobile 5-Shelf Bookcases, Custom Colors"/>
    <x v="2571"/>
    <n v="2"/>
    <n v="0.7"/>
    <n v="-240.78400000000005"/>
  </r>
  <r>
    <n v="3177"/>
    <s v="US-2017-132059"/>
    <d v="2017-09-23T00:00:00"/>
    <d v="2017-09-29T00:00:00"/>
    <s v="Standard Class"/>
    <s v="AP-10915"/>
    <s v="Arthur Prichep"/>
    <s v="Consumer"/>
    <s v="United States"/>
    <x v="299"/>
    <x v="22"/>
    <n v="80525"/>
    <s v="West"/>
    <s v="TEC-AC-10003280"/>
    <s v="Technology"/>
    <s v="Accessories"/>
    <s v="Belkin F8E887 USB Wired Ergonomic Keyboard"/>
    <x v="736"/>
    <n v="2"/>
    <n v="0.2"/>
    <n v="0.59979999999999656"/>
  </r>
  <r>
    <n v="3178"/>
    <s v="CA-2017-122280"/>
    <d v="2017-09-10T00:00:00"/>
    <d v="2017-09-10T00:00:00"/>
    <s v="Same Day"/>
    <s v="SH-20395"/>
    <s v="Shahid Hopkins"/>
    <s v="Consumer"/>
    <s v="United States"/>
    <x v="20"/>
    <x v="15"/>
    <n v="10024"/>
    <s v="East"/>
    <s v="OFF-PA-10004911"/>
    <s v="Office Supplies"/>
    <s v="Paper"/>
    <s v="Rediform S.O.S. 1-Up Phone Message Bk, 4-1/4x3-1/16 Bk, 1 Form/Pg, 40 Messages/Bk, 3/Pk"/>
    <x v="2572"/>
    <n v="2"/>
    <n v="0"/>
    <n v="9.0048000000000012"/>
  </r>
  <r>
    <n v="3179"/>
    <s v="CA-2017-105235"/>
    <d v="2017-12-05T00:00:00"/>
    <d v="2017-12-11T00:00:00"/>
    <s v="Standard Class"/>
    <s v="SM-20950"/>
    <s v="Suzanne McNair"/>
    <s v="Corporate"/>
    <s v="United States"/>
    <x v="20"/>
    <x v="15"/>
    <n v="10011"/>
    <s v="East"/>
    <s v="FUR-FU-10001487"/>
    <s v="Furniture"/>
    <s v="Furnishings"/>
    <s v="Eldon Expressions Wood and Plastic Desk Accessories, Cherry Wood"/>
    <x v="167"/>
    <n v="3"/>
    <n v="0"/>
    <n v="6.0725999999999987"/>
  </r>
  <r>
    <n v="3180"/>
    <s v="CA-2017-105235"/>
    <d v="2017-12-05T00:00:00"/>
    <d v="2017-12-11T00:00:00"/>
    <s v="Standard Class"/>
    <s v="SM-20950"/>
    <s v="Suzanne McNair"/>
    <s v="Corporate"/>
    <s v="United States"/>
    <x v="20"/>
    <x v="15"/>
    <n v="10011"/>
    <s v="East"/>
    <s v="FUR-FU-10000521"/>
    <s v="Furniture"/>
    <s v="Furnishings"/>
    <s v="Seth Thomas 14&quot; Putty-Colored Wall Clock"/>
    <x v="2573"/>
    <n v="2"/>
    <n v="0"/>
    <n v="18.190799999999996"/>
  </r>
  <r>
    <n v="3181"/>
    <s v="CA-2017-105235"/>
    <d v="2017-12-05T00:00:00"/>
    <d v="2017-12-11T00:00:00"/>
    <s v="Standard Class"/>
    <s v="SM-20950"/>
    <s v="Suzanne McNair"/>
    <s v="Corporate"/>
    <s v="United States"/>
    <x v="20"/>
    <x v="15"/>
    <n v="10011"/>
    <s v="East"/>
    <s v="OFF-AP-10001271"/>
    <s v="Office Supplies"/>
    <s v="Appliances"/>
    <s v="Eureka The Boss Cordless Rechargeable Stick Vac"/>
    <x v="2574"/>
    <n v="5"/>
    <n v="0"/>
    <n v="68.823000000000008"/>
  </r>
  <r>
    <n v="3182"/>
    <s v="CA-2017-152912"/>
    <d v="2017-11-09T00:00:00"/>
    <d v="2017-11-12T00:00:00"/>
    <s v="Second Class"/>
    <s v="BM-11650"/>
    <s v="Brian Moss"/>
    <s v="Corporate"/>
    <s v="United States"/>
    <x v="29"/>
    <x v="39"/>
    <n v="21044"/>
    <s v="East"/>
    <s v="OFF-BI-10004728"/>
    <s v="Office Supplies"/>
    <s v="Binders"/>
    <s v="Wilson Jones Turn Tabs Binder Tool for Ring Binders"/>
    <x v="1328"/>
    <n v="2"/>
    <n v="0"/>
    <n v="4.4344000000000001"/>
  </r>
  <r>
    <n v="3183"/>
    <s v="CA-2017-152912"/>
    <d v="2017-11-09T00:00:00"/>
    <d v="2017-11-12T00:00:00"/>
    <s v="Second Class"/>
    <s v="BM-11650"/>
    <s v="Brian Moss"/>
    <s v="Corporate"/>
    <s v="United States"/>
    <x v="29"/>
    <x v="39"/>
    <n v="21044"/>
    <s v="East"/>
    <s v="TEC-AC-10004666"/>
    <s v="Technology"/>
    <s v="Accessories"/>
    <s v="Maxell iVDR EX 500GB Cartridge"/>
    <x v="2575"/>
    <n v="3"/>
    <n v="0"/>
    <n v="355.4466000000001"/>
  </r>
  <r>
    <n v="3184"/>
    <s v="CA-2017-152912"/>
    <d v="2017-11-09T00:00:00"/>
    <d v="2017-11-12T00:00:00"/>
    <s v="Second Class"/>
    <s v="BM-11650"/>
    <s v="Brian Moss"/>
    <s v="Corporate"/>
    <s v="United States"/>
    <x v="29"/>
    <x v="39"/>
    <n v="21044"/>
    <s v="East"/>
    <s v="OFF-ST-10003208"/>
    <s v="Office Supplies"/>
    <s v="Storage"/>
    <s v="Adjustable Depth Letter/Legal Cart"/>
    <x v="2576"/>
    <n v="9"/>
    <n v="0"/>
    <n v="473.61059999999975"/>
  </r>
  <r>
    <n v="3185"/>
    <s v="CA-2017-152912"/>
    <d v="2017-11-09T00:00:00"/>
    <d v="2017-11-12T00:00:00"/>
    <s v="Second Class"/>
    <s v="BM-11650"/>
    <s v="Brian Moss"/>
    <s v="Corporate"/>
    <s v="United States"/>
    <x v="29"/>
    <x v="39"/>
    <n v="21044"/>
    <s v="East"/>
    <s v="OFF-ST-10003208"/>
    <s v="Office Supplies"/>
    <s v="Storage"/>
    <s v="Adjustable Depth Letter/Legal Cart"/>
    <x v="2577"/>
    <n v="3"/>
    <n v="0"/>
    <n v="157.87019999999993"/>
  </r>
  <r>
    <n v="3186"/>
    <s v="CA-2014-123498"/>
    <d v="2014-11-07T00:00:00"/>
    <d v="2014-11-09T00:00:00"/>
    <s v="First Class"/>
    <s v="TC-20980"/>
    <s v="Tamara Chand"/>
    <s v="Corporate"/>
    <s v="United States"/>
    <x v="12"/>
    <x v="5"/>
    <n v="77041"/>
    <s v="Central"/>
    <s v="OFF-BI-10000632"/>
    <s v="Office Supplies"/>
    <s v="Binders"/>
    <s v="Satellite Sectional Post Binders"/>
    <x v="2578"/>
    <n v="3"/>
    <n v="0.8"/>
    <n v="-44.278199999999998"/>
  </r>
  <r>
    <n v="3187"/>
    <s v="CA-2014-123498"/>
    <d v="2014-11-07T00:00:00"/>
    <d v="2014-11-09T00:00:00"/>
    <s v="First Class"/>
    <s v="TC-20980"/>
    <s v="Tamara Chand"/>
    <s v="Corporate"/>
    <s v="United States"/>
    <x v="12"/>
    <x v="5"/>
    <n v="77041"/>
    <s v="Central"/>
    <s v="OFF-EN-10004773"/>
    <s v="Office Supplies"/>
    <s v="Envelopes"/>
    <s v="Staple envelope"/>
    <x v="1355"/>
    <n v="3"/>
    <n v="0.2"/>
    <n v="26.952599999999997"/>
  </r>
  <r>
    <n v="3188"/>
    <s v="CA-2017-159352"/>
    <d v="2017-03-12T00:00:00"/>
    <d v="2017-03-17T00:00:00"/>
    <s v="Standard Class"/>
    <s v="KB-16585"/>
    <s v="Ken Black"/>
    <s v="Corporate"/>
    <s v="United States"/>
    <x v="90"/>
    <x v="31"/>
    <n v="1852"/>
    <s v="East"/>
    <s v="TEC-PH-10004700"/>
    <s v="Technology"/>
    <s v="Phones"/>
    <s v="PowerGen Dual USB Car Charger"/>
    <x v="1570"/>
    <n v="7"/>
    <n v="0"/>
    <n v="32.1678"/>
  </r>
  <r>
    <n v="3189"/>
    <s v="US-2017-146416"/>
    <d v="2017-10-20T00:00:00"/>
    <d v="2017-10-22T00:00:00"/>
    <s v="Second Class"/>
    <s v="JE-16165"/>
    <s v="Justin Ellison"/>
    <s v="Corporate"/>
    <s v="United States"/>
    <x v="350"/>
    <x v="1"/>
    <n v="95695"/>
    <s v="West"/>
    <s v="OFF-LA-10003714"/>
    <s v="Office Supplies"/>
    <s v="Labels"/>
    <s v="Avery 510"/>
    <x v="1416"/>
    <n v="1"/>
    <n v="0"/>
    <n v="1.7999999999999998"/>
  </r>
  <r>
    <n v="3190"/>
    <s v="US-2017-146416"/>
    <d v="2017-10-20T00:00:00"/>
    <d v="2017-10-22T00:00:00"/>
    <s v="Second Class"/>
    <s v="JE-16165"/>
    <s v="Justin Ellison"/>
    <s v="Corporate"/>
    <s v="United States"/>
    <x v="350"/>
    <x v="1"/>
    <n v="95695"/>
    <s v="West"/>
    <s v="OFF-BI-10001787"/>
    <s v="Office Supplies"/>
    <s v="Binders"/>
    <s v="Wilson Jones Four-Pocket Poly Binders"/>
    <x v="2579"/>
    <n v="4"/>
    <n v="0.2"/>
    <n v="7.5864000000000003"/>
  </r>
  <r>
    <n v="3191"/>
    <s v="US-2015-163783"/>
    <d v="2015-12-27T00:00:00"/>
    <d v="2016-01-01T00:00:00"/>
    <s v="Standard Class"/>
    <s v="DR-12940"/>
    <s v="Daniel Raglin"/>
    <s v="Home Office"/>
    <s v="United States"/>
    <x v="22"/>
    <x v="10"/>
    <n v="60610"/>
    <s v="Central"/>
    <s v="OFF-ST-10002957"/>
    <s v="Office Supplies"/>
    <s v="Storage"/>
    <s v="Sterilite Show Offs Storage Containers"/>
    <x v="2538"/>
    <n v="3"/>
    <n v="0.2"/>
    <n v="-3.1680000000000001"/>
  </r>
  <r>
    <n v="3192"/>
    <s v="CA-2017-123981"/>
    <d v="2017-10-02T00:00:00"/>
    <d v="2017-10-08T00:00:00"/>
    <s v="Standard Class"/>
    <s v="RW-19630"/>
    <s v="Rob Williams"/>
    <s v="Corporate"/>
    <s v="United States"/>
    <x v="20"/>
    <x v="15"/>
    <n v="10035"/>
    <s v="East"/>
    <s v="TEC-PH-10002115"/>
    <s v="Technology"/>
    <s v="Phones"/>
    <s v="Plantronics 81402"/>
    <x v="773"/>
    <n v="1"/>
    <n v="0"/>
    <n v="17.157400000000003"/>
  </r>
  <r>
    <n v="3193"/>
    <s v="CA-2017-158953"/>
    <d v="2017-06-04T00:00:00"/>
    <d v="2017-06-08T00:00:00"/>
    <s v="Standard Class"/>
    <s v="ML-18040"/>
    <s v="Michelle Lonsdale"/>
    <s v="Corporate"/>
    <s v="United States"/>
    <x v="351"/>
    <x v="5"/>
    <n v="77489"/>
    <s v="Central"/>
    <s v="OFF-BI-10002557"/>
    <s v="Office Supplies"/>
    <s v="Binders"/>
    <s v="Presstex Flexible Ring Binders"/>
    <x v="2580"/>
    <n v="7"/>
    <n v="0.8"/>
    <n v="-9.5550000000000015"/>
  </r>
  <r>
    <n v="3194"/>
    <s v="CA-2014-165428"/>
    <d v="2014-09-01T00:00:00"/>
    <d v="2014-09-04T00:00:00"/>
    <s v="First Class"/>
    <s v="JL-15130"/>
    <s v="Jack Lebron"/>
    <s v="Consumer"/>
    <s v="United States"/>
    <x v="12"/>
    <x v="5"/>
    <n v="77036"/>
    <s v="Central"/>
    <s v="OFF-BI-10002949"/>
    <s v="Office Supplies"/>
    <s v="Binders"/>
    <s v="Prestige Round Ring Binders"/>
    <x v="2581"/>
    <n v="3"/>
    <n v="0.8"/>
    <n v="-6.0192000000000032"/>
  </r>
  <r>
    <n v="3195"/>
    <s v="CA-2014-165428"/>
    <d v="2014-09-01T00:00:00"/>
    <d v="2014-09-04T00:00:00"/>
    <s v="First Class"/>
    <s v="JL-15130"/>
    <s v="Jack Lebron"/>
    <s v="Consumer"/>
    <s v="United States"/>
    <x v="12"/>
    <x v="5"/>
    <n v="77036"/>
    <s v="Central"/>
    <s v="OFF-PA-10004100"/>
    <s v="Office Supplies"/>
    <s v="Paper"/>
    <s v="Xerox 216"/>
    <x v="277"/>
    <n v="6"/>
    <n v="0.2"/>
    <n v="10.8864"/>
  </r>
  <r>
    <n v="3196"/>
    <s v="CA-2016-169026"/>
    <d v="2016-08-08T00:00:00"/>
    <d v="2016-08-13T00:00:00"/>
    <s v="Standard Class"/>
    <s v="CM-12655"/>
    <s v="Corinna Mitchell"/>
    <s v="Home Office"/>
    <s v="United States"/>
    <x v="25"/>
    <x v="35"/>
    <n v="39212"/>
    <s v="South"/>
    <s v="OFF-FA-10001883"/>
    <s v="Office Supplies"/>
    <s v="Fasteners"/>
    <s v="Alliance Super-Size Bands, Assorted Sizes"/>
    <x v="1013"/>
    <n v="3"/>
    <n v="0"/>
    <n v="0.23339999999999961"/>
  </r>
  <r>
    <n v="3197"/>
    <s v="CA-2017-109750"/>
    <d v="2017-07-22T00:00:00"/>
    <d v="2017-07-28T00:00:00"/>
    <s v="Standard Class"/>
    <s v="FH-14365"/>
    <s v="Fred Hopkins"/>
    <s v="Corporate"/>
    <s v="United States"/>
    <x v="20"/>
    <x v="15"/>
    <n v="10009"/>
    <s v="East"/>
    <s v="TEC-PH-10000702"/>
    <s v="Technology"/>
    <s v="Phones"/>
    <s v="Square Credit Card Reader, 4 1/2&quot; x 4 1/2&quot; x 1&quot;, White"/>
    <x v="2065"/>
    <n v="3"/>
    <n v="0"/>
    <n v="14.085899999999999"/>
  </r>
  <r>
    <n v="3198"/>
    <s v="CA-2015-149384"/>
    <d v="2015-07-10T00:00:00"/>
    <d v="2015-07-10T00:00:00"/>
    <s v="Same Day"/>
    <s v="EH-13945"/>
    <s v="Eric Hoffmann"/>
    <s v="Consumer"/>
    <s v="United States"/>
    <x v="228"/>
    <x v="16"/>
    <n v="85281"/>
    <s v="West"/>
    <s v="OFF-BI-10003196"/>
    <s v="Office Supplies"/>
    <s v="Binders"/>
    <s v="Accohide Poly Flexible Ring Binders"/>
    <x v="2582"/>
    <n v="3"/>
    <n v="0.7"/>
    <n v="-2.2439999999999989"/>
  </r>
  <r>
    <n v="3199"/>
    <s v="CA-2014-131527"/>
    <d v="2014-12-01T00:00:00"/>
    <d v="2014-12-07T00:00:00"/>
    <s v="Standard Class"/>
    <s v="TB-21280"/>
    <s v="Toby Braunhardt"/>
    <s v="Consumer"/>
    <s v="United States"/>
    <x v="108"/>
    <x v="3"/>
    <n v="28540"/>
    <s v="South"/>
    <s v="TEC-PH-10001644"/>
    <s v="Technology"/>
    <s v="Phones"/>
    <s v="BlueLounge Milo Smartphone Stand, White/Metallic"/>
    <x v="1679"/>
    <n v="4"/>
    <n v="0.2"/>
    <n v="9.5968000000000053"/>
  </r>
  <r>
    <n v="3200"/>
    <s v="CA-2017-164000"/>
    <d v="2017-12-18T00:00:00"/>
    <d v="2017-12-22T00:00:00"/>
    <s v="Standard Class"/>
    <s v="AH-10030"/>
    <s v="Aaron Hawkins"/>
    <s v="Corporate"/>
    <s v="United States"/>
    <x v="10"/>
    <x v="9"/>
    <n v="19134"/>
    <s v="East"/>
    <s v="OFF-AR-10003183"/>
    <s v="Office Supplies"/>
    <s v="Art"/>
    <s v="Avery Fluorescent Highlighter Four-Color Set"/>
    <x v="2583"/>
    <n v="7"/>
    <n v="0.2"/>
    <n v="2.3379999999999983"/>
  </r>
  <r>
    <n v="3201"/>
    <s v="CA-2014-164224"/>
    <d v="2014-05-18T00:00:00"/>
    <d v="2014-05-20T00:00:00"/>
    <s v="Second Class"/>
    <s v="TT-21070"/>
    <s v="Ted Trevino"/>
    <s v="Consumer"/>
    <s v="United States"/>
    <x v="59"/>
    <x v="24"/>
    <n v="44312"/>
    <s v="East"/>
    <s v="FUR-FU-10000308"/>
    <s v="Furniture"/>
    <s v="Furnishings"/>
    <s v="Deflect-o Glass Clear Studded Chair Mats"/>
    <x v="2584"/>
    <n v="3"/>
    <n v="0.2"/>
    <n v="3.7308000000000021"/>
  </r>
  <r>
    <n v="3202"/>
    <s v="CA-2014-164224"/>
    <d v="2014-05-18T00:00:00"/>
    <d v="2014-05-20T00:00:00"/>
    <s v="Second Class"/>
    <s v="TT-21070"/>
    <s v="Ted Trevino"/>
    <s v="Consumer"/>
    <s v="United States"/>
    <x v="59"/>
    <x v="24"/>
    <n v="44312"/>
    <s v="East"/>
    <s v="OFF-PA-10001526"/>
    <s v="Office Supplies"/>
    <s v="Paper"/>
    <s v="Xerox 1949"/>
    <x v="801"/>
    <n v="4"/>
    <n v="0.2"/>
    <n v="5.7768000000000015"/>
  </r>
  <r>
    <n v="3203"/>
    <s v="CA-2014-158372"/>
    <d v="2014-11-10T00:00:00"/>
    <d v="2014-11-16T00:00:00"/>
    <s v="Standard Class"/>
    <s v="RD-19900"/>
    <s v="Ruben Dartt"/>
    <s v="Consumer"/>
    <s v="United States"/>
    <x v="70"/>
    <x v="1"/>
    <n v="92037"/>
    <s v="West"/>
    <s v="TEC-PH-10002103"/>
    <s v="Technology"/>
    <s v="Phones"/>
    <s v="Jabra SPEAK 410"/>
    <x v="2306"/>
    <n v="8"/>
    <n v="0.2"/>
    <n v="60.153600000000012"/>
  </r>
  <r>
    <n v="3204"/>
    <s v="CA-2014-158372"/>
    <d v="2014-11-10T00:00:00"/>
    <d v="2014-11-16T00:00:00"/>
    <s v="Standard Class"/>
    <s v="RD-19900"/>
    <s v="Ruben Dartt"/>
    <s v="Consumer"/>
    <s v="United States"/>
    <x v="70"/>
    <x v="1"/>
    <n v="92037"/>
    <s v="West"/>
    <s v="TEC-AC-10004209"/>
    <s v="Technology"/>
    <s v="Accessories"/>
    <s v="Memorex Froggy Flash Drive 4 GB"/>
    <x v="2585"/>
    <n v="1"/>
    <n v="0"/>
    <n v="4.2861000000000002"/>
  </r>
  <r>
    <n v="3205"/>
    <s v="CA-2014-158372"/>
    <d v="2014-11-10T00:00:00"/>
    <d v="2014-11-16T00:00:00"/>
    <s v="Standard Class"/>
    <s v="RD-19900"/>
    <s v="Ruben Dartt"/>
    <s v="Consumer"/>
    <s v="United States"/>
    <x v="70"/>
    <x v="1"/>
    <n v="92037"/>
    <s v="West"/>
    <s v="FUR-FU-10000397"/>
    <s v="Furniture"/>
    <s v="Furnishings"/>
    <s v="Luxo Economy Swing Arm Lamp"/>
    <x v="1155"/>
    <n v="2"/>
    <n v="0"/>
    <n v="11.166400000000003"/>
  </r>
  <r>
    <n v="3206"/>
    <s v="CA-2014-158372"/>
    <d v="2014-11-10T00:00:00"/>
    <d v="2014-11-16T00:00:00"/>
    <s v="Standard Class"/>
    <s v="RD-19900"/>
    <s v="Ruben Dartt"/>
    <s v="Consumer"/>
    <s v="United States"/>
    <x v="70"/>
    <x v="1"/>
    <n v="92037"/>
    <s v="West"/>
    <s v="OFF-PA-10002137"/>
    <s v="Office Supplies"/>
    <s v="Paper"/>
    <s v="Southworth 100% Résumé Paper, 24lb."/>
    <x v="2586"/>
    <n v="8"/>
    <n v="0"/>
    <n v="28.007999999999996"/>
  </r>
  <r>
    <n v="3207"/>
    <s v="CA-2014-158372"/>
    <d v="2014-11-10T00:00:00"/>
    <d v="2014-11-16T00:00:00"/>
    <s v="Standard Class"/>
    <s v="RD-19900"/>
    <s v="Ruben Dartt"/>
    <s v="Consumer"/>
    <s v="United States"/>
    <x v="70"/>
    <x v="1"/>
    <n v="92037"/>
    <s v="West"/>
    <s v="FUR-FU-10001867"/>
    <s v="Furniture"/>
    <s v="Furnishings"/>
    <s v="Eldon Expressions Punched Metal &amp; Wood Desk Accessories, Pewter &amp; Cherry"/>
    <x v="2587"/>
    <n v="5"/>
    <n v="0"/>
    <n v="14.896000000000003"/>
  </r>
  <r>
    <n v="3208"/>
    <s v="CA-2014-158372"/>
    <d v="2014-11-10T00:00:00"/>
    <d v="2014-11-16T00:00:00"/>
    <s v="Standard Class"/>
    <s v="RD-19900"/>
    <s v="Ruben Dartt"/>
    <s v="Consumer"/>
    <s v="United States"/>
    <x v="70"/>
    <x v="1"/>
    <n v="92037"/>
    <s v="West"/>
    <s v="OFF-LA-10000407"/>
    <s v="Office Supplies"/>
    <s v="Labels"/>
    <s v="Avery White Multi-Purpose Labels"/>
    <x v="2588"/>
    <n v="8"/>
    <n v="0"/>
    <n v="18.3264"/>
  </r>
  <r>
    <n v="3209"/>
    <s v="CA-2016-108882"/>
    <d v="2016-01-09T00:00:00"/>
    <d v="2016-01-15T00:00:00"/>
    <s v="Standard Class"/>
    <s v="LA-16780"/>
    <s v="Laura Armstrong"/>
    <s v="Corporate"/>
    <s v="United States"/>
    <x v="201"/>
    <x v="1"/>
    <n v="93727"/>
    <s v="West"/>
    <s v="TEC-AC-10000420"/>
    <s v="Technology"/>
    <s v="Accessories"/>
    <s v="Logitech G500s Laser Gaming Mouse with Adjustable Weight Tuning"/>
    <x v="2589"/>
    <n v="5"/>
    <n v="0"/>
    <n v="118.98299999999999"/>
  </r>
  <r>
    <n v="3210"/>
    <s v="CA-2016-108882"/>
    <d v="2016-01-09T00:00:00"/>
    <d v="2016-01-15T00:00:00"/>
    <s v="Standard Class"/>
    <s v="LA-16780"/>
    <s v="Laura Armstrong"/>
    <s v="Corporate"/>
    <s v="United States"/>
    <x v="201"/>
    <x v="1"/>
    <n v="93727"/>
    <s v="West"/>
    <s v="TEC-PH-10002726"/>
    <s v="Technology"/>
    <s v="Phones"/>
    <s v="netTALK DUO VoIP Telephone Service"/>
    <x v="2590"/>
    <n v="9"/>
    <n v="0.2"/>
    <n v="141.72300000000001"/>
  </r>
  <r>
    <n v="3211"/>
    <s v="US-2017-108245"/>
    <d v="2017-09-22T00:00:00"/>
    <d v="2017-09-27T00:00:00"/>
    <s v="Standard Class"/>
    <s v="SH-19975"/>
    <s v="Sally Hughsby"/>
    <s v="Corporate"/>
    <s v="United States"/>
    <x v="352"/>
    <x v="5"/>
    <n v="77581"/>
    <s v="Central"/>
    <s v="OFF-EN-10001415"/>
    <s v="Office Supplies"/>
    <s v="Envelopes"/>
    <s v="Staple envelope"/>
    <x v="2569"/>
    <n v="3"/>
    <n v="0.2"/>
    <n v="5.0220000000000002"/>
  </r>
  <r>
    <n v="3212"/>
    <s v="US-2017-108245"/>
    <d v="2017-09-22T00:00:00"/>
    <d v="2017-09-27T00:00:00"/>
    <s v="Standard Class"/>
    <s v="SH-19975"/>
    <s v="Sally Hughsby"/>
    <s v="Corporate"/>
    <s v="United States"/>
    <x v="352"/>
    <x v="5"/>
    <n v="77581"/>
    <s v="Central"/>
    <s v="OFF-BI-10000773"/>
    <s v="Office Supplies"/>
    <s v="Binders"/>
    <s v="Insertable Tab Post Binder Dividers"/>
    <x v="2591"/>
    <n v="7"/>
    <n v="0.8"/>
    <n v="-18.52620000000001"/>
  </r>
  <r>
    <n v="3213"/>
    <s v="CA-2014-142314"/>
    <d v="2014-12-23T00:00:00"/>
    <d v="2014-12-28T00:00:00"/>
    <s v="Standard Class"/>
    <s v="SF-20200"/>
    <s v="Sarah Foster"/>
    <s v="Consumer"/>
    <s v="United States"/>
    <x v="102"/>
    <x v="14"/>
    <n v="47374"/>
    <s v="Central"/>
    <s v="OFF-AP-10002350"/>
    <s v="Office Supplies"/>
    <s v="Appliances"/>
    <s v="Belkin F9H710-06 7 Outlet SurgeMaster Surge Protector"/>
    <x v="2592"/>
    <n v="11"/>
    <n v="0"/>
    <n v="58.027200000000001"/>
  </r>
  <r>
    <n v="3214"/>
    <s v="CA-2016-132409"/>
    <d v="2016-05-26T00:00:00"/>
    <d v="2016-06-01T00:00:00"/>
    <s v="Standard Class"/>
    <s v="TH-21235"/>
    <s v="Tiffany House"/>
    <s v="Corporate"/>
    <s v="United States"/>
    <x v="10"/>
    <x v="9"/>
    <n v="19134"/>
    <s v="East"/>
    <s v="OFF-AR-10001919"/>
    <s v="Office Supplies"/>
    <s v="Art"/>
    <s v="OIC #2 Pencils, Medium Soft"/>
    <x v="2593"/>
    <n v="1"/>
    <n v="0.2"/>
    <n v="0.16919999999999991"/>
  </r>
  <r>
    <n v="3215"/>
    <s v="CA-2016-132409"/>
    <d v="2016-05-26T00:00:00"/>
    <d v="2016-06-01T00:00:00"/>
    <s v="Standard Class"/>
    <s v="TH-21235"/>
    <s v="Tiffany House"/>
    <s v="Corporate"/>
    <s v="United States"/>
    <x v="10"/>
    <x v="9"/>
    <n v="19134"/>
    <s v="East"/>
    <s v="OFF-AP-10002082"/>
    <s v="Office Supplies"/>
    <s v="Appliances"/>
    <s v="Holmes HEPA Air Purifier"/>
    <x v="1510"/>
    <n v="2"/>
    <n v="0.2"/>
    <n v="6.5339999999999971"/>
  </r>
  <r>
    <n v="3216"/>
    <s v="CA-2017-150189"/>
    <d v="2017-07-08T00:00:00"/>
    <d v="2017-07-10T00:00:00"/>
    <s v="First Class"/>
    <s v="VG-21790"/>
    <s v="Vivek Gonzalez"/>
    <s v="Consumer"/>
    <s v="United States"/>
    <x v="353"/>
    <x v="1"/>
    <n v="94403"/>
    <s v="West"/>
    <s v="OFF-LA-10002762"/>
    <s v="Office Supplies"/>
    <s v="Labels"/>
    <s v="Avery 485"/>
    <x v="50"/>
    <n v="6"/>
    <n v="0"/>
    <n v="35.334599999999995"/>
  </r>
  <r>
    <n v="3217"/>
    <s v="CA-2014-114433"/>
    <d v="2014-05-13T00:00:00"/>
    <d v="2014-05-17T00:00:00"/>
    <s v="Standard Class"/>
    <s v="NP-18325"/>
    <s v="Naresj Patel"/>
    <s v="Consumer"/>
    <s v="United States"/>
    <x v="182"/>
    <x v="1"/>
    <n v="94601"/>
    <s v="West"/>
    <s v="TEC-AC-10002800"/>
    <s v="Technology"/>
    <s v="Accessories"/>
    <s v="Plantronics Audio 478 Stereo USB Headset"/>
    <x v="145"/>
    <n v="3"/>
    <n v="0"/>
    <n v="52.489499999999992"/>
  </r>
  <r>
    <n v="3218"/>
    <s v="CA-2017-104640"/>
    <d v="2017-11-10T00:00:00"/>
    <d v="2017-11-16T00:00:00"/>
    <s v="Standard Class"/>
    <s v="FH-14275"/>
    <s v="Frank Hawley"/>
    <s v="Corporate"/>
    <s v="United States"/>
    <x v="20"/>
    <x v="15"/>
    <n v="10024"/>
    <s v="East"/>
    <s v="OFF-BI-10003925"/>
    <s v="Office Supplies"/>
    <s v="Binders"/>
    <s v="Fellowes PB300 Plastic Comb Binding Machine"/>
    <x v="2594"/>
    <n v="3"/>
    <n v="0.2"/>
    <n v="314.27190000000002"/>
  </r>
  <r>
    <n v="3219"/>
    <s v="CA-2017-104640"/>
    <d v="2017-11-10T00:00:00"/>
    <d v="2017-11-16T00:00:00"/>
    <s v="Standard Class"/>
    <s v="FH-14275"/>
    <s v="Frank Hawley"/>
    <s v="Corporate"/>
    <s v="United States"/>
    <x v="20"/>
    <x v="15"/>
    <n v="10024"/>
    <s v="East"/>
    <s v="TEC-PH-10002200"/>
    <s v="Technology"/>
    <s v="Phones"/>
    <s v="Aastra 6757i CT Wireless VoIP phone"/>
    <x v="2595"/>
    <n v="2"/>
    <n v="0"/>
    <n v="124.95519999999999"/>
  </r>
  <r>
    <n v="3220"/>
    <s v="US-2015-137008"/>
    <d v="2015-10-02T00:00:00"/>
    <d v="2015-10-08T00:00:00"/>
    <s v="Standard Class"/>
    <s v="JP-15460"/>
    <s v="Jennifer Patt"/>
    <s v="Corporate"/>
    <s v="United States"/>
    <x v="80"/>
    <x v="30"/>
    <n v="8701"/>
    <s v="East"/>
    <s v="OFF-PA-10001295"/>
    <s v="Office Supplies"/>
    <s v="Paper"/>
    <s v="Computer Printout Paper with Letter-Trim Perforations"/>
    <x v="453"/>
    <n v="5"/>
    <n v="0"/>
    <n v="45.527999999999992"/>
  </r>
  <r>
    <n v="3221"/>
    <s v="US-2015-137008"/>
    <d v="2015-10-02T00:00:00"/>
    <d v="2015-10-08T00:00:00"/>
    <s v="Standard Class"/>
    <s v="JP-15460"/>
    <s v="Jennifer Patt"/>
    <s v="Corporate"/>
    <s v="United States"/>
    <x v="80"/>
    <x v="30"/>
    <n v="8701"/>
    <s v="East"/>
    <s v="OFF-EN-10002500"/>
    <s v="Office Supplies"/>
    <s v="Envelopes"/>
    <s v="Globe Weis Peel &amp; Seel First Class Envelopes"/>
    <x v="2596"/>
    <n v="4"/>
    <n v="0"/>
    <n v="23.003999999999998"/>
  </r>
  <r>
    <n v="3222"/>
    <s v="US-2015-137008"/>
    <d v="2015-10-02T00:00:00"/>
    <d v="2015-10-08T00:00:00"/>
    <s v="Standard Class"/>
    <s v="JP-15460"/>
    <s v="Jennifer Patt"/>
    <s v="Corporate"/>
    <s v="United States"/>
    <x v="80"/>
    <x v="30"/>
    <n v="8701"/>
    <s v="East"/>
    <s v="TEC-AC-10000892"/>
    <s v="Technology"/>
    <s v="Accessories"/>
    <s v="NETGEAR N750 Dual Band Wi-Fi Gigabit Router"/>
    <x v="2597"/>
    <n v="1"/>
    <n v="0"/>
    <n v="32.4"/>
  </r>
  <r>
    <n v="3223"/>
    <s v="CA-2014-108189"/>
    <d v="2014-10-02T00:00:00"/>
    <d v="2014-10-05T00:00:00"/>
    <s v="First Class"/>
    <s v="ES-14080"/>
    <s v="Erin Smith"/>
    <s v="Corporate"/>
    <s v="United States"/>
    <x v="228"/>
    <x v="16"/>
    <n v="85281"/>
    <s v="West"/>
    <s v="OFF-PA-10001838"/>
    <s v="Office Supplies"/>
    <s v="Paper"/>
    <s v="Adams Telephone Message Book W/Dividers/Space For Phone Numbers, 5 1/4&quot;X8 1/2&quot;, 300/Messages"/>
    <x v="2598"/>
    <n v="2"/>
    <n v="0.2"/>
    <n v="3.4103999999999997"/>
  </r>
  <r>
    <n v="3224"/>
    <s v="CA-2014-108189"/>
    <d v="2014-10-02T00:00:00"/>
    <d v="2014-10-05T00:00:00"/>
    <s v="First Class"/>
    <s v="ES-14080"/>
    <s v="Erin Smith"/>
    <s v="Corporate"/>
    <s v="United States"/>
    <x v="228"/>
    <x v="16"/>
    <n v="85281"/>
    <s v="West"/>
    <s v="OFF-FA-10000735"/>
    <s v="Office Supplies"/>
    <s v="Fasteners"/>
    <s v="Staples"/>
    <x v="1091"/>
    <n v="2"/>
    <n v="0.2"/>
    <n v="1.4599999999999997"/>
  </r>
  <r>
    <n v="3225"/>
    <s v="CA-2014-108189"/>
    <d v="2014-10-02T00:00:00"/>
    <d v="2014-10-05T00:00:00"/>
    <s v="First Class"/>
    <s v="ES-14080"/>
    <s v="Erin Smith"/>
    <s v="Corporate"/>
    <s v="United States"/>
    <x v="228"/>
    <x v="16"/>
    <n v="85281"/>
    <s v="West"/>
    <s v="TEC-PH-10001760"/>
    <s v="Technology"/>
    <s v="Phones"/>
    <s v="Bose SoundLink Bluetooth Speaker"/>
    <x v="2599"/>
    <n v="2"/>
    <n v="0.2"/>
    <n v="107.46"/>
  </r>
  <r>
    <n v="3226"/>
    <s v="CA-2014-108189"/>
    <d v="2014-10-02T00:00:00"/>
    <d v="2014-10-05T00:00:00"/>
    <s v="First Class"/>
    <s v="ES-14080"/>
    <s v="Erin Smith"/>
    <s v="Corporate"/>
    <s v="United States"/>
    <x v="228"/>
    <x v="16"/>
    <n v="85281"/>
    <s v="West"/>
    <s v="OFF-EN-10004846"/>
    <s v="Office Supplies"/>
    <s v="Envelopes"/>
    <s v="Letter or Legal Size Expandable Poly String Tie Envelopes"/>
    <x v="2600"/>
    <n v="6"/>
    <n v="0.2"/>
    <n v="4.628400000000001"/>
  </r>
  <r>
    <n v="3227"/>
    <s v="CA-2014-108189"/>
    <d v="2014-10-02T00:00:00"/>
    <d v="2014-10-05T00:00:00"/>
    <s v="First Class"/>
    <s v="ES-14080"/>
    <s v="Erin Smith"/>
    <s v="Corporate"/>
    <s v="United States"/>
    <x v="228"/>
    <x v="16"/>
    <n v="85281"/>
    <s v="West"/>
    <s v="OFF-SU-10003567"/>
    <s v="Office Supplies"/>
    <s v="Supplies"/>
    <s v="Stiletto Hand Letter Openers"/>
    <x v="2601"/>
    <n v="2"/>
    <n v="0.2"/>
    <n v="-3.2639999999999993"/>
  </r>
  <r>
    <n v="3228"/>
    <s v="CA-2014-108189"/>
    <d v="2014-10-02T00:00:00"/>
    <d v="2014-10-05T00:00:00"/>
    <s v="First Class"/>
    <s v="ES-14080"/>
    <s v="Erin Smith"/>
    <s v="Corporate"/>
    <s v="United States"/>
    <x v="228"/>
    <x v="16"/>
    <n v="85281"/>
    <s v="West"/>
    <s v="TEC-PH-10001557"/>
    <s v="Technology"/>
    <s v="Phones"/>
    <s v="Pyle PMP37LED"/>
    <x v="84"/>
    <n v="3"/>
    <n v="0.2"/>
    <n v="20.157899999999991"/>
  </r>
  <r>
    <n v="3229"/>
    <s v="CA-2014-108189"/>
    <d v="2014-10-02T00:00:00"/>
    <d v="2014-10-05T00:00:00"/>
    <s v="First Class"/>
    <s v="ES-14080"/>
    <s v="Erin Smith"/>
    <s v="Corporate"/>
    <s v="United States"/>
    <x v="228"/>
    <x v="16"/>
    <n v="85281"/>
    <s v="West"/>
    <s v="TEC-AC-10003038"/>
    <s v="Technology"/>
    <s v="Accessories"/>
    <s v="Kingston Digital DataTraveler 16GB USB 2.0"/>
    <x v="181"/>
    <n v="1"/>
    <n v="0.2"/>
    <n v="-8.9500000000001023E-2"/>
  </r>
  <r>
    <n v="3230"/>
    <s v="CA-2014-154641"/>
    <d v="2014-08-11T00:00:00"/>
    <d v="2014-08-16T00:00:00"/>
    <s v="Standard Class"/>
    <s v="KL-16645"/>
    <s v="Ken Lonsdale"/>
    <s v="Consumer"/>
    <s v="United States"/>
    <x v="20"/>
    <x v="15"/>
    <n v="10035"/>
    <s v="East"/>
    <s v="OFF-ST-10004459"/>
    <s v="Office Supplies"/>
    <s v="Storage"/>
    <s v="Tennsco Single-Tier Lockers"/>
    <x v="2602"/>
    <n v="1"/>
    <n v="0"/>
    <n v="18.766999999999996"/>
  </r>
  <r>
    <n v="3231"/>
    <s v="CA-2017-131625"/>
    <d v="2017-09-01T00:00:00"/>
    <d v="2017-09-05T00:00:00"/>
    <s v="Second Class"/>
    <s v="BN-11515"/>
    <s v="Bradley Nguyen"/>
    <s v="Consumer"/>
    <s v="United States"/>
    <x v="20"/>
    <x v="15"/>
    <n v="10009"/>
    <s v="East"/>
    <s v="FUR-FU-10004960"/>
    <s v="Furniture"/>
    <s v="Furnishings"/>
    <s v="Seth Thomas 12&quot; Clock w/ Goldtone Case"/>
    <x v="9"/>
    <n v="5"/>
    <n v="0"/>
    <n v="39.066000000000003"/>
  </r>
  <r>
    <n v="3232"/>
    <s v="US-2017-156356"/>
    <d v="2017-04-16T00:00:00"/>
    <d v="2017-04-22T00:00:00"/>
    <s v="Standard Class"/>
    <s v="ND-18370"/>
    <s v="Natalie DeCherney"/>
    <s v="Consumer"/>
    <s v="United States"/>
    <x v="12"/>
    <x v="5"/>
    <n v="77095"/>
    <s v="Central"/>
    <s v="OFF-BI-10000632"/>
    <s v="Office Supplies"/>
    <s v="Binders"/>
    <s v="Satellite Sectional Post Binders"/>
    <x v="2578"/>
    <n v="3"/>
    <n v="0.8"/>
    <n v="-44.278199999999998"/>
  </r>
  <r>
    <n v="3233"/>
    <s v="US-2017-156356"/>
    <d v="2017-04-16T00:00:00"/>
    <d v="2017-04-22T00:00:00"/>
    <s v="Standard Class"/>
    <s v="ND-18370"/>
    <s v="Natalie DeCherney"/>
    <s v="Consumer"/>
    <s v="United States"/>
    <x v="12"/>
    <x v="5"/>
    <n v="77095"/>
    <s v="Central"/>
    <s v="OFF-BI-10001107"/>
    <s v="Office Supplies"/>
    <s v="Binders"/>
    <s v="GBC White Gloss Covers, Plain Front"/>
    <x v="2603"/>
    <n v="1"/>
    <n v="0.8"/>
    <n v="-4.7784000000000013"/>
  </r>
  <r>
    <n v="3234"/>
    <s v="US-2017-156356"/>
    <d v="2017-04-16T00:00:00"/>
    <d v="2017-04-22T00:00:00"/>
    <s v="Standard Class"/>
    <s v="ND-18370"/>
    <s v="Natalie DeCherney"/>
    <s v="Consumer"/>
    <s v="United States"/>
    <x v="12"/>
    <x v="5"/>
    <n v="77095"/>
    <s v="Central"/>
    <s v="OFF-ST-10002301"/>
    <s v="Office Supplies"/>
    <s v="Storage"/>
    <s v="Tennsco Commercial Shelving"/>
    <x v="2604"/>
    <n v="2"/>
    <n v="0.2"/>
    <n v="-7.7292000000000041"/>
  </r>
  <r>
    <n v="3235"/>
    <s v="CA-2016-138933"/>
    <d v="2016-04-24T00:00:00"/>
    <d v="2016-04-27T00:00:00"/>
    <s v="First Class"/>
    <s v="JL-15130"/>
    <s v="Jack Lebron"/>
    <s v="Consumer"/>
    <s v="United States"/>
    <x v="169"/>
    <x v="1"/>
    <n v="92503"/>
    <s v="West"/>
    <s v="OFF-BI-10003355"/>
    <s v="Office Supplies"/>
    <s v="Binders"/>
    <s v="Cardinal Holdit Business Card Pockets"/>
    <x v="2217"/>
    <n v="1"/>
    <n v="0.2"/>
    <n v="1.3944000000000001"/>
  </r>
  <r>
    <n v="3236"/>
    <s v="CA-2016-140746"/>
    <d v="2016-01-15T00:00:00"/>
    <d v="2016-01-15T00:00:00"/>
    <s v="Same Day"/>
    <s v="RC-19825"/>
    <s v="Roy Collins"/>
    <s v="Consumer"/>
    <s v="United States"/>
    <x v="54"/>
    <x v="29"/>
    <n v="6824"/>
    <s v="East"/>
    <s v="FUR-TA-10002903"/>
    <s v="Furniture"/>
    <s v="Tables"/>
    <s v="Bevis Round Bullnose 29&quot; High Table Top"/>
    <x v="2605"/>
    <n v="1"/>
    <n v="0.3"/>
    <n v="-15.582599999999999"/>
  </r>
  <r>
    <n v="3237"/>
    <s v="CA-2016-146836"/>
    <d v="2016-05-02T00:00:00"/>
    <d v="2016-05-02T00:00:00"/>
    <s v="Same Day"/>
    <s v="CC-12475"/>
    <s v="Cindy Chapman"/>
    <s v="Consumer"/>
    <s v="United States"/>
    <x v="20"/>
    <x v="15"/>
    <n v="10024"/>
    <s v="East"/>
    <s v="OFF-ST-10001580"/>
    <s v="Office Supplies"/>
    <s v="Storage"/>
    <s v="Super Decoflex Portable Personal File"/>
    <x v="2606"/>
    <n v="3"/>
    <n v="0"/>
    <n v="12.5832"/>
  </r>
  <r>
    <n v="3238"/>
    <s v="CA-2016-146836"/>
    <d v="2016-05-02T00:00:00"/>
    <d v="2016-05-02T00:00:00"/>
    <s v="Same Day"/>
    <s v="CC-12475"/>
    <s v="Cindy Chapman"/>
    <s v="Consumer"/>
    <s v="United States"/>
    <x v="20"/>
    <x v="15"/>
    <n v="10024"/>
    <s v="East"/>
    <s v="OFF-BI-10000315"/>
    <s v="Office Supplies"/>
    <s v="Binders"/>
    <s v="Poly Designer Cover &amp; Back"/>
    <x v="2607"/>
    <n v="3"/>
    <n v="0.2"/>
    <n v="15.951599999999997"/>
  </r>
  <r>
    <n v="3239"/>
    <s v="US-2016-127971"/>
    <d v="2016-11-20T00:00:00"/>
    <d v="2016-11-27T00:00:00"/>
    <s v="Standard Class"/>
    <s v="DW-13195"/>
    <s v="David Wiener"/>
    <s v="Corporate"/>
    <s v="United States"/>
    <x v="12"/>
    <x v="5"/>
    <n v="77095"/>
    <s v="Central"/>
    <s v="FUR-CH-10003774"/>
    <s v="Furniture"/>
    <s v="Chairs"/>
    <s v="Global Wood Trimmed Manager's Task Chair, Khaki"/>
    <x v="2608"/>
    <n v="5"/>
    <n v="0.3"/>
    <n v="-77.333000000000013"/>
  </r>
  <r>
    <n v="3240"/>
    <s v="US-2016-127971"/>
    <d v="2016-11-20T00:00:00"/>
    <d v="2016-11-27T00:00:00"/>
    <s v="Standard Class"/>
    <s v="DW-13195"/>
    <s v="David Wiener"/>
    <s v="Corporate"/>
    <s v="United States"/>
    <x v="12"/>
    <x v="5"/>
    <n v="77095"/>
    <s v="Central"/>
    <s v="TEC-PH-10003095"/>
    <s v="Technology"/>
    <s v="Phones"/>
    <s v="Samsung HM1900 Bluetooth Headset"/>
    <x v="2609"/>
    <n v="7"/>
    <n v="0.2"/>
    <n v="46.095000000000006"/>
  </r>
  <r>
    <n v="3241"/>
    <s v="US-2016-127971"/>
    <d v="2016-11-20T00:00:00"/>
    <d v="2016-11-27T00:00:00"/>
    <s v="Standard Class"/>
    <s v="DW-13195"/>
    <s v="David Wiener"/>
    <s v="Corporate"/>
    <s v="United States"/>
    <x v="12"/>
    <x v="5"/>
    <n v="77095"/>
    <s v="Central"/>
    <s v="FUR-FU-10000023"/>
    <s v="Furniture"/>
    <s v="Furnishings"/>
    <s v="Eldon Wave Desk Accessories"/>
    <x v="2610"/>
    <n v="3"/>
    <n v="0.6"/>
    <n v="-2.8271999999999995"/>
  </r>
  <r>
    <n v="3242"/>
    <s v="US-2016-140809"/>
    <d v="2016-02-01T00:00:00"/>
    <d v="2016-02-03T00:00:00"/>
    <s v="First Class"/>
    <s v="CK-12760"/>
    <s v="Cyma Kinney"/>
    <s v="Corporate"/>
    <s v="United States"/>
    <x v="81"/>
    <x v="17"/>
    <n v="22204"/>
    <s v="South"/>
    <s v="OFF-ST-10002214"/>
    <s v="Office Supplies"/>
    <s v="Storage"/>
    <s v="X-Rack File for Hanging Folders"/>
    <x v="2015"/>
    <n v="5"/>
    <n v="0"/>
    <n v="14.676999999999998"/>
  </r>
  <r>
    <n v="3243"/>
    <s v="CA-2017-114524"/>
    <d v="2017-03-31T00:00:00"/>
    <d v="2017-04-05T00:00:00"/>
    <s v="Second Class"/>
    <s v="EG-13900"/>
    <s v="Emily Grady"/>
    <s v="Consumer"/>
    <s v="United States"/>
    <x v="22"/>
    <x v="10"/>
    <n v="60623"/>
    <s v="Central"/>
    <s v="OFF-BI-10002799"/>
    <s v="Office Supplies"/>
    <s v="Binders"/>
    <s v="SlimView Poly Binder, 3/8&quot;"/>
    <x v="2611"/>
    <n v="13"/>
    <n v="0.8"/>
    <n v="-22.895600000000005"/>
  </r>
  <r>
    <n v="3244"/>
    <s v="CA-2017-113355"/>
    <d v="2017-12-01T00:00:00"/>
    <d v="2017-12-05T00:00:00"/>
    <s v="Standard Class"/>
    <s v="SJ-20215"/>
    <s v="Sarah Jordon"/>
    <s v="Consumer"/>
    <s v="United States"/>
    <x v="55"/>
    <x v="5"/>
    <n v="75051"/>
    <s v="Central"/>
    <s v="TEC-PH-10004912"/>
    <s v="Technology"/>
    <s v="Phones"/>
    <s v="Cisco SPA112 2 Port Phone Adapter"/>
    <x v="2612"/>
    <n v="5"/>
    <n v="0.2"/>
    <n v="24.727499999999971"/>
  </r>
  <r>
    <n v="3245"/>
    <s v="CA-2017-113355"/>
    <d v="2017-12-01T00:00:00"/>
    <d v="2017-12-05T00:00:00"/>
    <s v="Standard Class"/>
    <s v="SJ-20215"/>
    <s v="Sarah Jordon"/>
    <s v="Consumer"/>
    <s v="United States"/>
    <x v="55"/>
    <x v="5"/>
    <n v="75051"/>
    <s v="Central"/>
    <s v="FUR-CH-10002602"/>
    <s v="Furniture"/>
    <s v="Chairs"/>
    <s v="DMI Arturo Collection Mission-style Design Wood Chair"/>
    <x v="2613"/>
    <n v="3"/>
    <n v="0.3"/>
    <n v="-18.117599999999996"/>
  </r>
  <r>
    <n v="3246"/>
    <s v="US-2017-140907"/>
    <d v="2017-12-10T00:00:00"/>
    <d v="2017-12-12T00:00:00"/>
    <s v="Second Class"/>
    <s v="BP-11185"/>
    <s v="Ben Peterman"/>
    <s v="Corporate"/>
    <s v="United States"/>
    <x v="4"/>
    <x v="4"/>
    <n v="98103"/>
    <s v="West"/>
    <s v="TEC-AC-10004510"/>
    <s v="Technology"/>
    <s v="Accessories"/>
    <s v="Logitech Desktop MK120 Mouse and keyboard Combo"/>
    <x v="1231"/>
    <n v="3"/>
    <n v="0"/>
    <n v="4.9079999999999977"/>
  </r>
  <r>
    <n v="3247"/>
    <s v="US-2017-140907"/>
    <d v="2017-12-10T00:00:00"/>
    <d v="2017-12-12T00:00:00"/>
    <s v="Second Class"/>
    <s v="BP-11185"/>
    <s v="Ben Peterman"/>
    <s v="Corporate"/>
    <s v="United States"/>
    <x v="4"/>
    <x v="4"/>
    <n v="98103"/>
    <s v="West"/>
    <s v="OFF-ST-10000060"/>
    <s v="Office Supplies"/>
    <s v="Storage"/>
    <s v="Fellowes Bankers Box Staxonsteel Drawer File/Stacking System"/>
    <x v="1783"/>
    <n v="5"/>
    <n v="0"/>
    <n v="38.988000000000014"/>
  </r>
  <r>
    <n v="3248"/>
    <s v="US-2017-140907"/>
    <d v="2017-12-10T00:00:00"/>
    <d v="2017-12-12T00:00:00"/>
    <s v="Second Class"/>
    <s v="BP-11185"/>
    <s v="Ben Peterman"/>
    <s v="Corporate"/>
    <s v="United States"/>
    <x v="4"/>
    <x v="4"/>
    <n v="98103"/>
    <s v="West"/>
    <s v="OFF-AR-10000799"/>
    <s v="Office Supplies"/>
    <s v="Art"/>
    <s v="Col-Erase Pencils with Erasers"/>
    <x v="2614"/>
    <n v="3"/>
    <n v="0"/>
    <n v="5.2895999999999983"/>
  </r>
  <r>
    <n v="3249"/>
    <s v="CA-2016-159730"/>
    <d v="2016-09-17T00:00:00"/>
    <d v="2016-09-21T00:00:00"/>
    <s v="Standard Class"/>
    <s v="SJ-20125"/>
    <s v="Sanjit Jacobs"/>
    <s v="Home Office"/>
    <s v="United States"/>
    <x v="4"/>
    <x v="4"/>
    <n v="98103"/>
    <s v="West"/>
    <s v="FUR-CH-10004875"/>
    <s v="Furniture"/>
    <s v="Chairs"/>
    <s v="Harbour Creations 67200 Series Stacking Chairs"/>
    <x v="2417"/>
    <n v="2"/>
    <n v="0.2"/>
    <n v="9.9651999999999994"/>
  </r>
  <r>
    <n v="3250"/>
    <s v="CA-2016-159730"/>
    <d v="2016-09-17T00:00:00"/>
    <d v="2016-09-21T00:00:00"/>
    <s v="Standard Class"/>
    <s v="SJ-20125"/>
    <s v="Sanjit Jacobs"/>
    <s v="Home Office"/>
    <s v="United States"/>
    <x v="4"/>
    <x v="4"/>
    <n v="98103"/>
    <s v="West"/>
    <s v="TEC-PH-10002085"/>
    <s v="Technology"/>
    <s v="Phones"/>
    <s v="Clarity 53712"/>
    <x v="554"/>
    <n v="2"/>
    <n v="0.2"/>
    <n v="7.9188000000000045"/>
  </r>
  <r>
    <n v="3251"/>
    <s v="CA-2016-157868"/>
    <d v="2016-12-23T00:00:00"/>
    <d v="2016-12-29T00:00:00"/>
    <s v="Standard Class"/>
    <s v="MC-17590"/>
    <s v="Matt Collister"/>
    <s v="Corporate"/>
    <s v="United States"/>
    <x v="354"/>
    <x v="12"/>
    <n v="49505"/>
    <s v="Central"/>
    <s v="OFF-FA-10000992"/>
    <s v="Office Supplies"/>
    <s v="Fasteners"/>
    <s v="Acco Clips to Go Binder Clips, 24 Clips in Two Sizes"/>
    <x v="2615"/>
    <n v="7"/>
    <n v="0"/>
    <n v="11.679499999999999"/>
  </r>
  <r>
    <n v="3252"/>
    <s v="CA-2017-119389"/>
    <d v="2017-04-17T00:00:00"/>
    <d v="2017-04-19T00:00:00"/>
    <s v="First Class"/>
    <s v="BG-11740"/>
    <s v="Bruce Geld"/>
    <s v="Consumer"/>
    <s v="United States"/>
    <x v="10"/>
    <x v="9"/>
    <n v="19120"/>
    <s v="East"/>
    <s v="FUR-FU-10001473"/>
    <s v="Furniture"/>
    <s v="Furnishings"/>
    <s v="Eldon Executive Woodline II Desk Accessories, Mahogany"/>
    <x v="2616"/>
    <n v="3"/>
    <n v="0.2"/>
    <n v="5.2773000000000003"/>
  </r>
  <r>
    <n v="3253"/>
    <s v="CA-2017-110373"/>
    <d v="2017-10-27T00:00:00"/>
    <d v="2017-10-30T00:00:00"/>
    <s v="Second Class"/>
    <s v="MA-17560"/>
    <s v="Matt Abelman"/>
    <s v="Home Office"/>
    <s v="United States"/>
    <x v="22"/>
    <x v="10"/>
    <n v="60610"/>
    <s v="Central"/>
    <s v="OFF-AR-10003045"/>
    <s v="Office Supplies"/>
    <s v="Art"/>
    <s v="Prang Colored Pencils"/>
    <x v="2617"/>
    <n v="3"/>
    <n v="0.2"/>
    <n v="2.2050000000000001"/>
  </r>
  <r>
    <n v="3254"/>
    <s v="CA-2017-110373"/>
    <d v="2017-10-27T00:00:00"/>
    <d v="2017-10-30T00:00:00"/>
    <s v="Second Class"/>
    <s v="MA-17560"/>
    <s v="Matt Abelman"/>
    <s v="Home Office"/>
    <s v="United States"/>
    <x v="22"/>
    <x v="10"/>
    <n v="60610"/>
    <s v="Central"/>
    <s v="TEC-PH-10001536"/>
    <s v="Technology"/>
    <s v="Phones"/>
    <s v="Spigen Samsung Galaxy S5 Case Wallet"/>
    <x v="2618"/>
    <n v="2"/>
    <n v="0.2"/>
    <n v="2.0387999999999984"/>
  </r>
  <r>
    <n v="3255"/>
    <s v="CA-2016-155474"/>
    <d v="2016-07-08T00:00:00"/>
    <d v="2016-07-14T00:00:00"/>
    <s v="Standard Class"/>
    <s v="CC-12220"/>
    <s v="Chris Cortes"/>
    <s v="Consumer"/>
    <s v="United States"/>
    <x v="4"/>
    <x v="4"/>
    <n v="98105"/>
    <s v="West"/>
    <s v="TEC-PH-10001580"/>
    <s v="Technology"/>
    <s v="Phones"/>
    <s v="Logitech Mobile Speakerphone P710e - speaker phone"/>
    <x v="2619"/>
    <n v="1"/>
    <n v="0.2"/>
    <n v="9.4485999999999954"/>
  </r>
  <r>
    <n v="3256"/>
    <s v="CA-2016-155474"/>
    <d v="2016-07-08T00:00:00"/>
    <d v="2016-07-14T00:00:00"/>
    <s v="Standard Class"/>
    <s v="CC-12220"/>
    <s v="Chris Cortes"/>
    <s v="Consumer"/>
    <s v="United States"/>
    <x v="4"/>
    <x v="4"/>
    <n v="98105"/>
    <s v="West"/>
    <s v="OFF-BI-10004209"/>
    <s v="Office Supplies"/>
    <s v="Binders"/>
    <s v="Fellowes Twister Kit, Gray/Clear, 3/pkg"/>
    <x v="1768"/>
    <n v="3"/>
    <n v="0.2"/>
    <n v="6.0299999999999994"/>
  </r>
  <r>
    <n v="3257"/>
    <s v="CA-2015-155453"/>
    <d v="2015-08-09T00:00:00"/>
    <d v="2015-08-14T00:00:00"/>
    <s v="Standard Class"/>
    <s v="RA-19885"/>
    <s v="Ruben Ausman"/>
    <s v="Corporate"/>
    <s v="United States"/>
    <x v="108"/>
    <x v="2"/>
    <n v="32216"/>
    <s v="South"/>
    <s v="OFF-LA-10001613"/>
    <s v="Office Supplies"/>
    <s v="Labels"/>
    <s v="Avery File Folder Labels"/>
    <x v="877"/>
    <n v="2"/>
    <n v="0.2"/>
    <n v="1.6704000000000001"/>
  </r>
  <r>
    <n v="3258"/>
    <s v="US-2016-161844"/>
    <d v="2016-12-09T00:00:00"/>
    <d v="2016-12-14T00:00:00"/>
    <s v="Second Class"/>
    <s v="DK-12835"/>
    <s v="Damala Kotsonis"/>
    <s v="Corporate"/>
    <s v="United States"/>
    <x v="47"/>
    <x v="18"/>
    <n v="37064"/>
    <s v="South"/>
    <s v="FUR-TA-10001676"/>
    <s v="Furniture"/>
    <s v="Tables"/>
    <s v="Hon 61000 Series Interactive Training Tables"/>
    <x v="2620"/>
    <n v="3"/>
    <n v="0.4"/>
    <n v="-29.323800000000006"/>
  </r>
  <r>
    <n v="3259"/>
    <s v="US-2016-161844"/>
    <d v="2016-12-09T00:00:00"/>
    <d v="2016-12-14T00:00:00"/>
    <s v="Second Class"/>
    <s v="DK-12835"/>
    <s v="Damala Kotsonis"/>
    <s v="Corporate"/>
    <s v="United States"/>
    <x v="47"/>
    <x v="18"/>
    <n v="37064"/>
    <s v="South"/>
    <s v="OFF-BI-10003712"/>
    <s v="Office Supplies"/>
    <s v="Binders"/>
    <s v="Acco Pressboard Covers with Storage Hooks, 14 7/8&quot; x 11&quot;, Light Blue"/>
    <x v="194"/>
    <n v="2"/>
    <n v="0.7"/>
    <n v="-2.0621999999999998"/>
  </r>
  <r>
    <n v="3260"/>
    <s v="US-2016-162103"/>
    <d v="2016-11-13T00:00:00"/>
    <d v="2016-11-17T00:00:00"/>
    <s v="Standard Class"/>
    <s v="LB-16795"/>
    <s v="Laurel Beltran"/>
    <s v="Home Office"/>
    <s v="United States"/>
    <x v="336"/>
    <x v="10"/>
    <n v="60035"/>
    <s v="Central"/>
    <s v="OFF-BI-10000285"/>
    <s v="Office Supplies"/>
    <s v="Binders"/>
    <s v="XtraLife ClearVue Slant-D Ring Binders by Cardinal"/>
    <x v="2621"/>
    <n v="2"/>
    <n v="0.8"/>
    <n v="-4.7040000000000006"/>
  </r>
  <r>
    <n v="3261"/>
    <s v="CA-2014-151554"/>
    <d v="2014-11-14T00:00:00"/>
    <d v="2014-11-15T00:00:00"/>
    <s v="First Class"/>
    <s v="CM-11815"/>
    <s v="Candace McMahon"/>
    <s v="Corporate"/>
    <s v="United States"/>
    <x v="45"/>
    <x v="5"/>
    <n v="77506"/>
    <s v="Central"/>
    <s v="OFF-PA-10004609"/>
    <s v="Office Supplies"/>
    <s v="Paper"/>
    <s v="Xerox 221"/>
    <x v="561"/>
    <n v="4"/>
    <n v="0.2"/>
    <n v="7.2576000000000001"/>
  </r>
  <r>
    <n v="3262"/>
    <s v="CA-2014-140662"/>
    <d v="2014-11-17T00:00:00"/>
    <d v="2014-11-19T00:00:00"/>
    <s v="First Class"/>
    <s v="TS-21205"/>
    <s v="Thomas Seio"/>
    <s v="Corporate"/>
    <s v="United States"/>
    <x v="8"/>
    <x v="1"/>
    <n v="94109"/>
    <s v="West"/>
    <s v="TEC-AC-10001314"/>
    <s v="Technology"/>
    <s v="Accessories"/>
    <s v="Case Logic 2.4GHz Wireless Keyboard"/>
    <x v="2622"/>
    <n v="2"/>
    <n v="0"/>
    <n v="7.9983999999999895"/>
  </r>
  <r>
    <n v="3263"/>
    <s v="CA-2014-140662"/>
    <d v="2014-11-17T00:00:00"/>
    <d v="2014-11-19T00:00:00"/>
    <s v="First Class"/>
    <s v="TS-21205"/>
    <s v="Thomas Seio"/>
    <s v="Corporate"/>
    <s v="United States"/>
    <x v="8"/>
    <x v="1"/>
    <n v="94109"/>
    <s v="West"/>
    <s v="OFF-PA-10003395"/>
    <s v="Office Supplies"/>
    <s v="Paper"/>
    <s v="Xerox 1941"/>
    <x v="2623"/>
    <n v="7"/>
    <n v="0"/>
    <n v="352.29599999999999"/>
  </r>
  <r>
    <n v="3264"/>
    <s v="CA-2014-140662"/>
    <d v="2014-11-17T00:00:00"/>
    <d v="2014-11-19T00:00:00"/>
    <s v="First Class"/>
    <s v="TS-21205"/>
    <s v="Thomas Seio"/>
    <s v="Corporate"/>
    <s v="United States"/>
    <x v="8"/>
    <x v="1"/>
    <n v="94109"/>
    <s v="West"/>
    <s v="OFF-AP-10001242"/>
    <s v="Office Supplies"/>
    <s v="Appliances"/>
    <s v="APC 7 Outlet Network SurgeArrest Surge Protector"/>
    <x v="2624"/>
    <n v="3"/>
    <n v="0"/>
    <n v="72.431999999999988"/>
  </r>
  <r>
    <n v="3265"/>
    <s v="CA-2016-122518"/>
    <d v="2016-03-04T00:00:00"/>
    <d v="2016-03-08T00:00:00"/>
    <s v="Second Class"/>
    <s v="RF-19345"/>
    <s v="Randy Ferguson"/>
    <s v="Corporate"/>
    <s v="United States"/>
    <x v="100"/>
    <x v="2"/>
    <n v="33180"/>
    <s v="South"/>
    <s v="OFF-LA-10001641"/>
    <s v="Office Supplies"/>
    <s v="Labels"/>
    <s v="Avery 518"/>
    <x v="1973"/>
    <n v="4"/>
    <n v="0.2"/>
    <n v="3.528"/>
  </r>
  <r>
    <n v="3266"/>
    <s v="US-2014-126571"/>
    <d v="2014-10-11T00:00:00"/>
    <d v="2014-10-15T00:00:00"/>
    <s v="Standard Class"/>
    <s v="JF-15565"/>
    <s v="Jill Fjeld"/>
    <s v="Consumer"/>
    <s v="United States"/>
    <x v="10"/>
    <x v="9"/>
    <n v="19120"/>
    <s v="East"/>
    <s v="OFF-ST-10003816"/>
    <s v="Office Supplies"/>
    <s v="Storage"/>
    <s v="Fellowes High-Stak Drawer Files"/>
    <x v="2625"/>
    <n v="2"/>
    <n v="0.2"/>
    <n v="10.571399999999983"/>
  </r>
  <r>
    <n v="3267"/>
    <s v="US-2014-126571"/>
    <d v="2014-10-11T00:00:00"/>
    <d v="2014-10-15T00:00:00"/>
    <s v="Standard Class"/>
    <s v="JF-15565"/>
    <s v="Jill Fjeld"/>
    <s v="Consumer"/>
    <s v="United States"/>
    <x v="10"/>
    <x v="9"/>
    <n v="19120"/>
    <s v="East"/>
    <s v="OFF-EN-10002230"/>
    <s v="Office Supplies"/>
    <s v="Envelopes"/>
    <s v="Airmail Envelopes"/>
    <x v="2626"/>
    <n v="3"/>
    <n v="0.2"/>
    <n v="67.983299999999986"/>
  </r>
  <r>
    <n v="3268"/>
    <s v="CA-2014-143840"/>
    <d v="2014-05-22T00:00:00"/>
    <d v="2014-05-29T00:00:00"/>
    <s v="Standard Class"/>
    <s v="EH-14185"/>
    <s v="Evan Henry"/>
    <s v="Consumer"/>
    <s v="United States"/>
    <x v="27"/>
    <x v="19"/>
    <n v="35601"/>
    <s v="South"/>
    <s v="TEC-PH-10002660"/>
    <s v="Technology"/>
    <s v="Phones"/>
    <s v="Nortel Networks T7316 E Nt8 B27"/>
    <x v="2627"/>
    <n v="2"/>
    <n v="0"/>
    <n v="33.995000000000005"/>
  </r>
  <r>
    <n v="3269"/>
    <s v="CA-2014-143840"/>
    <d v="2014-05-22T00:00:00"/>
    <d v="2014-05-29T00:00:00"/>
    <s v="Standard Class"/>
    <s v="EH-14185"/>
    <s v="Evan Henry"/>
    <s v="Consumer"/>
    <s v="United States"/>
    <x v="27"/>
    <x v="19"/>
    <n v="35601"/>
    <s v="South"/>
    <s v="TEC-PH-10003171"/>
    <s v="Technology"/>
    <s v="Phones"/>
    <s v="Plantronics Encore H101 Dual Earpieces Headset"/>
    <x v="2628"/>
    <n v="1"/>
    <n v="0"/>
    <n v="12.585999999999999"/>
  </r>
  <r>
    <n v="3270"/>
    <s v="CA-2014-115980"/>
    <d v="2014-07-15T00:00:00"/>
    <d v="2014-07-19T00:00:00"/>
    <s v="Standard Class"/>
    <s v="VW-21775"/>
    <s v="Victoria Wilson"/>
    <s v="Corporate"/>
    <s v="United States"/>
    <x v="298"/>
    <x v="44"/>
    <n v="57103"/>
    <s v="Central"/>
    <s v="TEC-AC-10003709"/>
    <s v="Technology"/>
    <s v="Accessories"/>
    <s v="Maxell 4.7GB DVD-R 5/Pack"/>
    <x v="2629"/>
    <n v="3"/>
    <n v="0"/>
    <n v="1.3068000000000004"/>
  </r>
  <r>
    <n v="3271"/>
    <s v="CA-2014-115980"/>
    <d v="2014-07-15T00:00:00"/>
    <d v="2014-07-19T00:00:00"/>
    <s v="Standard Class"/>
    <s v="VW-21775"/>
    <s v="Victoria Wilson"/>
    <s v="Corporate"/>
    <s v="United States"/>
    <x v="298"/>
    <x v="44"/>
    <n v="57103"/>
    <s v="Central"/>
    <s v="OFF-FA-10000304"/>
    <s v="Office Supplies"/>
    <s v="Fasteners"/>
    <s v="Advantus Push Pins"/>
    <x v="2630"/>
    <n v="3"/>
    <n v="0"/>
    <n v="2.6814000000000004"/>
  </r>
  <r>
    <n v="3272"/>
    <s v="CA-2015-155145"/>
    <d v="2015-12-27T00:00:00"/>
    <d v="2015-12-29T00:00:00"/>
    <s v="Second Class"/>
    <s v="KN-16450"/>
    <s v="Kean Nguyen"/>
    <s v="Corporate"/>
    <s v="United States"/>
    <x v="355"/>
    <x v="1"/>
    <n v="93277"/>
    <s v="West"/>
    <s v="TEC-AC-10003709"/>
    <s v="Technology"/>
    <s v="Accessories"/>
    <s v="Maxell 4.7GB DVD-R 5/Pack"/>
    <x v="1063"/>
    <n v="8"/>
    <n v="0"/>
    <n v="3.4848000000000008"/>
  </r>
  <r>
    <n v="3273"/>
    <s v="CA-2015-146038"/>
    <d v="2015-02-09T00:00:00"/>
    <d v="2015-02-16T00:00:00"/>
    <s v="Standard Class"/>
    <s v="SJ-20215"/>
    <s v="Sarah Jordon"/>
    <s v="Consumer"/>
    <s v="United States"/>
    <x v="1"/>
    <x v="1"/>
    <n v="90049"/>
    <s v="West"/>
    <s v="FUR-CH-10002774"/>
    <s v="Furniture"/>
    <s v="Chairs"/>
    <s v="Global Deluxe Stacking Chair, Gray"/>
    <x v="2631"/>
    <n v="5"/>
    <n v="0.2"/>
    <n v="22.940999999999995"/>
  </r>
  <r>
    <n v="3274"/>
    <s v="CA-2017-133865"/>
    <d v="2017-05-08T00:00:00"/>
    <d v="2017-05-12T00:00:00"/>
    <s v="Standard Class"/>
    <s v="PS-19045"/>
    <s v="Penelope Sewall"/>
    <s v="Home Office"/>
    <s v="United States"/>
    <x v="1"/>
    <x v="1"/>
    <n v="90032"/>
    <s v="West"/>
    <s v="TEC-CO-10001046"/>
    <s v="Technology"/>
    <s v="Copiers"/>
    <s v="Canon Imageclass D680 Copier / Fax"/>
    <x v="2632"/>
    <n v="6"/>
    <n v="0.2"/>
    <n v="1049.9849999999999"/>
  </r>
  <r>
    <n v="3275"/>
    <s v="CA-2017-116358"/>
    <d v="2017-11-02T00:00:00"/>
    <d v="2017-11-06T00:00:00"/>
    <s v="Standard Class"/>
    <s v="KM-16225"/>
    <s v="Kalyca Meade"/>
    <s v="Corporate"/>
    <s v="United States"/>
    <x v="356"/>
    <x v="41"/>
    <n v="66212"/>
    <s v="Central"/>
    <s v="OFF-FA-10003495"/>
    <s v="Office Supplies"/>
    <s v="Fasteners"/>
    <s v="Staples"/>
    <x v="2614"/>
    <n v="3"/>
    <n v="0"/>
    <n v="9.120000000000001"/>
  </r>
  <r>
    <n v="3276"/>
    <s v="CA-2017-116358"/>
    <d v="2017-11-02T00:00:00"/>
    <d v="2017-11-06T00:00:00"/>
    <s v="Standard Class"/>
    <s v="KM-16225"/>
    <s v="Kalyca Meade"/>
    <s v="Corporate"/>
    <s v="United States"/>
    <x v="356"/>
    <x v="41"/>
    <n v="66212"/>
    <s v="Central"/>
    <s v="OFF-AR-10004685"/>
    <s v="Office Supplies"/>
    <s v="Art"/>
    <s v="Binney &amp; Smith Crayola Metallic Colored Pencils, 8-Color Set"/>
    <x v="2633"/>
    <n v="6"/>
    <n v="0"/>
    <n v="9.1673999999999989"/>
  </r>
  <r>
    <n v="3277"/>
    <s v="CA-2014-102988"/>
    <d v="2014-04-05T00:00:00"/>
    <d v="2014-04-09T00:00:00"/>
    <s v="Second Class"/>
    <s v="GM-14695"/>
    <s v="Greg Maxwell"/>
    <s v="Corporate"/>
    <s v="United States"/>
    <x v="166"/>
    <x v="17"/>
    <n v="22304"/>
    <s v="South"/>
    <s v="OFF-AR-10004757"/>
    <s v="Office Supplies"/>
    <s v="Art"/>
    <s v="Crayola Colored Pencils"/>
    <x v="1011"/>
    <n v="7"/>
    <n v="0"/>
    <n v="7.5767999999999986"/>
  </r>
  <r>
    <n v="3278"/>
    <s v="CA-2014-102988"/>
    <d v="2014-04-05T00:00:00"/>
    <d v="2014-04-09T00:00:00"/>
    <s v="Second Class"/>
    <s v="GM-14695"/>
    <s v="Greg Maxwell"/>
    <s v="Corporate"/>
    <s v="United States"/>
    <x v="166"/>
    <x v="17"/>
    <n v="22304"/>
    <s v="South"/>
    <s v="TEC-PH-10001615"/>
    <s v="Technology"/>
    <s v="Phones"/>
    <s v="AT&amp;T CL82213"/>
    <x v="2634"/>
    <n v="1"/>
    <n v="0"/>
    <n v="8.4070999999999962"/>
  </r>
  <r>
    <n v="3279"/>
    <s v="CA-2014-102988"/>
    <d v="2014-04-05T00:00:00"/>
    <d v="2014-04-09T00:00:00"/>
    <s v="Second Class"/>
    <s v="GM-14695"/>
    <s v="Greg Maxwell"/>
    <s v="Corporate"/>
    <s v="United States"/>
    <x v="166"/>
    <x v="17"/>
    <n v="22304"/>
    <s v="South"/>
    <s v="OFF-PA-10003349"/>
    <s v="Office Supplies"/>
    <s v="Paper"/>
    <s v="Xerox 1957"/>
    <x v="91"/>
    <n v="2"/>
    <n v="0"/>
    <n v="6.3504000000000005"/>
  </r>
  <r>
    <n v="3280"/>
    <s v="CA-2014-102988"/>
    <d v="2014-04-05T00:00:00"/>
    <d v="2014-04-09T00:00:00"/>
    <s v="Second Class"/>
    <s v="GM-14695"/>
    <s v="Greg Maxwell"/>
    <s v="Corporate"/>
    <s v="United States"/>
    <x v="166"/>
    <x v="17"/>
    <n v="22304"/>
    <s v="South"/>
    <s v="OFF-AR-10000127"/>
    <s v="Office Supplies"/>
    <s v="Art"/>
    <s v="Newell 321"/>
    <x v="1011"/>
    <n v="7"/>
    <n v="0"/>
    <n v="6.6583999999999968"/>
  </r>
  <r>
    <n v="3281"/>
    <s v="CA-2014-102988"/>
    <d v="2014-04-05T00:00:00"/>
    <d v="2014-04-09T00:00:00"/>
    <s v="Second Class"/>
    <s v="GM-14695"/>
    <s v="Greg Maxwell"/>
    <s v="Corporate"/>
    <s v="United States"/>
    <x v="166"/>
    <x v="17"/>
    <n v="22304"/>
    <s v="South"/>
    <s v="OFF-SU-10002881"/>
    <s v="Office Supplies"/>
    <s v="Supplies"/>
    <s v="Martin Yale Chadless Opener Electric Letter Opener"/>
    <x v="2635"/>
    <n v="5"/>
    <n v="0"/>
    <n v="83.281000000000063"/>
  </r>
  <r>
    <n v="3282"/>
    <s v="US-2014-117170"/>
    <d v="2014-09-17T00:00:00"/>
    <d v="2014-09-24T00:00:00"/>
    <s v="Standard Class"/>
    <s v="KT-16465"/>
    <s v="Kean Takahito"/>
    <s v="Consumer"/>
    <s v="United States"/>
    <x v="253"/>
    <x v="3"/>
    <n v="27604"/>
    <s v="South"/>
    <s v="TEC-AC-10001109"/>
    <s v="Technology"/>
    <s v="Accessories"/>
    <s v="Logitech Trackman Marble Mouse"/>
    <x v="736"/>
    <n v="2"/>
    <n v="0.2"/>
    <n v="13.195600000000001"/>
  </r>
  <r>
    <n v="3283"/>
    <s v="US-2014-117170"/>
    <d v="2014-09-17T00:00:00"/>
    <d v="2014-09-24T00:00:00"/>
    <s v="Standard Class"/>
    <s v="KT-16465"/>
    <s v="Kean Takahito"/>
    <s v="Consumer"/>
    <s v="United States"/>
    <x v="253"/>
    <x v="3"/>
    <n v="27604"/>
    <s v="South"/>
    <s v="OFF-PA-10000682"/>
    <s v="Office Supplies"/>
    <s v="Paper"/>
    <s v="Xerox 1924"/>
    <x v="701"/>
    <n v="1"/>
    <n v="0.2"/>
    <n v="1.6762000000000001"/>
  </r>
  <r>
    <n v="3284"/>
    <s v="CA-2014-159478"/>
    <d v="2014-09-30T00:00:00"/>
    <d v="2014-10-06T00:00:00"/>
    <s v="Standard Class"/>
    <s v="MH-17785"/>
    <s v="Maya Herman"/>
    <s v="Corporate"/>
    <s v="United States"/>
    <x v="20"/>
    <x v="15"/>
    <n v="10035"/>
    <s v="East"/>
    <s v="FUR-FU-10000221"/>
    <s v="Furniture"/>
    <s v="Furnishings"/>
    <s v="Master Caster Door Stop, Brown"/>
    <x v="597"/>
    <n v="3"/>
    <n v="0"/>
    <n v="5.1815999999999995"/>
  </r>
  <r>
    <n v="3285"/>
    <s v="CA-2014-103702"/>
    <d v="2014-09-12T00:00:00"/>
    <d v="2014-09-17T00:00:00"/>
    <s v="Standard Class"/>
    <s v="AF-10885"/>
    <s v="Art Foster"/>
    <s v="Consumer"/>
    <s v="United States"/>
    <x v="54"/>
    <x v="24"/>
    <n v="45014"/>
    <s v="East"/>
    <s v="OFF-BI-10002429"/>
    <s v="Office Supplies"/>
    <s v="Binders"/>
    <s v="Premier Elliptical Ring Binder, Black"/>
    <x v="2636"/>
    <n v="7"/>
    <n v="0.7"/>
    <n v="-46.877600000000001"/>
  </r>
  <r>
    <n v="3286"/>
    <s v="CA-2017-150525"/>
    <d v="2017-02-20T00:00:00"/>
    <d v="2017-02-25T00:00:00"/>
    <s v="Standard Class"/>
    <s v="JP-16135"/>
    <s v="Julie Prescott"/>
    <s v="Home Office"/>
    <s v="United States"/>
    <x v="254"/>
    <x v="26"/>
    <n v="74403"/>
    <s v="Central"/>
    <s v="OFF-AR-10002375"/>
    <s v="Office Supplies"/>
    <s v="Art"/>
    <s v="Newell 351"/>
    <x v="2637"/>
    <n v="2"/>
    <n v="0"/>
    <n v="1.9023999999999992"/>
  </r>
  <r>
    <n v="3287"/>
    <s v="CA-2017-150525"/>
    <d v="2017-02-20T00:00:00"/>
    <d v="2017-02-25T00:00:00"/>
    <s v="Standard Class"/>
    <s v="JP-16135"/>
    <s v="Julie Prescott"/>
    <s v="Home Office"/>
    <s v="United States"/>
    <x v="254"/>
    <x v="26"/>
    <n v="74403"/>
    <s v="Central"/>
    <s v="OFF-AP-10000595"/>
    <s v="Office Supplies"/>
    <s v="Appliances"/>
    <s v="Disposable Triple-Filter Dust Bags"/>
    <x v="2638"/>
    <n v="3"/>
    <n v="0"/>
    <n v="3.4086000000000003"/>
  </r>
  <r>
    <n v="3288"/>
    <s v="CA-2015-157770"/>
    <d v="2015-12-13T00:00:00"/>
    <d v="2015-12-15T00:00:00"/>
    <s v="First Class"/>
    <s v="RD-19585"/>
    <s v="Rob Dowd"/>
    <s v="Consumer"/>
    <s v="United States"/>
    <x v="357"/>
    <x v="1"/>
    <n v="92592"/>
    <s v="West"/>
    <s v="TEC-PH-10001530"/>
    <s v="Technology"/>
    <s v="Phones"/>
    <s v="Plantronics Voyager Pro Legend"/>
    <x v="2639"/>
    <n v="3"/>
    <n v="0.2"/>
    <n v="49.437599999999975"/>
  </r>
  <r>
    <n v="3289"/>
    <s v="CA-2015-157770"/>
    <d v="2015-12-13T00:00:00"/>
    <d v="2015-12-15T00:00:00"/>
    <s v="First Class"/>
    <s v="RD-19585"/>
    <s v="Rob Dowd"/>
    <s v="Consumer"/>
    <s v="United States"/>
    <x v="357"/>
    <x v="1"/>
    <n v="92592"/>
    <s v="West"/>
    <s v="OFF-BI-10000050"/>
    <s v="Office Supplies"/>
    <s v="Binders"/>
    <s v="Angle-D Binders with Locking Rings, Label Holders"/>
    <x v="2640"/>
    <n v="5"/>
    <n v="0.2"/>
    <n v="9.8549999999999969"/>
  </r>
  <r>
    <n v="3290"/>
    <s v="CA-2015-157770"/>
    <d v="2015-12-13T00:00:00"/>
    <d v="2015-12-15T00:00:00"/>
    <s v="First Class"/>
    <s v="RD-19585"/>
    <s v="Rob Dowd"/>
    <s v="Consumer"/>
    <s v="United States"/>
    <x v="357"/>
    <x v="1"/>
    <n v="92592"/>
    <s v="West"/>
    <s v="TEC-AC-10001552"/>
    <s v="Technology"/>
    <s v="Accessories"/>
    <s v="Logitech K350 2.4Ghz Wireless Keyboard"/>
    <x v="2641"/>
    <n v="5"/>
    <n v="0"/>
    <n v="27.373499999999993"/>
  </r>
  <r>
    <n v="3291"/>
    <s v="CA-2015-157770"/>
    <d v="2015-12-13T00:00:00"/>
    <d v="2015-12-15T00:00:00"/>
    <s v="First Class"/>
    <s v="RD-19585"/>
    <s v="Rob Dowd"/>
    <s v="Consumer"/>
    <s v="United States"/>
    <x v="357"/>
    <x v="1"/>
    <n v="92592"/>
    <s v="West"/>
    <s v="TEC-AC-10003399"/>
    <s v="Technology"/>
    <s v="Accessories"/>
    <s v="Memorex Mini Travel Drive 64 GB USB 2.0 Flash Drive"/>
    <x v="2642"/>
    <n v="1"/>
    <n v="0"/>
    <n v="15.220800000000001"/>
  </r>
  <r>
    <n v="3292"/>
    <s v="CA-2016-167290"/>
    <d v="2016-10-30T00:00:00"/>
    <d v="2016-11-04T00:00:00"/>
    <s v="Standard Class"/>
    <s v="JF-15295"/>
    <s v="Jason Fortune-"/>
    <s v="Consumer"/>
    <s v="United States"/>
    <x v="341"/>
    <x v="12"/>
    <n v="48310"/>
    <s v="Central"/>
    <s v="OFF-AR-10004078"/>
    <s v="Office Supplies"/>
    <s v="Art"/>
    <s v="Newell 312"/>
    <x v="2643"/>
    <n v="2"/>
    <n v="0"/>
    <n v="3.5039999999999996"/>
  </r>
  <r>
    <n v="3293"/>
    <s v="CA-2014-106264"/>
    <d v="2014-12-26T00:00:00"/>
    <d v="2014-12-30T00:00:00"/>
    <s v="Standard Class"/>
    <s v="CK-12595"/>
    <s v="Clytie Kelty"/>
    <s v="Consumer"/>
    <s v="United States"/>
    <x v="70"/>
    <x v="1"/>
    <n v="92024"/>
    <s v="West"/>
    <s v="OFF-SU-10002189"/>
    <s v="Office Supplies"/>
    <s v="Supplies"/>
    <s v="Acme Rosewood Handle Letter Opener"/>
    <x v="2644"/>
    <n v="3"/>
    <n v="0"/>
    <n v="0.11909999999999954"/>
  </r>
  <r>
    <n v="3294"/>
    <s v="CA-2014-106264"/>
    <d v="2014-12-26T00:00:00"/>
    <d v="2014-12-30T00:00:00"/>
    <s v="Standard Class"/>
    <s v="CK-12595"/>
    <s v="Clytie Kelty"/>
    <s v="Consumer"/>
    <s v="United States"/>
    <x v="70"/>
    <x v="1"/>
    <n v="92024"/>
    <s v="West"/>
    <s v="FUR-FU-10001852"/>
    <s v="Furniture"/>
    <s v="Furnishings"/>
    <s v="Eldon Regeneration Recycled Desk Accessories, Smoke"/>
    <x v="2645"/>
    <n v="2"/>
    <n v="0"/>
    <n v="1.1135999999999999"/>
  </r>
  <r>
    <n v="3295"/>
    <s v="CA-2014-138023"/>
    <d v="2014-08-15T00:00:00"/>
    <d v="2014-08-18T00:00:00"/>
    <s v="First Class"/>
    <s v="KH-16510"/>
    <s v="Keith Herrera"/>
    <s v="Consumer"/>
    <s v="United States"/>
    <x v="61"/>
    <x v="5"/>
    <n v="75081"/>
    <s v="Central"/>
    <s v="OFF-BI-10003638"/>
    <s v="Office Supplies"/>
    <s v="Binders"/>
    <s v="GBC Durable Plastic Covers"/>
    <x v="2646"/>
    <n v="8"/>
    <n v="0.8"/>
    <n v="-52.632000000000019"/>
  </r>
  <r>
    <n v="3296"/>
    <s v="CA-2017-113418"/>
    <d v="2017-10-01T00:00:00"/>
    <d v="2017-10-03T00:00:00"/>
    <s v="First Class"/>
    <s v="CM-12655"/>
    <s v="Corinna Mitchell"/>
    <s v="Home Office"/>
    <s v="United States"/>
    <x v="20"/>
    <x v="15"/>
    <n v="10035"/>
    <s v="East"/>
    <s v="TEC-MA-10002428"/>
    <s v="Technology"/>
    <s v="Machines"/>
    <s v="Fellowes Powershred HS-440 4-Sheet High Security Shredder"/>
    <x v="2647"/>
    <n v="11"/>
    <n v="0"/>
    <n v="767.20049999999992"/>
  </r>
  <r>
    <n v="3297"/>
    <s v="US-2015-110569"/>
    <d v="2015-05-23T00:00:00"/>
    <d v="2015-05-30T00:00:00"/>
    <s v="Standard Class"/>
    <s v="EB-13870"/>
    <s v="Emily Burns"/>
    <s v="Consumer"/>
    <s v="United States"/>
    <x v="42"/>
    <x v="16"/>
    <n v="85023"/>
    <s v="West"/>
    <s v="OFF-BI-10001036"/>
    <s v="Office Supplies"/>
    <s v="Binders"/>
    <s v="Cardinal EasyOpen D-Ring Binders"/>
    <x v="2648"/>
    <n v="7"/>
    <n v="0.7"/>
    <n v="-12.795999999999999"/>
  </r>
  <r>
    <n v="3298"/>
    <s v="US-2015-110569"/>
    <d v="2015-05-23T00:00:00"/>
    <d v="2015-05-30T00:00:00"/>
    <s v="Standard Class"/>
    <s v="EB-13870"/>
    <s v="Emily Burns"/>
    <s v="Consumer"/>
    <s v="United States"/>
    <x v="42"/>
    <x v="16"/>
    <n v="85023"/>
    <s v="West"/>
    <s v="OFF-AP-10004708"/>
    <s v="Office Supplies"/>
    <s v="Appliances"/>
    <s v="Fellowes Superior 10 Outlet Split Surge Protector"/>
    <x v="1632"/>
    <n v="4"/>
    <n v="0.2"/>
    <n v="13.701599999999988"/>
  </r>
  <r>
    <n v="3299"/>
    <s v="CA-2017-136308"/>
    <d v="2017-11-16T00:00:00"/>
    <d v="2017-11-16T00:00:00"/>
    <s v="Same Day"/>
    <s v="MW-18235"/>
    <s v="Mitch Willingham"/>
    <s v="Corporate"/>
    <s v="United States"/>
    <x v="8"/>
    <x v="1"/>
    <n v="94122"/>
    <s v="West"/>
    <s v="TEC-MA-10000488"/>
    <s v="Technology"/>
    <s v="Machines"/>
    <s v="Bady BDG101FRU Card Printer"/>
    <x v="2252"/>
    <n v="3"/>
    <n v="0.2"/>
    <n v="215.99729999999977"/>
  </r>
  <r>
    <n v="3300"/>
    <s v="US-2014-159926"/>
    <d v="2014-11-18T00:00:00"/>
    <d v="2014-11-22T00:00:00"/>
    <s v="Standard Class"/>
    <s v="CS-11950"/>
    <s v="Carlos Soltero"/>
    <s v="Consumer"/>
    <s v="United States"/>
    <x v="10"/>
    <x v="9"/>
    <n v="19140"/>
    <s v="East"/>
    <s v="OFF-BI-10003656"/>
    <s v="Office Supplies"/>
    <s v="Binders"/>
    <s v="Fellowes PB200 Plastic Comb Binding Machine"/>
    <x v="2649"/>
    <n v="1"/>
    <n v="0.7"/>
    <n v="-40.797600000000003"/>
  </r>
  <r>
    <n v="3301"/>
    <s v="US-2014-159926"/>
    <d v="2014-11-18T00:00:00"/>
    <d v="2014-11-22T00:00:00"/>
    <s v="Standard Class"/>
    <s v="CS-11950"/>
    <s v="Carlos Soltero"/>
    <s v="Consumer"/>
    <s v="United States"/>
    <x v="10"/>
    <x v="9"/>
    <n v="19140"/>
    <s v="East"/>
    <s v="OFF-ST-10003656"/>
    <s v="Office Supplies"/>
    <s v="Storage"/>
    <s v="Safco Industrial Wire Shelving"/>
    <x v="2650"/>
    <n v="1"/>
    <n v="0.2"/>
    <n v="-16.318300000000001"/>
  </r>
  <r>
    <n v="3302"/>
    <s v="US-2014-159926"/>
    <d v="2014-11-18T00:00:00"/>
    <d v="2014-11-22T00:00:00"/>
    <s v="Standard Class"/>
    <s v="CS-11950"/>
    <s v="Carlos Soltero"/>
    <s v="Consumer"/>
    <s v="United States"/>
    <x v="10"/>
    <x v="9"/>
    <n v="19140"/>
    <s v="East"/>
    <s v="TEC-PH-10001128"/>
    <s v="Technology"/>
    <s v="Phones"/>
    <s v="Motorola Droid Maxx"/>
    <x v="2651"/>
    <n v="6"/>
    <n v="0.4"/>
    <n v="-107.99280000000002"/>
  </r>
  <r>
    <n v="3303"/>
    <s v="US-2014-159926"/>
    <d v="2014-11-18T00:00:00"/>
    <d v="2014-11-22T00:00:00"/>
    <s v="Standard Class"/>
    <s v="CS-11950"/>
    <s v="Carlos Soltero"/>
    <s v="Consumer"/>
    <s v="United States"/>
    <x v="10"/>
    <x v="9"/>
    <n v="19140"/>
    <s v="East"/>
    <s v="FUR-FU-10001473"/>
    <s v="Furniture"/>
    <s v="Furnishings"/>
    <s v="Eldon Executive Woodline II Desk Accessories, Mahogany"/>
    <x v="2616"/>
    <n v="3"/>
    <n v="0.2"/>
    <n v="5.2773000000000003"/>
  </r>
  <r>
    <n v="3304"/>
    <s v="US-2014-159926"/>
    <d v="2014-11-18T00:00:00"/>
    <d v="2014-11-22T00:00:00"/>
    <s v="Standard Class"/>
    <s v="CS-11950"/>
    <s v="Carlos Soltero"/>
    <s v="Consumer"/>
    <s v="United States"/>
    <x v="10"/>
    <x v="9"/>
    <n v="19140"/>
    <s v="East"/>
    <s v="OFF-BI-10004656"/>
    <s v="Office Supplies"/>
    <s v="Binders"/>
    <s v="Peel &amp; Stick Add-On Corner Pockets"/>
    <x v="2652"/>
    <n v="3"/>
    <n v="0.7"/>
    <n v="-1.4255999999999998"/>
  </r>
  <r>
    <n v="3305"/>
    <s v="CA-2014-104738"/>
    <d v="2014-12-30T00:00:00"/>
    <d v="2015-01-01T00:00:00"/>
    <s v="Second Class"/>
    <s v="SP-20620"/>
    <s v="Stefania Perrino"/>
    <s v="Corporate"/>
    <s v="United States"/>
    <x v="128"/>
    <x v="5"/>
    <n v="78041"/>
    <s v="Central"/>
    <s v="OFF-EN-10004955"/>
    <s v="Office Supplies"/>
    <s v="Envelopes"/>
    <s v="Fashion Color Clasp Envelopes"/>
    <x v="2653"/>
    <n v="3"/>
    <n v="0.2"/>
    <n v="4.7066999999999997"/>
  </r>
  <r>
    <n v="3306"/>
    <s v="CA-2014-104738"/>
    <d v="2014-12-30T00:00:00"/>
    <d v="2015-01-01T00:00:00"/>
    <s v="Second Class"/>
    <s v="SP-20620"/>
    <s v="Stefania Perrino"/>
    <s v="Corporate"/>
    <s v="United States"/>
    <x v="128"/>
    <x v="5"/>
    <n v="78041"/>
    <s v="Central"/>
    <s v="TEC-PH-10002468"/>
    <s v="Technology"/>
    <s v="Phones"/>
    <s v="Plantronics CS 50-USB - headset - Convertible, Monaural"/>
    <x v="2075"/>
    <n v="2"/>
    <n v="0.2"/>
    <n v="19.03860000000001"/>
  </r>
  <r>
    <n v="3307"/>
    <s v="CA-2014-104738"/>
    <d v="2014-12-30T00:00:00"/>
    <d v="2015-01-01T00:00:00"/>
    <s v="Second Class"/>
    <s v="SP-20620"/>
    <s v="Stefania Perrino"/>
    <s v="Corporate"/>
    <s v="United States"/>
    <x v="128"/>
    <x v="5"/>
    <n v="78041"/>
    <s v="Central"/>
    <s v="TEC-PH-10000576"/>
    <s v="Technology"/>
    <s v="Phones"/>
    <s v="AT&amp;T 1080 Corded phone"/>
    <x v="2654"/>
    <n v="3"/>
    <n v="0.2"/>
    <n v="28.767899999999997"/>
  </r>
  <r>
    <n v="3308"/>
    <s v="CA-2014-104738"/>
    <d v="2014-12-30T00:00:00"/>
    <d v="2015-01-01T00:00:00"/>
    <s v="Second Class"/>
    <s v="SP-20620"/>
    <s v="Stefania Perrino"/>
    <s v="Corporate"/>
    <s v="United States"/>
    <x v="128"/>
    <x v="5"/>
    <n v="78041"/>
    <s v="Central"/>
    <s v="OFF-BI-10002160"/>
    <s v="Office Supplies"/>
    <s v="Binders"/>
    <s v="Acco Hanging Data Binders"/>
    <x v="2655"/>
    <n v="3"/>
    <n v="0.8"/>
    <n v="-3.6576000000000004"/>
  </r>
  <r>
    <n v="3309"/>
    <s v="CA-2014-104738"/>
    <d v="2014-12-30T00:00:00"/>
    <d v="2015-01-01T00:00:00"/>
    <s v="Second Class"/>
    <s v="SP-20620"/>
    <s v="Stefania Perrino"/>
    <s v="Corporate"/>
    <s v="United States"/>
    <x v="128"/>
    <x v="5"/>
    <n v="78041"/>
    <s v="Central"/>
    <s v="TEC-AC-10003628"/>
    <s v="Technology"/>
    <s v="Accessories"/>
    <s v="Logitech 910-002974 M325 Wireless Mouse for Web Scrolling"/>
    <x v="736"/>
    <n v="2"/>
    <n v="0.2"/>
    <n v="14.395200000000004"/>
  </r>
  <r>
    <n v="3310"/>
    <s v="CA-2015-144386"/>
    <d v="2015-11-05T00:00:00"/>
    <d v="2015-11-11T00:00:00"/>
    <s v="Standard Class"/>
    <s v="GT-14635"/>
    <s v="Grant Thornton"/>
    <s v="Corporate"/>
    <s v="United States"/>
    <x v="20"/>
    <x v="15"/>
    <n v="10009"/>
    <s v="East"/>
    <s v="OFF-BI-10001116"/>
    <s v="Office Supplies"/>
    <s v="Binders"/>
    <s v="Wilson Jones 1&quot; Hanging DublLock Ring Binders"/>
    <x v="869"/>
    <n v="6"/>
    <n v="0.2"/>
    <n v="8.8704000000000018"/>
  </r>
  <r>
    <n v="3311"/>
    <s v="CA-2016-111416"/>
    <d v="2016-09-17T00:00:00"/>
    <d v="2016-09-22T00:00:00"/>
    <s v="Standard Class"/>
    <s v="LW-17215"/>
    <s v="Luke Weiss"/>
    <s v="Consumer"/>
    <s v="United States"/>
    <x v="20"/>
    <x v="15"/>
    <n v="10035"/>
    <s v="East"/>
    <s v="OFF-BI-10002026"/>
    <s v="Office Supplies"/>
    <s v="Binders"/>
    <s v="Avery Arch Ring Binders"/>
    <x v="2656"/>
    <n v="5"/>
    <n v="0.2"/>
    <n v="78.434999999999988"/>
  </r>
  <r>
    <n v="3312"/>
    <s v="CA-2016-162747"/>
    <d v="2016-03-20T00:00:00"/>
    <d v="2016-03-25T00:00:00"/>
    <s v="Second Class"/>
    <s v="AH-10030"/>
    <s v="Aaron Hawkins"/>
    <s v="Corporate"/>
    <s v="United States"/>
    <x v="200"/>
    <x v="35"/>
    <n v="39503"/>
    <s v="South"/>
    <s v="FUR-FU-10003691"/>
    <s v="Furniture"/>
    <s v="Furnishings"/>
    <s v="Eldon Image Series Desk Accessories, Ebony"/>
    <x v="2657"/>
    <n v="7"/>
    <n v="0"/>
    <n v="38.038000000000004"/>
  </r>
  <r>
    <n v="3313"/>
    <s v="US-2014-133130"/>
    <d v="2014-09-27T00:00:00"/>
    <d v="2014-10-01T00:00:00"/>
    <s v="Standard Class"/>
    <s v="TH-21100"/>
    <s v="Thea Hendricks"/>
    <s v="Consumer"/>
    <s v="United States"/>
    <x v="70"/>
    <x v="1"/>
    <n v="92037"/>
    <s v="West"/>
    <s v="FUR-CH-10002602"/>
    <s v="Furniture"/>
    <s v="Chairs"/>
    <s v="DMI Arturo Collection Mission-style Design Wood Chair"/>
    <x v="891"/>
    <n v="5"/>
    <n v="0.2"/>
    <n v="45.294000000000011"/>
  </r>
  <r>
    <n v="3314"/>
    <s v="US-2014-133130"/>
    <d v="2014-09-27T00:00:00"/>
    <d v="2014-10-01T00:00:00"/>
    <s v="Standard Class"/>
    <s v="TH-21100"/>
    <s v="Thea Hendricks"/>
    <s v="Consumer"/>
    <s v="United States"/>
    <x v="70"/>
    <x v="1"/>
    <n v="92037"/>
    <s v="West"/>
    <s v="OFF-PA-10000675"/>
    <s v="Office Supplies"/>
    <s v="Paper"/>
    <s v="Xerox 1919"/>
    <x v="2658"/>
    <n v="2"/>
    <n v="0"/>
    <n v="40.170200000000001"/>
  </r>
  <r>
    <n v="3315"/>
    <s v="CA-2017-169978"/>
    <d v="2017-12-24T00:00:00"/>
    <d v="2017-12-28T00:00:00"/>
    <s v="Standard Class"/>
    <s v="HG-15025"/>
    <s v="Hunter Glantz"/>
    <s v="Consumer"/>
    <s v="United States"/>
    <x v="147"/>
    <x v="15"/>
    <n v="11572"/>
    <s v="East"/>
    <s v="FUR-CH-10002602"/>
    <s v="Furniture"/>
    <s v="Chairs"/>
    <s v="DMI Arturo Collection Mission-style Design Wood Chair"/>
    <x v="2659"/>
    <n v="2"/>
    <n v="0.1"/>
    <n v="48.313600000000008"/>
  </r>
  <r>
    <n v="3316"/>
    <s v="CA-2017-169978"/>
    <d v="2017-12-24T00:00:00"/>
    <d v="2017-12-28T00:00:00"/>
    <s v="Standard Class"/>
    <s v="HG-15025"/>
    <s v="Hunter Glantz"/>
    <s v="Consumer"/>
    <s v="United States"/>
    <x v="147"/>
    <x v="15"/>
    <n v="11572"/>
    <s v="East"/>
    <s v="OFF-BI-10001900"/>
    <s v="Office Supplies"/>
    <s v="Binders"/>
    <s v="DXL Angle-View Binders with Locking Rings, Black"/>
    <x v="2660"/>
    <n v="3"/>
    <n v="0.2"/>
    <n v="4.8518999999999997"/>
  </r>
  <r>
    <n v="3317"/>
    <s v="CA-2017-161739"/>
    <d v="2017-11-10T00:00:00"/>
    <d v="2017-11-15T00:00:00"/>
    <s v="Second Class"/>
    <s v="EB-13750"/>
    <s v="Edward Becker"/>
    <s v="Corporate"/>
    <s v="United States"/>
    <x v="171"/>
    <x v="5"/>
    <n v="78664"/>
    <s v="Central"/>
    <s v="FUR-FU-10001468"/>
    <s v="Furniture"/>
    <s v="Furnishings"/>
    <s v="Tenex Antistatic Computer Chair Mats"/>
    <x v="2661"/>
    <n v="5"/>
    <n v="0.6"/>
    <n v="-427.45000000000005"/>
  </r>
  <r>
    <n v="3318"/>
    <s v="CA-2015-165057"/>
    <d v="2015-09-11T00:00:00"/>
    <d v="2015-09-15T00:00:00"/>
    <s v="Standard Class"/>
    <s v="SC-20725"/>
    <s v="Steven Cartwright"/>
    <s v="Consumer"/>
    <s v="United States"/>
    <x v="56"/>
    <x v="1"/>
    <n v="92374"/>
    <s v="West"/>
    <s v="OFF-AR-10004648"/>
    <s v="Office Supplies"/>
    <s v="Art"/>
    <s v="Boston 19500 Mighty Mite Electric Pencil Sharpener"/>
    <x v="2662"/>
    <n v="9"/>
    <n v="0"/>
    <n v="48.964500000000001"/>
  </r>
  <r>
    <n v="3319"/>
    <s v="CA-2015-165057"/>
    <d v="2015-09-11T00:00:00"/>
    <d v="2015-09-15T00:00:00"/>
    <s v="Standard Class"/>
    <s v="SC-20725"/>
    <s v="Steven Cartwright"/>
    <s v="Consumer"/>
    <s v="United States"/>
    <x v="56"/>
    <x v="1"/>
    <n v="92374"/>
    <s v="West"/>
    <s v="OFF-LA-10003190"/>
    <s v="Office Supplies"/>
    <s v="Labels"/>
    <s v="Avery 474"/>
    <x v="880"/>
    <n v="3"/>
    <n v="0"/>
    <n v="4.2336"/>
  </r>
  <r>
    <n v="3320"/>
    <s v="CA-2014-134551"/>
    <d v="2014-12-20T00:00:00"/>
    <d v="2014-12-25T00:00:00"/>
    <s v="Standard Class"/>
    <s v="TS-21505"/>
    <s v="Tony Sayre"/>
    <s v="Consumer"/>
    <s v="United States"/>
    <x v="29"/>
    <x v="18"/>
    <n v="38401"/>
    <s v="South"/>
    <s v="OFF-AP-10004868"/>
    <s v="Office Supplies"/>
    <s v="Appliances"/>
    <s v="Hoover Commercial Soft Guard Upright Vacuum And Disposable Filtration Bags"/>
    <x v="2663"/>
    <n v="7"/>
    <n v="0.2"/>
    <n v="3.8073000000000015"/>
  </r>
  <r>
    <n v="3321"/>
    <s v="CA-2014-134551"/>
    <d v="2014-12-20T00:00:00"/>
    <d v="2014-12-25T00:00:00"/>
    <s v="Standard Class"/>
    <s v="TS-21505"/>
    <s v="Tony Sayre"/>
    <s v="Consumer"/>
    <s v="United States"/>
    <x v="29"/>
    <x v="18"/>
    <n v="38401"/>
    <s v="South"/>
    <s v="FUR-CH-10004287"/>
    <s v="Furniture"/>
    <s v="Chairs"/>
    <s v="SAFCO Arco Folding Chair"/>
    <x v="1677"/>
    <n v="3"/>
    <n v="0.2"/>
    <n v="74.573999999999955"/>
  </r>
  <r>
    <n v="3322"/>
    <s v="CA-2014-134551"/>
    <d v="2014-12-20T00:00:00"/>
    <d v="2014-12-25T00:00:00"/>
    <s v="Standard Class"/>
    <s v="TS-21505"/>
    <s v="Tony Sayre"/>
    <s v="Consumer"/>
    <s v="United States"/>
    <x v="29"/>
    <x v="18"/>
    <n v="38401"/>
    <s v="South"/>
    <s v="OFF-PA-10002689"/>
    <s v="Office Supplies"/>
    <s v="Paper"/>
    <s v="Weyerhaeuser First Choice Laser/Copy Paper (20Lb. and 88 Bright)"/>
    <x v="233"/>
    <n v="5"/>
    <n v="0.2"/>
    <n v="9.0719999999999992"/>
  </r>
  <r>
    <n v="3323"/>
    <s v="CA-2015-120810"/>
    <d v="2015-07-23T00:00:00"/>
    <d v="2015-07-27T00:00:00"/>
    <s v="Standard Class"/>
    <s v="TH-21550"/>
    <s v="Tracy Hopkins"/>
    <s v="Home Office"/>
    <s v="United States"/>
    <x v="20"/>
    <x v="15"/>
    <n v="10009"/>
    <s v="East"/>
    <s v="OFF-AP-10002892"/>
    <s v="Office Supplies"/>
    <s v="Appliances"/>
    <s v="Belkin F5C206VTEL 6 Outlet Surge"/>
    <x v="2664"/>
    <n v="3"/>
    <n v="0"/>
    <n v="20.681999999999995"/>
  </r>
  <r>
    <n v="3324"/>
    <s v="CA-2015-120810"/>
    <d v="2015-07-23T00:00:00"/>
    <d v="2015-07-27T00:00:00"/>
    <s v="Standard Class"/>
    <s v="TH-21550"/>
    <s v="Tracy Hopkins"/>
    <s v="Home Office"/>
    <s v="United States"/>
    <x v="20"/>
    <x v="15"/>
    <n v="10009"/>
    <s v="East"/>
    <s v="FUR-FU-10002253"/>
    <s v="Furniture"/>
    <s v="Furnishings"/>
    <s v="Howard Miller 13&quot; Diameter Pewter Finish Round Wall Clock"/>
    <x v="2665"/>
    <n v="3"/>
    <n v="0"/>
    <n v="50.239800000000002"/>
  </r>
  <r>
    <n v="3325"/>
    <s v="CA-2014-165309"/>
    <d v="2014-11-11T00:00:00"/>
    <d v="2014-11-15T00:00:00"/>
    <s v="Standard Class"/>
    <s v="KD-16270"/>
    <s v="Karen Daniels"/>
    <s v="Consumer"/>
    <s v="United States"/>
    <x v="12"/>
    <x v="5"/>
    <n v="77095"/>
    <s v="Central"/>
    <s v="OFF-BI-10001359"/>
    <s v="Office Supplies"/>
    <s v="Binders"/>
    <s v="GBC DocuBind TL300 Electric Binding System"/>
    <x v="2666"/>
    <n v="5"/>
    <n v="0.8"/>
    <n v="-1480.0335000000009"/>
  </r>
  <r>
    <n v="3326"/>
    <s v="CA-2014-165309"/>
    <d v="2014-11-11T00:00:00"/>
    <d v="2014-11-15T00:00:00"/>
    <s v="Standard Class"/>
    <s v="KD-16270"/>
    <s v="Karen Daniels"/>
    <s v="Consumer"/>
    <s v="United States"/>
    <x v="12"/>
    <x v="5"/>
    <n v="77095"/>
    <s v="Central"/>
    <s v="OFF-BI-10001267"/>
    <s v="Office Supplies"/>
    <s v="Binders"/>
    <s v="Universal Recycled Hanging Pressboard Report Binders, Letter Size"/>
    <x v="2667"/>
    <n v="1"/>
    <n v="0.8"/>
    <n v="-1.9744000000000002"/>
  </r>
  <r>
    <n v="3327"/>
    <s v="CA-2014-165309"/>
    <d v="2014-11-11T00:00:00"/>
    <d v="2014-11-15T00:00:00"/>
    <s v="Standard Class"/>
    <s v="KD-16270"/>
    <s v="Karen Daniels"/>
    <s v="Consumer"/>
    <s v="United States"/>
    <x v="12"/>
    <x v="5"/>
    <n v="77095"/>
    <s v="Central"/>
    <s v="OFF-AR-10003582"/>
    <s v="Office Supplies"/>
    <s v="Art"/>
    <s v="Boston Electric Pencil Sharpener, Model 1818, Charcoal Black"/>
    <x v="1870"/>
    <n v="3"/>
    <n v="0.2"/>
    <n v="6.7560000000000038"/>
  </r>
  <r>
    <n v="3328"/>
    <s v="CA-2014-165309"/>
    <d v="2014-11-11T00:00:00"/>
    <d v="2014-11-15T00:00:00"/>
    <s v="Standard Class"/>
    <s v="KD-16270"/>
    <s v="Karen Daniels"/>
    <s v="Consumer"/>
    <s v="United States"/>
    <x v="12"/>
    <x v="5"/>
    <n v="77095"/>
    <s v="Central"/>
    <s v="OFF-PA-10003724"/>
    <s v="Office Supplies"/>
    <s v="Paper"/>
    <s v="Wirebound Message Book, 4 per Page"/>
    <x v="2668"/>
    <n v="5"/>
    <n v="0.2"/>
    <n v="7.8734999999999991"/>
  </r>
  <r>
    <n v="3329"/>
    <s v="CA-2014-165309"/>
    <d v="2014-11-11T00:00:00"/>
    <d v="2014-11-15T00:00:00"/>
    <s v="Standard Class"/>
    <s v="KD-16270"/>
    <s v="Karen Daniels"/>
    <s v="Consumer"/>
    <s v="United States"/>
    <x v="12"/>
    <x v="5"/>
    <n v="77095"/>
    <s v="Central"/>
    <s v="OFF-PA-10001033"/>
    <s v="Office Supplies"/>
    <s v="Paper"/>
    <s v="Xerox 1893"/>
    <x v="2669"/>
    <n v="8"/>
    <n v="0.2"/>
    <n v="95.096800000000002"/>
  </r>
  <r>
    <n v="3330"/>
    <s v="CA-2014-165309"/>
    <d v="2014-11-11T00:00:00"/>
    <d v="2014-11-15T00:00:00"/>
    <s v="Standard Class"/>
    <s v="KD-16270"/>
    <s v="Karen Daniels"/>
    <s v="Consumer"/>
    <s v="United States"/>
    <x v="12"/>
    <x v="5"/>
    <n v="77095"/>
    <s v="Central"/>
    <s v="TEC-PH-10003505"/>
    <s v="Technology"/>
    <s v="Phones"/>
    <s v="Geemarc AmpliPOWER60"/>
    <x v="1490"/>
    <n v="2"/>
    <n v="0.2"/>
    <n v="16.703999999999986"/>
  </r>
  <r>
    <n v="3331"/>
    <s v="CA-2014-165309"/>
    <d v="2014-11-11T00:00:00"/>
    <d v="2014-11-15T00:00:00"/>
    <s v="Standard Class"/>
    <s v="KD-16270"/>
    <s v="Karen Daniels"/>
    <s v="Consumer"/>
    <s v="United States"/>
    <x v="12"/>
    <x v="5"/>
    <n v="77095"/>
    <s v="Central"/>
    <s v="TEC-PH-10004959"/>
    <s v="Technology"/>
    <s v="Phones"/>
    <s v="Classic Ivory Antique Telephone ZL1810"/>
    <x v="2670"/>
    <n v="3"/>
    <n v="0.2"/>
    <n v="15.07350000000001"/>
  </r>
  <r>
    <n v="3332"/>
    <s v="CA-2017-122595"/>
    <d v="2017-12-14T00:00:00"/>
    <d v="2017-12-20T00:00:00"/>
    <s v="Standard Class"/>
    <s v="GM-14455"/>
    <s v="Gary Mitchum"/>
    <s v="Home Office"/>
    <s v="United States"/>
    <x v="22"/>
    <x v="10"/>
    <n v="60653"/>
    <s v="Central"/>
    <s v="TEC-AC-10000474"/>
    <s v="Technology"/>
    <s v="Accessories"/>
    <s v="Kensington Expert Mouse Optical USB Trackball for PC or Mac"/>
    <x v="2671"/>
    <n v="3"/>
    <n v="0.2"/>
    <n v="28.496999999999957"/>
  </r>
  <r>
    <n v="3333"/>
    <s v="CA-2017-122595"/>
    <d v="2017-12-14T00:00:00"/>
    <d v="2017-12-20T00:00:00"/>
    <s v="Standard Class"/>
    <s v="GM-14455"/>
    <s v="Gary Mitchum"/>
    <s v="Home Office"/>
    <s v="United States"/>
    <x v="22"/>
    <x v="10"/>
    <n v="60653"/>
    <s v="Central"/>
    <s v="TEC-PH-10003095"/>
    <s v="Technology"/>
    <s v="Phones"/>
    <s v="Samsung HM1900 Bluetooth Headset"/>
    <x v="2672"/>
    <n v="3"/>
    <n v="0.2"/>
    <n v="19.754999999999999"/>
  </r>
  <r>
    <n v="3334"/>
    <s v="CA-2017-122595"/>
    <d v="2017-12-14T00:00:00"/>
    <d v="2017-12-20T00:00:00"/>
    <s v="Standard Class"/>
    <s v="GM-14455"/>
    <s v="Gary Mitchum"/>
    <s v="Home Office"/>
    <s v="United States"/>
    <x v="22"/>
    <x v="10"/>
    <n v="60653"/>
    <s v="Central"/>
    <s v="FUR-FU-10002963"/>
    <s v="Furniture"/>
    <s v="Furnishings"/>
    <s v="Master Caster Door Stop, Gray"/>
    <x v="2673"/>
    <n v="1"/>
    <n v="0.6"/>
    <n v="-1.3208000000000002"/>
  </r>
  <r>
    <n v="3335"/>
    <s v="US-2017-109253"/>
    <d v="2017-08-21T00:00:00"/>
    <d v="2017-08-22T00:00:00"/>
    <s v="First Class"/>
    <s v="PR-18880"/>
    <s v="Patrick Ryan"/>
    <s v="Consumer"/>
    <s v="United States"/>
    <x v="182"/>
    <x v="1"/>
    <n v="94601"/>
    <s v="West"/>
    <s v="OFF-AR-10000203"/>
    <s v="Office Supplies"/>
    <s v="Art"/>
    <s v="Newell 336"/>
    <x v="860"/>
    <n v="4"/>
    <n v="0"/>
    <n v="4.9647999999999985"/>
  </r>
  <r>
    <n v="3336"/>
    <s v="US-2017-109253"/>
    <d v="2017-08-21T00:00:00"/>
    <d v="2017-08-22T00:00:00"/>
    <s v="First Class"/>
    <s v="PR-18880"/>
    <s v="Patrick Ryan"/>
    <s v="Consumer"/>
    <s v="United States"/>
    <x v="182"/>
    <x v="1"/>
    <n v="94601"/>
    <s v="West"/>
    <s v="TEC-PH-10004667"/>
    <s v="Technology"/>
    <s v="Phones"/>
    <s v="Cisco 8x8 Inc. 6753i IP Business Phone System"/>
    <x v="2674"/>
    <n v="4"/>
    <n v="0.2"/>
    <n v="37.797199999999975"/>
  </r>
  <r>
    <n v="3337"/>
    <s v="US-2017-109253"/>
    <d v="2017-08-21T00:00:00"/>
    <d v="2017-08-22T00:00:00"/>
    <s v="First Class"/>
    <s v="PR-18880"/>
    <s v="Patrick Ryan"/>
    <s v="Consumer"/>
    <s v="United States"/>
    <x v="182"/>
    <x v="1"/>
    <n v="94601"/>
    <s v="West"/>
    <s v="FUR-FU-10000193"/>
    <s v="Furniture"/>
    <s v="Furnishings"/>
    <s v="Tenex Chairmats For Use with Hard Floors"/>
    <x v="681"/>
    <n v="4"/>
    <n v="0"/>
    <n v="10.393599999999992"/>
  </r>
  <r>
    <n v="3338"/>
    <s v="US-2017-109253"/>
    <d v="2017-08-21T00:00:00"/>
    <d v="2017-08-22T00:00:00"/>
    <s v="First Class"/>
    <s v="PR-18880"/>
    <s v="Patrick Ryan"/>
    <s v="Consumer"/>
    <s v="United States"/>
    <x v="182"/>
    <x v="1"/>
    <n v="94601"/>
    <s v="West"/>
    <s v="FUR-TA-10001539"/>
    <s v="Furniture"/>
    <s v="Tables"/>
    <s v="Chromcraft Rectangular Conference Tables"/>
    <x v="2675"/>
    <n v="3"/>
    <n v="0.2"/>
    <n v="28.436399999999935"/>
  </r>
  <r>
    <n v="3339"/>
    <s v="US-2017-109253"/>
    <d v="2017-08-21T00:00:00"/>
    <d v="2017-08-22T00:00:00"/>
    <s v="First Class"/>
    <s v="PR-18880"/>
    <s v="Patrick Ryan"/>
    <s v="Consumer"/>
    <s v="United States"/>
    <x v="182"/>
    <x v="1"/>
    <n v="94601"/>
    <s v="West"/>
    <s v="OFF-BI-10000962"/>
    <s v="Office Supplies"/>
    <s v="Binders"/>
    <s v="Acco Flexible ACCOHIDE Square Ring Data Binder, Dark Blue, 11 1/2&quot; X 14&quot; 7/8&quot;"/>
    <x v="2676"/>
    <n v="9"/>
    <n v="0.2"/>
    <n v="42.464699999999993"/>
  </r>
  <r>
    <n v="3340"/>
    <s v="US-2017-109253"/>
    <d v="2017-08-21T00:00:00"/>
    <d v="2017-08-22T00:00:00"/>
    <s v="First Class"/>
    <s v="PR-18880"/>
    <s v="Patrick Ryan"/>
    <s v="Consumer"/>
    <s v="United States"/>
    <x v="182"/>
    <x v="1"/>
    <n v="94601"/>
    <s v="West"/>
    <s v="OFF-AP-10002867"/>
    <s v="Office Supplies"/>
    <s v="Appliances"/>
    <s v="Fellowes Command Center 5-outlet power strip"/>
    <x v="2677"/>
    <n v="3"/>
    <n v="0"/>
    <n v="54.950400000000002"/>
  </r>
  <r>
    <n v="3341"/>
    <s v="US-2017-109253"/>
    <d v="2017-08-21T00:00:00"/>
    <d v="2017-08-22T00:00:00"/>
    <s v="First Class"/>
    <s v="PR-18880"/>
    <s v="Patrick Ryan"/>
    <s v="Consumer"/>
    <s v="United States"/>
    <x v="182"/>
    <x v="1"/>
    <n v="94601"/>
    <s v="West"/>
    <s v="OFF-LA-10001158"/>
    <s v="Office Supplies"/>
    <s v="Labels"/>
    <s v="Avery Address/Shipping Labels for Typewriters, 4&quot; x 2&quot;"/>
    <x v="2678"/>
    <n v="5"/>
    <n v="0"/>
    <n v="24.84"/>
  </r>
  <r>
    <n v="3342"/>
    <s v="CA-2016-145982"/>
    <d v="2016-08-27T00:00:00"/>
    <d v="2016-09-01T00:00:00"/>
    <s v="Second Class"/>
    <s v="TB-21055"/>
    <s v="Ted Butterfield"/>
    <s v="Consumer"/>
    <s v="United States"/>
    <x v="94"/>
    <x v="31"/>
    <n v="2169"/>
    <s v="East"/>
    <s v="OFF-PA-10000675"/>
    <s v="Office Supplies"/>
    <s v="Paper"/>
    <s v="Xerox 1919"/>
    <x v="1247"/>
    <n v="3"/>
    <n v="0"/>
    <n v="60.255300000000005"/>
  </r>
  <r>
    <n v="3343"/>
    <s v="CA-2016-145982"/>
    <d v="2016-08-27T00:00:00"/>
    <d v="2016-09-01T00:00:00"/>
    <s v="Second Class"/>
    <s v="TB-21055"/>
    <s v="Ted Butterfield"/>
    <s v="Consumer"/>
    <s v="United States"/>
    <x v="94"/>
    <x v="31"/>
    <n v="2169"/>
    <s v="East"/>
    <s v="FUR-TA-10001307"/>
    <s v="Furniture"/>
    <s v="Tables"/>
    <s v="SAFCO PlanMaster Heigh-Adjustable Drafting Table Base, 43w x 30d x 30-37h, Black"/>
    <x v="2679"/>
    <n v="1"/>
    <n v="0.3"/>
    <n v="20.966999999999999"/>
  </r>
  <r>
    <n v="3344"/>
    <s v="CA-2016-145982"/>
    <d v="2016-08-27T00:00:00"/>
    <d v="2016-09-01T00:00:00"/>
    <s v="Second Class"/>
    <s v="TB-21055"/>
    <s v="Ted Butterfield"/>
    <s v="Consumer"/>
    <s v="United States"/>
    <x v="94"/>
    <x v="31"/>
    <n v="2169"/>
    <s v="East"/>
    <s v="TEC-PH-10000011"/>
    <s v="Technology"/>
    <s v="Phones"/>
    <s v="PureGear Roll-On Screen Protector"/>
    <x v="1543"/>
    <n v="3"/>
    <n v="0"/>
    <n v="28.785599999999995"/>
  </r>
  <r>
    <n v="3345"/>
    <s v="CA-2016-145982"/>
    <d v="2016-08-27T00:00:00"/>
    <d v="2016-09-01T00:00:00"/>
    <s v="Second Class"/>
    <s v="TB-21055"/>
    <s v="Ted Butterfield"/>
    <s v="Consumer"/>
    <s v="United States"/>
    <x v="94"/>
    <x v="31"/>
    <n v="2169"/>
    <s v="East"/>
    <s v="OFF-PA-10002666"/>
    <s v="Office Supplies"/>
    <s v="Paper"/>
    <s v="Southworth 25% Cotton Linen-Finish Paper &amp; Envelopes"/>
    <x v="2680"/>
    <n v="9"/>
    <n v="0"/>
    <n v="36.692999999999998"/>
  </r>
  <r>
    <n v="3346"/>
    <s v="CA-2016-145982"/>
    <d v="2016-08-27T00:00:00"/>
    <d v="2016-09-01T00:00:00"/>
    <s v="Second Class"/>
    <s v="TB-21055"/>
    <s v="Ted Butterfield"/>
    <s v="Consumer"/>
    <s v="United States"/>
    <x v="94"/>
    <x v="31"/>
    <n v="2169"/>
    <s v="East"/>
    <s v="OFF-FA-10000735"/>
    <s v="Office Supplies"/>
    <s v="Fasteners"/>
    <s v="Staples"/>
    <x v="2643"/>
    <n v="4"/>
    <n v="0"/>
    <n v="5.2559999999999993"/>
  </r>
  <r>
    <n v="3347"/>
    <s v="CA-2016-145982"/>
    <d v="2016-08-27T00:00:00"/>
    <d v="2016-09-01T00:00:00"/>
    <s v="Second Class"/>
    <s v="TB-21055"/>
    <s v="Ted Butterfield"/>
    <s v="Consumer"/>
    <s v="United States"/>
    <x v="94"/>
    <x v="31"/>
    <n v="2169"/>
    <s v="East"/>
    <s v="OFF-BI-10000174"/>
    <s v="Office Supplies"/>
    <s v="Binders"/>
    <s v="Wilson Jones Clip &amp; Carry Folder Binder Tool for Ring Binders, Clear"/>
    <x v="180"/>
    <n v="5"/>
    <n v="0"/>
    <n v="13.919999999999998"/>
  </r>
  <r>
    <n v="3348"/>
    <s v="CA-2015-112014"/>
    <d v="2015-08-13T00:00:00"/>
    <d v="2015-08-20T00:00:00"/>
    <s v="Standard Class"/>
    <s v="ON-18715"/>
    <s v="Odella Nelson"/>
    <s v="Corporate"/>
    <s v="United States"/>
    <x v="358"/>
    <x v="1"/>
    <n v="92399"/>
    <s v="West"/>
    <s v="OFF-AR-10003156"/>
    <s v="Office Supplies"/>
    <s v="Art"/>
    <s v="50 Colored Long Pencils"/>
    <x v="2681"/>
    <n v="5"/>
    <n v="0"/>
    <n v="13.208000000000002"/>
  </r>
  <r>
    <n v="3349"/>
    <s v="CA-2017-154732"/>
    <d v="2017-11-05T00:00:00"/>
    <d v="2017-11-07T00:00:00"/>
    <s v="First Class"/>
    <s v="AH-10195"/>
    <s v="Alan Haines"/>
    <s v="Corporate"/>
    <s v="United States"/>
    <x v="22"/>
    <x v="10"/>
    <n v="60623"/>
    <s v="Central"/>
    <s v="OFF-BI-10000474"/>
    <s v="Office Supplies"/>
    <s v="Binders"/>
    <s v="Avery Recycled Flexi-View Covers for Binding Systems"/>
    <x v="2682"/>
    <n v="5"/>
    <n v="0.8"/>
    <n v="-25.648000000000003"/>
  </r>
  <r>
    <n v="3350"/>
    <s v="US-2016-157308"/>
    <d v="2016-08-17T00:00:00"/>
    <d v="2016-08-21T00:00:00"/>
    <s v="Standard Class"/>
    <s v="NM-18520"/>
    <s v="Neoma Murray"/>
    <s v="Consumer"/>
    <s v="United States"/>
    <x v="4"/>
    <x v="4"/>
    <n v="98105"/>
    <s v="West"/>
    <s v="OFF-BI-10003712"/>
    <s v="Office Supplies"/>
    <s v="Binders"/>
    <s v="Acco Pressboard Covers with Storage Hooks, 14 7/8&quot; x 11&quot;, Light Blue"/>
    <x v="581"/>
    <n v="4"/>
    <n v="0.2"/>
    <n v="5.6955999999999989"/>
  </r>
  <r>
    <n v="3351"/>
    <s v="CA-2016-147536"/>
    <d v="2016-12-26T00:00:00"/>
    <d v="2016-12-31T00:00:00"/>
    <s v="Standard Class"/>
    <s v="AR-10510"/>
    <s v="Andrew Roberts"/>
    <s v="Consumer"/>
    <s v="United States"/>
    <x v="20"/>
    <x v="15"/>
    <n v="10024"/>
    <s v="East"/>
    <s v="TEC-AC-10003280"/>
    <s v="Technology"/>
    <s v="Accessories"/>
    <s v="Belkin F8E887 USB Wired Ergonomic Keyboard"/>
    <x v="1324"/>
    <n v="3"/>
    <n v="0"/>
    <n v="18.893699999999995"/>
  </r>
  <r>
    <n v="3352"/>
    <s v="US-2014-134733"/>
    <d v="2014-09-23T00:00:00"/>
    <d v="2014-09-28T00:00:00"/>
    <s v="Standard Class"/>
    <s v="BM-11650"/>
    <s v="Brian Moss"/>
    <s v="Corporate"/>
    <s v="United States"/>
    <x v="70"/>
    <x v="1"/>
    <n v="92037"/>
    <s v="West"/>
    <s v="FUR-BO-10002916"/>
    <s v="Furniture"/>
    <s v="Bookcases"/>
    <s v="Rush Hierlooms Collection 1&quot; Thick Stackable Bookcases"/>
    <x v="2683"/>
    <n v="3"/>
    <n v="0.15"/>
    <n v="20.517599999999987"/>
  </r>
  <r>
    <n v="3353"/>
    <s v="US-2014-134733"/>
    <d v="2014-09-23T00:00:00"/>
    <d v="2014-09-28T00:00:00"/>
    <s v="Standard Class"/>
    <s v="BM-11650"/>
    <s v="Brian Moss"/>
    <s v="Corporate"/>
    <s v="United States"/>
    <x v="70"/>
    <x v="1"/>
    <n v="92037"/>
    <s v="West"/>
    <s v="TEC-PH-10002726"/>
    <s v="Technology"/>
    <s v="Phones"/>
    <s v="netTALK DUO VoIP Telephone Service"/>
    <x v="1414"/>
    <n v="2"/>
    <n v="0.2"/>
    <n v="31.494"/>
  </r>
  <r>
    <n v="3354"/>
    <s v="US-2014-150434"/>
    <d v="2014-07-19T00:00:00"/>
    <d v="2014-07-24T00:00:00"/>
    <s v="Standard Class"/>
    <s v="CA-12310"/>
    <s v="Christine Abelman"/>
    <s v="Corporate"/>
    <s v="United States"/>
    <x v="39"/>
    <x v="29"/>
    <n v="6010"/>
    <s v="East"/>
    <s v="TEC-PH-10000895"/>
    <s v="Technology"/>
    <s v="Phones"/>
    <s v="Polycom VVX 310 VoIP phone"/>
    <x v="2684"/>
    <n v="2"/>
    <n v="0"/>
    <n v="93.594800000000021"/>
  </r>
  <r>
    <n v="3355"/>
    <s v="US-2014-150434"/>
    <d v="2014-07-19T00:00:00"/>
    <d v="2014-07-24T00:00:00"/>
    <s v="Standard Class"/>
    <s v="CA-12310"/>
    <s v="Christine Abelman"/>
    <s v="Corporate"/>
    <s v="United States"/>
    <x v="39"/>
    <x v="29"/>
    <n v="6010"/>
    <s v="East"/>
    <s v="FUR-TA-10004152"/>
    <s v="Furniture"/>
    <s v="Tables"/>
    <s v="Barricks 18&quot; x 48&quot; Non-Folding Utility Table with Bottom Storage Shelf"/>
    <x v="2685"/>
    <n v="1"/>
    <n v="0.3"/>
    <n v="-4.032"/>
  </r>
  <r>
    <n v="3356"/>
    <s v="US-2014-150434"/>
    <d v="2014-07-19T00:00:00"/>
    <d v="2014-07-24T00:00:00"/>
    <s v="Standard Class"/>
    <s v="CA-12310"/>
    <s v="Christine Abelman"/>
    <s v="Corporate"/>
    <s v="United States"/>
    <x v="39"/>
    <x v="29"/>
    <n v="6010"/>
    <s v="East"/>
    <s v="OFF-BI-10003694"/>
    <s v="Office Supplies"/>
    <s v="Binders"/>
    <s v="Avery 3 1/2&quot; Diskette Storage Pages, 10/Pack"/>
    <x v="1513"/>
    <n v="2"/>
    <n v="0"/>
    <n v="9.6047999999999991"/>
  </r>
  <r>
    <n v="3357"/>
    <s v="US-2014-150434"/>
    <d v="2014-07-19T00:00:00"/>
    <d v="2014-07-24T00:00:00"/>
    <s v="Standard Class"/>
    <s v="CA-12310"/>
    <s v="Christine Abelman"/>
    <s v="Corporate"/>
    <s v="United States"/>
    <x v="39"/>
    <x v="29"/>
    <n v="6010"/>
    <s v="East"/>
    <s v="OFF-BI-10002160"/>
    <s v="Office Supplies"/>
    <s v="Binders"/>
    <s v="Acco Hanging Data Binders"/>
    <x v="2686"/>
    <n v="1"/>
    <n v="0"/>
    <n v="1.8288"/>
  </r>
  <r>
    <n v="3358"/>
    <s v="CA-2017-100335"/>
    <d v="2017-09-07T00:00:00"/>
    <d v="2017-09-13T00:00:00"/>
    <s v="Standard Class"/>
    <s v="NF-18595"/>
    <s v="Nicole Fjeld"/>
    <s v="Home Office"/>
    <s v="United States"/>
    <x v="22"/>
    <x v="10"/>
    <n v="60610"/>
    <s v="Central"/>
    <s v="OFF-PA-10001685"/>
    <s v="Office Supplies"/>
    <s v="Paper"/>
    <s v="Easy-staple paper"/>
    <x v="2687"/>
    <n v="9"/>
    <n v="0.2"/>
    <n v="26.465400000000006"/>
  </r>
  <r>
    <n v="3359"/>
    <s v="CA-2016-139234"/>
    <d v="2016-05-06T00:00:00"/>
    <d v="2016-05-10T00:00:00"/>
    <s v="Standard Class"/>
    <s v="AF-10870"/>
    <s v="Art Ferguson"/>
    <s v="Consumer"/>
    <s v="United States"/>
    <x v="22"/>
    <x v="10"/>
    <n v="60610"/>
    <s v="Central"/>
    <s v="OFF-BI-10000773"/>
    <s v="Office Supplies"/>
    <s v="Binders"/>
    <s v="Insertable Tab Post Binder Dividers"/>
    <x v="2688"/>
    <n v="2"/>
    <n v="0.8"/>
    <n v="-5.2932000000000023"/>
  </r>
  <r>
    <n v="3360"/>
    <s v="CA-2016-139234"/>
    <d v="2016-05-06T00:00:00"/>
    <d v="2016-05-10T00:00:00"/>
    <s v="Standard Class"/>
    <s v="AF-10870"/>
    <s v="Art Ferguson"/>
    <s v="Consumer"/>
    <s v="United States"/>
    <x v="22"/>
    <x v="10"/>
    <n v="60610"/>
    <s v="Central"/>
    <s v="TEC-AC-10004510"/>
    <s v="Technology"/>
    <s v="Accessories"/>
    <s v="Logitech Desktop MK120 Mouse and keyboard Combo"/>
    <x v="2689"/>
    <n v="2"/>
    <n v="0.2"/>
    <n v="-3.272000000000002"/>
  </r>
  <r>
    <n v="3361"/>
    <s v="US-2015-142020"/>
    <d v="2015-06-04T00:00:00"/>
    <d v="2015-06-08T00:00:00"/>
    <s v="Second Class"/>
    <s v="TC-21535"/>
    <s v="Tracy Collins"/>
    <s v="Home Office"/>
    <s v="United States"/>
    <x v="20"/>
    <x v="15"/>
    <n v="10024"/>
    <s v="East"/>
    <s v="OFF-PA-10004569"/>
    <s v="Office Supplies"/>
    <s v="Paper"/>
    <s v="Wirebound Message Books, Two 4 1/4&quot; x 5&quot; Forms per Page"/>
    <x v="2690"/>
    <n v="4"/>
    <n v="0"/>
    <n v="14.306799999999999"/>
  </r>
  <r>
    <n v="3362"/>
    <s v="US-2015-142020"/>
    <d v="2015-06-04T00:00:00"/>
    <d v="2015-06-08T00:00:00"/>
    <s v="Second Class"/>
    <s v="TC-21535"/>
    <s v="Tracy Collins"/>
    <s v="Home Office"/>
    <s v="United States"/>
    <x v="20"/>
    <x v="15"/>
    <n v="10024"/>
    <s v="East"/>
    <s v="FUR-FU-10000672"/>
    <s v="Furniture"/>
    <s v="Furnishings"/>
    <s v="Executive Impressions 10&quot; Spectator Wall Clock"/>
    <x v="2691"/>
    <n v="3"/>
    <n v="0"/>
    <n v="11.995199999999997"/>
  </r>
  <r>
    <n v="3363"/>
    <s v="CA-2015-139962"/>
    <d v="2015-12-13T00:00:00"/>
    <d v="2015-12-20T00:00:00"/>
    <s v="Standard Class"/>
    <s v="Dp-13240"/>
    <s v="Dean percer"/>
    <s v="Home Office"/>
    <s v="United States"/>
    <x v="359"/>
    <x v="31"/>
    <n v="2151"/>
    <s v="East"/>
    <s v="OFF-PA-10004451"/>
    <s v="Office Supplies"/>
    <s v="Paper"/>
    <s v="Xerox 222"/>
    <x v="541"/>
    <n v="3"/>
    <n v="0"/>
    <n v="9.3312000000000008"/>
  </r>
  <r>
    <n v="3364"/>
    <s v="CA-2015-139962"/>
    <d v="2015-12-13T00:00:00"/>
    <d v="2015-12-20T00:00:00"/>
    <s v="Standard Class"/>
    <s v="Dp-13240"/>
    <s v="Dean percer"/>
    <s v="Home Office"/>
    <s v="United States"/>
    <x v="359"/>
    <x v="31"/>
    <n v="2151"/>
    <s v="East"/>
    <s v="OFF-BI-10004738"/>
    <s v="Office Supplies"/>
    <s v="Binders"/>
    <s v="Flexible Leather- Look Classic Collection Ring Binder"/>
    <x v="2692"/>
    <n v="2"/>
    <n v="0"/>
    <n v="18.940000000000001"/>
  </r>
  <r>
    <n v="3365"/>
    <s v="CA-2016-130050"/>
    <d v="2016-07-16T00:00:00"/>
    <d v="2016-07-18T00:00:00"/>
    <s v="Second Class"/>
    <s v="MC-17425"/>
    <s v="Mark Cousins"/>
    <s v="Corporate"/>
    <s v="United States"/>
    <x v="12"/>
    <x v="5"/>
    <n v="77036"/>
    <s v="Central"/>
    <s v="FUR-FU-10001940"/>
    <s v="Furniture"/>
    <s v="Furnishings"/>
    <s v="Staple-based wall hangings"/>
    <x v="1250"/>
    <n v="3"/>
    <n v="0.6"/>
    <n v="-3.8207999999999984"/>
  </r>
  <r>
    <n v="3366"/>
    <s v="CA-2014-115161"/>
    <d v="2014-01-31T00:00:00"/>
    <d v="2014-02-02T00:00:00"/>
    <s v="First Class"/>
    <s v="LC-17050"/>
    <s v="Liz Carlisle"/>
    <s v="Consumer"/>
    <s v="United States"/>
    <x v="133"/>
    <x v="1"/>
    <n v="92691"/>
    <s v="West"/>
    <s v="FUR-BO-10003966"/>
    <s v="Furniture"/>
    <s v="Bookcases"/>
    <s v="Sauder Facets Collection Library, Sky Alder Finish"/>
    <x v="1413"/>
    <n v="2"/>
    <n v="0.15"/>
    <n v="3.4195999999999884"/>
  </r>
  <r>
    <n v="3367"/>
    <s v="CA-2014-165379"/>
    <d v="2014-07-09T00:00:00"/>
    <d v="2014-07-15T00:00:00"/>
    <s v="Standard Class"/>
    <s v="BM-11650"/>
    <s v="Brian Moss"/>
    <s v="Corporate"/>
    <s v="United States"/>
    <x v="61"/>
    <x v="5"/>
    <n v="75217"/>
    <s v="Central"/>
    <s v="OFF-PA-10003072"/>
    <s v="Office Supplies"/>
    <s v="Paper"/>
    <s v="Eureka Recycled Copy Paper 8 1/2&quot; x 11&quot;, Ream"/>
    <x v="563"/>
    <n v="2"/>
    <n v="0.2"/>
    <n v="3.6288"/>
  </r>
  <r>
    <n v="3368"/>
    <s v="CA-2014-165379"/>
    <d v="2014-07-09T00:00:00"/>
    <d v="2014-07-15T00:00:00"/>
    <s v="Standard Class"/>
    <s v="BM-11650"/>
    <s v="Brian Moss"/>
    <s v="Corporate"/>
    <s v="United States"/>
    <x v="61"/>
    <x v="5"/>
    <n v="75217"/>
    <s v="Central"/>
    <s v="OFF-PA-10002245"/>
    <s v="Office Supplies"/>
    <s v="Paper"/>
    <s v="Xerox 1895"/>
    <x v="646"/>
    <n v="3"/>
    <n v="0.2"/>
    <n v="4.4849999999999994"/>
  </r>
  <r>
    <n v="3369"/>
    <s v="CA-2015-115511"/>
    <d v="2015-11-21T00:00:00"/>
    <d v="2015-11-25T00:00:00"/>
    <s v="Standard Class"/>
    <s v="NW-18400"/>
    <s v="Natalie Webber"/>
    <s v="Consumer"/>
    <s v="United States"/>
    <x v="98"/>
    <x v="33"/>
    <n v="89115"/>
    <s v="West"/>
    <s v="FUR-BO-10002598"/>
    <s v="Furniture"/>
    <s v="Bookcases"/>
    <s v="Hon Metal Bookcases, Putty"/>
    <x v="1741"/>
    <n v="2"/>
    <n v="0"/>
    <n v="41.168399999999991"/>
  </r>
  <r>
    <n v="3370"/>
    <s v="CA-2015-115511"/>
    <d v="2015-11-21T00:00:00"/>
    <d v="2015-11-25T00:00:00"/>
    <s v="Standard Class"/>
    <s v="NW-18400"/>
    <s v="Natalie Webber"/>
    <s v="Consumer"/>
    <s v="United States"/>
    <x v="98"/>
    <x v="33"/>
    <n v="89115"/>
    <s v="West"/>
    <s v="OFF-BI-10002225"/>
    <s v="Office Supplies"/>
    <s v="Binders"/>
    <s v="Square Ring Data Binders, Rigid 75 Pt. Covers, 11&quot; x 14-7/8&quot;"/>
    <x v="2693"/>
    <n v="4"/>
    <n v="0.2"/>
    <n v="23.116799999999998"/>
  </r>
  <r>
    <n v="3371"/>
    <s v="CA-2016-134887"/>
    <d v="2016-03-25T00:00:00"/>
    <d v="2016-03-25T00:00:00"/>
    <s v="Same Day"/>
    <s v="TB-21280"/>
    <s v="Toby Braunhardt"/>
    <s v="Consumer"/>
    <s v="United States"/>
    <x v="110"/>
    <x v="26"/>
    <n v="73071"/>
    <s v="Central"/>
    <s v="TEC-AC-10003832"/>
    <s v="Technology"/>
    <s v="Accessories"/>
    <s v="Logitech P710e Mobile Speakerphone"/>
    <x v="2694"/>
    <n v="5"/>
    <n v="0"/>
    <n v="244.61549999999988"/>
  </r>
  <r>
    <n v="3372"/>
    <s v="CA-2017-123778"/>
    <d v="2017-09-23T00:00:00"/>
    <d v="2017-09-30T00:00:00"/>
    <s v="Standard Class"/>
    <s v="BS-11755"/>
    <s v="Bruce Stewart"/>
    <s v="Consumer"/>
    <s v="United States"/>
    <x v="8"/>
    <x v="1"/>
    <n v="94122"/>
    <s v="West"/>
    <s v="OFF-BI-10000822"/>
    <s v="Office Supplies"/>
    <s v="Binders"/>
    <s v="Acco PRESSTEX Data Binder with Storage Hooks, Light Blue, 9 1/2&quot; X 11&quot;"/>
    <x v="63"/>
    <n v="6"/>
    <n v="0.2"/>
    <n v="9.0383999999999993"/>
  </r>
  <r>
    <n v="3373"/>
    <s v="CA-2017-123778"/>
    <d v="2017-09-23T00:00:00"/>
    <d v="2017-09-30T00:00:00"/>
    <s v="Standard Class"/>
    <s v="BS-11755"/>
    <s v="Bruce Stewart"/>
    <s v="Consumer"/>
    <s v="United States"/>
    <x v="8"/>
    <x v="1"/>
    <n v="94122"/>
    <s v="West"/>
    <s v="OFF-AP-10001242"/>
    <s v="Office Supplies"/>
    <s v="Appliances"/>
    <s v="APC 7 Outlet Network SurgeArrest Surge Protector"/>
    <x v="2695"/>
    <n v="2"/>
    <n v="0"/>
    <n v="48.287999999999997"/>
  </r>
  <r>
    <n v="3374"/>
    <s v="CA-2015-161718"/>
    <d v="2015-12-04T00:00:00"/>
    <d v="2015-12-10T00:00:00"/>
    <s v="Standard Class"/>
    <s v="SO-20335"/>
    <s v="Sean O'Donnell"/>
    <s v="Consumer"/>
    <s v="United States"/>
    <x v="337"/>
    <x v="15"/>
    <n v="11550"/>
    <s v="East"/>
    <s v="FUR-FU-10002445"/>
    <s v="Furniture"/>
    <s v="Furnishings"/>
    <s v="DAX Two-Tone Rosewood/Black Document Frame, Desktop, 5 x 7"/>
    <x v="2696"/>
    <n v="3"/>
    <n v="0"/>
    <n v="11.376000000000001"/>
  </r>
  <r>
    <n v="3375"/>
    <s v="CA-2015-161718"/>
    <d v="2015-12-04T00:00:00"/>
    <d v="2015-12-10T00:00:00"/>
    <s v="Standard Class"/>
    <s v="SO-20335"/>
    <s v="Sean O'Donnell"/>
    <s v="Consumer"/>
    <s v="United States"/>
    <x v="337"/>
    <x v="15"/>
    <n v="11550"/>
    <s v="East"/>
    <s v="FUR-CH-10002372"/>
    <s v="Furniture"/>
    <s v="Chairs"/>
    <s v="Office Star - Ergonomically Designed Knee Chair"/>
    <x v="2697"/>
    <n v="5"/>
    <n v="0.1"/>
    <n v="8.0980000000000203"/>
  </r>
  <r>
    <n v="3376"/>
    <s v="CA-2015-161718"/>
    <d v="2015-12-04T00:00:00"/>
    <d v="2015-12-10T00:00:00"/>
    <s v="Standard Class"/>
    <s v="SO-20335"/>
    <s v="Sean O'Donnell"/>
    <s v="Consumer"/>
    <s v="United States"/>
    <x v="337"/>
    <x v="15"/>
    <n v="11550"/>
    <s v="East"/>
    <s v="TEC-PH-10000376"/>
    <s v="Technology"/>
    <s v="Phones"/>
    <s v="Square Credit Card Reader"/>
    <x v="792"/>
    <n v="4"/>
    <n v="0"/>
    <n v="10.389600000000002"/>
  </r>
  <r>
    <n v="3377"/>
    <s v="CA-2015-161718"/>
    <d v="2015-12-04T00:00:00"/>
    <d v="2015-12-10T00:00:00"/>
    <s v="Standard Class"/>
    <s v="SO-20335"/>
    <s v="Sean O'Donnell"/>
    <s v="Consumer"/>
    <s v="United States"/>
    <x v="337"/>
    <x v="15"/>
    <n v="11550"/>
    <s v="East"/>
    <s v="FUR-CH-10002965"/>
    <s v="Furniture"/>
    <s v="Chairs"/>
    <s v="Global Leather Highback Executive Chair with Pneumatic Height Adjustment, Black"/>
    <x v="2698"/>
    <n v="2"/>
    <n v="0.1"/>
    <n v="68.333200000000005"/>
  </r>
  <r>
    <n v="3378"/>
    <s v="CA-2016-100671"/>
    <d v="2016-11-01T00:00:00"/>
    <d v="2016-11-04T00:00:00"/>
    <s v="First Class"/>
    <s v="CS-12490"/>
    <s v="Cindy Schnelling"/>
    <s v="Corporate"/>
    <s v="United States"/>
    <x v="360"/>
    <x v="5"/>
    <n v="77301"/>
    <s v="Central"/>
    <s v="OFF-ST-10004950"/>
    <s v="Office Supplies"/>
    <s v="Storage"/>
    <s v="Tenex Personal Filing Tote With Secure Closure Lid, Black/Frost"/>
    <x v="2699"/>
    <n v="9"/>
    <n v="0.2"/>
    <n v="6.9794999999999909"/>
  </r>
  <r>
    <n v="3379"/>
    <s v="CA-2017-142867"/>
    <d v="2017-03-17T00:00:00"/>
    <d v="2017-03-21T00:00:00"/>
    <s v="Standard Class"/>
    <s v="PO-19180"/>
    <s v="Philisse Overcash"/>
    <s v="Home Office"/>
    <s v="United States"/>
    <x v="12"/>
    <x v="5"/>
    <n v="77095"/>
    <s v="Central"/>
    <s v="OFF-BI-10003166"/>
    <s v="Office Supplies"/>
    <s v="Binders"/>
    <s v="GBC Plasticlear Binding Covers"/>
    <x v="2700"/>
    <n v="6"/>
    <n v="0.8"/>
    <n v="-22.04160000000001"/>
  </r>
  <r>
    <n v="3380"/>
    <s v="CA-2017-142867"/>
    <d v="2017-03-17T00:00:00"/>
    <d v="2017-03-21T00:00:00"/>
    <s v="Standard Class"/>
    <s v="PO-19180"/>
    <s v="Philisse Overcash"/>
    <s v="Home Office"/>
    <s v="United States"/>
    <x v="12"/>
    <x v="5"/>
    <n v="77095"/>
    <s v="Central"/>
    <s v="OFF-PA-10004610"/>
    <s v="Office Supplies"/>
    <s v="Paper"/>
    <s v="Xerox 1900"/>
    <x v="1518"/>
    <n v="3"/>
    <n v="0.2"/>
    <n v="3.2099999999999982"/>
  </r>
  <r>
    <n v="3381"/>
    <s v="CA-2017-103156"/>
    <d v="2017-11-23T00:00:00"/>
    <d v="2017-11-24T00:00:00"/>
    <s v="First Class"/>
    <s v="TD-20995"/>
    <s v="Tamara Dahlen"/>
    <s v="Consumer"/>
    <s v="United States"/>
    <x v="10"/>
    <x v="9"/>
    <n v="19120"/>
    <s v="East"/>
    <s v="FUR-FU-10000320"/>
    <s v="Furniture"/>
    <s v="Furnishings"/>
    <s v="OIC Stacking Trays"/>
    <x v="2701"/>
    <n v="9"/>
    <n v="0.2"/>
    <n v="7.2144000000000013"/>
  </r>
  <r>
    <n v="3382"/>
    <s v="US-2017-162208"/>
    <d v="2017-08-27T00:00:00"/>
    <d v="2017-08-30T00:00:00"/>
    <s v="First Class"/>
    <s v="SP-20620"/>
    <s v="Stefania Perrino"/>
    <s v="Corporate"/>
    <s v="United States"/>
    <x v="67"/>
    <x v="2"/>
    <n v="33614"/>
    <s v="South"/>
    <s v="OFF-EN-10004030"/>
    <s v="Office Supplies"/>
    <s v="Envelopes"/>
    <s v="Convenience Packs of Business Envelopes"/>
    <x v="1699"/>
    <n v="1"/>
    <n v="0.2"/>
    <n v="0.97739999999999994"/>
  </r>
  <r>
    <n v="3383"/>
    <s v="CA-2015-130659"/>
    <d v="2015-12-04T00:00:00"/>
    <d v="2015-12-09T00:00:00"/>
    <s v="Second Class"/>
    <s v="MS-17365"/>
    <s v="Maribeth Schnelling"/>
    <s v="Consumer"/>
    <s v="United States"/>
    <x v="20"/>
    <x v="15"/>
    <n v="10035"/>
    <s v="East"/>
    <s v="OFF-EN-10004147"/>
    <s v="Office Supplies"/>
    <s v="Envelopes"/>
    <s v="Wausau Papers Astrobrights Colored Envelopes"/>
    <x v="1465"/>
    <n v="3"/>
    <n v="0"/>
    <n v="8.7906000000000013"/>
  </r>
  <r>
    <n v="3384"/>
    <s v="CA-2015-130659"/>
    <d v="2015-12-04T00:00:00"/>
    <d v="2015-12-09T00:00:00"/>
    <s v="Second Class"/>
    <s v="MS-17365"/>
    <s v="Maribeth Schnelling"/>
    <s v="Consumer"/>
    <s v="United States"/>
    <x v="20"/>
    <x v="15"/>
    <n v="10035"/>
    <s v="East"/>
    <s v="FUR-CH-10003535"/>
    <s v="Furniture"/>
    <s v="Chairs"/>
    <s v="Global Armless Task Chair, Royal Blue"/>
    <x v="2702"/>
    <n v="7"/>
    <n v="0.1"/>
    <n v="29.880199999999981"/>
  </r>
  <r>
    <n v="3385"/>
    <s v="CA-2015-130659"/>
    <d v="2015-12-04T00:00:00"/>
    <d v="2015-12-09T00:00:00"/>
    <s v="Second Class"/>
    <s v="MS-17365"/>
    <s v="Maribeth Schnelling"/>
    <s v="Consumer"/>
    <s v="United States"/>
    <x v="20"/>
    <x v="15"/>
    <n v="10035"/>
    <s v="East"/>
    <s v="TEC-PH-10004586"/>
    <s v="Technology"/>
    <s v="Phones"/>
    <s v="Wilson SignalBoost 841262 DB PRO Amplifier Kit"/>
    <x v="2703"/>
    <n v="5"/>
    <n v="0"/>
    <n v="539.92499999999995"/>
  </r>
  <r>
    <n v="3386"/>
    <s v="CA-2017-148404"/>
    <d v="2017-10-07T00:00:00"/>
    <d v="2017-10-11T00:00:00"/>
    <s v="Standard Class"/>
    <s v="Dp-13240"/>
    <s v="Dean percer"/>
    <s v="Home Office"/>
    <s v="United States"/>
    <x v="35"/>
    <x v="3"/>
    <n v="28205"/>
    <s v="South"/>
    <s v="OFF-ST-10003208"/>
    <s v="Office Supplies"/>
    <s v="Storage"/>
    <s v="Adjustable Depth Letter/Legal Cart"/>
    <x v="2704"/>
    <n v="4"/>
    <n v="0.2"/>
    <n v="65.325599999999895"/>
  </r>
  <r>
    <n v="3387"/>
    <s v="CA-2017-148404"/>
    <d v="2017-10-07T00:00:00"/>
    <d v="2017-10-11T00:00:00"/>
    <s v="Standard Class"/>
    <s v="Dp-13240"/>
    <s v="Dean percer"/>
    <s v="Home Office"/>
    <s v="United States"/>
    <x v="35"/>
    <x v="3"/>
    <n v="28205"/>
    <s v="South"/>
    <s v="OFF-FA-10003112"/>
    <s v="Office Supplies"/>
    <s v="Fasteners"/>
    <s v="Staples"/>
    <x v="2247"/>
    <n v="3"/>
    <n v="0.2"/>
    <n v="5.9174999999999986"/>
  </r>
  <r>
    <n v="3388"/>
    <s v="CA-2017-148404"/>
    <d v="2017-10-07T00:00:00"/>
    <d v="2017-10-11T00:00:00"/>
    <s v="Standard Class"/>
    <s v="Dp-13240"/>
    <s v="Dean percer"/>
    <s v="Home Office"/>
    <s v="United States"/>
    <x v="35"/>
    <x v="3"/>
    <n v="28205"/>
    <s v="South"/>
    <s v="TEC-PH-10004447"/>
    <s v="Technology"/>
    <s v="Phones"/>
    <s v="Toshiba IPT2010-SD IP Telephone"/>
    <x v="2705"/>
    <n v="2"/>
    <n v="0.2"/>
    <n v="16.678799999999995"/>
  </r>
  <r>
    <n v="3389"/>
    <s v="CA-2017-148404"/>
    <d v="2017-10-07T00:00:00"/>
    <d v="2017-10-11T00:00:00"/>
    <s v="Standard Class"/>
    <s v="Dp-13240"/>
    <s v="Dean percer"/>
    <s v="Home Office"/>
    <s v="United States"/>
    <x v="35"/>
    <x v="3"/>
    <n v="28205"/>
    <s v="South"/>
    <s v="OFF-BI-10002854"/>
    <s v="Office Supplies"/>
    <s v="Binders"/>
    <s v="Performers Binder/Pad Holder, Black"/>
    <x v="2706"/>
    <n v="6"/>
    <n v="0.7"/>
    <n v="-33.635999999999996"/>
  </r>
  <r>
    <n v="3390"/>
    <s v="CA-2017-148404"/>
    <d v="2017-10-07T00:00:00"/>
    <d v="2017-10-11T00:00:00"/>
    <s v="Standard Class"/>
    <s v="Dp-13240"/>
    <s v="Dean percer"/>
    <s v="Home Office"/>
    <s v="United States"/>
    <x v="35"/>
    <x v="3"/>
    <n v="28205"/>
    <s v="South"/>
    <s v="FUR-TA-10001039"/>
    <s v="Furniture"/>
    <s v="Tables"/>
    <s v="KI Adjustable-Height Table"/>
    <x v="1259"/>
    <n v="3"/>
    <n v="0.4"/>
    <n v="-36.11160000000001"/>
  </r>
  <r>
    <n v="3391"/>
    <s v="CA-2017-101077"/>
    <d v="2017-03-25T00:00:00"/>
    <d v="2017-03-30T00:00:00"/>
    <s v="Second Class"/>
    <s v="DB-13660"/>
    <s v="Duane Benoit"/>
    <s v="Consumer"/>
    <s v="United States"/>
    <x v="61"/>
    <x v="5"/>
    <n v="75081"/>
    <s v="Central"/>
    <s v="OFF-PA-10004239"/>
    <s v="Office Supplies"/>
    <s v="Paper"/>
    <s v="Xerox 1953"/>
    <x v="1312"/>
    <n v="2"/>
    <n v="0.2"/>
    <n v="2.1399999999999992"/>
  </r>
  <r>
    <n v="3392"/>
    <s v="CA-2014-166471"/>
    <d v="2014-08-09T00:00:00"/>
    <d v="2014-08-13T00:00:00"/>
    <s v="Standard Class"/>
    <s v="MG-17650"/>
    <s v="Matthew Grinstein"/>
    <s v="Home Office"/>
    <s v="United States"/>
    <x v="4"/>
    <x v="4"/>
    <n v="98103"/>
    <s v="West"/>
    <s v="TEC-PH-10001530"/>
    <s v="Technology"/>
    <s v="Phones"/>
    <s v="Cisco Unified IP Phone 7945G VoIP phone"/>
    <x v="2707"/>
    <n v="4"/>
    <n v="0.2"/>
    <n v="68.197999999999979"/>
  </r>
  <r>
    <n v="3393"/>
    <s v="CA-2014-166471"/>
    <d v="2014-08-09T00:00:00"/>
    <d v="2014-08-13T00:00:00"/>
    <s v="Standard Class"/>
    <s v="MG-17650"/>
    <s v="Matthew Grinstein"/>
    <s v="Home Office"/>
    <s v="United States"/>
    <x v="4"/>
    <x v="4"/>
    <n v="98103"/>
    <s v="West"/>
    <s v="TEC-PH-10000038"/>
    <s v="Technology"/>
    <s v="Phones"/>
    <s v="Jawbone MINI JAMBOX Wireless Bluetooth Speaker"/>
    <x v="2708"/>
    <n v="2"/>
    <n v="0.2"/>
    <n v="-43.833600000000018"/>
  </r>
  <r>
    <n v="3394"/>
    <s v="CA-2014-105340"/>
    <d v="2014-11-22T00:00:00"/>
    <d v="2014-11-25T00:00:00"/>
    <s v="First Class"/>
    <s v="EH-14185"/>
    <s v="Evan Henry"/>
    <s v="Consumer"/>
    <s v="United States"/>
    <x v="45"/>
    <x v="5"/>
    <n v="77506"/>
    <s v="Central"/>
    <s v="OFF-BI-10001765"/>
    <s v="Office Supplies"/>
    <s v="Binders"/>
    <s v="Wilson Jones Heavy-Duty Casebound Ring Binders with Metal Hinges"/>
    <x v="2709"/>
    <n v="1"/>
    <n v="0.8"/>
    <n v="-11.084800000000005"/>
  </r>
  <r>
    <n v="3395"/>
    <s v="US-2017-131583"/>
    <d v="2017-06-10T00:00:00"/>
    <d v="2017-06-10T00:00:00"/>
    <s v="Same Day"/>
    <s v="CL-11890"/>
    <s v="Carl Ludwig"/>
    <s v="Consumer"/>
    <s v="United States"/>
    <x v="10"/>
    <x v="9"/>
    <n v="19143"/>
    <s v="East"/>
    <s v="OFF-PA-10000380"/>
    <s v="Office Supplies"/>
    <s v="Paper"/>
    <s v="REDIFORM Incoming/Outgoing Call Register, 11&quot; X 8 1/2&quot;, 100 Messages"/>
    <x v="2710"/>
    <n v="6"/>
    <n v="0.2"/>
    <n v="15.011999999999999"/>
  </r>
  <r>
    <n v="3396"/>
    <s v="US-2017-148362"/>
    <d v="2017-07-01T00:00:00"/>
    <d v="2017-07-08T00:00:00"/>
    <s v="Standard Class"/>
    <s v="KF-16285"/>
    <s v="Karen Ferguson"/>
    <s v="Home Office"/>
    <s v="United States"/>
    <x v="245"/>
    <x v="14"/>
    <n v="46203"/>
    <s v="Central"/>
    <s v="OFF-ST-10001128"/>
    <s v="Office Supplies"/>
    <s v="Storage"/>
    <s v="Carina Mini System Audio Rack, Model AR050B"/>
    <x v="2337"/>
    <n v="4"/>
    <n v="0"/>
    <n v="13.317600000000027"/>
  </r>
  <r>
    <n v="3397"/>
    <s v="US-2017-148362"/>
    <d v="2017-07-01T00:00:00"/>
    <d v="2017-07-08T00:00:00"/>
    <s v="Standard Class"/>
    <s v="KF-16285"/>
    <s v="Karen Ferguson"/>
    <s v="Home Office"/>
    <s v="United States"/>
    <x v="245"/>
    <x v="14"/>
    <n v="46203"/>
    <s v="Central"/>
    <s v="OFF-BI-10003656"/>
    <s v="Office Supplies"/>
    <s v="Binders"/>
    <s v="Fellowes PB200 Plastic Comb Binding Machine"/>
    <x v="2711"/>
    <n v="1"/>
    <n v="0"/>
    <n v="78.195399999999992"/>
  </r>
  <r>
    <n v="3398"/>
    <s v="US-2017-148362"/>
    <d v="2017-07-01T00:00:00"/>
    <d v="2017-07-08T00:00:00"/>
    <s v="Standard Class"/>
    <s v="KF-16285"/>
    <s v="Karen Ferguson"/>
    <s v="Home Office"/>
    <s v="United States"/>
    <x v="245"/>
    <x v="14"/>
    <n v="46203"/>
    <s v="Central"/>
    <s v="OFF-PA-10003441"/>
    <s v="Office Supplies"/>
    <s v="Paper"/>
    <s v="Xerox 226"/>
    <x v="243"/>
    <n v="4"/>
    <n v="0"/>
    <n v="12.441600000000001"/>
  </r>
  <r>
    <n v="3399"/>
    <s v="CA-2014-102274"/>
    <d v="2014-11-21T00:00:00"/>
    <d v="2014-11-26T00:00:00"/>
    <s v="Standard Class"/>
    <s v="DH-13075"/>
    <s v="Dave Hallsten"/>
    <s v="Corporate"/>
    <s v="United States"/>
    <x v="102"/>
    <x v="0"/>
    <n v="40475"/>
    <s v="South"/>
    <s v="TEC-PH-10002923"/>
    <s v="Technology"/>
    <s v="Phones"/>
    <s v="Logitech B530 USB Headset - headset - Full size, Binaural"/>
    <x v="2712"/>
    <n v="1"/>
    <n v="0"/>
    <n v="9.9873000000000012"/>
  </r>
  <r>
    <n v="3400"/>
    <s v="CA-2014-102274"/>
    <d v="2014-11-21T00:00:00"/>
    <d v="2014-11-26T00:00:00"/>
    <s v="Standard Class"/>
    <s v="DH-13075"/>
    <s v="Dave Hallsten"/>
    <s v="Corporate"/>
    <s v="United States"/>
    <x v="102"/>
    <x v="0"/>
    <n v="40475"/>
    <s v="South"/>
    <s v="OFF-PA-10004359"/>
    <s v="Office Supplies"/>
    <s v="Paper"/>
    <s v="Multicolor Computer Printout Paper"/>
    <x v="2713"/>
    <n v="6"/>
    <n v="0"/>
    <n v="301.96799999999996"/>
  </r>
  <r>
    <n v="3401"/>
    <s v="CA-2014-102274"/>
    <d v="2014-11-21T00:00:00"/>
    <d v="2014-11-26T00:00:00"/>
    <s v="Standard Class"/>
    <s v="DH-13075"/>
    <s v="Dave Hallsten"/>
    <s v="Corporate"/>
    <s v="United States"/>
    <x v="102"/>
    <x v="0"/>
    <n v="40475"/>
    <s v="South"/>
    <s v="OFF-ST-10001511"/>
    <s v="Office Supplies"/>
    <s v="Storage"/>
    <s v="Space Solutions Commercial Steel Shelving"/>
    <x v="2714"/>
    <n v="3"/>
    <n v="0"/>
    <n v="9.6974999999999838"/>
  </r>
  <r>
    <n v="3402"/>
    <s v="CA-2014-102274"/>
    <d v="2014-11-21T00:00:00"/>
    <d v="2014-11-26T00:00:00"/>
    <s v="Standard Class"/>
    <s v="DH-13075"/>
    <s v="Dave Hallsten"/>
    <s v="Corporate"/>
    <s v="United States"/>
    <x v="102"/>
    <x v="0"/>
    <n v="40475"/>
    <s v="South"/>
    <s v="OFF-AR-10002833"/>
    <s v="Office Supplies"/>
    <s v="Art"/>
    <s v="Newell 322"/>
    <x v="1410"/>
    <n v="3"/>
    <n v="0"/>
    <n v="1.4742000000000002"/>
  </r>
  <r>
    <n v="3403"/>
    <s v="CA-2015-129700"/>
    <d v="2015-05-04T00:00:00"/>
    <d v="2015-05-05T00:00:00"/>
    <s v="First Class"/>
    <s v="LA-16780"/>
    <s v="Laura Armstrong"/>
    <s v="Corporate"/>
    <s v="United States"/>
    <x v="361"/>
    <x v="10"/>
    <n v="60477"/>
    <s v="Central"/>
    <s v="FUR-FU-10001940"/>
    <s v="Furniture"/>
    <s v="Furnishings"/>
    <s v="Staple-based wall hangings"/>
    <x v="2715"/>
    <n v="7"/>
    <n v="0.6"/>
    <n v="-8.9151999999999987"/>
  </r>
  <r>
    <n v="3404"/>
    <s v="CA-2017-168739"/>
    <d v="2017-05-29T00:00:00"/>
    <d v="2017-06-05T00:00:00"/>
    <s v="Standard Class"/>
    <s v="HZ-14950"/>
    <s v="Henia Zydlo"/>
    <s v="Consumer"/>
    <s v="United States"/>
    <x v="12"/>
    <x v="5"/>
    <n v="77095"/>
    <s v="Central"/>
    <s v="FUR-FU-10003919"/>
    <s v="Furniture"/>
    <s v="Furnishings"/>
    <s v="Eldon Executive Woodline II Cherry Finish Desk Accessories"/>
    <x v="2716"/>
    <n v="4"/>
    <n v="0.6"/>
    <n v="-52.339199999999991"/>
  </r>
  <r>
    <n v="3405"/>
    <s v="CA-2015-152527"/>
    <d v="2015-10-17T00:00:00"/>
    <d v="2015-10-17T00:00:00"/>
    <s v="Same Day"/>
    <s v="CM-12190"/>
    <s v="Charlotte Melton"/>
    <s v="Consumer"/>
    <s v="United States"/>
    <x v="1"/>
    <x v="1"/>
    <n v="90004"/>
    <s v="West"/>
    <s v="OFF-ST-10003479"/>
    <s v="Office Supplies"/>
    <s v="Storage"/>
    <s v="Eldon Base for stackable storage shelf, platinum"/>
    <x v="42"/>
    <n v="2"/>
    <n v="0"/>
    <n v="3.8939999999999912"/>
  </r>
  <r>
    <n v="3406"/>
    <s v="US-2014-150119"/>
    <d v="2014-04-23T00:00:00"/>
    <d v="2014-04-27T00:00:00"/>
    <s v="Standard Class"/>
    <s v="LB-16795"/>
    <s v="Laurel Beltran"/>
    <s v="Home Office"/>
    <s v="United States"/>
    <x v="38"/>
    <x v="24"/>
    <n v="43229"/>
    <s v="East"/>
    <s v="FUR-CH-10002965"/>
    <s v="Furniture"/>
    <s v="Chairs"/>
    <s v="Global Leather Highback Executive Chair with Pneumatic Height Adjustment, Black"/>
    <x v="2717"/>
    <n v="2"/>
    <n v="0.3"/>
    <n v="-12.058799999999991"/>
  </r>
  <r>
    <n v="3407"/>
    <s v="US-2014-150119"/>
    <d v="2014-04-23T00:00:00"/>
    <d v="2014-04-27T00:00:00"/>
    <s v="Standard Class"/>
    <s v="LB-16795"/>
    <s v="Laurel Beltran"/>
    <s v="Home Office"/>
    <s v="United States"/>
    <x v="38"/>
    <x v="24"/>
    <n v="43229"/>
    <s v="East"/>
    <s v="FUR-CH-10002965"/>
    <s v="Furniture"/>
    <s v="Chairs"/>
    <s v="Global Leather Highback Executive Chair with Pneumatic Height Adjustment, Black"/>
    <x v="2717"/>
    <n v="2"/>
    <n v="0.3"/>
    <n v="-12.058799999999991"/>
  </r>
  <r>
    <n v="3408"/>
    <s v="US-2014-150119"/>
    <d v="2014-04-23T00:00:00"/>
    <d v="2014-04-27T00:00:00"/>
    <s v="Standard Class"/>
    <s v="LB-16795"/>
    <s v="Laurel Beltran"/>
    <s v="Home Office"/>
    <s v="United States"/>
    <x v="38"/>
    <x v="24"/>
    <n v="43229"/>
    <s v="East"/>
    <s v="OFF-BI-10000145"/>
    <s v="Office Supplies"/>
    <s v="Binders"/>
    <s v="Zipper Ring Binder Pockets"/>
    <x v="2718"/>
    <n v="8"/>
    <n v="0.7"/>
    <n v="-5.2415999999999983"/>
  </r>
  <r>
    <n v="3409"/>
    <s v="US-2014-150119"/>
    <d v="2014-04-23T00:00:00"/>
    <d v="2014-04-27T00:00:00"/>
    <s v="Standard Class"/>
    <s v="LB-16795"/>
    <s v="Laurel Beltran"/>
    <s v="Home Office"/>
    <s v="United States"/>
    <x v="38"/>
    <x v="24"/>
    <n v="43229"/>
    <s v="East"/>
    <s v="FUR-FU-10002191"/>
    <s v="Furniture"/>
    <s v="Furnishings"/>
    <s v="G.E. Halogen Desk Lamp Bulbs"/>
    <x v="2719"/>
    <n v="4"/>
    <n v="0.2"/>
    <n v="7.8175999999999997"/>
  </r>
  <r>
    <n v="3410"/>
    <s v="US-2017-150847"/>
    <d v="2017-04-30T00:00:00"/>
    <d v="2017-05-06T00:00:00"/>
    <s v="Standard Class"/>
    <s v="JF-15490"/>
    <s v="Jeremy Farry"/>
    <s v="Consumer"/>
    <s v="United States"/>
    <x v="38"/>
    <x v="24"/>
    <n v="43229"/>
    <s v="East"/>
    <s v="OFF-PA-10004451"/>
    <s v="Office Supplies"/>
    <s v="Paper"/>
    <s v="Xerox 222"/>
    <x v="563"/>
    <n v="2"/>
    <n v="0.2"/>
    <n v="3.6288"/>
  </r>
  <r>
    <n v="3411"/>
    <s v="CA-2016-100244"/>
    <d v="2016-09-20T00:00:00"/>
    <d v="2016-09-24T00:00:00"/>
    <s v="Standard Class"/>
    <s v="GM-14695"/>
    <s v="Greg Maxwell"/>
    <s v="Corporate"/>
    <s v="United States"/>
    <x v="8"/>
    <x v="1"/>
    <n v="94122"/>
    <s v="West"/>
    <s v="OFF-PA-10001471"/>
    <s v="Office Supplies"/>
    <s v="Paper"/>
    <s v="Strathmore Photo Frame Cards"/>
    <x v="2720"/>
    <n v="9"/>
    <n v="0"/>
    <n v="30.263399999999997"/>
  </r>
  <r>
    <n v="3412"/>
    <s v="CA-2016-100244"/>
    <d v="2016-09-20T00:00:00"/>
    <d v="2016-09-24T00:00:00"/>
    <s v="Standard Class"/>
    <s v="GM-14695"/>
    <s v="Greg Maxwell"/>
    <s v="Corporate"/>
    <s v="United States"/>
    <x v="8"/>
    <x v="1"/>
    <n v="94122"/>
    <s v="West"/>
    <s v="OFF-BI-10003656"/>
    <s v="Office Supplies"/>
    <s v="Binders"/>
    <s v="Fellowes PB200 Plastic Comb Binding Machine"/>
    <x v="2721"/>
    <n v="2"/>
    <n v="0.2"/>
    <n v="88.394799999999975"/>
  </r>
  <r>
    <n v="3413"/>
    <s v="CA-2016-100244"/>
    <d v="2016-09-20T00:00:00"/>
    <d v="2016-09-24T00:00:00"/>
    <s v="Standard Class"/>
    <s v="GM-14695"/>
    <s v="Greg Maxwell"/>
    <s v="Corporate"/>
    <s v="United States"/>
    <x v="8"/>
    <x v="1"/>
    <n v="94122"/>
    <s v="West"/>
    <s v="OFF-AR-10000940"/>
    <s v="Office Supplies"/>
    <s v="Art"/>
    <s v="Newell 343"/>
    <x v="2722"/>
    <n v="4"/>
    <n v="0"/>
    <n v="3.1752000000000002"/>
  </r>
  <r>
    <n v="3414"/>
    <s v="CA-2016-100244"/>
    <d v="2016-09-20T00:00:00"/>
    <d v="2016-09-24T00:00:00"/>
    <s v="Standard Class"/>
    <s v="GM-14695"/>
    <s v="Greg Maxwell"/>
    <s v="Corporate"/>
    <s v="United States"/>
    <x v="8"/>
    <x v="1"/>
    <n v="94122"/>
    <s v="West"/>
    <s v="OFF-PA-10002319"/>
    <s v="Office Supplies"/>
    <s v="Paper"/>
    <s v="Xerox 1944"/>
    <x v="2723"/>
    <n v="2"/>
    <n v="0"/>
    <n v="37.9848"/>
  </r>
  <r>
    <n v="3415"/>
    <s v="CA-2016-100244"/>
    <d v="2016-09-20T00:00:00"/>
    <d v="2016-09-24T00:00:00"/>
    <s v="Standard Class"/>
    <s v="GM-14695"/>
    <s v="Greg Maxwell"/>
    <s v="Corporate"/>
    <s v="United States"/>
    <x v="8"/>
    <x v="1"/>
    <n v="94122"/>
    <s v="West"/>
    <s v="OFF-BI-10000977"/>
    <s v="Office Supplies"/>
    <s v="Binders"/>
    <s v="Ibico Plastic Spiral Binding Combs"/>
    <x v="2724"/>
    <n v="2"/>
    <n v="0.2"/>
    <n v="15.807999999999996"/>
  </r>
  <r>
    <n v="3416"/>
    <s v="CA-2016-116540"/>
    <d v="2016-09-02T00:00:00"/>
    <d v="2016-09-02T00:00:00"/>
    <s v="Same Day"/>
    <s v="SS-20590"/>
    <s v="Sonia Sunley"/>
    <s v="Consumer"/>
    <s v="United States"/>
    <x v="6"/>
    <x v="6"/>
    <n v="53711"/>
    <s v="Central"/>
    <s v="OFF-FA-10002676"/>
    <s v="Office Supplies"/>
    <s v="Fasteners"/>
    <s v="Colored Push Pins"/>
    <x v="2725"/>
    <n v="1"/>
    <n v="0"/>
    <n v="0.65159999999999996"/>
  </r>
  <r>
    <n v="3417"/>
    <s v="CA-2016-116540"/>
    <d v="2016-09-02T00:00:00"/>
    <d v="2016-09-02T00:00:00"/>
    <s v="Same Day"/>
    <s v="SS-20590"/>
    <s v="Sonia Sunley"/>
    <s v="Consumer"/>
    <s v="United States"/>
    <x v="6"/>
    <x v="6"/>
    <n v="53711"/>
    <s v="Central"/>
    <s v="OFF-BI-10004970"/>
    <s v="Office Supplies"/>
    <s v="Binders"/>
    <s v="ACCOHIDE 3-Ring Binder, Blue, 1&quot;"/>
    <x v="341"/>
    <n v="2"/>
    <n v="0"/>
    <n v="3.8822000000000001"/>
  </r>
  <r>
    <n v="3418"/>
    <s v="CA-2015-151841"/>
    <d v="2015-04-27T00:00:00"/>
    <d v="2015-05-02T00:00:00"/>
    <s v="Standard Class"/>
    <s v="TC-21475"/>
    <s v="Tony Chapman"/>
    <s v="Home Office"/>
    <s v="United States"/>
    <x v="34"/>
    <x v="22"/>
    <n v="80013"/>
    <s v="West"/>
    <s v="OFF-AP-10003971"/>
    <s v="Office Supplies"/>
    <s v="Appliances"/>
    <s v="Belkin 6 Outlet Metallic Surge Strip"/>
    <x v="2726"/>
    <n v="5"/>
    <n v="0.2"/>
    <n v="3.2669999999999995"/>
  </r>
  <r>
    <n v="3419"/>
    <s v="CA-2015-151841"/>
    <d v="2015-04-27T00:00:00"/>
    <d v="2015-05-02T00:00:00"/>
    <s v="Standard Class"/>
    <s v="TC-21475"/>
    <s v="Tony Chapman"/>
    <s v="Home Office"/>
    <s v="United States"/>
    <x v="34"/>
    <x v="22"/>
    <n v="80013"/>
    <s v="West"/>
    <s v="OFF-SU-10001574"/>
    <s v="Office Supplies"/>
    <s v="Supplies"/>
    <s v="Acme Value Line Scissors"/>
    <x v="572"/>
    <n v="2"/>
    <n v="0.2"/>
    <n v="0.72999999999999954"/>
  </r>
  <r>
    <n v="3420"/>
    <s v="CA-2015-150791"/>
    <d v="2015-09-06T00:00:00"/>
    <d v="2015-09-13T00:00:00"/>
    <s v="Standard Class"/>
    <s v="CC-12430"/>
    <s v="Chuck Clark"/>
    <s v="Home Office"/>
    <s v="United States"/>
    <x v="20"/>
    <x v="15"/>
    <n v="10024"/>
    <s v="East"/>
    <s v="FUR-CH-10000665"/>
    <s v="Furniture"/>
    <s v="Chairs"/>
    <s v="Global Airflow Leather Mesh Back Chair, Black"/>
    <x v="2659"/>
    <n v="2"/>
    <n v="0.1"/>
    <n v="60.391999999999967"/>
  </r>
  <r>
    <n v="3421"/>
    <s v="CA-2016-134803"/>
    <d v="2016-05-28T00:00:00"/>
    <d v="2016-06-03T00:00:00"/>
    <s v="Standard Class"/>
    <s v="CL-12565"/>
    <s v="Clay Ludtke"/>
    <s v="Consumer"/>
    <s v="United States"/>
    <x v="1"/>
    <x v="1"/>
    <n v="90004"/>
    <s v="West"/>
    <s v="OFF-AP-10000891"/>
    <s v="Office Supplies"/>
    <s v="Appliances"/>
    <s v="Kensington 7 Outlet MasterPiece HOMEOFFICE Power Control Center"/>
    <x v="2727"/>
    <n v="2"/>
    <n v="0"/>
    <n v="78.671999999999997"/>
  </r>
  <r>
    <n v="3422"/>
    <s v="CA-2016-134803"/>
    <d v="2016-05-28T00:00:00"/>
    <d v="2016-06-03T00:00:00"/>
    <s v="Standard Class"/>
    <s v="CL-12565"/>
    <s v="Clay Ludtke"/>
    <s v="Consumer"/>
    <s v="United States"/>
    <x v="1"/>
    <x v="1"/>
    <n v="90004"/>
    <s v="West"/>
    <s v="OFF-PA-10003790"/>
    <s v="Office Supplies"/>
    <s v="Paper"/>
    <s v="Xerox 1991"/>
    <x v="685"/>
    <n v="8"/>
    <n v="0"/>
    <n v="84.051199999999994"/>
  </r>
  <r>
    <n v="3423"/>
    <s v="CA-2016-134803"/>
    <d v="2016-05-28T00:00:00"/>
    <d v="2016-06-03T00:00:00"/>
    <s v="Standard Class"/>
    <s v="CL-12565"/>
    <s v="Clay Ludtke"/>
    <s v="Consumer"/>
    <s v="United States"/>
    <x v="1"/>
    <x v="1"/>
    <n v="90004"/>
    <s v="West"/>
    <s v="TEC-AC-10002217"/>
    <s v="Technology"/>
    <s v="Accessories"/>
    <s v="Imation Clip USB flash drive - 8 GB"/>
    <x v="2728"/>
    <n v="7"/>
    <n v="0"/>
    <n v="7.8960000000000008"/>
  </r>
  <r>
    <n v="3424"/>
    <s v="CA-2016-134803"/>
    <d v="2016-05-28T00:00:00"/>
    <d v="2016-06-03T00:00:00"/>
    <s v="Standard Class"/>
    <s v="CL-12565"/>
    <s v="Clay Ludtke"/>
    <s v="Consumer"/>
    <s v="United States"/>
    <x v="1"/>
    <x v="1"/>
    <n v="90004"/>
    <s v="West"/>
    <s v="OFF-BI-10002215"/>
    <s v="Office Supplies"/>
    <s v="Binders"/>
    <s v="Wilson Jones Hanging View Binder, White, 1&quot;"/>
    <x v="20"/>
    <n v="4"/>
    <n v="0.2"/>
    <n v="7.3839999999999986"/>
  </r>
  <r>
    <n v="3425"/>
    <s v="CA-2016-134803"/>
    <d v="2016-05-28T00:00:00"/>
    <d v="2016-06-03T00:00:00"/>
    <s v="Standard Class"/>
    <s v="CL-12565"/>
    <s v="Clay Ludtke"/>
    <s v="Consumer"/>
    <s v="United States"/>
    <x v="1"/>
    <x v="1"/>
    <n v="90004"/>
    <s v="West"/>
    <s v="TEC-MA-10001972"/>
    <s v="Technology"/>
    <s v="Machines"/>
    <s v="Okidata C331dn Printer"/>
    <x v="2729"/>
    <n v="2"/>
    <n v="0.2"/>
    <n v="41.880000000000024"/>
  </r>
  <r>
    <n v="3426"/>
    <s v="CA-2015-153381"/>
    <d v="2015-09-24T00:00:00"/>
    <d v="2015-09-28T00:00:00"/>
    <s v="Standard Class"/>
    <s v="DE-13255"/>
    <s v="Deanra Eno"/>
    <s v="Home Office"/>
    <s v="United States"/>
    <x v="362"/>
    <x v="23"/>
    <n v="52001"/>
    <s v="Central"/>
    <s v="OFF-BI-10001525"/>
    <s v="Office Supplies"/>
    <s v="Binders"/>
    <s v="Acco Pressboard Covers with Storage Hooks, 14 7/8&quot; x 11&quot;, Executive Red"/>
    <x v="597"/>
    <n v="4"/>
    <n v="0"/>
    <n v="6.8579999999999988"/>
  </r>
  <r>
    <n v="3427"/>
    <s v="CA-2015-153381"/>
    <d v="2015-09-24T00:00:00"/>
    <d v="2015-09-28T00:00:00"/>
    <s v="Standard Class"/>
    <s v="DE-13255"/>
    <s v="Deanra Eno"/>
    <s v="Home Office"/>
    <s v="United States"/>
    <x v="362"/>
    <x v="23"/>
    <n v="52001"/>
    <s v="Central"/>
    <s v="FUR-CH-10000988"/>
    <s v="Furniture"/>
    <s v="Chairs"/>
    <s v="Hon Olson Stacker Stools"/>
    <x v="2730"/>
    <n v="10"/>
    <n v="0"/>
    <n v="394.26800000000003"/>
  </r>
  <r>
    <n v="3428"/>
    <s v="US-2017-111024"/>
    <d v="2017-07-03T00:00:00"/>
    <d v="2017-07-06T00:00:00"/>
    <s v="Second Class"/>
    <s v="SZ-20035"/>
    <s v="Sam Zeldin"/>
    <s v="Home Office"/>
    <s v="United States"/>
    <x v="152"/>
    <x v="24"/>
    <n v="43130"/>
    <s v="East"/>
    <s v="OFF-PA-10000174"/>
    <s v="Office Supplies"/>
    <s v="Paper"/>
    <s v="Message Book, Wirebound, Four 5 1/2&quot; X 4&quot; Forms/Pg., 200 Dupl. Sets/Book"/>
    <x v="2731"/>
    <n v="4"/>
    <n v="0.2"/>
    <n v="11.102399999999996"/>
  </r>
  <r>
    <n v="3429"/>
    <s v="US-2017-111024"/>
    <d v="2017-07-03T00:00:00"/>
    <d v="2017-07-06T00:00:00"/>
    <s v="Second Class"/>
    <s v="SZ-20035"/>
    <s v="Sam Zeldin"/>
    <s v="Home Office"/>
    <s v="United States"/>
    <x v="152"/>
    <x v="24"/>
    <n v="43130"/>
    <s v="East"/>
    <s v="FUR-TA-10002041"/>
    <s v="Furniture"/>
    <s v="Tables"/>
    <s v="Bevis Round Conference Table Top, X-Base"/>
    <x v="2732"/>
    <n v="2"/>
    <n v="0.4"/>
    <n v="-103.98819999999998"/>
  </r>
  <r>
    <n v="3430"/>
    <s v="US-2017-111024"/>
    <d v="2017-07-03T00:00:00"/>
    <d v="2017-07-06T00:00:00"/>
    <s v="Second Class"/>
    <s v="SZ-20035"/>
    <s v="Sam Zeldin"/>
    <s v="Home Office"/>
    <s v="United States"/>
    <x v="152"/>
    <x v="24"/>
    <n v="43130"/>
    <s v="East"/>
    <s v="OFF-PA-10002246"/>
    <s v="Office Supplies"/>
    <s v="Paper"/>
    <s v="Wirebound Four 2-3/4 x 5 Forms per Page, 400 Sets per Book"/>
    <x v="2733"/>
    <n v="6"/>
    <n v="0.2"/>
    <n v="11.223000000000001"/>
  </r>
  <r>
    <n v="3431"/>
    <s v="CA-2017-148264"/>
    <d v="2017-12-08T00:00:00"/>
    <d v="2017-12-09T00:00:00"/>
    <s v="First Class"/>
    <s v="LF-17185"/>
    <s v="Luke Foster"/>
    <s v="Consumer"/>
    <s v="United States"/>
    <x v="75"/>
    <x v="1"/>
    <n v="90301"/>
    <s v="West"/>
    <s v="OFF-ST-10003327"/>
    <s v="Office Supplies"/>
    <s v="Storage"/>
    <s v="Akro-Mils 12-Gallon Tote"/>
    <x v="1418"/>
    <n v="3"/>
    <n v="0"/>
    <n v="8.6390999999999956"/>
  </r>
  <r>
    <n v="3432"/>
    <s v="CA-2017-148264"/>
    <d v="2017-12-08T00:00:00"/>
    <d v="2017-12-09T00:00:00"/>
    <s v="First Class"/>
    <s v="LF-17185"/>
    <s v="Luke Foster"/>
    <s v="Consumer"/>
    <s v="United States"/>
    <x v="75"/>
    <x v="1"/>
    <n v="90301"/>
    <s v="West"/>
    <s v="FUR-FU-10002703"/>
    <s v="Furniture"/>
    <s v="Furnishings"/>
    <s v="Tenex Traditional Chairmats for Hard Floors, Average Lip, 36&quot; x 48&quot;"/>
    <x v="2734"/>
    <n v="2"/>
    <n v="0"/>
    <n v="15.468000000000004"/>
  </r>
  <r>
    <n v="3433"/>
    <s v="CA-2017-148264"/>
    <d v="2017-12-08T00:00:00"/>
    <d v="2017-12-09T00:00:00"/>
    <s v="First Class"/>
    <s v="LF-17185"/>
    <s v="Luke Foster"/>
    <s v="Consumer"/>
    <s v="United States"/>
    <x v="75"/>
    <x v="1"/>
    <n v="90301"/>
    <s v="West"/>
    <s v="OFF-PA-10003651"/>
    <s v="Office Supplies"/>
    <s v="Paper"/>
    <s v="Xerox 1968"/>
    <x v="1847"/>
    <n v="9"/>
    <n v="0"/>
    <n v="28.857599999999998"/>
  </r>
  <r>
    <n v="3434"/>
    <s v="CA-2017-131212"/>
    <d v="2017-12-05T00:00:00"/>
    <d v="2017-12-09T00:00:00"/>
    <s v="Standard Class"/>
    <s v="AB-10165"/>
    <s v="Alan Barnes"/>
    <s v="Consumer"/>
    <s v="United States"/>
    <x v="234"/>
    <x v="4"/>
    <n v="98006"/>
    <s v="West"/>
    <s v="OFF-BI-10001617"/>
    <s v="Office Supplies"/>
    <s v="Binders"/>
    <s v="GBC Wire Binding Combs"/>
    <x v="176"/>
    <n v="3"/>
    <n v="0.2"/>
    <n v="8.3753999999999991"/>
  </r>
  <r>
    <n v="3435"/>
    <s v="CA-2017-131212"/>
    <d v="2017-12-05T00:00:00"/>
    <d v="2017-12-09T00:00:00"/>
    <s v="Standard Class"/>
    <s v="AB-10165"/>
    <s v="Alan Barnes"/>
    <s v="Consumer"/>
    <s v="United States"/>
    <x v="234"/>
    <x v="4"/>
    <n v="98006"/>
    <s v="West"/>
    <s v="OFF-BI-10000145"/>
    <s v="Office Supplies"/>
    <s v="Binders"/>
    <s v="Zipper Ring Binder Pockets"/>
    <x v="2735"/>
    <n v="6"/>
    <n v="0.2"/>
    <n v="5.4287999999999981"/>
  </r>
  <r>
    <n v="3436"/>
    <s v="US-2015-100531"/>
    <d v="2015-09-27T00:00:00"/>
    <d v="2015-09-29T00:00:00"/>
    <s v="First Class"/>
    <s v="NM-18520"/>
    <s v="Neoma Murray"/>
    <s v="Consumer"/>
    <s v="United States"/>
    <x v="22"/>
    <x v="10"/>
    <n v="60610"/>
    <s v="Central"/>
    <s v="OFF-BI-10001670"/>
    <s v="Office Supplies"/>
    <s v="Binders"/>
    <s v="Vinyl Sectional Post Binders"/>
    <x v="2736"/>
    <n v="2"/>
    <n v="0.8"/>
    <n v="-22.620000000000005"/>
  </r>
  <r>
    <n v="3437"/>
    <s v="US-2015-100531"/>
    <d v="2015-09-27T00:00:00"/>
    <d v="2015-09-29T00:00:00"/>
    <s v="First Class"/>
    <s v="NM-18520"/>
    <s v="Neoma Murray"/>
    <s v="Consumer"/>
    <s v="United States"/>
    <x v="22"/>
    <x v="10"/>
    <n v="60610"/>
    <s v="Central"/>
    <s v="FUR-FU-10003849"/>
    <s v="Furniture"/>
    <s v="Furnishings"/>
    <s v="DAX Metal Frame, Desktop, Stepped-Edge"/>
    <x v="2737"/>
    <n v="3"/>
    <n v="0.6"/>
    <n v="-12.751199999999997"/>
  </r>
  <r>
    <n v="3438"/>
    <s v="CA-2017-152583"/>
    <d v="2017-10-30T00:00:00"/>
    <d v="2017-10-30T00:00:00"/>
    <s v="Same Day"/>
    <s v="RA-19945"/>
    <s v="Ryan Akin"/>
    <s v="Consumer"/>
    <s v="United States"/>
    <x v="61"/>
    <x v="5"/>
    <n v="75217"/>
    <s v="Central"/>
    <s v="FUR-FU-10003849"/>
    <s v="Furniture"/>
    <s v="Furnishings"/>
    <s v="DAX Metal Frame, Desktop, Stepped-Edge"/>
    <x v="2738"/>
    <n v="2"/>
    <n v="0.6"/>
    <n v="-8.5007999999999981"/>
  </r>
  <r>
    <n v="3439"/>
    <s v="CA-2017-152583"/>
    <d v="2017-10-30T00:00:00"/>
    <d v="2017-10-30T00:00:00"/>
    <s v="Same Day"/>
    <s v="RA-19945"/>
    <s v="Ryan Akin"/>
    <s v="Consumer"/>
    <s v="United States"/>
    <x v="61"/>
    <x v="5"/>
    <n v="75217"/>
    <s v="Central"/>
    <s v="FUR-TA-10002041"/>
    <s v="Furniture"/>
    <s v="Tables"/>
    <s v="Bevis Round Conference Table Top, X-Base"/>
    <x v="2739"/>
    <n v="2"/>
    <n v="0.3"/>
    <n v="-68.130199999999988"/>
  </r>
  <r>
    <n v="3440"/>
    <s v="CA-2017-152583"/>
    <d v="2017-10-30T00:00:00"/>
    <d v="2017-10-30T00:00:00"/>
    <s v="Same Day"/>
    <s v="RA-19945"/>
    <s v="Ryan Akin"/>
    <s v="Consumer"/>
    <s v="United States"/>
    <x v="61"/>
    <x v="5"/>
    <n v="75217"/>
    <s v="Central"/>
    <s v="OFF-ST-10002214"/>
    <s v="Office Supplies"/>
    <s v="Storage"/>
    <s v="X-Rack File for Hanging Folders"/>
    <x v="2740"/>
    <n v="6"/>
    <n v="0.2"/>
    <n v="4.0643999999999973"/>
  </r>
  <r>
    <n v="3441"/>
    <s v="CA-2015-144099"/>
    <d v="2015-11-29T00:00:00"/>
    <d v="2015-11-30T00:00:00"/>
    <s v="Same Day"/>
    <s v="PO-19195"/>
    <s v="Phillina Ober"/>
    <s v="Home Office"/>
    <s v="United States"/>
    <x v="8"/>
    <x v="1"/>
    <n v="94122"/>
    <s v="West"/>
    <s v="OFF-BI-10001078"/>
    <s v="Office Supplies"/>
    <s v="Binders"/>
    <s v="Acco PRESSTEX Data Binder with Storage Hooks, Dark Blue, 14 7/8&quot; X 11&quot;"/>
    <x v="2741"/>
    <n v="1"/>
    <n v="0.2"/>
    <n v="1.5602"/>
  </r>
  <r>
    <n v="3442"/>
    <s v="CA-2014-158337"/>
    <d v="2014-03-11T00:00:00"/>
    <d v="2014-03-14T00:00:00"/>
    <s v="Second Class"/>
    <s v="KA-16525"/>
    <s v="Kelly Andreada"/>
    <s v="Consumer"/>
    <s v="United States"/>
    <x v="20"/>
    <x v="15"/>
    <n v="10024"/>
    <s v="East"/>
    <s v="OFF-PA-10002137"/>
    <s v="Office Supplies"/>
    <s v="Paper"/>
    <s v="Southworth 100% Résumé Paper, 24lb."/>
    <x v="2742"/>
    <n v="14"/>
    <n v="0"/>
    <n v="49.013999999999996"/>
  </r>
  <r>
    <n v="3443"/>
    <s v="CA-2017-168858"/>
    <d v="2017-11-19T00:00:00"/>
    <d v="2017-11-23T00:00:00"/>
    <s v="Standard Class"/>
    <s v="JD-16150"/>
    <s v="Justin Deggeller"/>
    <s v="Corporate"/>
    <s v="United States"/>
    <x v="20"/>
    <x v="15"/>
    <n v="10011"/>
    <s v="East"/>
    <s v="OFF-EN-10001415"/>
    <s v="Office Supplies"/>
    <s v="Envelopes"/>
    <s v="Staple envelope"/>
    <x v="80"/>
    <n v="3"/>
    <n v="0"/>
    <n v="8.370000000000001"/>
  </r>
  <r>
    <n v="3444"/>
    <s v="CA-2017-168858"/>
    <d v="2017-11-19T00:00:00"/>
    <d v="2017-11-23T00:00:00"/>
    <s v="Standard Class"/>
    <s v="JD-16150"/>
    <s v="Justin Deggeller"/>
    <s v="Corporate"/>
    <s v="United States"/>
    <x v="20"/>
    <x v="15"/>
    <n v="10011"/>
    <s v="East"/>
    <s v="OFF-AP-10003849"/>
    <s v="Office Supplies"/>
    <s v="Appliances"/>
    <s v="Hoover Shoulder Vac Commercial Portable Vacuum"/>
    <x v="2743"/>
    <n v="7"/>
    <n v="0"/>
    <n v="626.18499999999995"/>
  </r>
  <r>
    <n v="3445"/>
    <s v="CA-2016-116344"/>
    <d v="2016-07-29T00:00:00"/>
    <d v="2016-08-02T00:00:00"/>
    <s v="Standard Class"/>
    <s v="JO-15145"/>
    <s v="Jack O'Briant"/>
    <s v="Corporate"/>
    <s v="United States"/>
    <x v="10"/>
    <x v="9"/>
    <n v="19140"/>
    <s v="East"/>
    <s v="OFF-ST-10001713"/>
    <s v="Office Supplies"/>
    <s v="Storage"/>
    <s v="Gould Plastics 9-Pocket Panel Bin, 18-3/8w x 5-1/4d x 20-1/2h, Black"/>
    <x v="560"/>
    <n v="2"/>
    <n v="0.2"/>
    <n v="-16.956800000000005"/>
  </r>
  <r>
    <n v="3446"/>
    <s v="CA-2015-131779"/>
    <d v="2015-06-12T00:00:00"/>
    <d v="2015-06-17T00:00:00"/>
    <s v="Standard Class"/>
    <s v="LE-16810"/>
    <s v="Laurel Elliston"/>
    <s v="Consumer"/>
    <s v="United States"/>
    <x v="46"/>
    <x v="13"/>
    <n v="19711"/>
    <s v="East"/>
    <s v="OFF-ST-10001505"/>
    <s v="Office Supplies"/>
    <s v="Storage"/>
    <s v="Perma STOR-ALL Hanging File Box, 13 1/8&quot;W x 12 1/4&quot;D x 10 1/2&quot;H"/>
    <x v="2744"/>
    <n v="5"/>
    <n v="0"/>
    <n v="5.0829999999999975"/>
  </r>
  <r>
    <n v="3447"/>
    <s v="CA-2016-158869"/>
    <d v="2016-08-06T00:00:00"/>
    <d v="2016-08-07T00:00:00"/>
    <s v="First Class"/>
    <s v="AH-10690"/>
    <s v="Anna Häberlin"/>
    <s v="Corporate"/>
    <s v="United States"/>
    <x v="20"/>
    <x v="15"/>
    <n v="10024"/>
    <s v="East"/>
    <s v="OFF-PA-10000474"/>
    <s v="Office Supplies"/>
    <s v="Paper"/>
    <s v="Easy-staple paper"/>
    <x v="2745"/>
    <n v="2"/>
    <n v="0"/>
    <n v="33.313599999999994"/>
  </r>
  <r>
    <n v="3448"/>
    <s v="CA-2017-102554"/>
    <d v="2017-06-11T00:00:00"/>
    <d v="2017-06-15T00:00:00"/>
    <s v="Standard Class"/>
    <s v="KN-16705"/>
    <s v="Kristina Nunn"/>
    <s v="Home Office"/>
    <s v="United States"/>
    <x v="109"/>
    <x v="19"/>
    <n v="36830"/>
    <s v="South"/>
    <s v="OFF-AR-10001919"/>
    <s v="Office Supplies"/>
    <s v="Art"/>
    <s v="OIC #2 Pencils, Medium Soft"/>
    <x v="1061"/>
    <n v="2"/>
    <n v="0"/>
    <n v="1.0903999999999998"/>
  </r>
  <r>
    <n v="3449"/>
    <s v="CA-2016-162614"/>
    <d v="2016-10-07T00:00:00"/>
    <d v="2016-10-13T00:00:00"/>
    <s v="Standard Class"/>
    <s v="TB-21250"/>
    <s v="Tim Brockman"/>
    <s v="Consumer"/>
    <s v="United States"/>
    <x v="1"/>
    <x v="1"/>
    <n v="90049"/>
    <s v="West"/>
    <s v="OFF-BI-10004001"/>
    <s v="Office Supplies"/>
    <s v="Binders"/>
    <s v="GBC Recycled VeloBinder Covers"/>
    <x v="2746"/>
    <n v="2"/>
    <n v="0.2"/>
    <n v="8.8607999999999976"/>
  </r>
  <r>
    <n v="3450"/>
    <s v="CA-2014-168592"/>
    <d v="2014-09-08T00:00:00"/>
    <d v="2014-09-14T00:00:00"/>
    <s v="Standard Class"/>
    <s v="DP-13390"/>
    <s v="Dennis Pardue"/>
    <s v="Home Office"/>
    <s v="United States"/>
    <x v="8"/>
    <x v="1"/>
    <n v="94110"/>
    <s v="West"/>
    <s v="OFF-AP-10004785"/>
    <s v="Office Supplies"/>
    <s v="Appliances"/>
    <s v="Holmes Replacement Filter for HEPA Air Cleaner, Medium Room"/>
    <x v="2747"/>
    <n v="5"/>
    <n v="0"/>
    <n v="24.359500000000004"/>
  </r>
  <r>
    <n v="3451"/>
    <s v="CA-2014-168592"/>
    <d v="2014-09-08T00:00:00"/>
    <d v="2014-09-14T00:00:00"/>
    <s v="Standard Class"/>
    <s v="DP-13390"/>
    <s v="Dennis Pardue"/>
    <s v="Home Office"/>
    <s v="United States"/>
    <x v="8"/>
    <x v="1"/>
    <n v="94110"/>
    <s v="West"/>
    <s v="OFF-ST-10002406"/>
    <s v="Office Supplies"/>
    <s v="Storage"/>
    <s v="Pizazz Global Quick File"/>
    <x v="2748"/>
    <n v="1"/>
    <n v="0"/>
    <n v="4.1916000000000011"/>
  </r>
  <r>
    <n v="3452"/>
    <s v="CA-2014-168592"/>
    <d v="2014-09-08T00:00:00"/>
    <d v="2014-09-14T00:00:00"/>
    <s v="Standard Class"/>
    <s v="DP-13390"/>
    <s v="Dennis Pardue"/>
    <s v="Home Office"/>
    <s v="United States"/>
    <x v="8"/>
    <x v="1"/>
    <n v="94110"/>
    <s v="West"/>
    <s v="OFF-FA-10002988"/>
    <s v="Office Supplies"/>
    <s v="Fasteners"/>
    <s v="Ideal Clamps"/>
    <x v="133"/>
    <n v="2"/>
    <n v="0"/>
    <n v="1.9697999999999998"/>
  </r>
  <r>
    <n v="3453"/>
    <s v="CA-2014-157609"/>
    <d v="2014-03-16T00:00:00"/>
    <d v="2014-03-21T00:00:00"/>
    <s v="Second Class"/>
    <s v="KN-16705"/>
    <s v="Kristina Nunn"/>
    <s v="Home Office"/>
    <s v="United States"/>
    <x v="253"/>
    <x v="3"/>
    <n v="27604"/>
    <s v="South"/>
    <s v="TEC-PH-10002415"/>
    <s v="Technology"/>
    <s v="Phones"/>
    <s v="Polycom VoiceStation 500 Conference phone"/>
    <x v="2749"/>
    <n v="2"/>
    <n v="0.2"/>
    <n v="29.495000000000019"/>
  </r>
  <r>
    <n v="3454"/>
    <s v="CA-2015-153325"/>
    <d v="2015-03-01T00:00:00"/>
    <d v="2015-03-02T00:00:00"/>
    <s v="Second Class"/>
    <s v="ST-20530"/>
    <s v="Shui Tom"/>
    <s v="Consumer"/>
    <s v="United States"/>
    <x v="203"/>
    <x v="32"/>
    <n v="31204"/>
    <s v="South"/>
    <s v="OFF-BI-10004236"/>
    <s v="Office Supplies"/>
    <s v="Binders"/>
    <s v="XtraLife ClearVue Slant-D Ring Binder, White, 3&quot;"/>
    <x v="2750"/>
    <n v="4"/>
    <n v="0"/>
    <n v="27.011199999999999"/>
  </r>
  <r>
    <n v="3455"/>
    <s v="CA-2015-153626"/>
    <d v="2015-07-09T00:00:00"/>
    <d v="2015-07-14T00:00:00"/>
    <s v="Standard Class"/>
    <s v="EB-13870"/>
    <s v="Emily Burns"/>
    <s v="Consumer"/>
    <s v="United States"/>
    <x v="316"/>
    <x v="18"/>
    <n v="37211"/>
    <s v="South"/>
    <s v="OFF-AR-10000657"/>
    <s v="Office Supplies"/>
    <s v="Art"/>
    <s v="Binney &amp; Smith inkTank Desk Highlighter, Chisel Tip, Yellow, 12/Box"/>
    <x v="788"/>
    <n v="3"/>
    <n v="0.2"/>
    <n v="0.83849999999999936"/>
  </r>
  <r>
    <n v="3456"/>
    <s v="CA-2016-166485"/>
    <d v="2016-02-20T00:00:00"/>
    <d v="2016-02-27T00:00:00"/>
    <s v="Standard Class"/>
    <s v="AH-10210"/>
    <s v="Alan Hwang"/>
    <s v="Consumer"/>
    <s v="United States"/>
    <x v="316"/>
    <x v="18"/>
    <n v="37211"/>
    <s v="South"/>
    <s v="OFF-PA-10004996"/>
    <s v="Office Supplies"/>
    <s v="Paper"/>
    <s v="Speediset Carbonless Redi-Letter 7&quot; x 8 1/2&quot;"/>
    <x v="2751"/>
    <n v="2"/>
    <n v="0.2"/>
    <n v="5.5673999999999992"/>
  </r>
  <r>
    <n v="3457"/>
    <s v="CA-2017-136448"/>
    <d v="2017-09-16T00:00:00"/>
    <d v="2017-09-18T00:00:00"/>
    <s v="First Class"/>
    <s v="AS-10090"/>
    <s v="Adam Shillingsburg"/>
    <s v="Consumer"/>
    <s v="United States"/>
    <x v="10"/>
    <x v="9"/>
    <n v="19143"/>
    <s v="East"/>
    <s v="TEC-AC-10001109"/>
    <s v="Technology"/>
    <s v="Accessories"/>
    <s v="Logitech Trackman Marble Mouse"/>
    <x v="981"/>
    <n v="3"/>
    <n v="0.2"/>
    <n v="19.793400000000005"/>
  </r>
  <r>
    <n v="3458"/>
    <s v="CA-2017-136448"/>
    <d v="2017-09-16T00:00:00"/>
    <d v="2017-09-18T00:00:00"/>
    <s v="First Class"/>
    <s v="AS-10090"/>
    <s v="Adam Shillingsburg"/>
    <s v="Consumer"/>
    <s v="United States"/>
    <x v="10"/>
    <x v="9"/>
    <n v="19143"/>
    <s v="East"/>
    <s v="FUR-FU-10003832"/>
    <s v="Furniture"/>
    <s v="Furnishings"/>
    <s v="Eldon Expressions Punched Metal &amp; Wood Desk Accessories, Black &amp; Cherry"/>
    <x v="2752"/>
    <n v="3"/>
    <n v="0.2"/>
    <n v="2.2511999999999999"/>
  </r>
  <r>
    <n v="3459"/>
    <s v="CA-2017-136448"/>
    <d v="2017-09-16T00:00:00"/>
    <d v="2017-09-18T00:00:00"/>
    <s v="First Class"/>
    <s v="AS-10090"/>
    <s v="Adam Shillingsburg"/>
    <s v="Consumer"/>
    <s v="United States"/>
    <x v="10"/>
    <x v="9"/>
    <n v="19143"/>
    <s v="East"/>
    <s v="OFF-BI-10002393"/>
    <s v="Office Supplies"/>
    <s v="Binders"/>
    <s v="Binder Posts"/>
    <x v="2753"/>
    <n v="2"/>
    <n v="0.7"/>
    <n v="-2.7551999999999994"/>
  </r>
  <r>
    <n v="3460"/>
    <s v="CA-2017-136448"/>
    <d v="2017-09-16T00:00:00"/>
    <d v="2017-09-18T00:00:00"/>
    <s v="First Class"/>
    <s v="AS-10090"/>
    <s v="Adam Shillingsburg"/>
    <s v="Consumer"/>
    <s v="United States"/>
    <x v="10"/>
    <x v="9"/>
    <n v="19143"/>
    <s v="East"/>
    <s v="OFF-BI-10001359"/>
    <s v="Office Supplies"/>
    <s v="Binders"/>
    <s v="GBC DocuBind TL300 Electric Binding System"/>
    <x v="2754"/>
    <n v="2"/>
    <n v="0.7"/>
    <n v="-412.61539999999991"/>
  </r>
  <r>
    <n v="3461"/>
    <s v="CA-2017-136448"/>
    <d v="2017-09-16T00:00:00"/>
    <d v="2017-09-18T00:00:00"/>
    <s v="First Class"/>
    <s v="AS-10090"/>
    <s v="Adam Shillingsburg"/>
    <s v="Consumer"/>
    <s v="United States"/>
    <x v="10"/>
    <x v="9"/>
    <n v="19143"/>
    <s v="East"/>
    <s v="TEC-AC-10003628"/>
    <s v="Technology"/>
    <s v="Accessories"/>
    <s v="Logitech 910-002974 M325 Wireless Mouse for Web Scrolling"/>
    <x v="736"/>
    <n v="2"/>
    <n v="0.2"/>
    <n v="14.395200000000004"/>
  </r>
  <r>
    <n v="3462"/>
    <s v="CA-2017-114258"/>
    <d v="2017-11-05T00:00:00"/>
    <d v="2017-11-10T00:00:00"/>
    <s v="Second Class"/>
    <s v="EM-13825"/>
    <s v="Elizabeth Moffitt"/>
    <s v="Corporate"/>
    <s v="United States"/>
    <x v="61"/>
    <x v="5"/>
    <n v="75081"/>
    <s v="Central"/>
    <s v="TEC-PH-10003012"/>
    <s v="Technology"/>
    <s v="Phones"/>
    <s v="Nortel Meridian M3904 Professional Digital phone"/>
    <x v="2755"/>
    <n v="4"/>
    <n v="0.2"/>
    <n v="55.436399999999935"/>
  </r>
  <r>
    <n v="3463"/>
    <s v="CA-2015-152611"/>
    <d v="2015-02-20T00:00:00"/>
    <d v="2015-02-23T00:00:00"/>
    <s v="Second Class"/>
    <s v="KA-16525"/>
    <s v="Kelly Andreada"/>
    <s v="Consumer"/>
    <s v="United States"/>
    <x v="275"/>
    <x v="30"/>
    <n v="8861"/>
    <s v="East"/>
    <s v="OFF-AR-10003903"/>
    <s v="Office Supplies"/>
    <s v="Art"/>
    <s v="Sanford 52201 APSCO Electric Pencil Sharpener"/>
    <x v="2756"/>
    <n v="7"/>
    <n v="0"/>
    <n v="74.565400000000011"/>
  </r>
  <r>
    <n v="3464"/>
    <s v="CA-2016-165470"/>
    <d v="2016-11-25T00:00:00"/>
    <d v="2016-11-30T00:00:00"/>
    <s v="Standard Class"/>
    <s v="HJ-14875"/>
    <s v="Heather Jas"/>
    <s v="Home Office"/>
    <s v="United States"/>
    <x v="108"/>
    <x v="2"/>
    <n v="32216"/>
    <s v="South"/>
    <s v="OFF-PA-10004675"/>
    <s v="Office Supplies"/>
    <s v="Paper"/>
    <s v="Telephone Message Books with Fax/Mobile Section, 5 1/2&quot; x 3 3/16&quot;"/>
    <x v="2757"/>
    <n v="1"/>
    <n v="0.2"/>
    <n v="1.6509999999999998"/>
  </r>
  <r>
    <n v="3465"/>
    <s v="CA-2017-128699"/>
    <d v="2017-12-03T00:00:00"/>
    <d v="2017-12-05T00:00:00"/>
    <s v="Second Class"/>
    <s v="ND-18370"/>
    <s v="Natalie DeCherney"/>
    <s v="Consumer"/>
    <s v="United States"/>
    <x v="108"/>
    <x v="2"/>
    <n v="32216"/>
    <s v="South"/>
    <s v="TEC-AC-10001990"/>
    <s v="Technology"/>
    <s v="Accessories"/>
    <s v="Kensington Orbit Wireless Mobile Trackball for PC and Mac"/>
    <x v="2758"/>
    <n v="1"/>
    <n v="0.2"/>
    <n v="7.198799999999995"/>
  </r>
  <r>
    <n v="3466"/>
    <s v="US-2015-147242"/>
    <d v="2015-09-10T00:00:00"/>
    <d v="2015-09-14T00:00:00"/>
    <s v="Standard Class"/>
    <s v="EH-13765"/>
    <s v="Edward Hooks"/>
    <s v="Corporate"/>
    <s v="United States"/>
    <x v="359"/>
    <x v="31"/>
    <n v="2151"/>
    <s v="East"/>
    <s v="OFF-AP-10003842"/>
    <s v="Office Supplies"/>
    <s v="Appliances"/>
    <s v="Euro-Pro Shark Turbo Vacuum"/>
    <x v="1168"/>
    <n v="2"/>
    <n v="0"/>
    <n v="16.1096"/>
  </r>
  <r>
    <n v="3467"/>
    <s v="US-2015-147242"/>
    <d v="2015-09-10T00:00:00"/>
    <d v="2015-09-14T00:00:00"/>
    <s v="Standard Class"/>
    <s v="EH-13765"/>
    <s v="Edward Hooks"/>
    <s v="Corporate"/>
    <s v="United States"/>
    <x v="359"/>
    <x v="31"/>
    <n v="2151"/>
    <s v="East"/>
    <s v="FUR-BO-10004695"/>
    <s v="Furniture"/>
    <s v="Bookcases"/>
    <s v="O'Sullivan 2-Door Barrister Bookcase in Odessa Pine"/>
    <x v="2759"/>
    <n v="2"/>
    <n v="0"/>
    <n v="83.25079999999997"/>
  </r>
  <r>
    <n v="3468"/>
    <s v="US-2015-147242"/>
    <d v="2015-09-10T00:00:00"/>
    <d v="2015-09-14T00:00:00"/>
    <s v="Standard Class"/>
    <s v="EH-13765"/>
    <s v="Edward Hooks"/>
    <s v="Corporate"/>
    <s v="United States"/>
    <x v="359"/>
    <x v="31"/>
    <n v="2151"/>
    <s v="East"/>
    <s v="OFF-PA-10003039"/>
    <s v="Office Supplies"/>
    <s v="Paper"/>
    <s v="Xerox 1960"/>
    <x v="2760"/>
    <n v="9"/>
    <n v="0"/>
    <n v="125.46899999999999"/>
  </r>
  <r>
    <n v="3469"/>
    <s v="CA-2016-146143"/>
    <d v="2016-12-14T00:00:00"/>
    <d v="2016-12-19T00:00:00"/>
    <s v="Standard Class"/>
    <s v="MC-17845"/>
    <s v="Michael Chen"/>
    <s v="Consumer"/>
    <s v="United States"/>
    <x v="25"/>
    <x v="35"/>
    <n v="39212"/>
    <s v="South"/>
    <s v="FUR-FU-10002045"/>
    <s v="Furniture"/>
    <s v="Furnishings"/>
    <s v="Executive Impressions 14&quot;"/>
    <x v="2761"/>
    <n v="6"/>
    <n v="0"/>
    <n v="58.687200000000011"/>
  </r>
  <r>
    <n v="3470"/>
    <s v="CA-2015-100888"/>
    <d v="2015-04-06T00:00:00"/>
    <d v="2015-04-10T00:00:00"/>
    <s v="Standard Class"/>
    <s v="MH-17455"/>
    <s v="Mark Hamilton"/>
    <s v="Consumer"/>
    <s v="United States"/>
    <x v="108"/>
    <x v="3"/>
    <n v="28540"/>
    <s v="South"/>
    <s v="OFF-PA-10001019"/>
    <s v="Office Supplies"/>
    <s v="Paper"/>
    <s v="Xerox 1884"/>
    <x v="1107"/>
    <n v="3"/>
    <n v="0.2"/>
    <n v="16.183799999999998"/>
  </r>
  <r>
    <n v="3471"/>
    <s v="US-2016-150035"/>
    <d v="2016-12-01T00:00:00"/>
    <d v="2016-12-05T00:00:00"/>
    <s v="Standard Class"/>
    <s v="CL-11890"/>
    <s v="Carl Ludwig"/>
    <s v="Consumer"/>
    <s v="United States"/>
    <x v="8"/>
    <x v="1"/>
    <n v="94122"/>
    <s v="West"/>
    <s v="FUR-FU-10003724"/>
    <s v="Furniture"/>
    <s v="Furnishings"/>
    <s v="Westinghouse Clip-On Gooseneck Lamps"/>
    <x v="2499"/>
    <n v="2"/>
    <n v="0"/>
    <n v="4.3523999999999994"/>
  </r>
  <r>
    <n v="3472"/>
    <s v="CA-2017-122644"/>
    <d v="2017-11-12T00:00:00"/>
    <d v="2017-11-17T00:00:00"/>
    <s v="Standard Class"/>
    <s v="SF-20965"/>
    <s v="Sylvia Foulston"/>
    <s v="Corporate"/>
    <s v="United States"/>
    <x v="38"/>
    <x v="24"/>
    <n v="43229"/>
    <s v="East"/>
    <s v="OFF-PA-10003673"/>
    <s v="Office Supplies"/>
    <s v="Paper"/>
    <s v="Strathmore Photo Mount Cards"/>
    <x v="2762"/>
    <n v="2"/>
    <n v="0.2"/>
    <n v="3.5255999999999994"/>
  </r>
  <r>
    <n v="3473"/>
    <s v="CA-2017-122644"/>
    <d v="2017-11-12T00:00:00"/>
    <d v="2017-11-17T00:00:00"/>
    <s v="Standard Class"/>
    <s v="SF-20965"/>
    <s v="Sylvia Foulston"/>
    <s v="Corporate"/>
    <s v="United States"/>
    <x v="38"/>
    <x v="24"/>
    <n v="43229"/>
    <s v="East"/>
    <s v="TEC-AC-10003614"/>
    <s v="Technology"/>
    <s v="Accessories"/>
    <s v="Verbatim 25 GB 6x Blu-ray Single Layer Recordable Disc, 10/Pack"/>
    <x v="2763"/>
    <n v="2"/>
    <n v="0.2"/>
    <n v="3.0133999999999981"/>
  </r>
  <r>
    <n v="3474"/>
    <s v="CA-2017-111815"/>
    <d v="2017-03-03T00:00:00"/>
    <d v="2017-03-10T00:00:00"/>
    <s v="Standard Class"/>
    <s v="EP-13915"/>
    <s v="Emily Phan"/>
    <s v="Consumer"/>
    <s v="United States"/>
    <x v="363"/>
    <x v="12"/>
    <n v="48127"/>
    <s v="Central"/>
    <s v="FUR-CH-10000785"/>
    <s v="Furniture"/>
    <s v="Chairs"/>
    <s v="Global Ergonomic Managers Chair"/>
    <x v="2764"/>
    <n v="1"/>
    <n v="0"/>
    <n v="47.0548"/>
  </r>
  <r>
    <n v="3475"/>
    <s v="CA-2017-111815"/>
    <d v="2017-03-03T00:00:00"/>
    <d v="2017-03-10T00:00:00"/>
    <s v="Standard Class"/>
    <s v="EP-13915"/>
    <s v="Emily Phan"/>
    <s v="Consumer"/>
    <s v="United States"/>
    <x v="363"/>
    <x v="12"/>
    <n v="48127"/>
    <s v="Central"/>
    <s v="TEC-AC-10002926"/>
    <s v="Technology"/>
    <s v="Accessories"/>
    <s v="Logitech Wireless Marathon Mouse M705"/>
    <x v="2622"/>
    <n v="2"/>
    <n v="0"/>
    <n v="42.991400000000006"/>
  </r>
  <r>
    <n v="3476"/>
    <s v="CA-2016-144911"/>
    <d v="2016-11-27T00:00:00"/>
    <d v="2016-11-30T00:00:00"/>
    <s v="First Class"/>
    <s v="RW-19630"/>
    <s v="Rob Williams"/>
    <s v="Corporate"/>
    <s v="United States"/>
    <x v="356"/>
    <x v="41"/>
    <n v="66212"/>
    <s v="Central"/>
    <s v="TEC-AC-10004633"/>
    <s v="Technology"/>
    <s v="Accessories"/>
    <s v="Verbatim 25 GB 6x Blu-ray Single Layer Recordable Disc, 3/Pack"/>
    <x v="2765"/>
    <n v="5"/>
    <n v="0"/>
    <n v="15.378000000000004"/>
  </r>
  <r>
    <n v="3477"/>
    <s v="CA-2016-144911"/>
    <d v="2016-11-27T00:00:00"/>
    <d v="2016-11-30T00:00:00"/>
    <s v="First Class"/>
    <s v="RW-19630"/>
    <s v="Rob Williams"/>
    <s v="Corporate"/>
    <s v="United States"/>
    <x v="356"/>
    <x v="41"/>
    <n v="66212"/>
    <s v="Central"/>
    <s v="OFF-BI-10000977"/>
    <s v="Office Supplies"/>
    <s v="Binders"/>
    <s v="Ibico Plastic Spiral Binding Combs"/>
    <x v="2766"/>
    <n v="5"/>
    <n v="0"/>
    <n v="69.919999999999987"/>
  </r>
  <r>
    <n v="3478"/>
    <s v="CA-2014-143385"/>
    <d v="2014-08-31T00:00:00"/>
    <d v="2014-09-05T00:00:00"/>
    <s v="Standard Class"/>
    <s v="SJ-20500"/>
    <s v="Shirley Jackson"/>
    <s v="Consumer"/>
    <s v="United States"/>
    <x v="364"/>
    <x v="27"/>
    <n v="87505"/>
    <s v="West"/>
    <s v="TEC-AC-10001635"/>
    <s v="Technology"/>
    <s v="Accessories"/>
    <s v="KeyTronic KT400U2 - Keyboard - Black"/>
    <x v="451"/>
    <n v="9"/>
    <n v="0"/>
    <n v="18.503999999999991"/>
  </r>
  <r>
    <n v="3479"/>
    <s v="CA-2016-131289"/>
    <d v="2016-12-08T00:00:00"/>
    <d v="2016-12-14T00:00:00"/>
    <s v="Standard Class"/>
    <s v="SP-20620"/>
    <s v="Stefania Perrino"/>
    <s v="Corporate"/>
    <s v="United States"/>
    <x v="8"/>
    <x v="1"/>
    <n v="94110"/>
    <s v="West"/>
    <s v="OFF-AR-10003056"/>
    <s v="Office Supplies"/>
    <s v="Art"/>
    <s v="Newell 341"/>
    <x v="18"/>
    <n v="2"/>
    <n v="0"/>
    <n v="2.4823999999999993"/>
  </r>
  <r>
    <n v="3480"/>
    <s v="CA-2016-131289"/>
    <d v="2016-12-08T00:00:00"/>
    <d v="2016-12-14T00:00:00"/>
    <s v="Standard Class"/>
    <s v="SP-20620"/>
    <s v="Stefania Perrino"/>
    <s v="Corporate"/>
    <s v="United States"/>
    <x v="8"/>
    <x v="1"/>
    <n v="94110"/>
    <s v="West"/>
    <s v="OFF-PA-10003363"/>
    <s v="Office Supplies"/>
    <s v="Paper"/>
    <s v="Xerox 204"/>
    <x v="1568"/>
    <n v="7"/>
    <n v="0"/>
    <n v="21.772800000000004"/>
  </r>
  <r>
    <n v="3481"/>
    <s v="CA-2016-131289"/>
    <d v="2016-12-08T00:00:00"/>
    <d v="2016-12-14T00:00:00"/>
    <s v="Standard Class"/>
    <s v="SP-20620"/>
    <s v="Stefania Perrino"/>
    <s v="Corporate"/>
    <s v="United States"/>
    <x v="8"/>
    <x v="1"/>
    <n v="94110"/>
    <s v="West"/>
    <s v="FUR-TA-10003954"/>
    <s v="Furniture"/>
    <s v="Tables"/>
    <s v="Hon 94000 Series Round Tables"/>
    <x v="2767"/>
    <n v="6"/>
    <n v="0.2"/>
    <n v="-195.47879999999998"/>
  </r>
  <r>
    <n v="3482"/>
    <s v="CA-2014-124023"/>
    <d v="2014-04-07T00:00:00"/>
    <d v="2014-04-10T00:00:00"/>
    <s v="First Class"/>
    <s v="PJ-19015"/>
    <s v="Pauline Johnson"/>
    <s v="Consumer"/>
    <s v="United States"/>
    <x v="216"/>
    <x v="19"/>
    <n v="36608"/>
    <s v="South"/>
    <s v="FUR-FU-10004415"/>
    <s v="Furniture"/>
    <s v="Furnishings"/>
    <s v="Stacking Tray, Side-Loading, Legal, Smoke"/>
    <x v="2482"/>
    <n v="2"/>
    <n v="0"/>
    <n v="2.7775999999999996"/>
  </r>
  <r>
    <n v="3483"/>
    <s v="CA-2014-124688"/>
    <d v="2014-08-27T00:00:00"/>
    <d v="2014-08-29T00:00:00"/>
    <s v="First Class"/>
    <s v="CC-12610"/>
    <s v="Corey Catlett"/>
    <s v="Corporate"/>
    <s v="United States"/>
    <x v="24"/>
    <x v="17"/>
    <n v="22153"/>
    <s v="South"/>
    <s v="TEC-PH-10000455"/>
    <s v="Technology"/>
    <s v="Phones"/>
    <s v="GE 30522EE2"/>
    <x v="2768"/>
    <n v="5"/>
    <n v="0"/>
    <n v="168.18549999999993"/>
  </r>
  <r>
    <n v="3484"/>
    <s v="CA-2014-124688"/>
    <d v="2014-08-27T00:00:00"/>
    <d v="2014-08-29T00:00:00"/>
    <s v="First Class"/>
    <s v="CC-12610"/>
    <s v="Corey Catlett"/>
    <s v="Corporate"/>
    <s v="United States"/>
    <x v="24"/>
    <x v="17"/>
    <n v="22153"/>
    <s v="South"/>
    <s v="FUR-FU-10002456"/>
    <s v="Furniture"/>
    <s v="Furnishings"/>
    <s v="Master Caster Door Stop, Large Neon Orange"/>
    <x v="2769"/>
    <n v="4"/>
    <n v="0"/>
    <n v="12.521600000000003"/>
  </r>
  <r>
    <n v="3485"/>
    <s v="CA-2014-124688"/>
    <d v="2014-08-27T00:00:00"/>
    <d v="2014-08-29T00:00:00"/>
    <s v="First Class"/>
    <s v="CC-12610"/>
    <s v="Corey Catlett"/>
    <s v="Corporate"/>
    <s v="United States"/>
    <x v="24"/>
    <x v="17"/>
    <n v="22153"/>
    <s v="South"/>
    <s v="FUR-TA-10003569"/>
    <s v="Furniture"/>
    <s v="Tables"/>
    <s v="Bretford CR8500 Series Meeting Room Furniture"/>
    <x v="2770"/>
    <n v="3"/>
    <n v="0"/>
    <n v="300.73500000000001"/>
  </r>
  <r>
    <n v="3486"/>
    <s v="CA-2016-151169"/>
    <d v="2016-10-21T00:00:00"/>
    <d v="2016-10-26T00:00:00"/>
    <s v="Standard Class"/>
    <s v="MY-18295"/>
    <s v="Muhammed Yedwab"/>
    <s v="Corporate"/>
    <s v="United States"/>
    <x v="46"/>
    <x v="13"/>
    <n v="19711"/>
    <s v="East"/>
    <s v="OFF-BI-10002813"/>
    <s v="Office Supplies"/>
    <s v="Binders"/>
    <s v="Avery Reinforcements for Hole-Punch Pages"/>
    <x v="1063"/>
    <n v="4"/>
    <n v="0"/>
    <n v="3.5640000000000001"/>
  </r>
  <r>
    <n v="3487"/>
    <s v="US-2016-134761"/>
    <d v="2016-11-30T00:00:00"/>
    <d v="2016-11-30T00:00:00"/>
    <s v="Same Day"/>
    <s v="DB-13210"/>
    <s v="Dean Braden"/>
    <s v="Consumer"/>
    <s v="United States"/>
    <x v="365"/>
    <x v="3"/>
    <n v="28601"/>
    <s v="South"/>
    <s v="TEC-PH-10002890"/>
    <s v="Technology"/>
    <s v="Phones"/>
    <s v="AT&amp;T 17929 Lendline Telephone"/>
    <x v="2771"/>
    <n v="1"/>
    <n v="0.2"/>
    <n v="2.7143999999999995"/>
  </r>
  <r>
    <n v="3488"/>
    <s v="CA-2017-120705"/>
    <d v="2017-09-05T00:00:00"/>
    <d v="2017-09-11T00:00:00"/>
    <s v="Standard Class"/>
    <s v="MG-17875"/>
    <s v="Michael Grace"/>
    <s v="Home Office"/>
    <s v="United States"/>
    <x v="2"/>
    <x v="2"/>
    <n v="33311"/>
    <s v="South"/>
    <s v="OFF-ST-10001522"/>
    <s v="Office Supplies"/>
    <s v="Storage"/>
    <s v="Gould Plastics 18-Pocket Panel Bin, 34w x 5-1/4d x 20-1/2h"/>
    <x v="2772"/>
    <n v="2"/>
    <n v="0.2"/>
    <n v="-29.436800000000012"/>
  </r>
  <r>
    <n v="3489"/>
    <s v="CA-2015-157322"/>
    <d v="2015-07-02T00:00:00"/>
    <d v="2015-07-06T00:00:00"/>
    <s v="Standard Class"/>
    <s v="RH-19600"/>
    <s v="Rob Haberlin"/>
    <s v="Consumer"/>
    <s v="United States"/>
    <x v="366"/>
    <x v="10"/>
    <n v="60188"/>
    <s v="Central"/>
    <s v="FUR-CH-10004086"/>
    <s v="Furniture"/>
    <s v="Chairs"/>
    <s v="Hon 4070 Series Pagoda Armless Upholstered Stacking Chairs"/>
    <x v="2379"/>
    <n v="2"/>
    <n v="0.3"/>
    <n v="-5.8346000000000231"/>
  </r>
  <r>
    <n v="3490"/>
    <s v="CA-2015-157322"/>
    <d v="2015-07-02T00:00:00"/>
    <d v="2015-07-06T00:00:00"/>
    <s v="Standard Class"/>
    <s v="RH-19600"/>
    <s v="Rob Haberlin"/>
    <s v="Consumer"/>
    <s v="United States"/>
    <x v="366"/>
    <x v="10"/>
    <n v="60188"/>
    <s v="Central"/>
    <s v="FUR-CH-10003774"/>
    <s v="Furniture"/>
    <s v="Chairs"/>
    <s v="Global Wood Trimmed Manager's Task Chair, Khaki"/>
    <x v="2773"/>
    <n v="6"/>
    <n v="0.3"/>
    <n v="-92.799600000000027"/>
  </r>
  <r>
    <n v="3491"/>
    <s v="CA-2015-157322"/>
    <d v="2015-07-02T00:00:00"/>
    <d v="2015-07-06T00:00:00"/>
    <s v="Standard Class"/>
    <s v="RH-19600"/>
    <s v="Rob Haberlin"/>
    <s v="Consumer"/>
    <s v="United States"/>
    <x v="366"/>
    <x v="10"/>
    <n v="60188"/>
    <s v="Central"/>
    <s v="OFF-ST-10004507"/>
    <s v="Office Supplies"/>
    <s v="Storage"/>
    <s v="Advantus Rolling Storage Box"/>
    <x v="648"/>
    <n v="5"/>
    <n v="0.2"/>
    <n v="6.0024999999999977"/>
  </r>
  <r>
    <n v="3492"/>
    <s v="CA-2015-157322"/>
    <d v="2015-07-02T00:00:00"/>
    <d v="2015-07-06T00:00:00"/>
    <s v="Standard Class"/>
    <s v="RH-19600"/>
    <s v="Rob Haberlin"/>
    <s v="Consumer"/>
    <s v="United States"/>
    <x v="366"/>
    <x v="10"/>
    <n v="60188"/>
    <s v="Central"/>
    <s v="OFF-ST-10003208"/>
    <s v="Office Supplies"/>
    <s v="Storage"/>
    <s v="Adjustable Depth Letter/Legal Cart"/>
    <x v="2774"/>
    <n v="3"/>
    <n v="0.2"/>
    <n v="48.994199999999921"/>
  </r>
  <r>
    <n v="3493"/>
    <s v="CA-2015-157322"/>
    <d v="2015-07-02T00:00:00"/>
    <d v="2015-07-06T00:00:00"/>
    <s v="Standard Class"/>
    <s v="RH-19600"/>
    <s v="Rob Haberlin"/>
    <s v="Consumer"/>
    <s v="United States"/>
    <x v="366"/>
    <x v="10"/>
    <n v="60188"/>
    <s v="Central"/>
    <s v="OFF-PA-10000659"/>
    <s v="Office Supplies"/>
    <s v="Paper"/>
    <s v="Adams Phone Message Book, Professional, 400 Message Capacity, 5 3/6” x 11”"/>
    <x v="1515"/>
    <n v="2"/>
    <n v="0.2"/>
    <n v="3.7692000000000001"/>
  </r>
  <r>
    <n v="3494"/>
    <s v="CA-2017-142034"/>
    <d v="2017-09-24T00:00:00"/>
    <d v="2017-09-28T00:00:00"/>
    <s v="Standard Class"/>
    <s v="KB-16240"/>
    <s v="Karen Bern"/>
    <s v="Corporate"/>
    <s v="United States"/>
    <x v="367"/>
    <x v="11"/>
    <n v="56301"/>
    <s v="Central"/>
    <s v="TEC-AC-10002305"/>
    <s v="Technology"/>
    <s v="Accessories"/>
    <s v="KeyTronic E03601U1 - Keyboard - Beige"/>
    <x v="2775"/>
    <n v="4"/>
    <n v="0"/>
    <n v="12.959999999999994"/>
  </r>
  <r>
    <n v="3495"/>
    <s v="CA-2017-142034"/>
    <d v="2017-09-24T00:00:00"/>
    <d v="2017-09-28T00:00:00"/>
    <s v="Standard Class"/>
    <s v="KB-16240"/>
    <s v="Karen Bern"/>
    <s v="Corporate"/>
    <s v="United States"/>
    <x v="367"/>
    <x v="11"/>
    <n v="56301"/>
    <s v="Central"/>
    <s v="TEC-AC-10000990"/>
    <s v="Technology"/>
    <s v="Accessories"/>
    <s v="Imation Bio 2GB USB Flash Drive Imation Corp"/>
    <x v="2776"/>
    <n v="5"/>
    <n v="0"/>
    <n v="275.47800000000001"/>
  </r>
  <r>
    <n v="3496"/>
    <s v="CA-2017-142034"/>
    <d v="2017-09-24T00:00:00"/>
    <d v="2017-09-28T00:00:00"/>
    <s v="Standard Class"/>
    <s v="KB-16240"/>
    <s v="Karen Bern"/>
    <s v="Corporate"/>
    <s v="United States"/>
    <x v="367"/>
    <x v="11"/>
    <n v="56301"/>
    <s v="Central"/>
    <s v="FUR-CH-10000665"/>
    <s v="Furniture"/>
    <s v="Chairs"/>
    <s v="Global Airflow Leather Mesh Back Chair, Black"/>
    <x v="891"/>
    <n v="4"/>
    <n v="0"/>
    <n v="181.17599999999993"/>
  </r>
  <r>
    <n v="3497"/>
    <s v="CA-2016-107328"/>
    <d v="2016-08-08T00:00:00"/>
    <d v="2016-08-15T00:00:00"/>
    <s v="Standard Class"/>
    <s v="CA-12055"/>
    <s v="Cathy Armstrong"/>
    <s v="Home Office"/>
    <s v="United States"/>
    <x v="1"/>
    <x v="1"/>
    <n v="90036"/>
    <s v="West"/>
    <s v="FUR-TA-10001932"/>
    <s v="Furniture"/>
    <s v="Tables"/>
    <s v="Chromcraft 48&quot; x 96&quot; Racetrack Double Pedestal Table"/>
    <x v="2777"/>
    <n v="2"/>
    <n v="0.2"/>
    <n v="12.82559999999998"/>
  </r>
  <r>
    <n v="3498"/>
    <s v="CA-2016-107328"/>
    <d v="2016-08-08T00:00:00"/>
    <d v="2016-08-15T00:00:00"/>
    <s v="Standard Class"/>
    <s v="CA-12055"/>
    <s v="Cathy Armstrong"/>
    <s v="Home Office"/>
    <s v="United States"/>
    <x v="1"/>
    <x v="1"/>
    <n v="90036"/>
    <s v="West"/>
    <s v="OFF-AP-10004487"/>
    <s v="Office Supplies"/>
    <s v="Appliances"/>
    <s v="Kensington 4 Outlet MasterPiece Compact Power Control Center"/>
    <x v="2778"/>
    <n v="6"/>
    <n v="0"/>
    <n v="136.61759999999998"/>
  </r>
  <r>
    <n v="3499"/>
    <s v="CA-2016-107328"/>
    <d v="2016-08-08T00:00:00"/>
    <d v="2016-08-15T00:00:00"/>
    <s v="Standard Class"/>
    <s v="CA-12055"/>
    <s v="Cathy Armstrong"/>
    <s v="Home Office"/>
    <s v="United States"/>
    <x v="1"/>
    <x v="1"/>
    <n v="90036"/>
    <s v="West"/>
    <s v="OFF-BI-10002160"/>
    <s v="Office Supplies"/>
    <s v="Binders"/>
    <s v="Acco Hanging Data Binders"/>
    <x v="597"/>
    <n v="5"/>
    <n v="0.2"/>
    <n v="5.3339999999999996"/>
  </r>
  <r>
    <n v="3500"/>
    <s v="CA-2016-108616"/>
    <d v="2016-09-29T00:00:00"/>
    <d v="2016-10-03T00:00:00"/>
    <s v="Standard Class"/>
    <s v="JK-15730"/>
    <s v="Joe Kamberova"/>
    <s v="Consumer"/>
    <s v="United States"/>
    <x v="216"/>
    <x v="19"/>
    <n v="36608"/>
    <s v="South"/>
    <s v="TEC-AC-10000420"/>
    <s v="Technology"/>
    <s v="Accessories"/>
    <s v="Logitech G500s Laser Gaming Mouse with Adjustable Weight Tuning"/>
    <x v="2779"/>
    <n v="3"/>
    <n v="0"/>
    <n v="71.389799999999994"/>
  </r>
  <r>
    <n v="3501"/>
    <s v="CA-2016-108616"/>
    <d v="2016-09-29T00:00:00"/>
    <d v="2016-10-03T00:00:00"/>
    <s v="Standard Class"/>
    <s v="JK-15730"/>
    <s v="Joe Kamberova"/>
    <s v="Consumer"/>
    <s v="United States"/>
    <x v="216"/>
    <x v="19"/>
    <n v="36608"/>
    <s v="South"/>
    <s v="OFF-BI-10001989"/>
    <s v="Office Supplies"/>
    <s v="Binders"/>
    <s v="Premium Transparent Presentation Covers by GBC"/>
    <x v="2780"/>
    <n v="3"/>
    <n v="0"/>
    <n v="30.211199999999998"/>
  </r>
  <r>
    <n v="3502"/>
    <s v="CA-2016-108616"/>
    <d v="2016-09-29T00:00:00"/>
    <d v="2016-10-03T00:00:00"/>
    <s v="Standard Class"/>
    <s v="JK-15730"/>
    <s v="Joe Kamberova"/>
    <s v="Consumer"/>
    <s v="United States"/>
    <x v="216"/>
    <x v="19"/>
    <n v="36608"/>
    <s v="South"/>
    <s v="OFF-AR-10001149"/>
    <s v="Office Supplies"/>
    <s v="Art"/>
    <s v="Sanford Colorific Colored Pencils, 12/Box"/>
    <x v="2781"/>
    <n v="9"/>
    <n v="0"/>
    <n v="7.7759999999999989"/>
  </r>
  <r>
    <n v="3503"/>
    <s v="CA-2017-125115"/>
    <d v="2017-04-10T00:00:00"/>
    <d v="2017-04-10T00:00:00"/>
    <s v="Same Day"/>
    <s v="RD-19930"/>
    <s v="Russell D'Ascenzo"/>
    <s v="Consumer"/>
    <s v="United States"/>
    <x v="89"/>
    <x v="5"/>
    <n v="78745"/>
    <s v="Central"/>
    <s v="OFF-PA-10004101"/>
    <s v="Office Supplies"/>
    <s v="Paper"/>
    <s v="Xerox 1894"/>
    <x v="563"/>
    <n v="2"/>
    <n v="0.2"/>
    <n v="3.6288"/>
  </r>
  <r>
    <n v="3504"/>
    <s v="CA-2017-125115"/>
    <d v="2017-04-10T00:00:00"/>
    <d v="2017-04-10T00:00:00"/>
    <s v="Same Day"/>
    <s v="RD-19930"/>
    <s v="Russell D'Ascenzo"/>
    <s v="Consumer"/>
    <s v="United States"/>
    <x v="89"/>
    <x v="5"/>
    <n v="78745"/>
    <s v="Central"/>
    <s v="TEC-AC-10001714"/>
    <s v="Technology"/>
    <s v="Accessories"/>
    <s v="Logitech MX Performance Wireless Mouse"/>
    <x v="2782"/>
    <n v="3"/>
    <n v="0.2"/>
    <n v="20.343900000000001"/>
  </r>
  <r>
    <n v="3505"/>
    <s v="CA-2016-150945"/>
    <d v="2016-12-18T00:00:00"/>
    <d v="2016-12-20T00:00:00"/>
    <s v="Second Class"/>
    <s v="JK-16120"/>
    <s v="Julie Kriz"/>
    <s v="Home Office"/>
    <s v="United States"/>
    <x v="20"/>
    <x v="15"/>
    <n v="10009"/>
    <s v="East"/>
    <s v="OFF-ST-10003716"/>
    <s v="Office Supplies"/>
    <s v="Storage"/>
    <s v="Tennsco Double-Tier Lockers"/>
    <x v="1734"/>
    <n v="4"/>
    <n v="0"/>
    <n v="117.0104"/>
  </r>
  <r>
    <n v="3506"/>
    <s v="CA-2014-166863"/>
    <d v="2014-06-20T00:00:00"/>
    <d v="2014-06-24T00:00:00"/>
    <s v="Standard Class"/>
    <s v="SC-20020"/>
    <s v="Sam Craven"/>
    <s v="Consumer"/>
    <s v="United States"/>
    <x v="243"/>
    <x v="5"/>
    <n v="75023"/>
    <s v="Central"/>
    <s v="TEC-PH-10000369"/>
    <s v="Technology"/>
    <s v="Phones"/>
    <s v="HTC One Mini"/>
    <x v="1227"/>
    <n v="2"/>
    <n v="0.2"/>
    <n v="20.158400000000015"/>
  </r>
  <r>
    <n v="3507"/>
    <s v="CA-2014-166863"/>
    <d v="2014-06-20T00:00:00"/>
    <d v="2014-06-24T00:00:00"/>
    <s v="Standard Class"/>
    <s v="SC-20020"/>
    <s v="Sam Craven"/>
    <s v="Consumer"/>
    <s v="United States"/>
    <x v="243"/>
    <x v="5"/>
    <n v="75023"/>
    <s v="Central"/>
    <s v="OFF-BI-10000756"/>
    <s v="Office Supplies"/>
    <s v="Binders"/>
    <s v="Storex DuraTech Recycled Plastic Frosted Binders"/>
    <x v="2783"/>
    <n v="4"/>
    <n v="0.8"/>
    <n v="-5.088000000000001"/>
  </r>
  <r>
    <n v="3508"/>
    <s v="CA-2014-166863"/>
    <d v="2014-06-20T00:00:00"/>
    <d v="2014-06-24T00:00:00"/>
    <s v="Standard Class"/>
    <s v="SC-20020"/>
    <s v="Sam Craven"/>
    <s v="Consumer"/>
    <s v="United States"/>
    <x v="243"/>
    <x v="5"/>
    <n v="75023"/>
    <s v="Central"/>
    <s v="FUR-BO-10001608"/>
    <s v="Furniture"/>
    <s v="Bookcases"/>
    <s v="Hon Metal Bookcases, Black"/>
    <x v="2784"/>
    <n v="4"/>
    <n v="0.32"/>
    <n v="-19.874399999999994"/>
  </r>
  <r>
    <n v="3509"/>
    <s v="CA-2014-166863"/>
    <d v="2014-06-20T00:00:00"/>
    <d v="2014-06-24T00:00:00"/>
    <s v="Standard Class"/>
    <s v="SC-20020"/>
    <s v="Sam Craven"/>
    <s v="Consumer"/>
    <s v="United States"/>
    <x v="243"/>
    <x v="5"/>
    <n v="75023"/>
    <s v="Central"/>
    <s v="OFF-PA-10001166"/>
    <s v="Office Supplies"/>
    <s v="Paper"/>
    <s v="Xerox 2"/>
    <x v="12"/>
    <n v="3"/>
    <n v="0.2"/>
    <n v="5.4432"/>
  </r>
  <r>
    <n v="3510"/>
    <s v="CA-2014-166863"/>
    <d v="2014-06-20T00:00:00"/>
    <d v="2014-06-24T00:00:00"/>
    <s v="Standard Class"/>
    <s v="SC-20020"/>
    <s v="Sam Craven"/>
    <s v="Consumer"/>
    <s v="United States"/>
    <x v="243"/>
    <x v="5"/>
    <n v="75023"/>
    <s v="Central"/>
    <s v="OFF-PA-10000587"/>
    <s v="Office Supplies"/>
    <s v="Paper"/>
    <s v="Array Parchment Paper, Assorted Colors"/>
    <x v="25"/>
    <n v="2"/>
    <n v="0.2"/>
    <n v="4.0768000000000004"/>
  </r>
  <r>
    <n v="3511"/>
    <s v="CA-2014-166863"/>
    <d v="2014-06-20T00:00:00"/>
    <d v="2014-06-24T00:00:00"/>
    <s v="Standard Class"/>
    <s v="SC-20020"/>
    <s v="Sam Craven"/>
    <s v="Consumer"/>
    <s v="United States"/>
    <x v="243"/>
    <x v="5"/>
    <n v="75023"/>
    <s v="Central"/>
    <s v="TEC-MA-10001972"/>
    <s v="Technology"/>
    <s v="Machines"/>
    <s v="Okidata C331dn Printer"/>
    <x v="2785"/>
    <n v="2"/>
    <n v="0.4"/>
    <n v="-97.71999999999997"/>
  </r>
  <r>
    <n v="3512"/>
    <s v="CA-2014-166863"/>
    <d v="2014-06-20T00:00:00"/>
    <d v="2014-06-24T00:00:00"/>
    <s v="Standard Class"/>
    <s v="SC-20020"/>
    <s v="Sam Craven"/>
    <s v="Consumer"/>
    <s v="United States"/>
    <x v="243"/>
    <x v="5"/>
    <n v="75023"/>
    <s v="Central"/>
    <s v="OFF-ST-10004123"/>
    <s v="Office Supplies"/>
    <s v="Storage"/>
    <s v="Safco Industrial Wire Shelving System"/>
    <x v="2786"/>
    <n v="7"/>
    <n v="0.2"/>
    <n v="-127.37200000000001"/>
  </r>
  <r>
    <n v="3513"/>
    <s v="CA-2017-140326"/>
    <d v="2017-09-04T00:00:00"/>
    <d v="2017-09-06T00:00:00"/>
    <s v="First Class"/>
    <s v="HW-14935"/>
    <s v="Helen Wasserman"/>
    <s v="Corporate"/>
    <s v="United States"/>
    <x v="22"/>
    <x v="10"/>
    <n v="60653"/>
    <s v="Central"/>
    <s v="FUR-BO-10000112"/>
    <s v="Furniture"/>
    <s v="Bookcases"/>
    <s v="Bush Birmingham Collection Bookcase, Dark Cherry"/>
    <x v="2787"/>
    <n v="9"/>
    <n v="0.3"/>
    <n v="-117.88199999999998"/>
  </r>
  <r>
    <n v="3514"/>
    <s v="CA-2017-140326"/>
    <d v="2017-09-04T00:00:00"/>
    <d v="2017-09-06T00:00:00"/>
    <s v="First Class"/>
    <s v="HW-14935"/>
    <s v="Helen Wasserman"/>
    <s v="Corporate"/>
    <s v="United States"/>
    <x v="22"/>
    <x v="10"/>
    <n v="60653"/>
    <s v="Central"/>
    <s v="OFF-PA-10004041"/>
    <s v="Office Supplies"/>
    <s v="Paper"/>
    <s v="It's Hot Message Books with Stickers, 2 3/4&quot; x 5&quot;"/>
    <x v="2788"/>
    <n v="3"/>
    <n v="0.2"/>
    <n v="5.55"/>
  </r>
  <r>
    <n v="3515"/>
    <s v="CA-2017-140326"/>
    <d v="2017-09-04T00:00:00"/>
    <d v="2017-09-06T00:00:00"/>
    <s v="First Class"/>
    <s v="HW-14935"/>
    <s v="Helen Wasserman"/>
    <s v="Corporate"/>
    <s v="United States"/>
    <x v="22"/>
    <x v="10"/>
    <n v="60653"/>
    <s v="Central"/>
    <s v="OFF-AR-10001149"/>
    <s v="Office Supplies"/>
    <s v="Art"/>
    <s v="Sanford Colorific Colored Pencils, 12/Box"/>
    <x v="2789"/>
    <n v="3"/>
    <n v="0.2"/>
    <n v="0.86399999999999988"/>
  </r>
  <r>
    <n v="3516"/>
    <s v="CA-2016-168536"/>
    <d v="2016-12-20T00:00:00"/>
    <d v="2016-12-24T00:00:00"/>
    <s v="Standard Class"/>
    <s v="SC-20800"/>
    <s v="Stuart Calhoun"/>
    <s v="Consumer"/>
    <s v="United States"/>
    <x v="25"/>
    <x v="35"/>
    <n v="39212"/>
    <s v="South"/>
    <s v="TEC-AC-10002323"/>
    <s v="Technology"/>
    <s v="Accessories"/>
    <s v="SanDisk Ultra 32 GB MicroSDHC Class 10 Memory Card"/>
    <x v="2790"/>
    <n v="3"/>
    <n v="0"/>
    <n v="8.6190000000000033"/>
  </r>
  <r>
    <n v="3517"/>
    <s v="US-2016-113649"/>
    <d v="2016-08-09T00:00:00"/>
    <d v="2016-08-12T00:00:00"/>
    <s v="First Class"/>
    <s v="HA-14920"/>
    <s v="Helen Andreada"/>
    <s v="Consumer"/>
    <s v="United States"/>
    <x v="115"/>
    <x v="3"/>
    <n v="28314"/>
    <s v="South"/>
    <s v="OFF-PA-10000130"/>
    <s v="Office Supplies"/>
    <s v="Paper"/>
    <s v="Xerox 199"/>
    <x v="2791"/>
    <n v="9"/>
    <n v="0.2"/>
    <n v="9.6299999999999955"/>
  </r>
  <r>
    <n v="3518"/>
    <s v="US-2016-113649"/>
    <d v="2016-08-09T00:00:00"/>
    <d v="2016-08-12T00:00:00"/>
    <s v="First Class"/>
    <s v="HA-14920"/>
    <s v="Helen Andreada"/>
    <s v="Consumer"/>
    <s v="United States"/>
    <x v="115"/>
    <x v="3"/>
    <n v="28314"/>
    <s v="South"/>
    <s v="TEC-PH-10002350"/>
    <s v="Technology"/>
    <s v="Phones"/>
    <s v="Apple EarPods with Remote and Mic"/>
    <x v="2542"/>
    <n v="2"/>
    <n v="0.2"/>
    <n v="4.4783999999999988"/>
  </r>
  <r>
    <n v="3519"/>
    <s v="US-2016-113649"/>
    <d v="2016-08-09T00:00:00"/>
    <d v="2016-08-12T00:00:00"/>
    <s v="First Class"/>
    <s v="HA-14920"/>
    <s v="Helen Andreada"/>
    <s v="Consumer"/>
    <s v="United States"/>
    <x v="115"/>
    <x v="3"/>
    <n v="28314"/>
    <s v="South"/>
    <s v="OFF-AP-10002518"/>
    <s v="Office Supplies"/>
    <s v="Appliances"/>
    <s v="Kensington 7 Outlet MasterPiece Power Center"/>
    <x v="2792"/>
    <n v="4"/>
    <n v="0.2"/>
    <n v="64.072799999999944"/>
  </r>
  <r>
    <n v="3520"/>
    <s v="CA-2015-124975"/>
    <d v="2015-06-22T00:00:00"/>
    <d v="2015-06-25T00:00:00"/>
    <s v="First Class"/>
    <s v="MG-17875"/>
    <s v="Michael Grace"/>
    <s v="Home Office"/>
    <s v="United States"/>
    <x v="34"/>
    <x v="10"/>
    <n v="60505"/>
    <s v="Central"/>
    <s v="FUR-TA-10002645"/>
    <s v="Furniture"/>
    <s v="Tables"/>
    <s v="Hon Rectangular Conference Tables"/>
    <x v="2793"/>
    <n v="7"/>
    <n v="0.5"/>
    <n v="-525.6405000000002"/>
  </r>
  <r>
    <n v="3521"/>
    <s v="CA-2015-168767"/>
    <d v="2015-04-10T00:00:00"/>
    <d v="2015-04-15T00:00:00"/>
    <s v="Standard Class"/>
    <s v="DM-12955"/>
    <s v="Dario Medina"/>
    <s v="Corporate"/>
    <s v="United States"/>
    <x v="301"/>
    <x v="1"/>
    <n v="95823"/>
    <s v="West"/>
    <s v="OFF-BI-10000773"/>
    <s v="Office Supplies"/>
    <s v="Binders"/>
    <s v="Insertable Tab Post Binder Dividers"/>
    <x v="2794"/>
    <n v="2"/>
    <n v="0.2"/>
    <n v="4.3307999999999982"/>
  </r>
  <r>
    <n v="3522"/>
    <s v="CA-2016-114482"/>
    <d v="2016-11-21T00:00:00"/>
    <d v="2016-11-25T00:00:00"/>
    <s v="Second Class"/>
    <s v="DM-13345"/>
    <s v="Denise Monton"/>
    <s v="Corporate"/>
    <s v="United States"/>
    <x v="96"/>
    <x v="23"/>
    <n v="50315"/>
    <s v="Central"/>
    <s v="OFF-PA-10003845"/>
    <s v="Office Supplies"/>
    <s v="Paper"/>
    <s v="Xerox 1987"/>
    <x v="1319"/>
    <n v="7"/>
    <n v="0"/>
    <n v="19.825400000000002"/>
  </r>
  <r>
    <n v="3523"/>
    <s v="CA-2016-114482"/>
    <d v="2016-11-21T00:00:00"/>
    <d v="2016-11-25T00:00:00"/>
    <s v="Second Class"/>
    <s v="DM-13345"/>
    <s v="Denise Monton"/>
    <s v="Corporate"/>
    <s v="United States"/>
    <x v="96"/>
    <x v="23"/>
    <n v="50315"/>
    <s v="Central"/>
    <s v="TEC-PH-10001580"/>
    <s v="Technology"/>
    <s v="Phones"/>
    <s v="Logitech Mobile Speakerphone P710e - speaker phone"/>
    <x v="2795"/>
    <n v="3"/>
    <n v="0"/>
    <n v="109.33379999999998"/>
  </r>
  <r>
    <n v="3524"/>
    <s v="CA-2016-137673"/>
    <d v="2016-09-05T00:00:00"/>
    <d v="2016-09-10T00:00:00"/>
    <s v="Standard Class"/>
    <s v="ML-17395"/>
    <s v="Marina Lichtenstein"/>
    <s v="Corporate"/>
    <s v="United States"/>
    <x v="70"/>
    <x v="1"/>
    <n v="92105"/>
    <s v="West"/>
    <s v="TEC-AC-10002345"/>
    <s v="Technology"/>
    <s v="Accessories"/>
    <s v="HP Standard 104 key PS/2 Keyboard"/>
    <x v="2796"/>
    <n v="8"/>
    <n v="0"/>
    <n v="29"/>
  </r>
  <r>
    <n v="3525"/>
    <s v="CA-2016-132731"/>
    <d v="2016-11-24T00:00:00"/>
    <d v="2016-11-28T00:00:00"/>
    <s v="Standard Class"/>
    <s v="GA-14515"/>
    <s v="George Ashbrook"/>
    <s v="Consumer"/>
    <s v="United States"/>
    <x v="61"/>
    <x v="5"/>
    <n v="75081"/>
    <s v="Central"/>
    <s v="TEC-PH-10004120"/>
    <s v="Technology"/>
    <s v="Phones"/>
    <s v="AT&amp;T 1080 Phone"/>
    <x v="2797"/>
    <n v="6"/>
    <n v="0.2"/>
    <n v="49.316399999999987"/>
  </r>
  <r>
    <n v="3526"/>
    <s v="CA-2017-148922"/>
    <d v="2017-12-10T00:00:00"/>
    <d v="2017-12-15T00:00:00"/>
    <s v="Second Class"/>
    <s v="SU-20665"/>
    <s v="Stephanie Ulpright"/>
    <s v="Home Office"/>
    <s v="United States"/>
    <x v="25"/>
    <x v="35"/>
    <n v="39212"/>
    <s v="South"/>
    <s v="TEC-AC-10001838"/>
    <s v="Technology"/>
    <s v="Accessories"/>
    <s v="Razer Tiamat Over Ear 7.1 Surround Sound PC Gaming Headset"/>
    <x v="2798"/>
    <n v="3"/>
    <n v="0"/>
    <n v="257.98710000000005"/>
  </r>
  <r>
    <n v="3527"/>
    <s v="CA-2017-148922"/>
    <d v="2017-12-10T00:00:00"/>
    <d v="2017-12-15T00:00:00"/>
    <s v="Second Class"/>
    <s v="SU-20665"/>
    <s v="Stephanie Ulpright"/>
    <s v="Home Office"/>
    <s v="United States"/>
    <x v="25"/>
    <x v="35"/>
    <n v="39212"/>
    <s v="South"/>
    <s v="TEC-PH-10000148"/>
    <s v="Technology"/>
    <s v="Phones"/>
    <s v="Cyber Acoustics AC-202b Speech Recognition Stereo Headset"/>
    <x v="2799"/>
    <n v="3"/>
    <n v="0"/>
    <n v="0.77940000000000076"/>
  </r>
  <r>
    <n v="3528"/>
    <s v="CA-2017-148922"/>
    <d v="2017-12-10T00:00:00"/>
    <d v="2017-12-15T00:00:00"/>
    <s v="Second Class"/>
    <s v="SU-20665"/>
    <s v="Stephanie Ulpright"/>
    <s v="Home Office"/>
    <s v="United States"/>
    <x v="25"/>
    <x v="35"/>
    <n v="39212"/>
    <s v="South"/>
    <s v="OFF-BI-10003476"/>
    <s v="Office Supplies"/>
    <s v="Binders"/>
    <s v="Avery Metallic Poly Binders"/>
    <x v="2800"/>
    <n v="8"/>
    <n v="0"/>
    <n v="22.0032"/>
  </r>
  <r>
    <n v="3529"/>
    <s v="CA-2016-130680"/>
    <d v="2016-06-24T00:00:00"/>
    <d v="2016-06-29T00:00:00"/>
    <s v="Standard Class"/>
    <s v="BD-11320"/>
    <s v="Bill Donatelli"/>
    <s v="Consumer"/>
    <s v="United States"/>
    <x v="70"/>
    <x v="1"/>
    <n v="92024"/>
    <s v="West"/>
    <s v="TEC-PH-10004833"/>
    <s v="Technology"/>
    <s v="Phones"/>
    <s v="Macally Suction Cup Mount"/>
    <x v="2801"/>
    <n v="4"/>
    <n v="0.2"/>
    <n v="-9.56"/>
  </r>
  <r>
    <n v="3530"/>
    <s v="CA-2015-141145"/>
    <d v="2015-09-17T00:00:00"/>
    <d v="2015-09-23T00:00:00"/>
    <s v="Standard Class"/>
    <s v="DB-13405"/>
    <s v="Denny Blanton"/>
    <s v="Consumer"/>
    <s v="United States"/>
    <x v="333"/>
    <x v="2"/>
    <n v="32839"/>
    <s v="South"/>
    <s v="TEC-AC-10001465"/>
    <s v="Technology"/>
    <s v="Accessories"/>
    <s v="SanDisk Cruzer 64 GB USB Flash Drive"/>
    <x v="2802"/>
    <n v="3"/>
    <n v="0.2"/>
    <n v="10.895999999999987"/>
  </r>
  <r>
    <n v="3531"/>
    <s v="US-2016-152835"/>
    <d v="2016-05-19T00:00:00"/>
    <d v="2016-05-23T00:00:00"/>
    <s v="Standard Class"/>
    <s v="RP-19855"/>
    <s v="Roy Phan"/>
    <s v="Corporate"/>
    <s v="United States"/>
    <x v="240"/>
    <x v="14"/>
    <n v="47905"/>
    <s v="Central"/>
    <s v="OFF-AR-10003056"/>
    <s v="Office Supplies"/>
    <s v="Art"/>
    <s v="Newell 341"/>
    <x v="1591"/>
    <n v="5"/>
    <n v="0"/>
    <n v="6.2059999999999977"/>
  </r>
  <r>
    <n v="3532"/>
    <s v="CA-2016-155565"/>
    <d v="2016-05-28T00:00:00"/>
    <d v="2016-05-28T00:00:00"/>
    <s v="Same Day"/>
    <s v="EH-13765"/>
    <s v="Edward Hooks"/>
    <s v="Corporate"/>
    <s v="United States"/>
    <x v="20"/>
    <x v="15"/>
    <n v="10035"/>
    <s v="East"/>
    <s v="OFF-SU-10001218"/>
    <s v="Office Supplies"/>
    <s v="Supplies"/>
    <s v="Fiskars Softgrip Scissors"/>
    <x v="2803"/>
    <n v="5"/>
    <n v="0"/>
    <n v="15.372000000000003"/>
  </r>
  <r>
    <n v="3533"/>
    <s v="CA-2014-110849"/>
    <d v="2014-04-18T00:00:00"/>
    <d v="2014-04-23T00:00:00"/>
    <s v="Standard Class"/>
    <s v="JL-15835"/>
    <s v="John Lee"/>
    <s v="Consumer"/>
    <s v="United States"/>
    <x v="1"/>
    <x v="1"/>
    <n v="90049"/>
    <s v="West"/>
    <s v="TEC-MA-10002859"/>
    <s v="Technology"/>
    <s v="Machines"/>
    <s v="Ativa MDM8000 8-Sheet Micro-Cut Shredder"/>
    <x v="2804"/>
    <n v="4"/>
    <n v="0.2"/>
    <n v="97.189199999999985"/>
  </r>
  <r>
    <n v="3534"/>
    <s v="CA-2014-110849"/>
    <d v="2014-04-18T00:00:00"/>
    <d v="2014-04-23T00:00:00"/>
    <s v="Standard Class"/>
    <s v="JL-15835"/>
    <s v="John Lee"/>
    <s v="Consumer"/>
    <s v="United States"/>
    <x v="1"/>
    <x v="1"/>
    <n v="90049"/>
    <s v="West"/>
    <s v="OFF-AR-10002375"/>
    <s v="Office Supplies"/>
    <s v="Art"/>
    <s v="Newell 351"/>
    <x v="2805"/>
    <n v="4"/>
    <n v="0"/>
    <n v="3.8047999999999984"/>
  </r>
  <r>
    <n v="3535"/>
    <s v="CA-2014-110849"/>
    <d v="2014-04-18T00:00:00"/>
    <d v="2014-04-23T00:00:00"/>
    <s v="Standard Class"/>
    <s v="JL-15835"/>
    <s v="John Lee"/>
    <s v="Consumer"/>
    <s v="United States"/>
    <x v="1"/>
    <x v="1"/>
    <n v="90049"/>
    <s v="West"/>
    <s v="OFF-AR-10000657"/>
    <s v="Office Supplies"/>
    <s v="Art"/>
    <s v="Binney &amp; Smith inkTank Desk Highlighter, Chisel Tip, Yellow, 12/Box"/>
    <x v="2806"/>
    <n v="5"/>
    <n v="0"/>
    <n v="3.547499999999999"/>
  </r>
  <r>
    <n v="3536"/>
    <s v="CA-2014-110849"/>
    <d v="2014-04-18T00:00:00"/>
    <d v="2014-04-23T00:00:00"/>
    <s v="Standard Class"/>
    <s v="JL-15835"/>
    <s v="John Lee"/>
    <s v="Consumer"/>
    <s v="United States"/>
    <x v="1"/>
    <x v="1"/>
    <n v="90049"/>
    <s v="West"/>
    <s v="OFF-FA-10000134"/>
    <s v="Office Supplies"/>
    <s v="Fasteners"/>
    <s v="Advantus Push Pins, Aluminum Head"/>
    <x v="2807"/>
    <n v="2"/>
    <n v="0"/>
    <n v="3.6021999999999998"/>
  </r>
  <r>
    <n v="3537"/>
    <s v="CA-2016-145842"/>
    <d v="2016-06-17T00:00:00"/>
    <d v="2016-06-20T00:00:00"/>
    <s v="Second Class"/>
    <s v="FM-14380"/>
    <s v="Fred McMath"/>
    <s v="Consumer"/>
    <s v="United States"/>
    <x v="20"/>
    <x v="15"/>
    <n v="10024"/>
    <s v="East"/>
    <s v="OFF-ST-10000419"/>
    <s v="Office Supplies"/>
    <s v="Storage"/>
    <s v="Rogers Jumbo File, Granite"/>
    <x v="1360"/>
    <n v="3"/>
    <n v="0"/>
    <n v="0.4073999999999991"/>
  </r>
  <r>
    <n v="3538"/>
    <s v="CA-2014-158771"/>
    <d v="2014-05-09T00:00:00"/>
    <d v="2014-05-09T00:00:00"/>
    <s v="Same Day"/>
    <s v="SB-20290"/>
    <s v="Sean Braxton"/>
    <s v="Corporate"/>
    <s v="United States"/>
    <x v="0"/>
    <x v="0"/>
    <n v="42420"/>
    <s v="South"/>
    <s v="OFF-ST-10000107"/>
    <s v="Office Supplies"/>
    <s v="Storage"/>
    <s v="Fellowes Super Stor/Drawer"/>
    <x v="2808"/>
    <n v="3"/>
    <n v="0"/>
    <n v="14.984999999999992"/>
  </r>
  <r>
    <n v="3539"/>
    <s v="CA-2014-158771"/>
    <d v="2014-05-09T00:00:00"/>
    <d v="2014-05-09T00:00:00"/>
    <s v="Same Day"/>
    <s v="SB-20290"/>
    <s v="Sean Braxton"/>
    <s v="Corporate"/>
    <s v="United States"/>
    <x v="0"/>
    <x v="0"/>
    <n v="42420"/>
    <s v="South"/>
    <s v="OFF-LA-10001641"/>
    <s v="Office Supplies"/>
    <s v="Labels"/>
    <s v="Avery 518"/>
    <x v="1242"/>
    <n v="3"/>
    <n v="0"/>
    <n v="4.5359999999999996"/>
  </r>
  <r>
    <n v="3540"/>
    <s v="CA-2014-158771"/>
    <d v="2014-05-09T00:00:00"/>
    <d v="2014-05-09T00:00:00"/>
    <s v="Same Day"/>
    <s v="SB-20290"/>
    <s v="Sean Braxton"/>
    <s v="Corporate"/>
    <s v="United States"/>
    <x v="0"/>
    <x v="0"/>
    <n v="42420"/>
    <s v="South"/>
    <s v="OFF-LA-10003121"/>
    <s v="Office Supplies"/>
    <s v="Labels"/>
    <s v="Avery 506"/>
    <x v="2809"/>
    <n v="5"/>
    <n v="0"/>
    <n v="9.4989999999999988"/>
  </r>
  <r>
    <n v="3541"/>
    <s v="CA-2014-158771"/>
    <d v="2014-05-09T00:00:00"/>
    <d v="2014-05-09T00:00:00"/>
    <s v="Same Day"/>
    <s v="SB-20290"/>
    <s v="Sean Braxton"/>
    <s v="Corporate"/>
    <s v="United States"/>
    <x v="0"/>
    <x v="0"/>
    <n v="42420"/>
    <s v="South"/>
    <s v="OFF-PA-10002689"/>
    <s v="Office Supplies"/>
    <s v="Paper"/>
    <s v="Weyerhaeuser First Choice Laser/Copy Paper (20Lb. and 88 Bright)"/>
    <x v="1568"/>
    <n v="7"/>
    <n v="0"/>
    <n v="21.772800000000004"/>
  </r>
  <r>
    <n v="3542"/>
    <s v="CA-2016-157511"/>
    <d v="2016-09-18T00:00:00"/>
    <d v="2016-09-20T00:00:00"/>
    <s v="First Class"/>
    <s v="SV-20365"/>
    <s v="Seth Vernon"/>
    <s v="Consumer"/>
    <s v="United States"/>
    <x v="38"/>
    <x v="24"/>
    <n v="43229"/>
    <s v="East"/>
    <s v="FUR-FU-10002107"/>
    <s v="Furniture"/>
    <s v="Furnishings"/>
    <s v="Eldon Pizzaz Desk Accessories"/>
    <x v="2810"/>
    <n v="3"/>
    <n v="0.2"/>
    <n v="1.6055999999999999"/>
  </r>
  <r>
    <n v="3543"/>
    <s v="CA-2016-157511"/>
    <d v="2016-09-18T00:00:00"/>
    <d v="2016-09-20T00:00:00"/>
    <s v="First Class"/>
    <s v="SV-20365"/>
    <s v="Seth Vernon"/>
    <s v="Consumer"/>
    <s v="United States"/>
    <x v="38"/>
    <x v="24"/>
    <n v="43229"/>
    <s v="East"/>
    <s v="FUR-CH-10002647"/>
    <s v="Furniture"/>
    <s v="Chairs"/>
    <s v="Situations Contoured Folding Chairs, 4/Set"/>
    <x v="2811"/>
    <n v="2"/>
    <n v="0.3"/>
    <n v="-7.0979999999999919"/>
  </r>
  <r>
    <n v="3544"/>
    <s v="CA-2016-157511"/>
    <d v="2016-09-18T00:00:00"/>
    <d v="2016-09-20T00:00:00"/>
    <s v="First Class"/>
    <s v="SV-20365"/>
    <s v="Seth Vernon"/>
    <s v="Consumer"/>
    <s v="United States"/>
    <x v="38"/>
    <x v="24"/>
    <n v="43229"/>
    <s v="East"/>
    <s v="OFF-AR-10002257"/>
    <s v="Office Supplies"/>
    <s v="Art"/>
    <s v="Eldon Spacemaker Box, Quick-Snap Lid, Clear"/>
    <x v="2812"/>
    <n v="1"/>
    <n v="0.2"/>
    <n v="0.36739999999999962"/>
  </r>
  <r>
    <n v="3545"/>
    <s v="CA-2017-121216"/>
    <d v="2017-12-23T00:00:00"/>
    <d v="2017-12-25T00:00:00"/>
    <s v="Second Class"/>
    <s v="MM-17920"/>
    <s v="Michael Moore"/>
    <s v="Consumer"/>
    <s v="United States"/>
    <x v="284"/>
    <x v="5"/>
    <n v="77840"/>
    <s v="Central"/>
    <s v="OFF-PA-10004519"/>
    <s v="Office Supplies"/>
    <s v="Paper"/>
    <s v="Spiral Phone Message Books with Labels by Adams"/>
    <x v="2813"/>
    <n v="8"/>
    <n v="0.2"/>
    <n v="10.393600000000001"/>
  </r>
  <r>
    <n v="3546"/>
    <s v="CA-2017-121216"/>
    <d v="2017-12-23T00:00:00"/>
    <d v="2017-12-25T00:00:00"/>
    <s v="Second Class"/>
    <s v="MM-17920"/>
    <s v="Michael Moore"/>
    <s v="Consumer"/>
    <s v="United States"/>
    <x v="284"/>
    <x v="5"/>
    <n v="77840"/>
    <s v="Central"/>
    <s v="OFF-AP-10001947"/>
    <s v="Office Supplies"/>
    <s v="Appliances"/>
    <s v="Acco 6 Outlet Guardian Premium Plus Surge Suppressor"/>
    <x v="2814"/>
    <n v="8"/>
    <n v="0.8"/>
    <n v="-74.74560000000001"/>
  </r>
  <r>
    <n v="3547"/>
    <s v="CA-2017-155292"/>
    <d v="2017-10-30T00:00:00"/>
    <d v="2017-11-01T00:00:00"/>
    <s v="First Class"/>
    <s v="RD-19810"/>
    <s v="Ross DeVincentis"/>
    <s v="Home Office"/>
    <s v="United States"/>
    <x v="102"/>
    <x v="0"/>
    <n v="40475"/>
    <s v="South"/>
    <s v="OFF-ST-10004963"/>
    <s v="Office Supplies"/>
    <s v="Storage"/>
    <s v="Eldon Gobal File Keepers"/>
    <x v="2815"/>
    <n v="7"/>
    <n v="0"/>
    <n v="4.2391999999999932"/>
  </r>
  <r>
    <n v="3548"/>
    <s v="CA-2017-155292"/>
    <d v="2017-10-30T00:00:00"/>
    <d v="2017-11-01T00:00:00"/>
    <s v="First Class"/>
    <s v="RD-19810"/>
    <s v="Ross DeVincentis"/>
    <s v="Home Office"/>
    <s v="United States"/>
    <x v="102"/>
    <x v="0"/>
    <n v="40475"/>
    <s v="South"/>
    <s v="OFF-SU-10002573"/>
    <s v="Office Supplies"/>
    <s v="Supplies"/>
    <s v="Acme 10&quot; Easy Grip Assistive Scissors"/>
    <x v="1530"/>
    <n v="2"/>
    <n v="0"/>
    <n v="10.517999999999997"/>
  </r>
  <r>
    <n v="3549"/>
    <s v="CA-2017-155292"/>
    <d v="2017-10-30T00:00:00"/>
    <d v="2017-11-01T00:00:00"/>
    <s v="First Class"/>
    <s v="RD-19810"/>
    <s v="Ross DeVincentis"/>
    <s v="Home Office"/>
    <s v="United States"/>
    <x v="102"/>
    <x v="0"/>
    <n v="40475"/>
    <s v="South"/>
    <s v="FUR-CH-10000553"/>
    <s v="Furniture"/>
    <s v="Chairs"/>
    <s v="Metal Folding Chairs, Beige, 4/Carton"/>
    <x v="2816"/>
    <n v="1"/>
    <n v="0"/>
    <n v="9.1637999999999984"/>
  </r>
  <r>
    <n v="3550"/>
    <s v="CA-2017-155292"/>
    <d v="2017-10-30T00:00:00"/>
    <d v="2017-11-01T00:00:00"/>
    <s v="First Class"/>
    <s v="RD-19810"/>
    <s v="Ross DeVincentis"/>
    <s v="Home Office"/>
    <s v="United States"/>
    <x v="102"/>
    <x v="0"/>
    <n v="40475"/>
    <s v="South"/>
    <s v="OFF-LA-10001982"/>
    <s v="Office Supplies"/>
    <s v="Labels"/>
    <s v="Smead Alpha-Z Color-Coded Name Labels First Letter Starter Set"/>
    <x v="59"/>
    <n v="8"/>
    <n v="0"/>
    <n v="14.399999999999999"/>
  </r>
  <r>
    <n v="3551"/>
    <s v="CA-2016-152555"/>
    <d v="2016-03-29T00:00:00"/>
    <d v="2016-04-02T00:00:00"/>
    <s v="Second Class"/>
    <s v="ME-17320"/>
    <s v="Maria Etezadi"/>
    <s v="Home Office"/>
    <s v="United States"/>
    <x v="22"/>
    <x v="10"/>
    <n v="60653"/>
    <s v="Central"/>
    <s v="OFF-PA-10001295"/>
    <s v="Office Supplies"/>
    <s v="Paper"/>
    <s v="Computer Printout Paper with Letter-Trim Perforations"/>
    <x v="2817"/>
    <n v="3"/>
    <n v="0.2"/>
    <n v="15.934799999999997"/>
  </r>
  <r>
    <n v="3552"/>
    <s v="CA-2016-152555"/>
    <d v="2016-03-29T00:00:00"/>
    <d v="2016-04-02T00:00:00"/>
    <s v="Second Class"/>
    <s v="ME-17320"/>
    <s v="Maria Etezadi"/>
    <s v="Home Office"/>
    <s v="United States"/>
    <x v="22"/>
    <x v="10"/>
    <n v="60653"/>
    <s v="Central"/>
    <s v="FUR-CH-10002965"/>
    <s v="Furniture"/>
    <s v="Chairs"/>
    <s v="Global Leather Highback Executive Chair with Pneumatic Height Adjustment, Black"/>
    <x v="2818"/>
    <n v="6"/>
    <n v="0.3"/>
    <n v="-36.176400000000001"/>
  </r>
  <r>
    <n v="3553"/>
    <s v="CA-2016-152555"/>
    <d v="2016-03-29T00:00:00"/>
    <d v="2016-04-02T00:00:00"/>
    <s v="Second Class"/>
    <s v="ME-17320"/>
    <s v="Maria Etezadi"/>
    <s v="Home Office"/>
    <s v="United States"/>
    <x v="22"/>
    <x v="10"/>
    <n v="60653"/>
    <s v="Central"/>
    <s v="TEC-PH-10001254"/>
    <s v="Technology"/>
    <s v="Phones"/>
    <s v="Jabra BIZ 2300 Duo QD Duo Corded Headset"/>
    <x v="2819"/>
    <n v="8"/>
    <n v="0.2"/>
    <n v="60.955199999999962"/>
  </r>
  <r>
    <n v="3554"/>
    <s v="CA-2017-107832"/>
    <d v="2017-11-23T00:00:00"/>
    <d v="2017-11-26T00:00:00"/>
    <s v="Second Class"/>
    <s v="FH-14275"/>
    <s v="Frank Hawley"/>
    <s v="Corporate"/>
    <s v="United States"/>
    <x v="10"/>
    <x v="9"/>
    <n v="19120"/>
    <s v="East"/>
    <s v="OFF-BI-10001658"/>
    <s v="Office Supplies"/>
    <s v="Binders"/>
    <s v="GBC Standard Therm-A-Bind Covers"/>
    <x v="2820"/>
    <n v="1"/>
    <n v="0.7"/>
    <n v="-5.9807999999999986"/>
  </r>
  <r>
    <n v="3555"/>
    <s v="CA-2014-120838"/>
    <d v="2014-03-23T00:00:00"/>
    <d v="2014-03-26T00:00:00"/>
    <s v="Second Class"/>
    <s v="PO-18865"/>
    <s v="Patrick O'Donnell"/>
    <s v="Consumer"/>
    <s v="United States"/>
    <x v="1"/>
    <x v="1"/>
    <n v="90036"/>
    <s v="West"/>
    <s v="OFF-ST-10000585"/>
    <s v="Office Supplies"/>
    <s v="Storage"/>
    <s v="Economy Rollaway Files"/>
    <x v="610"/>
    <n v="2"/>
    <n v="0"/>
    <n v="85.903999999999996"/>
  </r>
  <r>
    <n v="3556"/>
    <s v="CA-2014-120838"/>
    <d v="2014-03-23T00:00:00"/>
    <d v="2014-03-26T00:00:00"/>
    <s v="Second Class"/>
    <s v="PO-18865"/>
    <s v="Patrick O'Donnell"/>
    <s v="Consumer"/>
    <s v="United States"/>
    <x v="1"/>
    <x v="1"/>
    <n v="90036"/>
    <s v="West"/>
    <s v="TEC-PH-10003484"/>
    <s v="Technology"/>
    <s v="Phones"/>
    <s v="Ooma Telo VoIP Home Phone System"/>
    <x v="2821"/>
    <n v="6"/>
    <n v="0.2"/>
    <n v="37.797000000000025"/>
  </r>
  <r>
    <n v="3557"/>
    <s v="CA-2017-118542"/>
    <d v="2017-12-01T00:00:00"/>
    <d v="2017-12-05T00:00:00"/>
    <s v="Standard Class"/>
    <s v="CC-12550"/>
    <s v="Clay Cheatham"/>
    <s v="Consumer"/>
    <s v="United States"/>
    <x v="1"/>
    <x v="1"/>
    <n v="90008"/>
    <s v="West"/>
    <s v="OFF-PA-10004735"/>
    <s v="Office Supplies"/>
    <s v="Paper"/>
    <s v="Xerox 1905"/>
    <x v="1568"/>
    <n v="7"/>
    <n v="0"/>
    <n v="21.772800000000004"/>
  </r>
  <r>
    <n v="3558"/>
    <s v="CA-2017-118542"/>
    <d v="2017-12-01T00:00:00"/>
    <d v="2017-12-05T00:00:00"/>
    <s v="Standard Class"/>
    <s v="CC-12550"/>
    <s v="Clay Cheatham"/>
    <s v="Consumer"/>
    <s v="United States"/>
    <x v="1"/>
    <x v="1"/>
    <n v="90008"/>
    <s v="West"/>
    <s v="OFF-BI-10003429"/>
    <s v="Office Supplies"/>
    <s v="Binders"/>
    <s v="Cardinal HOLDit! Binder Insert Strips,Extra Strips"/>
    <x v="2822"/>
    <n v="2"/>
    <n v="0.2"/>
    <n v="3.6714000000000002"/>
  </r>
  <r>
    <n v="3559"/>
    <s v="CA-2017-152737"/>
    <d v="2017-11-07T00:00:00"/>
    <d v="2017-11-12T00:00:00"/>
    <s v="Standard Class"/>
    <s v="TS-21505"/>
    <s v="Tony Sayre"/>
    <s v="Consumer"/>
    <s v="United States"/>
    <x v="8"/>
    <x v="1"/>
    <n v="94122"/>
    <s v="West"/>
    <s v="OFF-BI-10002982"/>
    <s v="Office Supplies"/>
    <s v="Binders"/>
    <s v="Avery Self-Adhesive Photo Pockets for Polaroid Photos"/>
    <x v="2823"/>
    <n v="4"/>
    <n v="0.2"/>
    <n v="7.6271999999999984"/>
  </r>
  <r>
    <n v="3560"/>
    <s v="CA-2017-152737"/>
    <d v="2017-11-07T00:00:00"/>
    <d v="2017-11-12T00:00:00"/>
    <s v="Standard Class"/>
    <s v="TS-21505"/>
    <s v="Tony Sayre"/>
    <s v="Consumer"/>
    <s v="United States"/>
    <x v="8"/>
    <x v="1"/>
    <n v="94122"/>
    <s v="West"/>
    <s v="TEC-AC-10004975"/>
    <s v="Technology"/>
    <s v="Accessories"/>
    <s v="Plantronics Audio 995 Wireless Stereo Headset"/>
    <x v="2824"/>
    <n v="4"/>
    <n v="0"/>
    <n v="145.13400000000001"/>
  </r>
  <r>
    <n v="3561"/>
    <s v="CA-2017-109757"/>
    <d v="2017-09-04T00:00:00"/>
    <d v="2017-09-09T00:00:00"/>
    <s v="Second Class"/>
    <s v="MD-17350"/>
    <s v="Maribeth Dona"/>
    <s v="Consumer"/>
    <s v="United States"/>
    <x v="59"/>
    <x v="24"/>
    <n v="44312"/>
    <s v="East"/>
    <s v="OFF-AR-10002335"/>
    <s v="Office Supplies"/>
    <s v="Art"/>
    <s v="DIXON Oriole Pencils"/>
    <x v="2825"/>
    <n v="4"/>
    <n v="0.2"/>
    <n v="0.61920000000000019"/>
  </r>
  <r>
    <n v="3562"/>
    <s v="CA-2017-109757"/>
    <d v="2017-09-04T00:00:00"/>
    <d v="2017-09-09T00:00:00"/>
    <s v="Second Class"/>
    <s v="MD-17350"/>
    <s v="Maribeth Dona"/>
    <s v="Consumer"/>
    <s v="United States"/>
    <x v="59"/>
    <x v="24"/>
    <n v="44312"/>
    <s v="East"/>
    <s v="OFF-BI-10004001"/>
    <s v="Office Supplies"/>
    <s v="Binders"/>
    <s v="GBC Recycled VeloBinder Covers"/>
    <x v="2826"/>
    <n v="5"/>
    <n v="0.7"/>
    <n v="-20.448"/>
  </r>
  <r>
    <n v="3563"/>
    <s v="CA-2017-109757"/>
    <d v="2017-09-04T00:00:00"/>
    <d v="2017-09-09T00:00:00"/>
    <s v="Second Class"/>
    <s v="MD-17350"/>
    <s v="Maribeth Dona"/>
    <s v="Consumer"/>
    <s v="United States"/>
    <x v="59"/>
    <x v="24"/>
    <n v="44312"/>
    <s v="East"/>
    <s v="OFF-BI-10001634"/>
    <s v="Office Supplies"/>
    <s v="Binders"/>
    <s v="Wilson Jones Active Use Binders"/>
    <x v="2827"/>
    <n v="2"/>
    <n v="0.7"/>
    <n v="-3.0575999999999999"/>
  </r>
  <r>
    <n v="3564"/>
    <s v="CA-2017-109757"/>
    <d v="2017-09-04T00:00:00"/>
    <d v="2017-09-09T00:00:00"/>
    <s v="Second Class"/>
    <s v="MD-17350"/>
    <s v="Maribeth Dona"/>
    <s v="Consumer"/>
    <s v="United States"/>
    <x v="59"/>
    <x v="24"/>
    <n v="44312"/>
    <s v="East"/>
    <s v="OFF-PA-10000007"/>
    <s v="Office Supplies"/>
    <s v="Paper"/>
    <s v="Telephone Message Books with Fax/Mobile Section, 4 1/4&quot; x 6&quot;"/>
    <x v="2828"/>
    <n v="4"/>
    <n v="0.2"/>
    <n v="3.7439999999999993"/>
  </r>
  <r>
    <n v="3565"/>
    <s v="CA-2016-130029"/>
    <d v="2016-07-03T00:00:00"/>
    <d v="2016-07-06T00:00:00"/>
    <s v="First Class"/>
    <s v="GT-14755"/>
    <s v="Guy Thornton"/>
    <s v="Consumer"/>
    <s v="United States"/>
    <x v="1"/>
    <x v="1"/>
    <n v="90049"/>
    <s v="West"/>
    <s v="OFF-PA-10000552"/>
    <s v="Office Supplies"/>
    <s v="Paper"/>
    <s v="Xerox 200"/>
    <x v="91"/>
    <n v="2"/>
    <n v="0"/>
    <n v="6.2208000000000006"/>
  </r>
  <r>
    <n v="3566"/>
    <s v="CA-2016-130029"/>
    <d v="2016-07-03T00:00:00"/>
    <d v="2016-07-06T00:00:00"/>
    <s v="First Class"/>
    <s v="GT-14755"/>
    <s v="Guy Thornton"/>
    <s v="Consumer"/>
    <s v="United States"/>
    <x v="1"/>
    <x v="1"/>
    <n v="90049"/>
    <s v="West"/>
    <s v="OFF-FA-10001135"/>
    <s v="Office Supplies"/>
    <s v="Fasteners"/>
    <s v="Brites Rubber Bands, 1 1/2 oz. Box"/>
    <x v="536"/>
    <n v="2"/>
    <n v="0"/>
    <n v="7.9200000000000159E-2"/>
  </r>
  <r>
    <n v="3567"/>
    <s v="CA-2017-103877"/>
    <d v="2017-09-07T00:00:00"/>
    <d v="2017-09-14T00:00:00"/>
    <s v="Standard Class"/>
    <s v="RD-19660"/>
    <s v="Robert Dilbeck"/>
    <s v="Home Office"/>
    <s v="United States"/>
    <x v="44"/>
    <x v="25"/>
    <n v="64055"/>
    <s v="Central"/>
    <s v="OFF-BI-10003650"/>
    <s v="Office Supplies"/>
    <s v="Binders"/>
    <s v="GBC DocuBind 300 Electric Binding Machine"/>
    <x v="2829"/>
    <n v="3"/>
    <n v="0"/>
    <n v="757.41120000000001"/>
  </r>
  <r>
    <n v="3568"/>
    <s v="CA-2016-137176"/>
    <d v="2016-09-09T00:00:00"/>
    <d v="2016-09-14T00:00:00"/>
    <s v="Second Class"/>
    <s v="DB-12910"/>
    <s v="Daniel Byrd"/>
    <s v="Home Office"/>
    <s v="United States"/>
    <x v="61"/>
    <x v="5"/>
    <n v="75220"/>
    <s v="Central"/>
    <s v="FUR-FU-10003832"/>
    <s v="Furniture"/>
    <s v="Furnishings"/>
    <s v="Eldon Expressions Punched Metal &amp; Wood Desk Accessories, Black &amp; Cherry"/>
    <x v="1660"/>
    <n v="4"/>
    <n v="0.6"/>
    <n v="-12.006399999999999"/>
  </r>
  <r>
    <n v="3569"/>
    <s v="CA-2017-168109"/>
    <d v="2017-07-03T00:00:00"/>
    <d v="2017-07-03T00:00:00"/>
    <s v="Same Day"/>
    <s v="JK-15640"/>
    <s v="Jim Kriz"/>
    <s v="Home Office"/>
    <s v="United States"/>
    <x v="4"/>
    <x v="4"/>
    <n v="98105"/>
    <s v="West"/>
    <s v="TEC-AC-10003628"/>
    <s v="Technology"/>
    <s v="Accessories"/>
    <s v="Logitech 910-002974 M325 Wireless Mouse for Web Scrolling"/>
    <x v="2830"/>
    <n v="2"/>
    <n v="0"/>
    <n v="26.391200000000005"/>
  </r>
  <r>
    <n v="3570"/>
    <s v="CA-2017-168109"/>
    <d v="2017-07-03T00:00:00"/>
    <d v="2017-07-03T00:00:00"/>
    <s v="Same Day"/>
    <s v="JK-15640"/>
    <s v="Jim Kriz"/>
    <s v="Home Office"/>
    <s v="United States"/>
    <x v="4"/>
    <x v="4"/>
    <n v="98105"/>
    <s v="West"/>
    <s v="TEC-MA-10001148"/>
    <s v="Technology"/>
    <s v="Machines"/>
    <s v="Okidata MB491 Multifunction Printer"/>
    <x v="2831"/>
    <n v="6"/>
    <n v="0.2"/>
    <n v="209.58000000000004"/>
  </r>
  <r>
    <n v="3571"/>
    <s v="CA-2017-168109"/>
    <d v="2017-07-03T00:00:00"/>
    <d v="2017-07-03T00:00:00"/>
    <s v="Same Day"/>
    <s v="JK-15640"/>
    <s v="Jim Kriz"/>
    <s v="Home Office"/>
    <s v="United States"/>
    <x v="4"/>
    <x v="4"/>
    <n v="98105"/>
    <s v="West"/>
    <s v="TEC-AC-10002049"/>
    <s v="Technology"/>
    <s v="Accessories"/>
    <s v="Plantronics Savi W720 Multi-Device Wireless Headset System"/>
    <x v="2832"/>
    <n v="4"/>
    <n v="0"/>
    <n v="742.63200000000006"/>
  </r>
  <r>
    <n v="3572"/>
    <s v="CA-2017-168109"/>
    <d v="2017-07-03T00:00:00"/>
    <d v="2017-07-03T00:00:00"/>
    <s v="Same Day"/>
    <s v="JK-15640"/>
    <s v="Jim Kriz"/>
    <s v="Home Office"/>
    <s v="United States"/>
    <x v="4"/>
    <x v="4"/>
    <n v="98105"/>
    <s v="West"/>
    <s v="TEC-PH-10000702"/>
    <s v="Technology"/>
    <s v="Phones"/>
    <s v="Square Credit Card Reader, 4 1/2&quot; x 4 1/2&quot; x 1&quot;, White"/>
    <x v="465"/>
    <n v="1"/>
    <n v="0.2"/>
    <n v="2.6972999999999994"/>
  </r>
  <r>
    <n v="3573"/>
    <s v="US-2017-126081"/>
    <d v="2017-06-29T00:00:00"/>
    <d v="2017-07-04T00:00:00"/>
    <s v="Standard Class"/>
    <s v="FC-14335"/>
    <s v="Fred Chung"/>
    <s v="Corporate"/>
    <s v="United States"/>
    <x v="279"/>
    <x v="5"/>
    <n v="75150"/>
    <s v="Central"/>
    <s v="OFF-PA-10003953"/>
    <s v="Office Supplies"/>
    <s v="Paper"/>
    <s v="Xerox 218"/>
    <x v="1182"/>
    <n v="1"/>
    <n v="0.2"/>
    <n v="1.8144"/>
  </r>
  <r>
    <n v="3574"/>
    <s v="CA-2017-117023"/>
    <d v="2017-08-07T00:00:00"/>
    <d v="2017-08-12T00:00:00"/>
    <s v="Standard Class"/>
    <s v="JW-15955"/>
    <s v="Joni Wasserman"/>
    <s v="Consumer"/>
    <s v="United States"/>
    <x v="85"/>
    <x v="15"/>
    <n v="11561"/>
    <s v="East"/>
    <s v="OFF-AR-10003602"/>
    <s v="Office Supplies"/>
    <s v="Art"/>
    <s v="Quartet Omega Colored Chalk, 12/Pack"/>
    <x v="2643"/>
    <n v="2"/>
    <n v="0"/>
    <n v="5.4895999999999994"/>
  </r>
  <r>
    <n v="3575"/>
    <s v="CA-2017-117023"/>
    <d v="2017-08-07T00:00:00"/>
    <d v="2017-08-12T00:00:00"/>
    <s v="Standard Class"/>
    <s v="JW-15955"/>
    <s v="Joni Wasserman"/>
    <s v="Consumer"/>
    <s v="United States"/>
    <x v="85"/>
    <x v="15"/>
    <n v="11561"/>
    <s v="East"/>
    <s v="OFF-AR-10004062"/>
    <s v="Office Supplies"/>
    <s v="Art"/>
    <s v="Staples in misc. colors"/>
    <x v="2833"/>
    <n v="10"/>
    <n v="0"/>
    <n v="26.200000000000003"/>
  </r>
  <r>
    <n v="3576"/>
    <s v="CA-2015-143532"/>
    <d v="2015-03-19T00:00:00"/>
    <d v="2015-03-24T00:00:00"/>
    <s v="Standard Class"/>
    <s v="DC-12850"/>
    <s v="Dan Campbell"/>
    <s v="Consumer"/>
    <s v="United States"/>
    <x v="368"/>
    <x v="2"/>
    <n v="33161"/>
    <s v="South"/>
    <s v="OFF-PA-10001560"/>
    <s v="Office Supplies"/>
    <s v="Paper"/>
    <s v="Adams Telephone Message Books, 5 1/4” x 11”"/>
    <x v="2834"/>
    <n v="3"/>
    <n v="0.2"/>
    <n v="4.8924000000000003"/>
  </r>
  <r>
    <n v="3577"/>
    <s v="CA-2016-103163"/>
    <d v="2016-06-07T00:00:00"/>
    <d v="2016-06-11T00:00:00"/>
    <s v="Standard Class"/>
    <s v="FM-14290"/>
    <s v="Frank Merwin"/>
    <s v="Home Office"/>
    <s v="United States"/>
    <x v="329"/>
    <x v="1"/>
    <n v="93309"/>
    <s v="West"/>
    <s v="OFF-BI-10003305"/>
    <s v="Office Supplies"/>
    <s v="Binders"/>
    <s v="Avery Hanging File Binders"/>
    <x v="2835"/>
    <n v="1"/>
    <n v="0.2"/>
    <n v="1.5547999999999997"/>
  </r>
  <r>
    <n v="3578"/>
    <s v="CA-2016-103163"/>
    <d v="2016-06-07T00:00:00"/>
    <d v="2016-06-11T00:00:00"/>
    <s v="Standard Class"/>
    <s v="FM-14290"/>
    <s v="Frank Merwin"/>
    <s v="Home Office"/>
    <s v="United States"/>
    <x v="329"/>
    <x v="1"/>
    <n v="93309"/>
    <s v="West"/>
    <s v="OFF-PA-10004000"/>
    <s v="Office Supplies"/>
    <s v="Paper"/>
    <s v="While You Were Out Pads, 50 per Pad, 4 x 5 1/4, Green Cycle"/>
    <x v="2836"/>
    <n v="1"/>
    <n v="0"/>
    <n v="2.3177000000000003"/>
  </r>
  <r>
    <n v="3579"/>
    <s v="CA-2016-104157"/>
    <d v="2016-07-25T00:00:00"/>
    <d v="2016-07-29T00:00:00"/>
    <s v="Standard Class"/>
    <s v="MT-17815"/>
    <s v="Meg Tillman"/>
    <s v="Consumer"/>
    <s v="United States"/>
    <x v="25"/>
    <x v="35"/>
    <n v="39212"/>
    <s v="South"/>
    <s v="OFF-ST-10000321"/>
    <s v="Office Supplies"/>
    <s v="Storage"/>
    <s v="Akro Stacking Bins"/>
    <x v="2837"/>
    <n v="1"/>
    <n v="0"/>
    <n v="0.31559999999999899"/>
  </r>
  <r>
    <n v="3580"/>
    <s v="CA-2016-104157"/>
    <d v="2016-07-25T00:00:00"/>
    <d v="2016-07-29T00:00:00"/>
    <s v="Standard Class"/>
    <s v="MT-17815"/>
    <s v="Meg Tillman"/>
    <s v="Consumer"/>
    <s v="United States"/>
    <x v="25"/>
    <x v="35"/>
    <n v="39212"/>
    <s v="South"/>
    <s v="OFF-PA-10004665"/>
    <s v="Office Supplies"/>
    <s v="Paper"/>
    <s v="Advantus Motivational Note Cards"/>
    <x v="2838"/>
    <n v="5"/>
    <n v="0"/>
    <n v="32.094999999999999"/>
  </r>
  <r>
    <n v="3581"/>
    <s v="CA-2016-104157"/>
    <d v="2016-07-25T00:00:00"/>
    <d v="2016-07-29T00:00:00"/>
    <s v="Standard Class"/>
    <s v="MT-17815"/>
    <s v="Meg Tillman"/>
    <s v="Consumer"/>
    <s v="United States"/>
    <x v="25"/>
    <x v="35"/>
    <n v="39212"/>
    <s v="South"/>
    <s v="FUR-TA-10004915"/>
    <s v="Furniture"/>
    <s v="Tables"/>
    <s v="Office Impressions End Table, 20-1/2&quot;H x 24&quot;W x 20&quot;D"/>
    <x v="2839"/>
    <n v="8"/>
    <n v="0"/>
    <n v="388.81280000000015"/>
  </r>
  <r>
    <n v="3582"/>
    <s v="CA-2017-117807"/>
    <d v="2017-10-01T00:00:00"/>
    <d v="2017-10-07T00:00:00"/>
    <s v="Standard Class"/>
    <s v="DK-13090"/>
    <s v="Dave Kipp"/>
    <s v="Consumer"/>
    <s v="United States"/>
    <x v="9"/>
    <x v="8"/>
    <n v="68025"/>
    <s v="Central"/>
    <s v="OFF-PA-10000994"/>
    <s v="Office Supplies"/>
    <s v="Paper"/>
    <s v="Xerox 1915"/>
    <x v="2840"/>
    <n v="1"/>
    <n v="0"/>
    <n v="50.327999999999996"/>
  </r>
  <r>
    <n v="3583"/>
    <s v="CA-2015-121650"/>
    <d v="2015-12-10T00:00:00"/>
    <d v="2015-12-16T00:00:00"/>
    <s v="Standard Class"/>
    <s v="KD-16495"/>
    <s v="Keith Dawkins"/>
    <s v="Corporate"/>
    <s v="United States"/>
    <x v="25"/>
    <x v="12"/>
    <n v="49201"/>
    <s v="Central"/>
    <s v="OFF-AR-10001149"/>
    <s v="Office Supplies"/>
    <s v="Art"/>
    <s v="Avery Hi-Liter Comfort Grip Fluorescent Highlighter, Yellow Ink"/>
    <x v="2841"/>
    <n v="2"/>
    <n v="0"/>
    <n v="1.5209999999999999"/>
  </r>
  <r>
    <n v="3584"/>
    <s v="CA-2015-121650"/>
    <d v="2015-12-10T00:00:00"/>
    <d v="2015-12-16T00:00:00"/>
    <s v="Standard Class"/>
    <s v="KD-16495"/>
    <s v="Keith Dawkins"/>
    <s v="Corporate"/>
    <s v="United States"/>
    <x v="25"/>
    <x v="12"/>
    <n v="49201"/>
    <s v="Central"/>
    <s v="FUR-TA-10003569"/>
    <s v="Furniture"/>
    <s v="Tables"/>
    <s v="Bretford CR8500 Series Meeting Room Furniture"/>
    <x v="2842"/>
    <n v="2"/>
    <n v="0"/>
    <n v="200.49"/>
  </r>
  <r>
    <n v="3585"/>
    <s v="CA-2015-121650"/>
    <d v="2015-12-10T00:00:00"/>
    <d v="2015-12-16T00:00:00"/>
    <s v="Standard Class"/>
    <s v="KD-16495"/>
    <s v="Keith Dawkins"/>
    <s v="Corporate"/>
    <s v="United States"/>
    <x v="25"/>
    <x v="12"/>
    <n v="49201"/>
    <s v="Central"/>
    <s v="FUR-CH-10004289"/>
    <s v="Furniture"/>
    <s v="Chairs"/>
    <s v="Global Super Steno Chair"/>
    <x v="2843"/>
    <n v="2"/>
    <n v="0"/>
    <n v="32.633199999999988"/>
  </r>
  <r>
    <n v="3586"/>
    <s v="CA-2015-121650"/>
    <d v="2015-12-10T00:00:00"/>
    <d v="2015-12-16T00:00:00"/>
    <s v="Standard Class"/>
    <s v="KD-16495"/>
    <s v="Keith Dawkins"/>
    <s v="Corporate"/>
    <s v="United States"/>
    <x v="25"/>
    <x v="12"/>
    <n v="49201"/>
    <s v="Central"/>
    <s v="OFF-LA-10001045"/>
    <s v="Office Supplies"/>
    <s v="Labels"/>
    <s v="Permanent Self-Adhesive File Folder Labels for Typewriters by Universal"/>
    <x v="537"/>
    <n v="1"/>
    <n v="0"/>
    <n v="1.2005999999999999"/>
  </r>
  <r>
    <n v="3587"/>
    <s v="CA-2017-161823"/>
    <d v="2017-09-03T00:00:00"/>
    <d v="2017-09-08T00:00:00"/>
    <s v="Standard Class"/>
    <s v="AG-10300"/>
    <s v="Aleksandra Gannaway"/>
    <s v="Corporate"/>
    <s v="United States"/>
    <x v="8"/>
    <x v="1"/>
    <n v="94122"/>
    <s v="West"/>
    <s v="OFF-AR-10002053"/>
    <s v="Office Supplies"/>
    <s v="Art"/>
    <s v="Premium Writing Pencils, Soft, #2 by Central Association for the Blind"/>
    <x v="459"/>
    <n v="2"/>
    <n v="0"/>
    <n v="1.6688000000000001"/>
  </r>
  <r>
    <n v="3588"/>
    <s v="CA-2017-121839"/>
    <d v="2017-09-24T00:00:00"/>
    <d v="2017-09-28T00:00:00"/>
    <s v="Standard Class"/>
    <s v="MH-18115"/>
    <s v="Mick Hernandez"/>
    <s v="Home Office"/>
    <s v="United States"/>
    <x v="152"/>
    <x v="24"/>
    <n v="43130"/>
    <s v="East"/>
    <s v="TEC-PH-10002885"/>
    <s v="Technology"/>
    <s v="Phones"/>
    <s v="Apple iPhone 5"/>
    <x v="2844"/>
    <n v="3"/>
    <n v="0.4"/>
    <n v="-253.43369999999993"/>
  </r>
  <r>
    <n v="3589"/>
    <s v="CA-2017-158729"/>
    <d v="2017-12-19T00:00:00"/>
    <d v="2017-12-21T00:00:00"/>
    <s v="First Class"/>
    <s v="AC-10450"/>
    <s v="Amy Cox"/>
    <s v="Consumer"/>
    <s v="United States"/>
    <x v="240"/>
    <x v="28"/>
    <n v="70506"/>
    <s v="South"/>
    <s v="OFF-SU-10002881"/>
    <s v="Office Supplies"/>
    <s v="Supplies"/>
    <s v="Martin Yale Chadless Opener Electric Letter Opener"/>
    <x v="2845"/>
    <n v="2"/>
    <n v="0"/>
    <n v="33.312400000000025"/>
  </r>
  <r>
    <n v="3590"/>
    <s v="CA-2017-146535"/>
    <d v="2017-11-24T00:00:00"/>
    <d v="2017-11-30T00:00:00"/>
    <s v="Standard Class"/>
    <s v="FM-14290"/>
    <s v="Frank Merwin"/>
    <s v="Home Office"/>
    <s v="United States"/>
    <x v="102"/>
    <x v="0"/>
    <n v="40475"/>
    <s v="South"/>
    <s v="OFF-BI-10000546"/>
    <s v="Office Supplies"/>
    <s v="Binders"/>
    <s v="Avery Durable Binders"/>
    <x v="709"/>
    <n v="1"/>
    <n v="0"/>
    <n v="1.4112"/>
  </r>
  <r>
    <n v="3591"/>
    <s v="CA-2017-146535"/>
    <d v="2017-11-24T00:00:00"/>
    <d v="2017-11-30T00:00:00"/>
    <s v="Standard Class"/>
    <s v="FM-14290"/>
    <s v="Frank Merwin"/>
    <s v="Home Office"/>
    <s v="United States"/>
    <x v="102"/>
    <x v="0"/>
    <n v="40475"/>
    <s v="South"/>
    <s v="OFF-ST-10001526"/>
    <s v="Office Supplies"/>
    <s v="Storage"/>
    <s v="Iceberg Mobile Mega Data/Printer Cart "/>
    <x v="2846"/>
    <n v="12"/>
    <n v="0"/>
    <n v="375.42959999999994"/>
  </r>
  <r>
    <n v="3592"/>
    <s v="CA-2014-154186"/>
    <d v="2014-12-13T00:00:00"/>
    <d v="2014-12-15T00:00:00"/>
    <s v="Second Class"/>
    <s v="RA-19285"/>
    <s v="Ralph Arnett"/>
    <s v="Consumer"/>
    <s v="United States"/>
    <x v="12"/>
    <x v="5"/>
    <n v="77070"/>
    <s v="Central"/>
    <s v="OFF-SU-10001574"/>
    <s v="Office Supplies"/>
    <s v="Supplies"/>
    <s v="Acme Value Line Scissors"/>
    <x v="2847"/>
    <n v="1"/>
    <n v="0.2"/>
    <n v="0.36499999999999977"/>
  </r>
  <r>
    <n v="3593"/>
    <s v="CA-2016-108434"/>
    <d v="2016-12-05T00:00:00"/>
    <d v="2016-12-07T00:00:00"/>
    <s v="Second Class"/>
    <s v="JG-15160"/>
    <s v="James Galang"/>
    <s v="Consumer"/>
    <s v="United States"/>
    <x v="20"/>
    <x v="15"/>
    <n v="10024"/>
    <s v="East"/>
    <s v="OFF-ST-10002615"/>
    <s v="Office Supplies"/>
    <s v="Storage"/>
    <s v="Dual Level, Single-Width Filing Carts"/>
    <x v="2848"/>
    <n v="3"/>
    <n v="0"/>
    <n v="120.94680000000001"/>
  </r>
  <r>
    <n v="3594"/>
    <s v="CA-2016-164154"/>
    <d v="2016-09-11T00:00:00"/>
    <d v="2016-09-17T00:00:00"/>
    <s v="Standard Class"/>
    <s v="NZ-18565"/>
    <s v="Nick Zandusky"/>
    <s v="Home Office"/>
    <s v="United States"/>
    <x v="167"/>
    <x v="24"/>
    <n v="43615"/>
    <s v="East"/>
    <s v="OFF-BI-10001658"/>
    <s v="Office Supplies"/>
    <s v="Binders"/>
    <s v="GBC Standard Therm-A-Bind Covers"/>
    <x v="2849"/>
    <n v="3"/>
    <n v="0.7"/>
    <n v="-17.942399999999992"/>
  </r>
  <r>
    <n v="3595"/>
    <s v="CA-2016-164154"/>
    <d v="2016-09-11T00:00:00"/>
    <d v="2016-09-17T00:00:00"/>
    <s v="Standard Class"/>
    <s v="NZ-18565"/>
    <s v="Nick Zandusky"/>
    <s v="Home Office"/>
    <s v="United States"/>
    <x v="167"/>
    <x v="24"/>
    <n v="43615"/>
    <s v="East"/>
    <s v="OFF-ST-10002562"/>
    <s v="Office Supplies"/>
    <s v="Storage"/>
    <s v="Staple magnet"/>
    <x v="2850"/>
    <n v="5"/>
    <n v="0.2"/>
    <n v="3.7519999999999989"/>
  </r>
  <r>
    <n v="3596"/>
    <s v="CA-2017-148012"/>
    <d v="2017-12-09T00:00:00"/>
    <d v="2017-12-15T00:00:00"/>
    <s v="Standard Class"/>
    <s v="KM-16225"/>
    <s v="Kalyca Meade"/>
    <s v="Corporate"/>
    <s v="United States"/>
    <x v="10"/>
    <x v="9"/>
    <n v="19143"/>
    <s v="East"/>
    <s v="OFF-AR-10004757"/>
    <s v="Office Supplies"/>
    <s v="Art"/>
    <s v="Crayola Colored Pencils"/>
    <x v="370"/>
    <n v="1"/>
    <n v="0.2"/>
    <n v="0.42639999999999978"/>
  </r>
  <r>
    <n v="3597"/>
    <s v="CA-2014-102869"/>
    <d v="2014-09-09T00:00:00"/>
    <d v="2014-09-14T00:00:00"/>
    <s v="Second Class"/>
    <s v="LC-17140"/>
    <s v="Logan Currie"/>
    <s v="Consumer"/>
    <s v="United States"/>
    <x v="10"/>
    <x v="9"/>
    <n v="19140"/>
    <s v="East"/>
    <s v="OFF-PA-10000788"/>
    <s v="Office Supplies"/>
    <s v="Paper"/>
    <s v="Xerox 210"/>
    <x v="12"/>
    <n v="3"/>
    <n v="0.2"/>
    <n v="5.4432"/>
  </r>
  <r>
    <n v="3598"/>
    <s v="CA-2014-102869"/>
    <d v="2014-09-09T00:00:00"/>
    <d v="2014-09-14T00:00:00"/>
    <s v="Second Class"/>
    <s v="LC-17140"/>
    <s v="Logan Currie"/>
    <s v="Consumer"/>
    <s v="United States"/>
    <x v="10"/>
    <x v="9"/>
    <n v="19140"/>
    <s v="East"/>
    <s v="TEC-AC-10002134"/>
    <s v="Technology"/>
    <s v="Accessories"/>
    <s v="Rosewill 107 Normal Keys USB Wired Standard Keyboard"/>
    <x v="2851"/>
    <n v="6"/>
    <n v="0.2"/>
    <n v="-4.852800000000002"/>
  </r>
  <r>
    <n v="3599"/>
    <s v="CA-2014-102869"/>
    <d v="2014-09-09T00:00:00"/>
    <d v="2014-09-14T00:00:00"/>
    <s v="Second Class"/>
    <s v="LC-17140"/>
    <s v="Logan Currie"/>
    <s v="Consumer"/>
    <s v="United States"/>
    <x v="10"/>
    <x v="9"/>
    <n v="19140"/>
    <s v="East"/>
    <s v="FUR-FU-10002456"/>
    <s v="Furniture"/>
    <s v="Furnishings"/>
    <s v="Master Caster Door Stop, Large Neon Orange"/>
    <x v="1133"/>
    <n v="3"/>
    <n v="0.2"/>
    <n v="5.023200000000001"/>
  </r>
  <r>
    <n v="3600"/>
    <s v="CA-2014-102869"/>
    <d v="2014-09-09T00:00:00"/>
    <d v="2014-09-14T00:00:00"/>
    <s v="Second Class"/>
    <s v="LC-17140"/>
    <s v="Logan Currie"/>
    <s v="Consumer"/>
    <s v="United States"/>
    <x v="10"/>
    <x v="9"/>
    <n v="19140"/>
    <s v="East"/>
    <s v="TEC-PH-10002549"/>
    <s v="Technology"/>
    <s v="Phones"/>
    <s v="Polycom SoundPoint IP 450 VoIP phone"/>
    <x v="2852"/>
    <n v="1"/>
    <n v="0.4"/>
    <n v="-31.620400000000004"/>
  </r>
  <r>
    <n v="3601"/>
    <s v="CA-2017-138310"/>
    <d v="2017-06-26T00:00:00"/>
    <d v="2017-06-30T00:00:00"/>
    <s v="Standard Class"/>
    <s v="NP-18700"/>
    <s v="Nora Preis"/>
    <s v="Consumer"/>
    <s v="United States"/>
    <x v="60"/>
    <x v="22"/>
    <n v="80219"/>
    <s v="West"/>
    <s v="TEC-AC-10001990"/>
    <s v="Technology"/>
    <s v="Accessories"/>
    <s v="Kensington Orbit Wireless Mobile Trackball for PC and Mac"/>
    <x v="1074"/>
    <n v="9"/>
    <n v="0.2"/>
    <n v="64.789199999999951"/>
  </r>
  <r>
    <n v="3602"/>
    <s v="CA-2014-159835"/>
    <d v="2014-11-17T00:00:00"/>
    <d v="2014-11-24T00:00:00"/>
    <s v="Standard Class"/>
    <s v="RB-19330"/>
    <s v="Randy Bradley"/>
    <s v="Consumer"/>
    <s v="United States"/>
    <x v="10"/>
    <x v="9"/>
    <n v="19143"/>
    <s v="East"/>
    <s v="OFF-PA-10002137"/>
    <s v="Office Supplies"/>
    <s v="Paper"/>
    <s v="Southworth 100% Résumé Paper, 24lb."/>
    <x v="2853"/>
    <n v="2"/>
    <n v="0.2"/>
    <n v="3.8899999999999988"/>
  </r>
  <r>
    <n v="3603"/>
    <s v="CA-2014-159835"/>
    <d v="2014-11-17T00:00:00"/>
    <d v="2014-11-24T00:00:00"/>
    <s v="Standard Class"/>
    <s v="RB-19330"/>
    <s v="Randy Bradley"/>
    <s v="Consumer"/>
    <s v="United States"/>
    <x v="10"/>
    <x v="9"/>
    <n v="19143"/>
    <s v="East"/>
    <s v="FUR-CH-10004997"/>
    <s v="Furniture"/>
    <s v="Chairs"/>
    <s v="Hon Every-Day Series Multi-Task Chairs"/>
    <x v="2854"/>
    <n v="5"/>
    <n v="0.3"/>
    <n v="-93.989999999999952"/>
  </r>
  <r>
    <n v="3604"/>
    <s v="CA-2017-112956"/>
    <d v="2017-08-21T00:00:00"/>
    <d v="2017-08-27T00:00:00"/>
    <s v="Standard Class"/>
    <s v="TH-21550"/>
    <s v="Tracy Hopkins"/>
    <s v="Home Office"/>
    <s v="United States"/>
    <x v="29"/>
    <x v="39"/>
    <n v="21044"/>
    <s v="East"/>
    <s v="OFF-PA-10000357"/>
    <s v="Office Supplies"/>
    <s v="Paper"/>
    <s v="Xerox 1888"/>
    <x v="1959"/>
    <n v="5"/>
    <n v="0"/>
    <n v="133.15199999999999"/>
  </r>
  <r>
    <n v="3605"/>
    <s v="CA-2017-112956"/>
    <d v="2017-08-21T00:00:00"/>
    <d v="2017-08-27T00:00:00"/>
    <s v="Standard Class"/>
    <s v="TH-21550"/>
    <s v="Tracy Hopkins"/>
    <s v="Home Office"/>
    <s v="United States"/>
    <x v="29"/>
    <x v="39"/>
    <n v="21044"/>
    <s v="East"/>
    <s v="FUR-FU-10003976"/>
    <s v="Furniture"/>
    <s v="Furnishings"/>
    <s v="DAX Executive Solid Wood Document Frame, Desktop or Hang, Mahogany, 5 x 7"/>
    <x v="2855"/>
    <n v="2"/>
    <n v="0"/>
    <n v="8.5543999999999976"/>
  </r>
  <r>
    <n v="3606"/>
    <s v="CA-2017-112956"/>
    <d v="2017-08-21T00:00:00"/>
    <d v="2017-08-27T00:00:00"/>
    <s v="Standard Class"/>
    <s v="TH-21550"/>
    <s v="Tracy Hopkins"/>
    <s v="Home Office"/>
    <s v="United States"/>
    <x v="29"/>
    <x v="39"/>
    <n v="21044"/>
    <s v="East"/>
    <s v="FUR-FU-10004960"/>
    <s v="Furniture"/>
    <s v="Furnishings"/>
    <s v="Seth Thomas 12&quot; Clock w/ Goldtone Case"/>
    <x v="2856"/>
    <n v="4"/>
    <n v="0"/>
    <n v="31.252800000000001"/>
  </r>
  <r>
    <n v="3607"/>
    <s v="CA-2016-119683"/>
    <d v="2016-03-12T00:00:00"/>
    <d v="2016-03-16T00:00:00"/>
    <s v="Second Class"/>
    <s v="CK-12595"/>
    <s v="Clytie Kelty"/>
    <s v="Consumer"/>
    <s v="United States"/>
    <x v="20"/>
    <x v="15"/>
    <n v="10024"/>
    <s v="East"/>
    <s v="OFF-EN-10001099"/>
    <s v="Office Supplies"/>
    <s v="Envelopes"/>
    <s v="Staple envelope"/>
    <x v="1624"/>
    <n v="3"/>
    <n v="0"/>
    <n v="13.496399999999998"/>
  </r>
  <r>
    <n v="3608"/>
    <s v="CA-2014-163559"/>
    <d v="2014-09-23T00:00:00"/>
    <d v="2014-09-28T00:00:00"/>
    <s v="Second Class"/>
    <s v="ST-20530"/>
    <s v="Shui Tom"/>
    <s v="Consumer"/>
    <s v="United States"/>
    <x v="20"/>
    <x v="15"/>
    <n v="10035"/>
    <s v="East"/>
    <s v="OFF-BI-10002026"/>
    <s v="Office Supplies"/>
    <s v="Binders"/>
    <s v="Avery Arch Ring Binders"/>
    <x v="2857"/>
    <n v="3"/>
    <n v="0.2"/>
    <n v="47.060999999999993"/>
  </r>
  <r>
    <n v="3609"/>
    <s v="CA-2014-140228"/>
    <d v="2014-04-28T00:00:00"/>
    <d v="2014-05-03T00:00:00"/>
    <s v="Standard Class"/>
    <s v="GB-14530"/>
    <s v="George Bell"/>
    <s v="Corporate"/>
    <s v="United States"/>
    <x v="46"/>
    <x v="24"/>
    <n v="43055"/>
    <s v="East"/>
    <s v="OFF-LA-10001613"/>
    <s v="Office Supplies"/>
    <s v="Labels"/>
    <s v="Avery File Folder Labels"/>
    <x v="2789"/>
    <n v="3"/>
    <n v="0.2"/>
    <n v="2.5056000000000003"/>
  </r>
  <r>
    <n v="3610"/>
    <s v="CA-2014-140228"/>
    <d v="2014-04-28T00:00:00"/>
    <d v="2014-05-03T00:00:00"/>
    <s v="Standard Class"/>
    <s v="GB-14530"/>
    <s v="George Bell"/>
    <s v="Corporate"/>
    <s v="United States"/>
    <x v="46"/>
    <x v="24"/>
    <n v="43055"/>
    <s v="East"/>
    <s v="OFF-ST-10002214"/>
    <s v="Office Supplies"/>
    <s v="Storage"/>
    <s v="X-Rack File for Hanging Folders"/>
    <x v="2858"/>
    <n v="3"/>
    <n v="0.2"/>
    <n v="2.0321999999999987"/>
  </r>
  <r>
    <n v="3611"/>
    <s v="CA-2014-140228"/>
    <d v="2014-04-28T00:00:00"/>
    <d v="2014-05-03T00:00:00"/>
    <s v="Standard Class"/>
    <s v="GB-14530"/>
    <s v="George Bell"/>
    <s v="Corporate"/>
    <s v="United States"/>
    <x v="46"/>
    <x v="24"/>
    <n v="43055"/>
    <s v="East"/>
    <s v="OFF-ST-10001128"/>
    <s v="Office Supplies"/>
    <s v="Storage"/>
    <s v="Carina Mini System Audio Rack, Model AR050B"/>
    <x v="2859"/>
    <n v="2"/>
    <n v="0.2"/>
    <n v="-37.733199999999989"/>
  </r>
  <r>
    <n v="3612"/>
    <s v="US-2016-131674"/>
    <d v="2016-11-29T00:00:00"/>
    <d v="2016-12-01T00:00:00"/>
    <s v="Second Class"/>
    <s v="NC-18535"/>
    <s v="Nick Crebassa"/>
    <s v="Corporate"/>
    <s v="United States"/>
    <x v="61"/>
    <x v="5"/>
    <n v="75217"/>
    <s v="Central"/>
    <s v="TEC-AC-10004864"/>
    <s v="Technology"/>
    <s v="Accessories"/>
    <s v="Memorex Micro Travel Drive 32 GB"/>
    <x v="2860"/>
    <n v="2"/>
    <n v="0.2"/>
    <n v="16.794600000000003"/>
  </r>
  <r>
    <n v="3613"/>
    <s v="CA-2015-110093"/>
    <d v="2015-12-03T00:00:00"/>
    <d v="2015-12-08T00:00:00"/>
    <s v="Standard Class"/>
    <s v="AB-10255"/>
    <s v="Alejandro Ballentine"/>
    <s v="Home Office"/>
    <s v="United States"/>
    <x v="10"/>
    <x v="9"/>
    <n v="19134"/>
    <s v="East"/>
    <s v="OFF-PA-10000174"/>
    <s v="Office Supplies"/>
    <s v="Paper"/>
    <s v="Message Book, Wirebound, Four 5 1/2&quot; X 4&quot; Forms/Pg., 200 Dupl. Sets/Book"/>
    <x v="2861"/>
    <n v="2"/>
    <n v="0.2"/>
    <n v="5.5511999999999979"/>
  </r>
  <r>
    <n v="3614"/>
    <s v="CA-2015-110093"/>
    <d v="2015-12-03T00:00:00"/>
    <d v="2015-12-08T00:00:00"/>
    <s v="Standard Class"/>
    <s v="AB-10255"/>
    <s v="Alejandro Ballentine"/>
    <s v="Home Office"/>
    <s v="United States"/>
    <x v="10"/>
    <x v="9"/>
    <n v="19134"/>
    <s v="East"/>
    <s v="TEC-AC-10000171"/>
    <s v="Technology"/>
    <s v="Accessories"/>
    <s v="Verbatim 25 GB 6x Blu-ray Single Layer Recordable Disc, 25/Pack"/>
    <x v="2862"/>
    <n v="2"/>
    <n v="0.2"/>
    <n v="10.5754"/>
  </r>
  <r>
    <n v="3615"/>
    <s v="CA-2017-112529"/>
    <d v="2017-11-19T00:00:00"/>
    <d v="2017-11-21T00:00:00"/>
    <s v="First Class"/>
    <s v="SC-20770"/>
    <s v="Stewart Carmichael"/>
    <s v="Corporate"/>
    <s v="United States"/>
    <x v="52"/>
    <x v="5"/>
    <n v="78207"/>
    <s v="Central"/>
    <s v="FUR-TA-10002622"/>
    <s v="Furniture"/>
    <s v="Tables"/>
    <s v="Bush Andora Conference Table, Maple/Graphite Gray Finish"/>
    <x v="2863"/>
    <n v="6"/>
    <n v="0.3"/>
    <n v="-71.811599999999999"/>
  </r>
  <r>
    <n v="3616"/>
    <s v="CA-2017-112529"/>
    <d v="2017-11-19T00:00:00"/>
    <d v="2017-11-21T00:00:00"/>
    <s v="First Class"/>
    <s v="SC-20770"/>
    <s v="Stewart Carmichael"/>
    <s v="Corporate"/>
    <s v="United States"/>
    <x v="52"/>
    <x v="5"/>
    <n v="78207"/>
    <s v="Central"/>
    <s v="OFF-AR-10001915"/>
    <s v="Office Supplies"/>
    <s v="Art"/>
    <s v="Peel-Off China Markers"/>
    <x v="2864"/>
    <n v="4"/>
    <n v="0.2"/>
    <n v="8.7384000000000022"/>
  </r>
  <r>
    <n v="3617"/>
    <s v="CA-2016-154536"/>
    <d v="2016-09-05T00:00:00"/>
    <d v="2016-09-09T00:00:00"/>
    <s v="Standard Class"/>
    <s v="JC-15340"/>
    <s v="Jasper Cacioppo"/>
    <s v="Consumer"/>
    <s v="United States"/>
    <x v="10"/>
    <x v="9"/>
    <n v="19120"/>
    <s v="East"/>
    <s v="OFF-BI-10004410"/>
    <s v="Office Supplies"/>
    <s v="Binders"/>
    <s v="C-Line Peel &amp; Stick Add-On Filing Pockets, 8-3/4 x 5-1/8, 10/Pack"/>
    <x v="2865"/>
    <n v="5"/>
    <n v="0.7"/>
    <n v="-7.3254999999999981"/>
  </r>
  <r>
    <n v="3618"/>
    <s v="CA-2017-141929"/>
    <d v="2017-09-04T00:00:00"/>
    <d v="2017-09-08T00:00:00"/>
    <s v="Standard Class"/>
    <s v="RA-19285"/>
    <s v="Ralph Arnett"/>
    <s v="Consumer"/>
    <s v="United States"/>
    <x v="1"/>
    <x v="1"/>
    <n v="90004"/>
    <s v="West"/>
    <s v="OFF-BI-10004632"/>
    <s v="Office Supplies"/>
    <s v="Binders"/>
    <s v="Ibico Hi-Tech Manual Binding System"/>
    <x v="1638"/>
    <n v="2"/>
    <n v="0.2"/>
    <n v="152.49499999999998"/>
  </r>
  <r>
    <n v="3619"/>
    <s v="CA-2017-141929"/>
    <d v="2017-09-04T00:00:00"/>
    <d v="2017-09-08T00:00:00"/>
    <s v="Standard Class"/>
    <s v="RA-19285"/>
    <s v="Ralph Arnett"/>
    <s v="Consumer"/>
    <s v="United States"/>
    <x v="1"/>
    <x v="1"/>
    <n v="90004"/>
    <s v="West"/>
    <s v="TEC-PH-10002185"/>
    <s v="Technology"/>
    <s v="Phones"/>
    <s v="QVS USB Car Charger 2-Port 2.1Amp for iPod/iPhone/iPad/iPad 2/iPad 3"/>
    <x v="2866"/>
    <n v="1"/>
    <n v="0.2"/>
    <n v="1.7374999999999998"/>
  </r>
  <r>
    <n v="3620"/>
    <s v="CA-2017-141929"/>
    <d v="2017-09-04T00:00:00"/>
    <d v="2017-09-08T00:00:00"/>
    <s v="Standard Class"/>
    <s v="RA-19285"/>
    <s v="Ralph Arnett"/>
    <s v="Consumer"/>
    <s v="United States"/>
    <x v="1"/>
    <x v="1"/>
    <n v="90004"/>
    <s v="West"/>
    <s v="OFF-ST-10002974"/>
    <s v="Office Supplies"/>
    <s v="Storage"/>
    <s v="Trav-L-File Heavy-Duty Shuttle II, Black"/>
    <x v="2867"/>
    <n v="5"/>
    <n v="0"/>
    <n v="65.35499999999999"/>
  </r>
  <r>
    <n v="3621"/>
    <s v="CA-2016-109743"/>
    <d v="2016-09-22T00:00:00"/>
    <d v="2016-09-29T00:00:00"/>
    <s v="Standard Class"/>
    <s v="SH-19975"/>
    <s v="Sally Hughsby"/>
    <s v="Corporate"/>
    <s v="United States"/>
    <x v="214"/>
    <x v="18"/>
    <n v="37167"/>
    <s v="South"/>
    <s v="OFF-AR-10003727"/>
    <s v="Office Supplies"/>
    <s v="Art"/>
    <s v="Berol Giant Pencil Sharpener"/>
    <x v="2868"/>
    <n v="3"/>
    <n v="0.2"/>
    <n v="4.5872999999999937"/>
  </r>
  <r>
    <n v="3622"/>
    <s v="CA-2016-109743"/>
    <d v="2016-09-22T00:00:00"/>
    <d v="2016-09-29T00:00:00"/>
    <s v="Standard Class"/>
    <s v="SH-19975"/>
    <s v="Sally Hughsby"/>
    <s v="Corporate"/>
    <s v="United States"/>
    <x v="214"/>
    <x v="18"/>
    <n v="37167"/>
    <s v="South"/>
    <s v="TEC-PH-10004071"/>
    <s v="Technology"/>
    <s v="Phones"/>
    <s v="PayAnywhere Card Reader"/>
    <x v="2869"/>
    <n v="8"/>
    <n v="0.2"/>
    <n v="5.5944000000000003"/>
  </r>
  <r>
    <n v="3623"/>
    <s v="CA-2014-159184"/>
    <d v="2014-09-14T00:00:00"/>
    <d v="2014-09-19T00:00:00"/>
    <s v="Standard Class"/>
    <s v="JC-15775"/>
    <s v="John Castell"/>
    <s v="Consumer"/>
    <s v="United States"/>
    <x v="203"/>
    <x v="32"/>
    <n v="31204"/>
    <s v="South"/>
    <s v="FUR-FU-10002878"/>
    <s v="Furniture"/>
    <s v="Furnishings"/>
    <s v="Seth Thomas 14&quot; Day/Date Wall Clock"/>
    <x v="2870"/>
    <n v="5"/>
    <n v="0"/>
    <n v="52.688000000000002"/>
  </r>
  <r>
    <n v="3624"/>
    <s v="CA-2014-159184"/>
    <d v="2014-09-14T00:00:00"/>
    <d v="2014-09-19T00:00:00"/>
    <s v="Standard Class"/>
    <s v="JC-15775"/>
    <s v="John Castell"/>
    <s v="Consumer"/>
    <s v="United States"/>
    <x v="203"/>
    <x v="32"/>
    <n v="31204"/>
    <s v="South"/>
    <s v="OFF-BI-10001890"/>
    <s v="Office Supplies"/>
    <s v="Binders"/>
    <s v="Avery Poly Binder Pockets"/>
    <x v="181"/>
    <n v="2"/>
    <n v="0"/>
    <n v="3.4367999999999999"/>
  </r>
  <r>
    <n v="3625"/>
    <s v="CA-2017-113530"/>
    <d v="2017-05-19T00:00:00"/>
    <d v="2017-05-21T00:00:00"/>
    <s v="Second Class"/>
    <s v="BC-11125"/>
    <s v="Becky Castell"/>
    <s v="Home Office"/>
    <s v="United States"/>
    <x v="8"/>
    <x v="1"/>
    <n v="94109"/>
    <s v="West"/>
    <s v="FUR-CH-10002647"/>
    <s v="Furniture"/>
    <s v="Chairs"/>
    <s v="Situations Contoured Folding Chairs, 4/Set"/>
    <x v="2871"/>
    <n v="12"/>
    <n v="0.2"/>
    <n v="42.588000000000022"/>
  </r>
  <r>
    <n v="3626"/>
    <s v="CA-2017-113530"/>
    <d v="2017-05-19T00:00:00"/>
    <d v="2017-05-21T00:00:00"/>
    <s v="Second Class"/>
    <s v="BC-11125"/>
    <s v="Becky Castell"/>
    <s v="Home Office"/>
    <s v="United States"/>
    <x v="8"/>
    <x v="1"/>
    <n v="94109"/>
    <s v="West"/>
    <s v="OFF-AR-10001315"/>
    <s v="Office Supplies"/>
    <s v="Art"/>
    <s v="Newell 310"/>
    <x v="2872"/>
    <n v="2"/>
    <n v="0"/>
    <n v="1.0207999999999999"/>
  </r>
  <r>
    <n v="3627"/>
    <s v="CA-2017-113530"/>
    <d v="2017-05-19T00:00:00"/>
    <d v="2017-05-21T00:00:00"/>
    <s v="Second Class"/>
    <s v="BC-11125"/>
    <s v="Becky Castell"/>
    <s v="Home Office"/>
    <s v="United States"/>
    <x v="8"/>
    <x v="1"/>
    <n v="94109"/>
    <s v="West"/>
    <s v="OFF-AR-10000122"/>
    <s v="Office Supplies"/>
    <s v="Art"/>
    <s v="Newell 314"/>
    <x v="2271"/>
    <n v="1"/>
    <n v="0"/>
    <n v="1.3949999999999996"/>
  </r>
  <r>
    <n v="3628"/>
    <s v="CA-2017-113530"/>
    <d v="2017-05-19T00:00:00"/>
    <d v="2017-05-21T00:00:00"/>
    <s v="Second Class"/>
    <s v="BC-11125"/>
    <s v="Becky Castell"/>
    <s v="Home Office"/>
    <s v="United States"/>
    <x v="8"/>
    <x v="1"/>
    <n v="94109"/>
    <s v="West"/>
    <s v="TEC-AC-10001465"/>
    <s v="Technology"/>
    <s v="Accessories"/>
    <s v="SanDisk Cruzer 64 GB USB Flash Drive"/>
    <x v="2873"/>
    <n v="1"/>
    <n v="0"/>
    <n v="10.895999999999997"/>
  </r>
  <r>
    <n v="3629"/>
    <s v="CA-2014-169726"/>
    <d v="2014-08-09T00:00:00"/>
    <d v="2014-08-13T00:00:00"/>
    <s v="Standard Class"/>
    <s v="JH-15985"/>
    <s v="Joseph Holt"/>
    <s v="Consumer"/>
    <s v="United States"/>
    <x v="4"/>
    <x v="4"/>
    <n v="98103"/>
    <s v="West"/>
    <s v="OFF-BI-10004600"/>
    <s v="Office Supplies"/>
    <s v="Binders"/>
    <s v="Ibico Ibimaster 300 Manual Binding System"/>
    <x v="2874"/>
    <n v="7"/>
    <n v="0.2"/>
    <n v="643.98249999999996"/>
  </r>
  <r>
    <n v="3630"/>
    <s v="CA-2017-155957"/>
    <d v="2017-11-26T00:00:00"/>
    <d v="2017-11-30T00:00:00"/>
    <s v="Standard Class"/>
    <s v="CC-12610"/>
    <s v="Corey Catlett"/>
    <s v="Corporate"/>
    <s v="United States"/>
    <x v="38"/>
    <x v="24"/>
    <n v="43229"/>
    <s v="East"/>
    <s v="OFF-AP-10002082"/>
    <s v="Office Supplies"/>
    <s v="Appliances"/>
    <s v="Holmes HEPA Air Purifier"/>
    <x v="2464"/>
    <n v="3"/>
    <n v="0.2"/>
    <n v="9.8009999999999984"/>
  </r>
  <r>
    <n v="3631"/>
    <s v="CA-2017-155957"/>
    <d v="2017-11-26T00:00:00"/>
    <d v="2017-11-30T00:00:00"/>
    <s v="Standard Class"/>
    <s v="CC-12610"/>
    <s v="Corey Catlett"/>
    <s v="Corporate"/>
    <s v="United States"/>
    <x v="38"/>
    <x v="24"/>
    <n v="43229"/>
    <s v="East"/>
    <s v="OFF-AP-10004708"/>
    <s v="Office Supplies"/>
    <s v="Appliances"/>
    <s v="Fellowes Superior 10 Outlet Split Surge Protector"/>
    <x v="2875"/>
    <n v="7"/>
    <n v="0.2"/>
    <n v="23.977799999999988"/>
  </r>
  <r>
    <n v="3632"/>
    <s v="CA-2017-132178"/>
    <d v="2017-05-03T00:00:00"/>
    <d v="2017-05-08T00:00:00"/>
    <s v="Second Class"/>
    <s v="DB-12970"/>
    <s v="Darren Budd"/>
    <s v="Corporate"/>
    <s v="United States"/>
    <x v="1"/>
    <x v="1"/>
    <n v="90004"/>
    <s v="West"/>
    <s v="OFF-ST-10000464"/>
    <s v="Office Supplies"/>
    <s v="Storage"/>
    <s v="Multi-Use Personal File Cart and Caster Set, Three Stacking Bins"/>
    <x v="2876"/>
    <n v="2"/>
    <n v="0"/>
    <n v="19.465600000000002"/>
  </r>
  <r>
    <n v="3633"/>
    <s v="CA-2017-132178"/>
    <d v="2017-05-03T00:00:00"/>
    <d v="2017-05-08T00:00:00"/>
    <s v="Second Class"/>
    <s v="DB-12970"/>
    <s v="Darren Budd"/>
    <s v="Corporate"/>
    <s v="United States"/>
    <x v="1"/>
    <x v="1"/>
    <n v="90004"/>
    <s v="West"/>
    <s v="OFF-ST-10000025"/>
    <s v="Office Supplies"/>
    <s v="Storage"/>
    <s v="Fellowes Stor/Drawer Steel Plus Storage Drawers"/>
    <x v="2877"/>
    <n v="8"/>
    <n v="0"/>
    <n v="45.80639999999994"/>
  </r>
  <r>
    <n v="3634"/>
    <s v="CA-2016-145177"/>
    <d v="2016-11-10T00:00:00"/>
    <d v="2016-11-14T00:00:00"/>
    <s v="Standard Class"/>
    <s v="PP-18955"/>
    <s v="Paul Prost"/>
    <s v="Home Office"/>
    <s v="United States"/>
    <x v="24"/>
    <x v="24"/>
    <n v="45503"/>
    <s v="East"/>
    <s v="OFF-LA-10001613"/>
    <s v="Office Supplies"/>
    <s v="Labels"/>
    <s v="Avery File Folder Labels"/>
    <x v="2145"/>
    <n v="4"/>
    <n v="0.2"/>
    <n v="3.3408000000000002"/>
  </r>
  <r>
    <n v="3635"/>
    <s v="CA-2016-145177"/>
    <d v="2016-11-10T00:00:00"/>
    <d v="2016-11-14T00:00:00"/>
    <s v="Standard Class"/>
    <s v="PP-18955"/>
    <s v="Paul Prost"/>
    <s v="Home Office"/>
    <s v="United States"/>
    <x v="24"/>
    <x v="24"/>
    <n v="45503"/>
    <s v="East"/>
    <s v="TEC-PH-10000376"/>
    <s v="Technology"/>
    <s v="Phones"/>
    <s v="Square Credit Card Reader"/>
    <x v="2878"/>
    <n v="7"/>
    <n v="0.4"/>
    <n v="-9.7901999999999987"/>
  </r>
  <r>
    <n v="3636"/>
    <s v="CA-2016-145177"/>
    <d v="2016-11-10T00:00:00"/>
    <d v="2016-11-14T00:00:00"/>
    <s v="Standard Class"/>
    <s v="PP-18955"/>
    <s v="Paul Prost"/>
    <s v="Home Office"/>
    <s v="United States"/>
    <x v="24"/>
    <x v="24"/>
    <n v="45503"/>
    <s v="East"/>
    <s v="OFF-PA-10004039"/>
    <s v="Office Supplies"/>
    <s v="Paper"/>
    <s v="Xerox 1882"/>
    <x v="2879"/>
    <n v="2"/>
    <n v="0.2"/>
    <n v="32.468400000000003"/>
  </r>
  <r>
    <n v="3637"/>
    <s v="CA-2016-145177"/>
    <d v="2016-11-10T00:00:00"/>
    <d v="2016-11-14T00:00:00"/>
    <s v="Standard Class"/>
    <s v="PP-18955"/>
    <s v="Paul Prost"/>
    <s v="Home Office"/>
    <s v="United States"/>
    <x v="24"/>
    <x v="24"/>
    <n v="45503"/>
    <s v="East"/>
    <s v="OFF-PA-10001776"/>
    <s v="Office Supplies"/>
    <s v="Paper"/>
    <s v="Wirebound Message Books, Four 2 3/4&quot; x 5&quot; Forms per Page, 600 Sets per Book"/>
    <x v="2880"/>
    <n v="3"/>
    <n v="0.2"/>
    <n v="7.5086999999999984"/>
  </r>
  <r>
    <n v="3638"/>
    <s v="CA-2016-145177"/>
    <d v="2016-11-10T00:00:00"/>
    <d v="2016-11-14T00:00:00"/>
    <s v="Standard Class"/>
    <s v="PP-18955"/>
    <s v="Paul Prost"/>
    <s v="Home Office"/>
    <s v="United States"/>
    <x v="24"/>
    <x v="24"/>
    <n v="45503"/>
    <s v="East"/>
    <s v="OFF-AP-10002457"/>
    <s v="Office Supplies"/>
    <s v="Appliances"/>
    <s v="Eureka The Boss Plus 12-Amp Hard Box Upright Vacuum, Red"/>
    <x v="2881"/>
    <n v="4"/>
    <n v="0.2"/>
    <n v="29.301999999999978"/>
  </r>
  <r>
    <n v="3639"/>
    <s v="CA-2016-145177"/>
    <d v="2016-11-10T00:00:00"/>
    <d v="2016-11-14T00:00:00"/>
    <s v="Standard Class"/>
    <s v="PP-18955"/>
    <s v="Paul Prost"/>
    <s v="Home Office"/>
    <s v="United States"/>
    <x v="24"/>
    <x v="24"/>
    <n v="45503"/>
    <s v="East"/>
    <s v="FUR-FU-10000758"/>
    <s v="Furniture"/>
    <s v="Furnishings"/>
    <s v="DAX Natural Wood-Tone Poster Frame"/>
    <x v="2882"/>
    <n v="7"/>
    <n v="0.2"/>
    <n v="29.657599999999988"/>
  </r>
  <r>
    <n v="3640"/>
    <s v="CA-2016-145177"/>
    <d v="2016-11-10T00:00:00"/>
    <d v="2016-11-14T00:00:00"/>
    <s v="Standard Class"/>
    <s v="PP-18955"/>
    <s v="Paul Prost"/>
    <s v="Home Office"/>
    <s v="United States"/>
    <x v="24"/>
    <x v="24"/>
    <n v="45503"/>
    <s v="East"/>
    <s v="OFF-PA-10000682"/>
    <s v="Office Supplies"/>
    <s v="Paper"/>
    <s v="Xerox 1924"/>
    <x v="701"/>
    <n v="1"/>
    <n v="0.2"/>
    <n v="1.6762000000000001"/>
  </r>
  <r>
    <n v="3641"/>
    <s v="CA-2016-145177"/>
    <d v="2016-11-10T00:00:00"/>
    <d v="2016-11-14T00:00:00"/>
    <s v="Standard Class"/>
    <s v="PP-18955"/>
    <s v="Paul Prost"/>
    <s v="Home Office"/>
    <s v="United States"/>
    <x v="24"/>
    <x v="24"/>
    <n v="45503"/>
    <s v="East"/>
    <s v="TEC-AC-10002550"/>
    <s v="Technology"/>
    <s v="Accessories"/>
    <s v="Memorex 25GB 6X Branded Blu-Ray Recordable Disc, 30/Pack"/>
    <x v="2883"/>
    <n v="7"/>
    <n v="0.2"/>
    <n v="-29.074500000000008"/>
  </r>
  <r>
    <n v="3642"/>
    <s v="CA-2016-145177"/>
    <d v="2016-11-10T00:00:00"/>
    <d v="2016-11-14T00:00:00"/>
    <s v="Standard Class"/>
    <s v="PP-18955"/>
    <s v="Paul Prost"/>
    <s v="Home Office"/>
    <s v="United States"/>
    <x v="24"/>
    <x v="24"/>
    <n v="45503"/>
    <s v="East"/>
    <s v="OFF-BI-10002082"/>
    <s v="Office Supplies"/>
    <s v="Binders"/>
    <s v="GBC Twin Loop Wire Binding Elements"/>
    <x v="2884"/>
    <n v="7"/>
    <n v="0.7"/>
    <n v="-46.591999999999999"/>
  </r>
  <r>
    <n v="3643"/>
    <s v="CA-2014-156594"/>
    <d v="2014-12-20T00:00:00"/>
    <d v="2014-12-23T00:00:00"/>
    <s v="Second Class"/>
    <s v="MC-17845"/>
    <s v="Michael Chen"/>
    <s v="Consumer"/>
    <s v="United States"/>
    <x v="1"/>
    <x v="1"/>
    <n v="90008"/>
    <s v="West"/>
    <s v="OFF-BI-10004632"/>
    <s v="Office Supplies"/>
    <s v="Binders"/>
    <s v="Ibico Hi-Tech Manual Binding System"/>
    <x v="1638"/>
    <n v="2"/>
    <n v="0.2"/>
    <n v="152.49499999999998"/>
  </r>
  <r>
    <n v="3644"/>
    <s v="CA-2014-156594"/>
    <d v="2014-12-20T00:00:00"/>
    <d v="2014-12-23T00:00:00"/>
    <s v="Second Class"/>
    <s v="MC-17845"/>
    <s v="Michael Chen"/>
    <s v="Consumer"/>
    <s v="United States"/>
    <x v="1"/>
    <x v="1"/>
    <n v="90008"/>
    <s v="West"/>
    <s v="OFF-AR-10001725"/>
    <s v="Office Supplies"/>
    <s v="Art"/>
    <s v="Boston Home &amp; Office Model 2000 Electric Pencil Sharpeners"/>
    <x v="2885"/>
    <n v="2"/>
    <n v="0"/>
    <n v="12.298000000000002"/>
  </r>
  <r>
    <n v="3645"/>
    <s v="CA-2014-156594"/>
    <d v="2014-12-20T00:00:00"/>
    <d v="2014-12-23T00:00:00"/>
    <s v="Second Class"/>
    <s v="MC-17845"/>
    <s v="Michael Chen"/>
    <s v="Consumer"/>
    <s v="United States"/>
    <x v="1"/>
    <x v="1"/>
    <n v="90008"/>
    <s v="West"/>
    <s v="OFF-AR-10004269"/>
    <s v="Office Supplies"/>
    <s v="Art"/>
    <s v="Newell 31"/>
    <x v="1531"/>
    <n v="1"/>
    <n v="0"/>
    <n v="1.1564000000000001"/>
  </r>
  <r>
    <n v="3646"/>
    <s v="CA-2014-156594"/>
    <d v="2014-12-20T00:00:00"/>
    <d v="2014-12-23T00:00:00"/>
    <s v="Second Class"/>
    <s v="MC-17845"/>
    <s v="Michael Chen"/>
    <s v="Consumer"/>
    <s v="United States"/>
    <x v="1"/>
    <x v="1"/>
    <n v="90008"/>
    <s v="West"/>
    <s v="OFF-BI-10003007"/>
    <s v="Office Supplies"/>
    <s v="Binders"/>
    <s v="Premium Transparent Presentation Covers, No Pattern/Clear, 8 1/2&quot; x 11&quot;"/>
    <x v="2886"/>
    <n v="5"/>
    <n v="0.2"/>
    <n v="50.413999999999987"/>
  </r>
  <r>
    <n v="3647"/>
    <s v="CA-2014-146528"/>
    <d v="2014-07-25T00:00:00"/>
    <d v="2014-07-27T00:00:00"/>
    <s v="Second Class"/>
    <s v="VF-21715"/>
    <s v="Vicky Freymann"/>
    <s v="Home Office"/>
    <s v="United States"/>
    <x v="1"/>
    <x v="1"/>
    <n v="90045"/>
    <s v="West"/>
    <s v="OFF-PA-10002195"/>
    <s v="Office Supplies"/>
    <s v="Paper"/>
    <s v="Xerox 1966"/>
    <x v="90"/>
    <n v="1"/>
    <n v="0"/>
    <n v="3.1752000000000002"/>
  </r>
  <r>
    <n v="3648"/>
    <s v="CA-2014-146528"/>
    <d v="2014-07-25T00:00:00"/>
    <d v="2014-07-27T00:00:00"/>
    <s v="Second Class"/>
    <s v="VF-21715"/>
    <s v="Vicky Freymann"/>
    <s v="Home Office"/>
    <s v="United States"/>
    <x v="1"/>
    <x v="1"/>
    <n v="90045"/>
    <s v="West"/>
    <s v="OFF-SU-10002522"/>
    <s v="Office Supplies"/>
    <s v="Supplies"/>
    <s v="Acme Kleen Earth Office Shears"/>
    <x v="2887"/>
    <n v="4"/>
    <n v="0"/>
    <n v="4.5007999999999981"/>
  </r>
  <r>
    <n v="3649"/>
    <s v="CA-2015-168459"/>
    <d v="2015-11-22T00:00:00"/>
    <d v="2015-11-27T00:00:00"/>
    <s v="Standard Class"/>
    <s v="MC-17275"/>
    <s v="Marc Crier"/>
    <s v="Consumer"/>
    <s v="United States"/>
    <x v="26"/>
    <x v="18"/>
    <n v="38109"/>
    <s v="South"/>
    <s v="OFF-BI-10003712"/>
    <s v="Office Supplies"/>
    <s v="Binders"/>
    <s v="Acco Pressboard Covers with Storage Hooks, 14 7/8&quot; x 11&quot;, Light Blue"/>
    <x v="194"/>
    <n v="2"/>
    <n v="0.7"/>
    <n v="-2.0621999999999998"/>
  </r>
  <r>
    <n v="3650"/>
    <s v="CA-2015-168459"/>
    <d v="2015-11-22T00:00:00"/>
    <d v="2015-11-27T00:00:00"/>
    <s v="Standard Class"/>
    <s v="MC-17275"/>
    <s v="Marc Crier"/>
    <s v="Consumer"/>
    <s v="United States"/>
    <x v="26"/>
    <x v="18"/>
    <n v="38109"/>
    <s v="South"/>
    <s v="OFF-FA-10004854"/>
    <s v="Office Supplies"/>
    <s v="Fasteners"/>
    <s v="Vinyl Coated Wire Paper Clips in Organizer Box, 800/Box"/>
    <x v="2888"/>
    <n v="6"/>
    <n v="0.2"/>
    <n v="18.597599999999993"/>
  </r>
  <r>
    <n v="3651"/>
    <s v="CA-2017-109960"/>
    <d v="2017-12-09T00:00:00"/>
    <d v="2017-12-11T00:00:00"/>
    <s v="Second Class"/>
    <s v="DB-13210"/>
    <s v="Dean Braden"/>
    <s v="Consumer"/>
    <s v="United States"/>
    <x v="66"/>
    <x v="12"/>
    <n v="48234"/>
    <s v="Central"/>
    <s v="TEC-AC-10004859"/>
    <s v="Technology"/>
    <s v="Accessories"/>
    <s v="Maxell Pro 80 Minute CD-R, 10/Pack"/>
    <x v="2889"/>
    <n v="6"/>
    <n v="0"/>
    <n v="41.952000000000005"/>
  </r>
  <r>
    <n v="3652"/>
    <s v="CA-2017-109960"/>
    <d v="2017-12-09T00:00:00"/>
    <d v="2017-12-11T00:00:00"/>
    <s v="Second Class"/>
    <s v="DB-13210"/>
    <s v="Dean Braden"/>
    <s v="Consumer"/>
    <s v="United States"/>
    <x v="66"/>
    <x v="12"/>
    <n v="48234"/>
    <s v="Central"/>
    <s v="OFF-AR-10001860"/>
    <s v="Office Supplies"/>
    <s v="Art"/>
    <s v="BIC Liqua Brite Liner"/>
    <x v="2890"/>
    <n v="5"/>
    <n v="0"/>
    <n v="12.492000000000001"/>
  </r>
  <r>
    <n v="3653"/>
    <s v="CA-2017-109960"/>
    <d v="2017-12-09T00:00:00"/>
    <d v="2017-12-11T00:00:00"/>
    <s v="Second Class"/>
    <s v="DB-13210"/>
    <s v="Dean Braden"/>
    <s v="Consumer"/>
    <s v="United States"/>
    <x v="66"/>
    <x v="12"/>
    <n v="48234"/>
    <s v="Central"/>
    <s v="OFF-BI-10001636"/>
    <s v="Office Supplies"/>
    <s v="Binders"/>
    <s v="Ibico Plastic and Wire Spiral Binding Combs"/>
    <x v="2891"/>
    <n v="4"/>
    <n v="0"/>
    <n v="15.511199999999999"/>
  </r>
  <r>
    <n v="3654"/>
    <s v="CA-2017-109960"/>
    <d v="2017-12-09T00:00:00"/>
    <d v="2017-12-11T00:00:00"/>
    <s v="Second Class"/>
    <s v="DB-13210"/>
    <s v="Dean Braden"/>
    <s v="Consumer"/>
    <s v="United States"/>
    <x v="66"/>
    <x v="12"/>
    <n v="48234"/>
    <s v="Central"/>
    <s v="OFF-PA-10000349"/>
    <s v="Office Supplies"/>
    <s v="Paper"/>
    <s v="Easy-staple paper"/>
    <x v="1830"/>
    <n v="3"/>
    <n v="0"/>
    <n v="7.0218000000000007"/>
  </r>
  <r>
    <n v="3655"/>
    <s v="CA-2017-133004"/>
    <d v="2017-08-31T00:00:00"/>
    <d v="2017-09-05T00:00:00"/>
    <s v="Standard Class"/>
    <s v="AJ-10945"/>
    <s v="Ashley Jarboe"/>
    <s v="Consumer"/>
    <s v="United States"/>
    <x v="104"/>
    <x v="14"/>
    <n v="46226"/>
    <s v="Central"/>
    <s v="OFF-AP-10002439"/>
    <s v="Office Supplies"/>
    <s v="Appliances"/>
    <s v="Tripp Lite Isotel 8 Ultra 8 Outlet Metal Surge"/>
    <x v="2892"/>
    <n v="9"/>
    <n v="0"/>
    <n v="166.06979999999999"/>
  </r>
  <r>
    <n v="3656"/>
    <s v="CA-2017-168102"/>
    <d v="2017-04-24T00:00:00"/>
    <d v="2017-04-30T00:00:00"/>
    <s v="Standard Class"/>
    <s v="CP-12340"/>
    <s v="Christine Phan"/>
    <s v="Corporate"/>
    <s v="United States"/>
    <x v="108"/>
    <x v="2"/>
    <n v="32216"/>
    <s v="South"/>
    <s v="OFF-ST-10001370"/>
    <s v="Office Supplies"/>
    <s v="Storage"/>
    <s v="Sensible Storage WireTech Storage Systems"/>
    <x v="394"/>
    <n v="2"/>
    <n v="0.2"/>
    <n v="-21.294000000000018"/>
  </r>
  <r>
    <n v="3657"/>
    <s v="CA-2017-158036"/>
    <d v="2017-09-08T00:00:00"/>
    <d v="2017-09-14T00:00:00"/>
    <s v="Standard Class"/>
    <s v="DB-13555"/>
    <s v="Dorothy Badders"/>
    <s v="Corporate"/>
    <s v="United States"/>
    <x v="65"/>
    <x v="24"/>
    <n v="43017"/>
    <s v="East"/>
    <s v="TEC-AC-10002558"/>
    <s v="Technology"/>
    <s v="Accessories"/>
    <s v="Imation Swivel Flash Drive USB flash drive - 8 GB"/>
    <x v="2893"/>
    <n v="1"/>
    <n v="0.2"/>
    <n v="1.7054999999999998"/>
  </r>
  <r>
    <n v="3658"/>
    <s v="CA-2015-128083"/>
    <d v="2015-03-12T00:00:00"/>
    <d v="2015-03-17T00:00:00"/>
    <s v="Standard Class"/>
    <s v="EB-13750"/>
    <s v="Edward Becker"/>
    <s v="Corporate"/>
    <s v="United States"/>
    <x v="369"/>
    <x v="2"/>
    <n v="33317"/>
    <s v="South"/>
    <s v="OFF-EN-10004030"/>
    <s v="Office Supplies"/>
    <s v="Envelopes"/>
    <s v="Convenience Packs of Business Envelopes"/>
    <x v="2894"/>
    <n v="3"/>
    <n v="0.2"/>
    <n v="2.9322000000000004"/>
  </r>
  <r>
    <n v="3659"/>
    <s v="CA-2015-128083"/>
    <d v="2015-03-12T00:00:00"/>
    <d v="2015-03-17T00:00:00"/>
    <s v="Standard Class"/>
    <s v="EB-13750"/>
    <s v="Edward Becker"/>
    <s v="Corporate"/>
    <s v="United States"/>
    <x v="369"/>
    <x v="2"/>
    <n v="33317"/>
    <s v="South"/>
    <s v="FUR-FU-10003194"/>
    <s v="Furniture"/>
    <s v="Furnishings"/>
    <s v="Eldon Expressions Desk Accessory, Wood Pencil Holder, Oak"/>
    <x v="2895"/>
    <n v="4"/>
    <n v="0.2"/>
    <n v="3.8599999999999977"/>
  </r>
  <r>
    <n v="3660"/>
    <s v="CA-2015-128083"/>
    <d v="2015-03-12T00:00:00"/>
    <d v="2015-03-17T00:00:00"/>
    <s v="Standard Class"/>
    <s v="EB-13750"/>
    <s v="Edward Becker"/>
    <s v="Corporate"/>
    <s v="United States"/>
    <x v="369"/>
    <x v="2"/>
    <n v="33317"/>
    <s v="South"/>
    <s v="FUR-FU-10001731"/>
    <s v="Furniture"/>
    <s v="Furnishings"/>
    <s v="Acrylic Self-Standing Desk Frames"/>
    <x v="1697"/>
    <n v="3"/>
    <n v="0.2"/>
    <n v="1.4418"/>
  </r>
  <r>
    <n v="3661"/>
    <s v="CA-2016-161676"/>
    <d v="2016-07-18T00:00:00"/>
    <d v="2016-07-23T00:00:00"/>
    <s v="Standard Class"/>
    <s v="JP-15460"/>
    <s v="Jennifer Patt"/>
    <s v="Corporate"/>
    <s v="United States"/>
    <x v="220"/>
    <x v="16"/>
    <n v="85301"/>
    <s v="West"/>
    <s v="OFF-SU-10004782"/>
    <s v="Office Supplies"/>
    <s v="Supplies"/>
    <s v="Elite 5&quot; Scissors"/>
    <x v="2896"/>
    <n v="5"/>
    <n v="0.2"/>
    <n v="4.2249999999999979"/>
  </r>
  <r>
    <n v="3662"/>
    <s v="CA-2016-155005"/>
    <d v="2016-06-13T00:00:00"/>
    <d v="2016-06-15T00:00:00"/>
    <s v="Second Class"/>
    <s v="SC-20050"/>
    <s v="Sample Company A"/>
    <s v="Home Office"/>
    <s v="United States"/>
    <x v="25"/>
    <x v="12"/>
    <n v="49201"/>
    <s v="Central"/>
    <s v="TEC-PH-10003484"/>
    <s v="Technology"/>
    <s v="Phones"/>
    <s v="Ooma Telo VoIP Home Phone System"/>
    <x v="2258"/>
    <n v="3"/>
    <n v="0"/>
    <n v="94.492500000000007"/>
  </r>
  <r>
    <n v="3663"/>
    <s v="US-2017-129777"/>
    <d v="2017-07-03T00:00:00"/>
    <d v="2017-07-09T00:00:00"/>
    <s v="Standard Class"/>
    <s v="FM-14290"/>
    <s v="Frank Merwin"/>
    <s v="Home Office"/>
    <s v="United States"/>
    <x v="94"/>
    <x v="31"/>
    <n v="2169"/>
    <s v="East"/>
    <s v="TEC-AC-10003590"/>
    <s v="Technology"/>
    <s v="Accessories"/>
    <s v="TRENDnet 56K USB 2.0 Phone, Internet and Fax Modem"/>
    <x v="2897"/>
    <n v="10"/>
    <n v="0"/>
    <n v="93.203999999999994"/>
  </r>
  <r>
    <n v="3664"/>
    <s v="US-2017-129777"/>
    <d v="2017-07-03T00:00:00"/>
    <d v="2017-07-09T00:00:00"/>
    <s v="Standard Class"/>
    <s v="FM-14290"/>
    <s v="Frank Merwin"/>
    <s v="Home Office"/>
    <s v="United States"/>
    <x v="94"/>
    <x v="31"/>
    <n v="2169"/>
    <s v="East"/>
    <s v="OFF-PA-10001970"/>
    <s v="Office Supplies"/>
    <s v="Paper"/>
    <s v="Xerox 1881"/>
    <x v="335"/>
    <n v="2"/>
    <n v="0"/>
    <n v="11.543199999999999"/>
  </r>
  <r>
    <n v="3665"/>
    <s v="CA-2014-129364"/>
    <d v="2014-12-08T00:00:00"/>
    <d v="2014-12-13T00:00:00"/>
    <s v="Standard Class"/>
    <s v="TB-21250"/>
    <s v="Tim Brockman"/>
    <s v="Consumer"/>
    <s v="United States"/>
    <x v="127"/>
    <x v="21"/>
    <n v="97301"/>
    <s v="West"/>
    <s v="OFF-LA-10001569"/>
    <s v="Office Supplies"/>
    <s v="Labels"/>
    <s v="Avery 499"/>
    <x v="2898"/>
    <n v="7"/>
    <n v="0.2"/>
    <n v="9.0635999999999974"/>
  </r>
  <r>
    <n v="3666"/>
    <s v="CA-2014-129364"/>
    <d v="2014-12-08T00:00:00"/>
    <d v="2014-12-13T00:00:00"/>
    <s v="Standard Class"/>
    <s v="TB-21250"/>
    <s v="Tim Brockman"/>
    <s v="Consumer"/>
    <s v="United States"/>
    <x v="127"/>
    <x v="21"/>
    <n v="97301"/>
    <s v="West"/>
    <s v="OFF-BI-10001132"/>
    <s v="Office Supplies"/>
    <s v="Binders"/>
    <s v="Acco PRESSTEX Data Binder with Storage Hooks, Dark Blue, 9 1/2&quot; X 11&quot;"/>
    <x v="2899"/>
    <n v="4"/>
    <n v="0.7"/>
    <n v="-4.5191999999999979"/>
  </r>
  <r>
    <n v="3667"/>
    <s v="CA-2014-129364"/>
    <d v="2014-12-08T00:00:00"/>
    <d v="2014-12-13T00:00:00"/>
    <s v="Standard Class"/>
    <s v="TB-21250"/>
    <s v="Tim Brockman"/>
    <s v="Consumer"/>
    <s v="United States"/>
    <x v="127"/>
    <x v="21"/>
    <n v="97301"/>
    <s v="West"/>
    <s v="TEC-PH-10003095"/>
    <s v="Technology"/>
    <s v="Phones"/>
    <s v="Samsung HM1900 Bluetooth Headset"/>
    <x v="2672"/>
    <n v="3"/>
    <n v="0.2"/>
    <n v="19.754999999999999"/>
  </r>
  <r>
    <n v="3668"/>
    <s v="CA-2014-129364"/>
    <d v="2014-12-08T00:00:00"/>
    <d v="2014-12-13T00:00:00"/>
    <s v="Standard Class"/>
    <s v="TB-21250"/>
    <s v="Tim Brockman"/>
    <s v="Consumer"/>
    <s v="United States"/>
    <x v="127"/>
    <x v="21"/>
    <n v="97301"/>
    <s v="West"/>
    <s v="OFF-SU-10000432"/>
    <s v="Office Supplies"/>
    <s v="Supplies"/>
    <s v="Acco Side-Punched Conventional Columnar Pads"/>
    <x v="2900"/>
    <n v="5"/>
    <n v="0.2"/>
    <n v="-2.6025000000000014"/>
  </r>
  <r>
    <n v="3669"/>
    <s v="CA-2014-129364"/>
    <d v="2014-12-08T00:00:00"/>
    <d v="2014-12-13T00:00:00"/>
    <s v="Standard Class"/>
    <s v="TB-21250"/>
    <s v="Tim Brockman"/>
    <s v="Consumer"/>
    <s v="United States"/>
    <x v="127"/>
    <x v="21"/>
    <n v="97301"/>
    <s v="West"/>
    <s v="TEC-AC-10004227"/>
    <s v="Technology"/>
    <s v="Accessories"/>
    <s v="SanDisk Ultra 16 GB MicroSDHC Class 10 Memory Card"/>
    <x v="2901"/>
    <n v="10"/>
    <n v="0.2"/>
    <n v="-18.186000000000014"/>
  </r>
  <r>
    <n v="3670"/>
    <s v="CA-2014-129364"/>
    <d v="2014-12-08T00:00:00"/>
    <d v="2014-12-13T00:00:00"/>
    <s v="Standard Class"/>
    <s v="TB-21250"/>
    <s v="Tim Brockman"/>
    <s v="Consumer"/>
    <s v="United States"/>
    <x v="127"/>
    <x v="21"/>
    <n v="97301"/>
    <s v="West"/>
    <s v="OFF-LA-10004409"/>
    <s v="Office Supplies"/>
    <s v="Labels"/>
    <s v="Avery 492"/>
    <x v="132"/>
    <n v="5"/>
    <n v="0.2"/>
    <n v="3.7439999999999989"/>
  </r>
  <r>
    <n v="3671"/>
    <s v="CA-2014-129364"/>
    <d v="2014-12-08T00:00:00"/>
    <d v="2014-12-13T00:00:00"/>
    <s v="Standard Class"/>
    <s v="TB-21250"/>
    <s v="Tim Brockman"/>
    <s v="Consumer"/>
    <s v="United States"/>
    <x v="127"/>
    <x v="21"/>
    <n v="97301"/>
    <s v="West"/>
    <s v="OFF-PA-10001569"/>
    <s v="Office Supplies"/>
    <s v="Paper"/>
    <s v="Xerox 232"/>
    <x v="563"/>
    <n v="2"/>
    <n v="0.2"/>
    <n v="3.6288"/>
  </r>
  <r>
    <n v="3672"/>
    <s v="CA-2014-129364"/>
    <d v="2014-12-08T00:00:00"/>
    <d v="2014-12-13T00:00:00"/>
    <s v="Standard Class"/>
    <s v="TB-21250"/>
    <s v="Tim Brockman"/>
    <s v="Consumer"/>
    <s v="United States"/>
    <x v="127"/>
    <x v="21"/>
    <n v="97301"/>
    <s v="West"/>
    <s v="OFF-ST-10001031"/>
    <s v="Office Supplies"/>
    <s v="Storage"/>
    <s v="Adjustable Personal File Tote"/>
    <x v="384"/>
    <n v="3"/>
    <n v="0.2"/>
    <n v="2.9304000000000023"/>
  </r>
  <r>
    <n v="3673"/>
    <s v="CA-2016-104969"/>
    <d v="2016-04-08T00:00:00"/>
    <d v="2016-04-14T00:00:00"/>
    <s v="Standard Class"/>
    <s v="EH-14125"/>
    <s v="Eugene Hildebrand"/>
    <s v="Home Office"/>
    <s v="United States"/>
    <x v="21"/>
    <x v="24"/>
    <n v="45373"/>
    <s v="East"/>
    <s v="OFF-EN-10002312"/>
    <s v="Office Supplies"/>
    <s v="Envelopes"/>
    <s v="#10 Self-Seal White Envelopes"/>
    <x v="2902"/>
    <n v="1"/>
    <n v="0.2"/>
    <n v="3.2161"/>
  </r>
  <r>
    <n v="3674"/>
    <s v="CA-2016-104969"/>
    <d v="2016-04-08T00:00:00"/>
    <d v="2016-04-14T00:00:00"/>
    <s v="Standard Class"/>
    <s v="EH-14125"/>
    <s v="Eugene Hildebrand"/>
    <s v="Home Office"/>
    <s v="United States"/>
    <x v="21"/>
    <x v="24"/>
    <n v="45373"/>
    <s v="East"/>
    <s v="OFF-BI-10004224"/>
    <s v="Office Supplies"/>
    <s v="Binders"/>
    <s v="Catalog Binders with Expanding Posts"/>
    <x v="1444"/>
    <n v="6"/>
    <n v="0.7"/>
    <n v="-100.91999999999999"/>
  </r>
  <r>
    <n v="3675"/>
    <s v="CA-2017-154109"/>
    <d v="2017-11-06T00:00:00"/>
    <d v="2017-11-11T00:00:00"/>
    <s v="Standard Class"/>
    <s v="ML-17410"/>
    <s v="Maris LaWare"/>
    <s v="Consumer"/>
    <s v="United States"/>
    <x v="10"/>
    <x v="9"/>
    <n v="19143"/>
    <s v="East"/>
    <s v="FUR-CH-10003774"/>
    <s v="Furniture"/>
    <s v="Chairs"/>
    <s v="Global Wood Trimmed Manager's Task Chair, Khaki"/>
    <x v="2903"/>
    <n v="2"/>
    <n v="0.3"/>
    <n v="-30.933200000000006"/>
  </r>
  <r>
    <n v="3676"/>
    <s v="CA-2017-154109"/>
    <d v="2017-11-06T00:00:00"/>
    <d v="2017-11-11T00:00:00"/>
    <s v="Standard Class"/>
    <s v="ML-17410"/>
    <s v="Maris LaWare"/>
    <s v="Consumer"/>
    <s v="United States"/>
    <x v="10"/>
    <x v="9"/>
    <n v="19143"/>
    <s v="East"/>
    <s v="OFF-PA-10000157"/>
    <s v="Office Supplies"/>
    <s v="Paper"/>
    <s v="Xerox 191"/>
    <x v="1107"/>
    <n v="3"/>
    <n v="0.2"/>
    <n v="16.183799999999998"/>
  </r>
  <r>
    <n v="3677"/>
    <s v="CA-2015-156440"/>
    <d v="2015-12-05T00:00:00"/>
    <d v="2015-12-09T00:00:00"/>
    <s v="Standard Class"/>
    <s v="MH-17620"/>
    <s v="Matt Hagelstein"/>
    <s v="Corporate"/>
    <s v="United States"/>
    <x v="70"/>
    <x v="1"/>
    <n v="92105"/>
    <s v="West"/>
    <s v="FUR-FU-10004090"/>
    <s v="Furniture"/>
    <s v="Furnishings"/>
    <s v="Executive Impressions 14&quot; Contract Wall Clock"/>
    <x v="791"/>
    <n v="2"/>
    <n v="0"/>
    <n v="14.671799999999998"/>
  </r>
  <r>
    <n v="3678"/>
    <s v="CA-2015-132626"/>
    <d v="2015-07-09T00:00:00"/>
    <d v="2015-07-14T00:00:00"/>
    <s v="Standard Class"/>
    <s v="BT-11680"/>
    <s v="Brian Thompson"/>
    <s v="Consumer"/>
    <s v="United States"/>
    <x v="183"/>
    <x v="39"/>
    <n v="20735"/>
    <s v="East"/>
    <s v="OFF-FA-10002763"/>
    <s v="Office Supplies"/>
    <s v="Fasteners"/>
    <s v="Advantus Map Pennant Flags and Round Head Tacks"/>
    <x v="2394"/>
    <n v="4"/>
    <n v="0"/>
    <n v="5.0559999999999992"/>
  </r>
  <r>
    <n v="3679"/>
    <s v="CA-2015-132626"/>
    <d v="2015-07-09T00:00:00"/>
    <d v="2015-07-14T00:00:00"/>
    <s v="Standard Class"/>
    <s v="BT-11680"/>
    <s v="Brian Thompson"/>
    <s v="Consumer"/>
    <s v="United States"/>
    <x v="183"/>
    <x v="39"/>
    <n v="20735"/>
    <s v="East"/>
    <s v="TEC-MA-10002428"/>
    <s v="Technology"/>
    <s v="Machines"/>
    <s v="Fellowes Powershred HS-440 4-Sheet High Security Shredder"/>
    <x v="2904"/>
    <n v="3"/>
    <n v="0"/>
    <n v="209.23649999999998"/>
  </r>
  <r>
    <n v="3680"/>
    <s v="CA-2015-132626"/>
    <d v="2015-07-09T00:00:00"/>
    <d v="2015-07-14T00:00:00"/>
    <s v="Standard Class"/>
    <s v="BT-11680"/>
    <s v="Brian Thompson"/>
    <s v="Consumer"/>
    <s v="United States"/>
    <x v="183"/>
    <x v="39"/>
    <n v="20735"/>
    <s v="East"/>
    <s v="FUR-FU-10002918"/>
    <s v="Furniture"/>
    <s v="Furnishings"/>
    <s v="Eldon ClusterMat Chair Mat with Cordless Antistatic Protection"/>
    <x v="2905"/>
    <n v="2"/>
    <n v="0"/>
    <n v="20.015600000000006"/>
  </r>
  <r>
    <n v="3681"/>
    <s v="CA-2015-132626"/>
    <d v="2015-07-09T00:00:00"/>
    <d v="2015-07-14T00:00:00"/>
    <s v="Standard Class"/>
    <s v="BT-11680"/>
    <s v="Brian Thompson"/>
    <s v="Consumer"/>
    <s v="United States"/>
    <x v="183"/>
    <x v="39"/>
    <n v="20735"/>
    <s v="East"/>
    <s v="OFF-LA-10000476"/>
    <s v="Office Supplies"/>
    <s v="Labels"/>
    <s v="Avery 05222 Permanent Self-Adhesive File Folder Labels for Typewriters, on Rolls, White, 250/Roll"/>
    <x v="714"/>
    <n v="3"/>
    <n v="0"/>
    <n v="5.6993999999999998"/>
  </r>
  <r>
    <n v="3682"/>
    <s v="CA-2015-132626"/>
    <d v="2015-07-09T00:00:00"/>
    <d v="2015-07-14T00:00:00"/>
    <s v="Standard Class"/>
    <s v="BT-11680"/>
    <s v="Brian Thompson"/>
    <s v="Consumer"/>
    <s v="United States"/>
    <x v="183"/>
    <x v="39"/>
    <n v="20735"/>
    <s v="East"/>
    <s v="OFF-BI-10002854"/>
    <s v="Office Supplies"/>
    <s v="Binders"/>
    <s v="Performers Binder/Pad Holder, Black"/>
    <x v="2906"/>
    <n v="3"/>
    <n v="0"/>
    <n v="42.045000000000002"/>
  </r>
  <r>
    <n v="3683"/>
    <s v="CA-2015-132626"/>
    <d v="2015-07-09T00:00:00"/>
    <d v="2015-07-14T00:00:00"/>
    <s v="Standard Class"/>
    <s v="BT-11680"/>
    <s v="Brian Thompson"/>
    <s v="Consumer"/>
    <s v="United States"/>
    <x v="183"/>
    <x v="39"/>
    <n v="20735"/>
    <s v="East"/>
    <s v="OFF-AR-10002987"/>
    <s v="Office Supplies"/>
    <s v="Art"/>
    <s v="Prismacolor Color Pencil Set"/>
    <x v="1378"/>
    <n v="4"/>
    <n v="0"/>
    <n v="32.537600000000005"/>
  </r>
  <r>
    <n v="3684"/>
    <s v="CA-2015-132626"/>
    <d v="2015-07-09T00:00:00"/>
    <d v="2015-07-14T00:00:00"/>
    <s v="Standard Class"/>
    <s v="BT-11680"/>
    <s v="Brian Thompson"/>
    <s v="Consumer"/>
    <s v="United States"/>
    <x v="183"/>
    <x v="39"/>
    <n v="20735"/>
    <s v="East"/>
    <s v="OFF-BI-10004001"/>
    <s v="Office Supplies"/>
    <s v="Binders"/>
    <s v="GBC Recycled VeloBinder Covers"/>
    <x v="2907"/>
    <n v="9"/>
    <n v="0"/>
    <n v="70.545599999999979"/>
  </r>
  <r>
    <n v="3685"/>
    <s v="CA-2015-132626"/>
    <d v="2015-07-09T00:00:00"/>
    <d v="2015-07-14T00:00:00"/>
    <s v="Standard Class"/>
    <s v="BT-11680"/>
    <s v="Brian Thompson"/>
    <s v="Consumer"/>
    <s v="United States"/>
    <x v="183"/>
    <x v="39"/>
    <n v="20735"/>
    <s v="East"/>
    <s v="OFF-BI-10001634"/>
    <s v="Office Supplies"/>
    <s v="Binders"/>
    <s v="Wilson Jones Active Use Binders"/>
    <x v="2908"/>
    <n v="6"/>
    <n v="0"/>
    <n v="21.403200000000002"/>
  </r>
  <r>
    <n v="3686"/>
    <s v="CA-2015-132626"/>
    <d v="2015-07-09T00:00:00"/>
    <d v="2015-07-14T00:00:00"/>
    <s v="Standard Class"/>
    <s v="BT-11680"/>
    <s v="Brian Thompson"/>
    <s v="Consumer"/>
    <s v="United States"/>
    <x v="183"/>
    <x v="39"/>
    <n v="20735"/>
    <s v="East"/>
    <s v="OFF-ST-10003722"/>
    <s v="Office Supplies"/>
    <s v="Storage"/>
    <s v="Project Tote Personal File"/>
    <x v="2909"/>
    <n v="7"/>
    <n v="0"/>
    <n v="28.480899999999984"/>
  </r>
  <r>
    <n v="3687"/>
    <s v="CA-2016-102792"/>
    <d v="2016-12-13T00:00:00"/>
    <d v="2016-12-19T00:00:00"/>
    <s v="Standard Class"/>
    <s v="JC-15340"/>
    <s v="Jasper Cacioppo"/>
    <s v="Consumer"/>
    <s v="United States"/>
    <x v="169"/>
    <x v="1"/>
    <n v="92503"/>
    <s v="West"/>
    <s v="OFF-AR-10004757"/>
    <s v="Office Supplies"/>
    <s v="Art"/>
    <s v="Crayola Colored Pencils"/>
    <x v="296"/>
    <n v="3"/>
    <n v="0"/>
    <n v="3.2471999999999994"/>
  </r>
  <r>
    <n v="3688"/>
    <s v="CA-2016-108567"/>
    <d v="2016-05-20T00:00:00"/>
    <d v="2016-05-24T00:00:00"/>
    <s v="Standard Class"/>
    <s v="DB-13210"/>
    <s v="Dean Braden"/>
    <s v="Consumer"/>
    <s v="United States"/>
    <x v="370"/>
    <x v="2"/>
    <n v="34952"/>
    <s v="South"/>
    <s v="OFF-BI-10004140"/>
    <s v="Office Supplies"/>
    <s v="Binders"/>
    <s v="Avery Non-Stick Binders"/>
    <x v="2910"/>
    <n v="2"/>
    <n v="0.7"/>
    <n v="-2.2450000000000001"/>
  </r>
  <r>
    <n v="3689"/>
    <s v="CA-2017-140760"/>
    <d v="2017-06-02T00:00:00"/>
    <d v="2017-06-05T00:00:00"/>
    <s v="Second Class"/>
    <s v="DO-13435"/>
    <s v="Denny Ordway"/>
    <s v="Consumer"/>
    <s v="United States"/>
    <x v="123"/>
    <x v="16"/>
    <n v="85204"/>
    <s v="West"/>
    <s v="OFF-PA-10002479"/>
    <s v="Office Supplies"/>
    <s v="Paper"/>
    <s v="Xerox 4200 Series MultiUse Premium Copy Paper (20Lb. and 84 Bright)"/>
    <x v="869"/>
    <n v="6"/>
    <n v="0.2"/>
    <n v="7.92"/>
  </r>
  <r>
    <n v="3690"/>
    <s v="CA-2017-140760"/>
    <d v="2017-06-02T00:00:00"/>
    <d v="2017-06-05T00:00:00"/>
    <s v="Second Class"/>
    <s v="DO-13435"/>
    <s v="Denny Ordway"/>
    <s v="Consumer"/>
    <s v="United States"/>
    <x v="123"/>
    <x v="16"/>
    <n v="85204"/>
    <s v="West"/>
    <s v="OFF-EN-10001141"/>
    <s v="Office Supplies"/>
    <s v="Envelopes"/>
    <s v="Manila Recycled Extra-Heavyweight Clasp Envelopes, 6&quot; x 9&quot;"/>
    <x v="2911"/>
    <n v="5"/>
    <n v="0.2"/>
    <n v="15.921000000000003"/>
  </r>
  <r>
    <n v="3691"/>
    <s v="US-2015-131359"/>
    <d v="2015-10-30T00:00:00"/>
    <d v="2015-11-02T00:00:00"/>
    <s v="Second Class"/>
    <s v="FA-14230"/>
    <s v="Frank Atkinson"/>
    <s v="Corporate"/>
    <s v="United States"/>
    <x v="60"/>
    <x v="22"/>
    <n v="80219"/>
    <s v="West"/>
    <s v="TEC-MA-10000597"/>
    <s v="Technology"/>
    <s v="Machines"/>
    <s v="Lexmark S315 Color Inkjet Printer"/>
    <x v="2912"/>
    <n v="2"/>
    <n v="0.7"/>
    <n v="-45.995400000000004"/>
  </r>
  <r>
    <n v="3692"/>
    <s v="US-2015-131359"/>
    <d v="2015-10-30T00:00:00"/>
    <d v="2015-11-02T00:00:00"/>
    <s v="Second Class"/>
    <s v="FA-14230"/>
    <s v="Frank Atkinson"/>
    <s v="Corporate"/>
    <s v="United States"/>
    <x v="60"/>
    <x v="22"/>
    <n v="80219"/>
    <s v="West"/>
    <s v="TEC-CO-10001571"/>
    <s v="Technology"/>
    <s v="Copiers"/>
    <s v="Sharp 1540cs Digital Laser Copier"/>
    <x v="2913"/>
    <n v="1"/>
    <n v="0.2"/>
    <n v="164.99700000000001"/>
  </r>
  <r>
    <n v="3693"/>
    <s v="US-2015-131359"/>
    <d v="2015-10-30T00:00:00"/>
    <d v="2015-11-02T00:00:00"/>
    <s v="Second Class"/>
    <s v="FA-14230"/>
    <s v="Frank Atkinson"/>
    <s v="Corporate"/>
    <s v="United States"/>
    <x v="60"/>
    <x v="22"/>
    <n v="80219"/>
    <s v="West"/>
    <s v="TEC-PH-10004531"/>
    <s v="Technology"/>
    <s v="Phones"/>
    <s v="OtterBox Commuter Series Case - iPhone 5 &amp; 5s"/>
    <x v="2914"/>
    <n v="5"/>
    <n v="0.2"/>
    <n v="30.785999999999998"/>
  </r>
  <r>
    <n v="3694"/>
    <s v="US-2015-131359"/>
    <d v="2015-10-30T00:00:00"/>
    <d v="2015-11-02T00:00:00"/>
    <s v="Second Class"/>
    <s v="FA-14230"/>
    <s v="Frank Atkinson"/>
    <s v="Corporate"/>
    <s v="United States"/>
    <x v="60"/>
    <x v="22"/>
    <n v="80219"/>
    <s v="West"/>
    <s v="FUR-FU-10003026"/>
    <s v="Furniture"/>
    <s v="Furnishings"/>
    <s v="Eldon Regeneration Recycled Desk Accessories, Black"/>
    <x v="2915"/>
    <n v="4"/>
    <n v="0.2"/>
    <n v="3.6783999999999999"/>
  </r>
  <r>
    <n v="3695"/>
    <s v="CA-2016-142097"/>
    <d v="2016-10-15T00:00:00"/>
    <d v="2016-10-20T00:00:00"/>
    <s v="Standard Class"/>
    <s v="QJ-19255"/>
    <s v="Quincy Jones"/>
    <s v="Corporate"/>
    <s v="United States"/>
    <x v="24"/>
    <x v="17"/>
    <n v="22153"/>
    <s v="South"/>
    <s v="OFF-BI-10002082"/>
    <s v="Office Supplies"/>
    <s v="Binders"/>
    <s v="GBC Twin Loop Wire Binding Elements"/>
    <x v="2916"/>
    <n v="7"/>
    <n v="0"/>
    <n v="116.48"/>
  </r>
  <r>
    <n v="3696"/>
    <s v="CA-2016-142097"/>
    <d v="2016-10-15T00:00:00"/>
    <d v="2016-10-20T00:00:00"/>
    <s v="Standard Class"/>
    <s v="QJ-19255"/>
    <s v="Quincy Jones"/>
    <s v="Corporate"/>
    <s v="United States"/>
    <x v="24"/>
    <x v="17"/>
    <n v="22153"/>
    <s v="South"/>
    <s v="OFF-EN-10002312"/>
    <s v="Office Supplies"/>
    <s v="Envelopes"/>
    <s v="#10 Self-Seal White Envelopes"/>
    <x v="2917"/>
    <n v="6"/>
    <n v="0"/>
    <n v="32.604599999999998"/>
  </r>
  <r>
    <n v="3697"/>
    <s v="CA-2016-142097"/>
    <d v="2016-10-15T00:00:00"/>
    <d v="2016-10-20T00:00:00"/>
    <s v="Standard Class"/>
    <s v="QJ-19255"/>
    <s v="Quincy Jones"/>
    <s v="Corporate"/>
    <s v="United States"/>
    <x v="24"/>
    <x v="17"/>
    <n v="22153"/>
    <s v="South"/>
    <s v="OFF-AP-10000696"/>
    <s v="Office Supplies"/>
    <s v="Appliances"/>
    <s v="Holmes Odor Grabber"/>
    <x v="1905"/>
    <n v="3"/>
    <n v="0"/>
    <n v="14.275799999999998"/>
  </r>
  <r>
    <n v="3698"/>
    <s v="CA-2015-151680"/>
    <d v="2015-11-19T00:00:00"/>
    <d v="2015-11-21T00:00:00"/>
    <s v="Second Class"/>
    <s v="TC-21475"/>
    <s v="Tony Chapman"/>
    <s v="Home Office"/>
    <s v="United States"/>
    <x v="4"/>
    <x v="4"/>
    <n v="98115"/>
    <s v="West"/>
    <s v="FUR-FU-10000305"/>
    <s v="Furniture"/>
    <s v="Furnishings"/>
    <s v="Tenex V2T-RE Standard Weight Series Chair Mat, 45&quot; x 53&quot;, Lip 25&quot; x 12&quot;"/>
    <x v="1741"/>
    <n v="2"/>
    <n v="0"/>
    <n v="22.7136"/>
  </r>
  <r>
    <n v="3699"/>
    <s v="CA-2014-140039"/>
    <d v="2014-09-13T00:00:00"/>
    <d v="2014-09-17T00:00:00"/>
    <s v="Standard Class"/>
    <s v="ON-18715"/>
    <s v="Odella Nelson"/>
    <s v="Corporate"/>
    <s v="United States"/>
    <x v="228"/>
    <x v="16"/>
    <n v="85281"/>
    <s v="West"/>
    <s v="OFF-ST-10001034"/>
    <s v="Office Supplies"/>
    <s v="Storage"/>
    <s v="Eldon File Chest Portable File"/>
    <x v="2918"/>
    <n v="5"/>
    <n v="0.2"/>
    <n v="5.9550000000000054"/>
  </r>
  <r>
    <n v="3700"/>
    <s v="CA-2017-160416"/>
    <d v="2017-11-13T00:00:00"/>
    <d v="2017-11-18T00:00:00"/>
    <s v="Second Class"/>
    <s v="AD-10180"/>
    <s v="Alan Dominguez"/>
    <s v="Home Office"/>
    <s v="United States"/>
    <x v="181"/>
    <x v="15"/>
    <n v="10701"/>
    <s v="East"/>
    <s v="TEC-AC-10004114"/>
    <s v="Technology"/>
    <s v="Accessories"/>
    <s v="KeyTronic 6101 Series - Keyboard - Black"/>
    <x v="2919"/>
    <n v="4"/>
    <n v="0"/>
    <n v="70.502800000000008"/>
  </r>
  <r>
    <n v="3701"/>
    <s v="CA-2017-169411"/>
    <d v="2017-12-24T00:00:00"/>
    <d v="2017-12-29T00:00:00"/>
    <s v="Standard Class"/>
    <s v="AC-10615"/>
    <s v="Ann Chong"/>
    <s v="Corporate"/>
    <s v="United States"/>
    <x v="30"/>
    <x v="15"/>
    <n v="14609"/>
    <s v="East"/>
    <s v="FUR-FU-10001602"/>
    <s v="Furniture"/>
    <s v="Furnishings"/>
    <s v="Eldon Delta Triangular Chair Mat, 52&quot; x 58&quot;, Clear"/>
    <x v="2920"/>
    <n v="1"/>
    <n v="0"/>
    <n v="6.8273999999999972"/>
  </r>
  <r>
    <n v="3702"/>
    <s v="CA-2016-126543"/>
    <d v="2016-01-09T00:00:00"/>
    <d v="2016-01-13T00:00:00"/>
    <s v="Second Class"/>
    <s v="MF-17665"/>
    <s v="Maureen Fritzler"/>
    <s v="Corporate"/>
    <s v="United States"/>
    <x v="167"/>
    <x v="24"/>
    <n v="43615"/>
    <s v="East"/>
    <s v="FUR-FU-10002445"/>
    <s v="Furniture"/>
    <s v="Furnishings"/>
    <s v="DAX Two-Tone Rosewood/Black Document Frame, Desktop, 5 x 7"/>
    <x v="2921"/>
    <n v="2"/>
    <n v="0.2"/>
    <n v="3.7920000000000011"/>
  </r>
  <r>
    <n v="3703"/>
    <s v="CA-2015-104941"/>
    <d v="2015-06-13T00:00:00"/>
    <d v="2015-06-19T00:00:00"/>
    <s v="Standard Class"/>
    <s v="DH-13075"/>
    <s v="Dave Hallsten"/>
    <s v="Corporate"/>
    <s v="United States"/>
    <x v="27"/>
    <x v="19"/>
    <n v="35601"/>
    <s v="South"/>
    <s v="OFF-AR-10004269"/>
    <s v="Office Supplies"/>
    <s v="Art"/>
    <s v="Newell 31"/>
    <x v="2922"/>
    <n v="6"/>
    <n v="0"/>
    <n v="6.9384000000000006"/>
  </r>
  <r>
    <n v="3704"/>
    <s v="CA-2015-104941"/>
    <d v="2015-06-13T00:00:00"/>
    <d v="2015-06-19T00:00:00"/>
    <s v="Standard Class"/>
    <s v="DH-13075"/>
    <s v="Dave Hallsten"/>
    <s v="Corporate"/>
    <s v="United States"/>
    <x v="27"/>
    <x v="19"/>
    <n v="35601"/>
    <s v="South"/>
    <s v="OFF-BI-10001249"/>
    <s v="Office Supplies"/>
    <s v="Binders"/>
    <s v="Avery Heavy-Duty EZD View Binder with Locking Rings"/>
    <x v="2923"/>
    <n v="3"/>
    <n v="0"/>
    <n v="8.8043999999999993"/>
  </r>
  <r>
    <n v="3705"/>
    <s v="CA-2015-104941"/>
    <d v="2015-06-13T00:00:00"/>
    <d v="2015-06-19T00:00:00"/>
    <s v="Standard Class"/>
    <s v="DH-13075"/>
    <s v="Dave Hallsten"/>
    <s v="Corporate"/>
    <s v="United States"/>
    <x v="27"/>
    <x v="19"/>
    <n v="35601"/>
    <s v="South"/>
    <s v="TEC-CO-10004202"/>
    <s v="Technology"/>
    <s v="Copiers"/>
    <s v="Brother DCP1000 Digital 3 in 1 Multifunction Machine"/>
    <x v="2924"/>
    <n v="3"/>
    <n v="0"/>
    <n v="314.98950000000002"/>
  </r>
  <r>
    <n v="3706"/>
    <s v="CA-2015-104941"/>
    <d v="2015-06-13T00:00:00"/>
    <d v="2015-06-19T00:00:00"/>
    <s v="Standard Class"/>
    <s v="DH-13075"/>
    <s v="Dave Hallsten"/>
    <s v="Corporate"/>
    <s v="United States"/>
    <x v="27"/>
    <x v="19"/>
    <n v="35601"/>
    <s v="South"/>
    <s v="OFF-PA-10003363"/>
    <s v="Office Supplies"/>
    <s v="Paper"/>
    <s v="Xerox 204"/>
    <x v="56"/>
    <n v="5"/>
    <n v="0"/>
    <n v="15.552000000000001"/>
  </r>
  <r>
    <n v="3707"/>
    <s v="CA-2017-160087"/>
    <d v="2017-03-18T00:00:00"/>
    <d v="2017-03-22T00:00:00"/>
    <s v="Standard Class"/>
    <s v="EN-13780"/>
    <s v="Edward Nazzal"/>
    <s v="Consumer"/>
    <s v="United States"/>
    <x v="61"/>
    <x v="5"/>
    <n v="75220"/>
    <s v="Central"/>
    <s v="OFF-AR-10001915"/>
    <s v="Office Supplies"/>
    <s v="Art"/>
    <s v="Peel-Off China Markers"/>
    <x v="361"/>
    <n v="3"/>
    <n v="0.2"/>
    <n v="6.5538000000000007"/>
  </r>
  <r>
    <n v="3708"/>
    <s v="CA-2014-120544"/>
    <d v="2014-11-23T00:00:00"/>
    <d v="2014-11-27T00:00:00"/>
    <s v="Standard Class"/>
    <s v="SS-20140"/>
    <s v="Saphhira Shifley"/>
    <s v="Corporate"/>
    <s v="United States"/>
    <x v="279"/>
    <x v="5"/>
    <n v="75150"/>
    <s v="Central"/>
    <s v="FUR-FU-10001940"/>
    <s v="Furniture"/>
    <s v="Furnishings"/>
    <s v="Staple-based wall hangings"/>
    <x v="2925"/>
    <n v="2"/>
    <n v="0.6"/>
    <n v="-2.5471999999999984"/>
  </r>
  <r>
    <n v="3709"/>
    <s v="CA-2014-120544"/>
    <d v="2014-11-23T00:00:00"/>
    <d v="2014-11-27T00:00:00"/>
    <s v="Standard Class"/>
    <s v="SS-20140"/>
    <s v="Saphhira Shifley"/>
    <s v="Corporate"/>
    <s v="United States"/>
    <x v="279"/>
    <x v="5"/>
    <n v="75150"/>
    <s v="Central"/>
    <s v="OFF-AP-10004336"/>
    <s v="Office Supplies"/>
    <s v="Appliances"/>
    <s v="Conquest 14 Commercial Heavy-Duty Upright Vacuum, Collection System, Accessory Kit"/>
    <x v="2926"/>
    <n v="3"/>
    <n v="0.8"/>
    <n v="-87.148800000000023"/>
  </r>
  <r>
    <n v="3710"/>
    <s v="CA-2014-120544"/>
    <d v="2014-11-23T00:00:00"/>
    <d v="2014-11-27T00:00:00"/>
    <s v="Standard Class"/>
    <s v="SS-20140"/>
    <s v="Saphhira Shifley"/>
    <s v="Corporate"/>
    <s v="United States"/>
    <x v="279"/>
    <x v="5"/>
    <n v="75150"/>
    <s v="Central"/>
    <s v="TEC-AC-10003709"/>
    <s v="Technology"/>
    <s v="Accessories"/>
    <s v="Maxell 4.7GB DVD-R 5/Pack"/>
    <x v="2927"/>
    <n v="7"/>
    <n v="0.2"/>
    <n v="1.6632000000000007"/>
  </r>
  <r>
    <n v="3711"/>
    <s v="CA-2017-113670"/>
    <d v="2017-10-15T00:00:00"/>
    <d v="2017-10-17T00:00:00"/>
    <s v="First Class"/>
    <s v="RS-19765"/>
    <s v="Roland Schwarz"/>
    <s v="Corporate"/>
    <s v="United States"/>
    <x v="1"/>
    <x v="1"/>
    <n v="90045"/>
    <s v="West"/>
    <s v="FUR-TA-10001705"/>
    <s v="Furniture"/>
    <s v="Tables"/>
    <s v="Bush Advantage Collection Round Conference Table"/>
    <x v="2928"/>
    <n v="3"/>
    <n v="0.2"/>
    <n v="6.3779999999999575"/>
  </r>
  <r>
    <n v="3712"/>
    <s v="CA-2017-113670"/>
    <d v="2017-10-15T00:00:00"/>
    <d v="2017-10-17T00:00:00"/>
    <s v="First Class"/>
    <s v="RS-19765"/>
    <s v="Roland Schwarz"/>
    <s v="Corporate"/>
    <s v="United States"/>
    <x v="1"/>
    <x v="1"/>
    <n v="90045"/>
    <s v="West"/>
    <s v="OFF-PA-10000675"/>
    <s v="Office Supplies"/>
    <s v="Paper"/>
    <s v="Xerox 1919"/>
    <x v="2929"/>
    <n v="5"/>
    <n v="0"/>
    <n v="100.4255"/>
  </r>
  <r>
    <n v="3713"/>
    <s v="CA-2017-166198"/>
    <d v="2017-04-21T00:00:00"/>
    <d v="2017-04-24T00:00:00"/>
    <s v="First Class"/>
    <s v="JW-15955"/>
    <s v="Joni Wasserman"/>
    <s v="Consumer"/>
    <s v="United States"/>
    <x v="4"/>
    <x v="4"/>
    <n v="98103"/>
    <s v="West"/>
    <s v="TEC-AC-10000521"/>
    <s v="Technology"/>
    <s v="Accessories"/>
    <s v="Verbatim Slim CD and DVD Storage Cases, 50/Pack"/>
    <x v="1042"/>
    <n v="1"/>
    <n v="0"/>
    <n v="3.4619999999999997"/>
  </r>
  <r>
    <n v="3714"/>
    <s v="CA-2017-166198"/>
    <d v="2017-04-21T00:00:00"/>
    <d v="2017-04-24T00:00:00"/>
    <s v="First Class"/>
    <s v="JW-15955"/>
    <s v="Joni Wasserman"/>
    <s v="Consumer"/>
    <s v="United States"/>
    <x v="4"/>
    <x v="4"/>
    <n v="98103"/>
    <s v="West"/>
    <s v="FUR-FU-10004622"/>
    <s v="Furniture"/>
    <s v="Furnishings"/>
    <s v="Eldon Advantage Foldable Chair Mats for Low Pile Carpets"/>
    <x v="2930"/>
    <n v="3"/>
    <n v="0"/>
    <n v="34.145999999999994"/>
  </r>
  <r>
    <n v="3715"/>
    <s v="CA-2014-135608"/>
    <d v="2014-12-08T00:00:00"/>
    <d v="2014-12-10T00:00:00"/>
    <s v="Second Class"/>
    <s v="JK-15625"/>
    <s v="Jim Karlsson"/>
    <s v="Consumer"/>
    <s v="United States"/>
    <x v="175"/>
    <x v="4"/>
    <n v="98502"/>
    <s v="West"/>
    <s v="OFF-PA-10001954"/>
    <s v="Office Supplies"/>
    <s v="Paper"/>
    <s v="Xerox 1964"/>
    <x v="1846"/>
    <n v="2"/>
    <n v="0"/>
    <n v="21.012799999999999"/>
  </r>
  <r>
    <n v="3716"/>
    <s v="CA-2014-135608"/>
    <d v="2014-12-08T00:00:00"/>
    <d v="2014-12-10T00:00:00"/>
    <s v="Second Class"/>
    <s v="JK-15625"/>
    <s v="Jim Karlsson"/>
    <s v="Consumer"/>
    <s v="United States"/>
    <x v="175"/>
    <x v="4"/>
    <n v="98502"/>
    <s v="West"/>
    <s v="FUR-CH-10002602"/>
    <s v="Furniture"/>
    <s v="Chairs"/>
    <s v="DMI Arturo Collection Mission-style Design Wood Chair"/>
    <x v="891"/>
    <n v="5"/>
    <n v="0.2"/>
    <n v="45.294000000000011"/>
  </r>
  <r>
    <n v="3717"/>
    <s v="CA-2017-144568"/>
    <d v="2017-05-29T00:00:00"/>
    <d v="2017-06-02T00:00:00"/>
    <s v="Standard Class"/>
    <s v="JO-15550"/>
    <s v="Jesus Ocampo"/>
    <s v="Home Office"/>
    <s v="United States"/>
    <x v="155"/>
    <x v="8"/>
    <n v="68104"/>
    <s v="Central"/>
    <s v="OFF-FA-10004395"/>
    <s v="Office Supplies"/>
    <s v="Fasteners"/>
    <s v="Plymouth Boxed Rubber Bands by Plymouth"/>
    <x v="2931"/>
    <n v="5"/>
    <n v="0"/>
    <n v="1.1775000000000002"/>
  </r>
  <r>
    <n v="3718"/>
    <s v="CA-2016-142370"/>
    <d v="2016-09-19T00:00:00"/>
    <d v="2016-09-23T00:00:00"/>
    <s v="Standard Class"/>
    <s v="TP-21130"/>
    <s v="Theone Pippenger"/>
    <s v="Consumer"/>
    <s v="United States"/>
    <x v="38"/>
    <x v="32"/>
    <n v="31907"/>
    <s v="South"/>
    <s v="OFF-SU-10003002"/>
    <s v="Office Supplies"/>
    <s v="Supplies"/>
    <s v="Letter Slitter"/>
    <x v="1325"/>
    <n v="2"/>
    <n v="0"/>
    <n v="0.15120000000000022"/>
  </r>
  <r>
    <n v="3719"/>
    <s v="CA-2016-142370"/>
    <d v="2016-09-19T00:00:00"/>
    <d v="2016-09-23T00:00:00"/>
    <s v="Standard Class"/>
    <s v="TP-21130"/>
    <s v="Theone Pippenger"/>
    <s v="Consumer"/>
    <s v="United States"/>
    <x v="38"/>
    <x v="32"/>
    <n v="31907"/>
    <s v="South"/>
    <s v="TEC-AC-10002926"/>
    <s v="Technology"/>
    <s v="Accessories"/>
    <s v="Logitech Wireless Marathon Mouse M705"/>
    <x v="2932"/>
    <n v="5"/>
    <n v="0"/>
    <n v="107.47850000000001"/>
  </r>
  <r>
    <n v="3720"/>
    <s v="CA-2016-105900"/>
    <d v="2016-09-17T00:00:00"/>
    <d v="2016-09-23T00:00:00"/>
    <s v="Standard Class"/>
    <s v="BS-11590"/>
    <s v="Brendan Sweed"/>
    <s v="Corporate"/>
    <s v="United States"/>
    <x v="38"/>
    <x v="14"/>
    <n v="47201"/>
    <s v="Central"/>
    <s v="OFF-AR-10002656"/>
    <s v="Office Supplies"/>
    <s v="Art"/>
    <s v="Sanford Liquid Accent Highlighters"/>
    <x v="657"/>
    <n v="5"/>
    <n v="0"/>
    <n v="12.357999999999997"/>
  </r>
  <r>
    <n v="3721"/>
    <s v="CA-2016-151155"/>
    <d v="2016-12-20T00:00:00"/>
    <d v="2016-12-24T00:00:00"/>
    <s v="Standard Class"/>
    <s v="AB-10255"/>
    <s v="Alejandro Ballentine"/>
    <s v="Home Office"/>
    <s v="United States"/>
    <x v="25"/>
    <x v="35"/>
    <n v="39212"/>
    <s v="South"/>
    <s v="FUR-FU-10001918"/>
    <s v="Furniture"/>
    <s v="Furnishings"/>
    <s v="C-Line Cubicle Keepers Polyproplyene Holder With Velcro Backings"/>
    <x v="2933"/>
    <n v="4"/>
    <n v="0"/>
    <n v="7.3788000000000018"/>
  </r>
  <r>
    <n v="3722"/>
    <s v="CA-2016-151155"/>
    <d v="2016-12-20T00:00:00"/>
    <d v="2016-12-24T00:00:00"/>
    <s v="Standard Class"/>
    <s v="AB-10255"/>
    <s v="Alejandro Ballentine"/>
    <s v="Home Office"/>
    <s v="United States"/>
    <x v="25"/>
    <x v="35"/>
    <n v="39212"/>
    <s v="South"/>
    <s v="OFF-BI-10003910"/>
    <s v="Office Supplies"/>
    <s v="Binders"/>
    <s v="DXL Angle-View Binders with Locking Rings by Samsill"/>
    <x v="741"/>
    <n v="2"/>
    <n v="0"/>
    <n v="6.9390000000000001"/>
  </r>
  <r>
    <n v="3723"/>
    <s v="CA-2017-144036"/>
    <d v="2017-11-22T00:00:00"/>
    <d v="2017-11-26T00:00:00"/>
    <s v="Standard Class"/>
    <s v="FO-14305"/>
    <s v="Frank Olsen"/>
    <s v="Consumer"/>
    <s v="United States"/>
    <x v="12"/>
    <x v="5"/>
    <n v="77070"/>
    <s v="Central"/>
    <s v="OFF-AR-10000122"/>
    <s v="Office Supplies"/>
    <s v="Art"/>
    <s v="Newell 314"/>
    <x v="2934"/>
    <n v="8"/>
    <n v="0.2"/>
    <n v="2.2319999999999958"/>
  </r>
  <r>
    <n v="3724"/>
    <s v="US-2014-169789"/>
    <d v="2014-12-30T00:00:00"/>
    <d v="2015-01-04T00:00:00"/>
    <s v="Standard Class"/>
    <s v="MF-17665"/>
    <s v="Maureen Fritzler"/>
    <s v="Corporate"/>
    <s v="United States"/>
    <x v="42"/>
    <x v="16"/>
    <n v="85023"/>
    <s v="West"/>
    <s v="OFF-BI-10004600"/>
    <s v="Office Supplies"/>
    <s v="Binders"/>
    <s v="Ibico Ibimaster 300 Manual Binding System"/>
    <x v="2935"/>
    <n v="5"/>
    <n v="0.7"/>
    <n v="-459.98750000000018"/>
  </r>
  <r>
    <n v="3725"/>
    <s v="CA-2017-127264"/>
    <d v="2017-04-03T00:00:00"/>
    <d v="2017-04-05T00:00:00"/>
    <s v="First Class"/>
    <s v="SA-20830"/>
    <s v="Sue Ann Reed"/>
    <s v="Consumer"/>
    <s v="United States"/>
    <x v="22"/>
    <x v="10"/>
    <n v="60653"/>
    <s v="Central"/>
    <s v="OFF-AR-10003045"/>
    <s v="Office Supplies"/>
    <s v="Art"/>
    <s v="Prang Colored Pencils"/>
    <x v="2617"/>
    <n v="3"/>
    <n v="0.2"/>
    <n v="2.2050000000000001"/>
  </r>
  <r>
    <n v="3726"/>
    <s v="CA-2016-151512"/>
    <d v="2016-12-26T00:00:00"/>
    <d v="2017-01-02T00:00:00"/>
    <s v="Standard Class"/>
    <s v="SH-19975"/>
    <s v="Sally Hughsby"/>
    <s v="Corporate"/>
    <s v="United States"/>
    <x v="60"/>
    <x v="22"/>
    <n v="80219"/>
    <s v="West"/>
    <s v="OFF-AP-10000252"/>
    <s v="Office Supplies"/>
    <s v="Appliances"/>
    <s v="Harmony HEPA Quiet Air Purifiers"/>
    <x v="694"/>
    <n v="2"/>
    <n v="0.2"/>
    <n v="3.51"/>
  </r>
  <r>
    <n v="3727"/>
    <s v="CA-2016-165169"/>
    <d v="2016-06-05T00:00:00"/>
    <d v="2016-06-11T00:00:00"/>
    <s v="Standard Class"/>
    <s v="JL-15235"/>
    <s v="Janet Lee"/>
    <s v="Consumer"/>
    <s v="United States"/>
    <x v="46"/>
    <x v="13"/>
    <n v="19711"/>
    <s v="East"/>
    <s v="OFF-ST-10001496"/>
    <s v="Office Supplies"/>
    <s v="Storage"/>
    <s v="Standard Rollaway File with Lock"/>
    <x v="2936"/>
    <n v="2"/>
    <n v="0"/>
    <n v="93.698800000000006"/>
  </r>
  <r>
    <n v="3728"/>
    <s v="CA-2016-165169"/>
    <d v="2016-06-05T00:00:00"/>
    <d v="2016-06-11T00:00:00"/>
    <s v="Standard Class"/>
    <s v="JL-15235"/>
    <s v="Janet Lee"/>
    <s v="Consumer"/>
    <s v="United States"/>
    <x v="46"/>
    <x v="13"/>
    <n v="19711"/>
    <s v="East"/>
    <s v="OFF-AR-10000122"/>
    <s v="Office Supplies"/>
    <s v="Art"/>
    <s v="Newell 314"/>
    <x v="954"/>
    <n v="2"/>
    <n v="0"/>
    <n v="2.7899999999999991"/>
  </r>
  <r>
    <n v="3729"/>
    <s v="CA-2016-165169"/>
    <d v="2016-06-05T00:00:00"/>
    <d v="2016-06-11T00:00:00"/>
    <s v="Standard Class"/>
    <s v="JL-15235"/>
    <s v="Janet Lee"/>
    <s v="Consumer"/>
    <s v="United States"/>
    <x v="46"/>
    <x v="13"/>
    <n v="19711"/>
    <s v="East"/>
    <s v="OFF-LA-10000407"/>
    <s v="Office Supplies"/>
    <s v="Labels"/>
    <s v="Avery White Multi-Purpose Labels"/>
    <x v="1830"/>
    <n v="3"/>
    <n v="0"/>
    <n v="6.8723999999999998"/>
  </r>
  <r>
    <n v="3730"/>
    <s v="CA-2015-109575"/>
    <d v="2015-09-18T00:00:00"/>
    <d v="2015-09-23T00:00:00"/>
    <s v="Standard Class"/>
    <s v="KH-16630"/>
    <s v="Ken Heidel"/>
    <s v="Corporate"/>
    <s v="United States"/>
    <x v="183"/>
    <x v="39"/>
    <n v="20735"/>
    <s v="East"/>
    <s v="OFF-ST-10004950"/>
    <s v="Office Supplies"/>
    <s v="Storage"/>
    <s v="Acco Perma 3000 Stacking Storage Drawers"/>
    <x v="108"/>
    <n v="2"/>
    <n v="0"/>
    <n v="7.9724000000000004"/>
  </r>
  <r>
    <n v="3731"/>
    <s v="CA-2015-109575"/>
    <d v="2015-09-18T00:00:00"/>
    <d v="2015-09-23T00:00:00"/>
    <s v="Standard Class"/>
    <s v="KH-16630"/>
    <s v="Ken Heidel"/>
    <s v="Corporate"/>
    <s v="United States"/>
    <x v="183"/>
    <x v="39"/>
    <n v="20735"/>
    <s v="East"/>
    <s v="OFF-ST-10004123"/>
    <s v="Office Supplies"/>
    <s v="Storage"/>
    <s v="Safco Industrial Wire Shelving System"/>
    <x v="2937"/>
    <n v="7"/>
    <n v="0"/>
    <n v="0"/>
  </r>
  <r>
    <n v="3732"/>
    <s v="CA-2015-109575"/>
    <d v="2015-09-18T00:00:00"/>
    <d v="2015-09-23T00:00:00"/>
    <s v="Standard Class"/>
    <s v="KH-16630"/>
    <s v="Ken Heidel"/>
    <s v="Corporate"/>
    <s v="United States"/>
    <x v="183"/>
    <x v="39"/>
    <n v="20735"/>
    <s v="East"/>
    <s v="TEC-PH-10000730"/>
    <s v="Technology"/>
    <s v="Phones"/>
    <s v="Samsung Galaxy S4 Active"/>
    <x v="2938"/>
    <n v="1"/>
    <n v="0"/>
    <n v="129.99740000000003"/>
  </r>
  <r>
    <n v="3733"/>
    <s v="CA-2015-109575"/>
    <d v="2015-09-18T00:00:00"/>
    <d v="2015-09-23T00:00:00"/>
    <s v="Standard Class"/>
    <s v="KH-16630"/>
    <s v="Ken Heidel"/>
    <s v="Corporate"/>
    <s v="United States"/>
    <x v="183"/>
    <x v="39"/>
    <n v="20735"/>
    <s v="East"/>
    <s v="TEC-PH-10000895"/>
    <s v="Technology"/>
    <s v="Phones"/>
    <s v="Polycom VVX 310 VoIP phone"/>
    <x v="2939"/>
    <n v="7"/>
    <n v="0"/>
    <n v="327.58180000000004"/>
  </r>
  <r>
    <n v="3734"/>
    <s v="CA-2015-109575"/>
    <d v="2015-09-18T00:00:00"/>
    <d v="2015-09-23T00:00:00"/>
    <s v="Standard Class"/>
    <s v="KH-16630"/>
    <s v="Ken Heidel"/>
    <s v="Corporate"/>
    <s v="United States"/>
    <x v="183"/>
    <x v="39"/>
    <n v="20735"/>
    <s v="East"/>
    <s v="OFF-BI-10000962"/>
    <s v="Office Supplies"/>
    <s v="Binders"/>
    <s v="Acco Flexible ACCOHIDE Square Ring Data Binder, Dark Blue, 11 1/2&quot; X 14&quot; 7/8&quot;"/>
    <x v="2940"/>
    <n v="4"/>
    <n v="0"/>
    <n v="31.889199999999995"/>
  </r>
  <r>
    <n v="3735"/>
    <s v="CA-2017-168193"/>
    <d v="2017-03-06T00:00:00"/>
    <d v="2017-03-11T00:00:00"/>
    <s v="Second Class"/>
    <s v="RM-19750"/>
    <s v="Roland Murray"/>
    <s v="Consumer"/>
    <s v="United States"/>
    <x v="20"/>
    <x v="15"/>
    <n v="10011"/>
    <s v="East"/>
    <s v="OFF-PA-10002254"/>
    <s v="Office Supplies"/>
    <s v="Paper"/>
    <s v="Xerox 1883"/>
    <x v="978"/>
    <n v="1"/>
    <n v="0"/>
    <n v="12.134799999999998"/>
  </r>
  <r>
    <n v="3736"/>
    <s v="CA-2017-168193"/>
    <d v="2017-03-06T00:00:00"/>
    <d v="2017-03-11T00:00:00"/>
    <s v="Second Class"/>
    <s v="RM-19750"/>
    <s v="Roland Murray"/>
    <s v="Consumer"/>
    <s v="United States"/>
    <x v="20"/>
    <x v="15"/>
    <n v="10011"/>
    <s v="East"/>
    <s v="FUR-FU-10002554"/>
    <s v="Furniture"/>
    <s v="Furnishings"/>
    <s v="Westinghouse Floor Lamp with Metal Mesh Shade, Black"/>
    <x v="2941"/>
    <n v="3"/>
    <n v="0"/>
    <n v="16.553099999999993"/>
  </r>
  <r>
    <n v="3737"/>
    <s v="CA-2016-115476"/>
    <d v="2016-03-17T00:00:00"/>
    <d v="2016-03-17T00:00:00"/>
    <s v="Same Day"/>
    <s v="VM-21835"/>
    <s v="Vivian Mathis"/>
    <s v="Consumer"/>
    <s v="United States"/>
    <x v="46"/>
    <x v="13"/>
    <n v="19711"/>
    <s v="East"/>
    <s v="TEC-PH-10000673"/>
    <s v="Technology"/>
    <s v="Phones"/>
    <s v="Plantronics Voyager Pro HD - Bluetooth Headset"/>
    <x v="2256"/>
    <n v="2"/>
    <n v="0"/>
    <n v="62.3904"/>
  </r>
  <r>
    <n v="3738"/>
    <s v="CA-2016-115476"/>
    <d v="2016-03-17T00:00:00"/>
    <d v="2016-03-17T00:00:00"/>
    <s v="Same Day"/>
    <s v="VM-21835"/>
    <s v="Vivian Mathis"/>
    <s v="Consumer"/>
    <s v="United States"/>
    <x v="46"/>
    <x v="13"/>
    <n v="19711"/>
    <s v="East"/>
    <s v="OFF-BI-10000962"/>
    <s v="Office Supplies"/>
    <s v="Binders"/>
    <s v="Acco Flexible ACCOHIDE Square Ring Data Binder, Dark Blue, 11 1/2&quot; X 14&quot; 7/8&quot;"/>
    <x v="2942"/>
    <n v="2"/>
    <n v="0"/>
    <n v="15.944599999999998"/>
  </r>
  <r>
    <n v="3739"/>
    <s v="CA-2016-133340"/>
    <d v="2016-12-09T00:00:00"/>
    <d v="2016-12-13T00:00:00"/>
    <s v="Standard Class"/>
    <s v="LH-17155"/>
    <s v="Logan Haushalter"/>
    <s v="Consumer"/>
    <s v="United States"/>
    <x v="25"/>
    <x v="12"/>
    <n v="49201"/>
    <s v="Central"/>
    <s v="TEC-PH-10003988"/>
    <s v="Technology"/>
    <s v="Phones"/>
    <s v="LF Elite 3D Dazzle Designer Hard Case Cover, Lf Stylus Pen and Wiper For Apple Iphone 5c Mini Lite"/>
    <x v="2943"/>
    <n v="1"/>
    <n v="0"/>
    <n v="3.0520000000000005"/>
  </r>
  <r>
    <n v="3740"/>
    <s v="CA-2016-133340"/>
    <d v="2016-12-09T00:00:00"/>
    <d v="2016-12-13T00:00:00"/>
    <s v="Standard Class"/>
    <s v="LH-17155"/>
    <s v="Logan Haushalter"/>
    <s v="Consumer"/>
    <s v="United States"/>
    <x v="25"/>
    <x v="12"/>
    <n v="49201"/>
    <s v="Central"/>
    <s v="TEC-AC-10001109"/>
    <s v="Technology"/>
    <s v="Accessories"/>
    <s v="Logitech Trackman Marble Mouse"/>
    <x v="2830"/>
    <n v="2"/>
    <n v="0"/>
    <n v="25.191600000000001"/>
  </r>
  <r>
    <n v="3741"/>
    <s v="CA-2016-133340"/>
    <d v="2016-12-09T00:00:00"/>
    <d v="2016-12-13T00:00:00"/>
    <s v="Standard Class"/>
    <s v="LH-17155"/>
    <s v="Logan Haushalter"/>
    <s v="Consumer"/>
    <s v="United States"/>
    <x v="25"/>
    <x v="12"/>
    <n v="49201"/>
    <s v="Central"/>
    <s v="OFF-AP-10002311"/>
    <s v="Office Supplies"/>
    <s v="Appliances"/>
    <s v="Holmes Replacement Filter for HEPA Air Cleaner, Very Large Room, HEPA Filter"/>
    <x v="2944"/>
    <n v="1"/>
    <n v="0.1"/>
    <n v="23.395400000000002"/>
  </r>
  <r>
    <n v="3742"/>
    <s v="CA-2016-137848"/>
    <d v="2016-01-15T00:00:00"/>
    <d v="2016-01-21T00:00:00"/>
    <s v="Standard Class"/>
    <s v="WB-21850"/>
    <s v="William Brown"/>
    <s v="Consumer"/>
    <s v="United States"/>
    <x v="20"/>
    <x v="15"/>
    <n v="10011"/>
    <s v="East"/>
    <s v="OFF-EN-10001137"/>
    <s v="Office Supplies"/>
    <s v="Envelopes"/>
    <s v="#10 Gummed Flap White Envelopes, 100/Box"/>
    <x v="1873"/>
    <n v="4"/>
    <n v="0"/>
    <n v="7.5991999999999997"/>
  </r>
  <r>
    <n v="3743"/>
    <s v="CA-2016-137848"/>
    <d v="2016-01-15T00:00:00"/>
    <d v="2016-01-21T00:00:00"/>
    <s v="Standard Class"/>
    <s v="WB-21850"/>
    <s v="William Brown"/>
    <s v="Consumer"/>
    <s v="United States"/>
    <x v="20"/>
    <x v="15"/>
    <n v="10011"/>
    <s v="East"/>
    <s v="OFF-PA-10004285"/>
    <s v="Office Supplies"/>
    <s v="Paper"/>
    <s v="Xerox 1959"/>
    <x v="1847"/>
    <n v="9"/>
    <n v="0"/>
    <n v="28.857599999999998"/>
  </r>
  <r>
    <n v="3744"/>
    <s v="CA-2016-137848"/>
    <d v="2016-01-15T00:00:00"/>
    <d v="2016-01-21T00:00:00"/>
    <s v="Standard Class"/>
    <s v="WB-21850"/>
    <s v="William Brown"/>
    <s v="Consumer"/>
    <s v="United States"/>
    <x v="20"/>
    <x v="15"/>
    <n v="10011"/>
    <s v="East"/>
    <s v="OFF-BI-10002225"/>
    <s v="Office Supplies"/>
    <s v="Binders"/>
    <s v="Square Ring Data Binders, Rigid 75 Pt. Covers, 11&quot; x 14-7/8&quot;"/>
    <x v="364"/>
    <n v="3"/>
    <n v="0.2"/>
    <n v="17.337599999999998"/>
  </r>
  <r>
    <n v="3745"/>
    <s v="CA-2014-113047"/>
    <d v="2014-10-24T00:00:00"/>
    <d v="2014-10-24T00:00:00"/>
    <s v="Same Day"/>
    <s v="AP-10915"/>
    <s v="Arthur Prichep"/>
    <s v="Consumer"/>
    <s v="United States"/>
    <x v="371"/>
    <x v="20"/>
    <n v="29730"/>
    <s v="South"/>
    <s v="OFF-FA-10002763"/>
    <s v="Office Supplies"/>
    <s v="Fasteners"/>
    <s v="Advantus Map Pennant Flags and Round Head Tacks"/>
    <x v="2945"/>
    <n v="3"/>
    <n v="0"/>
    <n v="3.7919999999999994"/>
  </r>
  <r>
    <n v="3746"/>
    <s v="CA-2016-149979"/>
    <d v="2016-09-23T00:00:00"/>
    <d v="2016-09-28T00:00:00"/>
    <s v="Second Class"/>
    <s v="RA-19915"/>
    <s v="Russell Applegate"/>
    <s v="Consumer"/>
    <s v="United States"/>
    <x v="38"/>
    <x v="32"/>
    <n v="31907"/>
    <s v="South"/>
    <s v="OFF-ST-10003058"/>
    <s v="Office Supplies"/>
    <s v="Storage"/>
    <s v="Eldon Mobile Mega Data Cart  Mega Stackable  Add-On Trays"/>
    <x v="2946"/>
    <n v="5"/>
    <n v="0"/>
    <n v="34.292499999999997"/>
  </r>
  <r>
    <n v="3747"/>
    <s v="CA-2016-149979"/>
    <d v="2016-09-23T00:00:00"/>
    <d v="2016-09-28T00:00:00"/>
    <s v="Second Class"/>
    <s v="RA-19915"/>
    <s v="Russell Applegate"/>
    <s v="Consumer"/>
    <s v="United States"/>
    <x v="38"/>
    <x v="32"/>
    <n v="31907"/>
    <s v="South"/>
    <s v="FUR-CH-10002084"/>
    <s v="Furniture"/>
    <s v="Chairs"/>
    <s v="Hon Mobius Operator's Chair"/>
    <x v="2411"/>
    <n v="3"/>
    <n v="0"/>
    <n v="81.173400000000001"/>
  </r>
  <r>
    <n v="3748"/>
    <s v="CA-2017-161956"/>
    <d v="2017-08-27T00:00:00"/>
    <d v="2017-08-29T00:00:00"/>
    <s v="Second Class"/>
    <s v="DR-12880"/>
    <s v="Dan Reichenbach"/>
    <s v="Corporate"/>
    <s v="United States"/>
    <x v="75"/>
    <x v="1"/>
    <n v="90301"/>
    <s v="West"/>
    <s v="FUR-FU-10002937"/>
    <s v="Furniture"/>
    <s v="Furnishings"/>
    <s v="GE 48&quot; Fluorescent Tube, Cool White Energy Saver, 34 Watts, 30/Box"/>
    <x v="1421"/>
    <n v="2"/>
    <n v="0"/>
    <n v="99.23"/>
  </r>
  <r>
    <n v="3749"/>
    <s v="CA-2017-161956"/>
    <d v="2017-08-27T00:00:00"/>
    <d v="2017-08-29T00:00:00"/>
    <s v="Second Class"/>
    <s v="DR-12880"/>
    <s v="Dan Reichenbach"/>
    <s v="Corporate"/>
    <s v="United States"/>
    <x v="75"/>
    <x v="1"/>
    <n v="90301"/>
    <s v="West"/>
    <s v="OFF-AP-10001242"/>
    <s v="Office Supplies"/>
    <s v="Appliances"/>
    <s v="APC 7 Outlet Network SurgeArrest Surge Protector"/>
    <x v="2947"/>
    <n v="4"/>
    <n v="0"/>
    <n v="96.575999999999993"/>
  </r>
  <r>
    <n v="3750"/>
    <s v="CA-2017-161956"/>
    <d v="2017-08-27T00:00:00"/>
    <d v="2017-08-29T00:00:00"/>
    <s v="Second Class"/>
    <s v="DR-12880"/>
    <s v="Dan Reichenbach"/>
    <s v="Corporate"/>
    <s v="United States"/>
    <x v="75"/>
    <x v="1"/>
    <n v="90301"/>
    <s v="West"/>
    <s v="TEC-CO-10001571"/>
    <s v="Technology"/>
    <s v="Copiers"/>
    <s v="Sharp 1540cs Digital Laser Copier"/>
    <x v="2948"/>
    <n v="2"/>
    <n v="0.2"/>
    <n v="329.99400000000003"/>
  </r>
  <r>
    <n v="3751"/>
    <s v="CA-2017-161956"/>
    <d v="2017-08-27T00:00:00"/>
    <d v="2017-08-29T00:00:00"/>
    <s v="Second Class"/>
    <s v="DR-12880"/>
    <s v="Dan Reichenbach"/>
    <s v="Corporate"/>
    <s v="United States"/>
    <x v="75"/>
    <x v="1"/>
    <n v="90301"/>
    <s v="West"/>
    <s v="OFF-SU-10002503"/>
    <s v="Office Supplies"/>
    <s v="Supplies"/>
    <s v="Acme Preferred Stainless Steel Scissors"/>
    <x v="158"/>
    <n v="5"/>
    <n v="0"/>
    <n v="8.2359999999999989"/>
  </r>
  <r>
    <n v="3752"/>
    <s v="CA-2017-161956"/>
    <d v="2017-08-27T00:00:00"/>
    <d v="2017-08-29T00:00:00"/>
    <s v="Second Class"/>
    <s v="DR-12880"/>
    <s v="Dan Reichenbach"/>
    <s v="Corporate"/>
    <s v="United States"/>
    <x v="75"/>
    <x v="1"/>
    <n v="90301"/>
    <s v="West"/>
    <s v="FUR-CH-10004886"/>
    <s v="Furniture"/>
    <s v="Chairs"/>
    <s v="Bevis Steel Folding Chairs"/>
    <x v="2186"/>
    <n v="3"/>
    <n v="0.2"/>
    <n v="23.027999999999992"/>
  </r>
  <r>
    <n v="3753"/>
    <s v="CA-2017-161956"/>
    <d v="2017-08-27T00:00:00"/>
    <d v="2017-08-29T00:00:00"/>
    <s v="Second Class"/>
    <s v="DR-12880"/>
    <s v="Dan Reichenbach"/>
    <s v="Corporate"/>
    <s v="United States"/>
    <x v="75"/>
    <x v="1"/>
    <n v="90301"/>
    <s v="West"/>
    <s v="OFF-PA-10001289"/>
    <s v="Office Supplies"/>
    <s v="Paper"/>
    <s v="White Computer Printout Paper by Universal"/>
    <x v="2248"/>
    <n v="3"/>
    <n v="0"/>
    <n v="56.977199999999996"/>
  </r>
  <r>
    <n v="3754"/>
    <s v="CA-2017-161956"/>
    <d v="2017-08-27T00:00:00"/>
    <d v="2017-08-29T00:00:00"/>
    <s v="Second Class"/>
    <s v="DR-12880"/>
    <s v="Dan Reichenbach"/>
    <s v="Corporate"/>
    <s v="United States"/>
    <x v="75"/>
    <x v="1"/>
    <n v="90301"/>
    <s v="West"/>
    <s v="OFF-BI-10003650"/>
    <s v="Office Supplies"/>
    <s v="Binders"/>
    <s v="GBC DocuBind 300 Electric Binding Machine"/>
    <x v="847"/>
    <n v="2"/>
    <n v="0.2"/>
    <n v="294.54879999999991"/>
  </r>
  <r>
    <n v="3755"/>
    <s v="CA-2017-161956"/>
    <d v="2017-08-27T00:00:00"/>
    <d v="2017-08-29T00:00:00"/>
    <s v="Second Class"/>
    <s v="DR-12880"/>
    <s v="Dan Reichenbach"/>
    <s v="Corporate"/>
    <s v="United States"/>
    <x v="75"/>
    <x v="1"/>
    <n v="90301"/>
    <s v="West"/>
    <s v="OFF-ST-10001370"/>
    <s v="Office Supplies"/>
    <s v="Storage"/>
    <s v="Sensible Storage WireTech Storage Systems"/>
    <x v="1383"/>
    <n v="5"/>
    <n v="0"/>
    <n v="17.744999999999962"/>
  </r>
  <r>
    <n v="3756"/>
    <s v="CA-2016-116799"/>
    <d v="2016-03-03T00:00:00"/>
    <d v="2016-03-06T00:00:00"/>
    <s v="First Class"/>
    <s v="JG-15310"/>
    <s v="Jason Gross"/>
    <s v="Corporate"/>
    <s v="United States"/>
    <x v="372"/>
    <x v="5"/>
    <n v="79762"/>
    <s v="Central"/>
    <s v="OFF-PA-10001892"/>
    <s v="Office Supplies"/>
    <s v="Paper"/>
    <s v="Rediform Wirebound &quot;Phone Memo&quot; Message Book, 11 x 5-3/4"/>
    <x v="2949"/>
    <n v="7"/>
    <n v="0.2"/>
    <n v="15.509199999999998"/>
  </r>
  <r>
    <n v="3757"/>
    <s v="CA-2016-116799"/>
    <d v="2016-03-03T00:00:00"/>
    <d v="2016-03-06T00:00:00"/>
    <s v="First Class"/>
    <s v="JG-15310"/>
    <s v="Jason Gross"/>
    <s v="Corporate"/>
    <s v="United States"/>
    <x v="372"/>
    <x v="5"/>
    <n v="79762"/>
    <s v="Central"/>
    <s v="FUR-CH-10004983"/>
    <s v="Furniture"/>
    <s v="Chairs"/>
    <s v="Office Star - Mid Back Dual function Ergonomic High Back Chair with 2-Way Adjustable Arms"/>
    <x v="2950"/>
    <n v="5"/>
    <n v="0.3"/>
    <n v="-56.343000000000018"/>
  </r>
  <r>
    <n v="3758"/>
    <s v="CA-2016-111283"/>
    <d v="2016-02-29T00:00:00"/>
    <d v="2016-03-04T00:00:00"/>
    <s v="Standard Class"/>
    <s v="LC-16870"/>
    <s v="Lena Cacioppo"/>
    <s v="Consumer"/>
    <s v="United States"/>
    <x v="46"/>
    <x v="24"/>
    <n v="43055"/>
    <s v="East"/>
    <s v="OFF-AR-10001615"/>
    <s v="Office Supplies"/>
    <s v="Art"/>
    <s v="Newell 34"/>
    <x v="2951"/>
    <n v="7"/>
    <n v="0.2"/>
    <n v="8.3328000000000024"/>
  </r>
  <r>
    <n v="3759"/>
    <s v="CA-2015-167745"/>
    <d v="2015-09-18T00:00:00"/>
    <d v="2015-09-23T00:00:00"/>
    <s v="Standard Class"/>
    <s v="GB-14530"/>
    <s v="George Bell"/>
    <s v="Corporate"/>
    <s v="United States"/>
    <x v="1"/>
    <x v="1"/>
    <n v="90049"/>
    <s v="West"/>
    <s v="OFF-AR-10003602"/>
    <s v="Office Supplies"/>
    <s v="Art"/>
    <s v="Quartet Omega Colored Chalk, 12/Pack"/>
    <x v="2643"/>
    <n v="2"/>
    <n v="0"/>
    <n v="5.4895999999999994"/>
  </r>
  <r>
    <n v="3760"/>
    <s v="CA-2015-167745"/>
    <d v="2015-09-18T00:00:00"/>
    <d v="2015-09-23T00:00:00"/>
    <s v="Standard Class"/>
    <s v="GB-14530"/>
    <s v="George Bell"/>
    <s v="Corporate"/>
    <s v="United States"/>
    <x v="1"/>
    <x v="1"/>
    <n v="90049"/>
    <s v="West"/>
    <s v="OFF-SU-10004782"/>
    <s v="Office Supplies"/>
    <s v="Supplies"/>
    <s v="Elite 5&quot; Scissors"/>
    <x v="2952"/>
    <n v="2"/>
    <n v="0"/>
    <n v="5.0699999999999985"/>
  </r>
  <r>
    <n v="3761"/>
    <s v="CA-2015-167745"/>
    <d v="2015-09-18T00:00:00"/>
    <d v="2015-09-23T00:00:00"/>
    <s v="Standard Class"/>
    <s v="GB-14530"/>
    <s v="George Bell"/>
    <s v="Corporate"/>
    <s v="United States"/>
    <x v="1"/>
    <x v="1"/>
    <n v="90049"/>
    <s v="West"/>
    <s v="FUR-FU-10001591"/>
    <s v="Furniture"/>
    <s v="Furnishings"/>
    <s v="Advantus Panel Wall Certificate Holder - 8.5x11"/>
    <x v="2953"/>
    <n v="2"/>
    <n v="0"/>
    <n v="10.248000000000001"/>
  </r>
  <r>
    <n v="3762"/>
    <s v="CA-2017-104577"/>
    <d v="2017-05-12T00:00:00"/>
    <d v="2017-05-17T00:00:00"/>
    <s v="Standard Class"/>
    <s v="CK-12205"/>
    <s v="Chloris Kastensmidt"/>
    <s v="Consumer"/>
    <s v="United States"/>
    <x v="231"/>
    <x v="31"/>
    <n v="2149"/>
    <s v="East"/>
    <s v="OFF-PA-10000659"/>
    <s v="Office Supplies"/>
    <s v="Paper"/>
    <s v="TOPS Carbonless Receipt Book, Four 2-3/4 x 7-1/4 Money Receipts per Page"/>
    <x v="2954"/>
    <n v="5"/>
    <n v="0"/>
    <n v="42.047999999999995"/>
  </r>
  <r>
    <n v="3763"/>
    <s v="CA-2016-156251"/>
    <d v="2016-08-13T00:00:00"/>
    <d v="2016-08-18T00:00:00"/>
    <s v="Second Class"/>
    <s v="TS-21160"/>
    <s v="Theresa Swint"/>
    <s v="Corporate"/>
    <s v="United States"/>
    <x v="373"/>
    <x v="6"/>
    <n v="53214"/>
    <s v="Central"/>
    <s v="FUR-BO-10001337"/>
    <s v="Furniture"/>
    <s v="Bookcases"/>
    <s v="O'Sullivan Living Dimensions 2-Shelf Bookcases"/>
    <x v="1805"/>
    <n v="2"/>
    <n v="0"/>
    <n v="24.195999999999998"/>
  </r>
  <r>
    <n v="3764"/>
    <s v="CA-2016-156251"/>
    <d v="2016-08-13T00:00:00"/>
    <d v="2016-08-18T00:00:00"/>
    <s v="Second Class"/>
    <s v="TS-21160"/>
    <s v="Theresa Swint"/>
    <s v="Corporate"/>
    <s v="United States"/>
    <x v="373"/>
    <x v="6"/>
    <n v="53214"/>
    <s v="Central"/>
    <s v="OFF-BI-10003529"/>
    <s v="Office Supplies"/>
    <s v="Binders"/>
    <s v="Avery Round Ring Poly Binders"/>
    <x v="2955"/>
    <n v="3"/>
    <n v="0"/>
    <n v="4.1747999999999994"/>
  </r>
  <r>
    <n v="3765"/>
    <s v="CA-2017-125878"/>
    <d v="2017-02-25T00:00:00"/>
    <d v="2017-03-02T00:00:00"/>
    <s v="Standard Class"/>
    <s v="MH-18025"/>
    <s v="Michelle Huthwaite"/>
    <s v="Consumer"/>
    <s v="United States"/>
    <x v="22"/>
    <x v="10"/>
    <n v="60623"/>
    <s v="Central"/>
    <s v="OFF-BI-10002609"/>
    <s v="Office Supplies"/>
    <s v="Binders"/>
    <s v="Avery Hidden Tab Dividers for Binding Systems"/>
    <x v="99"/>
    <n v="3"/>
    <n v="0.8"/>
    <n v="-3.0396000000000001"/>
  </r>
  <r>
    <n v="3766"/>
    <s v="CA-2016-163153"/>
    <d v="2016-03-21T00:00:00"/>
    <d v="2016-03-25T00:00:00"/>
    <s v="Standard Class"/>
    <s v="DM-12955"/>
    <s v="Dario Medina"/>
    <s v="Corporate"/>
    <s v="United States"/>
    <x v="12"/>
    <x v="5"/>
    <n v="77036"/>
    <s v="Central"/>
    <s v="FUR-TA-10004767"/>
    <s v="Furniture"/>
    <s v="Tables"/>
    <s v="Safco Drafting Table"/>
    <x v="2811"/>
    <n v="2"/>
    <n v="0.3"/>
    <n v="-1.4196000000000097"/>
  </r>
  <r>
    <n v="3767"/>
    <s v="CA-2016-163153"/>
    <d v="2016-03-21T00:00:00"/>
    <d v="2016-03-25T00:00:00"/>
    <s v="Standard Class"/>
    <s v="DM-12955"/>
    <s v="Dario Medina"/>
    <s v="Corporate"/>
    <s v="United States"/>
    <x v="12"/>
    <x v="5"/>
    <n v="77036"/>
    <s v="Central"/>
    <s v="OFF-AR-10001868"/>
    <s v="Office Supplies"/>
    <s v="Art"/>
    <s v="Prang Dustless Chalk Sticks"/>
    <x v="2956"/>
    <n v="1"/>
    <n v="0.2"/>
    <n v="0.504"/>
  </r>
  <r>
    <n v="3768"/>
    <s v="CA-2015-103205"/>
    <d v="2015-12-08T00:00:00"/>
    <d v="2015-12-10T00:00:00"/>
    <s v="Second Class"/>
    <s v="JJ-15760"/>
    <s v="Joel Jenkins"/>
    <s v="Home Office"/>
    <s v="United States"/>
    <x v="12"/>
    <x v="5"/>
    <n v="77036"/>
    <s v="Central"/>
    <s v="TEC-PH-10004896"/>
    <s v="Technology"/>
    <s v="Phones"/>
    <s v="Nokia Lumia 521 (T-Mobile)"/>
    <x v="2546"/>
    <n v="5"/>
    <n v="0.2"/>
    <n v="11.996000000000002"/>
  </r>
  <r>
    <n v="3769"/>
    <s v="CA-2014-153913"/>
    <d v="2014-12-16T00:00:00"/>
    <d v="2014-12-20T00:00:00"/>
    <s v="Second Class"/>
    <s v="KB-16585"/>
    <s v="Ken Black"/>
    <s v="Corporate"/>
    <s v="United States"/>
    <x v="146"/>
    <x v="2"/>
    <n v="33012"/>
    <s v="South"/>
    <s v="FUR-CH-10000988"/>
    <s v="Furniture"/>
    <s v="Chairs"/>
    <s v="Hon Olson Stacker Stools"/>
    <x v="2957"/>
    <n v="9"/>
    <n v="0.2"/>
    <n v="101.38319999999999"/>
  </r>
  <r>
    <n v="3770"/>
    <s v="CA-2014-153913"/>
    <d v="2014-12-16T00:00:00"/>
    <d v="2014-12-20T00:00:00"/>
    <s v="Second Class"/>
    <s v="KB-16585"/>
    <s v="Ken Black"/>
    <s v="Corporate"/>
    <s v="United States"/>
    <x v="146"/>
    <x v="2"/>
    <n v="33012"/>
    <s v="South"/>
    <s v="OFF-FA-10000490"/>
    <s v="Office Supplies"/>
    <s v="Fasteners"/>
    <s v="OIC Binder Clips, Mini, 1/4&quot; Capacity, Black"/>
    <x v="2958"/>
    <n v="2"/>
    <n v="0.2"/>
    <n v="0.66959999999999997"/>
  </r>
  <r>
    <n v="3771"/>
    <s v="CA-2016-155530"/>
    <d v="2016-12-17T00:00:00"/>
    <d v="2016-12-21T00:00:00"/>
    <s v="Standard Class"/>
    <s v="CM-12160"/>
    <s v="Charles McCrossin"/>
    <s v="Consumer"/>
    <s v="United States"/>
    <x v="8"/>
    <x v="1"/>
    <n v="94122"/>
    <s v="West"/>
    <s v="FUR-TA-10004256"/>
    <s v="Furniture"/>
    <s v="Tables"/>
    <s v="Bretford “Just In Time” Height-Adjustable Multi-Task Work Tables"/>
    <x v="2959"/>
    <n v="6"/>
    <n v="0.2"/>
    <n v="-325.57200000000023"/>
  </r>
  <r>
    <n v="3772"/>
    <s v="US-2016-101196"/>
    <d v="2016-05-12T00:00:00"/>
    <d v="2016-05-17T00:00:00"/>
    <s v="Standard Class"/>
    <s v="FM-14215"/>
    <s v="Filia McAdams"/>
    <s v="Corporate"/>
    <s v="United States"/>
    <x v="10"/>
    <x v="9"/>
    <n v="19140"/>
    <s v="East"/>
    <s v="OFF-ST-10004804"/>
    <s v="Office Supplies"/>
    <s v="Storage"/>
    <s v="Belkin 19&quot; Vented Equipment Shelf, Black"/>
    <x v="250"/>
    <n v="2"/>
    <n v="0.2"/>
    <n v="-19.562399999999997"/>
  </r>
  <r>
    <n v="3773"/>
    <s v="CA-2014-115357"/>
    <d v="2014-08-06T00:00:00"/>
    <d v="2014-08-11T00:00:00"/>
    <s v="Second Class"/>
    <s v="RF-19735"/>
    <s v="Roland Fjeld"/>
    <s v="Consumer"/>
    <s v="United States"/>
    <x v="29"/>
    <x v="20"/>
    <n v="29203"/>
    <s v="South"/>
    <s v="TEC-AC-10000023"/>
    <s v="Technology"/>
    <s v="Accessories"/>
    <s v="Maxell 74 Minute CD-R Spindle, 50/Pack"/>
    <x v="2960"/>
    <n v="3"/>
    <n v="0"/>
    <n v="22.647599999999997"/>
  </r>
  <r>
    <n v="3774"/>
    <s v="US-2014-102715"/>
    <d v="2014-04-11T00:00:00"/>
    <d v="2014-04-13T00:00:00"/>
    <s v="Second Class"/>
    <s v="JK-15370"/>
    <s v="Jay Kimmel"/>
    <s v="Consumer"/>
    <s v="United States"/>
    <x v="100"/>
    <x v="2"/>
    <n v="33180"/>
    <s v="South"/>
    <s v="OFF-FA-10001332"/>
    <s v="Office Supplies"/>
    <s v="Fasteners"/>
    <s v="Acco Banker's Clasps, 5 3/4&quot;-Long"/>
    <x v="2789"/>
    <n v="3"/>
    <n v="0.2"/>
    <n v="2.3327999999999998"/>
  </r>
  <r>
    <n v="3775"/>
    <s v="US-2014-102715"/>
    <d v="2014-04-11T00:00:00"/>
    <d v="2014-04-13T00:00:00"/>
    <s v="Second Class"/>
    <s v="JK-15370"/>
    <s v="Jay Kimmel"/>
    <s v="Consumer"/>
    <s v="United States"/>
    <x v="100"/>
    <x v="2"/>
    <n v="33180"/>
    <s v="South"/>
    <s v="TEC-AC-10002001"/>
    <s v="Technology"/>
    <s v="Accessories"/>
    <s v="Logitech Wireless Gaming Headset G930"/>
    <x v="2961"/>
    <n v="3"/>
    <n v="0.2"/>
    <n v="81.59490000000001"/>
  </r>
  <r>
    <n v="3776"/>
    <s v="US-2014-102715"/>
    <d v="2014-04-11T00:00:00"/>
    <d v="2014-04-13T00:00:00"/>
    <s v="Second Class"/>
    <s v="JK-15370"/>
    <s v="Jay Kimmel"/>
    <s v="Consumer"/>
    <s v="United States"/>
    <x v="100"/>
    <x v="2"/>
    <n v="33180"/>
    <s v="South"/>
    <s v="OFF-PA-10000029"/>
    <s v="Office Supplies"/>
    <s v="Paper"/>
    <s v="Xerox 224"/>
    <x v="563"/>
    <n v="2"/>
    <n v="0.2"/>
    <n v="3.6288"/>
  </r>
  <r>
    <n v="3777"/>
    <s v="US-2014-102715"/>
    <d v="2014-04-11T00:00:00"/>
    <d v="2014-04-13T00:00:00"/>
    <s v="Second Class"/>
    <s v="JK-15370"/>
    <s v="Jay Kimmel"/>
    <s v="Consumer"/>
    <s v="United States"/>
    <x v="100"/>
    <x v="2"/>
    <n v="33180"/>
    <s v="South"/>
    <s v="TEC-AC-10001874"/>
    <s v="Technology"/>
    <s v="Accessories"/>
    <s v="Logitech Wireless Anywhere Mouse MX for PC and Mac"/>
    <x v="2962"/>
    <n v="7"/>
    <n v="0.2"/>
    <n v="41.992999999999995"/>
  </r>
  <r>
    <n v="3778"/>
    <s v="CA-2015-107937"/>
    <d v="2015-05-03T00:00:00"/>
    <d v="2015-05-08T00:00:00"/>
    <s v="Standard Class"/>
    <s v="JB-16045"/>
    <s v="Julia Barnett"/>
    <s v="Home Office"/>
    <s v="United States"/>
    <x v="374"/>
    <x v="1"/>
    <n v="91911"/>
    <s v="West"/>
    <s v="FUR-FU-10002298"/>
    <s v="Furniture"/>
    <s v="Furnishings"/>
    <s v="Rubbermaid ClusterMat Chairmats, Mat Size- 66&quot; x 60&quot;, Lip 20&quot; x 11&quot; -90 Degree Angle"/>
    <x v="16"/>
    <n v="6"/>
    <n v="0"/>
    <n v="106.54079999999999"/>
  </r>
  <r>
    <n v="3779"/>
    <s v="US-2017-148768"/>
    <d v="2017-11-30T00:00:00"/>
    <d v="2017-12-02T00:00:00"/>
    <s v="Second Class"/>
    <s v="PN-18775"/>
    <s v="Parhena Norris"/>
    <s v="Home Office"/>
    <s v="United States"/>
    <x v="100"/>
    <x v="2"/>
    <n v="33180"/>
    <s v="South"/>
    <s v="TEC-PH-10002564"/>
    <s v="Technology"/>
    <s v="Phones"/>
    <s v="OtterBox Defender Series Case - Samsung Galaxy S4"/>
    <x v="981"/>
    <n v="3"/>
    <n v="0.2"/>
    <n v="8.9969999999999892"/>
  </r>
  <r>
    <n v="3780"/>
    <s v="CA-2017-118521"/>
    <d v="2017-02-16T00:00:00"/>
    <d v="2017-02-20T00:00:00"/>
    <s v="Standard Class"/>
    <s v="LF-17185"/>
    <s v="Luke Foster"/>
    <s v="Consumer"/>
    <s v="United States"/>
    <x v="20"/>
    <x v="15"/>
    <n v="10035"/>
    <s v="East"/>
    <s v="OFF-PA-10003465"/>
    <s v="Office Supplies"/>
    <s v="Paper"/>
    <s v="Xerox 1912"/>
    <x v="2479"/>
    <n v="2"/>
    <n v="0"/>
    <n v="18.211199999999998"/>
  </r>
  <r>
    <n v="3781"/>
    <s v="CA-2014-149643"/>
    <d v="2014-11-16T00:00:00"/>
    <d v="2014-11-20T00:00:00"/>
    <s v="Standard Class"/>
    <s v="RH-19510"/>
    <s v="Rick Huthwaite"/>
    <s v="Home Office"/>
    <s v="United States"/>
    <x v="375"/>
    <x v="41"/>
    <n v="66502"/>
    <s v="Central"/>
    <s v="TEC-PH-10000038"/>
    <s v="Technology"/>
    <s v="Phones"/>
    <s v="Jawbone MINI JAMBOX Wireless Bluetooth Speaker"/>
    <x v="2963"/>
    <n v="2"/>
    <n v="0"/>
    <n v="10.958399999999983"/>
  </r>
  <r>
    <n v="3782"/>
    <s v="CA-2015-135314"/>
    <d v="2015-07-09T00:00:00"/>
    <d v="2015-07-14T00:00:00"/>
    <s v="Second Class"/>
    <s v="MC-17575"/>
    <s v="Matt Collins"/>
    <s v="Consumer"/>
    <s v="United States"/>
    <x v="10"/>
    <x v="9"/>
    <n v="19120"/>
    <s v="East"/>
    <s v="TEC-PH-10003072"/>
    <s v="Technology"/>
    <s v="Phones"/>
    <s v="Panasonic KX-TG9541B DECT 6.0 Digital 2-Line Expandable Cordless Phone With Digital Answering System"/>
    <x v="2964"/>
    <n v="3"/>
    <n v="0.4"/>
    <n v="40.497299999999996"/>
  </r>
  <r>
    <n v="3783"/>
    <s v="CA-2017-165204"/>
    <d v="2017-11-13T00:00:00"/>
    <d v="2017-11-16T00:00:00"/>
    <s v="Second Class"/>
    <s v="MN-17935"/>
    <s v="Michael Nguyen"/>
    <s v="Consumer"/>
    <s v="United States"/>
    <x v="26"/>
    <x v="18"/>
    <n v="38109"/>
    <s v="South"/>
    <s v="OFF-PA-10003424"/>
    <s v="Office Supplies"/>
    <s v="Paper"/>
    <s v="&quot;While you Were Out&quot; Message Book, One Form per Page"/>
    <x v="2965"/>
    <n v="3"/>
    <n v="0.2"/>
    <n v="3.3389999999999995"/>
  </r>
  <r>
    <n v="3784"/>
    <s v="CA-2017-165204"/>
    <d v="2017-11-13T00:00:00"/>
    <d v="2017-11-16T00:00:00"/>
    <s v="Second Class"/>
    <s v="MN-17935"/>
    <s v="Michael Nguyen"/>
    <s v="Consumer"/>
    <s v="United States"/>
    <x v="26"/>
    <x v="18"/>
    <n v="38109"/>
    <s v="South"/>
    <s v="OFF-ST-10003716"/>
    <s v="Office Supplies"/>
    <s v="Storage"/>
    <s v="Tennsco Double-Tier Lockers"/>
    <x v="2966"/>
    <n v="4"/>
    <n v="0.2"/>
    <n v="-63.005600000000015"/>
  </r>
  <r>
    <n v="3785"/>
    <s v="CA-2017-125752"/>
    <d v="2017-07-31T00:00:00"/>
    <d v="2017-08-04T00:00:00"/>
    <s v="Standard Class"/>
    <s v="EH-14125"/>
    <s v="Eugene Hildebrand"/>
    <s v="Home Office"/>
    <s v="United States"/>
    <x v="2"/>
    <x v="2"/>
    <n v="33311"/>
    <s v="South"/>
    <s v="TEC-AC-10003590"/>
    <s v="Technology"/>
    <s v="Accessories"/>
    <s v="TRENDnet 56K USB 2.0 Phone, Internet and Fax Modem"/>
    <x v="2967"/>
    <n v="2"/>
    <n v="0.2"/>
    <n v="8.2847999999999971"/>
  </r>
  <r>
    <n v="3786"/>
    <s v="CA-2017-112487"/>
    <d v="2017-12-26T00:00:00"/>
    <d v="2017-12-30T00:00:00"/>
    <s v="Standard Class"/>
    <s v="TC-21535"/>
    <s v="Tracy Collins"/>
    <s v="Home Office"/>
    <s v="United States"/>
    <x v="38"/>
    <x v="24"/>
    <n v="43229"/>
    <s v="East"/>
    <s v="OFF-BI-10000494"/>
    <s v="Office Supplies"/>
    <s v="Binders"/>
    <s v="Acco Economy Flexible Poly Round Ring Binder"/>
    <x v="2968"/>
    <n v="2"/>
    <n v="0.7"/>
    <n v="-2.6099999999999994"/>
  </r>
  <r>
    <n v="3787"/>
    <s v="CA-2016-144218"/>
    <d v="2016-10-31T00:00:00"/>
    <d v="2016-11-04T00:00:00"/>
    <s v="Standard Class"/>
    <s v="JD-15895"/>
    <s v="Jonathan Doherty"/>
    <s v="Corporate"/>
    <s v="United States"/>
    <x v="1"/>
    <x v="1"/>
    <n v="90045"/>
    <s v="West"/>
    <s v="OFF-ST-10002615"/>
    <s v="Office Supplies"/>
    <s v="Storage"/>
    <s v="Dual Level, Single-Width Filing Carts"/>
    <x v="2969"/>
    <n v="7"/>
    <n v="0"/>
    <n v="282.20920000000001"/>
  </r>
  <r>
    <n v="3788"/>
    <s v="CA-2016-169971"/>
    <d v="2016-09-04T00:00:00"/>
    <d v="2016-09-09T00:00:00"/>
    <s v="Standard Class"/>
    <s v="IL-15100"/>
    <s v="Ivan Liston"/>
    <s v="Consumer"/>
    <s v="United States"/>
    <x v="12"/>
    <x v="5"/>
    <n v="77041"/>
    <s v="Central"/>
    <s v="OFF-AR-10002804"/>
    <s v="Office Supplies"/>
    <s v="Art"/>
    <s v="Faber Castell Col-Erase Pencils"/>
    <x v="2970"/>
    <n v="1"/>
    <n v="0.2"/>
    <n v="1.0269000000000001"/>
  </r>
  <r>
    <n v="3789"/>
    <s v="CA-2016-169971"/>
    <d v="2016-09-04T00:00:00"/>
    <d v="2016-09-09T00:00:00"/>
    <s v="Standard Class"/>
    <s v="IL-15100"/>
    <s v="Ivan Liston"/>
    <s v="Consumer"/>
    <s v="United States"/>
    <x v="12"/>
    <x v="5"/>
    <n v="77041"/>
    <s v="Central"/>
    <s v="OFF-AR-10001044"/>
    <s v="Office Supplies"/>
    <s v="Art"/>
    <s v="BOSTON Ranger #55 Pencil Sharpener, Black"/>
    <x v="2971"/>
    <n v="3"/>
    <n v="0.2"/>
    <n v="7.0172999999999952"/>
  </r>
  <r>
    <n v="3790"/>
    <s v="US-2016-133508"/>
    <d v="2016-04-17T00:00:00"/>
    <d v="2016-04-21T00:00:00"/>
    <s v="Standard Class"/>
    <s v="SW-20350"/>
    <s v="Sean Wendt"/>
    <s v="Home Office"/>
    <s v="United States"/>
    <x v="155"/>
    <x v="8"/>
    <n v="68104"/>
    <s v="Central"/>
    <s v="OFF-FA-10000134"/>
    <s v="Office Supplies"/>
    <s v="Fasteners"/>
    <s v="Advantus Push Pins, Aluminum Head"/>
    <x v="2972"/>
    <n v="5"/>
    <n v="0"/>
    <n v="9.0054999999999996"/>
  </r>
  <r>
    <n v="3791"/>
    <s v="CA-2014-107139"/>
    <d v="2014-07-05T00:00:00"/>
    <d v="2014-07-11T00:00:00"/>
    <s v="Standard Class"/>
    <s v="DP-13390"/>
    <s v="Dennis Pardue"/>
    <s v="Home Office"/>
    <s v="United States"/>
    <x v="1"/>
    <x v="1"/>
    <n v="90004"/>
    <s v="West"/>
    <s v="OFF-BI-10001670"/>
    <s v="Office Supplies"/>
    <s v="Binders"/>
    <s v="Vinyl Sectional Post Binders"/>
    <x v="2973"/>
    <n v="6"/>
    <n v="0.2"/>
    <n v="67.86"/>
  </r>
  <r>
    <n v="3792"/>
    <s v="CA-2015-111325"/>
    <d v="2015-02-27T00:00:00"/>
    <d v="2015-02-28T00:00:00"/>
    <s v="First Class"/>
    <s v="BT-11395"/>
    <s v="Bill Tyler"/>
    <s v="Corporate"/>
    <s v="United States"/>
    <x v="376"/>
    <x v="9"/>
    <n v="16602"/>
    <s v="East"/>
    <s v="OFF-BI-10000343"/>
    <s v="Office Supplies"/>
    <s v="Binders"/>
    <s v="Pressboard Covers with Storage Hooks, 9 1/2&quot; x 11&quot;, Light Blue"/>
    <x v="2974"/>
    <n v="3"/>
    <n v="0.7"/>
    <n v="-3.3879000000000001"/>
  </r>
  <r>
    <n v="3793"/>
    <s v="CA-2015-111325"/>
    <d v="2015-02-27T00:00:00"/>
    <d v="2015-02-28T00:00:00"/>
    <s v="First Class"/>
    <s v="BT-11395"/>
    <s v="Bill Tyler"/>
    <s v="Corporate"/>
    <s v="United States"/>
    <x v="376"/>
    <x v="9"/>
    <n v="16602"/>
    <s v="East"/>
    <s v="OFF-AR-10002257"/>
    <s v="Office Supplies"/>
    <s v="Art"/>
    <s v="Eldon Spacemaker Box, Quick-Snap Lid, Clear"/>
    <x v="2975"/>
    <n v="6"/>
    <n v="0.2"/>
    <n v="2.2043999999999979"/>
  </r>
  <r>
    <n v="3794"/>
    <s v="CA-2015-163762"/>
    <d v="2015-11-27T00:00:00"/>
    <d v="2015-12-01T00:00:00"/>
    <s v="Standard Class"/>
    <s v="JE-15475"/>
    <s v="Jeremy Ellison"/>
    <s v="Consumer"/>
    <s v="United States"/>
    <x v="20"/>
    <x v="15"/>
    <n v="10024"/>
    <s v="East"/>
    <s v="OFF-AR-10001915"/>
    <s v="Office Supplies"/>
    <s v="Art"/>
    <s v="Peel-Off China Markers"/>
    <x v="1418"/>
    <n v="3"/>
    <n v="0"/>
    <n v="12.511800000000001"/>
  </r>
  <r>
    <n v="3795"/>
    <s v="US-2014-117163"/>
    <d v="2014-01-27T00:00:00"/>
    <d v="2014-02-02T00:00:00"/>
    <s v="Standard Class"/>
    <s v="EJ-13720"/>
    <s v="Ed Jacobs"/>
    <s v="Consumer"/>
    <s v="United States"/>
    <x v="70"/>
    <x v="1"/>
    <n v="92037"/>
    <s v="West"/>
    <s v="OFF-ST-10003692"/>
    <s v="Office Supplies"/>
    <s v="Storage"/>
    <s v="Recycled Steel Personal File for Hanging File Folders"/>
    <x v="2976"/>
    <n v="1"/>
    <n v="0"/>
    <n v="14.307499999999997"/>
  </r>
  <r>
    <n v="3796"/>
    <s v="US-2014-117163"/>
    <d v="2014-01-27T00:00:00"/>
    <d v="2014-02-02T00:00:00"/>
    <s v="Standard Class"/>
    <s v="EJ-13720"/>
    <s v="Ed Jacobs"/>
    <s v="Consumer"/>
    <s v="United States"/>
    <x v="70"/>
    <x v="1"/>
    <n v="92037"/>
    <s v="West"/>
    <s v="FUR-TA-10003469"/>
    <s v="Furniture"/>
    <s v="Tables"/>
    <s v="Balt Split Level Computer Training Table"/>
    <x v="2977"/>
    <n v="3"/>
    <n v="0.2"/>
    <n v="-16.649999999999991"/>
  </r>
  <r>
    <n v="3797"/>
    <s v="US-2014-117163"/>
    <d v="2014-01-27T00:00:00"/>
    <d v="2014-02-02T00:00:00"/>
    <s v="Standard Class"/>
    <s v="EJ-13720"/>
    <s v="Ed Jacobs"/>
    <s v="Consumer"/>
    <s v="United States"/>
    <x v="70"/>
    <x v="1"/>
    <n v="92037"/>
    <s v="West"/>
    <s v="OFF-AR-10003179"/>
    <s v="Office Supplies"/>
    <s v="Art"/>
    <s v="Dixon Ticonderoga Core-Lock Colored Pencils"/>
    <x v="2978"/>
    <n v="4"/>
    <n v="0"/>
    <n v="12.025199999999998"/>
  </r>
  <r>
    <n v="3798"/>
    <s v="CA-2017-121314"/>
    <d v="2017-09-23T00:00:00"/>
    <d v="2017-09-26T00:00:00"/>
    <s v="First Class"/>
    <s v="BE-11410"/>
    <s v="Bobby Elias"/>
    <s v="Consumer"/>
    <s v="United States"/>
    <x v="100"/>
    <x v="2"/>
    <n v="33178"/>
    <s v="South"/>
    <s v="OFF-PA-10003395"/>
    <s v="Office Supplies"/>
    <s v="Paper"/>
    <s v="Xerox 1941"/>
    <x v="1152"/>
    <n v="3"/>
    <n v="0.2"/>
    <n v="88.073999999999984"/>
  </r>
  <r>
    <n v="3799"/>
    <s v="CA-2017-147760"/>
    <d v="2017-11-04T00:00:00"/>
    <d v="2017-11-05T00:00:00"/>
    <s v="First Class"/>
    <s v="KL-16555"/>
    <s v="Kelly Lampkin"/>
    <s v="Corporate"/>
    <s v="United States"/>
    <x v="247"/>
    <x v="3"/>
    <n v="27405"/>
    <s v="South"/>
    <s v="FUR-TA-10004575"/>
    <s v="Furniture"/>
    <s v="Tables"/>
    <s v="Hon 5100 Series Wood Tables"/>
    <x v="2979"/>
    <n v="3"/>
    <n v="0.4"/>
    <n v="-192.04680000000008"/>
  </r>
  <r>
    <n v="3800"/>
    <s v="CA-2017-147760"/>
    <d v="2017-11-04T00:00:00"/>
    <d v="2017-11-05T00:00:00"/>
    <s v="First Class"/>
    <s v="KL-16555"/>
    <s v="Kelly Lampkin"/>
    <s v="Corporate"/>
    <s v="United States"/>
    <x v="247"/>
    <x v="3"/>
    <n v="27405"/>
    <s v="South"/>
    <s v="TEC-PH-10002483"/>
    <s v="Technology"/>
    <s v="Phones"/>
    <s v="Motorola Moto X"/>
    <x v="2980"/>
    <n v="5"/>
    <n v="0.2"/>
    <n v="118.99650000000003"/>
  </r>
  <r>
    <n v="3801"/>
    <s v="CA-2016-156503"/>
    <d v="2016-10-14T00:00:00"/>
    <d v="2016-10-20T00:00:00"/>
    <s v="Standard Class"/>
    <s v="NC-18415"/>
    <s v="Nathan Cano"/>
    <s v="Consumer"/>
    <s v="United States"/>
    <x v="108"/>
    <x v="3"/>
    <n v="28540"/>
    <s v="South"/>
    <s v="FUR-CH-10003606"/>
    <s v="Furniture"/>
    <s v="Chairs"/>
    <s v="SAFCO Folding Chair Trolley"/>
    <x v="2981"/>
    <n v="1"/>
    <n v="0.2"/>
    <n v="10.2592"/>
  </r>
  <r>
    <n v="3802"/>
    <s v="CA-2016-156503"/>
    <d v="2016-10-14T00:00:00"/>
    <d v="2016-10-20T00:00:00"/>
    <s v="Standard Class"/>
    <s v="NC-18415"/>
    <s v="Nathan Cano"/>
    <s v="Consumer"/>
    <s v="United States"/>
    <x v="108"/>
    <x v="3"/>
    <n v="28540"/>
    <s v="South"/>
    <s v="TEC-AC-10002473"/>
    <s v="Technology"/>
    <s v="Accessories"/>
    <s v="Maxell 4.7GB DVD-R"/>
    <x v="2982"/>
    <n v="1"/>
    <n v="0.2"/>
    <n v="5.9597999999999995"/>
  </r>
  <r>
    <n v="3803"/>
    <s v="CA-2016-156503"/>
    <d v="2016-10-14T00:00:00"/>
    <d v="2016-10-20T00:00:00"/>
    <s v="Standard Class"/>
    <s v="NC-18415"/>
    <s v="Nathan Cano"/>
    <s v="Consumer"/>
    <s v="United States"/>
    <x v="108"/>
    <x v="3"/>
    <n v="28540"/>
    <s v="South"/>
    <s v="OFF-PA-10002319"/>
    <s v="Office Supplies"/>
    <s v="Paper"/>
    <s v="Xerox 1944"/>
    <x v="2557"/>
    <n v="3"/>
    <n v="0.2"/>
    <n v="33.721199999999996"/>
  </r>
  <r>
    <n v="3804"/>
    <s v="CA-2016-156503"/>
    <d v="2016-10-14T00:00:00"/>
    <d v="2016-10-20T00:00:00"/>
    <s v="Standard Class"/>
    <s v="NC-18415"/>
    <s v="Nathan Cano"/>
    <s v="Consumer"/>
    <s v="United States"/>
    <x v="108"/>
    <x v="3"/>
    <n v="28540"/>
    <s v="South"/>
    <s v="OFF-SU-10000946"/>
    <s v="Office Supplies"/>
    <s v="Supplies"/>
    <s v="Staple remover"/>
    <x v="2600"/>
    <n v="2"/>
    <n v="0.2"/>
    <n v="1.436399999999999"/>
  </r>
  <r>
    <n v="3805"/>
    <s v="CA-2016-156503"/>
    <d v="2016-10-14T00:00:00"/>
    <d v="2016-10-20T00:00:00"/>
    <s v="Standard Class"/>
    <s v="NC-18415"/>
    <s v="Nathan Cano"/>
    <s v="Consumer"/>
    <s v="United States"/>
    <x v="108"/>
    <x v="3"/>
    <n v="28540"/>
    <s v="South"/>
    <s v="OFF-EN-10001335"/>
    <s v="Office Supplies"/>
    <s v="Envelopes"/>
    <s v="White Business Envelopes with Contemporary Seam, Recycled White Business Envelopes"/>
    <x v="2983"/>
    <n v="4"/>
    <n v="0.2"/>
    <n v="13.127999999999998"/>
  </r>
  <r>
    <n v="3806"/>
    <s v="CA-2016-156503"/>
    <d v="2016-10-14T00:00:00"/>
    <d v="2016-10-20T00:00:00"/>
    <s v="Standard Class"/>
    <s v="NC-18415"/>
    <s v="Nathan Cano"/>
    <s v="Consumer"/>
    <s v="United States"/>
    <x v="108"/>
    <x v="3"/>
    <n v="28540"/>
    <s v="South"/>
    <s v="OFF-PA-10002377"/>
    <s v="Office Supplies"/>
    <s v="Paper"/>
    <s v="Xerox 1916"/>
    <x v="2984"/>
    <n v="1"/>
    <n v="0.2"/>
    <n v="14.681999999999999"/>
  </r>
  <r>
    <n v="3807"/>
    <s v="CA-2015-113628"/>
    <d v="2015-11-12T00:00:00"/>
    <d v="2015-11-19T00:00:00"/>
    <s v="Standard Class"/>
    <s v="AH-10690"/>
    <s v="Anna Häberlin"/>
    <s v="Corporate"/>
    <s v="United States"/>
    <x v="369"/>
    <x v="2"/>
    <n v="33317"/>
    <s v="South"/>
    <s v="OFF-AR-10001246"/>
    <s v="Office Supplies"/>
    <s v="Art"/>
    <s v="Newell 317"/>
    <x v="2722"/>
    <n v="5"/>
    <n v="0.2"/>
    <n v="1.3229999999999991"/>
  </r>
  <r>
    <n v="3808"/>
    <s v="CA-2015-113628"/>
    <d v="2015-11-12T00:00:00"/>
    <d v="2015-11-19T00:00:00"/>
    <s v="Standard Class"/>
    <s v="AH-10690"/>
    <s v="Anna Häberlin"/>
    <s v="Corporate"/>
    <s v="United States"/>
    <x v="369"/>
    <x v="2"/>
    <n v="33317"/>
    <s v="South"/>
    <s v="OFF-BI-10003291"/>
    <s v="Office Supplies"/>
    <s v="Binders"/>
    <s v="Wilson Jones Leather-Like Binders with DublLock Round Rings"/>
    <x v="2985"/>
    <n v="2"/>
    <n v="0.7"/>
    <n v="-4.0158000000000005"/>
  </r>
  <r>
    <n v="3809"/>
    <s v="CA-2015-113628"/>
    <d v="2015-11-12T00:00:00"/>
    <d v="2015-11-19T00:00:00"/>
    <s v="Standard Class"/>
    <s v="AH-10690"/>
    <s v="Anna Häberlin"/>
    <s v="Corporate"/>
    <s v="United States"/>
    <x v="369"/>
    <x v="2"/>
    <n v="33317"/>
    <s v="South"/>
    <s v="OFF-BI-10002799"/>
    <s v="Office Supplies"/>
    <s v="Binders"/>
    <s v="SlimView Poly Binder, 3/8&quot;"/>
    <x v="2986"/>
    <n v="3"/>
    <n v="0.7"/>
    <n v="-3.7295999999999996"/>
  </r>
  <r>
    <n v="3810"/>
    <s v="CA-2015-113628"/>
    <d v="2015-11-12T00:00:00"/>
    <d v="2015-11-19T00:00:00"/>
    <s v="Standard Class"/>
    <s v="AH-10690"/>
    <s v="Anna Häberlin"/>
    <s v="Corporate"/>
    <s v="United States"/>
    <x v="369"/>
    <x v="2"/>
    <n v="33317"/>
    <s v="South"/>
    <s v="FUR-CH-10003298"/>
    <s v="Furniture"/>
    <s v="Chairs"/>
    <s v="Office Star - Contemporary Task Swivel chair with Loop Arms, Charcoal"/>
    <x v="2987"/>
    <n v="5"/>
    <n v="0.2"/>
    <n v="-72.039000000000044"/>
  </r>
  <r>
    <n v="3811"/>
    <s v="CA-2015-113628"/>
    <d v="2015-11-12T00:00:00"/>
    <d v="2015-11-19T00:00:00"/>
    <s v="Standard Class"/>
    <s v="AH-10690"/>
    <s v="Anna Häberlin"/>
    <s v="Corporate"/>
    <s v="United States"/>
    <x v="369"/>
    <x v="2"/>
    <n v="33317"/>
    <s v="South"/>
    <s v="TEC-PH-10000441"/>
    <s v="Technology"/>
    <s v="Phones"/>
    <s v="VTech DS6151"/>
    <x v="519"/>
    <n v="1"/>
    <n v="0.2"/>
    <n v="10.079200000000007"/>
  </r>
  <r>
    <n v="3812"/>
    <s v="CA-2015-113628"/>
    <d v="2015-11-12T00:00:00"/>
    <d v="2015-11-19T00:00:00"/>
    <s v="Standard Class"/>
    <s v="AH-10690"/>
    <s v="Anna Häberlin"/>
    <s v="Corporate"/>
    <s v="United States"/>
    <x v="369"/>
    <x v="2"/>
    <n v="33317"/>
    <s v="South"/>
    <s v="FUR-CH-10004477"/>
    <s v="Furniture"/>
    <s v="Chairs"/>
    <s v="Global Push Button Manager's Chair, Indigo"/>
    <x v="2988"/>
    <n v="3"/>
    <n v="0.2"/>
    <n v="16.440299999999986"/>
  </r>
  <r>
    <n v="3813"/>
    <s v="CA-2017-147753"/>
    <d v="2017-03-05T00:00:00"/>
    <d v="2017-03-05T00:00:00"/>
    <s v="Same Day"/>
    <s v="PK-19075"/>
    <s v="Pete Kriz"/>
    <s v="Consumer"/>
    <s v="United States"/>
    <x v="158"/>
    <x v="6"/>
    <n v="53209"/>
    <s v="Central"/>
    <s v="OFF-LA-10003537"/>
    <s v="Office Supplies"/>
    <s v="Labels"/>
    <s v="Avery 515"/>
    <x v="2989"/>
    <n v="2"/>
    <n v="0"/>
    <n v="11.778199999999998"/>
  </r>
  <r>
    <n v="3814"/>
    <s v="CA-2015-103961"/>
    <d v="2015-11-05T00:00:00"/>
    <d v="2015-11-09T00:00:00"/>
    <s v="Standard Class"/>
    <s v="NG-18430"/>
    <s v="Nathan Gelder"/>
    <s v="Consumer"/>
    <s v="United States"/>
    <x v="94"/>
    <x v="10"/>
    <n v="62301"/>
    <s v="Central"/>
    <s v="OFF-LA-10004484"/>
    <s v="Office Supplies"/>
    <s v="Labels"/>
    <s v="Avery 476"/>
    <x v="2990"/>
    <n v="6"/>
    <n v="0.2"/>
    <n v="6.4427999999999992"/>
  </r>
  <r>
    <n v="3815"/>
    <s v="CA-2016-152471"/>
    <d v="2016-07-08T00:00:00"/>
    <d v="2016-07-08T00:00:00"/>
    <s v="Same Day"/>
    <s v="ZD-21925"/>
    <s v="Zuschuss Donatelli"/>
    <s v="Consumer"/>
    <s v="United States"/>
    <x v="108"/>
    <x v="2"/>
    <n v="32216"/>
    <s v="South"/>
    <s v="TEC-PH-10002824"/>
    <s v="Technology"/>
    <s v="Phones"/>
    <s v="Jabra SPEAK 410 Multidevice Speakerphone"/>
    <x v="2991"/>
    <n v="5"/>
    <n v="0.2"/>
    <n v="51.497499999999974"/>
  </r>
  <r>
    <n v="3816"/>
    <s v="CA-2016-152471"/>
    <d v="2016-07-08T00:00:00"/>
    <d v="2016-07-08T00:00:00"/>
    <s v="Same Day"/>
    <s v="ZD-21925"/>
    <s v="Zuschuss Donatelli"/>
    <s v="Consumer"/>
    <s v="United States"/>
    <x v="108"/>
    <x v="2"/>
    <n v="32216"/>
    <s v="South"/>
    <s v="OFF-PA-10004965"/>
    <s v="Office Supplies"/>
    <s v="Paper"/>
    <s v="Xerox 1921"/>
    <x v="2992"/>
    <n v="2"/>
    <n v="0.2"/>
    <n v="4.9949999999999992"/>
  </r>
  <r>
    <n v="3817"/>
    <s v="CA-2015-102582"/>
    <d v="2015-09-15T00:00:00"/>
    <d v="2015-09-19T00:00:00"/>
    <s v="Standard Class"/>
    <s v="NW-18400"/>
    <s v="Natalie Webber"/>
    <s v="Consumer"/>
    <s v="United States"/>
    <x v="216"/>
    <x v="19"/>
    <n v="36608"/>
    <s v="South"/>
    <s v="FUR-TA-10003569"/>
    <s v="Furniture"/>
    <s v="Tables"/>
    <s v="Bretford CR8500 Series Meeting Room Furniture"/>
    <x v="2842"/>
    <n v="2"/>
    <n v="0"/>
    <n v="200.49"/>
  </r>
  <r>
    <n v="3818"/>
    <s v="CA-2015-102582"/>
    <d v="2015-09-15T00:00:00"/>
    <d v="2015-09-19T00:00:00"/>
    <s v="Standard Class"/>
    <s v="NW-18400"/>
    <s v="Natalie Webber"/>
    <s v="Consumer"/>
    <s v="United States"/>
    <x v="216"/>
    <x v="19"/>
    <n v="36608"/>
    <s v="South"/>
    <s v="TEC-PH-10003187"/>
    <s v="Technology"/>
    <s v="Phones"/>
    <s v="Anker Astro Mini 3000mAh Ultra-Compact Portable Charger"/>
    <x v="1543"/>
    <n v="3"/>
    <n v="0"/>
    <n v="0"/>
  </r>
  <r>
    <n v="3819"/>
    <s v="CA-2015-102582"/>
    <d v="2015-09-15T00:00:00"/>
    <d v="2015-09-19T00:00:00"/>
    <s v="Standard Class"/>
    <s v="NW-18400"/>
    <s v="Natalie Webber"/>
    <s v="Consumer"/>
    <s v="United States"/>
    <x v="216"/>
    <x v="19"/>
    <n v="36608"/>
    <s v="South"/>
    <s v="FUR-CH-10004853"/>
    <s v="Furniture"/>
    <s v="Chairs"/>
    <s v="Global Manager's Adjustable Task Chair, Storm"/>
    <x v="2993"/>
    <n v="7"/>
    <n v="0"/>
    <n v="306.48939999999988"/>
  </r>
  <r>
    <n v="3820"/>
    <s v="CA-2017-141873"/>
    <d v="2017-10-09T00:00:00"/>
    <d v="2017-10-14T00:00:00"/>
    <s v="Standard Class"/>
    <s v="HG-14845"/>
    <s v="Harry Greene"/>
    <s v="Consumer"/>
    <s v="United States"/>
    <x v="20"/>
    <x v="15"/>
    <n v="10024"/>
    <s v="East"/>
    <s v="OFF-BI-10001031"/>
    <s v="Office Supplies"/>
    <s v="Binders"/>
    <s v="Pressboard Data Binders by Wilson Jones"/>
    <x v="2994"/>
    <n v="3"/>
    <n v="0.2"/>
    <n v="4.3253999999999984"/>
  </r>
  <r>
    <n v="3821"/>
    <s v="CA-2017-141873"/>
    <d v="2017-10-09T00:00:00"/>
    <d v="2017-10-14T00:00:00"/>
    <s v="Standard Class"/>
    <s v="HG-14845"/>
    <s v="Harry Greene"/>
    <s v="Consumer"/>
    <s v="United States"/>
    <x v="20"/>
    <x v="15"/>
    <n v="10024"/>
    <s v="East"/>
    <s v="FUR-BO-10003034"/>
    <s v="Furniture"/>
    <s v="Bookcases"/>
    <s v="O'Sullivan Elevations Bookcase, Cherry Finish"/>
    <x v="2361"/>
    <n v="3"/>
    <n v="0.2"/>
    <n v="-15.71759999999999"/>
  </r>
  <r>
    <n v="3822"/>
    <s v="CA-2017-141873"/>
    <d v="2017-10-09T00:00:00"/>
    <d v="2017-10-14T00:00:00"/>
    <s v="Standard Class"/>
    <s v="HG-14845"/>
    <s v="Harry Greene"/>
    <s v="Consumer"/>
    <s v="United States"/>
    <x v="20"/>
    <x v="15"/>
    <n v="10024"/>
    <s v="East"/>
    <s v="OFF-PA-10000069"/>
    <s v="Office Supplies"/>
    <s v="Paper"/>
    <s v="TOPS 4 x 6 Fluorescent Color Memo Sheets, 500 Sheets per Pack"/>
    <x v="2995"/>
    <n v="2"/>
    <n v="0"/>
    <n v="8.9206000000000003"/>
  </r>
  <r>
    <n v="3823"/>
    <s v="CA-2017-141873"/>
    <d v="2017-10-09T00:00:00"/>
    <d v="2017-10-14T00:00:00"/>
    <s v="Standard Class"/>
    <s v="HG-14845"/>
    <s v="Harry Greene"/>
    <s v="Consumer"/>
    <s v="United States"/>
    <x v="20"/>
    <x v="15"/>
    <n v="10024"/>
    <s v="East"/>
    <s v="OFF-BI-10003655"/>
    <s v="Office Supplies"/>
    <s v="Binders"/>
    <s v="Durable Pressboard Binders"/>
    <x v="2614"/>
    <n v="6"/>
    <n v="0.2"/>
    <n v="6.1560000000000006"/>
  </r>
  <r>
    <n v="3824"/>
    <s v="CA-2015-140984"/>
    <d v="2015-09-14T00:00:00"/>
    <d v="2015-09-18T00:00:00"/>
    <s v="Standard Class"/>
    <s v="CC-12685"/>
    <s v="Craig Carroll"/>
    <s v="Consumer"/>
    <s v="United States"/>
    <x v="20"/>
    <x v="15"/>
    <n v="10011"/>
    <s v="East"/>
    <s v="OFF-ST-10000585"/>
    <s v="Office Supplies"/>
    <s v="Storage"/>
    <s v="Economy Rollaway Files"/>
    <x v="2996"/>
    <n v="6"/>
    <n v="0"/>
    <n v="257.71199999999999"/>
  </r>
  <r>
    <n v="3825"/>
    <s v="CA-2015-140984"/>
    <d v="2015-09-14T00:00:00"/>
    <d v="2015-09-18T00:00:00"/>
    <s v="Standard Class"/>
    <s v="CC-12685"/>
    <s v="Craig Carroll"/>
    <s v="Consumer"/>
    <s v="United States"/>
    <x v="20"/>
    <x v="15"/>
    <n v="10011"/>
    <s v="East"/>
    <s v="TEC-CO-10001571"/>
    <s v="Technology"/>
    <s v="Copiers"/>
    <s v="Sharp 1540cs Digital Laser Copier"/>
    <x v="2948"/>
    <n v="2"/>
    <n v="0.2"/>
    <n v="329.99400000000003"/>
  </r>
  <r>
    <n v="3826"/>
    <s v="CA-2015-140984"/>
    <d v="2015-09-14T00:00:00"/>
    <d v="2015-09-18T00:00:00"/>
    <s v="Standard Class"/>
    <s v="CC-12685"/>
    <s v="Craig Carroll"/>
    <s v="Consumer"/>
    <s v="United States"/>
    <x v="20"/>
    <x v="15"/>
    <n v="10011"/>
    <s v="East"/>
    <s v="OFF-BI-10002012"/>
    <s v="Office Supplies"/>
    <s v="Binders"/>
    <s v="Wilson Jones Easy Flow II Sheet Lifters"/>
    <x v="91"/>
    <n v="9"/>
    <n v="0.2"/>
    <n v="4.5359999999999996"/>
  </r>
  <r>
    <n v="3827"/>
    <s v="CA-2014-132801"/>
    <d v="2014-10-07T00:00:00"/>
    <d v="2014-10-12T00:00:00"/>
    <s v="Standard Class"/>
    <s v="JG-15805"/>
    <s v="John Grady"/>
    <s v="Corporate"/>
    <s v="United States"/>
    <x v="61"/>
    <x v="5"/>
    <n v="75217"/>
    <s v="Central"/>
    <s v="OFF-ST-10001228"/>
    <s v="Office Supplies"/>
    <s v="Storage"/>
    <s v="Fellowes Personal Hanging Folder Files, Navy"/>
    <x v="2060"/>
    <n v="10"/>
    <n v="0.2"/>
    <n v="10.744000000000007"/>
  </r>
  <r>
    <n v="3828"/>
    <s v="CA-2017-141733"/>
    <d v="2017-05-07T00:00:00"/>
    <d v="2017-05-11T00:00:00"/>
    <s v="Standard Class"/>
    <s v="RW-19540"/>
    <s v="Rick Wilson"/>
    <s v="Corporate"/>
    <s v="United States"/>
    <x v="66"/>
    <x v="12"/>
    <n v="48234"/>
    <s v="Central"/>
    <s v="FUR-CH-10004086"/>
    <s v="Furniture"/>
    <s v="Chairs"/>
    <s v="Hon 4070 Series Pagoda Armless Upholstered Stacking Chairs"/>
    <x v="2997"/>
    <n v="5"/>
    <n v="0"/>
    <n v="423.00849999999997"/>
  </r>
  <r>
    <n v="3829"/>
    <s v="CA-2017-141733"/>
    <d v="2017-05-07T00:00:00"/>
    <d v="2017-05-11T00:00:00"/>
    <s v="Standard Class"/>
    <s v="RW-19540"/>
    <s v="Rick Wilson"/>
    <s v="Corporate"/>
    <s v="United States"/>
    <x v="66"/>
    <x v="12"/>
    <n v="48234"/>
    <s v="Central"/>
    <s v="FUR-CH-10002017"/>
    <s v="Furniture"/>
    <s v="Chairs"/>
    <s v="SAFCO Optional Arm Kit for Workspace Cribbage Stacking Chair"/>
    <x v="2998"/>
    <n v="1"/>
    <n v="0"/>
    <n v="7.4591999999999992"/>
  </r>
  <r>
    <n v="3830"/>
    <s v="CA-2017-141733"/>
    <d v="2017-05-07T00:00:00"/>
    <d v="2017-05-11T00:00:00"/>
    <s v="Standard Class"/>
    <s v="RW-19540"/>
    <s v="Rick Wilson"/>
    <s v="Corporate"/>
    <s v="United States"/>
    <x v="66"/>
    <x v="12"/>
    <n v="48234"/>
    <s v="Central"/>
    <s v="FUR-CH-10000595"/>
    <s v="Furniture"/>
    <s v="Chairs"/>
    <s v="Safco Contoured Stacking Chairs"/>
    <x v="2999"/>
    <n v="2"/>
    <n v="0"/>
    <n v="119.19999999999999"/>
  </r>
  <r>
    <n v="3831"/>
    <s v="CA-2017-141733"/>
    <d v="2017-05-07T00:00:00"/>
    <d v="2017-05-11T00:00:00"/>
    <s v="Standard Class"/>
    <s v="RW-19540"/>
    <s v="Rick Wilson"/>
    <s v="Corporate"/>
    <s v="United States"/>
    <x v="66"/>
    <x v="12"/>
    <n v="48234"/>
    <s v="Central"/>
    <s v="OFF-AP-10001563"/>
    <s v="Office Supplies"/>
    <s v="Appliances"/>
    <s v="Belkin Premiere Surge Master II 8-outlet surge protector"/>
    <x v="3000"/>
    <n v="2"/>
    <n v="0.1"/>
    <n v="18.460399999999986"/>
  </r>
  <r>
    <n v="3832"/>
    <s v="US-2015-111927"/>
    <d v="2015-11-14T00:00:00"/>
    <d v="2015-11-19T00:00:00"/>
    <s v="Standard Class"/>
    <s v="LS-17230"/>
    <s v="Lycoris Saunders"/>
    <s v="Consumer"/>
    <s v="United States"/>
    <x v="18"/>
    <x v="13"/>
    <n v="19901"/>
    <s v="East"/>
    <s v="FUR-FU-10004017"/>
    <s v="Furniture"/>
    <s v="Furnishings"/>
    <s v="Executive Impressions 13&quot; Chairman Wall Clock"/>
    <x v="3001"/>
    <n v="3"/>
    <n v="0"/>
    <n v="26.648999999999997"/>
  </r>
  <r>
    <n v="3833"/>
    <s v="US-2015-111927"/>
    <d v="2015-11-14T00:00:00"/>
    <d v="2015-11-19T00:00:00"/>
    <s v="Standard Class"/>
    <s v="LS-17230"/>
    <s v="Lycoris Saunders"/>
    <s v="Consumer"/>
    <s v="United States"/>
    <x v="18"/>
    <x v="13"/>
    <n v="19901"/>
    <s v="East"/>
    <s v="OFF-BI-10002571"/>
    <s v="Office Supplies"/>
    <s v="Binders"/>
    <s v="Avery Framed View Binder, EZD Ring (Locking), Navy, 1 1/2&quot;"/>
    <x v="3002"/>
    <n v="2"/>
    <n v="0"/>
    <n v="9.3811999999999998"/>
  </r>
  <r>
    <n v="3834"/>
    <s v="CA-2014-105984"/>
    <d v="2014-11-24T00:00:00"/>
    <d v="2014-11-24T00:00:00"/>
    <s v="Same Day"/>
    <s v="MY-18295"/>
    <s v="Muhammed Yedwab"/>
    <s v="Corporate"/>
    <s v="United States"/>
    <x v="38"/>
    <x v="24"/>
    <n v="43229"/>
    <s v="East"/>
    <s v="TEC-PH-10000560"/>
    <s v="Technology"/>
    <s v="Phones"/>
    <s v="Samsung Galaxy S III - 16GB - pebble blue (T-Mobile)"/>
    <x v="3003"/>
    <n v="5"/>
    <n v="0.4"/>
    <n v="-209.99399999999991"/>
  </r>
  <r>
    <n v="3835"/>
    <s v="CA-2014-105984"/>
    <d v="2014-11-24T00:00:00"/>
    <d v="2014-11-24T00:00:00"/>
    <s v="Same Day"/>
    <s v="MY-18295"/>
    <s v="Muhammed Yedwab"/>
    <s v="Corporate"/>
    <s v="United States"/>
    <x v="38"/>
    <x v="24"/>
    <n v="43229"/>
    <s v="East"/>
    <s v="FUR-CH-10000847"/>
    <s v="Furniture"/>
    <s v="Chairs"/>
    <s v="Global Executive Mid-Back Manager's Chair"/>
    <x v="3004"/>
    <n v="3"/>
    <n v="0.3"/>
    <n v="-34.917600000000022"/>
  </r>
  <r>
    <n v="3836"/>
    <s v="CA-2014-100363"/>
    <d v="2014-04-08T00:00:00"/>
    <d v="2014-04-15T00:00:00"/>
    <s v="Standard Class"/>
    <s v="JM-15655"/>
    <s v="Jim Mitchum"/>
    <s v="Corporate"/>
    <s v="United States"/>
    <x v="220"/>
    <x v="16"/>
    <n v="85301"/>
    <s v="West"/>
    <s v="OFF-FA-10000611"/>
    <s v="Office Supplies"/>
    <s v="Fasteners"/>
    <s v="Binder Clips by OIC"/>
    <x v="3005"/>
    <n v="2"/>
    <n v="0.2"/>
    <n v="0.82879999999999987"/>
  </r>
  <r>
    <n v="3837"/>
    <s v="CA-2014-100363"/>
    <d v="2014-04-08T00:00:00"/>
    <d v="2014-04-15T00:00:00"/>
    <s v="Standard Class"/>
    <s v="JM-15655"/>
    <s v="Jim Mitchum"/>
    <s v="Corporate"/>
    <s v="United States"/>
    <x v="220"/>
    <x v="16"/>
    <n v="85301"/>
    <s v="West"/>
    <s v="OFF-PA-10004733"/>
    <s v="Office Supplies"/>
    <s v="Paper"/>
    <s v="Things To Do Today Spiral Book"/>
    <x v="3006"/>
    <n v="3"/>
    <n v="0.2"/>
    <n v="6.8903999999999979"/>
  </r>
  <r>
    <n v="3838"/>
    <s v="CA-2014-126760"/>
    <d v="2014-07-26T00:00:00"/>
    <d v="2014-08-02T00:00:00"/>
    <s v="Standard Class"/>
    <s v="KM-16720"/>
    <s v="Kunst Miller"/>
    <s v="Consumer"/>
    <s v="United States"/>
    <x v="226"/>
    <x v="33"/>
    <n v="89031"/>
    <s v="West"/>
    <s v="TEC-PH-10001363"/>
    <s v="Technology"/>
    <s v="Phones"/>
    <s v="Apple iPhone 5S"/>
    <x v="3007"/>
    <n v="2"/>
    <n v="0.2"/>
    <n v="113.99799999999991"/>
  </r>
  <r>
    <n v="3839"/>
    <s v="CA-2014-126760"/>
    <d v="2014-07-26T00:00:00"/>
    <d v="2014-08-02T00:00:00"/>
    <s v="Standard Class"/>
    <s v="KM-16720"/>
    <s v="Kunst Miller"/>
    <s v="Consumer"/>
    <s v="United States"/>
    <x v="226"/>
    <x v="33"/>
    <n v="89031"/>
    <s v="West"/>
    <s v="FUR-CH-10003312"/>
    <s v="Furniture"/>
    <s v="Chairs"/>
    <s v="Hon 2090 “Pillow Soft” Series Mid Back Swivel/Tilt Chairs"/>
    <x v="3008"/>
    <n v="3"/>
    <n v="0.2"/>
    <n v="-109.58220000000011"/>
  </r>
  <r>
    <n v="3840"/>
    <s v="CA-2014-126760"/>
    <d v="2014-07-26T00:00:00"/>
    <d v="2014-08-02T00:00:00"/>
    <s v="Standard Class"/>
    <s v="KM-16720"/>
    <s v="Kunst Miller"/>
    <s v="Consumer"/>
    <s v="United States"/>
    <x v="226"/>
    <x v="33"/>
    <n v="89031"/>
    <s v="West"/>
    <s v="FUR-FU-10004018"/>
    <s v="Furniture"/>
    <s v="Furnishings"/>
    <s v="Tensor Computer Mounted Lamp"/>
    <x v="3009"/>
    <n v="9"/>
    <n v="0"/>
    <n v="36.182700000000004"/>
  </r>
  <r>
    <n v="3841"/>
    <s v="CA-2014-126760"/>
    <d v="2014-07-26T00:00:00"/>
    <d v="2014-08-02T00:00:00"/>
    <s v="Standard Class"/>
    <s v="KM-16720"/>
    <s v="Kunst Miller"/>
    <s v="Consumer"/>
    <s v="United States"/>
    <x v="226"/>
    <x v="33"/>
    <n v="89031"/>
    <s v="West"/>
    <s v="TEC-AC-10004814"/>
    <s v="Technology"/>
    <s v="Accessories"/>
    <s v="Logitech Illuminated Ultrathin Keyboard with Backlighting"/>
    <x v="3010"/>
    <n v="3"/>
    <n v="0"/>
    <n v="70.097700000000003"/>
  </r>
  <r>
    <n v="3842"/>
    <s v="US-2014-109162"/>
    <d v="2014-06-08T00:00:00"/>
    <d v="2014-06-12T00:00:00"/>
    <s v="Standard Class"/>
    <s v="KE-16420"/>
    <s v="Katrina Edelman"/>
    <s v="Corporate"/>
    <s v="United States"/>
    <x v="39"/>
    <x v="18"/>
    <n v="37620"/>
    <s v="South"/>
    <s v="FUR-CH-10002647"/>
    <s v="Furniture"/>
    <s v="Chairs"/>
    <s v="Situations Contoured Folding Chairs, 4/Set"/>
    <x v="3011"/>
    <n v="3"/>
    <n v="0.2"/>
    <n v="10.647000000000006"/>
  </r>
  <r>
    <n v="3843"/>
    <s v="CA-2014-101931"/>
    <d v="2014-10-28T00:00:00"/>
    <d v="2014-10-31T00:00:00"/>
    <s v="First Class"/>
    <s v="TS-21370"/>
    <s v="Todd Sumrall"/>
    <s v="Corporate"/>
    <s v="United States"/>
    <x v="1"/>
    <x v="1"/>
    <n v="90049"/>
    <s v="West"/>
    <s v="OFF-BI-10004140"/>
    <s v="Office Supplies"/>
    <s v="Binders"/>
    <s v="Avery Non-Stick Binders"/>
    <x v="1600"/>
    <n v="2"/>
    <n v="0.2"/>
    <n v="2.2449999999999992"/>
  </r>
  <r>
    <n v="3844"/>
    <s v="CA-2014-101931"/>
    <d v="2014-10-28T00:00:00"/>
    <d v="2014-10-31T00:00:00"/>
    <s v="First Class"/>
    <s v="TS-21370"/>
    <s v="Todd Sumrall"/>
    <s v="Corporate"/>
    <s v="United States"/>
    <x v="1"/>
    <x v="1"/>
    <n v="90049"/>
    <s v="West"/>
    <s v="OFF-SU-10002301"/>
    <s v="Office Supplies"/>
    <s v="Supplies"/>
    <s v="Serrated Blade or Curved Handle Hand Letter Openers"/>
    <x v="3012"/>
    <n v="2"/>
    <n v="0"/>
    <n v="6.2800000000000189E-2"/>
  </r>
  <r>
    <n v="3845"/>
    <s v="CA-2014-101931"/>
    <d v="2014-10-28T00:00:00"/>
    <d v="2014-10-31T00:00:00"/>
    <s v="First Class"/>
    <s v="TS-21370"/>
    <s v="Todd Sumrall"/>
    <s v="Corporate"/>
    <s v="United States"/>
    <x v="1"/>
    <x v="1"/>
    <n v="90049"/>
    <s v="West"/>
    <s v="OFF-SU-10000646"/>
    <s v="Office Supplies"/>
    <s v="Supplies"/>
    <s v="Premier Automatic Letter Opener"/>
    <x v="3013"/>
    <n v="2"/>
    <n v="0"/>
    <n v="14.422200000000032"/>
  </r>
  <r>
    <n v="3846"/>
    <s v="CA-2014-101931"/>
    <d v="2014-10-28T00:00:00"/>
    <d v="2014-10-31T00:00:00"/>
    <s v="First Class"/>
    <s v="TS-21370"/>
    <s v="Todd Sumrall"/>
    <s v="Corporate"/>
    <s v="United States"/>
    <x v="1"/>
    <x v="1"/>
    <n v="90049"/>
    <s v="West"/>
    <s v="FUR-BO-10001337"/>
    <s v="Furniture"/>
    <s v="Bookcases"/>
    <s v="O'Sullivan Living Dimensions 2-Shelf Bookcases"/>
    <x v="3014"/>
    <n v="6"/>
    <n v="0.15"/>
    <n v="-36.293999999999997"/>
  </r>
  <r>
    <n v="3847"/>
    <s v="CA-2014-101931"/>
    <d v="2014-10-28T00:00:00"/>
    <d v="2014-10-31T00:00:00"/>
    <s v="First Class"/>
    <s v="TS-21370"/>
    <s v="Todd Sumrall"/>
    <s v="Corporate"/>
    <s v="United States"/>
    <x v="1"/>
    <x v="1"/>
    <n v="90049"/>
    <s v="West"/>
    <s v="OFF-ST-10003442"/>
    <s v="Office Supplies"/>
    <s v="Storage"/>
    <s v="Eldon Portable Mobile Manager"/>
    <x v="1605"/>
    <n v="5"/>
    <n v="0"/>
    <n v="38.177999999999997"/>
  </r>
  <r>
    <n v="3848"/>
    <s v="CA-2017-129000"/>
    <d v="2017-11-25T00:00:00"/>
    <d v="2017-11-27T00:00:00"/>
    <s v="Second Class"/>
    <s v="SZ-20035"/>
    <s v="Sam Zeldin"/>
    <s v="Home Office"/>
    <s v="United States"/>
    <x v="105"/>
    <x v="12"/>
    <n v="48187"/>
    <s v="Central"/>
    <s v="OFF-ST-10001097"/>
    <s v="Office Supplies"/>
    <s v="Storage"/>
    <s v="Office Impressions Heavy Duty Welded Shelving &amp; Multimedia Storage Drawers"/>
    <x v="881"/>
    <n v="3"/>
    <n v="0"/>
    <n v="0"/>
  </r>
  <r>
    <n v="3849"/>
    <s v="CA-2017-161053"/>
    <d v="2017-09-22T00:00:00"/>
    <d v="2017-09-23T00:00:00"/>
    <s v="First Class"/>
    <s v="JE-15745"/>
    <s v="Joel Eaton"/>
    <s v="Consumer"/>
    <s v="United States"/>
    <x v="115"/>
    <x v="36"/>
    <n v="72701"/>
    <s v="South"/>
    <s v="OFF-BI-10004318"/>
    <s v="Office Supplies"/>
    <s v="Binders"/>
    <s v="Ibico EB-19 Dual Function Manual Binding System"/>
    <x v="3015"/>
    <n v="4"/>
    <n v="0"/>
    <n v="318.30160000000001"/>
  </r>
  <r>
    <n v="3850"/>
    <s v="CA-2017-161053"/>
    <d v="2017-09-22T00:00:00"/>
    <d v="2017-09-23T00:00:00"/>
    <s v="First Class"/>
    <s v="JE-15745"/>
    <s v="Joel Eaton"/>
    <s v="Consumer"/>
    <s v="United States"/>
    <x v="115"/>
    <x v="36"/>
    <n v="72701"/>
    <s v="South"/>
    <s v="TEC-AC-10004633"/>
    <s v="Technology"/>
    <s v="Accessories"/>
    <s v="Verbatim 25 GB 6x Blu-ray Single Layer Recordable Disc, 3/Pack"/>
    <x v="2765"/>
    <n v="5"/>
    <n v="0"/>
    <n v="15.378000000000004"/>
  </r>
  <r>
    <n v="3851"/>
    <s v="CA-2015-142377"/>
    <d v="2015-12-04T00:00:00"/>
    <d v="2015-12-09T00:00:00"/>
    <s v="Standard Class"/>
    <s v="MS-17980"/>
    <s v="Michael Stewart"/>
    <s v="Corporate"/>
    <s v="United States"/>
    <x v="24"/>
    <x v="25"/>
    <n v="65807"/>
    <s v="Central"/>
    <s v="OFF-PA-10001970"/>
    <s v="Office Supplies"/>
    <s v="Paper"/>
    <s v="Xerox 1881"/>
    <x v="3016"/>
    <n v="7"/>
    <n v="0"/>
    <n v="40.401199999999996"/>
  </r>
  <r>
    <n v="3852"/>
    <s v="CA-2015-127593"/>
    <d v="2015-09-21T00:00:00"/>
    <d v="2015-09-21T00:00:00"/>
    <s v="Same Day"/>
    <s v="DH-13675"/>
    <s v="Duane Huffman"/>
    <s v="Home Office"/>
    <s v="United States"/>
    <x v="94"/>
    <x v="31"/>
    <n v="2169"/>
    <s v="East"/>
    <s v="FUR-FU-10004006"/>
    <s v="Furniture"/>
    <s v="Furnishings"/>
    <s v="Deflect-o DuraMat Lighweight, Studded, Beveled Mat for Low Pile Carpeting"/>
    <x v="3017"/>
    <n v="2"/>
    <n v="0"/>
    <n v="14.500999999999991"/>
  </r>
  <r>
    <n v="3853"/>
    <s v="CA-2017-130526"/>
    <d v="2017-11-26T00:00:00"/>
    <d v="2017-11-29T00:00:00"/>
    <s v="First Class"/>
    <s v="GT-14755"/>
    <s v="Guy Thornton"/>
    <s v="Consumer"/>
    <s v="United States"/>
    <x v="179"/>
    <x v="10"/>
    <n v="61107"/>
    <s v="Central"/>
    <s v="OFF-BI-10001524"/>
    <s v="Office Supplies"/>
    <s v="Binders"/>
    <s v="GBC Premium Transparent Covers with Diagonal Lined Pattern"/>
    <x v="3018"/>
    <n v="8"/>
    <n v="0.8"/>
    <n v="-53.708800000000025"/>
  </r>
  <r>
    <n v="3854"/>
    <s v="US-2017-131849"/>
    <d v="2017-06-06T00:00:00"/>
    <d v="2017-06-10T00:00:00"/>
    <s v="Standard Class"/>
    <s v="GH-14410"/>
    <s v="Gary Hansen"/>
    <s v="Home Office"/>
    <s v="United States"/>
    <x v="8"/>
    <x v="1"/>
    <n v="94122"/>
    <s v="West"/>
    <s v="FUR-FU-10004164"/>
    <s v="Furniture"/>
    <s v="Furnishings"/>
    <s v="Eldon 300 Class Desk Accessories, Black"/>
    <x v="1931"/>
    <n v="1"/>
    <n v="0"/>
    <n v="2.1780000000000004"/>
  </r>
  <r>
    <n v="3855"/>
    <s v="US-2017-131849"/>
    <d v="2017-06-06T00:00:00"/>
    <d v="2017-06-10T00:00:00"/>
    <s v="Standard Class"/>
    <s v="GH-14410"/>
    <s v="Gary Hansen"/>
    <s v="Home Office"/>
    <s v="United States"/>
    <x v="8"/>
    <x v="1"/>
    <n v="94122"/>
    <s v="West"/>
    <s v="OFF-ST-10002957"/>
    <s v="Office Supplies"/>
    <s v="Storage"/>
    <s v="Sterilite Show Offs Storage Containers"/>
    <x v="1603"/>
    <n v="5"/>
    <n v="0"/>
    <n v="0"/>
  </r>
  <r>
    <n v="3856"/>
    <s v="US-2017-105389"/>
    <d v="2017-10-23T00:00:00"/>
    <d v="2017-10-28T00:00:00"/>
    <s v="Second Class"/>
    <s v="DM-13015"/>
    <s v="Darrin Martin"/>
    <s v="Consumer"/>
    <s v="United States"/>
    <x v="52"/>
    <x v="5"/>
    <n v="78207"/>
    <s v="Central"/>
    <s v="OFF-BI-10004364"/>
    <s v="Office Supplies"/>
    <s v="Binders"/>
    <s v="Storex Dura Pro Binders"/>
    <x v="3019"/>
    <n v="3"/>
    <n v="0.8"/>
    <n v="-6.2370000000000019"/>
  </r>
  <r>
    <n v="3857"/>
    <s v="US-2017-105389"/>
    <d v="2017-10-23T00:00:00"/>
    <d v="2017-10-28T00:00:00"/>
    <s v="Second Class"/>
    <s v="DM-13015"/>
    <s v="Darrin Martin"/>
    <s v="Consumer"/>
    <s v="United States"/>
    <x v="52"/>
    <x v="5"/>
    <n v="78207"/>
    <s v="Central"/>
    <s v="TEC-PH-10002824"/>
    <s v="Technology"/>
    <s v="Phones"/>
    <s v="Jabra SPEAK 410 Multidevice Speakerphone"/>
    <x v="2991"/>
    <n v="5"/>
    <n v="0.2"/>
    <n v="51.497499999999974"/>
  </r>
  <r>
    <n v="3858"/>
    <s v="US-2017-105389"/>
    <d v="2017-10-23T00:00:00"/>
    <d v="2017-10-28T00:00:00"/>
    <s v="Second Class"/>
    <s v="DM-13015"/>
    <s v="Darrin Martin"/>
    <s v="Consumer"/>
    <s v="United States"/>
    <x v="52"/>
    <x v="5"/>
    <n v="78207"/>
    <s v="Central"/>
    <s v="OFF-AR-10000634"/>
    <s v="Office Supplies"/>
    <s v="Art"/>
    <s v="Newell 320"/>
    <x v="1518"/>
    <n v="3"/>
    <n v="0.2"/>
    <n v="0.89880000000000004"/>
  </r>
  <r>
    <n v="3859"/>
    <s v="CA-2014-140816"/>
    <d v="2014-12-20T00:00:00"/>
    <d v="2014-12-20T00:00:00"/>
    <s v="Same Day"/>
    <s v="TC-21295"/>
    <s v="Toby Carlisle"/>
    <s v="Consumer"/>
    <s v="United States"/>
    <x v="377"/>
    <x v="22"/>
    <n v="80229"/>
    <s v="West"/>
    <s v="TEC-AC-10001539"/>
    <s v="Technology"/>
    <s v="Accessories"/>
    <s v="Logitech G430 Surround Sound Gaming Headset with Dolby 7.1 Technology"/>
    <x v="3020"/>
    <n v="7"/>
    <n v="0.2"/>
    <n v="89.588799999999992"/>
  </r>
  <r>
    <n v="3860"/>
    <s v="CA-2017-154039"/>
    <d v="2017-02-17T00:00:00"/>
    <d v="2017-02-22T00:00:00"/>
    <s v="Standard Class"/>
    <s v="JK-16120"/>
    <s v="Julie Kriz"/>
    <s v="Home Office"/>
    <s v="United States"/>
    <x v="22"/>
    <x v="10"/>
    <n v="60653"/>
    <s v="Central"/>
    <s v="FUR-TA-10001932"/>
    <s v="Furniture"/>
    <s v="Tables"/>
    <s v="Chromcraft 48&quot; x 96&quot; Racetrack Double Pedestal Table"/>
    <x v="3021"/>
    <n v="3"/>
    <n v="0.5"/>
    <n v="-269.33760000000001"/>
  </r>
  <r>
    <n v="3861"/>
    <s v="CA-2017-154039"/>
    <d v="2017-02-17T00:00:00"/>
    <d v="2017-02-22T00:00:00"/>
    <s v="Standard Class"/>
    <s v="JK-16120"/>
    <s v="Julie Kriz"/>
    <s v="Home Office"/>
    <s v="United States"/>
    <x v="22"/>
    <x v="10"/>
    <n v="60653"/>
    <s v="Central"/>
    <s v="TEC-PH-10002789"/>
    <s v="Technology"/>
    <s v="Phones"/>
    <s v="LG Exalt"/>
    <x v="1889"/>
    <n v="1"/>
    <n v="0.2"/>
    <n v="10.919299999999996"/>
  </r>
  <r>
    <n v="3862"/>
    <s v="CA-2014-135755"/>
    <d v="2014-05-03T00:00:00"/>
    <d v="2014-05-10T00:00:00"/>
    <s v="Standard Class"/>
    <s v="NC-18415"/>
    <s v="Nathan Cano"/>
    <s v="Consumer"/>
    <s v="United States"/>
    <x v="181"/>
    <x v="15"/>
    <n v="10701"/>
    <s v="East"/>
    <s v="OFF-BI-10004828"/>
    <s v="Office Supplies"/>
    <s v="Binders"/>
    <s v="GBC Poly Designer Binding Covers"/>
    <x v="3022"/>
    <n v="3"/>
    <n v="0.2"/>
    <n v="14.563799999999997"/>
  </r>
  <r>
    <n v="3863"/>
    <s v="CA-2014-135755"/>
    <d v="2014-05-03T00:00:00"/>
    <d v="2014-05-10T00:00:00"/>
    <s v="Standard Class"/>
    <s v="NC-18415"/>
    <s v="Nathan Cano"/>
    <s v="Consumer"/>
    <s v="United States"/>
    <x v="181"/>
    <x v="15"/>
    <n v="10701"/>
    <s v="East"/>
    <s v="OFF-BI-10003981"/>
    <s v="Office Supplies"/>
    <s v="Binders"/>
    <s v="Avery Durable Plastic 1&quot; Binders"/>
    <x v="3023"/>
    <n v="3"/>
    <n v="0.2"/>
    <n v="3.9497999999999998"/>
  </r>
  <r>
    <n v="3864"/>
    <s v="CA-2017-123246"/>
    <d v="2017-10-17T00:00:00"/>
    <d v="2017-10-19T00:00:00"/>
    <s v="Second Class"/>
    <s v="AJ-10960"/>
    <s v="Astrea Jones"/>
    <s v="Consumer"/>
    <s v="United States"/>
    <x v="70"/>
    <x v="1"/>
    <n v="92037"/>
    <s v="West"/>
    <s v="OFF-AR-10001770"/>
    <s v="Office Supplies"/>
    <s v="Art"/>
    <s v="Economy #2 Pencils"/>
    <x v="3024"/>
    <n v="4"/>
    <n v="0"/>
    <n v="2.7664"/>
  </r>
  <r>
    <n v="3865"/>
    <s v="CA-2015-157133"/>
    <d v="2015-11-28T00:00:00"/>
    <d v="2015-12-03T00:00:00"/>
    <s v="Standard Class"/>
    <s v="LC-16885"/>
    <s v="Lena Creighton"/>
    <s v="Consumer"/>
    <s v="United States"/>
    <x v="378"/>
    <x v="10"/>
    <n v="61821"/>
    <s v="Central"/>
    <s v="FUR-FU-10004904"/>
    <s v="Furniture"/>
    <s v="Furnishings"/>
    <s v="Eldon &quot;L&quot; Workstation Diamond Chairmat"/>
    <x v="3025"/>
    <n v="5"/>
    <n v="0.6"/>
    <n v="-182.35200000000003"/>
  </r>
  <r>
    <n v="3866"/>
    <s v="CA-2014-124709"/>
    <d v="2014-07-27T00:00:00"/>
    <d v="2014-07-29T00:00:00"/>
    <s v="Second Class"/>
    <s v="GW-14605"/>
    <s v="Giulietta Weimer"/>
    <s v="Consumer"/>
    <s v="United States"/>
    <x v="8"/>
    <x v="1"/>
    <n v="94122"/>
    <s v="West"/>
    <s v="TEC-AC-10002842"/>
    <s v="Technology"/>
    <s v="Accessories"/>
    <s v="WD My Passport Ultra 2TB Portable External Hard Drive"/>
    <x v="1685"/>
    <n v="2"/>
    <n v="0"/>
    <n v="38.080000000000013"/>
  </r>
  <r>
    <n v="3867"/>
    <s v="CA-2017-146360"/>
    <d v="2017-04-23T00:00:00"/>
    <d v="2017-04-25T00:00:00"/>
    <s v="Second Class"/>
    <s v="SC-20305"/>
    <s v="Sean Christensen"/>
    <s v="Consumer"/>
    <s v="United States"/>
    <x v="104"/>
    <x v="14"/>
    <n v="46226"/>
    <s v="Central"/>
    <s v="TEC-AC-10003590"/>
    <s v="Technology"/>
    <s v="Accessories"/>
    <s v="TRENDnet 56K USB 2.0 Phone, Internet and Fax Modem"/>
    <x v="3026"/>
    <n v="6"/>
    <n v="0"/>
    <n v="55.922399999999996"/>
  </r>
  <r>
    <n v="3868"/>
    <s v="CA-2015-132486"/>
    <d v="2015-10-23T00:00:00"/>
    <d v="2015-10-27T00:00:00"/>
    <s v="Second Class"/>
    <s v="JF-15355"/>
    <s v="Jay Fein"/>
    <s v="Consumer"/>
    <s v="United States"/>
    <x v="70"/>
    <x v="1"/>
    <n v="92105"/>
    <s v="West"/>
    <s v="TEC-AC-10000710"/>
    <s v="Technology"/>
    <s v="Accessories"/>
    <s v="Maxell DVD-RAM Discs"/>
    <x v="3027"/>
    <n v="9"/>
    <n v="0"/>
    <n v="63.777600000000007"/>
  </r>
  <r>
    <n v="3869"/>
    <s v="CA-2015-132486"/>
    <d v="2015-10-23T00:00:00"/>
    <d v="2015-10-27T00:00:00"/>
    <s v="Second Class"/>
    <s v="JF-15355"/>
    <s v="Jay Fein"/>
    <s v="Consumer"/>
    <s v="United States"/>
    <x v="70"/>
    <x v="1"/>
    <n v="92105"/>
    <s v="West"/>
    <s v="FUR-CH-10004495"/>
    <s v="Furniture"/>
    <s v="Chairs"/>
    <s v="Global Leather and Oak Executive Chair, Black"/>
    <x v="3028"/>
    <n v="1"/>
    <n v="0.2"/>
    <n v="27.088199999999965"/>
  </r>
  <r>
    <n v="3870"/>
    <s v="CA-2015-132486"/>
    <d v="2015-10-23T00:00:00"/>
    <d v="2015-10-27T00:00:00"/>
    <s v="Second Class"/>
    <s v="JF-15355"/>
    <s v="Jay Fein"/>
    <s v="Consumer"/>
    <s v="United States"/>
    <x v="70"/>
    <x v="1"/>
    <n v="92105"/>
    <s v="West"/>
    <s v="FUR-CH-10004540"/>
    <s v="Furniture"/>
    <s v="Chairs"/>
    <s v="Global Chrome Stack Chair"/>
    <x v="3029"/>
    <n v="7"/>
    <n v="0.2"/>
    <n v="16.797200000000004"/>
  </r>
  <r>
    <n v="3871"/>
    <s v="CA-2015-132486"/>
    <d v="2015-10-23T00:00:00"/>
    <d v="2015-10-27T00:00:00"/>
    <s v="Second Class"/>
    <s v="JF-15355"/>
    <s v="Jay Fein"/>
    <s v="Consumer"/>
    <s v="United States"/>
    <x v="70"/>
    <x v="1"/>
    <n v="92105"/>
    <s v="West"/>
    <s v="OFF-PA-10004971"/>
    <s v="Office Supplies"/>
    <s v="Paper"/>
    <s v="Xerox 196"/>
    <x v="1057"/>
    <n v="2"/>
    <n v="0"/>
    <n v="5.6644000000000005"/>
  </r>
  <r>
    <n v="3872"/>
    <s v="CA-2015-132486"/>
    <d v="2015-10-23T00:00:00"/>
    <d v="2015-10-27T00:00:00"/>
    <s v="Second Class"/>
    <s v="JF-15355"/>
    <s v="Jay Fein"/>
    <s v="Consumer"/>
    <s v="United States"/>
    <x v="70"/>
    <x v="1"/>
    <n v="92105"/>
    <s v="West"/>
    <s v="OFF-EN-10002600"/>
    <s v="Office Supplies"/>
    <s v="Envelopes"/>
    <s v="Redi-Strip #10 Envelopes, 4 1/8 x 9 1/2"/>
    <x v="3030"/>
    <n v="4"/>
    <n v="0"/>
    <n v="5.6639999999999997"/>
  </r>
  <r>
    <n v="3873"/>
    <s v="CA-2015-132486"/>
    <d v="2015-10-23T00:00:00"/>
    <d v="2015-10-27T00:00:00"/>
    <s v="Second Class"/>
    <s v="JF-15355"/>
    <s v="Jay Fein"/>
    <s v="Consumer"/>
    <s v="United States"/>
    <x v="70"/>
    <x v="1"/>
    <n v="92105"/>
    <s v="West"/>
    <s v="FUR-CH-10001854"/>
    <s v="Furniture"/>
    <s v="Chairs"/>
    <s v="Office Star - Professional Matrix Back Chair with 2-to-1 Synchro Tilt and Mesh Fabric Seat"/>
    <x v="3031"/>
    <n v="3"/>
    <n v="0.2"/>
    <n v="42.117600000000039"/>
  </r>
  <r>
    <n v="3874"/>
    <s v="CA-2016-136231"/>
    <d v="2016-09-05T00:00:00"/>
    <d v="2016-09-07T00:00:00"/>
    <s v="Second Class"/>
    <s v="DM-13015"/>
    <s v="Darrin Martin"/>
    <s v="Consumer"/>
    <s v="United States"/>
    <x v="271"/>
    <x v="18"/>
    <n v="37604"/>
    <s v="South"/>
    <s v="OFF-EN-10001099"/>
    <s v="Office Supplies"/>
    <s v="Envelopes"/>
    <s v="Staple envelope"/>
    <x v="3032"/>
    <n v="3"/>
    <n v="0.2"/>
    <n v="7.6283999999999974"/>
  </r>
  <r>
    <n v="3875"/>
    <s v="CA-2016-136231"/>
    <d v="2016-09-05T00:00:00"/>
    <d v="2016-09-07T00:00:00"/>
    <s v="Second Class"/>
    <s v="DM-13015"/>
    <s v="Darrin Martin"/>
    <s v="Consumer"/>
    <s v="United States"/>
    <x v="271"/>
    <x v="18"/>
    <n v="37604"/>
    <s v="South"/>
    <s v="OFF-BI-10001597"/>
    <s v="Office Supplies"/>
    <s v="Binders"/>
    <s v="Wilson Jones Ledger-Size, Piano-Hinge Binder, 2&quot;, Blue"/>
    <x v="3033"/>
    <n v="7"/>
    <n v="0.7"/>
    <n v="-63.109199999999987"/>
  </r>
  <r>
    <n v="3876"/>
    <s v="CA-2016-136231"/>
    <d v="2016-09-05T00:00:00"/>
    <d v="2016-09-07T00:00:00"/>
    <s v="Second Class"/>
    <s v="DM-13015"/>
    <s v="Darrin Martin"/>
    <s v="Consumer"/>
    <s v="United States"/>
    <x v="271"/>
    <x v="18"/>
    <n v="37604"/>
    <s v="South"/>
    <s v="TEC-PH-10002660"/>
    <s v="Technology"/>
    <s v="Phones"/>
    <s v="Nortel Networks T7316 E Nt8 B27"/>
    <x v="3034"/>
    <n v="2"/>
    <n v="0.2"/>
    <n v="6.7990000000000066"/>
  </r>
  <r>
    <n v="3877"/>
    <s v="CA-2016-136231"/>
    <d v="2016-09-05T00:00:00"/>
    <d v="2016-09-07T00:00:00"/>
    <s v="Second Class"/>
    <s v="DM-13015"/>
    <s v="Darrin Martin"/>
    <s v="Consumer"/>
    <s v="United States"/>
    <x v="271"/>
    <x v="18"/>
    <n v="37604"/>
    <s v="South"/>
    <s v="OFF-PA-10000327"/>
    <s v="Office Supplies"/>
    <s v="Paper"/>
    <s v="Xerox 1971"/>
    <x v="1518"/>
    <n v="3"/>
    <n v="0.2"/>
    <n v="3.2099999999999982"/>
  </r>
  <r>
    <n v="3878"/>
    <s v="CA-2016-140641"/>
    <d v="2016-10-28T00:00:00"/>
    <d v="2016-11-02T00:00:00"/>
    <s v="Standard Class"/>
    <s v="EP-13915"/>
    <s v="Emily Phan"/>
    <s v="Consumer"/>
    <s v="United States"/>
    <x v="67"/>
    <x v="2"/>
    <n v="33614"/>
    <s v="South"/>
    <s v="OFF-BI-10001191"/>
    <s v="Office Supplies"/>
    <s v="Binders"/>
    <s v="Canvas Sectional Post Binders"/>
    <x v="3035"/>
    <n v="5"/>
    <n v="0.7"/>
    <n v="-26.732999999999997"/>
  </r>
  <r>
    <n v="3879"/>
    <s v="CA-2014-151001"/>
    <d v="2014-04-05T00:00:00"/>
    <d v="2014-04-07T00:00:00"/>
    <s v="First Class"/>
    <s v="JG-15805"/>
    <s v="John Grady"/>
    <s v="Corporate"/>
    <s v="United States"/>
    <x v="27"/>
    <x v="10"/>
    <n v="62521"/>
    <s v="Central"/>
    <s v="OFF-ST-10003455"/>
    <s v="Office Supplies"/>
    <s v="Storage"/>
    <s v="Tenex File Box, Personal Filing Tote with Lid, Black"/>
    <x v="1612"/>
    <n v="4"/>
    <n v="0.2"/>
    <n v="3.7224000000000004"/>
  </r>
  <r>
    <n v="3880"/>
    <s v="CA-2014-151001"/>
    <d v="2014-04-05T00:00:00"/>
    <d v="2014-04-07T00:00:00"/>
    <s v="First Class"/>
    <s v="JG-15805"/>
    <s v="John Grady"/>
    <s v="Corporate"/>
    <s v="United States"/>
    <x v="27"/>
    <x v="10"/>
    <n v="62521"/>
    <s v="Central"/>
    <s v="OFF-ST-10001031"/>
    <s v="Office Supplies"/>
    <s v="Storage"/>
    <s v="Adjustable Personal File Tote"/>
    <x v="3036"/>
    <n v="4"/>
    <n v="0.2"/>
    <n v="3.9072000000000031"/>
  </r>
  <r>
    <n v="3881"/>
    <s v="CA-2015-129896"/>
    <d v="2015-06-15T00:00:00"/>
    <d v="2015-06-20T00:00:00"/>
    <s v="Standard Class"/>
    <s v="PF-19120"/>
    <s v="Peter Fuller"/>
    <s v="Consumer"/>
    <s v="United States"/>
    <x v="23"/>
    <x v="16"/>
    <n v="85234"/>
    <s v="West"/>
    <s v="OFF-PA-10002245"/>
    <s v="Office Supplies"/>
    <s v="Paper"/>
    <s v="Xerox 1895"/>
    <x v="383"/>
    <n v="2"/>
    <n v="0.2"/>
    <n v="2.9899999999999993"/>
  </r>
  <r>
    <n v="3882"/>
    <s v="CA-2015-129896"/>
    <d v="2015-06-15T00:00:00"/>
    <d v="2015-06-20T00:00:00"/>
    <s v="Standard Class"/>
    <s v="PF-19120"/>
    <s v="Peter Fuller"/>
    <s v="Consumer"/>
    <s v="United States"/>
    <x v="23"/>
    <x v="16"/>
    <n v="85234"/>
    <s v="West"/>
    <s v="OFF-ST-10004804"/>
    <s v="Office Supplies"/>
    <s v="Storage"/>
    <s v="Belkin 19&quot; Vented Equipment Shelf, Black"/>
    <x v="250"/>
    <n v="2"/>
    <n v="0.2"/>
    <n v="-19.562399999999997"/>
  </r>
  <r>
    <n v="3883"/>
    <s v="CA-2015-129896"/>
    <d v="2015-06-15T00:00:00"/>
    <d v="2015-06-20T00:00:00"/>
    <s v="Standard Class"/>
    <s v="PF-19120"/>
    <s v="Peter Fuller"/>
    <s v="Consumer"/>
    <s v="United States"/>
    <x v="23"/>
    <x v="16"/>
    <n v="85234"/>
    <s v="West"/>
    <s v="FUR-FU-10004904"/>
    <s v="Furniture"/>
    <s v="Furnishings"/>
    <s v="Eldon &quot;L&quot; Workstation Diamond Chairmat"/>
    <x v="3037"/>
    <n v="6"/>
    <n v="0.2"/>
    <n v="-36.470400000000041"/>
  </r>
  <r>
    <n v="3884"/>
    <s v="CA-2015-129896"/>
    <d v="2015-06-15T00:00:00"/>
    <d v="2015-06-20T00:00:00"/>
    <s v="Standard Class"/>
    <s v="PF-19120"/>
    <s v="Peter Fuller"/>
    <s v="Consumer"/>
    <s v="United States"/>
    <x v="23"/>
    <x v="16"/>
    <n v="85234"/>
    <s v="West"/>
    <s v="FUR-FU-10002396"/>
    <s v="Furniture"/>
    <s v="Furnishings"/>
    <s v="DAX Copper Panel Document Frame, 5 x 7 Size"/>
    <x v="3038"/>
    <n v="4"/>
    <n v="0.2"/>
    <n v="11.070400000000003"/>
  </r>
  <r>
    <n v="3885"/>
    <s v="CA-2014-152849"/>
    <d v="2014-07-05T00:00:00"/>
    <d v="2014-07-12T00:00:00"/>
    <s v="Standard Class"/>
    <s v="DW-13195"/>
    <s v="David Wiener"/>
    <s v="Corporate"/>
    <s v="United States"/>
    <x v="289"/>
    <x v="18"/>
    <n v="37918"/>
    <s v="South"/>
    <s v="OFF-AR-10002833"/>
    <s v="Office Supplies"/>
    <s v="Art"/>
    <s v="Newell 322"/>
    <x v="972"/>
    <n v="3"/>
    <n v="0.2"/>
    <n v="0.3822000000000001"/>
  </r>
  <r>
    <n v="3886"/>
    <s v="US-2017-127341"/>
    <d v="2017-01-29T00:00:00"/>
    <d v="2017-02-02T00:00:00"/>
    <s v="Standard Class"/>
    <s v="CK-12595"/>
    <s v="Clytie Kelty"/>
    <s v="Consumer"/>
    <s v="United States"/>
    <x v="22"/>
    <x v="10"/>
    <n v="60653"/>
    <s v="Central"/>
    <s v="OFF-BI-10001072"/>
    <s v="Office Supplies"/>
    <s v="Binders"/>
    <s v="GBC Clear Cover, 8-1/2 x 11, unpunched, 25 covers per pack"/>
    <x v="3039"/>
    <n v="4"/>
    <n v="0.8"/>
    <n v="-20.617600000000003"/>
  </r>
  <r>
    <n v="3887"/>
    <s v="CA-2016-167759"/>
    <d v="2016-03-03T00:00:00"/>
    <d v="2016-03-08T00:00:00"/>
    <s v="Second Class"/>
    <s v="CC-12670"/>
    <s v="Craig Carreira"/>
    <s v="Consumer"/>
    <s v="United States"/>
    <x v="41"/>
    <x v="14"/>
    <n v="47401"/>
    <s v="Central"/>
    <s v="TEC-PH-10003171"/>
    <s v="Technology"/>
    <s v="Phones"/>
    <s v="Plantronics Encore H101 Dual Earpieces Headset"/>
    <x v="3040"/>
    <n v="3"/>
    <n v="0"/>
    <n v="37.757999999999996"/>
  </r>
  <r>
    <n v="3888"/>
    <s v="CA-2014-100895"/>
    <d v="2014-06-02T00:00:00"/>
    <d v="2014-06-06T00:00:00"/>
    <s v="Standard Class"/>
    <s v="SV-20785"/>
    <s v="Stewart Visinsky"/>
    <s v="Consumer"/>
    <s v="United States"/>
    <x v="185"/>
    <x v="32"/>
    <n v="30076"/>
    <s v="South"/>
    <s v="OFF-AR-10004511"/>
    <s v="Office Supplies"/>
    <s v="Art"/>
    <s v="Sanford Colorific Scented Colored Pencils, 12/Pack"/>
    <x v="18"/>
    <n v="2"/>
    <n v="0"/>
    <n v="2.6536"/>
  </r>
  <r>
    <n v="3889"/>
    <s v="CA-2014-100895"/>
    <d v="2014-06-02T00:00:00"/>
    <d v="2014-06-06T00:00:00"/>
    <s v="Standard Class"/>
    <s v="SV-20785"/>
    <s v="Stewart Visinsky"/>
    <s v="Consumer"/>
    <s v="United States"/>
    <x v="185"/>
    <x v="32"/>
    <n v="30076"/>
    <s v="South"/>
    <s v="TEC-PH-10001425"/>
    <s v="Technology"/>
    <s v="Phones"/>
    <s v="Mophie Juice Pack Helium for iPhone"/>
    <x v="764"/>
    <n v="3"/>
    <n v="0"/>
    <n v="67.191599999999994"/>
  </r>
  <r>
    <n v="3890"/>
    <s v="CA-2014-100895"/>
    <d v="2014-06-02T00:00:00"/>
    <d v="2014-06-06T00:00:00"/>
    <s v="Standard Class"/>
    <s v="SV-20785"/>
    <s v="Stewart Visinsky"/>
    <s v="Consumer"/>
    <s v="United States"/>
    <x v="185"/>
    <x v="32"/>
    <n v="30076"/>
    <s v="South"/>
    <s v="OFF-ST-10001490"/>
    <s v="Office Supplies"/>
    <s v="Storage"/>
    <s v="Hot File 7-Pocket, Floor Stand"/>
    <x v="3041"/>
    <n v="2"/>
    <n v="0"/>
    <n v="107.08199999999997"/>
  </r>
  <r>
    <n v="3891"/>
    <s v="US-2016-163881"/>
    <d v="2016-11-24T00:00:00"/>
    <d v="2016-11-30T00:00:00"/>
    <s v="Standard Class"/>
    <s v="SP-20860"/>
    <s v="Sung Pak"/>
    <s v="Corporate"/>
    <s v="United States"/>
    <x v="1"/>
    <x v="1"/>
    <n v="90036"/>
    <s v="West"/>
    <s v="TEC-AC-10003033"/>
    <s v="Technology"/>
    <s v="Accessories"/>
    <s v="Plantronics CS510 - Over-the-Head monaural Wireless Headset System"/>
    <x v="3042"/>
    <n v="2"/>
    <n v="0"/>
    <n v="217.76699999999994"/>
  </r>
  <r>
    <n v="3892"/>
    <s v="US-2016-163881"/>
    <d v="2016-11-24T00:00:00"/>
    <d v="2016-11-30T00:00:00"/>
    <s v="Standard Class"/>
    <s v="SP-20860"/>
    <s v="Sung Pak"/>
    <s v="Corporate"/>
    <s v="United States"/>
    <x v="1"/>
    <x v="1"/>
    <n v="90036"/>
    <s v="West"/>
    <s v="FUR-CH-10001394"/>
    <s v="Furniture"/>
    <s v="Chairs"/>
    <s v="Global Leather Executive Chair"/>
    <x v="3043"/>
    <n v="6"/>
    <n v="0.2"/>
    <n v="210.59399999999977"/>
  </r>
  <r>
    <n v="3893"/>
    <s v="US-2016-163881"/>
    <d v="2016-11-24T00:00:00"/>
    <d v="2016-11-30T00:00:00"/>
    <s v="Standard Class"/>
    <s v="SP-20860"/>
    <s v="Sung Pak"/>
    <s v="Corporate"/>
    <s v="United States"/>
    <x v="1"/>
    <x v="1"/>
    <n v="90036"/>
    <s v="West"/>
    <s v="TEC-AC-10000420"/>
    <s v="Technology"/>
    <s v="Accessories"/>
    <s v="Logitech G500s Laser Gaming Mouse with Adjustable Weight Tuning"/>
    <x v="3044"/>
    <n v="8"/>
    <n v="0"/>
    <n v="190.37279999999998"/>
  </r>
  <r>
    <n v="3894"/>
    <s v="US-2016-144547"/>
    <d v="2016-11-10T00:00:00"/>
    <d v="2016-11-14T00:00:00"/>
    <s v="Standard Class"/>
    <s v="MS-17770"/>
    <s v="Maxwell Schwartz"/>
    <s v="Consumer"/>
    <s v="United States"/>
    <x v="12"/>
    <x v="5"/>
    <n v="77036"/>
    <s v="Central"/>
    <s v="TEC-AC-10004901"/>
    <s v="Technology"/>
    <s v="Accessories"/>
    <s v="Kensington SlimBlade Notebook Wireless Mouse with Nano Receiver "/>
    <x v="1790"/>
    <n v="7"/>
    <n v="0.2"/>
    <n v="48.990200000000002"/>
  </r>
  <r>
    <n v="3895"/>
    <s v="US-2014-112200"/>
    <d v="2014-11-22T00:00:00"/>
    <d v="2014-11-28T00:00:00"/>
    <s v="Standard Class"/>
    <s v="TC-21475"/>
    <s v="Tony Chapman"/>
    <s v="Home Office"/>
    <s v="United States"/>
    <x v="348"/>
    <x v="10"/>
    <n v="60440"/>
    <s v="Central"/>
    <s v="OFF-BI-10002571"/>
    <s v="Office Supplies"/>
    <s v="Binders"/>
    <s v="Avery Framed View Binder, EZD Ring (Locking), Navy, 1 1/2&quot;"/>
    <x v="3045"/>
    <n v="5"/>
    <n v="0.8"/>
    <n v="-16.467000000000002"/>
  </r>
  <r>
    <n v="3896"/>
    <s v="CA-2017-110212"/>
    <d v="2017-05-01T00:00:00"/>
    <d v="2017-05-05T00:00:00"/>
    <s v="Standard Class"/>
    <s v="SJ-20125"/>
    <s v="Sanjit Jacobs"/>
    <s v="Home Office"/>
    <s v="United States"/>
    <x v="379"/>
    <x v="36"/>
    <n v="71854"/>
    <s v="South"/>
    <s v="TEC-AC-10002331"/>
    <s v="Technology"/>
    <s v="Accessories"/>
    <s v="Maxell 74 Minute CDR, 10/Pack"/>
    <x v="3046"/>
    <n v="5"/>
    <n v="0"/>
    <n v="18.093"/>
  </r>
  <r>
    <n v="3897"/>
    <s v="CA-2017-134285"/>
    <d v="2017-12-07T00:00:00"/>
    <d v="2017-12-12T00:00:00"/>
    <s v="Standard Class"/>
    <s v="DS-13180"/>
    <s v="David Smith"/>
    <s v="Corporate"/>
    <s v="United States"/>
    <x v="52"/>
    <x v="5"/>
    <n v="78207"/>
    <s v="Central"/>
    <s v="OFF-FA-10000611"/>
    <s v="Office Supplies"/>
    <s v="Fasteners"/>
    <s v="Binder Clips by OIC"/>
    <x v="3047"/>
    <n v="3"/>
    <n v="0.2"/>
    <n v="1.2431999999999999"/>
  </r>
  <r>
    <n v="3898"/>
    <s v="CA-2017-134285"/>
    <d v="2017-12-07T00:00:00"/>
    <d v="2017-12-12T00:00:00"/>
    <s v="Standard Class"/>
    <s v="DS-13180"/>
    <s v="David Smith"/>
    <s v="Corporate"/>
    <s v="United States"/>
    <x v="52"/>
    <x v="5"/>
    <n v="78207"/>
    <s v="Central"/>
    <s v="OFF-PA-10000304"/>
    <s v="Office Supplies"/>
    <s v="Paper"/>
    <s v="Xerox 1995"/>
    <x v="12"/>
    <n v="3"/>
    <n v="0.2"/>
    <n v="5.4432"/>
  </r>
  <r>
    <n v="3899"/>
    <s v="CA-2017-102267"/>
    <d v="2017-11-30T00:00:00"/>
    <d v="2017-12-04T00:00:00"/>
    <s v="Standard Class"/>
    <s v="SC-20800"/>
    <s v="Stuart Calhoun"/>
    <s v="Consumer"/>
    <s v="United States"/>
    <x v="380"/>
    <x v="5"/>
    <n v="78539"/>
    <s v="Central"/>
    <s v="OFF-FA-10000611"/>
    <s v="Office Supplies"/>
    <s v="Fasteners"/>
    <s v="Binder Clips by OIC"/>
    <x v="3005"/>
    <n v="2"/>
    <n v="0.2"/>
    <n v="0.82879999999999987"/>
  </r>
  <r>
    <n v="3900"/>
    <s v="CA-2017-157980"/>
    <d v="2017-12-07T00:00:00"/>
    <d v="2017-12-09T00:00:00"/>
    <s v="First Class"/>
    <s v="SH-20395"/>
    <s v="Shahid Hopkins"/>
    <s v="Consumer"/>
    <s v="United States"/>
    <x v="167"/>
    <x v="24"/>
    <n v="43615"/>
    <s v="East"/>
    <s v="TEC-AC-10002567"/>
    <s v="Technology"/>
    <s v="Accessories"/>
    <s v="Logitech G602 Wireless Gaming Mouse"/>
    <x v="2506"/>
    <n v="2"/>
    <n v="0.2"/>
    <n v="25.596799999999998"/>
  </r>
  <r>
    <n v="3901"/>
    <s v="CA-2015-121097"/>
    <d v="2015-01-03T00:00:00"/>
    <d v="2015-01-08T00:00:00"/>
    <s v="Standard Class"/>
    <s v="SF-20965"/>
    <s v="Sylvia Foulston"/>
    <s v="Corporate"/>
    <s v="United States"/>
    <x v="381"/>
    <x v="5"/>
    <n v="77520"/>
    <s v="Central"/>
    <s v="OFF-PA-10001937"/>
    <s v="Office Supplies"/>
    <s v="Paper"/>
    <s v="Xerox 21"/>
    <x v="563"/>
    <n v="2"/>
    <n v="0.2"/>
    <n v="3.6288"/>
  </r>
  <r>
    <n v="3902"/>
    <s v="CA-2015-151043"/>
    <d v="2015-11-14T00:00:00"/>
    <d v="2015-11-20T00:00:00"/>
    <s v="Standard Class"/>
    <s v="MG-17680"/>
    <s v="Maureen Gastineau"/>
    <s v="Home Office"/>
    <s v="United States"/>
    <x v="10"/>
    <x v="9"/>
    <n v="19143"/>
    <s v="East"/>
    <s v="TEC-AC-10001090"/>
    <s v="Technology"/>
    <s v="Accessories"/>
    <s v="Micro Innovations Wireless Classic Keyboard with Mouse"/>
    <x v="736"/>
    <n v="2"/>
    <n v="0.2"/>
    <n v="-1.199600000000002"/>
  </r>
  <r>
    <n v="3903"/>
    <s v="US-2015-119312"/>
    <d v="2015-10-02T00:00:00"/>
    <d v="2015-10-07T00:00:00"/>
    <s v="Second Class"/>
    <s v="CS-12400"/>
    <s v="Christopher Schild"/>
    <s v="Home Office"/>
    <s v="United States"/>
    <x v="1"/>
    <x v="1"/>
    <n v="90045"/>
    <s v="West"/>
    <s v="OFF-ST-10000943"/>
    <s v="Office Supplies"/>
    <s v="Storage"/>
    <s v="Eldon ProFile File 'N Store Portable File Tub Letter/Legal Size Black"/>
    <x v="3048"/>
    <n v="14"/>
    <n v="0"/>
    <n v="75.6952"/>
  </r>
  <r>
    <n v="3904"/>
    <s v="CA-2015-167010"/>
    <d v="2015-04-05T00:00:00"/>
    <d v="2015-04-10T00:00:00"/>
    <s v="Standard Class"/>
    <s v="VT-21700"/>
    <s v="Valerie Takahito"/>
    <s v="Home Office"/>
    <s v="United States"/>
    <x v="10"/>
    <x v="9"/>
    <n v="19143"/>
    <s v="East"/>
    <s v="OFF-AP-10004036"/>
    <s v="Office Supplies"/>
    <s v="Appliances"/>
    <s v="Bionaire 99.97% HEPA Air Cleaner"/>
    <x v="3049"/>
    <n v="7"/>
    <n v="0.2"/>
    <n v="18.396000000000001"/>
  </r>
  <r>
    <n v="3905"/>
    <s v="CA-2015-167010"/>
    <d v="2015-04-05T00:00:00"/>
    <d v="2015-04-10T00:00:00"/>
    <s v="Standard Class"/>
    <s v="VT-21700"/>
    <s v="Valerie Takahito"/>
    <s v="Home Office"/>
    <s v="United States"/>
    <x v="10"/>
    <x v="9"/>
    <n v="19143"/>
    <s v="East"/>
    <s v="OFF-ST-10003816"/>
    <s v="Office Supplies"/>
    <s v="Storage"/>
    <s v="Fellowes High-Stak Drawer Files"/>
    <x v="2533"/>
    <n v="4"/>
    <n v="0.2"/>
    <n v="21.142799999999966"/>
  </r>
  <r>
    <n v="3906"/>
    <s v="CA-2015-167010"/>
    <d v="2015-04-05T00:00:00"/>
    <d v="2015-04-10T00:00:00"/>
    <s v="Standard Class"/>
    <s v="VT-21700"/>
    <s v="Valerie Takahito"/>
    <s v="Home Office"/>
    <s v="United States"/>
    <x v="10"/>
    <x v="9"/>
    <n v="19143"/>
    <s v="East"/>
    <s v="OFF-BI-10002072"/>
    <s v="Office Supplies"/>
    <s v="Binders"/>
    <s v="Cardinal Slant-D Ring Binders"/>
    <x v="3050"/>
    <n v="4"/>
    <n v="0.7"/>
    <n v="-6.9519999999999982"/>
  </r>
  <r>
    <n v="3907"/>
    <s v="CA-2015-167010"/>
    <d v="2015-04-05T00:00:00"/>
    <d v="2015-04-10T00:00:00"/>
    <s v="Standard Class"/>
    <s v="VT-21700"/>
    <s v="Valerie Takahito"/>
    <s v="Home Office"/>
    <s v="United States"/>
    <x v="10"/>
    <x v="9"/>
    <n v="19143"/>
    <s v="East"/>
    <s v="FUR-FU-10001468"/>
    <s v="Furniture"/>
    <s v="Furnishings"/>
    <s v="Tenex Antistatic Computer Chair Mats"/>
    <x v="1957"/>
    <n v="4"/>
    <n v="0.2"/>
    <n v="-68.392000000000053"/>
  </r>
  <r>
    <n v="3908"/>
    <s v="CA-2015-167010"/>
    <d v="2015-04-05T00:00:00"/>
    <d v="2015-04-10T00:00:00"/>
    <s v="Standard Class"/>
    <s v="VT-21700"/>
    <s v="Valerie Takahito"/>
    <s v="Home Office"/>
    <s v="United States"/>
    <x v="10"/>
    <x v="9"/>
    <n v="19143"/>
    <s v="East"/>
    <s v="TEC-PH-10000347"/>
    <s v="Technology"/>
    <s v="Phones"/>
    <s v="Cush Cases Heavy Duty Rugged Cover Case for Samsung Galaxy S5 - Purple"/>
    <x v="546"/>
    <n v="5"/>
    <n v="0.4"/>
    <n v="-3.2175000000000002"/>
  </r>
  <r>
    <n v="3909"/>
    <s v="CA-2015-167010"/>
    <d v="2015-04-05T00:00:00"/>
    <d v="2015-04-10T00:00:00"/>
    <s v="Standard Class"/>
    <s v="VT-21700"/>
    <s v="Valerie Takahito"/>
    <s v="Home Office"/>
    <s v="United States"/>
    <x v="10"/>
    <x v="9"/>
    <n v="19143"/>
    <s v="East"/>
    <s v="TEC-PH-10002844"/>
    <s v="Technology"/>
    <s v="Phones"/>
    <s v="Speck Products Candyshell Flip Case"/>
    <x v="3051"/>
    <n v="2"/>
    <n v="0.4"/>
    <n v="-9.7972000000000037"/>
  </r>
  <r>
    <n v="3910"/>
    <s v="CA-2015-167010"/>
    <d v="2015-04-05T00:00:00"/>
    <d v="2015-04-10T00:00:00"/>
    <s v="Standard Class"/>
    <s v="VT-21700"/>
    <s v="Valerie Takahito"/>
    <s v="Home Office"/>
    <s v="United States"/>
    <x v="10"/>
    <x v="9"/>
    <n v="19143"/>
    <s v="East"/>
    <s v="FUR-FU-10001037"/>
    <s v="Furniture"/>
    <s v="Furnishings"/>
    <s v="DAX Charcoal/Nickel-Tone Document Frame, 5 x 7"/>
    <x v="3052"/>
    <n v="1"/>
    <n v="0.2"/>
    <n v="2.37"/>
  </r>
  <r>
    <n v="3911"/>
    <s v="CA-2015-167010"/>
    <d v="2015-04-05T00:00:00"/>
    <d v="2015-04-10T00:00:00"/>
    <s v="Standard Class"/>
    <s v="VT-21700"/>
    <s v="Valerie Takahito"/>
    <s v="Home Office"/>
    <s v="United States"/>
    <x v="10"/>
    <x v="9"/>
    <n v="19143"/>
    <s v="East"/>
    <s v="FUR-BO-10004218"/>
    <s v="Furniture"/>
    <s v="Bookcases"/>
    <s v="Bush Heritage Pine Collection 5-Shelf Bookcase, Albany Pine Finish, *Special Order"/>
    <x v="3053"/>
    <n v="5"/>
    <n v="0.5"/>
    <n v="-211.47"/>
  </r>
  <r>
    <n v="3912"/>
    <s v="CA-2017-126788"/>
    <d v="2017-06-05T00:00:00"/>
    <d v="2017-06-06T00:00:00"/>
    <s v="First Class"/>
    <s v="AB-10105"/>
    <s v="Adrian Barton"/>
    <s v="Consumer"/>
    <s v="United States"/>
    <x v="352"/>
    <x v="5"/>
    <n v="77581"/>
    <s v="Central"/>
    <s v="TEC-PH-10001619"/>
    <s v="Technology"/>
    <s v="Phones"/>
    <s v="LG G3"/>
    <x v="553"/>
    <n v="3"/>
    <n v="0.2"/>
    <n v="52.917299999999955"/>
  </r>
  <r>
    <n v="3913"/>
    <s v="CA-2017-148068"/>
    <d v="2017-09-18T00:00:00"/>
    <d v="2017-09-25T00:00:00"/>
    <s v="Standard Class"/>
    <s v="MM-18280"/>
    <s v="Muhammed MacIntyre"/>
    <s v="Corporate"/>
    <s v="United States"/>
    <x v="20"/>
    <x v="15"/>
    <n v="10035"/>
    <s v="East"/>
    <s v="OFF-PA-10001639"/>
    <s v="Office Supplies"/>
    <s v="Paper"/>
    <s v="Xerox 203"/>
    <x v="541"/>
    <n v="3"/>
    <n v="0"/>
    <n v="9.3312000000000008"/>
  </r>
  <r>
    <n v="3914"/>
    <s v="CA-2017-148068"/>
    <d v="2017-09-18T00:00:00"/>
    <d v="2017-09-25T00:00:00"/>
    <s v="Standard Class"/>
    <s v="MM-18280"/>
    <s v="Muhammed MacIntyre"/>
    <s v="Corporate"/>
    <s v="United States"/>
    <x v="20"/>
    <x v="15"/>
    <n v="10035"/>
    <s v="East"/>
    <s v="FUR-FU-10002268"/>
    <s v="Furniture"/>
    <s v="Furnishings"/>
    <s v="Ultra Door Push Plate"/>
    <x v="765"/>
    <n v="2"/>
    <n v="0"/>
    <n v="3.2405999999999997"/>
  </r>
  <r>
    <n v="3915"/>
    <s v="US-2017-142573"/>
    <d v="2017-07-18T00:00:00"/>
    <d v="2017-07-23T00:00:00"/>
    <s v="Standard Class"/>
    <s v="ML-17410"/>
    <s v="Maris LaWare"/>
    <s v="Consumer"/>
    <s v="United States"/>
    <x v="42"/>
    <x v="16"/>
    <n v="85023"/>
    <s v="West"/>
    <s v="FUR-TA-10001932"/>
    <s v="Furniture"/>
    <s v="Tables"/>
    <s v="Chromcraft 48&quot; x 96&quot; Racetrack Double Pedestal Table"/>
    <x v="3054"/>
    <n v="5"/>
    <n v="0.5"/>
    <n v="-448.89599999999996"/>
  </r>
  <r>
    <n v="3916"/>
    <s v="US-2017-142573"/>
    <d v="2017-07-18T00:00:00"/>
    <d v="2017-07-23T00:00:00"/>
    <s v="Standard Class"/>
    <s v="ML-17410"/>
    <s v="Maris LaWare"/>
    <s v="Consumer"/>
    <s v="United States"/>
    <x v="42"/>
    <x v="16"/>
    <n v="85023"/>
    <s v="West"/>
    <s v="FUR-CH-10004218"/>
    <s v="Furniture"/>
    <s v="Chairs"/>
    <s v="Global Fabric Manager's Chair, Dark Gray"/>
    <x v="224"/>
    <n v="2"/>
    <n v="0.2"/>
    <n v="10.098000000000006"/>
  </r>
  <r>
    <n v="3917"/>
    <s v="US-2017-142573"/>
    <d v="2017-07-18T00:00:00"/>
    <d v="2017-07-23T00:00:00"/>
    <s v="Standard Class"/>
    <s v="ML-17410"/>
    <s v="Maris LaWare"/>
    <s v="Consumer"/>
    <s v="United States"/>
    <x v="42"/>
    <x v="16"/>
    <n v="85023"/>
    <s v="West"/>
    <s v="OFF-PA-10000246"/>
    <s v="Office Supplies"/>
    <s v="Paper"/>
    <s v="Riverleaf Stik-Withit Designer Note Cubes"/>
    <x v="3055"/>
    <n v="2"/>
    <n v="0.2"/>
    <n v="5.2312000000000003"/>
  </r>
  <r>
    <n v="3918"/>
    <s v="US-2017-142573"/>
    <d v="2017-07-18T00:00:00"/>
    <d v="2017-07-23T00:00:00"/>
    <s v="Standard Class"/>
    <s v="ML-17410"/>
    <s v="Maris LaWare"/>
    <s v="Consumer"/>
    <s v="United States"/>
    <x v="42"/>
    <x v="16"/>
    <n v="85023"/>
    <s v="West"/>
    <s v="OFF-BI-10003350"/>
    <s v="Office Supplies"/>
    <s v="Binders"/>
    <s v="Acco Expandable Hanging Binders"/>
    <x v="3056"/>
    <n v="4"/>
    <n v="0.7"/>
    <n v="-6.1247999999999987"/>
  </r>
  <r>
    <n v="3919"/>
    <s v="US-2017-142573"/>
    <d v="2017-07-18T00:00:00"/>
    <d v="2017-07-23T00:00:00"/>
    <s v="Standard Class"/>
    <s v="ML-17410"/>
    <s v="Maris LaWare"/>
    <s v="Consumer"/>
    <s v="United States"/>
    <x v="42"/>
    <x v="16"/>
    <n v="85023"/>
    <s v="West"/>
    <s v="FUR-CH-10000513"/>
    <s v="Furniture"/>
    <s v="Chairs"/>
    <s v="High-Back Leather Manager's Chair"/>
    <x v="3057"/>
    <n v="3"/>
    <n v="0.2"/>
    <n v="-42.89670000000001"/>
  </r>
  <r>
    <n v="3920"/>
    <s v="US-2015-148817"/>
    <d v="2015-12-01T00:00:00"/>
    <d v="2015-12-07T00:00:00"/>
    <s v="Standard Class"/>
    <s v="KD-16495"/>
    <s v="Keith Dawkins"/>
    <s v="Corporate"/>
    <s v="United States"/>
    <x v="269"/>
    <x v="17"/>
    <n v="23320"/>
    <s v="South"/>
    <s v="OFF-ST-10001321"/>
    <s v="Office Supplies"/>
    <s v="Storage"/>
    <s v="Decoflex Hanging Personal Folder File, Blue"/>
    <x v="3058"/>
    <n v="4"/>
    <n v="0"/>
    <n v="16.653600000000004"/>
  </r>
  <r>
    <n v="3921"/>
    <s v="US-2015-148817"/>
    <d v="2015-12-01T00:00:00"/>
    <d v="2015-12-07T00:00:00"/>
    <s v="Standard Class"/>
    <s v="KD-16495"/>
    <s v="Keith Dawkins"/>
    <s v="Corporate"/>
    <s v="United States"/>
    <x v="269"/>
    <x v="17"/>
    <n v="23320"/>
    <s v="South"/>
    <s v="OFF-BI-10004233"/>
    <s v="Office Supplies"/>
    <s v="Binders"/>
    <s v="GBC Pre-Punched Binding Paper, Plastic, White, 8-1/2&quot; x 11&quot;"/>
    <x v="1480"/>
    <n v="4"/>
    <n v="0"/>
    <n v="30.700800000000001"/>
  </r>
  <r>
    <n v="3922"/>
    <s v="CA-2016-110044"/>
    <d v="2016-06-28T00:00:00"/>
    <d v="2016-07-02T00:00:00"/>
    <s v="Second Class"/>
    <s v="RF-19735"/>
    <s v="Roland Fjeld"/>
    <s v="Consumer"/>
    <s v="United States"/>
    <x v="22"/>
    <x v="10"/>
    <n v="60610"/>
    <s v="Central"/>
    <s v="TEC-PH-10001299"/>
    <s v="Technology"/>
    <s v="Phones"/>
    <s v="Polycom CX300 Desktop Phone USB VoIP phone"/>
    <x v="2022"/>
    <n v="3"/>
    <n v="0.2"/>
    <n v="35.997600000000006"/>
  </r>
  <r>
    <n v="3923"/>
    <s v="CA-2017-146920"/>
    <d v="2017-08-28T00:00:00"/>
    <d v="2017-09-01T00:00:00"/>
    <s v="Standard Class"/>
    <s v="SC-20305"/>
    <s v="Sean Christensen"/>
    <s v="Consumer"/>
    <s v="United States"/>
    <x v="22"/>
    <x v="10"/>
    <n v="60623"/>
    <s v="Central"/>
    <s v="OFF-PA-10002479"/>
    <s v="Office Supplies"/>
    <s v="Paper"/>
    <s v="Xerox 4200 Series MultiUse Premium Copy Paper (20Lb. and 84 Bright)"/>
    <x v="869"/>
    <n v="6"/>
    <n v="0.2"/>
    <n v="7.92"/>
  </r>
  <r>
    <n v="3924"/>
    <s v="CA-2017-146920"/>
    <d v="2017-08-28T00:00:00"/>
    <d v="2017-09-01T00:00:00"/>
    <s v="Standard Class"/>
    <s v="SC-20305"/>
    <s v="Sean Christensen"/>
    <s v="Consumer"/>
    <s v="United States"/>
    <x v="22"/>
    <x v="10"/>
    <n v="60623"/>
    <s v="Central"/>
    <s v="OFF-PA-10001461"/>
    <s v="Office Supplies"/>
    <s v="Paper"/>
    <s v="HP Office Paper (20Lb. and 87 Bright)"/>
    <x v="3059"/>
    <n v="5"/>
    <n v="0.2"/>
    <n v="9.3520000000000003"/>
  </r>
  <r>
    <n v="3925"/>
    <s v="CA-2014-103940"/>
    <d v="2014-09-17T00:00:00"/>
    <d v="2014-09-21T00:00:00"/>
    <s v="Standard Class"/>
    <s v="BN-11515"/>
    <s v="Bradley Nguyen"/>
    <s v="Consumer"/>
    <s v="United States"/>
    <x v="4"/>
    <x v="4"/>
    <n v="98103"/>
    <s v="West"/>
    <s v="OFF-ST-10004963"/>
    <s v="Office Supplies"/>
    <s v="Storage"/>
    <s v="Eldon Gobal File Keepers"/>
    <x v="3060"/>
    <n v="2"/>
    <n v="0"/>
    <n v="1.2111999999999981"/>
  </r>
  <r>
    <n v="3926"/>
    <s v="CA-2014-103940"/>
    <d v="2014-09-17T00:00:00"/>
    <d v="2014-09-21T00:00:00"/>
    <s v="Standard Class"/>
    <s v="BN-11515"/>
    <s v="Bradley Nguyen"/>
    <s v="Consumer"/>
    <s v="United States"/>
    <x v="4"/>
    <x v="4"/>
    <n v="98103"/>
    <s v="West"/>
    <s v="OFF-ST-10000943"/>
    <s v="Office Supplies"/>
    <s v="Storage"/>
    <s v="Eldon ProFile File 'N Store Portable File Tub Letter/Legal Size Black"/>
    <x v="3061"/>
    <n v="3"/>
    <n v="0"/>
    <n v="16.220400000000001"/>
  </r>
  <r>
    <n v="3927"/>
    <s v="CA-2014-103940"/>
    <d v="2014-09-17T00:00:00"/>
    <d v="2014-09-21T00:00:00"/>
    <s v="Standard Class"/>
    <s v="BN-11515"/>
    <s v="Bradley Nguyen"/>
    <s v="Consumer"/>
    <s v="United States"/>
    <x v="4"/>
    <x v="4"/>
    <n v="98103"/>
    <s v="West"/>
    <s v="FUR-FU-10004671"/>
    <s v="Furniture"/>
    <s v="Furnishings"/>
    <s v="Executive Impressions 12&quot; Wall Clock"/>
    <x v="2276"/>
    <n v="2"/>
    <n v="0"/>
    <n v="13.429200000000002"/>
  </r>
  <r>
    <n v="3928"/>
    <s v="CA-2014-103940"/>
    <d v="2014-09-17T00:00:00"/>
    <d v="2014-09-21T00:00:00"/>
    <s v="Standard Class"/>
    <s v="BN-11515"/>
    <s v="Bradley Nguyen"/>
    <s v="Consumer"/>
    <s v="United States"/>
    <x v="4"/>
    <x v="4"/>
    <n v="98103"/>
    <s v="West"/>
    <s v="OFF-BI-10002735"/>
    <s v="Office Supplies"/>
    <s v="Binders"/>
    <s v="GBC Prestige Therm-A-Bind Covers"/>
    <x v="1975"/>
    <n v="5"/>
    <n v="0.2"/>
    <n v="46.3185"/>
  </r>
  <r>
    <n v="3929"/>
    <s v="CA-2016-162082"/>
    <d v="2016-03-14T00:00:00"/>
    <d v="2016-03-17T00:00:00"/>
    <s v="First Class"/>
    <s v="JS-15880"/>
    <s v="John Stevenson"/>
    <s v="Consumer"/>
    <s v="United States"/>
    <x v="92"/>
    <x v="5"/>
    <n v="78550"/>
    <s v="Central"/>
    <s v="FUR-BO-10004409"/>
    <s v="Furniture"/>
    <s v="Bookcases"/>
    <s v="Safco Value Mate Series Steel Bookcases, Baked Enamel Finish on Steel, Gray"/>
    <x v="3062"/>
    <n v="5"/>
    <n v="0.32"/>
    <n v="-14.195999999999998"/>
  </r>
  <r>
    <n v="3930"/>
    <s v="CA-2016-162082"/>
    <d v="2016-03-14T00:00:00"/>
    <d v="2016-03-17T00:00:00"/>
    <s v="First Class"/>
    <s v="JS-15880"/>
    <s v="John Stevenson"/>
    <s v="Consumer"/>
    <s v="United States"/>
    <x v="92"/>
    <x v="5"/>
    <n v="78550"/>
    <s v="Central"/>
    <s v="OFF-PA-10001934"/>
    <s v="Office Supplies"/>
    <s v="Paper"/>
    <s v="Xerox 1993"/>
    <x v="1182"/>
    <n v="1"/>
    <n v="0.2"/>
    <n v="1.8792"/>
  </r>
  <r>
    <n v="3931"/>
    <s v="CA-2016-162082"/>
    <d v="2016-03-14T00:00:00"/>
    <d v="2016-03-17T00:00:00"/>
    <s v="First Class"/>
    <s v="JS-15880"/>
    <s v="John Stevenson"/>
    <s v="Consumer"/>
    <s v="United States"/>
    <x v="92"/>
    <x v="5"/>
    <n v="78550"/>
    <s v="Central"/>
    <s v="OFF-AR-10001044"/>
    <s v="Office Supplies"/>
    <s v="Art"/>
    <s v="BOSTON Ranger #55 Pencil Sharpener, Black"/>
    <x v="3063"/>
    <n v="7"/>
    <n v="0.2"/>
    <n v="16.373699999999992"/>
  </r>
  <r>
    <n v="3932"/>
    <s v="CA-2016-132094"/>
    <d v="2016-08-26T00:00:00"/>
    <d v="2016-09-02T00:00:00"/>
    <s v="Standard Class"/>
    <s v="VG-21805"/>
    <s v="Vivek Grady"/>
    <s v="Corporate"/>
    <s v="United States"/>
    <x v="10"/>
    <x v="9"/>
    <n v="19140"/>
    <s v="East"/>
    <s v="OFF-AR-10004165"/>
    <s v="Office Supplies"/>
    <s v="Art"/>
    <s v="Binney &amp; Smith inkTank Erasable Pocket Highlighter, Chisel Tip, Yellow"/>
    <x v="3064"/>
    <n v="3"/>
    <n v="0.2"/>
    <n v="1.6416000000000004"/>
  </r>
  <r>
    <n v="3933"/>
    <s v="CA-2016-132094"/>
    <d v="2016-08-26T00:00:00"/>
    <d v="2016-09-02T00:00:00"/>
    <s v="Standard Class"/>
    <s v="VG-21805"/>
    <s v="Vivek Grady"/>
    <s v="Corporate"/>
    <s v="United States"/>
    <x v="10"/>
    <x v="9"/>
    <n v="19140"/>
    <s v="East"/>
    <s v="TEC-AC-10001109"/>
    <s v="Technology"/>
    <s v="Accessories"/>
    <s v="Logitech Trackman Marble Mouse"/>
    <x v="736"/>
    <n v="2"/>
    <n v="0.2"/>
    <n v="13.195600000000001"/>
  </r>
  <r>
    <n v="3934"/>
    <s v="CA-2017-123001"/>
    <d v="2017-09-02T00:00:00"/>
    <d v="2017-09-08T00:00:00"/>
    <s v="Standard Class"/>
    <s v="AW-10840"/>
    <s v="Anthony Witt"/>
    <s v="Consumer"/>
    <s v="United States"/>
    <x v="329"/>
    <x v="1"/>
    <n v="93309"/>
    <s v="West"/>
    <s v="OFF-AR-10001919"/>
    <s v="Office Supplies"/>
    <s v="Art"/>
    <s v="OIC #2 Pencils, Medium Soft"/>
    <x v="3065"/>
    <n v="5"/>
    <n v="0"/>
    <n v="2.7259999999999995"/>
  </r>
  <r>
    <n v="3935"/>
    <s v="CA-2017-123001"/>
    <d v="2017-09-02T00:00:00"/>
    <d v="2017-09-08T00:00:00"/>
    <s v="Standard Class"/>
    <s v="AW-10840"/>
    <s v="Anthony Witt"/>
    <s v="Consumer"/>
    <s v="United States"/>
    <x v="329"/>
    <x v="1"/>
    <n v="93309"/>
    <s v="West"/>
    <s v="OFF-LA-10004544"/>
    <s v="Office Supplies"/>
    <s v="Labels"/>
    <s v="Avery 505"/>
    <x v="3066"/>
    <n v="5"/>
    <n v="0"/>
    <n v="37"/>
  </r>
  <r>
    <n v="3936"/>
    <s v="CA-2017-123001"/>
    <d v="2017-09-02T00:00:00"/>
    <d v="2017-09-08T00:00:00"/>
    <s v="Standard Class"/>
    <s v="AW-10840"/>
    <s v="Anthony Witt"/>
    <s v="Consumer"/>
    <s v="United States"/>
    <x v="329"/>
    <x v="1"/>
    <n v="93309"/>
    <s v="West"/>
    <s v="TEC-PH-10003484"/>
    <s v="Technology"/>
    <s v="Phones"/>
    <s v="Ooma Telo VoIP Home Phone System"/>
    <x v="1227"/>
    <n v="2"/>
    <n v="0.2"/>
    <n v="12.599000000000004"/>
  </r>
  <r>
    <n v="3937"/>
    <s v="CA-2015-118955"/>
    <d v="2015-06-16T00:00:00"/>
    <d v="2015-06-20T00:00:00"/>
    <s v="Standard Class"/>
    <s v="LS-17230"/>
    <s v="Lycoris Saunders"/>
    <s v="Consumer"/>
    <s v="United States"/>
    <x v="55"/>
    <x v="5"/>
    <n v="75051"/>
    <s v="Central"/>
    <s v="OFF-EN-10001028"/>
    <s v="Office Supplies"/>
    <s v="Envelopes"/>
    <s v="Staple envelope"/>
    <x v="1528"/>
    <n v="3"/>
    <n v="0.2"/>
    <n v="9.3443999999999985"/>
  </r>
  <r>
    <n v="3938"/>
    <s v="CA-2015-118955"/>
    <d v="2015-06-16T00:00:00"/>
    <d v="2015-06-20T00:00:00"/>
    <s v="Standard Class"/>
    <s v="LS-17230"/>
    <s v="Lycoris Saunders"/>
    <s v="Consumer"/>
    <s v="United States"/>
    <x v="55"/>
    <x v="5"/>
    <n v="75051"/>
    <s v="Central"/>
    <s v="OFF-PA-10004156"/>
    <s v="Office Supplies"/>
    <s v="Paper"/>
    <s v="Xerox 188"/>
    <x v="1939"/>
    <n v="3"/>
    <n v="0.2"/>
    <n v="9.8657999999999983"/>
  </r>
  <r>
    <n v="3939"/>
    <s v="CA-2015-118955"/>
    <d v="2015-06-16T00:00:00"/>
    <d v="2015-06-20T00:00:00"/>
    <s v="Standard Class"/>
    <s v="LS-17230"/>
    <s v="Lycoris Saunders"/>
    <s v="Consumer"/>
    <s v="United States"/>
    <x v="55"/>
    <x v="5"/>
    <n v="75051"/>
    <s v="Central"/>
    <s v="FUR-CH-10001708"/>
    <s v="Furniture"/>
    <s v="Chairs"/>
    <s v="Office Star - Contemporary Swivel Chair with Padded Adjustable Arms and Flex Back"/>
    <x v="3067"/>
    <n v="2"/>
    <n v="0.3"/>
    <n v="-25.376400000000018"/>
  </r>
  <r>
    <n v="3940"/>
    <s v="US-2016-143448"/>
    <d v="2016-12-10T00:00:00"/>
    <d v="2016-12-10T00:00:00"/>
    <s v="Same Day"/>
    <s v="MH-17455"/>
    <s v="Mark Hamilton"/>
    <s v="Consumer"/>
    <s v="United States"/>
    <x v="382"/>
    <x v="14"/>
    <n v="46142"/>
    <s v="Central"/>
    <s v="FUR-CH-10003379"/>
    <s v="Furniture"/>
    <s v="Chairs"/>
    <s v="Global Commerce Series High-Back Swivel/Tilt Chairs"/>
    <x v="3068"/>
    <n v="5"/>
    <n v="0"/>
    <n v="356.22500000000002"/>
  </r>
  <r>
    <n v="3941"/>
    <s v="CA-2017-117863"/>
    <d v="2017-05-18T00:00:00"/>
    <d v="2017-05-23T00:00:00"/>
    <s v="Standard Class"/>
    <s v="TS-21340"/>
    <s v="Toby Swindell"/>
    <s v="Consumer"/>
    <s v="United States"/>
    <x v="20"/>
    <x v="15"/>
    <n v="10024"/>
    <s v="East"/>
    <s v="FUR-FU-10002456"/>
    <s v="Furniture"/>
    <s v="Furnishings"/>
    <s v="Master Caster Door Stop, Large Neon Orange"/>
    <x v="58"/>
    <n v="2"/>
    <n v="0"/>
    <n v="6.2608000000000015"/>
  </r>
  <r>
    <n v="3942"/>
    <s v="CA-2017-117863"/>
    <d v="2017-05-18T00:00:00"/>
    <d v="2017-05-23T00:00:00"/>
    <s v="Standard Class"/>
    <s v="TS-21340"/>
    <s v="Toby Swindell"/>
    <s v="Consumer"/>
    <s v="United States"/>
    <x v="20"/>
    <x v="15"/>
    <n v="10024"/>
    <s v="East"/>
    <s v="OFF-BI-10000605"/>
    <s v="Office Supplies"/>
    <s v="Binders"/>
    <s v="Acco Pressboard Covers with Storage Hooks, 9 1/2&quot; x 11&quot;, Executive Red"/>
    <x v="337"/>
    <n v="1"/>
    <n v="0.2"/>
    <n v="1.0286999999999997"/>
  </r>
  <r>
    <n v="3943"/>
    <s v="CA-2017-160458"/>
    <d v="2017-05-27T00:00:00"/>
    <d v="2017-05-29T00:00:00"/>
    <s v="Second Class"/>
    <s v="EH-13945"/>
    <s v="Eric Hoffmann"/>
    <s v="Consumer"/>
    <s v="United States"/>
    <x v="26"/>
    <x v="18"/>
    <n v="38109"/>
    <s v="South"/>
    <s v="OFF-PA-10001166"/>
    <s v="Office Supplies"/>
    <s v="Paper"/>
    <s v="Xerox 2"/>
    <x v="233"/>
    <n v="5"/>
    <n v="0.2"/>
    <n v="9.0719999999999992"/>
  </r>
  <r>
    <n v="3944"/>
    <s v="US-2016-142685"/>
    <d v="2016-06-23T00:00:00"/>
    <d v="2016-06-30T00:00:00"/>
    <s v="Standard Class"/>
    <s v="MG-17695"/>
    <s v="Maureen Gnade"/>
    <s v="Consumer"/>
    <s v="United States"/>
    <x v="198"/>
    <x v="15"/>
    <n v="14215"/>
    <s v="East"/>
    <s v="OFF-SU-10000157"/>
    <s v="Office Supplies"/>
    <s v="Supplies"/>
    <s v="Compact Automatic Electric Letter Opener"/>
    <x v="3069"/>
    <n v="7"/>
    <n v="0"/>
    <n v="16.703400000000016"/>
  </r>
  <r>
    <n v="3945"/>
    <s v="CA-2016-133144"/>
    <d v="2016-05-16T00:00:00"/>
    <d v="2016-05-21T00:00:00"/>
    <s v="Second Class"/>
    <s v="DO-13435"/>
    <s v="Denny Ordway"/>
    <s v="Consumer"/>
    <s v="United States"/>
    <x v="1"/>
    <x v="1"/>
    <n v="90036"/>
    <s v="West"/>
    <s v="OFF-PA-10004971"/>
    <s v="Office Supplies"/>
    <s v="Paper"/>
    <s v="Xerox 196"/>
    <x v="1714"/>
    <n v="3"/>
    <n v="0"/>
    <n v="8.4966000000000008"/>
  </r>
  <r>
    <n v="3946"/>
    <s v="CA-2017-167871"/>
    <d v="2017-11-18T00:00:00"/>
    <d v="2017-11-23T00:00:00"/>
    <s v="Standard Class"/>
    <s v="AF-10870"/>
    <s v="Art Ferguson"/>
    <s v="Consumer"/>
    <s v="United States"/>
    <x v="188"/>
    <x v="2"/>
    <n v="33030"/>
    <s v="South"/>
    <s v="OFF-PA-10001977"/>
    <s v="Office Supplies"/>
    <s v="Paper"/>
    <s v="Xerox 194"/>
    <x v="3070"/>
    <n v="1"/>
    <n v="0.2"/>
    <n v="15.534399999999998"/>
  </r>
  <r>
    <n v="3947"/>
    <s v="CA-2017-167871"/>
    <d v="2017-11-18T00:00:00"/>
    <d v="2017-11-23T00:00:00"/>
    <s v="Standard Class"/>
    <s v="AF-10870"/>
    <s v="Art Ferguson"/>
    <s v="Consumer"/>
    <s v="United States"/>
    <x v="188"/>
    <x v="2"/>
    <n v="33030"/>
    <s v="South"/>
    <s v="OFF-SU-10001225"/>
    <s v="Office Supplies"/>
    <s v="Supplies"/>
    <s v="Staple remover"/>
    <x v="3071"/>
    <n v="1"/>
    <n v="0.2"/>
    <n v="-0.66240000000000021"/>
  </r>
  <r>
    <n v="3948"/>
    <s v="CA-2016-119963"/>
    <d v="2016-11-18T00:00:00"/>
    <d v="2016-11-22T00:00:00"/>
    <s v="Standard Class"/>
    <s v="SN-20710"/>
    <s v="Steve Nguyen"/>
    <s v="Home Office"/>
    <s v="United States"/>
    <x v="45"/>
    <x v="5"/>
    <n v="77506"/>
    <s v="Central"/>
    <s v="OFF-AR-10003514"/>
    <s v="Office Supplies"/>
    <s v="Art"/>
    <s v="4009 Highlighters by Sanford"/>
    <x v="2925"/>
    <n v="2"/>
    <n v="0.2"/>
    <n v="1.0347999999999993"/>
  </r>
  <r>
    <n v="3949"/>
    <s v="CA-2016-119963"/>
    <d v="2016-11-18T00:00:00"/>
    <d v="2016-11-22T00:00:00"/>
    <s v="Standard Class"/>
    <s v="SN-20710"/>
    <s v="Steve Nguyen"/>
    <s v="Home Office"/>
    <s v="United States"/>
    <x v="45"/>
    <x v="5"/>
    <n v="77506"/>
    <s v="Central"/>
    <s v="OFF-LA-10003510"/>
    <s v="Office Supplies"/>
    <s v="Labels"/>
    <s v="Avery 4027 File Folder Labels for Dot Matrix Printers, 5000 Labels per Box, White"/>
    <x v="3072"/>
    <n v="2"/>
    <n v="0.2"/>
    <n v="15.8756"/>
  </r>
  <r>
    <n v="3950"/>
    <s v="CA-2016-119963"/>
    <d v="2016-11-18T00:00:00"/>
    <d v="2016-11-22T00:00:00"/>
    <s v="Standard Class"/>
    <s v="SN-20710"/>
    <s v="Steve Nguyen"/>
    <s v="Home Office"/>
    <s v="United States"/>
    <x v="45"/>
    <x v="5"/>
    <n v="77506"/>
    <s v="Central"/>
    <s v="OFF-PA-10001970"/>
    <s v="Office Supplies"/>
    <s v="Paper"/>
    <s v="Xerox 1881"/>
    <x v="3073"/>
    <n v="2"/>
    <n v="0.2"/>
    <n v="6.6311999999999989"/>
  </r>
  <r>
    <n v="3951"/>
    <s v="CA-2016-119963"/>
    <d v="2016-11-18T00:00:00"/>
    <d v="2016-11-22T00:00:00"/>
    <s v="Standard Class"/>
    <s v="SN-20710"/>
    <s v="Steve Nguyen"/>
    <s v="Home Office"/>
    <s v="United States"/>
    <x v="45"/>
    <x v="5"/>
    <n v="77506"/>
    <s v="Central"/>
    <s v="FUR-CH-10003817"/>
    <s v="Furniture"/>
    <s v="Chairs"/>
    <s v="Global Value Steno Chair, Gray"/>
    <x v="3074"/>
    <n v="6"/>
    <n v="0.3"/>
    <n v="-18.221999999999994"/>
  </r>
  <r>
    <n v="3952"/>
    <s v="CA-2014-121167"/>
    <d v="2014-11-28T00:00:00"/>
    <d v="2014-11-30T00:00:00"/>
    <s v="Second Class"/>
    <s v="MO-17500"/>
    <s v="Mary O'Rourke"/>
    <s v="Consumer"/>
    <s v="United States"/>
    <x v="210"/>
    <x v="15"/>
    <n v="11520"/>
    <s v="East"/>
    <s v="OFF-BI-10003676"/>
    <s v="Office Supplies"/>
    <s v="Binders"/>
    <s v="GBC Standard Recycled Report Covers, Clear Plastic Sheets"/>
    <x v="3075"/>
    <n v="2"/>
    <n v="0.2"/>
    <n v="6.0367999999999986"/>
  </r>
  <r>
    <n v="3953"/>
    <s v="US-2016-151862"/>
    <d v="2016-03-01T00:00:00"/>
    <d v="2016-03-08T00:00:00"/>
    <s v="Standard Class"/>
    <s v="ON-18715"/>
    <s v="Odella Nelson"/>
    <s v="Corporate"/>
    <s v="United States"/>
    <x v="60"/>
    <x v="22"/>
    <n v="80219"/>
    <s v="West"/>
    <s v="TEC-PH-10003535"/>
    <s v="Technology"/>
    <s v="Phones"/>
    <s v="RCA ViSYS 25423RE1 Corded phone"/>
    <x v="1305"/>
    <n v="2"/>
    <n v="0.2"/>
    <n v="13.998599999999989"/>
  </r>
  <r>
    <n v="3954"/>
    <s v="CA-2017-152961"/>
    <d v="2017-01-15T00:00:00"/>
    <d v="2017-01-19T00:00:00"/>
    <s v="Standard Class"/>
    <s v="SC-20095"/>
    <s v="Sanjit Chand"/>
    <s v="Consumer"/>
    <s v="United States"/>
    <x v="94"/>
    <x v="31"/>
    <n v="2169"/>
    <s v="East"/>
    <s v="OFF-PA-10004675"/>
    <s v="Office Supplies"/>
    <s v="Paper"/>
    <s v="Telephone Message Books with Fax/Mobile Section, 5 1/2&quot; x 3 3/16&quot;"/>
    <x v="1436"/>
    <n v="2"/>
    <n v="0"/>
    <n v="5.8419999999999996"/>
  </r>
  <r>
    <n v="3955"/>
    <s v="CA-2014-133228"/>
    <d v="2014-04-04T00:00:00"/>
    <d v="2014-04-09T00:00:00"/>
    <s v="Standard Class"/>
    <s v="MS-17710"/>
    <s v="Maurice Satty"/>
    <s v="Consumer"/>
    <s v="United States"/>
    <x v="66"/>
    <x v="12"/>
    <n v="48205"/>
    <s v="Central"/>
    <s v="FUR-FU-10004020"/>
    <s v="Furniture"/>
    <s v="Furnishings"/>
    <s v="Advantus Panel Wall Acrylic Frame"/>
    <x v="3076"/>
    <n v="1"/>
    <n v="0"/>
    <n v="2.3521000000000001"/>
  </r>
  <r>
    <n v="3956"/>
    <s v="CA-2014-133228"/>
    <d v="2014-04-04T00:00:00"/>
    <d v="2014-04-09T00:00:00"/>
    <s v="Standard Class"/>
    <s v="MS-17710"/>
    <s v="Maurice Satty"/>
    <s v="Consumer"/>
    <s v="United States"/>
    <x v="66"/>
    <x v="12"/>
    <n v="48205"/>
    <s v="Central"/>
    <s v="OFF-AR-10001955"/>
    <s v="Office Supplies"/>
    <s v="Art"/>
    <s v="Newell 319"/>
    <x v="1378"/>
    <n v="4"/>
    <n v="0"/>
    <n v="23.807999999999993"/>
  </r>
  <r>
    <n v="3957"/>
    <s v="CA-2016-114951"/>
    <d v="2016-06-26T00:00:00"/>
    <d v="2016-07-03T00:00:00"/>
    <s v="Standard Class"/>
    <s v="DN-13690"/>
    <s v="Duane Noonan"/>
    <s v="Consumer"/>
    <s v="United States"/>
    <x v="8"/>
    <x v="1"/>
    <n v="94109"/>
    <s v="West"/>
    <s v="FUR-FU-10002364"/>
    <s v="Furniture"/>
    <s v="Furnishings"/>
    <s v="Eldon Expressions Wood Desk Accessories, Oak"/>
    <x v="3077"/>
    <n v="3"/>
    <n v="0"/>
    <n v="6.4205999999999976"/>
  </r>
  <r>
    <n v="3958"/>
    <s v="CA-2016-156573"/>
    <d v="2016-05-29T00:00:00"/>
    <d v="2016-06-02T00:00:00"/>
    <s v="Standard Class"/>
    <s v="RB-19360"/>
    <s v="Raymond Buch"/>
    <s v="Consumer"/>
    <s v="United States"/>
    <x v="316"/>
    <x v="18"/>
    <n v="37211"/>
    <s v="South"/>
    <s v="OFF-BI-10002414"/>
    <s v="Office Supplies"/>
    <s v="Binders"/>
    <s v="GBC ProClick Spines for 32-Hole Punch"/>
    <x v="3078"/>
    <n v="3"/>
    <n v="0.7"/>
    <n v="-8.6456999999999979"/>
  </r>
  <r>
    <n v="3959"/>
    <s v="CA-2016-156573"/>
    <d v="2016-05-29T00:00:00"/>
    <d v="2016-06-02T00:00:00"/>
    <s v="Standard Class"/>
    <s v="RB-19360"/>
    <s v="Raymond Buch"/>
    <s v="Consumer"/>
    <s v="United States"/>
    <x v="316"/>
    <x v="18"/>
    <n v="37211"/>
    <s v="South"/>
    <s v="OFF-AR-10003732"/>
    <s v="Office Supplies"/>
    <s v="Art"/>
    <s v="Newell 333"/>
    <x v="3079"/>
    <n v="2"/>
    <n v="0.2"/>
    <n v="0.3335999999999999"/>
  </r>
  <r>
    <n v="3960"/>
    <s v="CA-2016-156573"/>
    <d v="2016-05-29T00:00:00"/>
    <d v="2016-06-02T00:00:00"/>
    <s v="Standard Class"/>
    <s v="RB-19360"/>
    <s v="Raymond Buch"/>
    <s v="Consumer"/>
    <s v="United States"/>
    <x v="316"/>
    <x v="18"/>
    <n v="37211"/>
    <s v="South"/>
    <s v="FUR-FU-10001085"/>
    <s v="Furniture"/>
    <s v="Furnishings"/>
    <s v="3M Polarizing Light Filter Sleeves"/>
    <x v="3080"/>
    <n v="3"/>
    <n v="0.2"/>
    <n v="14.546999999999995"/>
  </r>
  <r>
    <n v="3961"/>
    <s v="CA-2015-113901"/>
    <d v="2015-10-19T00:00:00"/>
    <d v="2015-10-24T00:00:00"/>
    <s v="Standard Class"/>
    <s v="NH-18610"/>
    <s v="Nicole Hansen"/>
    <s v="Corporate"/>
    <s v="United States"/>
    <x v="66"/>
    <x v="12"/>
    <n v="48227"/>
    <s v="Central"/>
    <s v="OFF-BI-10001249"/>
    <s v="Office Supplies"/>
    <s v="Binders"/>
    <s v="Avery Heavy-Duty EZD View Binder with Locking Rings"/>
    <x v="3081"/>
    <n v="6"/>
    <n v="0"/>
    <n v="17.608799999999999"/>
  </r>
  <r>
    <n v="3962"/>
    <s v="CA-2015-113901"/>
    <d v="2015-10-19T00:00:00"/>
    <d v="2015-10-24T00:00:00"/>
    <s v="Standard Class"/>
    <s v="NH-18610"/>
    <s v="Nicole Hansen"/>
    <s v="Corporate"/>
    <s v="United States"/>
    <x v="66"/>
    <x v="12"/>
    <n v="48227"/>
    <s v="Central"/>
    <s v="TEC-PH-10002564"/>
    <s v="Technology"/>
    <s v="Phones"/>
    <s v="OtterBox Defender Series Case - Samsung Galaxy S4"/>
    <x v="179"/>
    <n v="5"/>
    <n v="0"/>
    <n v="44.984999999999985"/>
  </r>
  <r>
    <n v="3963"/>
    <s v="CA-2017-134838"/>
    <d v="2017-02-19T00:00:00"/>
    <d v="2017-02-20T00:00:00"/>
    <s v="First Class"/>
    <s v="ED-13885"/>
    <s v="Emily Ducich"/>
    <s v="Home Office"/>
    <s v="United States"/>
    <x v="1"/>
    <x v="1"/>
    <n v="90045"/>
    <s v="West"/>
    <s v="OFF-AR-10000634"/>
    <s v="Office Supplies"/>
    <s v="Art"/>
    <s v="Newell 320"/>
    <x v="1387"/>
    <n v="3"/>
    <n v="0"/>
    <n v="3.4668000000000005"/>
  </r>
  <r>
    <n v="3964"/>
    <s v="CA-2017-134838"/>
    <d v="2017-02-19T00:00:00"/>
    <d v="2017-02-20T00:00:00"/>
    <s v="First Class"/>
    <s v="ED-13885"/>
    <s v="Emily Ducich"/>
    <s v="Home Office"/>
    <s v="United States"/>
    <x v="1"/>
    <x v="1"/>
    <n v="90045"/>
    <s v="West"/>
    <s v="FUR-FU-10004018"/>
    <s v="Furniture"/>
    <s v="Furnishings"/>
    <s v="Tensor Computer Mounted Lamp"/>
    <x v="3082"/>
    <n v="3"/>
    <n v="0"/>
    <n v="12.060900000000002"/>
  </r>
  <r>
    <n v="3965"/>
    <s v="CA-2016-120257"/>
    <d v="2016-09-22T00:00:00"/>
    <d v="2016-09-28T00:00:00"/>
    <s v="Standard Class"/>
    <s v="PW-19240"/>
    <s v="Pierre Wener"/>
    <s v="Consumer"/>
    <s v="United States"/>
    <x v="10"/>
    <x v="9"/>
    <n v="19140"/>
    <s v="East"/>
    <s v="OFF-AR-10003481"/>
    <s v="Office Supplies"/>
    <s v="Art"/>
    <s v="Newell 348"/>
    <x v="964"/>
    <n v="3"/>
    <n v="0.2"/>
    <n v="0.88559999999999883"/>
  </r>
  <r>
    <n v="3966"/>
    <s v="CA-2014-164910"/>
    <d v="2014-11-12T00:00:00"/>
    <d v="2014-11-17T00:00:00"/>
    <s v="Second Class"/>
    <s v="DM-13345"/>
    <s v="Denise Monton"/>
    <s v="Corporate"/>
    <s v="United States"/>
    <x v="153"/>
    <x v="3"/>
    <n v="28806"/>
    <s v="South"/>
    <s v="OFF-AR-10003651"/>
    <s v="Office Supplies"/>
    <s v="Art"/>
    <s v="Newell 350"/>
    <x v="964"/>
    <n v="3"/>
    <n v="0.2"/>
    <n v="0.88559999999999883"/>
  </r>
  <r>
    <n v="3967"/>
    <s v="CA-2016-149902"/>
    <d v="2016-04-01T00:00:00"/>
    <d v="2016-04-06T00:00:00"/>
    <s v="Standard Class"/>
    <s v="DW-13540"/>
    <s v="Don Weiss"/>
    <s v="Consumer"/>
    <s v="United States"/>
    <x v="20"/>
    <x v="15"/>
    <n v="10024"/>
    <s v="East"/>
    <s v="OFF-AR-10002956"/>
    <s v="Office Supplies"/>
    <s v="Art"/>
    <s v="Boston 16801 Nautilus Battery Pencil Sharpener"/>
    <x v="1943"/>
    <n v="4"/>
    <n v="0"/>
    <n v="22.8904"/>
  </r>
  <r>
    <n v="3968"/>
    <s v="CA-2016-146010"/>
    <d v="2016-05-20T00:00:00"/>
    <d v="2016-05-23T00:00:00"/>
    <s v="First Class"/>
    <s v="EH-14125"/>
    <s v="Eugene Hildebrand"/>
    <s v="Home Office"/>
    <s v="United States"/>
    <x v="77"/>
    <x v="22"/>
    <n v="80906"/>
    <s v="West"/>
    <s v="OFF-BI-10003638"/>
    <s v="Office Supplies"/>
    <s v="Binders"/>
    <s v="GBC Durable Plastic Covers"/>
    <x v="3083"/>
    <n v="7"/>
    <n v="0.7"/>
    <n v="-32.507999999999996"/>
  </r>
  <r>
    <n v="3969"/>
    <s v="US-2015-163685"/>
    <d v="2015-06-01T00:00:00"/>
    <d v="2015-06-05T00:00:00"/>
    <s v="Standard Class"/>
    <s v="KE-16420"/>
    <s v="Katrina Edelman"/>
    <s v="Corporate"/>
    <s v="United States"/>
    <x v="52"/>
    <x v="5"/>
    <n v="78207"/>
    <s v="Central"/>
    <s v="OFF-BI-10001890"/>
    <s v="Office Supplies"/>
    <s v="Binders"/>
    <s v="Avery Poly Binder Pockets"/>
    <x v="3084"/>
    <n v="8"/>
    <n v="0.8"/>
    <n v="-9.1648000000000032"/>
  </r>
  <r>
    <n v="3970"/>
    <s v="US-2015-163685"/>
    <d v="2015-06-01T00:00:00"/>
    <d v="2015-06-05T00:00:00"/>
    <s v="Standard Class"/>
    <s v="KE-16420"/>
    <s v="Katrina Edelman"/>
    <s v="Corporate"/>
    <s v="United States"/>
    <x v="52"/>
    <x v="5"/>
    <n v="78207"/>
    <s v="Central"/>
    <s v="OFF-PA-10002606"/>
    <s v="Office Supplies"/>
    <s v="Paper"/>
    <s v="Xerox 1928"/>
    <x v="3085"/>
    <n v="10"/>
    <n v="0.2"/>
    <n v="13.199999999999998"/>
  </r>
  <r>
    <n v="3971"/>
    <s v="CA-2014-135090"/>
    <d v="2014-11-22T00:00:00"/>
    <d v="2014-11-26T00:00:00"/>
    <s v="Standard Class"/>
    <s v="SP-20920"/>
    <s v="Susan Pistek"/>
    <s v="Consumer"/>
    <s v="United States"/>
    <x v="1"/>
    <x v="1"/>
    <n v="90036"/>
    <s v="West"/>
    <s v="OFF-PA-10002245"/>
    <s v="Office Supplies"/>
    <s v="Paper"/>
    <s v="Xerox 1895"/>
    <x v="3086"/>
    <n v="9"/>
    <n v="0"/>
    <n v="24.218999999999998"/>
  </r>
  <r>
    <n v="3972"/>
    <s v="CA-2015-132374"/>
    <d v="2015-02-22T00:00:00"/>
    <d v="2015-02-24T00:00:00"/>
    <s v="Second Class"/>
    <s v="PS-19045"/>
    <s v="Penelope Sewall"/>
    <s v="Home Office"/>
    <s v="United States"/>
    <x v="341"/>
    <x v="12"/>
    <n v="48310"/>
    <s v="Central"/>
    <s v="OFF-AR-10001615"/>
    <s v="Office Supplies"/>
    <s v="Art"/>
    <s v="Newell 34"/>
    <x v="1378"/>
    <n v="4"/>
    <n v="0"/>
    <n v="20.633600000000001"/>
  </r>
  <r>
    <n v="3973"/>
    <s v="CA-2016-167556"/>
    <d v="2016-03-29T00:00:00"/>
    <d v="2016-04-02T00:00:00"/>
    <s v="Standard Class"/>
    <s v="JM-15250"/>
    <s v="Janet Martin"/>
    <s v="Consumer"/>
    <s v="United States"/>
    <x v="20"/>
    <x v="15"/>
    <n v="10009"/>
    <s v="East"/>
    <s v="OFF-PA-10000466"/>
    <s v="Office Supplies"/>
    <s v="Paper"/>
    <s v="Memo Book, 100 Message Capacity, 5 3/8” x 11”"/>
    <x v="814"/>
    <n v="2"/>
    <n v="0"/>
    <n v="6.74"/>
  </r>
  <r>
    <n v="3974"/>
    <s v="CA-2016-167556"/>
    <d v="2016-03-29T00:00:00"/>
    <d v="2016-04-02T00:00:00"/>
    <s v="Standard Class"/>
    <s v="JM-15250"/>
    <s v="Janet Martin"/>
    <s v="Consumer"/>
    <s v="United States"/>
    <x v="20"/>
    <x v="15"/>
    <n v="10009"/>
    <s v="East"/>
    <s v="OFF-BI-10003708"/>
    <s v="Office Supplies"/>
    <s v="Binders"/>
    <s v="Acco Four Pocket Poly Ring Binder with Label Holder, Smoke, 1&quot;"/>
    <x v="1278"/>
    <n v="5"/>
    <n v="0.2"/>
    <n v="9.3124999999999982"/>
  </r>
  <r>
    <n v="3975"/>
    <s v="CA-2016-167556"/>
    <d v="2016-03-29T00:00:00"/>
    <d v="2016-04-02T00:00:00"/>
    <s v="Standard Class"/>
    <s v="JM-15250"/>
    <s v="Janet Martin"/>
    <s v="Consumer"/>
    <s v="United States"/>
    <x v="20"/>
    <x v="15"/>
    <n v="10009"/>
    <s v="East"/>
    <s v="FUR-FU-10004848"/>
    <s v="Furniture"/>
    <s v="Furnishings"/>
    <s v="Howard Miller 13-3/4&quot; Diameter Brushed Chrome Round Wall Clock"/>
    <x v="3087"/>
    <n v="8"/>
    <n v="0"/>
    <n v="124.19999999999999"/>
  </r>
  <r>
    <n v="3976"/>
    <s v="CA-2016-167556"/>
    <d v="2016-03-29T00:00:00"/>
    <d v="2016-04-02T00:00:00"/>
    <s v="Standard Class"/>
    <s v="JM-15250"/>
    <s v="Janet Martin"/>
    <s v="Consumer"/>
    <s v="United States"/>
    <x v="20"/>
    <x v="15"/>
    <n v="10009"/>
    <s v="East"/>
    <s v="OFF-BI-10000320"/>
    <s v="Office Supplies"/>
    <s v="Binders"/>
    <s v="GBC Plastic Binding Combs"/>
    <x v="3088"/>
    <n v="7"/>
    <n v="0.2"/>
    <n v="14.981400000000001"/>
  </r>
  <r>
    <n v="3977"/>
    <s v="US-2016-116400"/>
    <d v="2016-10-22T00:00:00"/>
    <d v="2016-10-24T00:00:00"/>
    <s v="First Class"/>
    <s v="EB-13930"/>
    <s v="Eric Barreto"/>
    <s v="Consumer"/>
    <s v="United States"/>
    <x v="102"/>
    <x v="17"/>
    <n v="23223"/>
    <s v="South"/>
    <s v="FUR-FU-10003731"/>
    <s v="Furniture"/>
    <s v="Furnishings"/>
    <s v="Eldon Expressions Wood and Plastic Desk Accessories, Oak"/>
    <x v="3089"/>
    <n v="4"/>
    <n v="0"/>
    <n v="11.177600000000002"/>
  </r>
  <r>
    <n v="3978"/>
    <s v="CA-2017-101308"/>
    <d v="2017-10-02T00:00:00"/>
    <d v="2017-10-07T00:00:00"/>
    <s v="Standard Class"/>
    <s v="FG-14260"/>
    <s v="Frank Gastineau"/>
    <s v="Home Office"/>
    <s v="United States"/>
    <x v="4"/>
    <x v="4"/>
    <n v="98105"/>
    <s v="West"/>
    <s v="OFF-FA-10002780"/>
    <s v="Office Supplies"/>
    <s v="Fasteners"/>
    <s v="Staples"/>
    <x v="3090"/>
    <n v="3"/>
    <n v="0"/>
    <n v="4.1123999999999992"/>
  </r>
  <r>
    <n v="3979"/>
    <s v="CA-2017-101308"/>
    <d v="2017-10-02T00:00:00"/>
    <d v="2017-10-07T00:00:00"/>
    <s v="Standard Class"/>
    <s v="FG-14260"/>
    <s v="Frank Gastineau"/>
    <s v="Home Office"/>
    <s v="United States"/>
    <x v="4"/>
    <x v="4"/>
    <n v="98105"/>
    <s v="West"/>
    <s v="TEC-PH-10003800"/>
    <s v="Technology"/>
    <s v="Phones"/>
    <s v="i.Sound Portable Power - 8000 mAh"/>
    <x v="560"/>
    <n v="2"/>
    <n v="0.2"/>
    <n v="-20.136200000000006"/>
  </r>
  <r>
    <n v="3980"/>
    <s v="CA-2014-114517"/>
    <d v="2014-12-23T00:00:00"/>
    <d v="2014-12-27T00:00:00"/>
    <s v="Standard Class"/>
    <s v="TH-21235"/>
    <s v="Tiffany House"/>
    <s v="Corporate"/>
    <s v="United States"/>
    <x v="20"/>
    <x v="15"/>
    <n v="10024"/>
    <s v="East"/>
    <s v="FUR-TA-10001676"/>
    <s v="Furniture"/>
    <s v="Tables"/>
    <s v="Hon 61000 Series Interactive Training Tables"/>
    <x v="3091"/>
    <n v="2"/>
    <n v="0.4"/>
    <n v="-19.549200000000006"/>
  </r>
  <r>
    <n v="3981"/>
    <s v="CA-2014-114517"/>
    <d v="2014-12-23T00:00:00"/>
    <d v="2014-12-27T00:00:00"/>
    <s v="Standard Class"/>
    <s v="TH-21235"/>
    <s v="Tiffany House"/>
    <s v="Corporate"/>
    <s v="United States"/>
    <x v="20"/>
    <x v="15"/>
    <n v="10024"/>
    <s v="East"/>
    <s v="OFF-AP-10002350"/>
    <s v="Office Supplies"/>
    <s v="Appliances"/>
    <s v="Belkin F9H710-06 7 Outlet SurgeMaster Surge Protector"/>
    <x v="3092"/>
    <n v="3"/>
    <n v="0"/>
    <n v="15.8256"/>
  </r>
  <r>
    <n v="3982"/>
    <s v="CA-2017-119564"/>
    <d v="2017-12-15T00:00:00"/>
    <d v="2017-12-20T00:00:00"/>
    <s v="Standard Class"/>
    <s v="PL-18925"/>
    <s v="Paul Lucas"/>
    <s v="Home Office"/>
    <s v="United States"/>
    <x v="4"/>
    <x v="4"/>
    <n v="98115"/>
    <s v="West"/>
    <s v="FUR-FU-10003096"/>
    <s v="Furniture"/>
    <s v="Furnishings"/>
    <s v="Master Giant Foot Doorstop, Safety Yellow"/>
    <x v="3093"/>
    <n v="3"/>
    <n v="0"/>
    <n v="9.7911000000000001"/>
  </r>
  <r>
    <n v="3983"/>
    <s v="CA-2016-135265"/>
    <d v="2016-07-07T00:00:00"/>
    <d v="2016-07-09T00:00:00"/>
    <s v="Second Class"/>
    <s v="CC-12370"/>
    <s v="Christopher Conant"/>
    <s v="Consumer"/>
    <s v="United States"/>
    <x v="1"/>
    <x v="1"/>
    <n v="90045"/>
    <s v="West"/>
    <s v="FUR-CH-10003061"/>
    <s v="Furniture"/>
    <s v="Chairs"/>
    <s v="Global Leather Task Chair, Black"/>
    <x v="2804"/>
    <n v="4"/>
    <n v="0.2"/>
    <n v="-3.5996000000000521"/>
  </r>
  <r>
    <n v="3984"/>
    <s v="CA-2016-135265"/>
    <d v="2016-07-07T00:00:00"/>
    <d v="2016-07-09T00:00:00"/>
    <s v="Second Class"/>
    <s v="CC-12370"/>
    <s v="Christopher Conant"/>
    <s v="Consumer"/>
    <s v="United States"/>
    <x v="1"/>
    <x v="1"/>
    <n v="90045"/>
    <s v="West"/>
    <s v="TEC-CO-10003763"/>
    <s v="Technology"/>
    <s v="Copiers"/>
    <s v="Canon PC1060 Personal Laser Copier"/>
    <x v="2481"/>
    <n v="5"/>
    <n v="0.2"/>
    <n v="944.98649999999986"/>
  </r>
  <r>
    <n v="3985"/>
    <s v="CA-2016-135265"/>
    <d v="2016-07-07T00:00:00"/>
    <d v="2016-07-09T00:00:00"/>
    <s v="Second Class"/>
    <s v="CC-12370"/>
    <s v="Christopher Conant"/>
    <s v="Consumer"/>
    <s v="United States"/>
    <x v="1"/>
    <x v="1"/>
    <n v="90045"/>
    <s v="West"/>
    <s v="OFF-PA-10002923"/>
    <s v="Office Supplies"/>
    <s v="Paper"/>
    <s v="Xerox 1942"/>
    <x v="1553"/>
    <n v="1"/>
    <n v="0"/>
    <n v="24.47"/>
  </r>
  <r>
    <n v="3986"/>
    <s v="CA-2016-108735"/>
    <d v="2016-04-17T00:00:00"/>
    <d v="2016-04-21T00:00:00"/>
    <s v="Standard Class"/>
    <s v="JM-15535"/>
    <s v="Jessica Myrick"/>
    <s v="Consumer"/>
    <s v="United States"/>
    <x v="80"/>
    <x v="1"/>
    <n v="90712"/>
    <s v="West"/>
    <s v="FUR-BO-10003441"/>
    <s v="Furniture"/>
    <s v="Bookcases"/>
    <s v="Bush Westfield Collection Bookcases, Fully Assembled"/>
    <x v="3094"/>
    <n v="3"/>
    <n v="0.15"/>
    <n v="24.235199999999978"/>
  </r>
  <r>
    <n v="3987"/>
    <s v="CA-2017-112333"/>
    <d v="2017-04-08T00:00:00"/>
    <d v="2017-04-14T00:00:00"/>
    <s v="Standard Class"/>
    <s v="KF-16285"/>
    <s v="Karen Ferguson"/>
    <s v="Home Office"/>
    <s v="United States"/>
    <x v="135"/>
    <x v="30"/>
    <n v="7060"/>
    <s v="East"/>
    <s v="OFF-ST-10001780"/>
    <s v="Office Supplies"/>
    <s v="Storage"/>
    <s v="Tennsco 16-Compartment Lockers with Coat Rack"/>
    <x v="3095"/>
    <n v="4"/>
    <n v="0"/>
    <n v="621.97440000000006"/>
  </r>
  <r>
    <n v="3988"/>
    <s v="CA-2017-112333"/>
    <d v="2017-04-08T00:00:00"/>
    <d v="2017-04-14T00:00:00"/>
    <s v="Standard Class"/>
    <s v="KF-16285"/>
    <s v="Karen Ferguson"/>
    <s v="Home Office"/>
    <s v="United States"/>
    <x v="135"/>
    <x v="30"/>
    <n v="7060"/>
    <s v="East"/>
    <s v="OFF-AP-10001962"/>
    <s v="Office Supplies"/>
    <s v="Appliances"/>
    <s v="Black &amp; Decker Filter for Double Action Dustbuster Cordless Vac BLDV7210"/>
    <x v="3096"/>
    <n v="5"/>
    <n v="0"/>
    <n v="10.487500000000001"/>
  </r>
  <r>
    <n v="3989"/>
    <s v="US-2016-159415"/>
    <d v="2016-04-17T00:00:00"/>
    <d v="2016-04-22T00:00:00"/>
    <s v="Standard Class"/>
    <s v="CS-12175"/>
    <s v="Charles Sheldon"/>
    <s v="Corporate"/>
    <s v="United States"/>
    <x v="29"/>
    <x v="18"/>
    <n v="38401"/>
    <s v="South"/>
    <s v="FUR-FU-10003798"/>
    <s v="Furniture"/>
    <s v="Furnishings"/>
    <s v="Ultra Door Kickplate, 8&quot;H x 34&quot;W"/>
    <x v="3097"/>
    <n v="5"/>
    <n v="0.2"/>
    <n v="13.845999999999997"/>
  </r>
  <r>
    <n v="3990"/>
    <s v="CA-2014-122588"/>
    <d v="2014-11-25T00:00:00"/>
    <d v="2014-11-27T00:00:00"/>
    <s v="Second Class"/>
    <s v="AR-10540"/>
    <s v="Andy Reiter"/>
    <s v="Consumer"/>
    <s v="United States"/>
    <x v="383"/>
    <x v="34"/>
    <n v="2895"/>
    <s v="East"/>
    <s v="FUR-FU-10001095"/>
    <s v="Furniture"/>
    <s v="Furnishings"/>
    <s v="DAX Black Cherry Wood-Tone Poster Frame"/>
    <x v="3098"/>
    <n v="2"/>
    <n v="0"/>
    <n v="20.1248"/>
  </r>
  <r>
    <n v="3991"/>
    <s v="CA-2014-137589"/>
    <d v="2014-11-03T00:00:00"/>
    <d v="2014-11-08T00:00:00"/>
    <s v="Standard Class"/>
    <s v="MS-17770"/>
    <s v="Maxwell Schwartz"/>
    <s v="Consumer"/>
    <s v="United States"/>
    <x v="152"/>
    <x v="9"/>
    <n v="17602"/>
    <s v="East"/>
    <s v="OFF-SU-10000157"/>
    <s v="Office Supplies"/>
    <s v="Supplies"/>
    <s v="Compact Automatic Electric Letter Opener"/>
    <x v="3099"/>
    <n v="3"/>
    <n v="0.2"/>
    <n v="-64.427400000000006"/>
  </r>
  <r>
    <n v="3992"/>
    <s v="CA-2015-161998"/>
    <d v="2015-05-01T00:00:00"/>
    <d v="2015-05-05T00:00:00"/>
    <s v="Standard Class"/>
    <s v="DB-13120"/>
    <s v="David Bremer"/>
    <s v="Corporate"/>
    <s v="United States"/>
    <x v="67"/>
    <x v="2"/>
    <n v="33614"/>
    <s v="South"/>
    <s v="FUR-FU-10001095"/>
    <s v="Furniture"/>
    <s v="Furnishings"/>
    <s v="DAX Black Cherry Wood-Tone Poster Frame"/>
    <x v="3100"/>
    <n v="3"/>
    <n v="0.2"/>
    <n v="14.299199999999999"/>
  </r>
  <r>
    <n v="3993"/>
    <s v="CA-2015-161998"/>
    <d v="2015-05-01T00:00:00"/>
    <d v="2015-05-05T00:00:00"/>
    <s v="Standard Class"/>
    <s v="DB-13120"/>
    <s v="David Bremer"/>
    <s v="Corporate"/>
    <s v="United States"/>
    <x v="67"/>
    <x v="2"/>
    <n v="33614"/>
    <s v="South"/>
    <s v="OFF-SU-10004261"/>
    <s v="Office Supplies"/>
    <s v="Supplies"/>
    <s v="Fiskars 8&quot; Scissors, 2/Pack"/>
    <x v="3101"/>
    <n v="3"/>
    <n v="0.2"/>
    <n v="4.6547999999999927"/>
  </r>
  <r>
    <n v="3994"/>
    <s v="CA-2015-161998"/>
    <d v="2015-05-01T00:00:00"/>
    <d v="2015-05-05T00:00:00"/>
    <s v="Standard Class"/>
    <s v="DB-13120"/>
    <s v="David Bremer"/>
    <s v="Corporate"/>
    <s v="United States"/>
    <x v="67"/>
    <x v="2"/>
    <n v="33614"/>
    <s v="South"/>
    <s v="OFF-AR-10004022"/>
    <s v="Office Supplies"/>
    <s v="Art"/>
    <s v="Panasonic KP-380BK Classic Electric Pencil Sharpener"/>
    <x v="3102"/>
    <n v="6"/>
    <n v="0.2"/>
    <n v="10.793999999999983"/>
  </r>
  <r>
    <n v="3995"/>
    <s v="CA-2015-105627"/>
    <d v="2015-03-08T00:00:00"/>
    <d v="2015-03-12T00:00:00"/>
    <s v="Standard Class"/>
    <s v="DK-12895"/>
    <s v="Dana Kaydos"/>
    <s v="Consumer"/>
    <s v="United States"/>
    <x v="249"/>
    <x v="6"/>
    <n v="53142"/>
    <s v="Central"/>
    <s v="FUR-BO-10002916"/>
    <s v="Furniture"/>
    <s v="Bookcases"/>
    <s v="Rush Hierlooms Collection 1&quot; Thick Stackable Bookcases"/>
    <x v="3103"/>
    <n v="3"/>
    <n v="0"/>
    <n v="97.45859999999999"/>
  </r>
  <r>
    <n v="3996"/>
    <s v="CA-2015-105627"/>
    <d v="2015-03-08T00:00:00"/>
    <d v="2015-03-12T00:00:00"/>
    <s v="Standard Class"/>
    <s v="DK-12895"/>
    <s v="Dana Kaydos"/>
    <s v="Consumer"/>
    <s v="United States"/>
    <x v="249"/>
    <x v="6"/>
    <n v="53142"/>
    <s v="Central"/>
    <s v="FUR-CH-10002084"/>
    <s v="Furniture"/>
    <s v="Chairs"/>
    <s v="Hon Mobius Operator's Chair"/>
    <x v="3104"/>
    <n v="7"/>
    <n v="0"/>
    <n v="189.40460000000002"/>
  </r>
  <r>
    <n v="3997"/>
    <s v="CA-2015-105627"/>
    <d v="2015-03-08T00:00:00"/>
    <d v="2015-03-12T00:00:00"/>
    <s v="Standard Class"/>
    <s v="DK-12895"/>
    <s v="Dana Kaydos"/>
    <s v="Consumer"/>
    <s v="United States"/>
    <x v="249"/>
    <x v="6"/>
    <n v="53142"/>
    <s v="Central"/>
    <s v="TEC-PH-10003012"/>
    <s v="Technology"/>
    <s v="Phones"/>
    <s v="Nortel Meridian M3904 Professional Digital phone"/>
    <x v="3105"/>
    <n v="5"/>
    <n v="0"/>
    <n v="223.28549999999993"/>
  </r>
  <r>
    <n v="3998"/>
    <s v="CA-2015-105627"/>
    <d v="2015-03-08T00:00:00"/>
    <d v="2015-03-12T00:00:00"/>
    <s v="Standard Class"/>
    <s v="DK-12895"/>
    <s v="Dana Kaydos"/>
    <s v="Consumer"/>
    <s v="United States"/>
    <x v="249"/>
    <x v="6"/>
    <n v="53142"/>
    <s v="Central"/>
    <s v="OFF-AR-10002704"/>
    <s v="Office Supplies"/>
    <s v="Art"/>
    <s v="Boston 1900 Electric Pencil Sharpener"/>
    <x v="1883"/>
    <n v="1"/>
    <n v="0"/>
    <n v="4.4939999999999998"/>
  </r>
  <r>
    <n v="3999"/>
    <s v="CA-2015-105627"/>
    <d v="2015-03-08T00:00:00"/>
    <d v="2015-03-12T00:00:00"/>
    <s v="Standard Class"/>
    <s v="DK-12895"/>
    <s v="Dana Kaydos"/>
    <s v="Consumer"/>
    <s v="United States"/>
    <x v="249"/>
    <x v="6"/>
    <n v="53142"/>
    <s v="Central"/>
    <s v="FUR-FU-10000308"/>
    <s v="Furniture"/>
    <s v="Furnishings"/>
    <s v="Deflect-o Glass Clear Studded Chair Mats"/>
    <x v="3106"/>
    <n v="6"/>
    <n v="0"/>
    <n v="82.077600000000004"/>
  </r>
  <r>
    <n v="4000"/>
    <s v="US-2015-149629"/>
    <d v="2015-07-17T00:00:00"/>
    <d v="2015-07-20T00:00:00"/>
    <s v="Second Class"/>
    <s v="MP-17965"/>
    <s v="Michael Paige"/>
    <s v="Corporate"/>
    <s v="United States"/>
    <x v="370"/>
    <x v="2"/>
    <n v="34952"/>
    <s v="South"/>
    <s v="FUR-BO-10004709"/>
    <s v="Furniture"/>
    <s v="Bookcases"/>
    <s v="Bush Westfield Collection Bookcases, Medium Cherry Finish"/>
    <x v="3107"/>
    <n v="5"/>
    <n v="0.2"/>
    <n v="5.7980000000000018"/>
  </r>
  <r>
    <n v="4001"/>
    <s v="CA-2014-116834"/>
    <d v="2014-10-11T00:00:00"/>
    <d v="2014-10-16T00:00:00"/>
    <s v="Standard Class"/>
    <s v="Dp-13240"/>
    <s v="Dean percer"/>
    <s v="Home Office"/>
    <s v="United States"/>
    <x v="4"/>
    <x v="4"/>
    <n v="98115"/>
    <s v="West"/>
    <s v="FUR-FU-10001196"/>
    <s v="Furniture"/>
    <s v="Furnishings"/>
    <s v="DAX Cubicle Frames - 8x10"/>
    <x v="3108"/>
    <n v="11"/>
    <n v="0"/>
    <n v="19.040999999999997"/>
  </r>
  <r>
    <n v="4002"/>
    <s v="CA-2014-116834"/>
    <d v="2014-10-11T00:00:00"/>
    <d v="2014-10-16T00:00:00"/>
    <s v="Standard Class"/>
    <s v="Dp-13240"/>
    <s v="Dean percer"/>
    <s v="Home Office"/>
    <s v="United States"/>
    <x v="4"/>
    <x v="4"/>
    <n v="98115"/>
    <s v="West"/>
    <s v="TEC-AC-10002942"/>
    <s v="Technology"/>
    <s v="Accessories"/>
    <s v="WD My Passport Ultra 1TB Portable External Hard Drive"/>
    <x v="2047"/>
    <n v="5"/>
    <n v="0"/>
    <n v="58.649999999999984"/>
  </r>
  <r>
    <n v="4003"/>
    <s v="CA-2016-145730"/>
    <d v="2016-03-03T00:00:00"/>
    <d v="2016-03-08T00:00:00"/>
    <s v="Standard Class"/>
    <s v="CC-12220"/>
    <s v="Chris Cortes"/>
    <s v="Consumer"/>
    <s v="United States"/>
    <x v="52"/>
    <x v="5"/>
    <n v="78207"/>
    <s v="Central"/>
    <s v="FUR-TA-10004915"/>
    <s v="Furniture"/>
    <s v="Tables"/>
    <s v="Office Impressions End Table, 20-1/2&quot;H x 24&quot;W x 20&quot;D"/>
    <x v="3109"/>
    <n v="3"/>
    <n v="0.3"/>
    <n v="-127.57919999999996"/>
  </r>
  <r>
    <n v="4004"/>
    <s v="CA-2016-145730"/>
    <d v="2016-03-03T00:00:00"/>
    <d v="2016-03-08T00:00:00"/>
    <s v="Standard Class"/>
    <s v="CC-12220"/>
    <s v="Chris Cortes"/>
    <s v="Consumer"/>
    <s v="United States"/>
    <x v="52"/>
    <x v="5"/>
    <n v="78207"/>
    <s v="Central"/>
    <s v="TEC-MA-10001016"/>
    <s v="Technology"/>
    <s v="Machines"/>
    <s v="Canon PC170 Desktop Personal Copier"/>
    <x v="3110"/>
    <n v="3"/>
    <n v="0.4"/>
    <n v="33.589499999999987"/>
  </r>
  <r>
    <n v="4005"/>
    <s v="CA-2016-145730"/>
    <d v="2016-03-03T00:00:00"/>
    <d v="2016-03-08T00:00:00"/>
    <s v="Standard Class"/>
    <s v="CC-12220"/>
    <s v="Chris Cortes"/>
    <s v="Consumer"/>
    <s v="United States"/>
    <x v="52"/>
    <x v="5"/>
    <n v="78207"/>
    <s v="Central"/>
    <s v="OFF-EN-10000483"/>
    <s v="Office Supplies"/>
    <s v="Envelopes"/>
    <s v="White Envelopes, White Envelopes with Clear Poly Window"/>
    <x v="3111"/>
    <n v="3"/>
    <n v="0.2"/>
    <n v="11.894999999999994"/>
  </r>
  <r>
    <n v="4006"/>
    <s v="US-2015-168732"/>
    <d v="2015-12-10T00:00:00"/>
    <d v="2015-12-16T00:00:00"/>
    <s v="Standard Class"/>
    <s v="KM-16660"/>
    <s v="Khloe Miller"/>
    <s v="Consumer"/>
    <s v="United States"/>
    <x v="185"/>
    <x v="32"/>
    <n v="30076"/>
    <s v="South"/>
    <s v="OFF-AR-10003087"/>
    <s v="Office Supplies"/>
    <s v="Art"/>
    <s v="Staples in misc. colors"/>
    <x v="3112"/>
    <n v="1"/>
    <n v="0"/>
    <n v="0.49839999999999995"/>
  </r>
  <r>
    <n v="4007"/>
    <s v="US-2015-168732"/>
    <d v="2015-12-10T00:00:00"/>
    <d v="2015-12-16T00:00:00"/>
    <s v="Standard Class"/>
    <s v="KM-16660"/>
    <s v="Khloe Miller"/>
    <s v="Consumer"/>
    <s v="United States"/>
    <x v="185"/>
    <x v="32"/>
    <n v="30076"/>
    <s v="South"/>
    <s v="OFF-PA-10000520"/>
    <s v="Office Supplies"/>
    <s v="Paper"/>
    <s v="Xerox 201"/>
    <x v="243"/>
    <n v="4"/>
    <n v="0"/>
    <n v="12.441600000000001"/>
  </r>
  <r>
    <n v="4008"/>
    <s v="US-2015-168732"/>
    <d v="2015-12-10T00:00:00"/>
    <d v="2015-12-16T00:00:00"/>
    <s v="Standard Class"/>
    <s v="KM-16660"/>
    <s v="Khloe Miller"/>
    <s v="Consumer"/>
    <s v="United States"/>
    <x v="185"/>
    <x v="32"/>
    <n v="30076"/>
    <s v="South"/>
    <s v="TEC-AC-10001553"/>
    <s v="Technology"/>
    <s v="Accessories"/>
    <s v="Memorex 25GB 6X Branded Blu-Ray Recordable Disc, 15/Pack"/>
    <x v="3113"/>
    <n v="6"/>
    <n v="0"/>
    <n v="21.407399999999999"/>
  </r>
  <r>
    <n v="4009"/>
    <s v="CA-2015-107468"/>
    <d v="2015-12-18T00:00:00"/>
    <d v="2015-12-22T00:00:00"/>
    <s v="Standard Class"/>
    <s v="MK-17905"/>
    <s v="Michael Kennedy"/>
    <s v="Corporate"/>
    <s v="United States"/>
    <x v="103"/>
    <x v="22"/>
    <n v="80027"/>
    <s v="West"/>
    <s v="OFF-AR-10000634"/>
    <s v="Office Supplies"/>
    <s v="Art"/>
    <s v="Newell 320"/>
    <x v="1312"/>
    <n v="2"/>
    <n v="0.2"/>
    <n v="0.59920000000000018"/>
  </r>
  <r>
    <n v="4010"/>
    <s v="CA-2017-144463"/>
    <d v="2017-01-01T00:00:00"/>
    <d v="2017-01-05T00:00:00"/>
    <s v="Standard Class"/>
    <s v="SC-20725"/>
    <s v="Steven Cartwright"/>
    <s v="Consumer"/>
    <s v="United States"/>
    <x v="1"/>
    <x v="1"/>
    <n v="90036"/>
    <s v="West"/>
    <s v="FUR-FU-10001215"/>
    <s v="Furniture"/>
    <s v="Furnishings"/>
    <s v="Howard Miller 11-1/2&quot; Diameter Brentwood Wall Clock"/>
    <x v="3114"/>
    <n v="11"/>
    <n v="0"/>
    <n v="199.26060000000004"/>
  </r>
  <r>
    <n v="4011"/>
    <s v="CA-2017-100811"/>
    <d v="2017-11-21T00:00:00"/>
    <d v="2017-11-24T00:00:00"/>
    <s v="First Class"/>
    <s v="CC-12475"/>
    <s v="Cindy Chapman"/>
    <s v="Consumer"/>
    <s v="United States"/>
    <x v="10"/>
    <x v="9"/>
    <n v="19143"/>
    <s v="East"/>
    <s v="OFF-PA-10001204"/>
    <s v="Office Supplies"/>
    <s v="Paper"/>
    <s v="Xerox 1972"/>
    <x v="582"/>
    <n v="2"/>
    <n v="0.2"/>
    <n v="2.6399999999999997"/>
  </r>
  <r>
    <n v="4012"/>
    <s v="CA-2017-100811"/>
    <d v="2017-11-21T00:00:00"/>
    <d v="2017-11-24T00:00:00"/>
    <s v="First Class"/>
    <s v="CC-12475"/>
    <s v="Cindy Chapman"/>
    <s v="Consumer"/>
    <s v="United States"/>
    <x v="10"/>
    <x v="9"/>
    <n v="19143"/>
    <s v="East"/>
    <s v="OFF-ST-10002444"/>
    <s v="Office Supplies"/>
    <s v="Storage"/>
    <s v="Recycled Eldon Regeneration Jumbo File"/>
    <x v="3115"/>
    <n v="4"/>
    <n v="0.2"/>
    <n v="3.9295999999999989"/>
  </r>
  <r>
    <n v="4013"/>
    <s v="CA-2015-153612"/>
    <d v="2015-12-22T00:00:00"/>
    <d v="2015-12-27T00:00:00"/>
    <s v="Standard Class"/>
    <s v="BT-11305"/>
    <s v="Beth Thompson"/>
    <s v="Home Office"/>
    <s v="United States"/>
    <x v="384"/>
    <x v="6"/>
    <n v="54880"/>
    <s v="Central"/>
    <s v="OFF-AR-10000203"/>
    <s v="Office Supplies"/>
    <s v="Art"/>
    <s v="Newell 336"/>
    <x v="860"/>
    <n v="4"/>
    <n v="0"/>
    <n v="4.9647999999999985"/>
  </r>
  <r>
    <n v="4014"/>
    <s v="CA-2015-165624"/>
    <d v="2015-08-23T00:00:00"/>
    <d v="2015-08-28T00:00:00"/>
    <s v="Standard Class"/>
    <s v="FH-14350"/>
    <s v="Fred Harton"/>
    <s v="Consumer"/>
    <s v="United States"/>
    <x v="118"/>
    <x v="32"/>
    <n v="30318"/>
    <s v="South"/>
    <s v="OFF-AP-10000828"/>
    <s v="Office Supplies"/>
    <s v="Appliances"/>
    <s v="Avanti 4.4 Cu. Ft. Refrigerator"/>
    <x v="3116"/>
    <n v="3"/>
    <n v="0"/>
    <n v="152.02319999999997"/>
  </r>
  <r>
    <n v="4015"/>
    <s v="CA-2015-165624"/>
    <d v="2015-08-23T00:00:00"/>
    <d v="2015-08-28T00:00:00"/>
    <s v="Standard Class"/>
    <s v="FH-14350"/>
    <s v="Fred Harton"/>
    <s v="Consumer"/>
    <s v="United States"/>
    <x v="118"/>
    <x v="32"/>
    <n v="30318"/>
    <s v="South"/>
    <s v="OFF-LA-10003190"/>
    <s v="Office Supplies"/>
    <s v="Labels"/>
    <s v="Avery 474"/>
    <x v="880"/>
    <n v="3"/>
    <n v="0"/>
    <n v="4.2336"/>
  </r>
  <r>
    <n v="4016"/>
    <s v="CA-2015-165624"/>
    <d v="2015-08-23T00:00:00"/>
    <d v="2015-08-28T00:00:00"/>
    <s v="Standard Class"/>
    <s v="FH-14350"/>
    <s v="Fred Harton"/>
    <s v="Consumer"/>
    <s v="United States"/>
    <x v="118"/>
    <x v="32"/>
    <n v="30318"/>
    <s v="South"/>
    <s v="OFF-PA-10002319"/>
    <s v="Office Supplies"/>
    <s v="Paper"/>
    <s v="Xerox 1944"/>
    <x v="3117"/>
    <n v="5"/>
    <n v="0"/>
    <n v="94.962000000000003"/>
  </r>
  <r>
    <n v="4017"/>
    <s v="CA-2015-165624"/>
    <d v="2015-08-23T00:00:00"/>
    <d v="2015-08-28T00:00:00"/>
    <s v="Standard Class"/>
    <s v="FH-14350"/>
    <s v="Fred Harton"/>
    <s v="Consumer"/>
    <s v="United States"/>
    <x v="118"/>
    <x v="32"/>
    <n v="30318"/>
    <s v="South"/>
    <s v="OFF-PA-10003893"/>
    <s v="Office Supplies"/>
    <s v="Paper"/>
    <s v="Xerox 1962"/>
    <x v="1591"/>
    <n v="5"/>
    <n v="0"/>
    <n v="9.629999999999999"/>
  </r>
  <r>
    <n v="4018"/>
    <s v="CA-2015-165624"/>
    <d v="2015-08-23T00:00:00"/>
    <d v="2015-08-28T00:00:00"/>
    <s v="Standard Class"/>
    <s v="FH-14350"/>
    <s v="Fred Harton"/>
    <s v="Consumer"/>
    <s v="United States"/>
    <x v="118"/>
    <x v="32"/>
    <n v="30318"/>
    <s v="South"/>
    <s v="OFF-PA-10002499"/>
    <s v="Office Supplies"/>
    <s v="Paper"/>
    <s v="Xerox 1890"/>
    <x v="3118"/>
    <n v="2"/>
    <n v="0"/>
    <n v="48.94"/>
  </r>
  <r>
    <n v="4019"/>
    <s v="CA-2015-165624"/>
    <d v="2015-08-23T00:00:00"/>
    <d v="2015-08-28T00:00:00"/>
    <s v="Standard Class"/>
    <s v="FH-14350"/>
    <s v="Fred Harton"/>
    <s v="Consumer"/>
    <s v="United States"/>
    <x v="118"/>
    <x v="32"/>
    <n v="30318"/>
    <s v="South"/>
    <s v="TEC-AC-10004568"/>
    <s v="Technology"/>
    <s v="Accessories"/>
    <s v="Maxell LTO Ultrium - 800 GB"/>
    <x v="1771"/>
    <n v="9"/>
    <n v="0"/>
    <n v="47.862899999999982"/>
  </r>
  <r>
    <n v="4020"/>
    <s v="CA-2015-165624"/>
    <d v="2015-08-23T00:00:00"/>
    <d v="2015-08-28T00:00:00"/>
    <s v="Standard Class"/>
    <s v="FH-14350"/>
    <s v="Fred Harton"/>
    <s v="Consumer"/>
    <s v="United States"/>
    <x v="118"/>
    <x v="32"/>
    <n v="30318"/>
    <s v="South"/>
    <s v="OFF-AP-10001492"/>
    <s v="Office Supplies"/>
    <s v="Appliances"/>
    <s v="Acco Six-Outlet Power Strip, 4' Cord Length"/>
    <x v="3119"/>
    <n v="3"/>
    <n v="0"/>
    <n v="6.7236000000000002"/>
  </r>
  <r>
    <n v="4021"/>
    <s v="CA-2014-154963"/>
    <d v="2014-06-22T00:00:00"/>
    <d v="2014-06-27T00:00:00"/>
    <s v="Standard Class"/>
    <s v="AA-10645"/>
    <s v="Anna Andreadi"/>
    <s v="Consumer"/>
    <s v="United States"/>
    <x v="142"/>
    <x v="9"/>
    <n v="19013"/>
    <s v="East"/>
    <s v="FUR-CH-10004698"/>
    <s v="Furniture"/>
    <s v="Chairs"/>
    <s v="Padded Folding Chairs, Black, 4/Carton"/>
    <x v="3120"/>
    <n v="3"/>
    <n v="0.3"/>
    <n v="-4.858799999999988"/>
  </r>
  <r>
    <n v="4022"/>
    <s v="CA-2014-154963"/>
    <d v="2014-06-22T00:00:00"/>
    <d v="2014-06-27T00:00:00"/>
    <s v="Standard Class"/>
    <s v="AA-10645"/>
    <s v="Anna Andreadi"/>
    <s v="Consumer"/>
    <s v="United States"/>
    <x v="142"/>
    <x v="9"/>
    <n v="19013"/>
    <s v="East"/>
    <s v="TEC-PH-10004093"/>
    <s v="Technology"/>
    <s v="Phones"/>
    <s v="Panasonic Kx-TS550"/>
    <x v="3121"/>
    <n v="3"/>
    <n v="0.4"/>
    <n v="-15.176700000000004"/>
  </r>
  <r>
    <n v="4023"/>
    <s v="CA-2014-154963"/>
    <d v="2014-06-22T00:00:00"/>
    <d v="2014-06-27T00:00:00"/>
    <s v="Standard Class"/>
    <s v="AA-10645"/>
    <s v="Anna Andreadi"/>
    <s v="Consumer"/>
    <s v="United States"/>
    <x v="142"/>
    <x v="9"/>
    <n v="19013"/>
    <s v="East"/>
    <s v="FUR-CH-10000454"/>
    <s v="Furniture"/>
    <s v="Chairs"/>
    <s v="Hon Deluxe Fabric Upholstered Stacking Chairs, Rounded Back"/>
    <x v="3122"/>
    <n v="5"/>
    <n v="0.3"/>
    <n v="0"/>
  </r>
  <r>
    <n v="4024"/>
    <s v="CA-2017-130764"/>
    <d v="2017-10-27T00:00:00"/>
    <d v="2017-10-28T00:00:00"/>
    <s v="First Class"/>
    <s v="JO-15145"/>
    <s v="Jack O'Briant"/>
    <s v="Corporate"/>
    <s v="United States"/>
    <x v="8"/>
    <x v="1"/>
    <n v="94110"/>
    <s v="West"/>
    <s v="FUR-BO-10003034"/>
    <s v="Furniture"/>
    <s v="Bookcases"/>
    <s v="O'Sullivan Elevations Bookcase, Cherry Finish"/>
    <x v="3123"/>
    <n v="5"/>
    <n v="0.15"/>
    <n v="6.5490000000000208"/>
  </r>
  <r>
    <n v="4025"/>
    <s v="CA-2017-130764"/>
    <d v="2017-10-27T00:00:00"/>
    <d v="2017-10-28T00:00:00"/>
    <s v="First Class"/>
    <s v="JO-15145"/>
    <s v="Jack O'Briant"/>
    <s v="Corporate"/>
    <s v="United States"/>
    <x v="8"/>
    <x v="1"/>
    <n v="94110"/>
    <s v="West"/>
    <s v="TEC-PH-10003215"/>
    <s v="Technology"/>
    <s v="Phones"/>
    <s v="Jackery Bar Premium Fast-charging Portable Charger"/>
    <x v="3124"/>
    <n v="4"/>
    <n v="0.2"/>
    <n v="34.741999999999997"/>
  </r>
  <r>
    <n v="4026"/>
    <s v="CA-2017-139311"/>
    <d v="2017-08-11T00:00:00"/>
    <d v="2017-08-13T00:00:00"/>
    <s v="First Class"/>
    <s v="SF-20965"/>
    <s v="Sylvia Foulston"/>
    <s v="Corporate"/>
    <s v="United States"/>
    <x v="385"/>
    <x v="5"/>
    <n v="76021"/>
    <s v="Central"/>
    <s v="OFF-PA-10001776"/>
    <s v="Office Supplies"/>
    <s v="Paper"/>
    <s v="Wirebound Message Books, Four 2 3/4&quot; x 5&quot; Forms per Page, 600 Sets per Book"/>
    <x v="3125"/>
    <n v="4"/>
    <n v="0.2"/>
    <n v="10.011599999999998"/>
  </r>
  <r>
    <n v="4027"/>
    <s v="CA-2017-139311"/>
    <d v="2017-08-11T00:00:00"/>
    <d v="2017-08-13T00:00:00"/>
    <s v="First Class"/>
    <s v="SF-20965"/>
    <s v="Sylvia Foulston"/>
    <s v="Corporate"/>
    <s v="United States"/>
    <x v="385"/>
    <x v="5"/>
    <n v="76021"/>
    <s v="Central"/>
    <s v="OFF-AR-10004582"/>
    <s v="Office Supplies"/>
    <s v="Art"/>
    <s v="BIC Brite Liner Grip Highlighters"/>
    <x v="1997"/>
    <n v="7"/>
    <n v="0.2"/>
    <n v="2.8699999999999992"/>
  </r>
  <r>
    <n v="4028"/>
    <s v="CA-2017-139311"/>
    <d v="2017-08-11T00:00:00"/>
    <d v="2017-08-13T00:00:00"/>
    <s v="First Class"/>
    <s v="SF-20965"/>
    <s v="Sylvia Foulston"/>
    <s v="Corporate"/>
    <s v="United States"/>
    <x v="385"/>
    <x v="5"/>
    <n v="76021"/>
    <s v="Central"/>
    <s v="TEC-PH-10001557"/>
    <s v="Technology"/>
    <s v="Phones"/>
    <s v="Pyle PMP37LED"/>
    <x v="2081"/>
    <n v="2"/>
    <n v="0.2"/>
    <n v="13.438599999999994"/>
  </r>
  <r>
    <n v="4029"/>
    <s v="CA-2017-139311"/>
    <d v="2017-08-11T00:00:00"/>
    <d v="2017-08-13T00:00:00"/>
    <s v="First Class"/>
    <s v="SF-20965"/>
    <s v="Sylvia Foulston"/>
    <s v="Corporate"/>
    <s v="United States"/>
    <x v="385"/>
    <x v="5"/>
    <n v="76021"/>
    <s v="Central"/>
    <s v="OFF-BI-10004209"/>
    <s v="Office Supplies"/>
    <s v="Binders"/>
    <s v="Fellowes Twister Kit, Gray/Clear, 3/pkg"/>
    <x v="3126"/>
    <n v="8"/>
    <n v="0.8"/>
    <n v="-22.512"/>
  </r>
  <r>
    <n v="4030"/>
    <s v="CA-2017-124296"/>
    <d v="2017-12-24T00:00:00"/>
    <d v="2017-12-28T00:00:00"/>
    <s v="Standard Class"/>
    <s v="CS-12355"/>
    <s v="Christine Sundaresam"/>
    <s v="Consumer"/>
    <s v="United States"/>
    <x v="240"/>
    <x v="28"/>
    <n v="70506"/>
    <s v="South"/>
    <s v="TEC-MA-10003183"/>
    <s v="Technology"/>
    <s v="Machines"/>
    <s v="DYMO CardScan Personal V9 Business Card Scanner"/>
    <x v="651"/>
    <n v="3"/>
    <n v="0"/>
    <n v="239.98500000000001"/>
  </r>
  <r>
    <n v="4031"/>
    <s v="CA-2017-124296"/>
    <d v="2017-12-24T00:00:00"/>
    <d v="2017-12-28T00:00:00"/>
    <s v="Standard Class"/>
    <s v="CS-12355"/>
    <s v="Christine Sundaresam"/>
    <s v="Consumer"/>
    <s v="United States"/>
    <x v="240"/>
    <x v="28"/>
    <n v="70506"/>
    <s v="South"/>
    <s v="FUR-CH-10002439"/>
    <s v="Furniture"/>
    <s v="Chairs"/>
    <s v="Iceberg Nesting Folding Chair, 19w x 6d x 43h"/>
    <x v="3127"/>
    <n v="4"/>
    <n v="0"/>
    <n v="60.5488"/>
  </r>
  <r>
    <n v="4032"/>
    <s v="CA-2016-169957"/>
    <d v="2016-09-26T00:00:00"/>
    <d v="2016-09-30T00:00:00"/>
    <s v="Standard Class"/>
    <s v="SN-20710"/>
    <s v="Steve Nguyen"/>
    <s v="Home Office"/>
    <s v="United States"/>
    <x v="386"/>
    <x v="4"/>
    <n v="98042"/>
    <s v="West"/>
    <s v="OFF-AP-10000576"/>
    <s v="Office Supplies"/>
    <s v="Appliances"/>
    <s v="Belkin 7 Outlet SurgeMaster II"/>
    <x v="3128"/>
    <n v="6"/>
    <n v="0"/>
    <n v="66.326400000000007"/>
  </r>
  <r>
    <n v="4033"/>
    <s v="CA-2016-169957"/>
    <d v="2016-09-26T00:00:00"/>
    <d v="2016-09-30T00:00:00"/>
    <s v="Standard Class"/>
    <s v="SN-20710"/>
    <s v="Steve Nguyen"/>
    <s v="Home Office"/>
    <s v="United States"/>
    <x v="386"/>
    <x v="4"/>
    <n v="98042"/>
    <s v="West"/>
    <s v="OFF-PA-10004040"/>
    <s v="Office Supplies"/>
    <s v="Paper"/>
    <s v="Universal Premium White Copier/Laser Paper (20Lb. and 87 Bright)"/>
    <x v="2744"/>
    <n v="5"/>
    <n v="0"/>
    <n v="14.651"/>
  </r>
  <r>
    <n v="4034"/>
    <s v="CA-2016-169957"/>
    <d v="2016-09-26T00:00:00"/>
    <d v="2016-09-30T00:00:00"/>
    <s v="Standard Class"/>
    <s v="SN-20710"/>
    <s v="Steve Nguyen"/>
    <s v="Home Office"/>
    <s v="United States"/>
    <x v="386"/>
    <x v="4"/>
    <n v="98042"/>
    <s v="West"/>
    <s v="TEC-AC-10003063"/>
    <s v="Technology"/>
    <s v="Accessories"/>
    <s v="Micro Innovations USB RF Wireless Keyboard with Mouse"/>
    <x v="1506"/>
    <n v="4"/>
    <n v="0"/>
    <n v="21"/>
  </r>
  <r>
    <n v="4035"/>
    <s v="US-2016-108777"/>
    <d v="2016-12-12T00:00:00"/>
    <d v="2016-12-12T00:00:00"/>
    <s v="Same Day"/>
    <s v="JM-15655"/>
    <s v="Jim Mitchum"/>
    <s v="Corporate"/>
    <s v="United States"/>
    <x v="160"/>
    <x v="24"/>
    <n v="44052"/>
    <s v="East"/>
    <s v="OFF-BI-10003982"/>
    <s v="Office Supplies"/>
    <s v="Binders"/>
    <s v="Wilson Jones Century Plastic Molded Ring Binders"/>
    <x v="3129"/>
    <n v="3"/>
    <n v="0.7"/>
    <n v="-14.331299999999992"/>
  </r>
  <r>
    <n v="4036"/>
    <s v="US-2016-108777"/>
    <d v="2016-12-12T00:00:00"/>
    <d v="2016-12-12T00:00:00"/>
    <s v="Same Day"/>
    <s v="JM-15655"/>
    <s v="Jim Mitchum"/>
    <s v="Corporate"/>
    <s v="United States"/>
    <x v="160"/>
    <x v="24"/>
    <n v="44052"/>
    <s v="East"/>
    <s v="TEC-AC-10002567"/>
    <s v="Technology"/>
    <s v="Accessories"/>
    <s v="Logitech G602 Wireless Gaming Mouse"/>
    <x v="3130"/>
    <n v="6"/>
    <n v="0.2"/>
    <n v="76.790399999999977"/>
  </r>
  <r>
    <n v="4037"/>
    <s v="CA-2015-148859"/>
    <d v="2015-12-28T00:00:00"/>
    <d v="2016-01-01T00:00:00"/>
    <s v="Standard Class"/>
    <s v="FH-14350"/>
    <s v="Fred Harton"/>
    <s v="Consumer"/>
    <s v="United States"/>
    <x v="22"/>
    <x v="10"/>
    <n v="60623"/>
    <s v="Central"/>
    <s v="OFF-ST-10004950"/>
    <s v="Office Supplies"/>
    <s v="Storage"/>
    <s v="Tenex Personal Filing Tote With Secure Closure Lid, Black/Frost"/>
    <x v="176"/>
    <n v="2"/>
    <n v="0.2"/>
    <n v="1.5509999999999984"/>
  </r>
  <r>
    <n v="4038"/>
    <s v="CA-2014-110786"/>
    <d v="2014-12-29T00:00:00"/>
    <d v="2015-01-02T00:00:00"/>
    <s v="Standard Class"/>
    <s v="AJ-10795"/>
    <s v="Anthony Johnson"/>
    <s v="Corporate"/>
    <s v="United States"/>
    <x v="8"/>
    <x v="1"/>
    <n v="94110"/>
    <s v="West"/>
    <s v="FUR-FU-10000550"/>
    <s v="Furniture"/>
    <s v="Furnishings"/>
    <s v="Stacking Trays by OIC"/>
    <x v="1691"/>
    <n v="5"/>
    <n v="0"/>
    <n v="8.2169999999999987"/>
  </r>
  <r>
    <n v="4039"/>
    <s v="CA-2014-110786"/>
    <d v="2014-12-29T00:00:00"/>
    <d v="2015-01-02T00:00:00"/>
    <s v="Standard Class"/>
    <s v="AJ-10795"/>
    <s v="Anthony Johnson"/>
    <s v="Corporate"/>
    <s v="United States"/>
    <x v="8"/>
    <x v="1"/>
    <n v="94110"/>
    <s v="West"/>
    <s v="OFF-PA-10000528"/>
    <s v="Office Supplies"/>
    <s v="Paper"/>
    <s v="Xerox 1981"/>
    <x v="3131"/>
    <n v="4"/>
    <n v="0"/>
    <n v="9.5039999999999996"/>
  </r>
  <r>
    <n v="4040"/>
    <s v="CA-2014-110786"/>
    <d v="2014-12-29T00:00:00"/>
    <d v="2015-01-02T00:00:00"/>
    <s v="Standard Class"/>
    <s v="AJ-10795"/>
    <s v="Anthony Johnson"/>
    <s v="Corporate"/>
    <s v="United States"/>
    <x v="8"/>
    <x v="1"/>
    <n v="94110"/>
    <s v="West"/>
    <s v="TEC-MA-10003183"/>
    <s v="Technology"/>
    <s v="Machines"/>
    <s v="DYMO CardScan Personal V9 Business Card Scanner"/>
    <x v="3132"/>
    <n v="6"/>
    <n v="0.2"/>
    <n v="287.98199999999997"/>
  </r>
  <r>
    <n v="4041"/>
    <s v="CA-2014-110786"/>
    <d v="2014-12-29T00:00:00"/>
    <d v="2015-01-02T00:00:00"/>
    <s v="Standard Class"/>
    <s v="AJ-10795"/>
    <s v="Anthony Johnson"/>
    <s v="Corporate"/>
    <s v="United States"/>
    <x v="8"/>
    <x v="1"/>
    <n v="94110"/>
    <s v="West"/>
    <s v="OFF-BI-10003305"/>
    <s v="Office Supplies"/>
    <s v="Binders"/>
    <s v="Avery Hanging File Binders"/>
    <x v="646"/>
    <n v="3"/>
    <n v="0.2"/>
    <n v="4.6643999999999988"/>
  </r>
  <r>
    <n v="4042"/>
    <s v="CA-2014-110786"/>
    <d v="2014-12-29T00:00:00"/>
    <d v="2015-01-02T00:00:00"/>
    <s v="Standard Class"/>
    <s v="AJ-10795"/>
    <s v="Anthony Johnson"/>
    <s v="Corporate"/>
    <s v="United States"/>
    <x v="8"/>
    <x v="1"/>
    <n v="94110"/>
    <s v="West"/>
    <s v="TEC-PH-10001425"/>
    <s v="Technology"/>
    <s v="Phones"/>
    <s v="Mophie Juice Pack Helium for iPhone"/>
    <x v="1837"/>
    <n v="3"/>
    <n v="0.2"/>
    <n v="19.197599999999994"/>
  </r>
  <r>
    <n v="4043"/>
    <s v="CA-2014-110786"/>
    <d v="2014-12-29T00:00:00"/>
    <d v="2015-01-02T00:00:00"/>
    <s v="Standard Class"/>
    <s v="AJ-10795"/>
    <s v="Anthony Johnson"/>
    <s v="Corporate"/>
    <s v="United States"/>
    <x v="8"/>
    <x v="1"/>
    <n v="94110"/>
    <s v="West"/>
    <s v="OFF-LA-10001474"/>
    <s v="Office Supplies"/>
    <s v="Labels"/>
    <s v="Avery 477"/>
    <x v="3133"/>
    <n v="9"/>
    <n v="0"/>
    <n v="126.39420000000001"/>
  </r>
  <r>
    <n v="4044"/>
    <s v="CA-2014-110786"/>
    <d v="2014-12-29T00:00:00"/>
    <d v="2015-01-02T00:00:00"/>
    <s v="Standard Class"/>
    <s v="AJ-10795"/>
    <s v="Anthony Johnson"/>
    <s v="Corporate"/>
    <s v="United States"/>
    <x v="8"/>
    <x v="1"/>
    <n v="94110"/>
    <s v="West"/>
    <s v="FUR-FU-10000672"/>
    <s v="Furniture"/>
    <s v="Furnishings"/>
    <s v="Executive Impressions 10&quot; Spectator Wall Clock"/>
    <x v="3134"/>
    <n v="6"/>
    <n v="0"/>
    <n v="23.990399999999994"/>
  </r>
  <r>
    <n v="4045"/>
    <s v="CA-2015-137750"/>
    <d v="2015-06-25T00:00:00"/>
    <d v="2015-06-30T00:00:00"/>
    <s v="Standard Class"/>
    <s v="JF-15565"/>
    <s v="Jill Fjeld"/>
    <s v="Consumer"/>
    <s v="United States"/>
    <x v="8"/>
    <x v="1"/>
    <n v="94110"/>
    <s v="West"/>
    <s v="FUR-FU-10001979"/>
    <s v="Furniture"/>
    <s v="Furnishings"/>
    <s v="Dana Halogen Swing-Arm Architect Lamp"/>
    <x v="3135"/>
    <n v="5"/>
    <n v="0"/>
    <n v="57.358000000000011"/>
  </r>
  <r>
    <n v="4046"/>
    <s v="CA-2015-136378"/>
    <d v="2015-04-02T00:00:00"/>
    <d v="2015-04-07T00:00:00"/>
    <s v="Standard Class"/>
    <s v="CS-11845"/>
    <s v="Cari Sayre"/>
    <s v="Corporate"/>
    <s v="United States"/>
    <x v="12"/>
    <x v="5"/>
    <n v="77070"/>
    <s v="Central"/>
    <s v="OFF-BI-10003707"/>
    <s v="Office Supplies"/>
    <s v="Binders"/>
    <s v="Aluminum Screw Posts"/>
    <x v="3136"/>
    <n v="3"/>
    <n v="0.8"/>
    <n v="-13.734000000000002"/>
  </r>
  <r>
    <n v="4047"/>
    <s v="CA-2017-100356"/>
    <d v="2017-10-21T00:00:00"/>
    <d v="2017-10-25T00:00:00"/>
    <s v="Standard Class"/>
    <s v="SP-20920"/>
    <s v="Susan Pistek"/>
    <s v="Consumer"/>
    <s v="United States"/>
    <x v="22"/>
    <x v="10"/>
    <n v="60653"/>
    <s v="Central"/>
    <s v="OFF-AP-10002191"/>
    <s v="Office Supplies"/>
    <s v="Appliances"/>
    <s v="Belkin 8 Outlet SurgeMaster II Gold Surge Protector"/>
    <x v="3137"/>
    <n v="2"/>
    <n v="0.8"/>
    <n v="-62.379199999999997"/>
  </r>
  <r>
    <n v="4048"/>
    <s v="US-2015-166520"/>
    <d v="2015-07-16T00:00:00"/>
    <d v="2015-07-19T00:00:00"/>
    <s v="First Class"/>
    <s v="KE-16420"/>
    <s v="Katrina Edelman"/>
    <s v="Corporate"/>
    <s v="United States"/>
    <x v="20"/>
    <x v="15"/>
    <n v="10035"/>
    <s v="East"/>
    <s v="OFF-PA-10000501"/>
    <s v="Office Supplies"/>
    <s v="Paper"/>
    <s v="Petty Cash Envelope"/>
    <x v="152"/>
    <n v="3"/>
    <n v="0"/>
    <n v="39.6312"/>
  </r>
  <r>
    <n v="4049"/>
    <s v="US-2015-166520"/>
    <d v="2015-07-16T00:00:00"/>
    <d v="2015-07-19T00:00:00"/>
    <s v="First Class"/>
    <s v="KE-16420"/>
    <s v="Katrina Edelman"/>
    <s v="Corporate"/>
    <s v="United States"/>
    <x v="20"/>
    <x v="15"/>
    <n v="10035"/>
    <s v="East"/>
    <s v="TEC-AC-10001990"/>
    <s v="Technology"/>
    <s v="Accessories"/>
    <s v="Kensington Orbit Wireless Mobile Trackball for PC and Mac"/>
    <x v="3138"/>
    <n v="10"/>
    <n v="0"/>
    <n v="191.96799999999996"/>
  </r>
  <r>
    <n v="4050"/>
    <s v="CA-2017-136350"/>
    <d v="2017-06-24T00:00:00"/>
    <d v="2017-06-26T00:00:00"/>
    <s v="Second Class"/>
    <s v="GA-14515"/>
    <s v="George Ashbrook"/>
    <s v="Consumer"/>
    <s v="United States"/>
    <x v="20"/>
    <x v="15"/>
    <n v="10011"/>
    <s v="East"/>
    <s v="FUR-FU-10003601"/>
    <s v="Furniture"/>
    <s v="Furnishings"/>
    <s v="Deflect-o RollaMat Studded, Beveled Mat for Medium Pile Carpeting"/>
    <x v="3139"/>
    <n v="3"/>
    <n v="0"/>
    <n v="49.804199999999994"/>
  </r>
  <r>
    <n v="4051"/>
    <s v="CA-2017-136350"/>
    <d v="2017-06-24T00:00:00"/>
    <d v="2017-06-26T00:00:00"/>
    <s v="Second Class"/>
    <s v="GA-14515"/>
    <s v="George Ashbrook"/>
    <s v="Consumer"/>
    <s v="United States"/>
    <x v="20"/>
    <x v="15"/>
    <n v="10011"/>
    <s v="East"/>
    <s v="FUR-CH-10001891"/>
    <s v="Furniture"/>
    <s v="Chairs"/>
    <s v="Global Deluxe Office Fabric Chairs"/>
    <x v="3140"/>
    <n v="2"/>
    <n v="0.1"/>
    <n v="32.633200000000016"/>
  </r>
  <r>
    <n v="4052"/>
    <s v="CA-2014-122931"/>
    <d v="2014-09-29T00:00:00"/>
    <d v="2014-10-03T00:00:00"/>
    <s v="Standard Class"/>
    <s v="SM-20950"/>
    <s v="Suzanne McNair"/>
    <s v="Corporate"/>
    <s v="United States"/>
    <x v="10"/>
    <x v="9"/>
    <n v="19134"/>
    <s v="East"/>
    <s v="OFF-AR-10003469"/>
    <s v="Office Supplies"/>
    <s v="Art"/>
    <s v="Nontoxic Chalk"/>
    <x v="1728"/>
    <n v="3"/>
    <n v="0.2"/>
    <n v="1.4783999999999997"/>
  </r>
  <r>
    <n v="4053"/>
    <s v="CA-2014-122931"/>
    <d v="2014-09-29T00:00:00"/>
    <d v="2014-10-03T00:00:00"/>
    <s v="Standard Class"/>
    <s v="SM-20950"/>
    <s v="Suzanne McNair"/>
    <s v="Corporate"/>
    <s v="United States"/>
    <x v="10"/>
    <x v="9"/>
    <n v="19134"/>
    <s v="East"/>
    <s v="FUR-TA-10004175"/>
    <s v="Furniture"/>
    <s v="Tables"/>
    <s v="Hon 30&quot; x 60&quot; Table with Locking Drawer"/>
    <x v="3141"/>
    <n v="2"/>
    <n v="0.4"/>
    <n v="-81.854399999999998"/>
  </r>
  <r>
    <n v="4054"/>
    <s v="CA-2014-122931"/>
    <d v="2014-09-29T00:00:00"/>
    <d v="2014-10-03T00:00:00"/>
    <s v="Standard Class"/>
    <s v="SM-20950"/>
    <s v="Suzanne McNair"/>
    <s v="Corporate"/>
    <s v="United States"/>
    <x v="10"/>
    <x v="9"/>
    <n v="19134"/>
    <s v="East"/>
    <s v="OFF-LA-10002945"/>
    <s v="Office Supplies"/>
    <s v="Labels"/>
    <s v="Permanent Self-Adhesive File Folder Labels for Typewriters, 1 1/8 x 3 1/2, White"/>
    <x v="3142"/>
    <n v="11"/>
    <n v="0.2"/>
    <n v="18.017999999999997"/>
  </r>
  <r>
    <n v="4055"/>
    <s v="CA-2014-122931"/>
    <d v="2014-09-29T00:00:00"/>
    <d v="2014-10-03T00:00:00"/>
    <s v="Standard Class"/>
    <s v="SM-20950"/>
    <s v="Suzanne McNair"/>
    <s v="Corporate"/>
    <s v="United States"/>
    <x v="10"/>
    <x v="9"/>
    <n v="19134"/>
    <s v="East"/>
    <s v="OFF-PA-10000533"/>
    <s v="Office Supplies"/>
    <s v="Paper"/>
    <s v="Southworth Parchment Paper &amp; Envelopes"/>
    <x v="2579"/>
    <n v="4"/>
    <n v="0.2"/>
    <n v="6.8015999999999996"/>
  </r>
  <r>
    <n v="4056"/>
    <s v="CA-2014-122931"/>
    <d v="2014-09-29T00:00:00"/>
    <d v="2014-10-03T00:00:00"/>
    <s v="Standard Class"/>
    <s v="SM-20950"/>
    <s v="Suzanne McNair"/>
    <s v="Corporate"/>
    <s v="United States"/>
    <x v="10"/>
    <x v="9"/>
    <n v="19134"/>
    <s v="East"/>
    <s v="OFF-ST-10004459"/>
    <s v="Office Supplies"/>
    <s v="Storage"/>
    <s v="Tennsco Single-Tier Lockers"/>
    <x v="2122"/>
    <n v="6"/>
    <n v="0.2"/>
    <n v="-337.80600000000004"/>
  </r>
  <r>
    <n v="4057"/>
    <s v="CA-2014-122931"/>
    <d v="2014-09-29T00:00:00"/>
    <d v="2014-10-03T00:00:00"/>
    <s v="Standard Class"/>
    <s v="SM-20950"/>
    <s v="Suzanne McNair"/>
    <s v="Corporate"/>
    <s v="United States"/>
    <x v="10"/>
    <x v="9"/>
    <n v="19134"/>
    <s v="East"/>
    <s v="FUR-TA-10004147"/>
    <s v="Furniture"/>
    <s v="Tables"/>
    <s v="Hon 4060 Series Tables"/>
    <x v="3143"/>
    <n v="1"/>
    <n v="0.4"/>
    <n v="-20.152800000000006"/>
  </r>
  <r>
    <n v="4058"/>
    <s v="CA-2014-163034"/>
    <d v="2014-11-24T00:00:00"/>
    <d v="2014-11-28T00:00:00"/>
    <s v="Standard Class"/>
    <s v="DK-12985"/>
    <s v="Darren Koutras"/>
    <s v="Consumer"/>
    <s v="United States"/>
    <x v="22"/>
    <x v="10"/>
    <n v="60610"/>
    <s v="Central"/>
    <s v="OFF-ST-10000046"/>
    <s v="Office Supplies"/>
    <s v="Storage"/>
    <s v="Fellowes Super Stor/Drawer Files"/>
    <x v="3144"/>
    <n v="5"/>
    <n v="0.2"/>
    <n v="-8.0774999999999864"/>
  </r>
  <r>
    <n v="4059"/>
    <s v="CA-2015-124058"/>
    <d v="2015-11-20T00:00:00"/>
    <d v="2015-11-24T00:00:00"/>
    <s v="Standard Class"/>
    <s v="LC-16885"/>
    <s v="Lena Creighton"/>
    <s v="Consumer"/>
    <s v="United States"/>
    <x v="182"/>
    <x v="1"/>
    <n v="94601"/>
    <s v="West"/>
    <s v="TEC-PH-10004774"/>
    <s v="Technology"/>
    <s v="Phones"/>
    <s v="Gear Head AU3700S Headset"/>
    <x v="3145"/>
    <n v="7"/>
    <n v="0.2"/>
    <n v="-15.458100000000007"/>
  </r>
  <r>
    <n v="4060"/>
    <s v="CA-2015-124058"/>
    <d v="2015-11-20T00:00:00"/>
    <d v="2015-11-24T00:00:00"/>
    <s v="Standard Class"/>
    <s v="LC-16885"/>
    <s v="Lena Creighton"/>
    <s v="Consumer"/>
    <s v="United States"/>
    <x v="182"/>
    <x v="1"/>
    <n v="94601"/>
    <s v="West"/>
    <s v="FUR-CH-10000595"/>
    <s v="Furniture"/>
    <s v="Chairs"/>
    <s v="Safco Contoured Stacking Chairs"/>
    <x v="3146"/>
    <n v="3"/>
    <n v="0.2"/>
    <n v="35.759999999999962"/>
  </r>
  <r>
    <n v="4061"/>
    <s v="CA-2016-129196"/>
    <d v="2016-11-01T00:00:00"/>
    <d v="2016-11-07T00:00:00"/>
    <s v="Standard Class"/>
    <s v="XP-21865"/>
    <s v="Xylona Preis"/>
    <s v="Consumer"/>
    <s v="United States"/>
    <x v="22"/>
    <x v="10"/>
    <n v="60610"/>
    <s v="Central"/>
    <s v="TEC-AC-10002473"/>
    <s v="Technology"/>
    <s v="Accessories"/>
    <s v="Maxell 4.7GB DVD-R"/>
    <x v="3147"/>
    <n v="3"/>
    <n v="0.2"/>
    <n v="17.879399999999997"/>
  </r>
  <r>
    <n v="4062"/>
    <s v="US-2015-138716"/>
    <d v="2015-09-17T00:00:00"/>
    <d v="2015-09-20T00:00:00"/>
    <s v="First Class"/>
    <s v="CS-11845"/>
    <s v="Cari Sayre"/>
    <s v="Corporate"/>
    <s v="United States"/>
    <x v="4"/>
    <x v="4"/>
    <n v="98105"/>
    <s v="West"/>
    <s v="OFF-BI-10001628"/>
    <s v="Office Supplies"/>
    <s v="Binders"/>
    <s v="Acco Data Flex Cable Posts For Top &amp; Bottom Load Binders, 6&quot; Capacity"/>
    <x v="3148"/>
    <n v="3"/>
    <n v="0.2"/>
    <n v="7.822499999999998"/>
  </r>
  <r>
    <n v="4063"/>
    <s v="US-2016-122182"/>
    <d v="2016-03-10T00:00:00"/>
    <d v="2016-03-14T00:00:00"/>
    <s v="Standard Class"/>
    <s v="BD-11770"/>
    <s v="Bryan Davis"/>
    <s v="Consumer"/>
    <s v="United States"/>
    <x v="10"/>
    <x v="9"/>
    <n v="19143"/>
    <s v="East"/>
    <s v="TEC-AC-10002800"/>
    <s v="Technology"/>
    <s v="Accessories"/>
    <s v="Plantronics Audio 478 Stereo USB Headset"/>
    <x v="3149"/>
    <n v="1"/>
    <n v="0.2"/>
    <n v="7.4984999999999964"/>
  </r>
  <r>
    <n v="4064"/>
    <s v="US-2014-130358"/>
    <d v="2014-06-23T00:00:00"/>
    <d v="2014-06-26T00:00:00"/>
    <s v="First Class"/>
    <s v="DL-13330"/>
    <s v="Denise Leinenbach"/>
    <s v="Consumer"/>
    <s v="United States"/>
    <x v="3"/>
    <x v="3"/>
    <n v="28027"/>
    <s v="South"/>
    <s v="OFF-AR-10002766"/>
    <s v="Office Supplies"/>
    <s v="Art"/>
    <s v="Prang Drawing Pencil Set"/>
    <x v="3150"/>
    <n v="9"/>
    <n v="0.2"/>
    <n v="1.7514000000000003"/>
  </r>
  <r>
    <n v="4065"/>
    <s v="US-2014-130358"/>
    <d v="2014-06-23T00:00:00"/>
    <d v="2014-06-26T00:00:00"/>
    <s v="First Class"/>
    <s v="DL-13330"/>
    <s v="Denise Leinenbach"/>
    <s v="Consumer"/>
    <s v="United States"/>
    <x v="3"/>
    <x v="3"/>
    <n v="28027"/>
    <s v="South"/>
    <s v="OFF-SU-10002522"/>
    <s v="Office Supplies"/>
    <s v="Supplies"/>
    <s v="Acme Kleen Earth Office Shears"/>
    <x v="3151"/>
    <n v="1"/>
    <n v="0.2"/>
    <n v="0.34919999999999951"/>
  </r>
  <r>
    <n v="4066"/>
    <s v="CA-2014-102673"/>
    <d v="2014-11-01T00:00:00"/>
    <d v="2014-11-05T00:00:00"/>
    <s v="Standard Class"/>
    <s v="KH-16630"/>
    <s v="Ken Heidel"/>
    <s v="Corporate"/>
    <s v="United States"/>
    <x v="35"/>
    <x v="3"/>
    <n v="28205"/>
    <s v="South"/>
    <s v="OFF-FA-10003021"/>
    <s v="Office Supplies"/>
    <s v="Fasteners"/>
    <s v="Staples"/>
    <x v="2024"/>
    <n v="5"/>
    <n v="0.2"/>
    <n v="1.4099999999999997"/>
  </r>
  <r>
    <n v="4067"/>
    <s v="CA-2014-102673"/>
    <d v="2014-11-01T00:00:00"/>
    <d v="2014-11-05T00:00:00"/>
    <s v="Standard Class"/>
    <s v="KH-16630"/>
    <s v="Ken Heidel"/>
    <s v="Corporate"/>
    <s v="United States"/>
    <x v="35"/>
    <x v="3"/>
    <n v="28205"/>
    <s v="South"/>
    <s v="OFF-AR-10000634"/>
    <s v="Office Supplies"/>
    <s v="Art"/>
    <s v="Newell 320"/>
    <x v="1518"/>
    <n v="3"/>
    <n v="0.2"/>
    <n v="0.89880000000000004"/>
  </r>
  <r>
    <n v="4068"/>
    <s v="CA-2014-102673"/>
    <d v="2014-11-01T00:00:00"/>
    <d v="2014-11-05T00:00:00"/>
    <s v="Standard Class"/>
    <s v="KH-16630"/>
    <s v="Ken Heidel"/>
    <s v="Corporate"/>
    <s v="United States"/>
    <x v="35"/>
    <x v="3"/>
    <n v="28205"/>
    <s v="South"/>
    <s v="OFF-LA-10001771"/>
    <s v="Office Supplies"/>
    <s v="Labels"/>
    <s v="Avery 513"/>
    <x v="3152"/>
    <n v="12"/>
    <n v="0.2"/>
    <n v="15.537599999999998"/>
  </r>
  <r>
    <n v="4069"/>
    <s v="CA-2014-102673"/>
    <d v="2014-11-01T00:00:00"/>
    <d v="2014-11-05T00:00:00"/>
    <s v="Standard Class"/>
    <s v="KH-16630"/>
    <s v="Ken Heidel"/>
    <s v="Corporate"/>
    <s v="United States"/>
    <x v="35"/>
    <x v="3"/>
    <n v="28205"/>
    <s v="South"/>
    <s v="TEC-PH-10004434"/>
    <s v="Technology"/>
    <s v="Phones"/>
    <s v="Cisco IP Phone 7961G VoIP phone - Dark gray"/>
    <x v="3153"/>
    <n v="9"/>
    <n v="0.2"/>
    <n v="110.1194999999999"/>
  </r>
  <r>
    <n v="4070"/>
    <s v="CA-2016-145303"/>
    <d v="2016-08-28T00:00:00"/>
    <d v="2016-08-31T00:00:00"/>
    <s v="First Class"/>
    <s v="TP-21415"/>
    <s v="Tom Prescott"/>
    <s v="Consumer"/>
    <s v="United States"/>
    <x v="61"/>
    <x v="5"/>
    <n v="75081"/>
    <s v="Central"/>
    <s v="OFF-BI-10000050"/>
    <s v="Office Supplies"/>
    <s v="Binders"/>
    <s v="Angle-D Binders with Locking Rings, Label Holders"/>
    <x v="3154"/>
    <n v="9"/>
    <n v="0.8"/>
    <n v="-21.681000000000004"/>
  </r>
  <r>
    <n v="4071"/>
    <s v="CA-2016-145303"/>
    <d v="2016-08-28T00:00:00"/>
    <d v="2016-08-31T00:00:00"/>
    <s v="First Class"/>
    <s v="TP-21415"/>
    <s v="Tom Prescott"/>
    <s v="Consumer"/>
    <s v="United States"/>
    <x v="61"/>
    <x v="5"/>
    <n v="75081"/>
    <s v="Central"/>
    <s v="OFF-BI-10002414"/>
    <s v="Office Supplies"/>
    <s v="Binders"/>
    <s v="GBC ProClick Spines for 32-Hole Punch"/>
    <x v="3155"/>
    <n v="4"/>
    <n v="0.8"/>
    <n v="-16.539600000000007"/>
  </r>
  <r>
    <n v="4072"/>
    <s v="CA-2016-145303"/>
    <d v="2016-08-28T00:00:00"/>
    <d v="2016-08-31T00:00:00"/>
    <s v="First Class"/>
    <s v="TP-21415"/>
    <s v="Tom Prescott"/>
    <s v="Consumer"/>
    <s v="United States"/>
    <x v="61"/>
    <x v="5"/>
    <n v="75081"/>
    <s v="Central"/>
    <s v="FUR-BO-10003159"/>
    <s v="Furniture"/>
    <s v="Bookcases"/>
    <s v="Sauder Camden County Collection Libraries, Planked Cherry Finish"/>
    <x v="3156"/>
    <n v="2"/>
    <n v="0.32"/>
    <n v="-52.890800000000027"/>
  </r>
  <r>
    <n v="4073"/>
    <s v="CA-2015-156104"/>
    <d v="2015-12-06T00:00:00"/>
    <d v="2015-12-08T00:00:00"/>
    <s v="Second Class"/>
    <s v="NP-18685"/>
    <s v="Nora Pelletier"/>
    <s v="Home Office"/>
    <s v="United States"/>
    <x v="245"/>
    <x v="14"/>
    <n v="46203"/>
    <s v="Central"/>
    <s v="TEC-CO-10002095"/>
    <s v="Technology"/>
    <s v="Copiers"/>
    <s v="Hewlett Packard 610 Color Digital Copier / Printer"/>
    <x v="3157"/>
    <n v="2"/>
    <n v="0"/>
    <n v="449.99099999999999"/>
  </r>
  <r>
    <n v="4074"/>
    <s v="US-2015-164308"/>
    <d v="2015-09-24T00:00:00"/>
    <d v="2015-09-27T00:00:00"/>
    <s v="First Class"/>
    <s v="SC-20680"/>
    <s v="Steve Carroll"/>
    <s v="Home Office"/>
    <s v="United States"/>
    <x v="387"/>
    <x v="26"/>
    <n v="74012"/>
    <s v="Central"/>
    <s v="TEC-PH-10004120"/>
    <s v="Technology"/>
    <s v="Phones"/>
    <s v="AT&amp;T 1080 Phone"/>
    <x v="3158"/>
    <n v="6"/>
    <n v="0"/>
    <n v="213.70440000000002"/>
  </r>
  <r>
    <n v="4075"/>
    <s v="CA-2017-108112"/>
    <d v="2017-11-15T00:00:00"/>
    <d v="2017-11-20T00:00:00"/>
    <s v="Standard Class"/>
    <s v="DK-12895"/>
    <s v="Dana Kaydos"/>
    <s v="Consumer"/>
    <s v="United States"/>
    <x v="388"/>
    <x v="2"/>
    <n v="33023"/>
    <s v="South"/>
    <s v="FUR-FU-10003553"/>
    <s v="Furniture"/>
    <s v="Furnishings"/>
    <s v="Howard Miller 13-1/2&quot; Diameter Rosebrook Wall Clock"/>
    <x v="3159"/>
    <n v="4"/>
    <n v="0.2"/>
    <n v="55.016000000000012"/>
  </r>
  <r>
    <n v="4076"/>
    <s v="CA-2017-108112"/>
    <d v="2017-11-15T00:00:00"/>
    <d v="2017-11-20T00:00:00"/>
    <s v="Standard Class"/>
    <s v="DK-12895"/>
    <s v="Dana Kaydos"/>
    <s v="Consumer"/>
    <s v="United States"/>
    <x v="388"/>
    <x v="2"/>
    <n v="33023"/>
    <s v="South"/>
    <s v="FUR-FU-10001488"/>
    <s v="Furniture"/>
    <s v="Furnishings"/>
    <s v="Tenex 46&quot; x 60&quot; Computer Anti-Static Chairmat, Rectangular Shaped"/>
    <x v="3160"/>
    <n v="4"/>
    <n v="0.2"/>
    <n v="0"/>
  </r>
  <r>
    <n v="4077"/>
    <s v="CA-2015-100685"/>
    <d v="2015-12-19T00:00:00"/>
    <d v="2015-12-21T00:00:00"/>
    <s v="Second Class"/>
    <s v="SM-20950"/>
    <s v="Suzanne McNair"/>
    <s v="Corporate"/>
    <s v="United States"/>
    <x v="155"/>
    <x v="8"/>
    <n v="68104"/>
    <s v="Central"/>
    <s v="OFF-BI-10003094"/>
    <s v="Office Supplies"/>
    <s v="Binders"/>
    <s v="Self-Adhesive Ring Binder Labels"/>
    <x v="991"/>
    <n v="2"/>
    <n v="0"/>
    <n v="3.3087999999999997"/>
  </r>
  <r>
    <n v="4078"/>
    <s v="CA-2015-100685"/>
    <d v="2015-12-19T00:00:00"/>
    <d v="2015-12-21T00:00:00"/>
    <s v="Second Class"/>
    <s v="SM-20950"/>
    <s v="Suzanne McNair"/>
    <s v="Corporate"/>
    <s v="United States"/>
    <x v="155"/>
    <x v="8"/>
    <n v="68104"/>
    <s v="Central"/>
    <s v="OFF-FA-10003472"/>
    <s v="Office Supplies"/>
    <s v="Fasteners"/>
    <s v="Bagged Rubber Bands"/>
    <x v="1325"/>
    <n v="4"/>
    <n v="0"/>
    <n v="0.2016"/>
  </r>
  <r>
    <n v="4079"/>
    <s v="CA-2015-100685"/>
    <d v="2015-12-19T00:00:00"/>
    <d v="2015-12-21T00:00:00"/>
    <s v="Second Class"/>
    <s v="SM-20950"/>
    <s v="Suzanne McNair"/>
    <s v="Corporate"/>
    <s v="United States"/>
    <x v="155"/>
    <x v="8"/>
    <n v="68104"/>
    <s v="Central"/>
    <s v="OFF-PA-10001289"/>
    <s v="Office Supplies"/>
    <s v="Paper"/>
    <s v="White Computer Printout Paper by Universal"/>
    <x v="2248"/>
    <n v="3"/>
    <n v="0"/>
    <n v="56.977199999999996"/>
  </r>
  <r>
    <n v="4080"/>
    <s v="CA-2015-165414"/>
    <d v="2015-12-21T00:00:00"/>
    <d v="2015-12-24T00:00:00"/>
    <s v="First Class"/>
    <s v="LS-17245"/>
    <s v="Lynn Smith"/>
    <s v="Consumer"/>
    <s v="United States"/>
    <x v="108"/>
    <x v="3"/>
    <n v="28540"/>
    <s v="South"/>
    <s v="TEC-PH-10002293"/>
    <s v="Technology"/>
    <s v="Phones"/>
    <s v="Anker 36W 4-Port USB Wall Charger Travel Power Adapter for iPhone 5s 5c 5"/>
    <x v="334"/>
    <n v="3"/>
    <n v="0.2"/>
    <n v="4.7976000000000028"/>
  </r>
  <r>
    <n v="4081"/>
    <s v="CA-2016-140417"/>
    <d v="2016-09-25T00:00:00"/>
    <d v="2016-09-29T00:00:00"/>
    <s v="Standard Class"/>
    <s v="KE-16420"/>
    <s v="Katrina Edelman"/>
    <s v="Corporate"/>
    <s v="United States"/>
    <x v="241"/>
    <x v="21"/>
    <n v="97224"/>
    <s v="West"/>
    <s v="OFF-PA-10000380"/>
    <s v="Office Supplies"/>
    <s v="Paper"/>
    <s v="REDIFORM Incoming/Outgoing Call Register, 11&quot; X 8 1/2&quot;, 100 Messages"/>
    <x v="3161"/>
    <n v="9"/>
    <n v="0.2"/>
    <n v="22.518000000000001"/>
  </r>
  <r>
    <n v="4082"/>
    <s v="CA-2016-140417"/>
    <d v="2016-09-25T00:00:00"/>
    <d v="2016-09-29T00:00:00"/>
    <s v="Standard Class"/>
    <s v="KE-16420"/>
    <s v="Katrina Edelman"/>
    <s v="Corporate"/>
    <s v="United States"/>
    <x v="241"/>
    <x v="21"/>
    <n v="97224"/>
    <s v="West"/>
    <s v="OFF-BI-10004828"/>
    <s v="Office Supplies"/>
    <s v="Binders"/>
    <s v="GBC Poly Designer Binding Covers"/>
    <x v="3162"/>
    <n v="1"/>
    <n v="0.7"/>
    <n v="-3.5153999999999996"/>
  </r>
  <r>
    <n v="4083"/>
    <s v="US-2017-151316"/>
    <d v="2017-06-24T00:00:00"/>
    <d v="2017-06-30T00:00:00"/>
    <s v="Standard Class"/>
    <s v="MC-17635"/>
    <s v="Matthew Clasen"/>
    <s v="Corporate"/>
    <s v="United States"/>
    <x v="27"/>
    <x v="10"/>
    <n v="62521"/>
    <s v="Central"/>
    <s v="OFF-BI-10004632"/>
    <s v="Office Supplies"/>
    <s v="Binders"/>
    <s v="Ibico Hi-Tech Manual Binding System"/>
    <x v="645"/>
    <n v="3"/>
    <n v="0.8"/>
    <n v="-320.23950000000013"/>
  </r>
  <r>
    <n v="4084"/>
    <s v="US-2017-151316"/>
    <d v="2017-06-24T00:00:00"/>
    <d v="2017-06-30T00:00:00"/>
    <s v="Standard Class"/>
    <s v="MC-17635"/>
    <s v="Matthew Clasen"/>
    <s v="Corporate"/>
    <s v="United States"/>
    <x v="27"/>
    <x v="10"/>
    <n v="62521"/>
    <s v="Central"/>
    <s v="OFF-PA-10000327"/>
    <s v="Office Supplies"/>
    <s v="Paper"/>
    <s v="Xerox 1971"/>
    <x v="1518"/>
    <n v="3"/>
    <n v="0.2"/>
    <n v="3.2099999999999982"/>
  </r>
  <r>
    <n v="4085"/>
    <s v="CA-2017-163692"/>
    <d v="2017-09-07T00:00:00"/>
    <d v="2017-09-09T00:00:00"/>
    <s v="First Class"/>
    <s v="Dp-13240"/>
    <s v="Dean percer"/>
    <s v="Home Office"/>
    <s v="United States"/>
    <x v="42"/>
    <x v="16"/>
    <n v="85023"/>
    <s v="West"/>
    <s v="OFF-BI-10003291"/>
    <s v="Office Supplies"/>
    <s v="Binders"/>
    <s v="Wilson Jones Leather-Like Binders with DublLock Round Rings"/>
    <x v="3163"/>
    <n v="3"/>
    <n v="0.7"/>
    <n v="-6.0236999999999998"/>
  </r>
  <r>
    <n v="4086"/>
    <s v="CA-2016-111913"/>
    <d v="2016-08-04T00:00:00"/>
    <d v="2016-08-06T00:00:00"/>
    <s v="Second Class"/>
    <s v="LC-16930"/>
    <s v="Linda Cazamias"/>
    <s v="Corporate"/>
    <s v="United States"/>
    <x v="301"/>
    <x v="1"/>
    <n v="95823"/>
    <s v="West"/>
    <s v="TEC-PH-10002275"/>
    <s v="Technology"/>
    <s v="Phones"/>
    <s v="Mitel 5320 IP Phone VoIP phone"/>
    <x v="3164"/>
    <n v="2"/>
    <n v="0.2"/>
    <n v="30.238400000000013"/>
  </r>
  <r>
    <n v="4087"/>
    <s v="CA-2016-111913"/>
    <d v="2016-08-04T00:00:00"/>
    <d v="2016-08-06T00:00:00"/>
    <s v="Second Class"/>
    <s v="LC-16930"/>
    <s v="Linda Cazamias"/>
    <s v="Corporate"/>
    <s v="United States"/>
    <x v="301"/>
    <x v="1"/>
    <n v="95823"/>
    <s v="West"/>
    <s v="OFF-BI-10003291"/>
    <s v="Office Supplies"/>
    <s v="Binders"/>
    <s v="Wilson Jones Leather-Like Binders with DublLock Round Rings"/>
    <x v="3165"/>
    <n v="3"/>
    <n v="0.2"/>
    <n v="7.0712999999999981"/>
  </r>
  <r>
    <n v="4088"/>
    <s v="CA-2016-111913"/>
    <d v="2016-08-04T00:00:00"/>
    <d v="2016-08-06T00:00:00"/>
    <s v="Second Class"/>
    <s v="LC-16930"/>
    <s v="Linda Cazamias"/>
    <s v="Corporate"/>
    <s v="United States"/>
    <x v="301"/>
    <x v="1"/>
    <n v="95823"/>
    <s v="West"/>
    <s v="OFF-BI-10000343"/>
    <s v="Office Supplies"/>
    <s v="Binders"/>
    <s v="Pressboard Covers with Storage Hooks, 9 1/2&quot; x 11&quot;, Light Blue"/>
    <x v="696"/>
    <n v="3"/>
    <n v="0.2"/>
    <n v="3.9770999999999996"/>
  </r>
  <r>
    <n v="4089"/>
    <s v="US-2014-156559"/>
    <d v="2014-08-19T00:00:00"/>
    <d v="2014-08-26T00:00:00"/>
    <s v="Standard Class"/>
    <s v="LH-16900"/>
    <s v="Lena Hernandez"/>
    <s v="Consumer"/>
    <s v="United States"/>
    <x v="186"/>
    <x v="36"/>
    <n v="72401"/>
    <s v="South"/>
    <s v="FUR-BO-10000711"/>
    <s v="Furniture"/>
    <s v="Bookcases"/>
    <s v="Hon Metal Bookcases, Gray"/>
    <x v="3166"/>
    <n v="9"/>
    <n v="0"/>
    <n v="172.48140000000001"/>
  </r>
  <r>
    <n v="4090"/>
    <s v="CA-2016-161473"/>
    <d v="2016-04-01T00:00:00"/>
    <d v="2016-04-05T00:00:00"/>
    <s v="Standard Class"/>
    <s v="TB-21175"/>
    <s v="Thomas Boland"/>
    <s v="Corporate"/>
    <s v="United States"/>
    <x v="20"/>
    <x v="15"/>
    <n v="10035"/>
    <s v="East"/>
    <s v="OFF-LA-10001297"/>
    <s v="Office Supplies"/>
    <s v="Labels"/>
    <s v="Avery 473"/>
    <x v="346"/>
    <n v="2"/>
    <n v="0"/>
    <n v="9.9359999999999999"/>
  </r>
  <r>
    <n v="4091"/>
    <s v="CA-2016-161473"/>
    <d v="2016-04-01T00:00:00"/>
    <d v="2016-04-05T00:00:00"/>
    <s v="Standard Class"/>
    <s v="TB-21175"/>
    <s v="Thomas Boland"/>
    <s v="Corporate"/>
    <s v="United States"/>
    <x v="20"/>
    <x v="15"/>
    <n v="10035"/>
    <s v="East"/>
    <s v="OFF-SU-10001574"/>
    <s v="Office Supplies"/>
    <s v="Supplies"/>
    <s v="Acme Value Line Scissors"/>
    <x v="1031"/>
    <n v="3"/>
    <n v="0"/>
    <n v="3.2849999999999993"/>
  </r>
  <r>
    <n v="4092"/>
    <s v="CA-2016-161473"/>
    <d v="2016-04-01T00:00:00"/>
    <d v="2016-04-05T00:00:00"/>
    <s v="Standard Class"/>
    <s v="TB-21175"/>
    <s v="Thomas Boland"/>
    <s v="Corporate"/>
    <s v="United States"/>
    <x v="20"/>
    <x v="15"/>
    <n v="10035"/>
    <s v="East"/>
    <s v="OFF-BI-10003305"/>
    <s v="Office Supplies"/>
    <s v="Binders"/>
    <s v="Avery Hanging File Binders"/>
    <x v="646"/>
    <n v="3"/>
    <n v="0.2"/>
    <n v="4.6643999999999988"/>
  </r>
  <r>
    <n v="4093"/>
    <s v="CA-2017-166576"/>
    <d v="2017-05-16T00:00:00"/>
    <d v="2017-05-18T00:00:00"/>
    <s v="First Class"/>
    <s v="JM-15865"/>
    <s v="John Murray"/>
    <s v="Consumer"/>
    <s v="United States"/>
    <x v="59"/>
    <x v="24"/>
    <n v="44312"/>
    <s v="East"/>
    <s v="OFF-ST-10002574"/>
    <s v="Office Supplies"/>
    <s v="Storage"/>
    <s v="SAFCO Commercial Wire Shelving, Black"/>
    <x v="3167"/>
    <n v="2"/>
    <n v="0.2"/>
    <n v="-55.256"/>
  </r>
  <r>
    <n v="4094"/>
    <s v="CA-2015-102491"/>
    <d v="2015-08-24T00:00:00"/>
    <d v="2015-08-28T00:00:00"/>
    <s v="Standard Class"/>
    <s v="KW-16435"/>
    <s v="Katrina Willman"/>
    <s v="Consumer"/>
    <s v="United States"/>
    <x v="159"/>
    <x v="0"/>
    <n v="41042"/>
    <s v="South"/>
    <s v="TEC-MA-10000864"/>
    <s v="Technology"/>
    <s v="Machines"/>
    <s v="Cisco 9971 IP Video Phone Charcoal"/>
    <x v="3168"/>
    <n v="7"/>
    <n v="0"/>
    <n v="1416.7999999999997"/>
  </r>
  <r>
    <n v="4095"/>
    <s v="CA-2015-102491"/>
    <d v="2015-08-24T00:00:00"/>
    <d v="2015-08-28T00:00:00"/>
    <s v="Standard Class"/>
    <s v="KW-16435"/>
    <s v="Katrina Willman"/>
    <s v="Consumer"/>
    <s v="United States"/>
    <x v="159"/>
    <x v="0"/>
    <n v="41042"/>
    <s v="South"/>
    <s v="TEC-AC-10003289"/>
    <s v="Technology"/>
    <s v="Accessories"/>
    <s v="Anker Ultra-Slim Mini Bluetooth 3.0 Wireless Keyboard"/>
    <x v="1105"/>
    <n v="4"/>
    <n v="0"/>
    <n v="18.390799999999999"/>
  </r>
  <r>
    <n v="4096"/>
    <s v="CA-2015-102491"/>
    <d v="2015-08-24T00:00:00"/>
    <d v="2015-08-28T00:00:00"/>
    <s v="Standard Class"/>
    <s v="KW-16435"/>
    <s v="Katrina Willman"/>
    <s v="Consumer"/>
    <s v="United States"/>
    <x v="159"/>
    <x v="0"/>
    <n v="41042"/>
    <s v="South"/>
    <s v="TEC-PH-10001619"/>
    <s v="Technology"/>
    <s v="Phones"/>
    <s v="LG G3"/>
    <x v="2173"/>
    <n v="3"/>
    <n v="0"/>
    <n v="170.51129999999998"/>
  </r>
  <r>
    <n v="4097"/>
    <s v="CA-2014-116904"/>
    <d v="2014-09-23T00:00:00"/>
    <d v="2014-09-28T00:00:00"/>
    <s v="Standard Class"/>
    <s v="SC-20095"/>
    <s v="Sanjit Chand"/>
    <s v="Consumer"/>
    <s v="United States"/>
    <x v="31"/>
    <x v="11"/>
    <n v="55407"/>
    <s v="Central"/>
    <s v="OFF-PA-10004888"/>
    <s v="Office Supplies"/>
    <s v="Paper"/>
    <s v="Xerox 217"/>
    <x v="56"/>
    <n v="5"/>
    <n v="0"/>
    <n v="15.552000000000001"/>
  </r>
  <r>
    <n v="4098"/>
    <s v="CA-2014-116904"/>
    <d v="2014-09-23T00:00:00"/>
    <d v="2014-09-28T00:00:00"/>
    <s v="Standard Class"/>
    <s v="SC-20095"/>
    <s v="Sanjit Chand"/>
    <s v="Consumer"/>
    <s v="United States"/>
    <x v="31"/>
    <x v="11"/>
    <n v="55407"/>
    <s v="Central"/>
    <s v="OFF-ST-10000736"/>
    <s v="Office Supplies"/>
    <s v="Storage"/>
    <s v="Carina Double Wide Media Storage Towers in Natural &amp; Black"/>
    <x v="3169"/>
    <n v="5"/>
    <n v="0"/>
    <n v="16.195999999999984"/>
  </r>
  <r>
    <n v="4099"/>
    <s v="CA-2014-116904"/>
    <d v="2014-09-23T00:00:00"/>
    <d v="2014-09-28T00:00:00"/>
    <s v="Standard Class"/>
    <s v="SC-20095"/>
    <s v="Sanjit Chand"/>
    <s v="Consumer"/>
    <s v="United States"/>
    <x v="31"/>
    <x v="11"/>
    <n v="55407"/>
    <s v="Central"/>
    <s v="OFF-BI-10001120"/>
    <s v="Office Supplies"/>
    <s v="Binders"/>
    <s v="Ibico EPK-21 Electric Binding System"/>
    <x v="3170"/>
    <n v="5"/>
    <n v="0"/>
    <n v="4630.4755000000005"/>
  </r>
  <r>
    <n v="4100"/>
    <s v="CA-2014-116904"/>
    <d v="2014-09-23T00:00:00"/>
    <d v="2014-09-28T00:00:00"/>
    <s v="Standard Class"/>
    <s v="SC-20095"/>
    <s v="Sanjit Chand"/>
    <s v="Consumer"/>
    <s v="United States"/>
    <x v="31"/>
    <x v="11"/>
    <n v="55407"/>
    <s v="Central"/>
    <s v="OFF-BI-10000301"/>
    <s v="Office Supplies"/>
    <s v="Binders"/>
    <s v="GBC Instant Report Kit"/>
    <x v="3171"/>
    <n v="2"/>
    <n v="0"/>
    <n v="6.47"/>
  </r>
  <r>
    <n v="4101"/>
    <s v="US-2017-102288"/>
    <d v="2017-06-19T00:00:00"/>
    <d v="2017-06-23T00:00:00"/>
    <s v="Standard Class"/>
    <s v="ZC-21910"/>
    <s v="Zuschuss Carroll"/>
    <s v="Consumer"/>
    <s v="United States"/>
    <x v="12"/>
    <x v="5"/>
    <n v="77095"/>
    <s v="Central"/>
    <s v="OFF-AP-10004655"/>
    <s v="Office Supplies"/>
    <s v="Appliances"/>
    <s v="Holmes Visible Mist Ultrasonic Humidifier with 2.3-Gallon Output per Day, Replacement Filter"/>
    <x v="3172"/>
    <n v="1"/>
    <n v="0.8"/>
    <n v="-5.2072000000000012"/>
  </r>
  <r>
    <n v="4102"/>
    <s v="US-2017-102288"/>
    <d v="2017-06-19T00:00:00"/>
    <d v="2017-06-23T00:00:00"/>
    <s v="Standard Class"/>
    <s v="ZC-21910"/>
    <s v="Zuschuss Carroll"/>
    <s v="Consumer"/>
    <s v="United States"/>
    <x v="12"/>
    <x v="5"/>
    <n v="77095"/>
    <s v="Central"/>
    <s v="OFF-AP-10002906"/>
    <s v="Office Supplies"/>
    <s v="Appliances"/>
    <s v="Hoover Replacement Belt for Commercial Guardsman Heavy-Duty Upright Vacuum"/>
    <x v="3173"/>
    <n v="1"/>
    <n v="0.8"/>
    <n v="-1.1100000000000003"/>
  </r>
  <r>
    <n v="4103"/>
    <s v="US-2017-102288"/>
    <d v="2017-06-19T00:00:00"/>
    <d v="2017-06-23T00:00:00"/>
    <s v="Standard Class"/>
    <s v="ZC-21910"/>
    <s v="Zuschuss Carroll"/>
    <s v="Consumer"/>
    <s v="United States"/>
    <x v="12"/>
    <x v="5"/>
    <n v="77095"/>
    <s v="Central"/>
    <s v="OFF-PA-10000740"/>
    <s v="Office Supplies"/>
    <s v="Paper"/>
    <s v="Xerox 1982"/>
    <x v="3174"/>
    <n v="8"/>
    <n v="0.2"/>
    <n v="47.50719999999999"/>
  </r>
  <r>
    <n v="4104"/>
    <s v="CA-2017-137456"/>
    <d v="2017-12-21T00:00:00"/>
    <d v="2017-12-21T00:00:00"/>
    <s v="Same Day"/>
    <s v="RB-19465"/>
    <s v="Rick Bensley"/>
    <s v="Home Office"/>
    <s v="United States"/>
    <x v="9"/>
    <x v="8"/>
    <n v="68025"/>
    <s v="Central"/>
    <s v="FUR-FU-10001940"/>
    <s v="Furniture"/>
    <s v="Furnishings"/>
    <s v="Staple-based wall hangings"/>
    <x v="204"/>
    <n v="2"/>
    <n v="0"/>
    <n v="7.0048000000000012"/>
  </r>
  <r>
    <n v="4105"/>
    <s v="US-2017-155999"/>
    <d v="2017-08-07T00:00:00"/>
    <d v="2017-08-13T00:00:00"/>
    <s v="Standard Class"/>
    <s v="JK-15370"/>
    <s v="Jay Kimmel"/>
    <s v="Consumer"/>
    <s v="United States"/>
    <x v="70"/>
    <x v="1"/>
    <n v="92105"/>
    <s v="West"/>
    <s v="TEC-PH-10000439"/>
    <s v="Technology"/>
    <s v="Phones"/>
    <s v="GE DSL Phone Line Filter"/>
    <x v="3175"/>
    <n v="5"/>
    <n v="0.2"/>
    <n v="17.995499999999979"/>
  </r>
  <r>
    <n v="4106"/>
    <s v="US-2017-155999"/>
    <d v="2017-08-07T00:00:00"/>
    <d v="2017-08-13T00:00:00"/>
    <s v="Standard Class"/>
    <s v="JK-15370"/>
    <s v="Jay Kimmel"/>
    <s v="Consumer"/>
    <s v="United States"/>
    <x v="70"/>
    <x v="1"/>
    <n v="92105"/>
    <s v="West"/>
    <s v="OFF-BI-10000404"/>
    <s v="Office Supplies"/>
    <s v="Binders"/>
    <s v="Avery Printable Repositionable Plastic Tabs"/>
    <x v="1288"/>
    <n v="2"/>
    <n v="0.2"/>
    <n v="4.6440000000000001"/>
  </r>
  <r>
    <n v="4107"/>
    <s v="US-2016-148334"/>
    <d v="2016-08-22T00:00:00"/>
    <d v="2016-08-26T00:00:00"/>
    <s v="Standard Class"/>
    <s v="DD-13570"/>
    <s v="Dorothy Dickinson"/>
    <s v="Consumer"/>
    <s v="United States"/>
    <x v="12"/>
    <x v="5"/>
    <n v="77041"/>
    <s v="Central"/>
    <s v="OFF-BI-10003676"/>
    <s v="Office Supplies"/>
    <s v="Binders"/>
    <s v="GBC Standard Recycled Report Covers, Clear Plastic Sheets"/>
    <x v="3176"/>
    <n v="2"/>
    <n v="0.8"/>
    <n v="-6.8992000000000022"/>
  </r>
  <r>
    <n v="4108"/>
    <s v="CA-2015-105599"/>
    <d v="2015-09-07T00:00:00"/>
    <d v="2015-09-07T00:00:00"/>
    <s v="Same Day"/>
    <s v="MC-17275"/>
    <s v="Marc Crier"/>
    <s v="Consumer"/>
    <s v="United States"/>
    <x v="20"/>
    <x v="15"/>
    <n v="10011"/>
    <s v="East"/>
    <s v="OFF-ST-10002486"/>
    <s v="Office Supplies"/>
    <s v="Storage"/>
    <s v="Eldon Shelf Savers Cubes and Bins"/>
    <x v="544"/>
    <n v="2"/>
    <n v="0"/>
    <n v="0.27919999999999945"/>
  </r>
  <r>
    <n v="4109"/>
    <s v="CA-2015-105599"/>
    <d v="2015-09-07T00:00:00"/>
    <d v="2015-09-07T00:00:00"/>
    <s v="Same Day"/>
    <s v="MC-17275"/>
    <s v="Marc Crier"/>
    <s v="Consumer"/>
    <s v="United States"/>
    <x v="20"/>
    <x v="15"/>
    <n v="10011"/>
    <s v="East"/>
    <s v="FUR-TA-10003837"/>
    <s v="Furniture"/>
    <s v="Tables"/>
    <s v="Anderson Hickey Conga Table Tops &amp; Accessories"/>
    <x v="3177"/>
    <n v="3"/>
    <n v="0.4"/>
    <n v="-14.163900000000005"/>
  </r>
  <r>
    <n v="4110"/>
    <s v="CA-2015-153717"/>
    <d v="2015-12-25T00:00:00"/>
    <d v="2016-01-01T00:00:00"/>
    <s v="Standard Class"/>
    <s v="DL-13495"/>
    <s v="Dionis Lloyd"/>
    <s v="Corporate"/>
    <s v="United States"/>
    <x v="66"/>
    <x v="12"/>
    <n v="48227"/>
    <s v="Central"/>
    <s v="TEC-PH-10002923"/>
    <s v="Technology"/>
    <s v="Phones"/>
    <s v="Logitech B530 USB Headset - headset - Full size, Binaural"/>
    <x v="2270"/>
    <n v="2"/>
    <n v="0"/>
    <n v="19.974600000000002"/>
  </r>
  <r>
    <n v="4111"/>
    <s v="CA-2015-153717"/>
    <d v="2015-12-25T00:00:00"/>
    <d v="2016-01-01T00:00:00"/>
    <s v="Standard Class"/>
    <s v="DL-13495"/>
    <s v="Dionis Lloyd"/>
    <s v="Corporate"/>
    <s v="United States"/>
    <x v="66"/>
    <x v="12"/>
    <n v="48227"/>
    <s v="Central"/>
    <s v="FUR-BO-10004360"/>
    <s v="Furniture"/>
    <s v="Bookcases"/>
    <s v="Rush Hierlooms Collection Rich Wood Bookcases"/>
    <x v="3178"/>
    <n v="1"/>
    <n v="0"/>
    <n v="20.927400000000006"/>
  </r>
  <r>
    <n v="4112"/>
    <s v="CA-2015-153717"/>
    <d v="2015-12-25T00:00:00"/>
    <d v="2016-01-01T00:00:00"/>
    <s v="Standard Class"/>
    <s v="DL-13495"/>
    <s v="Dionis Lloyd"/>
    <s v="Corporate"/>
    <s v="United States"/>
    <x v="66"/>
    <x v="12"/>
    <n v="48227"/>
    <s v="Central"/>
    <s v="OFF-PA-10002160"/>
    <s v="Office Supplies"/>
    <s v="Paper"/>
    <s v="Xerox 1978"/>
    <x v="1714"/>
    <n v="3"/>
    <n v="0"/>
    <n v="8.4966000000000008"/>
  </r>
  <r>
    <n v="4113"/>
    <s v="CA-2015-153717"/>
    <d v="2015-12-25T00:00:00"/>
    <d v="2016-01-01T00:00:00"/>
    <s v="Standard Class"/>
    <s v="DL-13495"/>
    <s v="Dionis Lloyd"/>
    <s v="Corporate"/>
    <s v="United States"/>
    <x v="66"/>
    <x v="12"/>
    <n v="48227"/>
    <s v="Central"/>
    <s v="OFF-AR-10002375"/>
    <s v="Office Supplies"/>
    <s v="Art"/>
    <s v="Newell 351"/>
    <x v="175"/>
    <n v="1"/>
    <n v="0"/>
    <n v="0.9511999999999996"/>
  </r>
  <r>
    <n v="4114"/>
    <s v="CA-2015-116687"/>
    <d v="2015-05-02T00:00:00"/>
    <d v="2015-05-07T00:00:00"/>
    <s v="Standard Class"/>
    <s v="NC-18625"/>
    <s v="Noah Childs"/>
    <s v="Corporate"/>
    <s v="United States"/>
    <x v="12"/>
    <x v="5"/>
    <n v="77095"/>
    <s v="Central"/>
    <s v="OFF-LA-10000443"/>
    <s v="Office Supplies"/>
    <s v="Labels"/>
    <s v="Avery 501"/>
    <x v="3179"/>
    <n v="3"/>
    <n v="0.2"/>
    <n v="2.9888999999999997"/>
  </r>
  <r>
    <n v="4115"/>
    <s v="CA-2015-116687"/>
    <d v="2015-05-02T00:00:00"/>
    <d v="2015-05-07T00:00:00"/>
    <s v="Standard Class"/>
    <s v="NC-18625"/>
    <s v="Noah Childs"/>
    <s v="Corporate"/>
    <s v="United States"/>
    <x v="12"/>
    <x v="5"/>
    <n v="77095"/>
    <s v="Central"/>
    <s v="TEC-PH-10001750"/>
    <s v="Technology"/>
    <s v="Phones"/>
    <s v="Samsung Rugby III"/>
    <x v="3180"/>
    <n v="3"/>
    <n v="0.2"/>
    <n v="13.857900000000008"/>
  </r>
  <r>
    <n v="4116"/>
    <s v="CA-2016-163573"/>
    <d v="2016-11-24T00:00:00"/>
    <d v="2016-11-27T00:00:00"/>
    <s v="First Class"/>
    <s v="AC-10450"/>
    <s v="Amy Cox"/>
    <s v="Consumer"/>
    <s v="United States"/>
    <x v="4"/>
    <x v="4"/>
    <n v="98105"/>
    <s v="West"/>
    <s v="OFF-BI-10004632"/>
    <s v="Office Supplies"/>
    <s v="Binders"/>
    <s v="Ibico Hi-Tech Manual Binding System"/>
    <x v="3181"/>
    <n v="5"/>
    <n v="0.2"/>
    <n v="381.23749999999995"/>
  </r>
  <r>
    <n v="4117"/>
    <s v="CA-2015-153416"/>
    <d v="2015-11-24T00:00:00"/>
    <d v="2015-11-29T00:00:00"/>
    <s v="Standard Class"/>
    <s v="TS-21340"/>
    <s v="Toby Swindell"/>
    <s v="Consumer"/>
    <s v="United States"/>
    <x v="1"/>
    <x v="1"/>
    <n v="90036"/>
    <s v="West"/>
    <s v="OFF-BI-10002813"/>
    <s v="Office Supplies"/>
    <s v="Binders"/>
    <s v="Avery Reinforcements for Hole-Punch Pages"/>
    <x v="1443"/>
    <n v="2"/>
    <n v="0.2"/>
    <n v="0.99"/>
  </r>
  <r>
    <n v="4118"/>
    <s v="CA-2015-153416"/>
    <d v="2015-11-24T00:00:00"/>
    <d v="2015-11-29T00:00:00"/>
    <s v="Standard Class"/>
    <s v="TS-21340"/>
    <s v="Toby Swindell"/>
    <s v="Consumer"/>
    <s v="United States"/>
    <x v="1"/>
    <x v="1"/>
    <n v="90036"/>
    <s v="West"/>
    <s v="OFF-PA-10002005"/>
    <s v="Office Supplies"/>
    <s v="Paper"/>
    <s v="Xerox 225"/>
    <x v="541"/>
    <n v="3"/>
    <n v="0"/>
    <n v="9.3312000000000008"/>
  </r>
  <r>
    <n v="4119"/>
    <s v="CA-2015-153416"/>
    <d v="2015-11-24T00:00:00"/>
    <d v="2015-11-29T00:00:00"/>
    <s v="Standard Class"/>
    <s v="TS-21340"/>
    <s v="Toby Swindell"/>
    <s v="Consumer"/>
    <s v="United States"/>
    <x v="1"/>
    <x v="1"/>
    <n v="90036"/>
    <s v="West"/>
    <s v="OFF-ST-10000060"/>
    <s v="Office Supplies"/>
    <s v="Storage"/>
    <s v="Fellowes Bankers Box Staxonsteel Drawer File/Stacking System"/>
    <x v="3182"/>
    <n v="7"/>
    <n v="0"/>
    <n v="54.583200000000019"/>
  </r>
  <r>
    <n v="4120"/>
    <s v="CA-2015-153416"/>
    <d v="2015-11-24T00:00:00"/>
    <d v="2015-11-29T00:00:00"/>
    <s v="Standard Class"/>
    <s v="TS-21340"/>
    <s v="Toby Swindell"/>
    <s v="Consumer"/>
    <s v="United States"/>
    <x v="1"/>
    <x v="1"/>
    <n v="90036"/>
    <s v="West"/>
    <s v="OFF-BI-10002706"/>
    <s v="Office Supplies"/>
    <s v="Binders"/>
    <s v="Avery Premier Heavy-Duty Binder with Round Locking Rings"/>
    <x v="3183"/>
    <n v="8"/>
    <n v="0.2"/>
    <n v="29.702399999999997"/>
  </r>
  <r>
    <n v="4121"/>
    <s v="CA-2017-117394"/>
    <d v="2017-09-04T00:00:00"/>
    <d v="2017-09-10T00:00:00"/>
    <s v="Standard Class"/>
    <s v="MM-17920"/>
    <s v="Michael Moore"/>
    <s v="Consumer"/>
    <s v="United States"/>
    <x v="10"/>
    <x v="9"/>
    <n v="19120"/>
    <s v="East"/>
    <s v="TEC-AC-10000199"/>
    <s v="Technology"/>
    <s v="Accessories"/>
    <s v="Kingston Digital DataTraveler 8GB USB 2.0"/>
    <x v="3184"/>
    <n v="4"/>
    <n v="0.2"/>
    <n v="-1.4279999999999999"/>
  </r>
  <r>
    <n v="4122"/>
    <s v="CA-2017-133823"/>
    <d v="2017-05-11T00:00:00"/>
    <d v="2017-05-12T00:00:00"/>
    <s v="Same Day"/>
    <s v="LP-17080"/>
    <s v="Liz Pelletier"/>
    <s v="Consumer"/>
    <s v="United States"/>
    <x v="4"/>
    <x v="4"/>
    <n v="98103"/>
    <s v="West"/>
    <s v="OFF-PA-10002870"/>
    <s v="Office Supplies"/>
    <s v="Paper"/>
    <s v="Ampad Phone Message Book, Recycled, 400 Message Capacity, 5 ¾” x 11”"/>
    <x v="782"/>
    <n v="6"/>
    <n v="0"/>
    <n v="16.847999999999999"/>
  </r>
  <r>
    <n v="4123"/>
    <s v="CA-2017-133823"/>
    <d v="2017-05-11T00:00:00"/>
    <d v="2017-05-12T00:00:00"/>
    <s v="Same Day"/>
    <s v="LP-17080"/>
    <s v="Liz Pelletier"/>
    <s v="Consumer"/>
    <s v="United States"/>
    <x v="4"/>
    <x v="4"/>
    <n v="98103"/>
    <s v="West"/>
    <s v="OFF-LA-10004545"/>
    <s v="Office Supplies"/>
    <s v="Labels"/>
    <s v="Avery 50"/>
    <x v="3185"/>
    <n v="3"/>
    <n v="0"/>
    <n v="17.667299999999997"/>
  </r>
  <r>
    <n v="4124"/>
    <s v="CA-2017-133823"/>
    <d v="2017-05-11T00:00:00"/>
    <d v="2017-05-12T00:00:00"/>
    <s v="Same Day"/>
    <s v="LP-17080"/>
    <s v="Liz Pelletier"/>
    <s v="Consumer"/>
    <s v="United States"/>
    <x v="4"/>
    <x v="4"/>
    <n v="98103"/>
    <s v="West"/>
    <s v="OFF-BI-10000962"/>
    <s v="Office Supplies"/>
    <s v="Binders"/>
    <s v="Acco Flexible ACCOHIDE Square Ring Data Binder, Dark Blue, 11 1/2&quot; X 14&quot; 7/8&quot;"/>
    <x v="3186"/>
    <n v="2"/>
    <n v="0.2"/>
    <n v="9.4365999999999985"/>
  </r>
  <r>
    <n v="4125"/>
    <s v="CA-2014-127523"/>
    <d v="2014-05-11T00:00:00"/>
    <d v="2014-05-18T00:00:00"/>
    <s v="Standard Class"/>
    <s v="BG-11695"/>
    <s v="Brooke Gillingham"/>
    <s v="Corporate"/>
    <s v="United States"/>
    <x v="232"/>
    <x v="15"/>
    <n v="13601"/>
    <s v="East"/>
    <s v="OFF-AP-10004249"/>
    <s v="Office Supplies"/>
    <s v="Appliances"/>
    <s v="Staple holder"/>
    <x v="385"/>
    <n v="3"/>
    <n v="0"/>
    <n v="9.6956999999999987"/>
  </r>
  <r>
    <n v="4126"/>
    <s v="CA-2017-123239"/>
    <d v="2017-07-27T00:00:00"/>
    <d v="2017-07-31T00:00:00"/>
    <s v="Second Class"/>
    <s v="MG-18145"/>
    <s v="Mike Gockenbach"/>
    <s v="Consumer"/>
    <s v="United States"/>
    <x v="108"/>
    <x v="2"/>
    <n v="32216"/>
    <s v="South"/>
    <s v="FUR-FU-10001602"/>
    <s v="Furniture"/>
    <s v="Furnishings"/>
    <s v="Eldon Delta Triangular Chair Mat, 52&quot; x 58&quot;, Clear"/>
    <x v="3187"/>
    <n v="3"/>
    <n v="0.2"/>
    <n v="-2.2758000000000109"/>
  </r>
  <r>
    <n v="4127"/>
    <s v="CA-2017-156769"/>
    <d v="2017-05-06T00:00:00"/>
    <d v="2017-05-09T00:00:00"/>
    <s v="First Class"/>
    <s v="GZ-14470"/>
    <s v="Gary Zandusky"/>
    <s v="Consumer"/>
    <s v="United States"/>
    <x v="81"/>
    <x v="17"/>
    <n v="22204"/>
    <s v="South"/>
    <s v="OFF-AR-10003179"/>
    <s v="Office Supplies"/>
    <s v="Art"/>
    <s v="Dixon Ticonderoga Core-Lock Colored Pencils"/>
    <x v="3188"/>
    <n v="6"/>
    <n v="0"/>
    <n v="18.037799999999997"/>
  </r>
  <r>
    <n v="4128"/>
    <s v="CA-2014-127299"/>
    <d v="2014-09-19T00:00:00"/>
    <d v="2014-09-24T00:00:00"/>
    <s v="Standard Class"/>
    <s v="JL-15835"/>
    <s v="John Lee"/>
    <s v="Consumer"/>
    <s v="United States"/>
    <x v="35"/>
    <x v="3"/>
    <n v="28205"/>
    <s v="South"/>
    <s v="OFF-ST-10003722"/>
    <s v="Office Supplies"/>
    <s v="Storage"/>
    <s v="Project Tote Personal File"/>
    <x v="3189"/>
    <n v="6"/>
    <n v="0.2"/>
    <n v="7.5761999999999894"/>
  </r>
  <r>
    <n v="4129"/>
    <s v="CA-2014-127299"/>
    <d v="2014-09-19T00:00:00"/>
    <d v="2014-09-24T00:00:00"/>
    <s v="Standard Class"/>
    <s v="JL-15835"/>
    <s v="John Lee"/>
    <s v="Consumer"/>
    <s v="United States"/>
    <x v="35"/>
    <x v="3"/>
    <n v="28205"/>
    <s v="South"/>
    <s v="TEC-MA-10001127"/>
    <s v="Technology"/>
    <s v="Machines"/>
    <s v="HP Designjet T520 Inkjet Large Format Printer - 24&quot; Color"/>
    <x v="3190"/>
    <n v="3"/>
    <n v="0.5"/>
    <n v="-944.99460000000045"/>
  </r>
  <r>
    <n v="4130"/>
    <s v="CA-2015-121272"/>
    <d v="2015-03-29T00:00:00"/>
    <d v="2015-04-04T00:00:00"/>
    <s v="Standard Class"/>
    <s v="DO-13435"/>
    <s v="Denny Ordway"/>
    <s v="Consumer"/>
    <s v="United States"/>
    <x v="4"/>
    <x v="4"/>
    <n v="98103"/>
    <s v="West"/>
    <s v="OFF-AP-10001947"/>
    <s v="Office Supplies"/>
    <s v="Appliances"/>
    <s v="Acco 6 Outlet Guardian Premium Plus Surge Suppressor"/>
    <x v="3191"/>
    <n v="4"/>
    <n v="0"/>
    <n v="21.251199999999997"/>
  </r>
  <r>
    <n v="4131"/>
    <s v="CA-2014-115336"/>
    <d v="2014-11-18T00:00:00"/>
    <d v="2014-11-25T00:00:00"/>
    <s v="Standard Class"/>
    <s v="AB-10600"/>
    <s v="Ann Blume"/>
    <s v="Corporate"/>
    <s v="United States"/>
    <x v="22"/>
    <x v="10"/>
    <n v="60623"/>
    <s v="Central"/>
    <s v="OFF-BI-10001107"/>
    <s v="Office Supplies"/>
    <s v="Binders"/>
    <s v="GBC White Gloss Covers, Plain Front"/>
    <x v="3192"/>
    <n v="5"/>
    <n v="0.8"/>
    <n v="-23.89200000000001"/>
  </r>
  <r>
    <n v="4132"/>
    <s v="CA-2015-111703"/>
    <d v="2015-07-02T00:00:00"/>
    <d v="2015-07-09T00:00:00"/>
    <s v="Standard Class"/>
    <s v="KB-16315"/>
    <s v="Karl Braun"/>
    <s v="Consumer"/>
    <s v="United States"/>
    <x v="389"/>
    <x v="2"/>
    <n v="33021"/>
    <s v="South"/>
    <s v="OFF-PA-10000349"/>
    <s v="Office Supplies"/>
    <s v="Paper"/>
    <s v="Easy-staple paper"/>
    <x v="1655"/>
    <n v="3"/>
    <n v="0.2"/>
    <n v="4.0338000000000003"/>
  </r>
  <r>
    <n v="4133"/>
    <s v="CA-2015-111703"/>
    <d v="2015-07-02T00:00:00"/>
    <d v="2015-07-09T00:00:00"/>
    <s v="Standard Class"/>
    <s v="KB-16315"/>
    <s v="Karl Braun"/>
    <s v="Consumer"/>
    <s v="United States"/>
    <x v="389"/>
    <x v="2"/>
    <n v="33021"/>
    <s v="South"/>
    <s v="OFF-PA-10003349"/>
    <s v="Office Supplies"/>
    <s v="Paper"/>
    <s v="Xerox 1957"/>
    <x v="12"/>
    <n v="3"/>
    <n v="0.2"/>
    <n v="5.6375999999999999"/>
  </r>
  <r>
    <n v="4134"/>
    <s v="CA-2014-128839"/>
    <d v="2014-09-08T00:00:00"/>
    <d v="2014-09-13T00:00:00"/>
    <s v="Standard Class"/>
    <s v="TT-21070"/>
    <s v="Ted Trevino"/>
    <s v="Consumer"/>
    <s v="United States"/>
    <x v="269"/>
    <x v="17"/>
    <n v="23320"/>
    <s v="South"/>
    <s v="OFF-FA-10002280"/>
    <s v="Office Supplies"/>
    <s v="Fasteners"/>
    <s v="Advantus Plastic Paper Clips"/>
    <x v="47"/>
    <n v="9"/>
    <n v="0"/>
    <n v="21.599999999999998"/>
  </r>
  <r>
    <n v="4135"/>
    <s v="CA-2014-128839"/>
    <d v="2014-09-08T00:00:00"/>
    <d v="2014-09-13T00:00:00"/>
    <s v="Standard Class"/>
    <s v="TT-21070"/>
    <s v="Ted Trevino"/>
    <s v="Consumer"/>
    <s v="United States"/>
    <x v="269"/>
    <x v="17"/>
    <n v="23320"/>
    <s v="South"/>
    <s v="TEC-MA-10000029"/>
    <s v="Technology"/>
    <s v="Machines"/>
    <s v="Epson WorkForce WF-2530 All-in-One Printer, Copier Scanner"/>
    <x v="2779"/>
    <n v="3"/>
    <n v="0"/>
    <n v="90.287100000000009"/>
  </r>
  <r>
    <n v="4136"/>
    <s v="CA-2017-105914"/>
    <d v="2017-10-02T00:00:00"/>
    <d v="2017-10-08T00:00:00"/>
    <s v="Standard Class"/>
    <s v="PV-18985"/>
    <s v="Paul Van Hugh"/>
    <s v="Home Office"/>
    <s v="United States"/>
    <x v="1"/>
    <x v="1"/>
    <n v="90036"/>
    <s v="West"/>
    <s v="OFF-BI-10002854"/>
    <s v="Office Supplies"/>
    <s v="Binders"/>
    <s v="Performers Binder/Pad Holder, Black"/>
    <x v="3193"/>
    <n v="5"/>
    <n v="0.2"/>
    <n v="42.045000000000002"/>
  </r>
  <r>
    <n v="4137"/>
    <s v="CA-2017-105914"/>
    <d v="2017-10-02T00:00:00"/>
    <d v="2017-10-08T00:00:00"/>
    <s v="Standard Class"/>
    <s v="PV-18985"/>
    <s v="Paul Van Hugh"/>
    <s v="Home Office"/>
    <s v="United States"/>
    <x v="1"/>
    <x v="1"/>
    <n v="90036"/>
    <s v="West"/>
    <s v="OFF-ST-10003716"/>
    <s v="Office Supplies"/>
    <s v="Storage"/>
    <s v="Tennsco Double-Tier Lockers"/>
    <x v="3194"/>
    <n v="7"/>
    <n v="0"/>
    <n v="204.76820000000001"/>
  </r>
  <r>
    <n v="4138"/>
    <s v="CA-2017-110926"/>
    <d v="2017-11-19T00:00:00"/>
    <d v="2017-11-23T00:00:00"/>
    <s v="Standard Class"/>
    <s v="DD-13570"/>
    <s v="Dorothy Dickinson"/>
    <s v="Consumer"/>
    <s v="United States"/>
    <x v="166"/>
    <x v="17"/>
    <n v="22304"/>
    <s v="South"/>
    <s v="OFF-FA-10000624"/>
    <s v="Office Supplies"/>
    <s v="Fasteners"/>
    <s v="OIC Binder Clips"/>
    <x v="3195"/>
    <n v="7"/>
    <n v="0"/>
    <n v="12.530000000000001"/>
  </r>
  <r>
    <n v="4139"/>
    <s v="CA-2016-117226"/>
    <d v="2016-12-30T00:00:00"/>
    <d v="2017-01-01T00:00:00"/>
    <s v="First Class"/>
    <s v="KD-16495"/>
    <s v="Keith Dawkins"/>
    <s v="Corporate"/>
    <s v="United States"/>
    <x v="390"/>
    <x v="5"/>
    <n v="77536"/>
    <s v="Central"/>
    <s v="OFF-BI-10004654"/>
    <s v="Office Supplies"/>
    <s v="Binders"/>
    <s v="Avery Binding System Hidden Tab Executive Style Index Sets"/>
    <x v="3196"/>
    <n v="6"/>
    <n v="0.8"/>
    <n v="-10.385999999999999"/>
  </r>
  <r>
    <n v="4140"/>
    <s v="CA-2017-127313"/>
    <d v="2017-12-01T00:00:00"/>
    <d v="2017-12-04T00:00:00"/>
    <s v="First Class"/>
    <s v="RA-19285"/>
    <s v="Ralph Arnett"/>
    <s v="Consumer"/>
    <s v="United States"/>
    <x v="10"/>
    <x v="9"/>
    <n v="19120"/>
    <s v="East"/>
    <s v="OFF-ST-10001228"/>
    <s v="Office Supplies"/>
    <s v="Storage"/>
    <s v="Personal File Boxes with Fold-Down Carry Handle"/>
    <x v="3197"/>
    <n v="3"/>
    <n v="0.2"/>
    <n v="2.336999999999998"/>
  </r>
  <r>
    <n v="4141"/>
    <s v="CA-2017-127313"/>
    <d v="2017-12-01T00:00:00"/>
    <d v="2017-12-04T00:00:00"/>
    <s v="First Class"/>
    <s v="RA-19285"/>
    <s v="Ralph Arnett"/>
    <s v="Consumer"/>
    <s v="United States"/>
    <x v="10"/>
    <x v="9"/>
    <n v="19120"/>
    <s v="East"/>
    <s v="FUR-FU-10003798"/>
    <s v="Furniture"/>
    <s v="Furnishings"/>
    <s v="Ultra Door Kickplate, 8&quot;H x 34&quot;W"/>
    <x v="3097"/>
    <n v="5"/>
    <n v="0.2"/>
    <n v="13.845999999999997"/>
  </r>
  <r>
    <n v="4142"/>
    <s v="CA-2016-136287"/>
    <d v="2016-06-13T00:00:00"/>
    <d v="2016-06-17T00:00:00"/>
    <s v="Standard Class"/>
    <s v="SS-20590"/>
    <s v="Sonia Sunley"/>
    <s v="Consumer"/>
    <s v="United States"/>
    <x v="391"/>
    <x v="41"/>
    <n v="67212"/>
    <s v="Central"/>
    <s v="OFF-LA-10003148"/>
    <s v="Office Supplies"/>
    <s v="Labels"/>
    <s v="Avery 51"/>
    <x v="1381"/>
    <n v="3"/>
    <n v="0"/>
    <n v="8.6939999999999991"/>
  </r>
  <r>
    <n v="4143"/>
    <s v="US-2014-107699"/>
    <d v="2014-05-19T00:00:00"/>
    <d v="2014-05-23T00:00:00"/>
    <s v="Standard Class"/>
    <s v="JH-15820"/>
    <s v="John Huston"/>
    <s v="Consumer"/>
    <s v="United States"/>
    <x v="297"/>
    <x v="12"/>
    <n v="48640"/>
    <s v="Central"/>
    <s v="OFF-BI-10001249"/>
    <s v="Office Supplies"/>
    <s v="Binders"/>
    <s v="Avery Heavy-Duty EZD View Binder with Locking Rings"/>
    <x v="3198"/>
    <n v="9"/>
    <n v="0"/>
    <n v="26.413199999999996"/>
  </r>
  <r>
    <n v="4144"/>
    <s v="CA-2017-112725"/>
    <d v="2017-01-30T00:00:00"/>
    <d v="2017-02-06T00:00:00"/>
    <s v="Standard Class"/>
    <s v="EH-14125"/>
    <s v="Eugene Hildebrand"/>
    <s v="Home Office"/>
    <s v="United States"/>
    <x v="8"/>
    <x v="1"/>
    <n v="94110"/>
    <s v="West"/>
    <s v="OFF-AR-10003759"/>
    <s v="Office Supplies"/>
    <s v="Art"/>
    <s v="Crayola Anti Dust Chalk, 12/Pack"/>
    <x v="3199"/>
    <n v="7"/>
    <n v="0"/>
    <n v="5.7329999999999997"/>
  </r>
  <r>
    <n v="4145"/>
    <s v="CA-2017-112725"/>
    <d v="2017-01-30T00:00:00"/>
    <d v="2017-02-06T00:00:00"/>
    <s v="Standard Class"/>
    <s v="EH-14125"/>
    <s v="Eugene Hildebrand"/>
    <s v="Home Office"/>
    <s v="United States"/>
    <x v="8"/>
    <x v="1"/>
    <n v="94110"/>
    <s v="West"/>
    <s v="OFF-AR-10001227"/>
    <s v="Office Supplies"/>
    <s v="Art"/>
    <s v="Newell 338"/>
    <x v="138"/>
    <n v="3"/>
    <n v="0"/>
    <n v="2.3814000000000002"/>
  </r>
  <r>
    <n v="4146"/>
    <s v="CA-2017-112725"/>
    <d v="2017-01-30T00:00:00"/>
    <d v="2017-02-06T00:00:00"/>
    <s v="Standard Class"/>
    <s v="EH-14125"/>
    <s v="Eugene Hildebrand"/>
    <s v="Home Office"/>
    <s v="United States"/>
    <x v="8"/>
    <x v="1"/>
    <n v="94110"/>
    <s v="West"/>
    <s v="FUR-CH-10000863"/>
    <s v="Furniture"/>
    <s v="Chairs"/>
    <s v="Novimex Swivel Fabric Task Chair"/>
    <x v="3200"/>
    <n v="1"/>
    <n v="0.2"/>
    <n v="-13.588200000000001"/>
  </r>
  <r>
    <n v="4147"/>
    <s v="CA-2015-136196"/>
    <d v="2015-11-28T00:00:00"/>
    <d v="2015-12-04T00:00:00"/>
    <s v="Standard Class"/>
    <s v="TP-21415"/>
    <s v="Tom Prescott"/>
    <s v="Consumer"/>
    <s v="United States"/>
    <x v="210"/>
    <x v="15"/>
    <n v="11520"/>
    <s v="East"/>
    <s v="FUR-FU-10004017"/>
    <s v="Furniture"/>
    <s v="Furnishings"/>
    <s v="Tenex Contemporary Contur Chairmats for Low and Medium Pile Carpet, Computer, 39&quot; x 49&quot;"/>
    <x v="808"/>
    <n v="3"/>
    <n v="0"/>
    <n v="64.518000000000001"/>
  </r>
  <r>
    <n v="4148"/>
    <s v="CA-2017-106068"/>
    <d v="2017-10-23T00:00:00"/>
    <d v="2017-10-28T00:00:00"/>
    <s v="Standard Class"/>
    <s v="RB-19330"/>
    <s v="Randy Bradley"/>
    <s v="Consumer"/>
    <s v="United States"/>
    <x v="89"/>
    <x v="5"/>
    <n v="78745"/>
    <s v="Central"/>
    <s v="OFF-BI-10000962"/>
    <s v="Office Supplies"/>
    <s v="Binders"/>
    <s v="Acco Flexible ACCOHIDE Square Ring Data Binder, Dark Blue, 11 1/2&quot; X 14&quot; 7/8&quot;"/>
    <x v="3201"/>
    <n v="3"/>
    <n v="0.8"/>
    <n v="-15.131100000000004"/>
  </r>
  <r>
    <n v="4149"/>
    <s v="CA-2017-106068"/>
    <d v="2017-10-23T00:00:00"/>
    <d v="2017-10-28T00:00:00"/>
    <s v="Standard Class"/>
    <s v="RB-19330"/>
    <s v="Randy Bradley"/>
    <s v="Consumer"/>
    <s v="United States"/>
    <x v="89"/>
    <x v="5"/>
    <n v="78745"/>
    <s v="Central"/>
    <s v="OFF-ST-10004507"/>
    <s v="Office Supplies"/>
    <s v="Storage"/>
    <s v="Advantus Rolling Storage Box"/>
    <x v="3202"/>
    <n v="1"/>
    <n v="0.2"/>
    <n v="1.2004999999999999"/>
  </r>
  <r>
    <n v="4150"/>
    <s v="CA-2017-106068"/>
    <d v="2017-10-23T00:00:00"/>
    <d v="2017-10-28T00:00:00"/>
    <s v="Standard Class"/>
    <s v="RB-19330"/>
    <s v="Randy Bradley"/>
    <s v="Consumer"/>
    <s v="United States"/>
    <x v="89"/>
    <x v="5"/>
    <n v="78745"/>
    <s v="Central"/>
    <s v="TEC-AC-10002942"/>
    <s v="Technology"/>
    <s v="Accessories"/>
    <s v="WD My Passport Ultra 1TB Portable External Hard Drive"/>
    <x v="3203"/>
    <n v="1"/>
    <n v="0.2"/>
    <n v="-2.0700000000000038"/>
  </r>
  <r>
    <n v="4151"/>
    <s v="CA-2017-106068"/>
    <d v="2017-10-23T00:00:00"/>
    <d v="2017-10-28T00:00:00"/>
    <s v="Standard Class"/>
    <s v="RB-19330"/>
    <s v="Randy Bradley"/>
    <s v="Consumer"/>
    <s v="United States"/>
    <x v="89"/>
    <x v="5"/>
    <n v="78745"/>
    <s v="Central"/>
    <s v="OFF-ST-10002344"/>
    <s v="Office Supplies"/>
    <s v="Storage"/>
    <s v="Carina 42&quot;Hx23 3/4&quot;W Media Storage Unit"/>
    <x v="1793"/>
    <n v="4"/>
    <n v="0.2"/>
    <n v="-58.305599999999984"/>
  </r>
  <r>
    <n v="4152"/>
    <s v="CA-2017-100160"/>
    <d v="2017-09-07T00:00:00"/>
    <d v="2017-09-11T00:00:00"/>
    <s v="Standard Class"/>
    <s v="CB-12025"/>
    <s v="Cassandra Brandow"/>
    <s v="Consumer"/>
    <s v="United States"/>
    <x v="10"/>
    <x v="9"/>
    <n v="19134"/>
    <s v="East"/>
    <s v="OFF-LA-10002475"/>
    <s v="Office Supplies"/>
    <s v="Labels"/>
    <s v="Avery 519"/>
    <x v="3204"/>
    <n v="5"/>
    <n v="0.2"/>
    <n v="9.8685000000000009"/>
  </r>
  <r>
    <n v="4153"/>
    <s v="CA-2017-100160"/>
    <d v="2017-09-07T00:00:00"/>
    <d v="2017-09-11T00:00:00"/>
    <s v="Standard Class"/>
    <s v="CB-12025"/>
    <s v="Cassandra Brandow"/>
    <s v="Consumer"/>
    <s v="United States"/>
    <x v="10"/>
    <x v="9"/>
    <n v="19134"/>
    <s v="East"/>
    <s v="OFF-PA-10003072"/>
    <s v="Office Supplies"/>
    <s v="Paper"/>
    <s v="Eureka Recycled Copy Paper 8 1/2&quot; x 11&quot;, Ream"/>
    <x v="12"/>
    <n v="3"/>
    <n v="0.2"/>
    <n v="5.4432"/>
  </r>
  <r>
    <n v="4154"/>
    <s v="CA-2017-100160"/>
    <d v="2017-09-07T00:00:00"/>
    <d v="2017-09-11T00:00:00"/>
    <s v="Standard Class"/>
    <s v="CB-12025"/>
    <s v="Cassandra Brandow"/>
    <s v="Consumer"/>
    <s v="United States"/>
    <x v="10"/>
    <x v="9"/>
    <n v="19134"/>
    <s v="East"/>
    <s v="OFF-EN-10001509"/>
    <s v="Office Supplies"/>
    <s v="Envelopes"/>
    <s v="Poly String Tie Envelopes"/>
    <x v="322"/>
    <n v="3"/>
    <n v="0.2"/>
    <n v="1.6523999999999992"/>
  </r>
  <r>
    <n v="4155"/>
    <s v="CA-2016-139689"/>
    <d v="2016-12-29T00:00:00"/>
    <d v="2017-01-03T00:00:00"/>
    <s v="Standard Class"/>
    <s v="MP-17965"/>
    <s v="Michael Paige"/>
    <s v="Corporate"/>
    <s v="United States"/>
    <x v="39"/>
    <x v="18"/>
    <n v="37620"/>
    <s v="South"/>
    <s v="OFF-BI-10004781"/>
    <s v="Office Supplies"/>
    <s v="Binders"/>
    <s v="GBC Wire Binding Strips"/>
    <x v="1824"/>
    <n v="4"/>
    <n v="0.7"/>
    <n v="-27.93119999999999"/>
  </r>
  <r>
    <n v="4156"/>
    <s v="CA-2016-139689"/>
    <d v="2016-12-29T00:00:00"/>
    <d v="2017-01-03T00:00:00"/>
    <s v="Standard Class"/>
    <s v="MP-17965"/>
    <s v="Michael Paige"/>
    <s v="Corporate"/>
    <s v="United States"/>
    <x v="39"/>
    <x v="18"/>
    <n v="37620"/>
    <s v="South"/>
    <s v="OFF-BI-10000145"/>
    <s v="Office Supplies"/>
    <s v="Binders"/>
    <s v="Zipper Ring Binder Pockets"/>
    <x v="1803"/>
    <n v="3"/>
    <n v="0.7"/>
    <n v="-1.9656000000000002"/>
  </r>
  <r>
    <n v="4157"/>
    <s v="CA-2015-101091"/>
    <d v="2015-12-05T00:00:00"/>
    <d v="2015-12-09T00:00:00"/>
    <s v="Second Class"/>
    <s v="SW-20245"/>
    <s v="Scot Wooten"/>
    <s v="Consumer"/>
    <s v="United States"/>
    <x v="10"/>
    <x v="9"/>
    <n v="19140"/>
    <s v="East"/>
    <s v="TEC-AC-10003280"/>
    <s v="Technology"/>
    <s v="Accessories"/>
    <s v="Belkin F8E887 USB Wired Ergonomic Keyboard"/>
    <x v="736"/>
    <n v="2"/>
    <n v="0.2"/>
    <n v="0.59979999999999656"/>
  </r>
  <r>
    <n v="4158"/>
    <s v="CA-2015-101091"/>
    <d v="2015-12-05T00:00:00"/>
    <d v="2015-12-09T00:00:00"/>
    <s v="Second Class"/>
    <s v="SW-20245"/>
    <s v="Scot Wooten"/>
    <s v="Consumer"/>
    <s v="United States"/>
    <x v="10"/>
    <x v="9"/>
    <n v="19140"/>
    <s v="East"/>
    <s v="OFF-BI-10001107"/>
    <s v="Office Supplies"/>
    <s v="Binders"/>
    <s v="GBC White Gloss Covers, Plain Front"/>
    <x v="3205"/>
    <n v="6"/>
    <n v="0.7"/>
    <n v="-19.982399999999991"/>
  </r>
  <r>
    <n v="4159"/>
    <s v="CA-2014-126907"/>
    <d v="2014-11-01T00:00:00"/>
    <d v="2014-11-08T00:00:00"/>
    <s v="Standard Class"/>
    <s v="SM-20950"/>
    <s v="Suzanne McNair"/>
    <s v="Corporate"/>
    <s v="United States"/>
    <x v="22"/>
    <x v="10"/>
    <n v="60610"/>
    <s v="Central"/>
    <s v="OFF-PA-10000533"/>
    <s v="Office Supplies"/>
    <s v="Paper"/>
    <s v="Southworth Parchment Paper &amp; Envelopes"/>
    <x v="937"/>
    <n v="3"/>
    <n v="0.2"/>
    <n v="5.1011999999999995"/>
  </r>
  <r>
    <n v="4160"/>
    <s v="US-2016-164588"/>
    <d v="2016-04-16T00:00:00"/>
    <d v="2016-04-23T00:00:00"/>
    <s v="Standard Class"/>
    <s v="AP-10915"/>
    <s v="Arthur Prichep"/>
    <s v="Consumer"/>
    <s v="United States"/>
    <x v="38"/>
    <x v="32"/>
    <n v="31907"/>
    <s v="South"/>
    <s v="OFF-AR-10003056"/>
    <s v="Office Supplies"/>
    <s v="Art"/>
    <s v="Newell 341"/>
    <x v="1387"/>
    <n v="3"/>
    <n v="0"/>
    <n v="3.7235999999999989"/>
  </r>
  <r>
    <n v="4161"/>
    <s v="CA-2017-115546"/>
    <d v="2017-05-14T00:00:00"/>
    <d v="2017-05-18T00:00:00"/>
    <s v="Standard Class"/>
    <s v="AH-10465"/>
    <s v="Amy Hunt"/>
    <s v="Consumer"/>
    <s v="United States"/>
    <x v="20"/>
    <x v="15"/>
    <n v="10035"/>
    <s v="East"/>
    <s v="TEC-PH-10002834"/>
    <s v="Technology"/>
    <s v="Phones"/>
    <s v="Google Nexus 5"/>
    <x v="2503"/>
    <n v="3"/>
    <n v="0"/>
    <n v="134.99250000000001"/>
  </r>
  <r>
    <n v="4162"/>
    <s v="CA-2017-115546"/>
    <d v="2017-05-14T00:00:00"/>
    <d v="2017-05-18T00:00:00"/>
    <s v="Standard Class"/>
    <s v="AH-10465"/>
    <s v="Amy Hunt"/>
    <s v="Consumer"/>
    <s v="United States"/>
    <x v="20"/>
    <x v="15"/>
    <n v="10035"/>
    <s v="East"/>
    <s v="OFF-ST-10002214"/>
    <s v="Office Supplies"/>
    <s v="Storage"/>
    <s v="X-Rack File for Hanging Folders"/>
    <x v="2433"/>
    <n v="2"/>
    <n v="0"/>
    <n v="5.8707999999999991"/>
  </r>
  <r>
    <n v="4163"/>
    <s v="CA-2015-163587"/>
    <d v="2015-03-14T00:00:00"/>
    <d v="2015-03-18T00:00:00"/>
    <s v="Standard Class"/>
    <s v="EP-13915"/>
    <s v="Emily Phan"/>
    <s v="Consumer"/>
    <s v="United States"/>
    <x v="18"/>
    <x v="38"/>
    <n v="3820"/>
    <s v="East"/>
    <s v="OFF-LA-10004484"/>
    <s v="Office Supplies"/>
    <s v="Labels"/>
    <s v="Avery 476"/>
    <x v="1873"/>
    <n v="4"/>
    <n v="0"/>
    <n v="7.5991999999999997"/>
  </r>
  <r>
    <n v="4164"/>
    <s v="CA-2015-163587"/>
    <d v="2015-03-14T00:00:00"/>
    <d v="2015-03-18T00:00:00"/>
    <s v="Standard Class"/>
    <s v="EP-13915"/>
    <s v="Emily Phan"/>
    <s v="Consumer"/>
    <s v="United States"/>
    <x v="18"/>
    <x v="38"/>
    <n v="3820"/>
    <s v="East"/>
    <s v="OFF-BI-10003091"/>
    <s v="Office Supplies"/>
    <s v="Binders"/>
    <s v="GBC DocuBind TL200 Manual Binding Machine"/>
    <x v="3206"/>
    <n v="3"/>
    <n v="0"/>
    <n v="315.81179999999995"/>
  </r>
  <r>
    <n v="4165"/>
    <s v="US-2017-106131"/>
    <d v="2017-01-14T00:00:00"/>
    <d v="2017-01-16T00:00:00"/>
    <s v="First Class"/>
    <s v="TP-21565"/>
    <s v="Tracy Poddar"/>
    <s v="Corporate"/>
    <s v="United States"/>
    <x v="34"/>
    <x v="22"/>
    <n v="80013"/>
    <s v="West"/>
    <s v="TEC-AC-10003027"/>
    <s v="Technology"/>
    <s v="Accessories"/>
    <s v="Imation 8GB Mini TravelDrive USB 2.0 Flash Drive"/>
    <x v="3207"/>
    <n v="7"/>
    <n v="0.2"/>
    <n v="-14.793099999999995"/>
  </r>
  <r>
    <n v="4166"/>
    <s v="US-2017-106131"/>
    <d v="2017-01-14T00:00:00"/>
    <d v="2017-01-16T00:00:00"/>
    <s v="First Class"/>
    <s v="TP-21565"/>
    <s v="Tracy Poddar"/>
    <s v="Corporate"/>
    <s v="United States"/>
    <x v="34"/>
    <x v="22"/>
    <n v="80013"/>
    <s v="West"/>
    <s v="OFF-ST-10003638"/>
    <s v="Office Supplies"/>
    <s v="Storage"/>
    <s v="Mobile Personal File Cube"/>
    <x v="3208"/>
    <n v="9"/>
    <n v="0.2"/>
    <n v="14.754599999999996"/>
  </r>
  <r>
    <n v="4167"/>
    <s v="CA-2015-160213"/>
    <d v="2015-03-08T00:00:00"/>
    <d v="2015-03-13T00:00:00"/>
    <s v="Standard Class"/>
    <s v="AR-10825"/>
    <s v="Anthony Rawles"/>
    <s v="Corporate"/>
    <s v="United States"/>
    <x v="85"/>
    <x v="15"/>
    <n v="11561"/>
    <s v="East"/>
    <s v="OFF-PA-10003848"/>
    <s v="Office Supplies"/>
    <s v="Paper"/>
    <s v="Xerox 1997"/>
    <x v="541"/>
    <n v="3"/>
    <n v="0"/>
    <n v="9.3312000000000008"/>
  </r>
  <r>
    <n v="4168"/>
    <s v="CA-2014-157924"/>
    <d v="2014-10-11T00:00:00"/>
    <d v="2014-10-13T00:00:00"/>
    <s v="First Class"/>
    <s v="HA-14920"/>
    <s v="Helen Andreada"/>
    <s v="Consumer"/>
    <s v="United States"/>
    <x v="45"/>
    <x v="1"/>
    <n v="91104"/>
    <s v="West"/>
    <s v="OFF-ST-10002352"/>
    <s v="Office Supplies"/>
    <s v="Storage"/>
    <s v="Iris Project Case"/>
    <x v="1051"/>
    <n v="4"/>
    <n v="0"/>
    <n v="8.299199999999999"/>
  </r>
  <r>
    <n v="4169"/>
    <s v="CA-2014-157924"/>
    <d v="2014-10-11T00:00:00"/>
    <d v="2014-10-13T00:00:00"/>
    <s v="First Class"/>
    <s v="HA-14920"/>
    <s v="Helen Andreada"/>
    <s v="Consumer"/>
    <s v="United States"/>
    <x v="45"/>
    <x v="1"/>
    <n v="91104"/>
    <s v="West"/>
    <s v="FUR-CH-10000229"/>
    <s v="Furniture"/>
    <s v="Chairs"/>
    <s v="Global Enterprise Series Seating High-Back Swivel/Tilt Chairs"/>
    <x v="3209"/>
    <n v="2"/>
    <n v="0.2"/>
    <n v="-65.035200000000046"/>
  </r>
  <r>
    <n v="4170"/>
    <s v="CA-2015-100216"/>
    <d v="2015-04-13T00:00:00"/>
    <d v="2015-04-14T00:00:00"/>
    <s v="First Class"/>
    <s v="HJ-14875"/>
    <s v="Heather Jas"/>
    <s v="Home Office"/>
    <s v="United States"/>
    <x v="123"/>
    <x v="16"/>
    <n v="85204"/>
    <s v="West"/>
    <s v="OFF-PA-10000788"/>
    <s v="Office Supplies"/>
    <s v="Paper"/>
    <s v="Xerox 210"/>
    <x v="277"/>
    <n v="6"/>
    <n v="0.2"/>
    <n v="10.8864"/>
  </r>
  <r>
    <n v="4171"/>
    <s v="CA-2015-100216"/>
    <d v="2015-04-13T00:00:00"/>
    <d v="2015-04-14T00:00:00"/>
    <s v="First Class"/>
    <s v="HJ-14875"/>
    <s v="Heather Jas"/>
    <s v="Home Office"/>
    <s v="United States"/>
    <x v="123"/>
    <x v="16"/>
    <n v="85204"/>
    <s v="West"/>
    <s v="OFF-PA-10002968"/>
    <s v="Office Supplies"/>
    <s v="Paper"/>
    <s v="Xerox 1973"/>
    <x v="1572"/>
    <n v="3"/>
    <n v="0.2"/>
    <n v="17.815199999999997"/>
  </r>
  <r>
    <n v="4172"/>
    <s v="CA-2017-100601"/>
    <d v="2017-11-16T00:00:00"/>
    <d v="2017-11-20T00:00:00"/>
    <s v="Standard Class"/>
    <s v="JK-15370"/>
    <s v="Jay Kimmel"/>
    <s v="Consumer"/>
    <s v="United States"/>
    <x v="201"/>
    <x v="1"/>
    <n v="93727"/>
    <s v="West"/>
    <s v="OFF-ST-10002486"/>
    <s v="Office Supplies"/>
    <s v="Storage"/>
    <s v="Eldon Shelf Savers Cubes and Bins"/>
    <x v="5"/>
    <n v="7"/>
    <n v="0"/>
    <n v="0.97719999999999807"/>
  </r>
  <r>
    <n v="4173"/>
    <s v="CA-2016-152163"/>
    <d v="2016-07-01T00:00:00"/>
    <d v="2016-07-01T00:00:00"/>
    <s v="Same Day"/>
    <s v="JF-15355"/>
    <s v="Jay Fein"/>
    <s v="Consumer"/>
    <s v="United States"/>
    <x v="29"/>
    <x v="20"/>
    <n v="29203"/>
    <s v="South"/>
    <s v="OFF-BI-10002215"/>
    <s v="Office Supplies"/>
    <s v="Binders"/>
    <s v="Wilson Jones Hanging View Binder, White, 1&quot;"/>
    <x v="3210"/>
    <n v="2"/>
    <n v="0"/>
    <n v="6.5319999999999991"/>
  </r>
  <r>
    <n v="4174"/>
    <s v="CA-2016-152163"/>
    <d v="2016-07-01T00:00:00"/>
    <d v="2016-07-01T00:00:00"/>
    <s v="Same Day"/>
    <s v="JF-15355"/>
    <s v="Jay Fein"/>
    <s v="Consumer"/>
    <s v="United States"/>
    <x v="29"/>
    <x v="20"/>
    <n v="29203"/>
    <s v="South"/>
    <s v="OFF-PA-10000788"/>
    <s v="Office Supplies"/>
    <s v="Paper"/>
    <s v="Xerox 210"/>
    <x v="91"/>
    <n v="2"/>
    <n v="0"/>
    <n v="6.2208000000000006"/>
  </r>
  <r>
    <n v="4175"/>
    <s v="CA-2016-152163"/>
    <d v="2016-07-01T00:00:00"/>
    <d v="2016-07-01T00:00:00"/>
    <s v="Same Day"/>
    <s v="JF-15355"/>
    <s v="Jay Fein"/>
    <s v="Consumer"/>
    <s v="United States"/>
    <x v="29"/>
    <x v="20"/>
    <n v="29203"/>
    <s v="South"/>
    <s v="OFF-BI-10003364"/>
    <s v="Office Supplies"/>
    <s v="Binders"/>
    <s v="Binding Machine Supplies"/>
    <x v="2502"/>
    <n v="2"/>
    <n v="0"/>
    <n v="28.0032"/>
  </r>
  <r>
    <n v="4176"/>
    <s v="CA-2015-154340"/>
    <d v="2015-11-29T00:00:00"/>
    <d v="2015-11-30T00:00:00"/>
    <s v="First Class"/>
    <s v="EK-13795"/>
    <s v="Eileen Kiefer"/>
    <s v="Home Office"/>
    <s v="United States"/>
    <x v="157"/>
    <x v="1"/>
    <n v="92704"/>
    <s v="West"/>
    <s v="OFF-AR-10003582"/>
    <s v="Office Supplies"/>
    <s v="Art"/>
    <s v="Boston Electric Pencil Sharpener, Model 1818, Charcoal Black"/>
    <x v="2471"/>
    <n v="2"/>
    <n v="0"/>
    <n v="15.764000000000003"/>
  </r>
  <r>
    <n v="4177"/>
    <s v="CA-2014-128846"/>
    <d v="2014-04-07T00:00:00"/>
    <d v="2014-04-12T00:00:00"/>
    <s v="Standard Class"/>
    <s v="RS-19765"/>
    <s v="Roland Schwarz"/>
    <s v="Corporate"/>
    <s v="United States"/>
    <x v="29"/>
    <x v="20"/>
    <n v="29203"/>
    <s v="South"/>
    <s v="TEC-PH-10003273"/>
    <s v="Technology"/>
    <s v="Phones"/>
    <s v="AT&amp;T TR1909W"/>
    <x v="3211"/>
    <n v="5"/>
    <n v="0"/>
    <n v="163.78700000000003"/>
  </r>
  <r>
    <n v="4178"/>
    <s v="CA-2014-128846"/>
    <d v="2014-04-07T00:00:00"/>
    <d v="2014-04-12T00:00:00"/>
    <s v="Standard Class"/>
    <s v="RS-19765"/>
    <s v="Roland Schwarz"/>
    <s v="Corporate"/>
    <s v="United States"/>
    <x v="29"/>
    <x v="20"/>
    <n v="29203"/>
    <s v="South"/>
    <s v="OFF-PA-10000100"/>
    <s v="Office Supplies"/>
    <s v="Paper"/>
    <s v="Xerox 1945"/>
    <x v="1247"/>
    <n v="3"/>
    <n v="0"/>
    <n v="60.255300000000005"/>
  </r>
  <r>
    <n v="4179"/>
    <s v="CA-2016-148593"/>
    <d v="2016-06-16T00:00:00"/>
    <d v="2016-06-18T00:00:00"/>
    <s v="Second Class"/>
    <s v="BD-11320"/>
    <s v="Bill Donatelli"/>
    <s v="Consumer"/>
    <s v="United States"/>
    <x v="1"/>
    <x v="1"/>
    <n v="90045"/>
    <s v="West"/>
    <s v="OFF-PA-10001776"/>
    <s v="Office Supplies"/>
    <s v="Paper"/>
    <s v="Wirebound Message Books, Four 2 3/4&quot; x 5&quot; Forms per Page, 600 Sets per Book"/>
    <x v="3212"/>
    <n v="5"/>
    <n v="0"/>
    <n v="21.784499999999998"/>
  </r>
  <r>
    <n v="4180"/>
    <s v="US-2017-119039"/>
    <d v="2017-03-06T00:00:00"/>
    <d v="2017-03-10T00:00:00"/>
    <s v="Standard Class"/>
    <s v="BF-11170"/>
    <s v="Ben Ferrer"/>
    <s v="Home Office"/>
    <s v="United States"/>
    <x v="8"/>
    <x v="1"/>
    <n v="94109"/>
    <s v="West"/>
    <s v="OFF-BI-10004182"/>
    <s v="Office Supplies"/>
    <s v="Binders"/>
    <s v="Economy Binders"/>
    <x v="3213"/>
    <n v="9"/>
    <n v="0.2"/>
    <n v="5.4288000000000007"/>
  </r>
  <r>
    <n v="4181"/>
    <s v="CA-2017-128426"/>
    <d v="2017-10-07T00:00:00"/>
    <d v="2017-10-11T00:00:00"/>
    <s v="Standard Class"/>
    <s v="JK-15730"/>
    <s v="Joe Kamberova"/>
    <s v="Consumer"/>
    <s v="United States"/>
    <x v="12"/>
    <x v="5"/>
    <n v="77036"/>
    <s v="Central"/>
    <s v="OFF-BI-10000756"/>
    <s v="Office Supplies"/>
    <s v="Binders"/>
    <s v="Storex DuraTech Recycled Plastic Frosted Binders"/>
    <x v="3214"/>
    <n v="5"/>
    <n v="0.8"/>
    <n v="-6.3599999999999994"/>
  </r>
  <r>
    <n v="4182"/>
    <s v="US-2017-136868"/>
    <d v="2017-10-06T00:00:00"/>
    <d v="2017-10-12T00:00:00"/>
    <s v="Standard Class"/>
    <s v="CR-12820"/>
    <s v="Cyra Reiten"/>
    <s v="Home Office"/>
    <s v="United States"/>
    <x v="20"/>
    <x v="15"/>
    <n v="10035"/>
    <s v="East"/>
    <s v="TEC-AC-10001539"/>
    <s v="Technology"/>
    <s v="Accessories"/>
    <s v="Logitech G430 Surround Sound Gaming Headset with Dolby 7.1 Technology"/>
    <x v="3215"/>
    <n v="4"/>
    <n v="0"/>
    <n v="115.18559999999999"/>
  </r>
  <r>
    <n v="4183"/>
    <s v="US-2017-136868"/>
    <d v="2017-10-06T00:00:00"/>
    <d v="2017-10-12T00:00:00"/>
    <s v="Standard Class"/>
    <s v="CR-12820"/>
    <s v="Cyra Reiten"/>
    <s v="Home Office"/>
    <s v="United States"/>
    <x v="20"/>
    <x v="15"/>
    <n v="10035"/>
    <s v="East"/>
    <s v="OFF-PA-10002377"/>
    <s v="Office Supplies"/>
    <s v="Paper"/>
    <s v="Adams Telephone Message Book W/Dividers/Space For Phone Numbers, 5 1/4&quot;X8 1/2&quot;, 200/Messages"/>
    <x v="342"/>
    <n v="3"/>
    <n v="0"/>
    <n v="7.6679999999999993"/>
  </r>
  <r>
    <n v="4184"/>
    <s v="US-2017-136868"/>
    <d v="2017-10-06T00:00:00"/>
    <d v="2017-10-12T00:00:00"/>
    <s v="Standard Class"/>
    <s v="CR-12820"/>
    <s v="Cyra Reiten"/>
    <s v="Home Office"/>
    <s v="United States"/>
    <x v="20"/>
    <x v="15"/>
    <n v="10035"/>
    <s v="East"/>
    <s v="OFF-ST-10000991"/>
    <s v="Office Supplies"/>
    <s v="Storage"/>
    <s v="Space Solutions HD Industrial Steel Shelving."/>
    <x v="3216"/>
    <n v="3"/>
    <n v="0"/>
    <n v="10.347300000000004"/>
  </r>
  <r>
    <n v="4185"/>
    <s v="CA-2016-143749"/>
    <d v="2016-12-05T00:00:00"/>
    <d v="2016-12-07T00:00:00"/>
    <s v="First Class"/>
    <s v="AG-10300"/>
    <s v="Aleksandra Gannaway"/>
    <s v="Corporate"/>
    <s v="United States"/>
    <x v="47"/>
    <x v="31"/>
    <n v="2038"/>
    <s v="East"/>
    <s v="FUR-BO-10002853"/>
    <s v="Furniture"/>
    <s v="Bookcases"/>
    <s v="O'Sullivan 5-Shelf Heavy-Duty Bookcases"/>
    <x v="3217"/>
    <n v="1"/>
    <n v="0"/>
    <n v="20.484999999999999"/>
  </r>
  <r>
    <n v="4186"/>
    <s v="CA-2016-111493"/>
    <d v="2016-10-21T00:00:00"/>
    <d v="2016-10-22T00:00:00"/>
    <s v="First Class"/>
    <s v="CM-12160"/>
    <s v="Charles McCrossin"/>
    <s v="Consumer"/>
    <s v="United States"/>
    <x v="248"/>
    <x v="39"/>
    <n v="21215"/>
    <s v="East"/>
    <s v="TEC-AC-10004510"/>
    <s v="Technology"/>
    <s v="Accessories"/>
    <s v="Logitech Desktop MK120 Mouse and keyboard Combo"/>
    <x v="1548"/>
    <n v="6"/>
    <n v="0"/>
    <n v="9.8159999999999954"/>
  </r>
  <r>
    <n v="4187"/>
    <s v="CA-2017-112536"/>
    <d v="2017-05-18T00:00:00"/>
    <d v="2017-05-23T00:00:00"/>
    <s v="Standard Class"/>
    <s v="SG-20890"/>
    <s v="Susan Gilcrest"/>
    <s v="Corporate"/>
    <s v="United States"/>
    <x v="392"/>
    <x v="5"/>
    <n v="78501"/>
    <s v="Central"/>
    <s v="OFF-BI-10003712"/>
    <s v="Office Supplies"/>
    <s v="Binders"/>
    <s v="Acco Pressboard Covers with Storage Hooks, 14 7/8&quot; x 11&quot;, Light Blue"/>
    <x v="3218"/>
    <n v="7"/>
    <n v="0.8"/>
    <n v="-10.654700000000002"/>
  </r>
  <r>
    <n v="4188"/>
    <s v="CA-2017-112536"/>
    <d v="2017-05-18T00:00:00"/>
    <d v="2017-05-23T00:00:00"/>
    <s v="Standard Class"/>
    <s v="SG-20890"/>
    <s v="Susan Gilcrest"/>
    <s v="Corporate"/>
    <s v="United States"/>
    <x v="392"/>
    <x v="5"/>
    <n v="78501"/>
    <s v="Central"/>
    <s v="OFF-BI-10002571"/>
    <s v="Office Supplies"/>
    <s v="Binders"/>
    <s v="Avery Framed View Binder, EZD Ring (Locking), Navy, 1 1/2&quot;"/>
    <x v="3219"/>
    <n v="1"/>
    <n v="0.8"/>
    <n v="-3.293400000000001"/>
  </r>
  <r>
    <n v="4189"/>
    <s v="CA-2017-112536"/>
    <d v="2017-05-18T00:00:00"/>
    <d v="2017-05-23T00:00:00"/>
    <s v="Standard Class"/>
    <s v="SG-20890"/>
    <s v="Susan Gilcrest"/>
    <s v="Corporate"/>
    <s v="United States"/>
    <x v="392"/>
    <x v="5"/>
    <n v="78501"/>
    <s v="Central"/>
    <s v="OFF-ST-10004835"/>
    <s v="Office Supplies"/>
    <s v="Storage"/>
    <s v="Plastic Stacking Crates &amp; Casters"/>
    <x v="436"/>
    <n v="2"/>
    <n v="0.2"/>
    <n v="0.66959999999999997"/>
  </r>
  <r>
    <n v="4190"/>
    <s v="CA-2016-157714"/>
    <d v="2016-09-26T00:00:00"/>
    <d v="2016-10-01T00:00:00"/>
    <s v="Second Class"/>
    <s v="CS-12175"/>
    <s v="Charles Sheldon"/>
    <s v="Corporate"/>
    <s v="United States"/>
    <x v="393"/>
    <x v="23"/>
    <n v="52240"/>
    <s v="Central"/>
    <s v="OFF-PA-10004022"/>
    <s v="Office Supplies"/>
    <s v="Paper"/>
    <s v="Hammermill Color Copier Paper (28Lb. and 96 Bright)"/>
    <x v="1044"/>
    <n v="1"/>
    <n v="0"/>
    <n v="4.4954999999999998"/>
  </r>
  <r>
    <n v="4191"/>
    <s v="CA-2017-166709"/>
    <d v="2017-11-17T00:00:00"/>
    <d v="2017-11-22T00:00:00"/>
    <s v="Standard Class"/>
    <s v="HL-15040"/>
    <s v="Hunter Lopez"/>
    <s v="Consumer"/>
    <s v="United States"/>
    <x v="46"/>
    <x v="13"/>
    <n v="19711"/>
    <s v="East"/>
    <s v="TEC-CO-10004722"/>
    <s v="Technology"/>
    <s v="Copiers"/>
    <s v="Canon imageCLASS 2200 Advanced Copier"/>
    <x v="3220"/>
    <n v="3"/>
    <n v="0"/>
    <n v="5039.9856"/>
  </r>
  <r>
    <n v="4192"/>
    <s v="CA-2015-129392"/>
    <d v="2015-07-08T00:00:00"/>
    <d v="2015-07-08T00:00:00"/>
    <s v="Same Day"/>
    <s v="DM-13015"/>
    <s v="Darrin Martin"/>
    <s v="Consumer"/>
    <s v="United States"/>
    <x v="12"/>
    <x v="5"/>
    <n v="77070"/>
    <s v="Central"/>
    <s v="OFF-PA-10004248"/>
    <s v="Office Supplies"/>
    <s v="Paper"/>
    <s v="Xerox 1990"/>
    <x v="3131"/>
    <n v="5"/>
    <n v="0.2"/>
    <n v="6.5999999999999988"/>
  </r>
  <r>
    <n v="4193"/>
    <s v="CA-2015-150875"/>
    <d v="2015-11-16T00:00:00"/>
    <d v="2015-11-20T00:00:00"/>
    <s v="Standard Class"/>
    <s v="HK-14890"/>
    <s v="Heather Kirkland"/>
    <s v="Corporate"/>
    <s v="United States"/>
    <x v="394"/>
    <x v="45"/>
    <n v="83704"/>
    <s v="West"/>
    <s v="FUR-TA-10000577"/>
    <s v="Furniture"/>
    <s v="Tables"/>
    <s v="Bretford CR4500 Series Slim Rectangular Table"/>
    <x v="3221"/>
    <n v="2"/>
    <n v="0"/>
    <n v="160.17660000000001"/>
  </r>
  <r>
    <n v="4194"/>
    <s v="CA-2015-150875"/>
    <d v="2015-11-16T00:00:00"/>
    <d v="2015-11-20T00:00:00"/>
    <s v="Standard Class"/>
    <s v="HK-14890"/>
    <s v="Heather Kirkland"/>
    <s v="Corporate"/>
    <s v="United States"/>
    <x v="394"/>
    <x v="45"/>
    <n v="83704"/>
    <s v="West"/>
    <s v="TEC-PH-10001254"/>
    <s v="Technology"/>
    <s v="Phones"/>
    <s v="Jabra BIZ 2300 Duo QD Duo Corded Headset"/>
    <x v="3222"/>
    <n v="3"/>
    <n v="0.2"/>
    <n v="22.858199999999982"/>
  </r>
  <r>
    <n v="4195"/>
    <s v="CA-2015-154200"/>
    <d v="2015-06-18T00:00:00"/>
    <d v="2015-06-22T00:00:00"/>
    <s v="Standard Class"/>
    <s v="BG-11740"/>
    <s v="Bruce Geld"/>
    <s v="Consumer"/>
    <s v="United States"/>
    <x v="70"/>
    <x v="1"/>
    <n v="92105"/>
    <s v="West"/>
    <s v="OFF-AR-10001044"/>
    <s v="Office Supplies"/>
    <s v="Art"/>
    <s v="BOSTON Ranger #55 Pencil Sharpener, Black"/>
    <x v="3223"/>
    <n v="2"/>
    <n v="0"/>
    <n v="15.074199999999998"/>
  </r>
  <r>
    <n v="4196"/>
    <s v="CA-2016-124233"/>
    <d v="2016-04-08T00:00:00"/>
    <d v="2016-04-14T00:00:00"/>
    <s v="Standard Class"/>
    <s v="CK-12595"/>
    <s v="Clytie Kelty"/>
    <s v="Consumer"/>
    <s v="United States"/>
    <x v="1"/>
    <x v="1"/>
    <n v="90032"/>
    <s v="West"/>
    <s v="FUR-FU-10002597"/>
    <s v="Furniture"/>
    <s v="Furnishings"/>
    <s v="C-Line Magnetic Cubicle Keepers, Clear Polypropylene"/>
    <x v="3224"/>
    <n v="5"/>
    <n v="0"/>
    <n v="10.374000000000001"/>
  </r>
  <r>
    <n v="4197"/>
    <s v="US-2015-134271"/>
    <d v="2015-04-18T00:00:00"/>
    <d v="2015-04-23T00:00:00"/>
    <s v="Second Class"/>
    <s v="RF-19735"/>
    <s v="Roland Fjeld"/>
    <s v="Consumer"/>
    <s v="United States"/>
    <x v="20"/>
    <x v="15"/>
    <n v="10024"/>
    <s v="East"/>
    <s v="OFF-LA-10004093"/>
    <s v="Office Supplies"/>
    <s v="Labels"/>
    <s v="Avery 486"/>
    <x v="2521"/>
    <n v="3"/>
    <n v="0"/>
    <n v="10.307099999999998"/>
  </r>
  <r>
    <n v="4198"/>
    <s v="US-2016-161683"/>
    <d v="2016-12-03T00:00:00"/>
    <d v="2016-12-08T00:00:00"/>
    <s v="Standard Class"/>
    <s v="CJ-12010"/>
    <s v="Caroline Jumper"/>
    <s v="Consumer"/>
    <s v="United States"/>
    <x v="10"/>
    <x v="9"/>
    <n v="19134"/>
    <s v="East"/>
    <s v="OFF-AP-10000179"/>
    <s v="Office Supplies"/>
    <s v="Appliances"/>
    <s v="Honeywell Enviracaire Portable HEPA Air Cleaner for up to 10 x 16 Room"/>
    <x v="3225"/>
    <n v="4"/>
    <n v="0.2"/>
    <n v="93.768799999999999"/>
  </r>
  <r>
    <n v="4199"/>
    <s v="US-2016-161683"/>
    <d v="2016-12-03T00:00:00"/>
    <d v="2016-12-08T00:00:00"/>
    <s v="Standard Class"/>
    <s v="CJ-12010"/>
    <s v="Caroline Jumper"/>
    <s v="Consumer"/>
    <s v="United States"/>
    <x v="10"/>
    <x v="9"/>
    <n v="19134"/>
    <s v="East"/>
    <s v="OFF-BI-10001072"/>
    <s v="Office Supplies"/>
    <s v="Binders"/>
    <s v="GBC Clear Cover, 8-1/2 x 11, unpunched, 25 covers per pack"/>
    <x v="3226"/>
    <n v="4"/>
    <n v="0.7"/>
    <n v="-14.553600000000003"/>
  </r>
  <r>
    <n v="4200"/>
    <s v="CA-2015-143105"/>
    <d v="2015-12-10T00:00:00"/>
    <d v="2015-12-10T00:00:00"/>
    <s v="Same Day"/>
    <s v="MA-17560"/>
    <s v="Matt Abelman"/>
    <s v="Home Office"/>
    <s v="United States"/>
    <x v="20"/>
    <x v="15"/>
    <n v="10024"/>
    <s v="East"/>
    <s v="OFF-LA-10004093"/>
    <s v="Office Supplies"/>
    <s v="Labels"/>
    <s v="Avery 486"/>
    <x v="2061"/>
    <n v="1"/>
    <n v="0"/>
    <n v="3.4356999999999998"/>
  </r>
  <r>
    <n v="4201"/>
    <s v="CA-2015-143105"/>
    <d v="2015-12-10T00:00:00"/>
    <d v="2015-12-10T00:00:00"/>
    <s v="Same Day"/>
    <s v="MA-17560"/>
    <s v="Matt Abelman"/>
    <s v="Home Office"/>
    <s v="United States"/>
    <x v="20"/>
    <x v="15"/>
    <n v="10024"/>
    <s v="East"/>
    <s v="TEC-CO-10002095"/>
    <s v="Technology"/>
    <s v="Copiers"/>
    <s v="Hewlett Packard 610 Color Digital Copier / Printer"/>
    <x v="3227"/>
    <n v="2"/>
    <n v="0.2"/>
    <n v="249.99499999999998"/>
  </r>
  <r>
    <n v="4202"/>
    <s v="CA-2015-143105"/>
    <d v="2015-12-10T00:00:00"/>
    <d v="2015-12-10T00:00:00"/>
    <s v="Same Day"/>
    <s v="MA-17560"/>
    <s v="Matt Abelman"/>
    <s v="Home Office"/>
    <s v="United States"/>
    <x v="20"/>
    <x v="15"/>
    <n v="10024"/>
    <s v="East"/>
    <s v="OFF-PA-10002713"/>
    <s v="Office Supplies"/>
    <s v="Paper"/>
    <s v="Adams Phone Message Book, 200 Message Capacity, 8 1/16” x 11”"/>
    <x v="521"/>
    <n v="6"/>
    <n v="0"/>
    <n v="18.988799999999998"/>
  </r>
  <r>
    <n v="4203"/>
    <s v="CA-2015-143105"/>
    <d v="2015-12-10T00:00:00"/>
    <d v="2015-12-10T00:00:00"/>
    <s v="Same Day"/>
    <s v="MA-17560"/>
    <s v="Matt Abelman"/>
    <s v="Home Office"/>
    <s v="United States"/>
    <x v="20"/>
    <x v="15"/>
    <n v="10024"/>
    <s v="East"/>
    <s v="OFF-PA-10002254"/>
    <s v="Office Supplies"/>
    <s v="Paper"/>
    <s v="Xerox 1883"/>
    <x v="2381"/>
    <n v="7"/>
    <n v="0"/>
    <n v="84.943599999999989"/>
  </r>
  <r>
    <n v="4204"/>
    <s v="CA-2014-145387"/>
    <d v="2014-10-31T00:00:00"/>
    <d v="2014-11-02T00:00:00"/>
    <s v="Second Class"/>
    <s v="AM-10705"/>
    <s v="Anne McFarland"/>
    <s v="Consumer"/>
    <s v="United States"/>
    <x v="395"/>
    <x v="34"/>
    <n v="2920"/>
    <s v="East"/>
    <s v="OFF-AR-10001683"/>
    <s v="Office Supplies"/>
    <s v="Art"/>
    <s v="Lumber Crayons"/>
    <x v="3228"/>
    <n v="5"/>
    <n v="0"/>
    <n v="18.715000000000003"/>
  </r>
  <r>
    <n v="4205"/>
    <s v="CA-2014-145387"/>
    <d v="2014-10-31T00:00:00"/>
    <d v="2014-11-02T00:00:00"/>
    <s v="Second Class"/>
    <s v="AM-10705"/>
    <s v="Anne McFarland"/>
    <s v="Consumer"/>
    <s v="United States"/>
    <x v="395"/>
    <x v="34"/>
    <n v="2920"/>
    <s v="East"/>
    <s v="OFF-PA-10002195"/>
    <s v="Office Supplies"/>
    <s v="Paper"/>
    <s v="RSVP Cards &amp; Envelopes, Blank White, 8-1/2&quot; X 11&quot;, 24 Cards/25 Envelopes/Set"/>
    <x v="1015"/>
    <n v="2"/>
    <n v="0"/>
    <n v="4.7751999999999999"/>
  </r>
  <r>
    <n v="4206"/>
    <s v="CA-2014-145387"/>
    <d v="2014-10-31T00:00:00"/>
    <d v="2014-11-02T00:00:00"/>
    <s v="Second Class"/>
    <s v="AM-10705"/>
    <s v="Anne McFarland"/>
    <s v="Consumer"/>
    <s v="United States"/>
    <x v="395"/>
    <x v="34"/>
    <n v="2920"/>
    <s v="East"/>
    <s v="FUR-FU-10002364"/>
    <s v="Furniture"/>
    <s v="Furnishings"/>
    <s v="Eldon Expressions Wood Desk Accessories, Oak"/>
    <x v="1816"/>
    <n v="2"/>
    <n v="0"/>
    <n v="4.2803999999999984"/>
  </r>
  <r>
    <n v="4207"/>
    <s v="CA-2014-145387"/>
    <d v="2014-10-31T00:00:00"/>
    <d v="2014-11-02T00:00:00"/>
    <s v="Second Class"/>
    <s v="AM-10705"/>
    <s v="Anne McFarland"/>
    <s v="Consumer"/>
    <s v="United States"/>
    <x v="395"/>
    <x v="34"/>
    <n v="2920"/>
    <s v="East"/>
    <s v="OFF-BI-10004001"/>
    <s v="Office Supplies"/>
    <s v="Binders"/>
    <s v="GBC Recycled VeloBinder Covers"/>
    <x v="3229"/>
    <n v="2"/>
    <n v="0"/>
    <n v="15.676799999999997"/>
  </r>
  <r>
    <n v="4208"/>
    <s v="CA-2014-145387"/>
    <d v="2014-10-31T00:00:00"/>
    <d v="2014-11-02T00:00:00"/>
    <s v="Second Class"/>
    <s v="AM-10705"/>
    <s v="Anne McFarland"/>
    <s v="Consumer"/>
    <s v="United States"/>
    <x v="395"/>
    <x v="34"/>
    <n v="2920"/>
    <s v="East"/>
    <s v="FUR-FU-10000023"/>
    <s v="Furniture"/>
    <s v="Furnishings"/>
    <s v="Eldon Wave Desk Accessories"/>
    <x v="3230"/>
    <n v="3"/>
    <n v="0"/>
    <n v="7.7748000000000008"/>
  </r>
  <r>
    <n v="4209"/>
    <s v="CA-2014-145387"/>
    <d v="2014-10-31T00:00:00"/>
    <d v="2014-11-02T00:00:00"/>
    <s v="Second Class"/>
    <s v="AM-10705"/>
    <s v="Anne McFarland"/>
    <s v="Consumer"/>
    <s v="United States"/>
    <x v="395"/>
    <x v="34"/>
    <n v="2920"/>
    <s v="East"/>
    <s v="FUR-CH-10002320"/>
    <s v="Furniture"/>
    <s v="Chairs"/>
    <s v="Hon Pagoda Stacking Chairs"/>
    <x v="3231"/>
    <n v="5"/>
    <n v="0"/>
    <n v="481.46999999999991"/>
  </r>
  <r>
    <n v="4210"/>
    <s v="CA-2014-145387"/>
    <d v="2014-10-31T00:00:00"/>
    <d v="2014-11-02T00:00:00"/>
    <s v="Second Class"/>
    <s v="AM-10705"/>
    <s v="Anne McFarland"/>
    <s v="Consumer"/>
    <s v="United States"/>
    <x v="395"/>
    <x v="34"/>
    <n v="2920"/>
    <s v="East"/>
    <s v="FUR-TA-10003238"/>
    <s v="Furniture"/>
    <s v="Tables"/>
    <s v="Chromcraft Bull-Nose Wood 48&quot; x 96&quot; Rectangular Conference Tables"/>
    <x v="3232"/>
    <n v="1"/>
    <n v="0.3"/>
    <n v="-60.607800000000026"/>
  </r>
  <r>
    <n v="4211"/>
    <s v="CA-2017-109715"/>
    <d v="2017-12-09T00:00:00"/>
    <d v="2017-12-14T00:00:00"/>
    <s v="Standard Class"/>
    <s v="AH-10585"/>
    <s v="Angele Hood"/>
    <s v="Consumer"/>
    <s v="United States"/>
    <x v="22"/>
    <x v="10"/>
    <n v="60623"/>
    <s v="Central"/>
    <s v="OFF-PA-10004965"/>
    <s v="Office Supplies"/>
    <s v="Paper"/>
    <s v="Xerox 1921"/>
    <x v="2992"/>
    <n v="2"/>
    <n v="0.2"/>
    <n v="4.9949999999999992"/>
  </r>
  <r>
    <n v="4212"/>
    <s v="CA-2014-166457"/>
    <d v="2014-05-05T00:00:00"/>
    <d v="2014-05-09T00:00:00"/>
    <s v="Second Class"/>
    <s v="PF-19120"/>
    <s v="Peter Fuller"/>
    <s v="Consumer"/>
    <s v="United States"/>
    <x v="102"/>
    <x v="0"/>
    <n v="40475"/>
    <s v="South"/>
    <s v="OFF-PA-10003016"/>
    <s v="Office Supplies"/>
    <s v="Paper"/>
    <s v="Adams &quot;While You Were Out&quot; Message Pads"/>
    <x v="2320"/>
    <n v="3"/>
    <n v="0"/>
    <n v="4.238999999999999"/>
  </r>
  <r>
    <n v="4213"/>
    <s v="CA-2014-166457"/>
    <d v="2014-05-05T00:00:00"/>
    <d v="2014-05-09T00:00:00"/>
    <s v="Second Class"/>
    <s v="PF-19120"/>
    <s v="Peter Fuller"/>
    <s v="Consumer"/>
    <s v="United States"/>
    <x v="102"/>
    <x v="0"/>
    <n v="40475"/>
    <s v="South"/>
    <s v="OFF-AR-10003651"/>
    <s v="Office Supplies"/>
    <s v="Art"/>
    <s v="Newell 350"/>
    <x v="2637"/>
    <n v="2"/>
    <n v="0"/>
    <n v="1.9023999999999992"/>
  </r>
  <r>
    <n v="4214"/>
    <s v="CA-2014-166457"/>
    <d v="2014-05-05T00:00:00"/>
    <d v="2014-05-09T00:00:00"/>
    <s v="Second Class"/>
    <s v="PF-19120"/>
    <s v="Peter Fuller"/>
    <s v="Consumer"/>
    <s v="United States"/>
    <x v="102"/>
    <x v="0"/>
    <n v="40475"/>
    <s v="South"/>
    <s v="OFF-PA-10001363"/>
    <s v="Office Supplies"/>
    <s v="Paper"/>
    <s v="Xerox 1933"/>
    <x v="335"/>
    <n v="2"/>
    <n v="0"/>
    <n v="11.543199999999999"/>
  </r>
  <r>
    <n v="4215"/>
    <s v="CA-2016-164637"/>
    <d v="2016-03-04T00:00:00"/>
    <d v="2016-03-08T00:00:00"/>
    <s v="Standard Class"/>
    <s v="RD-19480"/>
    <s v="Rick Duston"/>
    <s v="Consumer"/>
    <s v="United States"/>
    <x v="313"/>
    <x v="14"/>
    <n v="46544"/>
    <s v="Central"/>
    <s v="OFF-BI-10003876"/>
    <s v="Office Supplies"/>
    <s v="Binders"/>
    <s v="Green Canvas Binder for 8-1/2&quot; x 14&quot; Sheets"/>
    <x v="3233"/>
    <n v="3"/>
    <n v="0"/>
    <n v="64.199999999999989"/>
  </r>
  <r>
    <n v="4216"/>
    <s v="CA-2014-103590"/>
    <d v="2014-11-30T00:00:00"/>
    <d v="2014-12-04T00:00:00"/>
    <s v="Standard Class"/>
    <s v="JL-15505"/>
    <s v="Jeremy Lonsdale"/>
    <s v="Consumer"/>
    <s v="United States"/>
    <x v="145"/>
    <x v="15"/>
    <n v="10550"/>
    <s v="East"/>
    <s v="OFF-EN-10004007"/>
    <s v="Office Supplies"/>
    <s v="Envelopes"/>
    <s v="Park Ridge Embossed Executive Business Envelopes"/>
    <x v="3234"/>
    <n v="4"/>
    <n v="0"/>
    <n v="29.271599999999999"/>
  </r>
  <r>
    <n v="4217"/>
    <s v="CA-2015-111234"/>
    <d v="2015-02-18T00:00:00"/>
    <d v="2015-02-22T00:00:00"/>
    <s v="Standard Class"/>
    <s v="AB-10600"/>
    <s v="Ann Blume"/>
    <s v="Corporate"/>
    <s v="United States"/>
    <x v="1"/>
    <x v="1"/>
    <n v="90004"/>
    <s v="West"/>
    <s v="OFF-LA-10002271"/>
    <s v="Office Supplies"/>
    <s v="Labels"/>
    <s v="Smead Alpha-Z Color-Coded Second Alphabetical Labels and Starter Set"/>
    <x v="357"/>
    <n v="3"/>
    <n v="0"/>
    <n v="4.4352"/>
  </r>
  <r>
    <n v="4218"/>
    <s v="CA-2017-149881"/>
    <d v="2017-04-01T00:00:00"/>
    <d v="2017-04-03T00:00:00"/>
    <s v="First Class"/>
    <s v="NC-18535"/>
    <s v="Nick Crebassa"/>
    <s v="Corporate"/>
    <s v="United States"/>
    <x v="8"/>
    <x v="1"/>
    <n v="94110"/>
    <s v="West"/>
    <s v="FUR-BO-10003894"/>
    <s v="Furniture"/>
    <s v="Bookcases"/>
    <s v="Safco Value Mate Steel Bookcase, Baked Enamel Finish on Steel, Black"/>
    <x v="3235"/>
    <n v="8"/>
    <n v="0.15"/>
    <n v="85.175999999999974"/>
  </r>
  <r>
    <n v="4219"/>
    <s v="CA-2017-149881"/>
    <d v="2017-04-01T00:00:00"/>
    <d v="2017-04-03T00:00:00"/>
    <s v="First Class"/>
    <s v="NC-18535"/>
    <s v="Nick Crebassa"/>
    <s v="Corporate"/>
    <s v="United States"/>
    <x v="8"/>
    <x v="1"/>
    <n v="94110"/>
    <s v="West"/>
    <s v="TEC-MA-10000418"/>
    <s v="Technology"/>
    <s v="Machines"/>
    <s v="Cubify CubeX 3D Printer Double Head Print"/>
    <x v="3236"/>
    <n v="2"/>
    <n v="0.2"/>
    <n v="359.99879999999962"/>
  </r>
  <r>
    <n v="4220"/>
    <s v="CA-2017-134565"/>
    <d v="2017-06-11T00:00:00"/>
    <d v="2017-06-13T00:00:00"/>
    <s v="Second Class"/>
    <s v="TB-21400"/>
    <s v="Tom Boeckenhauer"/>
    <s v="Consumer"/>
    <s v="United States"/>
    <x v="4"/>
    <x v="4"/>
    <n v="98103"/>
    <s v="West"/>
    <s v="OFF-PA-10004243"/>
    <s v="Office Supplies"/>
    <s v="Paper"/>
    <s v="Xerox 1939"/>
    <x v="2479"/>
    <n v="2"/>
    <n v="0"/>
    <n v="18.211199999999998"/>
  </r>
  <r>
    <n v="4221"/>
    <s v="CA-2017-134565"/>
    <d v="2017-06-11T00:00:00"/>
    <d v="2017-06-13T00:00:00"/>
    <s v="Second Class"/>
    <s v="TB-21400"/>
    <s v="Tom Boeckenhauer"/>
    <s v="Consumer"/>
    <s v="United States"/>
    <x v="4"/>
    <x v="4"/>
    <n v="98103"/>
    <s v="West"/>
    <s v="OFF-BI-10001759"/>
    <s v="Office Supplies"/>
    <s v="Binders"/>
    <s v="Acco Pressboard Covers with Storage Hooks, 14 7/8&quot; x 11&quot;, Dark Blue"/>
    <x v="2187"/>
    <n v="6"/>
    <n v="0.2"/>
    <n v="6.6293999999999995"/>
  </r>
  <r>
    <n v="4222"/>
    <s v="CA-2017-134565"/>
    <d v="2017-06-11T00:00:00"/>
    <d v="2017-06-13T00:00:00"/>
    <s v="Second Class"/>
    <s v="TB-21400"/>
    <s v="Tom Boeckenhauer"/>
    <s v="Consumer"/>
    <s v="United States"/>
    <x v="4"/>
    <x v="4"/>
    <n v="98103"/>
    <s v="West"/>
    <s v="TEC-MA-10001570"/>
    <s v="Technology"/>
    <s v="Machines"/>
    <s v="Cisco Desktop Collaboration Experience DX650 IP Video Phone"/>
    <x v="3237"/>
    <n v="5"/>
    <n v="0.2"/>
    <n v="130.20749999999998"/>
  </r>
  <r>
    <n v="4223"/>
    <s v="CA-2017-134565"/>
    <d v="2017-06-11T00:00:00"/>
    <d v="2017-06-13T00:00:00"/>
    <s v="Second Class"/>
    <s v="TB-21400"/>
    <s v="Tom Boeckenhauer"/>
    <s v="Consumer"/>
    <s v="United States"/>
    <x v="4"/>
    <x v="4"/>
    <n v="98103"/>
    <s v="West"/>
    <s v="OFF-ST-10004804"/>
    <s v="Office Supplies"/>
    <s v="Storage"/>
    <s v="Belkin 19&quot; Vented Equipment Shelf, Black"/>
    <x v="3238"/>
    <n v="2"/>
    <n v="0"/>
    <n v="1.0296000000000021"/>
  </r>
  <r>
    <n v="4224"/>
    <s v="CA-2017-134565"/>
    <d v="2017-06-11T00:00:00"/>
    <d v="2017-06-13T00:00:00"/>
    <s v="Second Class"/>
    <s v="TB-21400"/>
    <s v="Tom Boeckenhauer"/>
    <s v="Consumer"/>
    <s v="United States"/>
    <x v="4"/>
    <x v="4"/>
    <n v="98103"/>
    <s v="West"/>
    <s v="FUR-BO-10001519"/>
    <s v="Furniture"/>
    <s v="Bookcases"/>
    <s v="O'Sullivan 3-Shelf Heavy-Duty Bookcases"/>
    <x v="3239"/>
    <n v="3"/>
    <n v="0"/>
    <n v="41.860800000000005"/>
  </r>
  <r>
    <n v="4225"/>
    <s v="CA-2016-108644"/>
    <d v="2016-09-30T00:00:00"/>
    <d v="2016-10-03T00:00:00"/>
    <s v="First Class"/>
    <s v="SJ-20215"/>
    <s v="Sarah Jordon"/>
    <s v="Consumer"/>
    <s v="United States"/>
    <x v="94"/>
    <x v="10"/>
    <n v="62301"/>
    <s v="Central"/>
    <s v="OFF-BI-10000343"/>
    <s v="Office Supplies"/>
    <s v="Binders"/>
    <s v="Pressboard Covers with Storage Hooks, 9 1/2&quot; x 11&quot;, Light Blue"/>
    <x v="3240"/>
    <n v="2"/>
    <n v="0.8"/>
    <n v="-3.2406000000000006"/>
  </r>
  <r>
    <n v="4226"/>
    <s v="US-2014-102631"/>
    <d v="2014-12-13T00:00:00"/>
    <d v="2014-12-17T00:00:00"/>
    <s v="Standard Class"/>
    <s v="EB-13840"/>
    <s v="Ellis Ballard"/>
    <s v="Corporate"/>
    <s v="United States"/>
    <x v="22"/>
    <x v="10"/>
    <n v="60623"/>
    <s v="Central"/>
    <s v="FUR-FU-10003930"/>
    <s v="Furniture"/>
    <s v="Furnishings"/>
    <s v="Howard Miller 12-3/4 Diameter Accuwave DS  Wall Clock"/>
    <x v="3241"/>
    <n v="3"/>
    <n v="0.6"/>
    <n v="-42.492599999999982"/>
  </r>
  <r>
    <n v="4227"/>
    <s v="CA-2017-120327"/>
    <d v="2017-11-11T00:00:00"/>
    <d v="2017-11-16T00:00:00"/>
    <s v="Standard Class"/>
    <s v="WB-21850"/>
    <s v="William Brown"/>
    <s v="Consumer"/>
    <s v="United States"/>
    <x v="37"/>
    <x v="23"/>
    <n v="50322"/>
    <s v="Central"/>
    <s v="OFF-FA-10004854"/>
    <s v="Office Supplies"/>
    <s v="Fasteners"/>
    <s v="Vinyl Coated Wire Paper Clips in Organizer Box, 800/Box"/>
    <x v="1962"/>
    <n v="4"/>
    <n v="0"/>
    <n v="21.5824"/>
  </r>
  <r>
    <n v="4228"/>
    <s v="CA-2015-154970"/>
    <d v="2015-01-05T00:00:00"/>
    <d v="2015-01-10T00:00:00"/>
    <s v="Standard Class"/>
    <s v="SR-20740"/>
    <s v="Steven Roelle"/>
    <s v="Home Office"/>
    <s v="United States"/>
    <x v="4"/>
    <x v="4"/>
    <n v="98103"/>
    <s v="West"/>
    <s v="FUR-CH-10003396"/>
    <s v="Furniture"/>
    <s v="Chairs"/>
    <s v="Global Deluxe Steno Chair"/>
    <x v="3242"/>
    <n v="1"/>
    <n v="0.2"/>
    <n v="-6.9282000000000039"/>
  </r>
  <r>
    <n v="4229"/>
    <s v="CA-2016-113803"/>
    <d v="2016-03-24T00:00:00"/>
    <d v="2016-03-26T00:00:00"/>
    <s v="First Class"/>
    <s v="VG-21805"/>
    <s v="Vivek Grady"/>
    <s v="Corporate"/>
    <s v="United States"/>
    <x v="102"/>
    <x v="14"/>
    <n v="47374"/>
    <s v="Central"/>
    <s v="OFF-PA-10001994"/>
    <s v="Office Supplies"/>
    <s v="Paper"/>
    <s v="Ink Jet Note and Greeting Cards, 8-1/2&quot; x 5-1/2&quot; Card Size"/>
    <x v="3243"/>
    <n v="1"/>
    <n v="0"/>
    <n v="10.3408"/>
  </r>
  <r>
    <n v="4230"/>
    <s v="CA-2017-100223"/>
    <d v="2017-07-05T00:00:00"/>
    <d v="2017-07-10T00:00:00"/>
    <s v="Standard Class"/>
    <s v="LS-16945"/>
    <s v="Linda Southworth"/>
    <s v="Corporate"/>
    <s v="United States"/>
    <x v="61"/>
    <x v="5"/>
    <n v="75220"/>
    <s v="Central"/>
    <s v="FUR-FU-10003601"/>
    <s v="Furniture"/>
    <s v="Furnishings"/>
    <s v="Deflect-o RollaMat Studded, Beveled Mat for Medium Pile Carpeting"/>
    <x v="3244"/>
    <n v="9"/>
    <n v="0.6"/>
    <n v="-348.62940000000003"/>
  </r>
  <r>
    <n v="4231"/>
    <s v="CA-2017-100223"/>
    <d v="2017-07-05T00:00:00"/>
    <d v="2017-07-10T00:00:00"/>
    <s v="Standard Class"/>
    <s v="LS-16945"/>
    <s v="Linda Southworth"/>
    <s v="Corporate"/>
    <s v="United States"/>
    <x v="61"/>
    <x v="5"/>
    <n v="75220"/>
    <s v="Central"/>
    <s v="OFF-BI-10003429"/>
    <s v="Office Supplies"/>
    <s v="Binders"/>
    <s v="Cardinal HOLDit! Binder Insert Strips,Extra Strips"/>
    <x v="3245"/>
    <n v="9"/>
    <n v="0.8"/>
    <n v="-17.660699999999999"/>
  </r>
  <r>
    <n v="4232"/>
    <s v="CA-2017-100223"/>
    <d v="2017-07-05T00:00:00"/>
    <d v="2017-07-10T00:00:00"/>
    <s v="Standard Class"/>
    <s v="LS-16945"/>
    <s v="Linda Southworth"/>
    <s v="Corporate"/>
    <s v="United States"/>
    <x v="61"/>
    <x v="5"/>
    <n v="75220"/>
    <s v="Central"/>
    <s v="OFF-PA-10000232"/>
    <s v="Office Supplies"/>
    <s v="Paper"/>
    <s v="Xerox 1975"/>
    <x v="12"/>
    <n v="3"/>
    <n v="0.2"/>
    <n v="5.6375999999999999"/>
  </r>
  <r>
    <n v="4233"/>
    <s v="CA-2017-100223"/>
    <d v="2017-07-05T00:00:00"/>
    <d v="2017-07-10T00:00:00"/>
    <s v="Standard Class"/>
    <s v="LS-16945"/>
    <s v="Linda Southworth"/>
    <s v="Corporate"/>
    <s v="United States"/>
    <x v="61"/>
    <x v="5"/>
    <n v="75220"/>
    <s v="Central"/>
    <s v="OFF-PA-10002195"/>
    <s v="Office Supplies"/>
    <s v="Paper"/>
    <s v="Xerox 1966"/>
    <x v="277"/>
    <n v="6"/>
    <n v="0.2"/>
    <n v="11.2752"/>
  </r>
  <r>
    <n v="4234"/>
    <s v="CA-2017-100223"/>
    <d v="2017-07-05T00:00:00"/>
    <d v="2017-07-10T00:00:00"/>
    <s v="Standard Class"/>
    <s v="LS-16945"/>
    <s v="Linda Southworth"/>
    <s v="Corporate"/>
    <s v="United States"/>
    <x v="61"/>
    <x v="5"/>
    <n v="75220"/>
    <s v="Central"/>
    <s v="OFF-BI-10004492"/>
    <s v="Office Supplies"/>
    <s v="Binders"/>
    <s v="Tuf-Vin Binders"/>
    <x v="3246"/>
    <n v="1"/>
    <n v="0.8"/>
    <n v="-10.421400000000002"/>
  </r>
  <r>
    <n v="4235"/>
    <s v="CA-2014-168823"/>
    <d v="2014-09-21T00:00:00"/>
    <d v="2014-09-24T00:00:00"/>
    <s v="First Class"/>
    <s v="MA-17560"/>
    <s v="Matt Abelman"/>
    <s v="Home Office"/>
    <s v="United States"/>
    <x v="10"/>
    <x v="9"/>
    <n v="19143"/>
    <s v="East"/>
    <s v="OFF-PA-10004000"/>
    <s v="Office Supplies"/>
    <s v="Paper"/>
    <s v="While You Were Out Pads, 50 per Pad, 4 x 5 1/4, Green Cycle"/>
    <x v="1382"/>
    <n v="3"/>
    <n v="0.2"/>
    <n v="4.1151"/>
  </r>
  <r>
    <n v="4236"/>
    <s v="CA-2014-168823"/>
    <d v="2014-09-21T00:00:00"/>
    <d v="2014-09-24T00:00:00"/>
    <s v="First Class"/>
    <s v="MA-17560"/>
    <s v="Matt Abelman"/>
    <s v="Home Office"/>
    <s v="United States"/>
    <x v="10"/>
    <x v="9"/>
    <n v="19143"/>
    <s v="East"/>
    <s v="OFF-LA-10004425"/>
    <s v="Office Supplies"/>
    <s v="Labels"/>
    <s v="Staple-on labels"/>
    <x v="3247"/>
    <n v="9"/>
    <n v="0.2"/>
    <n v="7.0226999999999995"/>
  </r>
  <r>
    <n v="4237"/>
    <s v="CA-2016-162404"/>
    <d v="2016-07-23T00:00:00"/>
    <d v="2016-07-27T00:00:00"/>
    <s v="Standard Class"/>
    <s v="NF-18475"/>
    <s v="Neil Französisch"/>
    <s v="Home Office"/>
    <s v="United States"/>
    <x v="179"/>
    <x v="10"/>
    <n v="61107"/>
    <s v="Central"/>
    <s v="OFF-BI-10000948"/>
    <s v="Office Supplies"/>
    <s v="Binders"/>
    <s v="GBC Laser Imprintable Binding System Covers, Desert Sand"/>
    <x v="3248"/>
    <n v="4"/>
    <n v="0.8"/>
    <n v="-18.836400000000005"/>
  </r>
  <r>
    <n v="4238"/>
    <s v="CA-2017-104024"/>
    <d v="2017-08-29T00:00:00"/>
    <d v="2017-09-03T00:00:00"/>
    <s v="Second Class"/>
    <s v="MD-17860"/>
    <s v="Michael Dominguez"/>
    <s v="Corporate"/>
    <s v="United States"/>
    <x v="10"/>
    <x v="9"/>
    <n v="19134"/>
    <s v="East"/>
    <s v="OFF-AR-10001972"/>
    <s v="Office Supplies"/>
    <s v="Art"/>
    <s v="Newell 323"/>
    <x v="3249"/>
    <n v="7"/>
    <n v="0.2"/>
    <n v="0.70560000000000045"/>
  </r>
  <r>
    <n v="4239"/>
    <s v="CA-2017-147144"/>
    <d v="2017-03-26T00:00:00"/>
    <d v="2017-03-28T00:00:00"/>
    <s v="First Class"/>
    <s v="MZ-17335"/>
    <s v="Maria Zettner"/>
    <s v="Home Office"/>
    <s v="United States"/>
    <x v="4"/>
    <x v="4"/>
    <n v="98105"/>
    <s v="West"/>
    <s v="OFF-AR-10004587"/>
    <s v="Office Supplies"/>
    <s v="Art"/>
    <s v="Boston 1827 Commercial Additional Cutter, Drive Gear &amp; Gear Rack for 1606"/>
    <x v="3250"/>
    <n v="1"/>
    <n v="0"/>
    <n v="5.9489999999999981"/>
  </r>
  <r>
    <n v="4240"/>
    <s v="CA-2017-158673"/>
    <d v="2017-12-29T00:00:00"/>
    <d v="2018-01-04T00:00:00"/>
    <s v="Standard Class"/>
    <s v="KB-16600"/>
    <s v="Ken Brennan"/>
    <s v="Corporate"/>
    <s v="United States"/>
    <x v="354"/>
    <x v="12"/>
    <n v="49505"/>
    <s v="Central"/>
    <s v="OFF-PA-10000994"/>
    <s v="Office Supplies"/>
    <s v="Paper"/>
    <s v="Xerox 1915"/>
    <x v="1441"/>
    <n v="2"/>
    <n v="0"/>
    <n v="100.65599999999999"/>
  </r>
  <r>
    <n v="4241"/>
    <s v="CA-2014-133704"/>
    <d v="2014-09-20T00:00:00"/>
    <d v="2014-09-26T00:00:00"/>
    <s v="Standard Class"/>
    <s v="MA-17995"/>
    <s v="Michelle Arnett"/>
    <s v="Home Office"/>
    <s v="United States"/>
    <x v="1"/>
    <x v="1"/>
    <n v="90004"/>
    <s v="West"/>
    <s v="OFF-AP-10001366"/>
    <s v="Office Supplies"/>
    <s v="Appliances"/>
    <s v="Staple holder"/>
    <x v="2911"/>
    <n v="4"/>
    <n v="0"/>
    <n v="11.858400000000003"/>
  </r>
  <r>
    <n v="4242"/>
    <s v="CA-2014-133704"/>
    <d v="2014-09-20T00:00:00"/>
    <d v="2014-09-26T00:00:00"/>
    <s v="Standard Class"/>
    <s v="MA-17995"/>
    <s v="Michelle Arnett"/>
    <s v="Home Office"/>
    <s v="United States"/>
    <x v="1"/>
    <x v="1"/>
    <n v="90004"/>
    <s v="West"/>
    <s v="OFF-BI-10001636"/>
    <s v="Office Supplies"/>
    <s v="Binders"/>
    <s v="Ibico Plastic and Wire Spiral Binding Combs"/>
    <x v="3251"/>
    <n v="3"/>
    <n v="0.2"/>
    <n v="6.5753999999999984"/>
  </r>
  <r>
    <n v="4243"/>
    <s v="CA-2016-159142"/>
    <d v="2016-04-04T00:00:00"/>
    <d v="2016-04-05T00:00:00"/>
    <s v="First Class"/>
    <s v="ME-17320"/>
    <s v="Maria Etezadi"/>
    <s v="Home Office"/>
    <s v="United States"/>
    <x v="24"/>
    <x v="17"/>
    <n v="22153"/>
    <s v="South"/>
    <s v="TEC-PH-10001448"/>
    <s v="Technology"/>
    <s v="Phones"/>
    <s v="Anker Astro 15000mAh USB Portable Charger"/>
    <x v="145"/>
    <n v="3"/>
    <n v="0"/>
    <n v="5.9987999999999815"/>
  </r>
  <r>
    <n v="4244"/>
    <s v="CA-2016-159142"/>
    <d v="2016-04-04T00:00:00"/>
    <d v="2016-04-05T00:00:00"/>
    <s v="First Class"/>
    <s v="ME-17320"/>
    <s v="Maria Etezadi"/>
    <s v="Home Office"/>
    <s v="United States"/>
    <x v="24"/>
    <x v="17"/>
    <n v="22153"/>
    <s v="South"/>
    <s v="OFF-PA-10001776"/>
    <s v="Office Supplies"/>
    <s v="Paper"/>
    <s v="Wirebound Message Books, Four 2 3/4&quot; x 5&quot; Forms per Page, 600 Sets per Book"/>
    <x v="3252"/>
    <n v="3"/>
    <n v="0"/>
    <n v="13.070699999999999"/>
  </r>
  <r>
    <n v="4245"/>
    <s v="CA-2014-138436"/>
    <d v="2014-03-26T00:00:00"/>
    <d v="2014-03-30T00:00:00"/>
    <s v="Standard Class"/>
    <s v="JD-15895"/>
    <s v="Jonathan Doherty"/>
    <s v="Corporate"/>
    <s v="United States"/>
    <x v="1"/>
    <x v="1"/>
    <n v="90036"/>
    <s v="West"/>
    <s v="TEC-AC-10002323"/>
    <s v="Technology"/>
    <s v="Accessories"/>
    <s v="SanDisk Ultra 32 GB MicroSDHC Class 10 Memory Card"/>
    <x v="2790"/>
    <n v="3"/>
    <n v="0"/>
    <n v="8.6190000000000033"/>
  </r>
  <r>
    <n v="4246"/>
    <s v="CA-2017-117702"/>
    <d v="2017-11-28T00:00:00"/>
    <d v="2017-12-04T00:00:00"/>
    <s v="Standard Class"/>
    <s v="LS-16975"/>
    <s v="Lindsay Shagiari"/>
    <s v="Home Office"/>
    <s v="United States"/>
    <x v="248"/>
    <x v="39"/>
    <n v="21215"/>
    <s v="East"/>
    <s v="OFF-AR-10004582"/>
    <s v="Office Supplies"/>
    <s v="Art"/>
    <s v="BIC Brite Liner Grip Highlighters"/>
    <x v="3253"/>
    <n v="1"/>
    <n v="0"/>
    <n v="0.73799999999999988"/>
  </r>
  <r>
    <n v="4247"/>
    <s v="CA-2017-117702"/>
    <d v="2017-11-28T00:00:00"/>
    <d v="2017-12-04T00:00:00"/>
    <s v="Standard Class"/>
    <s v="LS-16975"/>
    <s v="Lindsay Shagiari"/>
    <s v="Home Office"/>
    <s v="United States"/>
    <x v="248"/>
    <x v="39"/>
    <n v="21215"/>
    <s v="East"/>
    <s v="FUR-FU-10000576"/>
    <s v="Furniture"/>
    <s v="Furnishings"/>
    <s v="Luxo Professional Fluorescent Magnifier Lamp with Clamp-Mount Base"/>
    <x v="607"/>
    <n v="5"/>
    <n v="0"/>
    <n v="272.79200000000003"/>
  </r>
  <r>
    <n v="4248"/>
    <s v="CA-2017-117702"/>
    <d v="2017-11-28T00:00:00"/>
    <d v="2017-12-04T00:00:00"/>
    <s v="Standard Class"/>
    <s v="LS-16975"/>
    <s v="Lindsay Shagiari"/>
    <s v="Home Office"/>
    <s v="United States"/>
    <x v="248"/>
    <x v="39"/>
    <n v="21215"/>
    <s v="East"/>
    <s v="FUR-FU-10004270"/>
    <s v="Furniture"/>
    <s v="Furnishings"/>
    <s v="Eldon Image Series Desk Accessories, Burgundy"/>
    <x v="3254"/>
    <n v="5"/>
    <n v="0"/>
    <n v="7.5239999999999991"/>
  </r>
  <r>
    <n v="4249"/>
    <s v="CA-2016-157336"/>
    <d v="2016-12-01T00:00:00"/>
    <d v="2016-12-05T00:00:00"/>
    <s v="Second Class"/>
    <s v="SJ-20500"/>
    <s v="Shirley Jackson"/>
    <s v="Consumer"/>
    <s v="United States"/>
    <x v="54"/>
    <x v="29"/>
    <n v="6824"/>
    <s v="East"/>
    <s v="OFF-BI-10004236"/>
    <s v="Office Supplies"/>
    <s v="Binders"/>
    <s v="XtraLife ClearVue Slant-D Ring Binder, White, 3&quot;"/>
    <x v="3255"/>
    <n v="6"/>
    <n v="0"/>
    <n v="40.516799999999996"/>
  </r>
  <r>
    <n v="4250"/>
    <s v="CA-2016-157336"/>
    <d v="2016-12-01T00:00:00"/>
    <d v="2016-12-05T00:00:00"/>
    <s v="Second Class"/>
    <s v="SJ-20500"/>
    <s v="Shirley Jackson"/>
    <s v="Consumer"/>
    <s v="United States"/>
    <x v="54"/>
    <x v="29"/>
    <n v="6824"/>
    <s v="East"/>
    <s v="FUR-CH-10004997"/>
    <s v="Furniture"/>
    <s v="Chairs"/>
    <s v="Hon Every-Day Series Multi-Task Chairs"/>
    <x v="3256"/>
    <n v="4"/>
    <n v="0"/>
    <n v="150.38400000000001"/>
  </r>
  <r>
    <n v="4251"/>
    <s v="CA-2014-168130"/>
    <d v="2014-09-19T00:00:00"/>
    <d v="2014-09-19T00:00:00"/>
    <s v="Same Day"/>
    <s v="BS-11365"/>
    <s v="Bill Shonely"/>
    <s v="Corporate"/>
    <s v="United States"/>
    <x v="20"/>
    <x v="15"/>
    <n v="10011"/>
    <s v="East"/>
    <s v="FUR-CH-10000988"/>
    <s v="Furniture"/>
    <s v="Chairs"/>
    <s v="Hon Olson Stacker Stools"/>
    <x v="3257"/>
    <n v="7"/>
    <n v="0.1"/>
    <n v="177.42059999999998"/>
  </r>
  <r>
    <n v="4252"/>
    <s v="CA-2015-155068"/>
    <d v="2015-10-23T00:00:00"/>
    <d v="2015-10-23T00:00:00"/>
    <s v="Same Day"/>
    <s v="RA-19285"/>
    <s v="Ralph Arnett"/>
    <s v="Consumer"/>
    <s v="United States"/>
    <x v="121"/>
    <x v="2"/>
    <n v="33801"/>
    <s v="South"/>
    <s v="TEC-PH-10004897"/>
    <s v="Technology"/>
    <s v="Phones"/>
    <s v="Mediabridge Sport Armband iPhone 5s"/>
    <x v="3258"/>
    <n v="7"/>
    <n v="0.2"/>
    <n v="-13.286700000000002"/>
  </r>
  <r>
    <n v="4253"/>
    <s v="CA-2015-155068"/>
    <d v="2015-10-23T00:00:00"/>
    <d v="2015-10-23T00:00:00"/>
    <s v="Same Day"/>
    <s v="RA-19285"/>
    <s v="Ralph Arnett"/>
    <s v="Consumer"/>
    <s v="United States"/>
    <x v="121"/>
    <x v="2"/>
    <n v="33801"/>
    <s v="South"/>
    <s v="OFF-AR-10002656"/>
    <s v="Office Supplies"/>
    <s v="Art"/>
    <s v="Sanford Liquid Accent Highlighters"/>
    <x v="1432"/>
    <n v="2"/>
    <n v="0.2"/>
    <n v="2.271199999999999"/>
  </r>
  <r>
    <n v="4254"/>
    <s v="CA-2015-155068"/>
    <d v="2015-10-23T00:00:00"/>
    <d v="2015-10-23T00:00:00"/>
    <s v="Same Day"/>
    <s v="RA-19285"/>
    <s v="Ralph Arnett"/>
    <s v="Consumer"/>
    <s v="United States"/>
    <x v="121"/>
    <x v="2"/>
    <n v="33801"/>
    <s v="South"/>
    <s v="TEC-PH-10004924"/>
    <s v="Technology"/>
    <s v="Phones"/>
    <s v="SKILCRAFT Telephone Shoulder Rest, 2&quot; x 6.5&quot; x 2.5&quot;, Black"/>
    <x v="3259"/>
    <n v="2"/>
    <n v="0.2"/>
    <n v="1.0346000000000006"/>
  </r>
  <r>
    <n v="4255"/>
    <s v="CA-2017-163160"/>
    <d v="2017-10-13T00:00:00"/>
    <d v="2017-10-16T00:00:00"/>
    <s v="First Class"/>
    <s v="TS-21610"/>
    <s v="Troy Staebel"/>
    <s v="Consumer"/>
    <s v="United States"/>
    <x v="210"/>
    <x v="10"/>
    <n v="61032"/>
    <s v="Central"/>
    <s v="OFF-PA-10003127"/>
    <s v="Office Supplies"/>
    <s v="Paper"/>
    <s v="Easy-staple paper"/>
    <x v="930"/>
    <n v="3"/>
    <n v="0.2"/>
    <n v="20.576399999999996"/>
  </r>
  <r>
    <n v="4256"/>
    <s v="CA-2017-163160"/>
    <d v="2017-10-13T00:00:00"/>
    <d v="2017-10-16T00:00:00"/>
    <s v="First Class"/>
    <s v="TS-21610"/>
    <s v="Troy Staebel"/>
    <s v="Consumer"/>
    <s v="United States"/>
    <x v="210"/>
    <x v="10"/>
    <n v="61032"/>
    <s v="Central"/>
    <s v="OFF-BI-10000778"/>
    <s v="Office Supplies"/>
    <s v="Binders"/>
    <s v="GBC VeloBinder Electric Binding Machine"/>
    <x v="3260"/>
    <n v="4"/>
    <n v="0.8"/>
    <n v="-145.17600000000002"/>
  </r>
  <r>
    <n v="4257"/>
    <s v="CA-2017-163160"/>
    <d v="2017-10-13T00:00:00"/>
    <d v="2017-10-16T00:00:00"/>
    <s v="First Class"/>
    <s v="TS-21610"/>
    <s v="Troy Staebel"/>
    <s v="Consumer"/>
    <s v="United States"/>
    <x v="210"/>
    <x v="10"/>
    <n v="61032"/>
    <s v="Central"/>
    <s v="FUR-FU-10001424"/>
    <s v="Furniture"/>
    <s v="Furnishings"/>
    <s v="Dax Clear Box Frame"/>
    <x v="3261"/>
    <n v="3"/>
    <n v="0.6"/>
    <n v="-6.8094000000000037"/>
  </r>
  <r>
    <n v="4258"/>
    <s v="CA-2015-101924"/>
    <d v="2015-09-04T00:00:00"/>
    <d v="2015-09-09T00:00:00"/>
    <s v="Standard Class"/>
    <s v="KB-16585"/>
    <s v="Ken Black"/>
    <s v="Corporate"/>
    <s v="United States"/>
    <x v="261"/>
    <x v="21"/>
    <n v="97504"/>
    <s v="West"/>
    <s v="OFF-BI-10000962"/>
    <s v="Office Supplies"/>
    <s v="Binders"/>
    <s v="Acco Flexible ACCOHIDE Square Ring Data Binder, Dark Blue, 11 1/2&quot; X 14&quot; 7/8&quot;"/>
    <x v="3262"/>
    <n v="2"/>
    <n v="0.7"/>
    <n v="-6.833400000000001"/>
  </r>
  <r>
    <n v="4259"/>
    <s v="CA-2016-124793"/>
    <d v="2016-03-14T00:00:00"/>
    <d v="2016-03-16T00:00:00"/>
    <s v="First Class"/>
    <s v="MM-18280"/>
    <s v="Muhammed MacIntyre"/>
    <s v="Corporate"/>
    <s v="United States"/>
    <x v="4"/>
    <x v="4"/>
    <n v="98103"/>
    <s v="West"/>
    <s v="FUR-CH-10002880"/>
    <s v="Furniture"/>
    <s v="Chairs"/>
    <s v="Global High-Back Leather Tilter, Burgundy"/>
    <x v="3263"/>
    <n v="2"/>
    <n v="0.2"/>
    <n v="-22.138200000000012"/>
  </r>
  <r>
    <n v="4260"/>
    <s v="CA-2017-118367"/>
    <d v="2017-10-28T00:00:00"/>
    <d v="2017-11-02T00:00:00"/>
    <s v="Second Class"/>
    <s v="LO-17170"/>
    <s v="Lori Olson"/>
    <s v="Corporate"/>
    <s v="United States"/>
    <x v="20"/>
    <x v="15"/>
    <n v="10035"/>
    <s v="East"/>
    <s v="OFF-EN-10004386"/>
    <s v="Office Supplies"/>
    <s v="Envelopes"/>
    <s v="Recycled Interoffice Envelopes with String and Button Closure, 10 x 13"/>
    <x v="3264"/>
    <n v="2"/>
    <n v="0"/>
    <n v="23.99"/>
  </r>
  <r>
    <n v="4261"/>
    <s v="CA-2017-164819"/>
    <d v="2017-10-15T00:00:00"/>
    <d v="2017-10-19T00:00:00"/>
    <s v="Second Class"/>
    <s v="RS-19420"/>
    <s v="Ricardo Sperren"/>
    <s v="Corporate"/>
    <s v="United States"/>
    <x v="54"/>
    <x v="29"/>
    <n v="6824"/>
    <s v="East"/>
    <s v="OFF-LA-10001045"/>
    <s v="Office Supplies"/>
    <s v="Labels"/>
    <s v="Permanent Self-Adhesive File Folder Labels for Typewriters by Universal"/>
    <x v="1206"/>
    <n v="5"/>
    <n v="0"/>
    <n v="6.0029999999999992"/>
  </r>
  <r>
    <n v="4262"/>
    <s v="CA-2017-158344"/>
    <d v="2017-08-07T00:00:00"/>
    <d v="2017-08-11T00:00:00"/>
    <s v="Standard Class"/>
    <s v="CC-12475"/>
    <s v="Cindy Chapman"/>
    <s v="Consumer"/>
    <s v="United States"/>
    <x v="278"/>
    <x v="11"/>
    <n v="56560"/>
    <s v="Central"/>
    <s v="TEC-AC-10002006"/>
    <s v="Technology"/>
    <s v="Accessories"/>
    <s v="Memorex Micro Travel Drive 16 GB"/>
    <x v="1480"/>
    <n v="4"/>
    <n v="0"/>
    <n v="19.827599999999997"/>
  </r>
  <r>
    <n v="4263"/>
    <s v="CA-2017-123351"/>
    <d v="2017-09-21T00:00:00"/>
    <d v="2017-09-25T00:00:00"/>
    <s v="Standard Class"/>
    <s v="KT-16480"/>
    <s v="Kean Thornton"/>
    <s v="Consumer"/>
    <s v="United States"/>
    <x v="38"/>
    <x v="32"/>
    <n v="31907"/>
    <s v="South"/>
    <s v="OFF-AP-10001242"/>
    <s v="Office Supplies"/>
    <s v="Appliances"/>
    <s v="APC 7 Outlet Network SurgeArrest Surge Protector"/>
    <x v="3265"/>
    <n v="1"/>
    <n v="0"/>
    <n v="24.143999999999998"/>
  </r>
  <r>
    <n v="4264"/>
    <s v="CA-2017-110429"/>
    <d v="2017-11-03T00:00:00"/>
    <d v="2017-11-08T00:00:00"/>
    <s v="Standard Class"/>
    <s v="DM-13015"/>
    <s v="Darrin Martin"/>
    <s v="Consumer"/>
    <s v="United States"/>
    <x v="10"/>
    <x v="9"/>
    <n v="19143"/>
    <s v="East"/>
    <s v="OFF-BI-10000216"/>
    <s v="Office Supplies"/>
    <s v="Binders"/>
    <s v="Mead 1st Gear 2&quot; Zipper Binder, Asst. Colors"/>
    <x v="3266"/>
    <n v="3"/>
    <n v="0.7"/>
    <n v="-7.782"/>
  </r>
  <r>
    <n v="4265"/>
    <s v="US-2016-131611"/>
    <d v="2016-11-05T00:00:00"/>
    <d v="2016-11-09T00:00:00"/>
    <s v="Standard Class"/>
    <s v="EP-13915"/>
    <s v="Emily Phan"/>
    <s v="Consumer"/>
    <s v="United States"/>
    <x v="12"/>
    <x v="5"/>
    <n v="77036"/>
    <s v="Central"/>
    <s v="FUR-TA-10002774"/>
    <s v="Furniture"/>
    <s v="Tables"/>
    <s v="Laminate Occasional Tables"/>
    <x v="3267"/>
    <n v="8"/>
    <n v="0.3"/>
    <n v="-160.29520000000008"/>
  </r>
  <r>
    <n v="4266"/>
    <s v="US-2016-131611"/>
    <d v="2016-11-05T00:00:00"/>
    <d v="2016-11-09T00:00:00"/>
    <s v="Standard Class"/>
    <s v="EP-13915"/>
    <s v="Emily Phan"/>
    <s v="Consumer"/>
    <s v="United States"/>
    <x v="12"/>
    <x v="5"/>
    <n v="77036"/>
    <s v="Central"/>
    <s v="OFF-BI-10004364"/>
    <s v="Office Supplies"/>
    <s v="Binders"/>
    <s v="Storex Dura Pro Binders"/>
    <x v="3019"/>
    <n v="3"/>
    <n v="0.8"/>
    <n v="-6.2370000000000019"/>
  </r>
  <r>
    <n v="4267"/>
    <s v="US-2016-131611"/>
    <d v="2016-11-05T00:00:00"/>
    <d v="2016-11-09T00:00:00"/>
    <s v="Standard Class"/>
    <s v="EP-13915"/>
    <s v="Emily Phan"/>
    <s v="Consumer"/>
    <s v="United States"/>
    <x v="12"/>
    <x v="5"/>
    <n v="77036"/>
    <s v="Central"/>
    <s v="FUR-BO-10000780"/>
    <s v="Furniture"/>
    <s v="Bookcases"/>
    <s v="O'Sullivan Plantations 2-Door Library in Landvery Oak"/>
    <x v="2017"/>
    <n v="7"/>
    <n v="0.32"/>
    <n v="-225.09759999999991"/>
  </r>
  <r>
    <n v="4268"/>
    <s v="US-2016-131611"/>
    <d v="2016-11-05T00:00:00"/>
    <d v="2016-11-09T00:00:00"/>
    <s v="Standard Class"/>
    <s v="EP-13915"/>
    <s v="Emily Phan"/>
    <s v="Consumer"/>
    <s v="United States"/>
    <x v="12"/>
    <x v="5"/>
    <n v="77036"/>
    <s v="Central"/>
    <s v="OFF-BI-10001989"/>
    <s v="Office Supplies"/>
    <s v="Binders"/>
    <s v="Premium Transparent Presentation Covers by GBC"/>
    <x v="3268"/>
    <n v="3"/>
    <n v="0.8"/>
    <n v="-20.140800000000006"/>
  </r>
  <r>
    <n v="4269"/>
    <s v="US-2016-131611"/>
    <d v="2016-11-05T00:00:00"/>
    <d v="2016-11-09T00:00:00"/>
    <s v="Standard Class"/>
    <s v="EP-13915"/>
    <s v="Emily Phan"/>
    <s v="Consumer"/>
    <s v="United States"/>
    <x v="12"/>
    <x v="5"/>
    <n v="77036"/>
    <s v="Central"/>
    <s v="TEC-AC-10004001"/>
    <s v="Technology"/>
    <s v="Accessories"/>
    <s v="Logitech Wireless Headset H600 Over-The-Head Design"/>
    <x v="1379"/>
    <n v="5"/>
    <n v="0.2"/>
    <n v="45.139500000000005"/>
  </r>
  <r>
    <n v="4270"/>
    <s v="US-2017-124821"/>
    <d v="2017-06-25T00:00:00"/>
    <d v="2017-06-29T00:00:00"/>
    <s v="Second Class"/>
    <s v="AM-10705"/>
    <s v="Anne McFarland"/>
    <s v="Consumer"/>
    <s v="United States"/>
    <x v="4"/>
    <x v="4"/>
    <n v="98115"/>
    <s v="West"/>
    <s v="FUR-TA-10000688"/>
    <s v="Furniture"/>
    <s v="Tables"/>
    <s v="Chromcraft Bull-Nose Wood Round Conference Table Top, Wood Base"/>
    <x v="3269"/>
    <n v="4"/>
    <n v="0"/>
    <n v="148.13799999999992"/>
  </r>
  <r>
    <n v="4271"/>
    <s v="CA-2015-166975"/>
    <d v="2015-11-26T00:00:00"/>
    <d v="2015-11-30T00:00:00"/>
    <s v="Standard Class"/>
    <s v="SH-20635"/>
    <s v="Stefanie Holloman"/>
    <s v="Corporate"/>
    <s v="United States"/>
    <x v="25"/>
    <x v="18"/>
    <n v="38301"/>
    <s v="South"/>
    <s v="FUR-FU-10003930"/>
    <s v="Furniture"/>
    <s v="Furnishings"/>
    <s v="Howard Miller 12-3/4 Diameter Accuwave DS  Wall Clock"/>
    <x v="3270"/>
    <n v="11"/>
    <n v="0.2"/>
    <n v="190.42980000000006"/>
  </r>
  <r>
    <n v="4272"/>
    <s v="CA-2016-123806"/>
    <d v="2016-11-24T00:00:00"/>
    <d v="2016-11-27T00:00:00"/>
    <s v="Second Class"/>
    <s v="LA-16780"/>
    <s v="Laura Armstrong"/>
    <s v="Corporate"/>
    <s v="United States"/>
    <x v="248"/>
    <x v="39"/>
    <n v="21215"/>
    <s v="East"/>
    <s v="FUR-FU-10000965"/>
    <s v="Furniture"/>
    <s v="Furnishings"/>
    <s v="Howard Miller 11-1/2&quot; Diameter Ridgewood Wall Clock"/>
    <x v="3271"/>
    <n v="4"/>
    <n v="0"/>
    <n v="85.181600000000003"/>
  </r>
  <r>
    <n v="4273"/>
    <s v="US-2017-158505"/>
    <d v="2017-07-21T00:00:00"/>
    <d v="2017-07-21T00:00:00"/>
    <s v="Same Day"/>
    <s v="SF-20200"/>
    <s v="Sarah Foster"/>
    <s v="Consumer"/>
    <s v="United States"/>
    <x v="208"/>
    <x v="7"/>
    <n v="84107"/>
    <s v="West"/>
    <s v="TEC-PH-10004071"/>
    <s v="Technology"/>
    <s v="Phones"/>
    <s v="PayAnywhere Card Reader"/>
    <x v="3272"/>
    <n v="9"/>
    <n v="0.2"/>
    <n v="6.2936999999999976"/>
  </r>
  <r>
    <n v="4274"/>
    <s v="US-2017-158505"/>
    <d v="2017-07-21T00:00:00"/>
    <d v="2017-07-21T00:00:00"/>
    <s v="Same Day"/>
    <s v="SF-20200"/>
    <s v="Sarah Foster"/>
    <s v="Consumer"/>
    <s v="United States"/>
    <x v="208"/>
    <x v="7"/>
    <n v="84107"/>
    <s v="West"/>
    <s v="OFF-AR-10001044"/>
    <s v="Office Supplies"/>
    <s v="Art"/>
    <s v="BOSTON Ranger #55 Pencil Sharpener, Black"/>
    <x v="2467"/>
    <n v="1"/>
    <n v="0"/>
    <n v="7.5370999999999988"/>
  </r>
  <r>
    <n v="4275"/>
    <s v="CA-2015-142692"/>
    <d v="2015-10-23T00:00:00"/>
    <d v="2015-10-28T00:00:00"/>
    <s v="Standard Class"/>
    <s v="AG-10495"/>
    <s v="Andrew Gjertsen"/>
    <s v="Corporate"/>
    <s v="United States"/>
    <x v="4"/>
    <x v="4"/>
    <n v="98105"/>
    <s v="West"/>
    <s v="OFF-BI-10004140"/>
    <s v="Office Supplies"/>
    <s v="Binders"/>
    <s v="Avery Non-Stick Binders"/>
    <x v="3273"/>
    <n v="1"/>
    <n v="0.2"/>
    <n v="1.1224999999999996"/>
  </r>
  <r>
    <n v="4276"/>
    <s v="CA-2015-123456"/>
    <d v="2015-07-09T00:00:00"/>
    <d v="2015-07-13T00:00:00"/>
    <s v="Standard Class"/>
    <s v="KN-16450"/>
    <s v="Kean Nguyen"/>
    <s v="Corporate"/>
    <s v="United States"/>
    <x v="61"/>
    <x v="5"/>
    <n v="75220"/>
    <s v="Central"/>
    <s v="OFF-AP-10002684"/>
    <s v="Office Supplies"/>
    <s v="Appliances"/>
    <s v="Acco 7-Outlet Masterpiece Power Center, Wihtout Fax/Phone Line Protection"/>
    <x v="3274"/>
    <n v="2"/>
    <n v="0.8"/>
    <n v="-121.58000000000004"/>
  </r>
  <r>
    <n v="4277"/>
    <s v="CA-2017-151358"/>
    <d v="2017-08-18T00:00:00"/>
    <d v="2017-08-22T00:00:00"/>
    <s v="Standard Class"/>
    <s v="NF-18595"/>
    <s v="Nicole Fjeld"/>
    <s v="Home Office"/>
    <s v="United States"/>
    <x v="4"/>
    <x v="4"/>
    <n v="98105"/>
    <s v="West"/>
    <s v="OFF-ST-10000046"/>
    <s v="Office Supplies"/>
    <s v="Storage"/>
    <s v="Fellowes Super Stor/Drawer Files"/>
    <x v="2144"/>
    <n v="2"/>
    <n v="0"/>
    <n v="61.38900000000001"/>
  </r>
  <r>
    <n v="4278"/>
    <s v="US-2016-107440"/>
    <d v="2016-04-16T00:00:00"/>
    <d v="2016-04-20T00:00:00"/>
    <s v="Standard Class"/>
    <s v="BS-11365"/>
    <s v="Bill Shonely"/>
    <s v="Corporate"/>
    <s v="United States"/>
    <x v="80"/>
    <x v="30"/>
    <n v="8701"/>
    <s v="East"/>
    <s v="TEC-MA-10001047"/>
    <s v="Technology"/>
    <s v="Machines"/>
    <s v="3D Systems Cube Printer, 2nd Generation, Magenta"/>
    <x v="3275"/>
    <n v="7"/>
    <n v="0"/>
    <n v="2365.9817999999996"/>
  </r>
  <r>
    <n v="4279"/>
    <s v="US-2016-107440"/>
    <d v="2016-04-16T00:00:00"/>
    <d v="2016-04-20T00:00:00"/>
    <s v="Standard Class"/>
    <s v="BS-11365"/>
    <s v="Bill Shonely"/>
    <s v="Corporate"/>
    <s v="United States"/>
    <x v="80"/>
    <x v="30"/>
    <n v="8701"/>
    <s v="East"/>
    <s v="FUR-FU-10000550"/>
    <s v="Furniture"/>
    <s v="Furnishings"/>
    <s v="Stacking Trays by OIC"/>
    <x v="745"/>
    <n v="2"/>
    <n v="0"/>
    <n v="3.2867999999999995"/>
  </r>
  <r>
    <n v="4280"/>
    <s v="US-2016-107440"/>
    <d v="2016-04-16T00:00:00"/>
    <d v="2016-04-20T00:00:00"/>
    <s v="Standard Class"/>
    <s v="BS-11365"/>
    <s v="Bill Shonely"/>
    <s v="Corporate"/>
    <s v="United States"/>
    <x v="80"/>
    <x v="30"/>
    <n v="8701"/>
    <s v="East"/>
    <s v="OFF-BI-10002432"/>
    <s v="Office Supplies"/>
    <s v="Binders"/>
    <s v="Wilson Jones Standard D-Ring Binders"/>
    <x v="3276"/>
    <n v="5"/>
    <n v="0"/>
    <n v="11.890999999999998"/>
  </r>
  <r>
    <n v="4281"/>
    <s v="CA-2014-166989"/>
    <d v="2014-11-14T00:00:00"/>
    <d v="2014-11-18T00:00:00"/>
    <s v="Standard Class"/>
    <s v="RM-19675"/>
    <s v="Robert Marley"/>
    <s v="Home Office"/>
    <s v="United States"/>
    <x v="20"/>
    <x v="15"/>
    <n v="10011"/>
    <s v="East"/>
    <s v="OFF-PA-10004470"/>
    <s v="Office Supplies"/>
    <s v="Paper"/>
    <s v="Adams Write n' Stick Phone Message Book, 11&quot; X 5 1/4&quot;, 200 Messages"/>
    <x v="716"/>
    <n v="2"/>
    <n v="0"/>
    <n v="5.2255999999999991"/>
  </r>
  <r>
    <n v="4282"/>
    <s v="CA-2014-166989"/>
    <d v="2014-11-14T00:00:00"/>
    <d v="2014-11-18T00:00:00"/>
    <s v="Standard Class"/>
    <s v="RM-19675"/>
    <s v="Robert Marley"/>
    <s v="Home Office"/>
    <s v="United States"/>
    <x v="20"/>
    <x v="15"/>
    <n v="10011"/>
    <s v="East"/>
    <s v="FUR-CH-10001797"/>
    <s v="Furniture"/>
    <s v="Chairs"/>
    <s v="Safco Chair Connectors, 6/Carton"/>
    <x v="3277"/>
    <n v="2"/>
    <n v="0.1"/>
    <n v="14.62239999999999"/>
  </r>
  <r>
    <n v="4283"/>
    <s v="CA-2014-103100"/>
    <d v="2014-12-20T00:00:00"/>
    <d v="2014-12-23T00:00:00"/>
    <s v="First Class"/>
    <s v="AB-10105"/>
    <s v="Adrian Barton"/>
    <s v="Consumer"/>
    <s v="United States"/>
    <x v="245"/>
    <x v="14"/>
    <n v="46203"/>
    <s v="Central"/>
    <s v="OFF-LA-10003720"/>
    <s v="Office Supplies"/>
    <s v="Labels"/>
    <s v="Avery 487"/>
    <x v="1175"/>
    <n v="1"/>
    <n v="0"/>
    <n v="1.7343"/>
  </r>
  <r>
    <n v="4284"/>
    <s v="CA-2014-103100"/>
    <d v="2014-12-20T00:00:00"/>
    <d v="2014-12-23T00:00:00"/>
    <s v="First Class"/>
    <s v="AB-10105"/>
    <s v="Adrian Barton"/>
    <s v="Consumer"/>
    <s v="United States"/>
    <x v="245"/>
    <x v="14"/>
    <n v="46203"/>
    <s v="Central"/>
    <s v="OFF-BI-10004600"/>
    <s v="Office Supplies"/>
    <s v="Binders"/>
    <s v="Ibico Ibimaster 300 Manual Binding System"/>
    <x v="3278"/>
    <n v="3"/>
    <n v="0"/>
    <n v="496.78649999999993"/>
  </r>
  <r>
    <n v="4285"/>
    <s v="CA-2015-105690"/>
    <d v="2015-11-21T00:00:00"/>
    <d v="2015-11-26T00:00:00"/>
    <s v="Second Class"/>
    <s v="CA-11965"/>
    <s v="Carol Adams"/>
    <s v="Corporate"/>
    <s v="United States"/>
    <x v="396"/>
    <x v="5"/>
    <n v="77642"/>
    <s v="Central"/>
    <s v="FUR-BO-10003965"/>
    <s v="Furniture"/>
    <s v="Bookcases"/>
    <s v="O'Sullivan Manor Hill 2-Door Library in Brianna Oak"/>
    <x v="3279"/>
    <n v="2"/>
    <n v="0.32"/>
    <n v="-76.011599999999973"/>
  </r>
  <r>
    <n v="4286"/>
    <s v="CA-2015-105690"/>
    <d v="2015-11-21T00:00:00"/>
    <d v="2015-11-26T00:00:00"/>
    <s v="Second Class"/>
    <s v="CA-11965"/>
    <s v="Carol Adams"/>
    <s v="Corporate"/>
    <s v="United States"/>
    <x v="396"/>
    <x v="5"/>
    <n v="77642"/>
    <s v="Central"/>
    <s v="OFF-LA-10000240"/>
    <s v="Office Supplies"/>
    <s v="Labels"/>
    <s v="Self-Adhesive Address Labels for Typewriters by Universal"/>
    <x v="3280"/>
    <n v="2"/>
    <n v="0.2"/>
    <n v="3.9473999999999996"/>
  </r>
  <r>
    <n v="4287"/>
    <s v="CA-2015-105690"/>
    <d v="2015-11-21T00:00:00"/>
    <d v="2015-11-26T00:00:00"/>
    <s v="Second Class"/>
    <s v="CA-11965"/>
    <s v="Carol Adams"/>
    <s v="Corporate"/>
    <s v="United States"/>
    <x v="396"/>
    <x v="5"/>
    <n v="77642"/>
    <s v="Central"/>
    <s v="TEC-CO-10001571"/>
    <s v="Technology"/>
    <s v="Copiers"/>
    <s v="Sharp 1540cs Digital Laser Copier"/>
    <x v="2913"/>
    <n v="1"/>
    <n v="0.2"/>
    <n v="164.99700000000001"/>
  </r>
  <r>
    <n v="4288"/>
    <s v="CA-2017-127516"/>
    <d v="2017-12-28T00:00:00"/>
    <d v="2018-01-03T00:00:00"/>
    <s v="Standard Class"/>
    <s v="EH-14005"/>
    <s v="Erica Hernandez"/>
    <s v="Home Office"/>
    <s v="United States"/>
    <x v="316"/>
    <x v="18"/>
    <n v="37211"/>
    <s v="South"/>
    <s v="OFF-ST-10000736"/>
    <s v="Office Supplies"/>
    <s v="Storage"/>
    <s v="Carina Double Wide Media Storage Towers in Natural &amp; Black"/>
    <x v="1466"/>
    <n v="1"/>
    <n v="0.2"/>
    <n v="-12.956800000000005"/>
  </r>
  <r>
    <n v="4289"/>
    <s v="US-2015-117184"/>
    <d v="2015-05-17T00:00:00"/>
    <d v="2015-05-21T00:00:00"/>
    <s v="Standard Class"/>
    <s v="ON-18715"/>
    <s v="Odella Nelson"/>
    <s v="Corporate"/>
    <s v="United States"/>
    <x v="12"/>
    <x v="5"/>
    <n v="77095"/>
    <s v="Central"/>
    <s v="OFF-BI-10002082"/>
    <s v="Office Supplies"/>
    <s v="Binders"/>
    <s v="GBC Twin Loop Wire Binding Elements"/>
    <x v="3281"/>
    <n v="5"/>
    <n v="0.8"/>
    <n v="-49.92"/>
  </r>
  <r>
    <n v="4290"/>
    <s v="US-2015-117184"/>
    <d v="2015-05-17T00:00:00"/>
    <d v="2015-05-21T00:00:00"/>
    <s v="Standard Class"/>
    <s v="ON-18715"/>
    <s v="Odella Nelson"/>
    <s v="Corporate"/>
    <s v="United States"/>
    <x v="12"/>
    <x v="5"/>
    <n v="77095"/>
    <s v="Central"/>
    <s v="OFF-PA-10002250"/>
    <s v="Office Supplies"/>
    <s v="Paper"/>
    <s v="Things To Do Today Pad"/>
    <x v="3282"/>
    <n v="3"/>
    <n v="0.2"/>
    <n v="4.9307999999999996"/>
  </r>
  <r>
    <n v="4291"/>
    <s v="CA-2017-102407"/>
    <d v="2017-12-09T00:00:00"/>
    <d v="2017-12-13T00:00:00"/>
    <s v="Second Class"/>
    <s v="AT-10435"/>
    <s v="Alyssa Tate"/>
    <s v="Home Office"/>
    <s v="United States"/>
    <x v="1"/>
    <x v="1"/>
    <n v="90004"/>
    <s v="West"/>
    <s v="OFF-AR-10000122"/>
    <s v="Office Supplies"/>
    <s v="Art"/>
    <s v="Newell 314"/>
    <x v="954"/>
    <n v="2"/>
    <n v="0"/>
    <n v="2.7899999999999991"/>
  </r>
  <r>
    <n v="4292"/>
    <s v="CA-2017-102407"/>
    <d v="2017-12-09T00:00:00"/>
    <d v="2017-12-13T00:00:00"/>
    <s v="Second Class"/>
    <s v="AT-10435"/>
    <s v="Alyssa Tate"/>
    <s v="Home Office"/>
    <s v="United States"/>
    <x v="1"/>
    <x v="1"/>
    <n v="90004"/>
    <s v="West"/>
    <s v="FUR-TA-10003748"/>
    <s v="Furniture"/>
    <s v="Tables"/>
    <s v="Bevis 36 x 72 Conference Tables"/>
    <x v="3283"/>
    <n v="9"/>
    <n v="0.2"/>
    <n v="22.408199999999994"/>
  </r>
  <r>
    <n v="4293"/>
    <s v="CA-2017-102407"/>
    <d v="2017-12-09T00:00:00"/>
    <d v="2017-12-13T00:00:00"/>
    <s v="Second Class"/>
    <s v="AT-10435"/>
    <s v="Alyssa Tate"/>
    <s v="Home Office"/>
    <s v="United States"/>
    <x v="1"/>
    <x v="1"/>
    <n v="90004"/>
    <s v="West"/>
    <s v="OFF-AP-10001394"/>
    <s v="Office Supplies"/>
    <s v="Appliances"/>
    <s v="Harmony Air Purifier"/>
    <x v="3284"/>
    <n v="1"/>
    <n v="0"/>
    <n v="68.039999999999992"/>
  </r>
  <r>
    <n v="4294"/>
    <s v="CA-2017-130967"/>
    <d v="2017-03-10T00:00:00"/>
    <d v="2017-03-16T00:00:00"/>
    <s v="Standard Class"/>
    <s v="EB-13870"/>
    <s v="Emily Burns"/>
    <s v="Consumer"/>
    <s v="United States"/>
    <x v="10"/>
    <x v="9"/>
    <n v="19140"/>
    <s v="East"/>
    <s v="TEC-PH-10004896"/>
    <s v="Technology"/>
    <s v="Phones"/>
    <s v="Nokia Lumia 521 (T-Mobile)"/>
    <x v="3285"/>
    <n v="3"/>
    <n v="0.4"/>
    <n v="-10.796399999999995"/>
  </r>
  <r>
    <n v="4295"/>
    <s v="CA-2017-101581"/>
    <d v="2017-10-22T00:00:00"/>
    <d v="2017-10-27T00:00:00"/>
    <s v="Standard Class"/>
    <s v="DW-13195"/>
    <s v="David Wiener"/>
    <s v="Corporate"/>
    <s v="United States"/>
    <x v="252"/>
    <x v="21"/>
    <n v="97756"/>
    <s v="West"/>
    <s v="FUR-TA-10002607"/>
    <s v="Furniture"/>
    <s v="Tables"/>
    <s v="KI Conference Tables"/>
    <x v="237"/>
    <n v="5"/>
    <n v="0.5"/>
    <n v="-120.51299999999998"/>
  </r>
  <r>
    <n v="4296"/>
    <s v="CA-2017-169124"/>
    <d v="2017-07-03T00:00:00"/>
    <d v="2017-07-10T00:00:00"/>
    <s v="Standard Class"/>
    <s v="MB-17305"/>
    <s v="Maria Bertelson"/>
    <s v="Consumer"/>
    <s v="United States"/>
    <x v="397"/>
    <x v="1"/>
    <n v="95610"/>
    <s v="West"/>
    <s v="FUR-FU-10001215"/>
    <s v="Furniture"/>
    <s v="Furnishings"/>
    <s v="Howard Miller 11-1/2&quot; Diameter Brentwood Wall Clock"/>
    <x v="3286"/>
    <n v="3"/>
    <n v="0"/>
    <n v="54.343800000000009"/>
  </r>
  <r>
    <n v="4297"/>
    <s v="CA-2017-117261"/>
    <d v="2017-09-04T00:00:00"/>
    <d v="2017-09-10T00:00:00"/>
    <s v="Standard Class"/>
    <s v="TH-21235"/>
    <s v="Tiffany House"/>
    <s v="Corporate"/>
    <s v="United States"/>
    <x v="1"/>
    <x v="1"/>
    <n v="90032"/>
    <s v="West"/>
    <s v="OFF-ST-10000419"/>
    <s v="Office Supplies"/>
    <s v="Storage"/>
    <s v="Rogers Jumbo File, Granite"/>
    <x v="3287"/>
    <n v="4"/>
    <n v="0"/>
    <n v="0.54319999999999879"/>
  </r>
  <r>
    <n v="4298"/>
    <s v="CA-2017-129021"/>
    <d v="2017-08-23T00:00:00"/>
    <d v="2017-08-26T00:00:00"/>
    <s v="Second Class"/>
    <s v="PO-18850"/>
    <s v="Patrick O'Brill"/>
    <s v="Consumer"/>
    <s v="United States"/>
    <x v="315"/>
    <x v="2"/>
    <n v="32303"/>
    <s v="South"/>
    <s v="TEC-PH-10001459"/>
    <s v="Technology"/>
    <s v="Phones"/>
    <s v="Samsung Galaxy Mega 6.3"/>
    <x v="3288"/>
    <n v="13"/>
    <n v="0.2"/>
    <n v="327.59220000000005"/>
  </r>
  <r>
    <n v="4299"/>
    <s v="CA-2017-129021"/>
    <d v="2017-08-23T00:00:00"/>
    <d v="2017-08-26T00:00:00"/>
    <s v="Second Class"/>
    <s v="PO-18850"/>
    <s v="Patrick O'Brill"/>
    <s v="Consumer"/>
    <s v="United States"/>
    <x v="315"/>
    <x v="2"/>
    <n v="32303"/>
    <s v="South"/>
    <s v="OFF-PA-10000241"/>
    <s v="Office Supplies"/>
    <s v="Paper"/>
    <s v="IBM Multi-Purpose Copy Paper, 8 1/2 x 11&quot;, Case"/>
    <x v="2000"/>
    <n v="2"/>
    <n v="0.2"/>
    <n v="15.489999999999997"/>
  </r>
  <r>
    <n v="4300"/>
    <s v="CA-2017-129021"/>
    <d v="2017-08-23T00:00:00"/>
    <d v="2017-08-26T00:00:00"/>
    <s v="Second Class"/>
    <s v="PO-18850"/>
    <s v="Patrick O'Brill"/>
    <s v="Consumer"/>
    <s v="United States"/>
    <x v="315"/>
    <x v="2"/>
    <n v="32303"/>
    <s v="South"/>
    <s v="OFF-AP-10003040"/>
    <s v="Office Supplies"/>
    <s v="Appliances"/>
    <s v="Fellowes 8 Outlet Superior Workstation Surge Protector w/o Phone/Fax/Modem Protection"/>
    <x v="3289"/>
    <n v="6"/>
    <n v="0.2"/>
    <n v="12.103199999999994"/>
  </r>
  <r>
    <n v="4301"/>
    <s v="CA-2017-129021"/>
    <d v="2017-08-23T00:00:00"/>
    <d v="2017-08-26T00:00:00"/>
    <s v="Second Class"/>
    <s v="PO-18850"/>
    <s v="Patrick O'Brill"/>
    <s v="Consumer"/>
    <s v="United States"/>
    <x v="315"/>
    <x v="2"/>
    <n v="32303"/>
    <s v="South"/>
    <s v="FUR-FU-10001852"/>
    <s v="Furniture"/>
    <s v="Furnishings"/>
    <s v="Eldon Regeneration Recycled Desk Accessories, Smoke"/>
    <x v="3290"/>
    <n v="2"/>
    <n v="0.2"/>
    <n v="0.41759999999999986"/>
  </r>
  <r>
    <n v="4302"/>
    <s v="CA-2017-129021"/>
    <d v="2017-08-23T00:00:00"/>
    <d v="2017-08-26T00:00:00"/>
    <s v="Second Class"/>
    <s v="PO-18850"/>
    <s v="Patrick O'Brill"/>
    <s v="Consumer"/>
    <s v="United States"/>
    <x v="315"/>
    <x v="2"/>
    <n v="32303"/>
    <s v="South"/>
    <s v="OFF-PA-10000141"/>
    <s v="Office Supplies"/>
    <s v="Paper"/>
    <s v="Ampad Evidence Wirebond Steno Books, 6&quot; x 9&quot;"/>
    <x v="525"/>
    <n v="5"/>
    <n v="0.2"/>
    <n v="2.9429999999999992"/>
  </r>
  <r>
    <n v="4303"/>
    <s v="CA-2014-123253"/>
    <d v="2014-08-22T00:00:00"/>
    <d v="2014-08-25T00:00:00"/>
    <s v="Second Class"/>
    <s v="DE-13255"/>
    <s v="Deanra Eno"/>
    <s v="Home Office"/>
    <s v="United States"/>
    <x v="80"/>
    <x v="24"/>
    <n v="44107"/>
    <s v="East"/>
    <s v="OFF-AR-10002804"/>
    <s v="Office Supplies"/>
    <s v="Art"/>
    <s v="Faber Castell Col-Erase Pencils"/>
    <x v="2970"/>
    <n v="1"/>
    <n v="0.2"/>
    <n v="1.0269000000000001"/>
  </r>
  <r>
    <n v="4304"/>
    <s v="CA-2016-121601"/>
    <d v="2016-10-04T00:00:00"/>
    <d v="2016-10-04T00:00:00"/>
    <s v="Same Day"/>
    <s v="MO-17500"/>
    <s v="Mary O'Rourke"/>
    <s v="Consumer"/>
    <s v="United States"/>
    <x v="398"/>
    <x v="5"/>
    <n v="75056"/>
    <s v="Central"/>
    <s v="OFF-EN-10003862"/>
    <s v="Office Supplies"/>
    <s v="Envelopes"/>
    <s v="Laser &amp; Ink Jet Business Envelopes"/>
    <x v="3291"/>
    <n v="7"/>
    <n v="0.2"/>
    <n v="19.4194"/>
  </r>
  <r>
    <n v="4305"/>
    <s v="CA-2014-162278"/>
    <d v="2014-10-26T00:00:00"/>
    <d v="2014-10-30T00:00:00"/>
    <s v="Second Class"/>
    <s v="AH-10585"/>
    <s v="Angele Hood"/>
    <s v="Consumer"/>
    <s v="United States"/>
    <x v="4"/>
    <x v="4"/>
    <n v="98105"/>
    <s v="West"/>
    <s v="FUR-FU-10000448"/>
    <s v="Furniture"/>
    <s v="Furnishings"/>
    <s v="Tenex Chairmats For Use With Carpeted Floors"/>
    <x v="3292"/>
    <n v="4"/>
    <n v="0"/>
    <n v="3.195999999999998"/>
  </r>
  <r>
    <n v="4306"/>
    <s v="CA-2014-162278"/>
    <d v="2014-10-26T00:00:00"/>
    <d v="2014-10-30T00:00:00"/>
    <s v="Second Class"/>
    <s v="AH-10585"/>
    <s v="Angele Hood"/>
    <s v="Consumer"/>
    <s v="United States"/>
    <x v="4"/>
    <x v="4"/>
    <n v="98105"/>
    <s v="West"/>
    <s v="TEC-PH-10000526"/>
    <s v="Technology"/>
    <s v="Phones"/>
    <s v="Vtech CS6719"/>
    <x v="3293"/>
    <n v="5"/>
    <n v="0.2"/>
    <n v="38.396000000000015"/>
  </r>
  <r>
    <n v="4307"/>
    <s v="CA-2016-161095"/>
    <d v="2016-06-28T00:00:00"/>
    <d v="2016-06-28T00:00:00"/>
    <s v="Same Day"/>
    <s v="CS-12250"/>
    <s v="Chris Selesnick"/>
    <s v="Corporate"/>
    <s v="United States"/>
    <x v="1"/>
    <x v="1"/>
    <n v="90032"/>
    <s v="West"/>
    <s v="OFF-BI-10002764"/>
    <s v="Office Supplies"/>
    <s v="Binders"/>
    <s v="Recycled Pressboard Report Cover with Reinforced Top Hinge"/>
    <x v="3294"/>
    <n v="3"/>
    <n v="0.2"/>
    <n v="2.8100999999999998"/>
  </r>
  <r>
    <n v="4308"/>
    <s v="CA-2016-161095"/>
    <d v="2016-06-28T00:00:00"/>
    <d v="2016-06-28T00:00:00"/>
    <s v="Same Day"/>
    <s v="CS-12250"/>
    <s v="Chris Selesnick"/>
    <s v="Corporate"/>
    <s v="United States"/>
    <x v="1"/>
    <x v="1"/>
    <n v="90032"/>
    <s v="West"/>
    <s v="OFF-BI-10001524"/>
    <s v="Office Supplies"/>
    <s v="Binders"/>
    <s v="GBC Premium Transparent Covers with Diagonal Lined Pattern"/>
    <x v="3295"/>
    <n v="2"/>
    <n v="0.2"/>
    <n v="11.748799999999997"/>
  </r>
  <r>
    <n v="4309"/>
    <s v="CA-2014-125829"/>
    <d v="2014-11-04T00:00:00"/>
    <d v="2014-11-11T00:00:00"/>
    <s v="Standard Class"/>
    <s v="WB-21850"/>
    <s v="William Brown"/>
    <s v="Consumer"/>
    <s v="United States"/>
    <x v="1"/>
    <x v="1"/>
    <n v="90045"/>
    <s v="West"/>
    <s v="TEC-PH-10001079"/>
    <s v="Technology"/>
    <s v="Phones"/>
    <s v="Polycom SoundPoint Pro SE-225 Corded phone"/>
    <x v="3296"/>
    <n v="7"/>
    <n v="0.2"/>
    <n v="66.634399999999971"/>
  </r>
  <r>
    <n v="4310"/>
    <s v="CA-2014-125829"/>
    <d v="2014-11-04T00:00:00"/>
    <d v="2014-11-11T00:00:00"/>
    <s v="Standard Class"/>
    <s v="WB-21850"/>
    <s v="William Brown"/>
    <s v="Consumer"/>
    <s v="United States"/>
    <x v="1"/>
    <x v="1"/>
    <n v="90045"/>
    <s v="West"/>
    <s v="FUR-TA-10002041"/>
    <s v="Furniture"/>
    <s v="Tables"/>
    <s v="Bevis Round Conference Table Top, X-Base"/>
    <x v="3297"/>
    <n v="4"/>
    <n v="0.2"/>
    <n v="-64.544399999999968"/>
  </r>
  <r>
    <n v="4311"/>
    <s v="CA-2014-125829"/>
    <d v="2014-11-04T00:00:00"/>
    <d v="2014-11-11T00:00:00"/>
    <s v="Standard Class"/>
    <s v="WB-21850"/>
    <s v="William Brown"/>
    <s v="Consumer"/>
    <s v="United States"/>
    <x v="1"/>
    <x v="1"/>
    <n v="90045"/>
    <s v="West"/>
    <s v="OFF-BI-10001036"/>
    <s v="Office Supplies"/>
    <s v="Binders"/>
    <s v="Cardinal EasyOpen D-Ring Binders"/>
    <x v="1462"/>
    <n v="3"/>
    <n v="0.2"/>
    <n v="8.2259999999999991"/>
  </r>
  <r>
    <n v="4312"/>
    <s v="CA-2014-125829"/>
    <d v="2014-11-04T00:00:00"/>
    <d v="2014-11-11T00:00:00"/>
    <s v="Standard Class"/>
    <s v="WB-21850"/>
    <s v="William Brown"/>
    <s v="Consumer"/>
    <s v="United States"/>
    <x v="1"/>
    <x v="1"/>
    <n v="90045"/>
    <s v="West"/>
    <s v="OFF-PA-10000223"/>
    <s v="Office Supplies"/>
    <s v="Paper"/>
    <s v="Xerox 2000"/>
    <x v="541"/>
    <n v="3"/>
    <n v="0"/>
    <n v="9.3312000000000008"/>
  </r>
  <r>
    <n v="4313"/>
    <s v="CA-2014-125829"/>
    <d v="2014-11-04T00:00:00"/>
    <d v="2014-11-11T00:00:00"/>
    <s v="Standard Class"/>
    <s v="WB-21850"/>
    <s v="William Brown"/>
    <s v="Consumer"/>
    <s v="United States"/>
    <x v="1"/>
    <x v="1"/>
    <n v="90045"/>
    <s v="West"/>
    <s v="TEC-MA-10003246"/>
    <s v="Technology"/>
    <s v="Machines"/>
    <s v="Hewlett-Packard Deskjet D4360 Printer"/>
    <x v="3298"/>
    <n v="4"/>
    <n v="0.2"/>
    <n v="139.98999999999995"/>
  </r>
  <r>
    <n v="4314"/>
    <s v="CA-2014-123127"/>
    <d v="2014-09-08T00:00:00"/>
    <d v="2014-09-12T00:00:00"/>
    <s v="Standard Class"/>
    <s v="SP-20620"/>
    <s v="Stefania Perrino"/>
    <s v="Corporate"/>
    <s v="United States"/>
    <x v="85"/>
    <x v="15"/>
    <n v="11561"/>
    <s v="East"/>
    <s v="OFF-AP-10001962"/>
    <s v="Office Supplies"/>
    <s v="Appliances"/>
    <s v="Black &amp; Decker Filter for Double Action Dustbuster Cordless Vac BLDV7210"/>
    <x v="3299"/>
    <n v="2"/>
    <n v="0"/>
    <n v="4.1950000000000003"/>
  </r>
  <r>
    <n v="4315"/>
    <s v="CA-2015-115945"/>
    <d v="2015-06-25T00:00:00"/>
    <d v="2015-07-01T00:00:00"/>
    <s v="Standard Class"/>
    <s v="AB-10165"/>
    <s v="Alan Barnes"/>
    <s v="Consumer"/>
    <s v="United States"/>
    <x v="1"/>
    <x v="1"/>
    <n v="90045"/>
    <s v="West"/>
    <s v="OFF-AR-10004062"/>
    <s v="Office Supplies"/>
    <s v="Art"/>
    <s v="Staples in misc. colors"/>
    <x v="3300"/>
    <n v="2"/>
    <n v="0"/>
    <n v="5.24"/>
  </r>
  <r>
    <n v="4316"/>
    <s v="CA-2015-115945"/>
    <d v="2015-06-25T00:00:00"/>
    <d v="2015-07-01T00:00:00"/>
    <s v="Standard Class"/>
    <s v="AB-10165"/>
    <s v="Alan Barnes"/>
    <s v="Consumer"/>
    <s v="United States"/>
    <x v="1"/>
    <x v="1"/>
    <n v="90045"/>
    <s v="West"/>
    <s v="OFF-BI-10004330"/>
    <s v="Office Supplies"/>
    <s v="Binders"/>
    <s v="GBC Velobind Prepunched Cover Sets, Regency Series"/>
    <x v="1294"/>
    <n v="3"/>
    <n v="0.2"/>
    <n v="27.734999999999996"/>
  </r>
  <r>
    <n v="4317"/>
    <s v="CA-2015-115945"/>
    <d v="2015-06-25T00:00:00"/>
    <d v="2015-07-01T00:00:00"/>
    <s v="Standard Class"/>
    <s v="AB-10165"/>
    <s v="Alan Barnes"/>
    <s v="Consumer"/>
    <s v="United States"/>
    <x v="1"/>
    <x v="1"/>
    <n v="90045"/>
    <s v="West"/>
    <s v="OFF-ST-10001963"/>
    <s v="Office Supplies"/>
    <s v="Storage"/>
    <s v="Tennsco Regal Shelving Units"/>
    <x v="3301"/>
    <n v="3"/>
    <n v="0"/>
    <n v="9.126899999999992"/>
  </r>
  <r>
    <n v="4318"/>
    <s v="CA-2015-136735"/>
    <d v="2015-07-26T00:00:00"/>
    <d v="2015-08-02T00:00:00"/>
    <s v="Standard Class"/>
    <s v="HA-14920"/>
    <s v="Helen Andreada"/>
    <s v="Consumer"/>
    <s v="United States"/>
    <x v="8"/>
    <x v="1"/>
    <n v="94110"/>
    <s v="West"/>
    <s v="OFF-EN-10002230"/>
    <s v="Office Supplies"/>
    <s v="Envelopes"/>
    <s v="Airmail Envelopes"/>
    <x v="3302"/>
    <n v="2"/>
    <n v="0"/>
    <n v="78.894199999999998"/>
  </r>
  <r>
    <n v="4319"/>
    <s v="US-2017-136189"/>
    <d v="2017-12-07T00:00:00"/>
    <d v="2017-12-11T00:00:00"/>
    <s v="Standard Class"/>
    <s v="DC-13285"/>
    <s v="Debra Catini"/>
    <s v="Consumer"/>
    <s v="United States"/>
    <x v="102"/>
    <x v="17"/>
    <n v="23223"/>
    <s v="South"/>
    <s v="FUR-FU-10000175"/>
    <s v="Furniture"/>
    <s v="Furnishings"/>
    <s v="DAX Wood Document Frame."/>
    <x v="3303"/>
    <n v="6"/>
    <n v="0"/>
    <n v="25.537799999999997"/>
  </r>
  <r>
    <n v="4320"/>
    <s v="CA-2014-152345"/>
    <d v="2014-12-29T00:00:00"/>
    <d v="2015-01-03T00:00:00"/>
    <s v="Second Class"/>
    <s v="ST-20530"/>
    <s v="Shui Tom"/>
    <s v="Consumer"/>
    <s v="United States"/>
    <x v="305"/>
    <x v="27"/>
    <n v="87105"/>
    <s v="West"/>
    <s v="TEC-PH-10004897"/>
    <s v="Technology"/>
    <s v="Phones"/>
    <s v="Mediabridge Sport Armband iPhone 5s"/>
    <x v="112"/>
    <n v="3"/>
    <n v="0.2"/>
    <n v="-5.694300000000001"/>
  </r>
  <r>
    <n v="4321"/>
    <s v="CA-2014-152345"/>
    <d v="2014-12-29T00:00:00"/>
    <d v="2015-01-03T00:00:00"/>
    <s v="Second Class"/>
    <s v="ST-20530"/>
    <s v="Shui Tom"/>
    <s v="Consumer"/>
    <s v="United States"/>
    <x v="305"/>
    <x v="27"/>
    <n v="87105"/>
    <s v="West"/>
    <s v="OFF-ST-10003123"/>
    <s v="Office Supplies"/>
    <s v="Storage"/>
    <s v="Fellowes Bases and Tops For Staxonsteel/High-Stak Systems"/>
    <x v="3304"/>
    <n v="1"/>
    <n v="0"/>
    <n v="7.9895999999999994"/>
  </r>
  <r>
    <n v="4322"/>
    <s v="US-2015-147662"/>
    <d v="2015-02-14T00:00:00"/>
    <d v="2015-02-19T00:00:00"/>
    <s v="Standard Class"/>
    <s v="KB-16315"/>
    <s v="Karl Braun"/>
    <s v="Consumer"/>
    <s v="United States"/>
    <x v="59"/>
    <x v="24"/>
    <n v="44312"/>
    <s v="East"/>
    <s v="OFF-BI-10001658"/>
    <s v="Office Supplies"/>
    <s v="Binders"/>
    <s v="GBC Standard Therm-A-Bind Covers"/>
    <x v="478"/>
    <n v="2"/>
    <n v="0.7"/>
    <n v="-11.961599999999997"/>
  </r>
  <r>
    <n v="4323"/>
    <s v="US-2015-147662"/>
    <d v="2015-02-14T00:00:00"/>
    <d v="2015-02-19T00:00:00"/>
    <s v="Standard Class"/>
    <s v="KB-16315"/>
    <s v="Karl Braun"/>
    <s v="Consumer"/>
    <s v="United States"/>
    <x v="59"/>
    <x v="24"/>
    <n v="44312"/>
    <s v="East"/>
    <s v="TEC-PH-10002834"/>
    <s v="Technology"/>
    <s v="Phones"/>
    <s v="Google Nexus 5"/>
    <x v="3305"/>
    <n v="3"/>
    <n v="0.4"/>
    <n v="-80.995500000000021"/>
  </r>
  <r>
    <n v="4324"/>
    <s v="US-2015-147662"/>
    <d v="2015-02-14T00:00:00"/>
    <d v="2015-02-19T00:00:00"/>
    <s v="Standard Class"/>
    <s v="KB-16315"/>
    <s v="Karl Braun"/>
    <s v="Consumer"/>
    <s v="United States"/>
    <x v="59"/>
    <x v="24"/>
    <n v="44312"/>
    <s v="East"/>
    <s v="OFF-BI-10002160"/>
    <s v="Office Supplies"/>
    <s v="Binders"/>
    <s v="Acco Hanging Data Binders"/>
    <x v="3306"/>
    <n v="2"/>
    <n v="0.7"/>
    <n v="-1.6763999999999997"/>
  </r>
  <r>
    <n v="4325"/>
    <s v="US-2015-147662"/>
    <d v="2015-02-14T00:00:00"/>
    <d v="2015-02-19T00:00:00"/>
    <s v="Standard Class"/>
    <s v="KB-16315"/>
    <s v="Karl Braun"/>
    <s v="Consumer"/>
    <s v="United States"/>
    <x v="59"/>
    <x v="24"/>
    <n v="44312"/>
    <s v="East"/>
    <s v="OFF-AR-10004999"/>
    <s v="Office Supplies"/>
    <s v="Art"/>
    <s v="Newell 315"/>
    <x v="646"/>
    <n v="3"/>
    <n v="0.2"/>
    <n v="0.8969999999999998"/>
  </r>
  <r>
    <n v="4326"/>
    <s v="US-2015-147662"/>
    <d v="2015-02-14T00:00:00"/>
    <d v="2015-02-19T00:00:00"/>
    <s v="Standard Class"/>
    <s v="KB-16315"/>
    <s v="Karl Braun"/>
    <s v="Consumer"/>
    <s v="United States"/>
    <x v="59"/>
    <x v="24"/>
    <n v="44312"/>
    <s v="East"/>
    <s v="TEC-AC-10003280"/>
    <s v="Technology"/>
    <s v="Accessories"/>
    <s v="Belkin F8E887 USB Wired Ergonomic Keyboard"/>
    <x v="981"/>
    <n v="3"/>
    <n v="0.2"/>
    <n v="0.89969999999999573"/>
  </r>
  <r>
    <n v="4327"/>
    <s v="CA-2016-153346"/>
    <d v="2016-01-25T00:00:00"/>
    <d v="2016-01-27T00:00:00"/>
    <s v="First Class"/>
    <s v="TB-21355"/>
    <s v="Todd Boyes"/>
    <s v="Corporate"/>
    <s v="United States"/>
    <x v="135"/>
    <x v="30"/>
    <n v="7060"/>
    <s v="East"/>
    <s v="OFF-AR-10000315"/>
    <s v="Office Supplies"/>
    <s v="Art"/>
    <s v="Dixon Ticonderoga Maple Cedar Pencil, #2"/>
    <x v="3307"/>
    <n v="3"/>
    <n v="0"/>
    <n v="2.3025000000000002"/>
  </r>
  <r>
    <n v="4328"/>
    <s v="CA-2016-153346"/>
    <d v="2016-01-25T00:00:00"/>
    <d v="2016-01-27T00:00:00"/>
    <s v="First Class"/>
    <s v="TB-21355"/>
    <s v="Todd Boyes"/>
    <s v="Corporate"/>
    <s v="United States"/>
    <x v="135"/>
    <x v="30"/>
    <n v="7060"/>
    <s v="East"/>
    <s v="OFF-PA-10000007"/>
    <s v="Office Supplies"/>
    <s v="Paper"/>
    <s v="Telephone Message Books with Fax/Mobile Section, 4 1/4&quot; x 6&quot;"/>
    <x v="3308"/>
    <n v="5"/>
    <n v="0"/>
    <n v="8.2799999999999994"/>
  </r>
  <r>
    <n v="4329"/>
    <s v="CA-2017-118360"/>
    <d v="2017-04-01T00:00:00"/>
    <d v="2017-04-07T00:00:00"/>
    <s v="Standard Class"/>
    <s v="JC-15775"/>
    <s v="John Castell"/>
    <s v="Consumer"/>
    <s v="United States"/>
    <x v="20"/>
    <x v="15"/>
    <n v="10011"/>
    <s v="East"/>
    <s v="OFF-PA-10000791"/>
    <s v="Office Supplies"/>
    <s v="Paper"/>
    <s v="Wirebound Message Books, Four 2 3/4 x 5 Forms per Page, 200 Sets per Book"/>
    <x v="3309"/>
    <n v="9"/>
    <n v="0"/>
    <n v="19.318499999999997"/>
  </r>
  <r>
    <n v="4330"/>
    <s v="CA-2017-149853"/>
    <d v="2017-10-03T00:00:00"/>
    <d v="2017-10-09T00:00:00"/>
    <s v="Standard Class"/>
    <s v="PO-18850"/>
    <s v="Patrick O'Brill"/>
    <s v="Consumer"/>
    <s v="United States"/>
    <x v="146"/>
    <x v="2"/>
    <n v="33012"/>
    <s v="South"/>
    <s v="OFF-PA-10000556"/>
    <s v="Office Supplies"/>
    <s v="Paper"/>
    <s v="Xerox 208"/>
    <x v="12"/>
    <n v="3"/>
    <n v="0.2"/>
    <n v="5.4432"/>
  </r>
  <r>
    <n v="4331"/>
    <s v="CA-2017-149853"/>
    <d v="2017-10-03T00:00:00"/>
    <d v="2017-10-09T00:00:00"/>
    <s v="Standard Class"/>
    <s v="PO-18850"/>
    <s v="Patrick O'Brill"/>
    <s v="Consumer"/>
    <s v="United States"/>
    <x v="146"/>
    <x v="2"/>
    <n v="33012"/>
    <s v="South"/>
    <s v="OFF-AP-10000804"/>
    <s v="Office Supplies"/>
    <s v="Appliances"/>
    <s v="Hoover Portapower Portable Vacuum"/>
    <x v="1429"/>
    <n v="5"/>
    <n v="0.2"/>
    <n v="1.1200000000000001"/>
  </r>
  <r>
    <n v="4332"/>
    <s v="CA-2017-107909"/>
    <d v="2017-09-01T00:00:00"/>
    <d v="2017-09-06T00:00:00"/>
    <s v="Standard Class"/>
    <s v="SS-20875"/>
    <s v="Sung Shariari"/>
    <s v="Consumer"/>
    <s v="United States"/>
    <x v="252"/>
    <x v="4"/>
    <n v="98052"/>
    <s v="West"/>
    <s v="TEC-AC-10001998"/>
    <s v="Technology"/>
    <s v="Accessories"/>
    <s v="Logitech LS21 Speaker System - PC Multimedia - 2.1-CH - Wired"/>
    <x v="86"/>
    <n v="1"/>
    <n v="0"/>
    <n v="6.796599999999998"/>
  </r>
  <r>
    <n v="4333"/>
    <s v="CA-2017-107909"/>
    <d v="2017-09-01T00:00:00"/>
    <d v="2017-09-06T00:00:00"/>
    <s v="Standard Class"/>
    <s v="SS-20875"/>
    <s v="Sung Shariari"/>
    <s v="Consumer"/>
    <s v="United States"/>
    <x v="252"/>
    <x v="4"/>
    <n v="98052"/>
    <s v="West"/>
    <s v="OFF-BI-10003476"/>
    <s v="Office Supplies"/>
    <s v="Binders"/>
    <s v="Avery Metallic Poly Binders"/>
    <x v="3310"/>
    <n v="5"/>
    <n v="0.2"/>
    <n v="8.0219999999999985"/>
  </r>
  <r>
    <n v="4334"/>
    <s v="CA-2015-112375"/>
    <d v="2015-12-21T00:00:00"/>
    <d v="2015-12-27T00:00:00"/>
    <s v="Standard Class"/>
    <s v="RD-19720"/>
    <s v="Roger Demir"/>
    <s v="Consumer"/>
    <s v="United States"/>
    <x v="399"/>
    <x v="2"/>
    <n v="32114"/>
    <s v="South"/>
    <s v="TEC-AC-10003237"/>
    <s v="Technology"/>
    <s v="Accessories"/>
    <s v="Memorex Micro Travel Drive 4 GB"/>
    <x v="3311"/>
    <n v="6"/>
    <n v="0.2"/>
    <n v="14.628000000000005"/>
  </r>
  <r>
    <n v="4335"/>
    <s v="CA-2015-112375"/>
    <d v="2015-12-21T00:00:00"/>
    <d v="2015-12-27T00:00:00"/>
    <s v="Standard Class"/>
    <s v="RD-19720"/>
    <s v="Roger Demir"/>
    <s v="Consumer"/>
    <s v="United States"/>
    <x v="399"/>
    <x v="2"/>
    <n v="32114"/>
    <s v="South"/>
    <s v="OFF-EN-10003798"/>
    <s v="Office Supplies"/>
    <s v="Envelopes"/>
    <s v="Recycled Interoffice Envelopes with Re-Use-A-Seal Closure, 10 x 13"/>
    <x v="3312"/>
    <n v="2"/>
    <n v="0.2"/>
    <n v="9.2178000000000004"/>
  </r>
  <r>
    <n v="4336"/>
    <s v="CA-2015-154795"/>
    <d v="2015-12-20T00:00:00"/>
    <d v="2015-12-24T00:00:00"/>
    <s v="Standard Class"/>
    <s v="GZ-14470"/>
    <s v="Gary Zandusky"/>
    <s v="Consumer"/>
    <s v="United States"/>
    <x v="400"/>
    <x v="16"/>
    <n v="86442"/>
    <s v="West"/>
    <s v="OFF-EN-10003068"/>
    <s v="Office Supplies"/>
    <s v="Envelopes"/>
    <s v="#6 3/4 Gummed Flap White Envelopes"/>
    <x v="2418"/>
    <n v="1"/>
    <n v="0.2"/>
    <n v="2.7719999999999994"/>
  </r>
  <r>
    <n v="4337"/>
    <s v="CA-2015-154795"/>
    <d v="2015-12-20T00:00:00"/>
    <d v="2015-12-24T00:00:00"/>
    <s v="Standard Class"/>
    <s v="GZ-14470"/>
    <s v="Gary Zandusky"/>
    <s v="Consumer"/>
    <s v="United States"/>
    <x v="400"/>
    <x v="16"/>
    <n v="86442"/>
    <s v="West"/>
    <s v="FUR-FU-10002088"/>
    <s v="Furniture"/>
    <s v="Furnishings"/>
    <s v="Nu-Dell Float Frame 11 x 14 1/2"/>
    <x v="325"/>
    <n v="2"/>
    <n v="0.2"/>
    <n v="3.9512"/>
  </r>
  <r>
    <n v="4338"/>
    <s v="CA-2015-125234"/>
    <d v="2015-11-27T00:00:00"/>
    <d v="2015-12-01T00:00:00"/>
    <s v="Standard Class"/>
    <s v="SN-20710"/>
    <s v="Steve Nguyen"/>
    <s v="Home Office"/>
    <s v="United States"/>
    <x v="1"/>
    <x v="1"/>
    <n v="90049"/>
    <s v="West"/>
    <s v="TEC-AC-10000158"/>
    <s v="Technology"/>
    <s v="Accessories"/>
    <s v="Sony 64GB Class 10 Micro SDHC R40 Memory Card"/>
    <x v="3313"/>
    <n v="3"/>
    <n v="0"/>
    <n v="22.6737"/>
  </r>
  <r>
    <n v="4339"/>
    <s v="CA-2015-125234"/>
    <d v="2015-11-27T00:00:00"/>
    <d v="2015-12-01T00:00:00"/>
    <s v="Standard Class"/>
    <s v="SN-20710"/>
    <s v="Steve Nguyen"/>
    <s v="Home Office"/>
    <s v="United States"/>
    <x v="1"/>
    <x v="1"/>
    <n v="90049"/>
    <s v="West"/>
    <s v="OFF-PA-10000482"/>
    <s v="Office Supplies"/>
    <s v="Paper"/>
    <s v="Snap-A-Way Black Print Carbonless Ruled Speed Letter, Triplicate"/>
    <x v="3314"/>
    <n v="3"/>
    <n v="0"/>
    <n v="53.495399999999989"/>
  </r>
  <r>
    <n v="4340"/>
    <s v="CA-2017-133501"/>
    <d v="2017-08-27T00:00:00"/>
    <d v="2017-09-01T00:00:00"/>
    <s v="Standard Class"/>
    <s v="DK-12895"/>
    <s v="Dana Kaydos"/>
    <s v="Consumer"/>
    <s v="United States"/>
    <x v="47"/>
    <x v="18"/>
    <n v="37064"/>
    <s v="South"/>
    <s v="OFF-PA-10004888"/>
    <s v="Office Supplies"/>
    <s v="Paper"/>
    <s v="Xerox 217"/>
    <x v="1182"/>
    <n v="1"/>
    <n v="0.2"/>
    <n v="1.8144"/>
  </r>
  <r>
    <n v="4341"/>
    <s v="US-2014-129609"/>
    <d v="2014-03-22T00:00:00"/>
    <d v="2014-03-22T00:00:00"/>
    <s v="Same Day"/>
    <s v="VM-21835"/>
    <s v="Vivian Mathis"/>
    <s v="Consumer"/>
    <s v="United States"/>
    <x v="401"/>
    <x v="14"/>
    <n v="46368"/>
    <s v="Central"/>
    <s v="OFF-AR-10003478"/>
    <s v="Office Supplies"/>
    <s v="Art"/>
    <s v="Avery Hi-Liter EverBold Pen Style Fluorescent Highlighters, 4/Pack"/>
    <x v="1363"/>
    <n v="2"/>
    <n v="0"/>
    <n v="6.5120000000000005"/>
  </r>
  <r>
    <n v="4342"/>
    <s v="CA-2017-130309"/>
    <d v="2017-12-17T00:00:00"/>
    <d v="2017-12-21T00:00:00"/>
    <s v="Standard Class"/>
    <s v="GB-14575"/>
    <s v="Giulietta Baptist"/>
    <s v="Consumer"/>
    <s v="United States"/>
    <x v="81"/>
    <x v="17"/>
    <n v="22204"/>
    <s v="South"/>
    <s v="OFF-ST-10003208"/>
    <s v="Office Supplies"/>
    <s v="Storage"/>
    <s v="Adjustable Depth Letter/Legal Cart"/>
    <x v="2577"/>
    <n v="3"/>
    <n v="0"/>
    <n v="157.87019999999993"/>
  </r>
  <r>
    <n v="4343"/>
    <s v="CA-2017-105410"/>
    <d v="2017-03-19T00:00:00"/>
    <d v="2017-03-22T00:00:00"/>
    <s v="First Class"/>
    <s v="ND-18370"/>
    <s v="Natalie DeCherney"/>
    <s v="Consumer"/>
    <s v="United States"/>
    <x v="8"/>
    <x v="1"/>
    <n v="94110"/>
    <s v="West"/>
    <s v="OFF-BI-10004970"/>
    <s v="Office Supplies"/>
    <s v="Binders"/>
    <s v="ACCOHIDE 3-Ring Binder, Blue, 1&quot;"/>
    <x v="2990"/>
    <n v="6"/>
    <n v="0.2"/>
    <n v="6.690599999999999"/>
  </r>
  <r>
    <n v="4344"/>
    <s v="CA-2017-105410"/>
    <d v="2017-03-19T00:00:00"/>
    <d v="2017-03-22T00:00:00"/>
    <s v="First Class"/>
    <s v="ND-18370"/>
    <s v="Natalie DeCherney"/>
    <s v="Consumer"/>
    <s v="United States"/>
    <x v="8"/>
    <x v="1"/>
    <n v="94110"/>
    <s v="West"/>
    <s v="TEC-PH-10000038"/>
    <s v="Technology"/>
    <s v="Phones"/>
    <s v="Jawbone MINI JAMBOX Wireless Bluetooth Speaker"/>
    <x v="3315"/>
    <n v="6"/>
    <n v="0.2"/>
    <n v="-131.50080000000005"/>
  </r>
  <r>
    <n v="4345"/>
    <s v="CA-2017-105410"/>
    <d v="2017-03-19T00:00:00"/>
    <d v="2017-03-22T00:00:00"/>
    <s v="First Class"/>
    <s v="ND-18370"/>
    <s v="Natalie DeCherney"/>
    <s v="Consumer"/>
    <s v="United States"/>
    <x v="8"/>
    <x v="1"/>
    <n v="94110"/>
    <s v="West"/>
    <s v="TEC-AC-10001552"/>
    <s v="Technology"/>
    <s v="Accessories"/>
    <s v="Logitech K350 2.4Ghz Wireless Keyboard"/>
    <x v="3316"/>
    <n v="2"/>
    <n v="0"/>
    <n v="10.949399999999997"/>
  </r>
  <r>
    <n v="4346"/>
    <s v="CA-2017-105410"/>
    <d v="2017-03-19T00:00:00"/>
    <d v="2017-03-22T00:00:00"/>
    <s v="First Class"/>
    <s v="ND-18370"/>
    <s v="Natalie DeCherney"/>
    <s v="Consumer"/>
    <s v="United States"/>
    <x v="8"/>
    <x v="1"/>
    <n v="94110"/>
    <s v="West"/>
    <s v="TEC-AC-10002926"/>
    <s v="Technology"/>
    <s v="Accessories"/>
    <s v="Logitech Wireless Marathon Mouse M705"/>
    <x v="1772"/>
    <n v="4"/>
    <n v="0"/>
    <n v="85.982800000000012"/>
  </r>
  <r>
    <n v="4347"/>
    <s v="CA-2016-120355"/>
    <d v="2016-09-18T00:00:00"/>
    <d v="2016-09-25T00:00:00"/>
    <s v="Standard Class"/>
    <s v="MM-17260"/>
    <s v="Magdelene Morse"/>
    <s v="Consumer"/>
    <s v="United States"/>
    <x v="106"/>
    <x v="15"/>
    <n v="10801"/>
    <s v="East"/>
    <s v="FUR-CH-10001394"/>
    <s v="Furniture"/>
    <s v="Chairs"/>
    <s v="Global Leather Executive Chair"/>
    <x v="3317"/>
    <n v="2"/>
    <n v="0.1"/>
    <n v="140.39599999999993"/>
  </r>
  <r>
    <n v="4348"/>
    <s v="CA-2016-120355"/>
    <d v="2016-09-18T00:00:00"/>
    <d v="2016-09-25T00:00:00"/>
    <s v="Standard Class"/>
    <s v="MM-17260"/>
    <s v="Magdelene Morse"/>
    <s v="Consumer"/>
    <s v="United States"/>
    <x v="106"/>
    <x v="15"/>
    <n v="10801"/>
    <s v="East"/>
    <s v="FUR-FU-10004053"/>
    <s v="Furniture"/>
    <s v="Furnishings"/>
    <s v="DAX Two-Tone Silver Metal Document Frame"/>
    <x v="3318"/>
    <n v="3"/>
    <n v="0"/>
    <n v="26.1096"/>
  </r>
  <r>
    <n v="4349"/>
    <s v="CA-2017-169894"/>
    <d v="2017-11-24T00:00:00"/>
    <d v="2017-11-29T00:00:00"/>
    <s v="Second Class"/>
    <s v="MV-17485"/>
    <s v="Mark Van Huff"/>
    <s v="Consumer"/>
    <s v="United States"/>
    <x v="123"/>
    <x v="16"/>
    <n v="85204"/>
    <s v="West"/>
    <s v="OFF-BI-10004230"/>
    <s v="Office Supplies"/>
    <s v="Binders"/>
    <s v="GBC Recycled Grain Textured Covers"/>
    <x v="321"/>
    <n v="2"/>
    <n v="0.7"/>
    <n v="-15.197599999999994"/>
  </r>
  <r>
    <n v="4350"/>
    <s v="CA-2017-169894"/>
    <d v="2017-11-24T00:00:00"/>
    <d v="2017-11-29T00:00:00"/>
    <s v="Second Class"/>
    <s v="MV-17485"/>
    <s v="Mark Van Huff"/>
    <s v="Consumer"/>
    <s v="United States"/>
    <x v="123"/>
    <x v="16"/>
    <n v="85204"/>
    <s v="West"/>
    <s v="OFF-ST-10000060"/>
    <s v="Office Supplies"/>
    <s v="Storage"/>
    <s v="Fellowes Bankers Box Staxonsteel Drawer File/Stacking System"/>
    <x v="3319"/>
    <n v="8"/>
    <n v="0.2"/>
    <n v="-41.587199999999996"/>
  </r>
  <r>
    <n v="4351"/>
    <s v="US-2017-100482"/>
    <d v="2017-04-11T00:00:00"/>
    <d v="2017-04-15T00:00:00"/>
    <s v="Standard Class"/>
    <s v="JL-15130"/>
    <s v="Jack Lebron"/>
    <s v="Consumer"/>
    <s v="United States"/>
    <x v="152"/>
    <x v="24"/>
    <n v="43130"/>
    <s v="East"/>
    <s v="OFF-ST-10001325"/>
    <s v="Office Supplies"/>
    <s v="Storage"/>
    <s v="Sterilite Officeware Hinged File Box"/>
    <x v="510"/>
    <n v="2"/>
    <n v="0.2"/>
    <n v="1.4672000000000001"/>
  </r>
  <r>
    <n v="4352"/>
    <s v="US-2017-100482"/>
    <d v="2017-04-11T00:00:00"/>
    <d v="2017-04-15T00:00:00"/>
    <s v="Standard Class"/>
    <s v="JL-15130"/>
    <s v="Jack Lebron"/>
    <s v="Consumer"/>
    <s v="United States"/>
    <x v="152"/>
    <x v="24"/>
    <n v="43130"/>
    <s v="East"/>
    <s v="TEC-AC-10003441"/>
    <s v="Technology"/>
    <s v="Accessories"/>
    <s v="Kingston Digital DataTraveler 32GB USB 2.0"/>
    <x v="3320"/>
    <n v="2"/>
    <n v="0.2"/>
    <n v="-4.7460000000000013"/>
  </r>
  <r>
    <n v="4353"/>
    <s v="CA-2017-107748"/>
    <d v="2017-12-10T00:00:00"/>
    <d v="2017-12-12T00:00:00"/>
    <s v="Second Class"/>
    <s v="AG-10330"/>
    <s v="Alex Grayson"/>
    <s v="Consumer"/>
    <s v="United States"/>
    <x v="280"/>
    <x v="1"/>
    <n v="95207"/>
    <s v="West"/>
    <s v="TEC-PH-10003215"/>
    <s v="Technology"/>
    <s v="Phones"/>
    <s v="Jackery Bar Premium Fast-charging Portable Charger"/>
    <x v="3124"/>
    <n v="4"/>
    <n v="0.2"/>
    <n v="34.741999999999997"/>
  </r>
  <r>
    <n v="4354"/>
    <s v="CA-2017-107748"/>
    <d v="2017-12-10T00:00:00"/>
    <d v="2017-12-12T00:00:00"/>
    <s v="Second Class"/>
    <s v="AG-10330"/>
    <s v="Alex Grayson"/>
    <s v="Consumer"/>
    <s v="United States"/>
    <x v="280"/>
    <x v="1"/>
    <n v="95207"/>
    <s v="West"/>
    <s v="OFF-PA-10002005"/>
    <s v="Office Supplies"/>
    <s v="Paper"/>
    <s v="Xerox 225"/>
    <x v="91"/>
    <n v="2"/>
    <n v="0"/>
    <n v="6.2208000000000006"/>
  </r>
  <r>
    <n v="4355"/>
    <s v="CA-2017-153654"/>
    <d v="2017-11-24T00:00:00"/>
    <d v="2017-11-26T00:00:00"/>
    <s v="Second Class"/>
    <s v="MD-17860"/>
    <s v="Michael Dominguez"/>
    <s v="Corporate"/>
    <s v="United States"/>
    <x v="153"/>
    <x v="3"/>
    <n v="28806"/>
    <s v="South"/>
    <s v="OFF-BI-10004465"/>
    <s v="Office Supplies"/>
    <s v="Binders"/>
    <s v="Avery Durable Slant Ring Binders"/>
    <x v="3006"/>
    <n v="8"/>
    <n v="0.7"/>
    <n v="-12.671999999999997"/>
  </r>
  <r>
    <n v="4356"/>
    <s v="CA-2015-155600"/>
    <d v="2015-12-04T00:00:00"/>
    <d v="2015-12-07T00:00:00"/>
    <s v="Second Class"/>
    <s v="RO-19780"/>
    <s v="Rose O'Brian"/>
    <s v="Consumer"/>
    <s v="United States"/>
    <x v="300"/>
    <x v="18"/>
    <n v="37042"/>
    <s v="South"/>
    <s v="OFF-BI-10000545"/>
    <s v="Office Supplies"/>
    <s v="Binders"/>
    <s v="GBC Ibimaster 500 Manual ProClick Binding System"/>
    <x v="3321"/>
    <n v="7"/>
    <n v="0.7"/>
    <n v="-1065.3719999999998"/>
  </r>
  <r>
    <n v="4357"/>
    <s v="CA-2015-155600"/>
    <d v="2015-12-04T00:00:00"/>
    <d v="2015-12-07T00:00:00"/>
    <s v="Second Class"/>
    <s v="RO-19780"/>
    <s v="Rose O'Brian"/>
    <s v="Consumer"/>
    <s v="United States"/>
    <x v="300"/>
    <x v="18"/>
    <n v="37042"/>
    <s v="South"/>
    <s v="OFF-AR-10003752"/>
    <s v="Office Supplies"/>
    <s v="Art"/>
    <s v="Deluxe Chalkboard Eraser Cleaner"/>
    <x v="3322"/>
    <n v="4"/>
    <n v="0.2"/>
    <n v="12.011999999999999"/>
  </r>
  <r>
    <n v="4358"/>
    <s v="CA-2017-162565"/>
    <d v="2017-12-11T00:00:00"/>
    <d v="2017-12-11T00:00:00"/>
    <s v="Same Day"/>
    <s v="RR-19315"/>
    <s v="Ralph Ritter"/>
    <s v="Consumer"/>
    <s v="United States"/>
    <x v="34"/>
    <x v="10"/>
    <n v="60505"/>
    <s v="Central"/>
    <s v="OFF-PA-10001937"/>
    <s v="Office Supplies"/>
    <s v="Paper"/>
    <s v="Xerox 21"/>
    <x v="563"/>
    <n v="2"/>
    <n v="0.2"/>
    <n v="3.6288"/>
  </r>
  <r>
    <n v="4359"/>
    <s v="CA-2017-162565"/>
    <d v="2017-12-11T00:00:00"/>
    <d v="2017-12-11T00:00:00"/>
    <s v="Same Day"/>
    <s v="RR-19315"/>
    <s v="Ralph Ritter"/>
    <s v="Consumer"/>
    <s v="United States"/>
    <x v="34"/>
    <x v="10"/>
    <n v="60505"/>
    <s v="Central"/>
    <s v="FUR-FU-10004306"/>
    <s v="Furniture"/>
    <s v="Furnishings"/>
    <s v="Electrix Halogen Magnifier Lamp"/>
    <x v="3323"/>
    <n v="1"/>
    <n v="0.6"/>
    <n v="-66.061999999999998"/>
  </r>
  <r>
    <n v="4360"/>
    <s v="CA-2017-162565"/>
    <d v="2017-12-11T00:00:00"/>
    <d v="2017-12-11T00:00:00"/>
    <s v="Same Day"/>
    <s v="RR-19315"/>
    <s v="Ralph Ritter"/>
    <s v="Consumer"/>
    <s v="United States"/>
    <x v="34"/>
    <x v="10"/>
    <n v="60505"/>
    <s v="Central"/>
    <s v="FUR-CH-10003973"/>
    <s v="Furniture"/>
    <s v="Chairs"/>
    <s v="GuestStacker Chair with Chrome Finish Legs"/>
    <x v="3324"/>
    <n v="2"/>
    <n v="0.3"/>
    <n v="-14.870399999999961"/>
  </r>
  <r>
    <n v="4361"/>
    <s v="CA-2016-127642"/>
    <d v="2016-05-21T00:00:00"/>
    <d v="2016-05-23T00:00:00"/>
    <s v="First Class"/>
    <s v="CP-12340"/>
    <s v="Christine Phan"/>
    <s v="Corporate"/>
    <s v="United States"/>
    <x v="99"/>
    <x v="34"/>
    <n v="2886"/>
    <s v="East"/>
    <s v="OFF-PA-10000565"/>
    <s v="Office Supplies"/>
    <s v="Paper"/>
    <s v="Easy-staple paper"/>
    <x v="1375"/>
    <n v="2"/>
    <n v="0"/>
    <n v="54.860399999999998"/>
  </r>
  <r>
    <n v="4362"/>
    <s v="US-2017-163195"/>
    <d v="2017-02-17T00:00:00"/>
    <d v="2017-02-21T00:00:00"/>
    <s v="Second Class"/>
    <s v="LL-16840"/>
    <s v="Lauren Leatherbury"/>
    <s v="Consumer"/>
    <s v="United States"/>
    <x v="240"/>
    <x v="28"/>
    <n v="70506"/>
    <s v="South"/>
    <s v="TEC-PH-10003875"/>
    <s v="Technology"/>
    <s v="Phones"/>
    <s v="KLD Oscar II Style Snap-on Ultra Thin Side Flip Synthetic Leather Cover Case for HTC One HTC M7"/>
    <x v="3325"/>
    <n v="3"/>
    <n v="0"/>
    <n v="8.4563999999999986"/>
  </r>
  <r>
    <n v="4363"/>
    <s v="CA-2017-111332"/>
    <d v="2017-05-20T00:00:00"/>
    <d v="2017-05-22T00:00:00"/>
    <s v="Second Class"/>
    <s v="NC-18340"/>
    <s v="Nat Carroll"/>
    <s v="Consumer"/>
    <s v="United States"/>
    <x v="402"/>
    <x v="46"/>
    <n v="58103"/>
    <s v="Central"/>
    <s v="OFF-AR-10001953"/>
    <s v="Office Supplies"/>
    <s v="Art"/>
    <s v="Boston 1645 Deluxe Heavier-Duty Electric Pencil Sharpener"/>
    <x v="3326"/>
    <n v="3"/>
    <n v="0"/>
    <n v="35.623800000000003"/>
  </r>
  <r>
    <n v="4364"/>
    <s v="CA-2017-111332"/>
    <d v="2017-05-20T00:00:00"/>
    <d v="2017-05-22T00:00:00"/>
    <s v="Second Class"/>
    <s v="NC-18340"/>
    <s v="Nat Carroll"/>
    <s v="Consumer"/>
    <s v="United States"/>
    <x v="402"/>
    <x v="46"/>
    <n v="58103"/>
    <s v="Central"/>
    <s v="OFF-AR-10001374"/>
    <s v="Office Supplies"/>
    <s v="Art"/>
    <s v="BIC Brite Liner Highlighters, Chisel Tip"/>
    <x v="243"/>
    <n v="4"/>
    <n v="0"/>
    <n v="8.2943999999999996"/>
  </r>
  <r>
    <n v="4365"/>
    <s v="CA-2017-111332"/>
    <d v="2017-05-20T00:00:00"/>
    <d v="2017-05-22T00:00:00"/>
    <s v="Second Class"/>
    <s v="NC-18340"/>
    <s v="Nat Carroll"/>
    <s v="Consumer"/>
    <s v="United States"/>
    <x v="402"/>
    <x v="46"/>
    <n v="58103"/>
    <s v="Central"/>
    <s v="OFF-ST-10003816"/>
    <s v="Office Supplies"/>
    <s v="Storage"/>
    <s v="Fellowes High-Stak Drawer Files"/>
    <x v="3327"/>
    <n v="4"/>
    <n v="0"/>
    <n v="162.09479999999996"/>
  </r>
  <r>
    <n v="4366"/>
    <s v="CA-2017-111332"/>
    <d v="2017-05-20T00:00:00"/>
    <d v="2017-05-22T00:00:00"/>
    <s v="Second Class"/>
    <s v="NC-18340"/>
    <s v="Nat Carroll"/>
    <s v="Consumer"/>
    <s v="United States"/>
    <x v="402"/>
    <x v="46"/>
    <n v="58103"/>
    <s v="Central"/>
    <s v="OFF-FA-10001843"/>
    <s v="Office Supplies"/>
    <s v="Fasteners"/>
    <s v="Staples"/>
    <x v="3328"/>
    <n v="3"/>
    <n v="0"/>
    <n v="3.4827000000000004"/>
  </r>
  <r>
    <n v="4367"/>
    <s v="CA-2017-111332"/>
    <d v="2017-05-20T00:00:00"/>
    <d v="2017-05-22T00:00:00"/>
    <s v="Second Class"/>
    <s v="NC-18340"/>
    <s v="Nat Carroll"/>
    <s v="Consumer"/>
    <s v="United States"/>
    <x v="402"/>
    <x v="46"/>
    <n v="58103"/>
    <s v="Central"/>
    <s v="OFF-AR-10000657"/>
    <s v="Office Supplies"/>
    <s v="Art"/>
    <s v="Binney &amp; Smith inkTank Desk Highlighter, Chisel Tip, Yellow, 12/Box"/>
    <x v="3329"/>
    <n v="10"/>
    <n v="0"/>
    <n v="7.094999999999998"/>
  </r>
  <r>
    <n v="4368"/>
    <s v="CA-2017-117044"/>
    <d v="2017-09-11T00:00:00"/>
    <d v="2017-09-13T00:00:00"/>
    <s v="Second Class"/>
    <s v="HA-14920"/>
    <s v="Helen Andreada"/>
    <s v="Consumer"/>
    <s v="United States"/>
    <x v="22"/>
    <x v="10"/>
    <n v="60623"/>
    <s v="Central"/>
    <s v="OFF-FA-10000936"/>
    <s v="Office Supplies"/>
    <s v="Fasteners"/>
    <s v="Acco Hot Clips Clips to Go"/>
    <x v="3330"/>
    <n v="4"/>
    <n v="0.2"/>
    <n v="3.2899999999999996"/>
  </r>
  <r>
    <n v="4369"/>
    <s v="CA-2017-117044"/>
    <d v="2017-09-11T00:00:00"/>
    <d v="2017-09-13T00:00:00"/>
    <s v="Second Class"/>
    <s v="HA-14920"/>
    <s v="Helen Andreada"/>
    <s v="Consumer"/>
    <s v="United States"/>
    <x v="22"/>
    <x v="10"/>
    <n v="60623"/>
    <s v="Central"/>
    <s v="OFF-PA-10003657"/>
    <s v="Office Supplies"/>
    <s v="Paper"/>
    <s v="Xerox 1927"/>
    <x v="3331"/>
    <n v="6"/>
    <n v="0.2"/>
    <n v="6.4199999999999964"/>
  </r>
  <r>
    <n v="4370"/>
    <s v="US-2016-165078"/>
    <d v="2016-11-05T00:00:00"/>
    <d v="2016-11-10T00:00:00"/>
    <s v="Standard Class"/>
    <s v="MA-17995"/>
    <s v="Michelle Arnett"/>
    <s v="Home Office"/>
    <s v="United States"/>
    <x v="104"/>
    <x v="14"/>
    <n v="46226"/>
    <s v="Central"/>
    <s v="OFF-BI-10001989"/>
    <s v="Office Supplies"/>
    <s v="Binders"/>
    <s v="Premium Transparent Presentation Covers by GBC"/>
    <x v="1744"/>
    <n v="5"/>
    <n v="0"/>
    <n v="50.351999999999997"/>
  </r>
  <r>
    <n v="4371"/>
    <s v="US-2016-165078"/>
    <d v="2016-11-05T00:00:00"/>
    <d v="2016-11-10T00:00:00"/>
    <s v="Standard Class"/>
    <s v="MA-17995"/>
    <s v="Michelle Arnett"/>
    <s v="Home Office"/>
    <s v="United States"/>
    <x v="104"/>
    <x v="14"/>
    <n v="46226"/>
    <s v="Central"/>
    <s v="OFF-AR-10002987"/>
    <s v="Office Supplies"/>
    <s v="Art"/>
    <s v="Prismacolor Color Pencil Set"/>
    <x v="2010"/>
    <n v="2"/>
    <n v="0"/>
    <n v="16.268800000000002"/>
  </r>
  <r>
    <n v="4372"/>
    <s v="US-2016-165078"/>
    <d v="2016-11-05T00:00:00"/>
    <d v="2016-11-10T00:00:00"/>
    <s v="Standard Class"/>
    <s v="MA-17995"/>
    <s v="Michelle Arnett"/>
    <s v="Home Office"/>
    <s v="United States"/>
    <x v="104"/>
    <x v="14"/>
    <n v="46226"/>
    <s v="Central"/>
    <s v="OFF-LA-10000414"/>
    <s v="Office Supplies"/>
    <s v="Labels"/>
    <s v="Avery 503"/>
    <x v="2678"/>
    <n v="5"/>
    <n v="0"/>
    <n v="24.84"/>
  </r>
  <r>
    <n v="4373"/>
    <s v="US-2017-169320"/>
    <d v="2017-07-23T00:00:00"/>
    <d v="2017-07-25T00:00:00"/>
    <s v="Second Class"/>
    <s v="LH-16900"/>
    <s v="Lena Hernandez"/>
    <s v="Consumer"/>
    <s v="United States"/>
    <x v="403"/>
    <x v="14"/>
    <n v="46514"/>
    <s v="Central"/>
    <s v="OFF-AR-10003602"/>
    <s v="Office Supplies"/>
    <s v="Art"/>
    <s v="Quartet Omega Colored Chalk, 12/Pack"/>
    <x v="2643"/>
    <n v="2"/>
    <n v="0"/>
    <n v="5.4895999999999994"/>
  </r>
  <r>
    <n v="4374"/>
    <s v="US-2017-169320"/>
    <d v="2017-07-23T00:00:00"/>
    <d v="2017-07-25T00:00:00"/>
    <s v="Second Class"/>
    <s v="LH-16900"/>
    <s v="Lena Hernandez"/>
    <s v="Consumer"/>
    <s v="United States"/>
    <x v="403"/>
    <x v="14"/>
    <n v="46514"/>
    <s v="Central"/>
    <s v="TEC-AC-10002550"/>
    <s v="Technology"/>
    <s v="Accessories"/>
    <s v="Memorex 25GB 6X Branded Blu-Ray Recordable Disc, 30/Pack"/>
    <x v="3332"/>
    <n v="5"/>
    <n v="0"/>
    <n v="11.182499999999997"/>
  </r>
  <r>
    <n v="4375"/>
    <s v="CA-2016-158575"/>
    <d v="2016-11-18T00:00:00"/>
    <d v="2016-11-24T00:00:00"/>
    <s v="Standard Class"/>
    <s v="SB-20290"/>
    <s v="Sean Braxton"/>
    <s v="Corporate"/>
    <s v="United States"/>
    <x v="239"/>
    <x v="24"/>
    <n v="44240"/>
    <s v="East"/>
    <s v="OFF-AP-10002998"/>
    <s v="Office Supplies"/>
    <s v="Appliances"/>
    <s v="Holmes 99% HEPA Air Purifier"/>
    <x v="3333"/>
    <n v="6"/>
    <n v="0.2"/>
    <n v="16.894799999999996"/>
  </r>
  <r>
    <n v="4376"/>
    <s v="CA-2014-166954"/>
    <d v="2014-04-25T00:00:00"/>
    <d v="2014-04-30T00:00:00"/>
    <s v="Standard Class"/>
    <s v="BT-11305"/>
    <s v="Beth Thompson"/>
    <s v="Home Office"/>
    <s v="United States"/>
    <x v="404"/>
    <x v="1"/>
    <n v="91776"/>
    <s v="West"/>
    <s v="FUR-FU-10003708"/>
    <s v="Furniture"/>
    <s v="Furnishings"/>
    <s v="Tenex Traditional Chairmats for Medium Pile Carpet, Standard Lip, 36&quot; x 48&quot;"/>
    <x v="3334"/>
    <n v="5"/>
    <n v="0"/>
    <n v="63.682499999999997"/>
  </r>
  <r>
    <n v="4377"/>
    <s v="CA-2014-166954"/>
    <d v="2014-04-25T00:00:00"/>
    <d v="2014-04-30T00:00:00"/>
    <s v="Standard Class"/>
    <s v="BT-11305"/>
    <s v="Beth Thompson"/>
    <s v="Home Office"/>
    <s v="United States"/>
    <x v="404"/>
    <x v="1"/>
    <n v="91776"/>
    <s v="West"/>
    <s v="OFF-AP-10001391"/>
    <s v="Office Supplies"/>
    <s v="Appliances"/>
    <s v="Kensington 6 Outlet MasterPiece HOMEOFFICE Power Control Center"/>
    <x v="3335"/>
    <n v="3"/>
    <n v="0"/>
    <n v="78.508799999999965"/>
  </r>
  <r>
    <n v="4378"/>
    <s v="CA-2014-166954"/>
    <d v="2014-04-25T00:00:00"/>
    <d v="2014-04-30T00:00:00"/>
    <s v="Standard Class"/>
    <s v="BT-11305"/>
    <s v="Beth Thompson"/>
    <s v="Home Office"/>
    <s v="United States"/>
    <x v="404"/>
    <x v="1"/>
    <n v="91776"/>
    <s v="West"/>
    <s v="FUR-CH-10003973"/>
    <s v="Furniture"/>
    <s v="Chairs"/>
    <s v="GuestStacker Chair with Chrome Finish Legs"/>
    <x v="3336"/>
    <n v="5"/>
    <n v="0.2"/>
    <n v="148.70400000000006"/>
  </r>
  <r>
    <n v="4379"/>
    <s v="CA-2015-140830"/>
    <d v="2015-11-30T00:00:00"/>
    <d v="2015-12-02T00:00:00"/>
    <s v="Second Class"/>
    <s v="PS-18970"/>
    <s v="Paul Stevenson"/>
    <s v="Home Office"/>
    <s v="United States"/>
    <x v="0"/>
    <x v="0"/>
    <n v="42420"/>
    <s v="South"/>
    <s v="OFF-EN-10000461"/>
    <s v="Office Supplies"/>
    <s v="Envelopes"/>
    <s v="#10- 4 1/8&quot; x 9 1/2&quot; Recycled Envelopes"/>
    <x v="2053"/>
    <n v="2"/>
    <n v="0"/>
    <n v="8.2156000000000002"/>
  </r>
  <r>
    <n v="4380"/>
    <s v="CA-2015-140830"/>
    <d v="2015-11-30T00:00:00"/>
    <d v="2015-12-02T00:00:00"/>
    <s v="Second Class"/>
    <s v="PS-18970"/>
    <s v="Paul Stevenson"/>
    <s v="Home Office"/>
    <s v="United States"/>
    <x v="0"/>
    <x v="0"/>
    <n v="42420"/>
    <s v="South"/>
    <s v="OFF-EN-10002831"/>
    <s v="Office Supplies"/>
    <s v="Envelopes"/>
    <s v="Tyvek  Top-Opening Peel &amp; Seel  Envelopes, Gray"/>
    <x v="3337"/>
    <n v="2"/>
    <n v="0"/>
    <n v="32.345999999999997"/>
  </r>
  <r>
    <n v="4381"/>
    <s v="CA-2015-152891"/>
    <d v="2015-10-25T00:00:00"/>
    <d v="2015-10-30T00:00:00"/>
    <s v="Standard Class"/>
    <s v="TB-21625"/>
    <s v="Trudy Brown"/>
    <s v="Consumer"/>
    <s v="United States"/>
    <x v="8"/>
    <x v="1"/>
    <n v="94110"/>
    <s v="West"/>
    <s v="OFF-AR-10004648"/>
    <s v="Office Supplies"/>
    <s v="Art"/>
    <s v="Boston 19500 Mighty Mite Electric Pencil Sharpener"/>
    <x v="780"/>
    <n v="3"/>
    <n v="0"/>
    <n v="16.3215"/>
  </r>
  <r>
    <n v="4382"/>
    <s v="CA-2015-152891"/>
    <d v="2015-10-25T00:00:00"/>
    <d v="2015-10-30T00:00:00"/>
    <s v="Standard Class"/>
    <s v="TB-21625"/>
    <s v="Trudy Brown"/>
    <s v="Consumer"/>
    <s v="United States"/>
    <x v="8"/>
    <x v="1"/>
    <n v="94110"/>
    <s v="West"/>
    <s v="FUR-TA-10001857"/>
    <s v="Furniture"/>
    <s v="Tables"/>
    <s v="Balt Solid Wood Rectangular Table"/>
    <x v="3338"/>
    <n v="3"/>
    <n v="0.2"/>
    <n v="-31.64700000000002"/>
  </r>
  <r>
    <n v="4383"/>
    <s v="US-2015-122784"/>
    <d v="2015-07-20T00:00:00"/>
    <d v="2015-07-27T00:00:00"/>
    <s v="Standard Class"/>
    <s v="RA-19915"/>
    <s v="Russell Applegate"/>
    <s v="Consumer"/>
    <s v="United States"/>
    <x v="336"/>
    <x v="10"/>
    <n v="60035"/>
    <s v="Central"/>
    <s v="OFF-BI-10000546"/>
    <s v="Office Supplies"/>
    <s v="Binders"/>
    <s v="Avery Durable Binders"/>
    <x v="3339"/>
    <n v="5"/>
    <n v="0.8"/>
    <n v="-4.4639999999999995"/>
  </r>
  <r>
    <n v="4384"/>
    <s v="US-2015-122784"/>
    <d v="2015-07-20T00:00:00"/>
    <d v="2015-07-27T00:00:00"/>
    <s v="Standard Class"/>
    <s v="RA-19915"/>
    <s v="Russell Applegate"/>
    <s v="Consumer"/>
    <s v="United States"/>
    <x v="336"/>
    <x v="10"/>
    <n v="60035"/>
    <s v="Central"/>
    <s v="FUR-BO-10004690"/>
    <s v="Furniture"/>
    <s v="Bookcases"/>
    <s v="O'Sullivan Cherrywood Estates Traditional Barrister Bookcase"/>
    <x v="3340"/>
    <n v="4"/>
    <n v="0.3"/>
    <n v="-126.48159999999999"/>
  </r>
  <r>
    <n v="4385"/>
    <s v="US-2015-122784"/>
    <d v="2015-07-20T00:00:00"/>
    <d v="2015-07-27T00:00:00"/>
    <s v="Standard Class"/>
    <s v="RA-19915"/>
    <s v="Russell Applegate"/>
    <s v="Consumer"/>
    <s v="United States"/>
    <x v="336"/>
    <x v="10"/>
    <n v="60035"/>
    <s v="Central"/>
    <s v="TEC-PH-10001557"/>
    <s v="Technology"/>
    <s v="Phones"/>
    <s v="Pyle PMP37LED"/>
    <x v="2081"/>
    <n v="2"/>
    <n v="0.2"/>
    <n v="13.438599999999994"/>
  </r>
  <r>
    <n v="4386"/>
    <s v="US-2015-122784"/>
    <d v="2015-07-20T00:00:00"/>
    <d v="2015-07-27T00:00:00"/>
    <s v="Standard Class"/>
    <s v="RA-19915"/>
    <s v="Russell Applegate"/>
    <s v="Consumer"/>
    <s v="United States"/>
    <x v="336"/>
    <x v="10"/>
    <n v="60035"/>
    <s v="Central"/>
    <s v="FUR-BO-10002545"/>
    <s v="Furniture"/>
    <s v="Bookcases"/>
    <s v="Atlantic Metals Mobile 3-Shelf Bookcases, Custom Colors"/>
    <x v="3341"/>
    <n v="5"/>
    <n v="0.3"/>
    <n v="-52.195999999999913"/>
  </r>
  <r>
    <n v="4387"/>
    <s v="CA-2016-156811"/>
    <d v="2016-10-27T00:00:00"/>
    <d v="2016-11-02T00:00:00"/>
    <s v="Standard Class"/>
    <s v="BP-11095"/>
    <s v="Bart Pistole"/>
    <s v="Corporate"/>
    <s v="United States"/>
    <x v="8"/>
    <x v="1"/>
    <n v="94122"/>
    <s v="West"/>
    <s v="OFF-AP-10001366"/>
    <s v="Office Supplies"/>
    <s v="Appliances"/>
    <s v="Staple holder"/>
    <x v="2911"/>
    <n v="4"/>
    <n v="0"/>
    <n v="11.858400000000003"/>
  </r>
  <r>
    <n v="4388"/>
    <s v="CA-2016-156811"/>
    <d v="2016-10-27T00:00:00"/>
    <d v="2016-11-02T00:00:00"/>
    <s v="Standard Class"/>
    <s v="BP-11095"/>
    <s v="Bart Pistole"/>
    <s v="Corporate"/>
    <s v="United States"/>
    <x v="8"/>
    <x v="1"/>
    <n v="94122"/>
    <s v="West"/>
    <s v="OFF-BI-10001628"/>
    <s v="Office Supplies"/>
    <s v="Binders"/>
    <s v="Acco Data Flex Cable Posts For Top &amp; Bottom Load Binders, 6&quot; Capacity"/>
    <x v="3148"/>
    <n v="3"/>
    <n v="0.2"/>
    <n v="7.822499999999998"/>
  </r>
  <r>
    <n v="4389"/>
    <s v="CA-2017-111556"/>
    <d v="2017-11-20T00:00:00"/>
    <d v="2017-11-22T00:00:00"/>
    <s v="First Class"/>
    <s v="CD-11920"/>
    <s v="Carlos Daly"/>
    <s v="Consumer"/>
    <s v="United States"/>
    <x v="20"/>
    <x v="15"/>
    <n v="10035"/>
    <s v="East"/>
    <s v="OFF-PA-10003651"/>
    <s v="Office Supplies"/>
    <s v="Paper"/>
    <s v="Xerox 1968"/>
    <x v="1172"/>
    <n v="7"/>
    <n v="0"/>
    <n v="22.444800000000001"/>
  </r>
  <r>
    <n v="4390"/>
    <s v="CA-2017-111556"/>
    <d v="2017-11-20T00:00:00"/>
    <d v="2017-11-22T00:00:00"/>
    <s v="First Class"/>
    <s v="CD-11920"/>
    <s v="Carlos Daly"/>
    <s v="Consumer"/>
    <s v="United States"/>
    <x v="20"/>
    <x v="15"/>
    <n v="10035"/>
    <s v="East"/>
    <s v="FUR-BO-10003159"/>
    <s v="Furniture"/>
    <s v="Bookcases"/>
    <s v="Sauder Camden County Collection Libraries, Planked Cherry Finish"/>
    <x v="3342"/>
    <n v="2"/>
    <n v="0.2"/>
    <n v="-25.295600000000022"/>
  </r>
  <r>
    <n v="4391"/>
    <s v="CA-2017-111556"/>
    <d v="2017-11-20T00:00:00"/>
    <d v="2017-11-22T00:00:00"/>
    <s v="First Class"/>
    <s v="CD-11920"/>
    <s v="Carlos Daly"/>
    <s v="Consumer"/>
    <s v="United States"/>
    <x v="20"/>
    <x v="15"/>
    <n v="10035"/>
    <s v="East"/>
    <s v="TEC-PH-10001459"/>
    <s v="Technology"/>
    <s v="Phones"/>
    <s v="Samsung Galaxy Mega 6.3"/>
    <x v="3343"/>
    <n v="3"/>
    <n v="0"/>
    <n v="327.59220000000005"/>
  </r>
  <r>
    <n v="4392"/>
    <s v="CA-2017-111556"/>
    <d v="2017-11-20T00:00:00"/>
    <d v="2017-11-22T00:00:00"/>
    <s v="First Class"/>
    <s v="CD-11920"/>
    <s v="Carlos Daly"/>
    <s v="Consumer"/>
    <s v="United States"/>
    <x v="20"/>
    <x v="15"/>
    <n v="10035"/>
    <s v="East"/>
    <s v="OFF-AR-10004602"/>
    <s v="Office Supplies"/>
    <s v="Art"/>
    <s v="Boston KS Multi-Size Manual Pencil Sharpener"/>
    <x v="3344"/>
    <n v="3"/>
    <n v="0"/>
    <n v="19.311600000000002"/>
  </r>
  <r>
    <n v="4393"/>
    <s v="CA-2016-108868"/>
    <d v="2016-09-08T00:00:00"/>
    <d v="2016-09-12T00:00:00"/>
    <s v="Standard Class"/>
    <s v="KB-16585"/>
    <s v="Ken Black"/>
    <s v="Corporate"/>
    <s v="United States"/>
    <x v="61"/>
    <x v="5"/>
    <n v="75081"/>
    <s v="Central"/>
    <s v="OFF-AR-10001953"/>
    <s v="Office Supplies"/>
    <s v="Art"/>
    <s v="Boston 1645 Deluxe Heavier-Duty Electric Pencil Sharpener"/>
    <x v="467"/>
    <n v="2"/>
    <n v="0.2"/>
    <n v="6.1572000000000031"/>
  </r>
  <r>
    <n v="4394"/>
    <s v="CA-2016-108868"/>
    <d v="2016-09-08T00:00:00"/>
    <d v="2016-09-12T00:00:00"/>
    <s v="Standard Class"/>
    <s v="KB-16585"/>
    <s v="Ken Black"/>
    <s v="Corporate"/>
    <s v="United States"/>
    <x v="61"/>
    <x v="5"/>
    <n v="75081"/>
    <s v="Central"/>
    <s v="TEC-PH-10000923"/>
    <s v="Technology"/>
    <s v="Phones"/>
    <s v="Belkin SportFit Armband For iPhone 5s/5c, Fuchsia"/>
    <x v="3345"/>
    <n v="5"/>
    <n v="0.2"/>
    <n v="21.735500000000002"/>
  </r>
  <r>
    <n v="4395"/>
    <s v="CA-2014-142965"/>
    <d v="2014-07-20T00:00:00"/>
    <d v="2014-07-20T00:00:00"/>
    <s v="Same Day"/>
    <s v="SW-20245"/>
    <s v="Scot Wooten"/>
    <s v="Consumer"/>
    <s v="United States"/>
    <x v="24"/>
    <x v="24"/>
    <n v="45503"/>
    <s v="East"/>
    <s v="OFF-ST-10002583"/>
    <s v="Office Supplies"/>
    <s v="Storage"/>
    <s v="Fellowes Neat Ideas Storage Cubes"/>
    <x v="3346"/>
    <n v="1"/>
    <n v="0.2"/>
    <n v="-5.1968000000000005"/>
  </r>
  <r>
    <n v="4396"/>
    <s v="CA-2014-142965"/>
    <d v="2014-07-20T00:00:00"/>
    <d v="2014-07-20T00:00:00"/>
    <s v="Same Day"/>
    <s v="SW-20245"/>
    <s v="Scot Wooten"/>
    <s v="Consumer"/>
    <s v="United States"/>
    <x v="24"/>
    <x v="24"/>
    <n v="45503"/>
    <s v="East"/>
    <s v="OFF-BI-10000977"/>
    <s v="Office Supplies"/>
    <s v="Binders"/>
    <s v="Ibico Plastic Spiral Binding Combs"/>
    <x v="3347"/>
    <n v="3"/>
    <n v="0.7"/>
    <n v="-21.887999999999991"/>
  </r>
  <r>
    <n v="4397"/>
    <s v="CA-2016-148740"/>
    <d v="2016-11-15T00:00:00"/>
    <d v="2016-11-19T00:00:00"/>
    <s v="Standard Class"/>
    <s v="AH-10690"/>
    <s v="Anna Häberlin"/>
    <s v="Corporate"/>
    <s v="United States"/>
    <x v="70"/>
    <x v="1"/>
    <n v="92024"/>
    <s v="West"/>
    <s v="TEC-PH-10002549"/>
    <s v="Technology"/>
    <s v="Phones"/>
    <s v="Polycom SoundPoint IP 450 VoIP phone"/>
    <x v="3348"/>
    <n v="2"/>
    <n v="0.2"/>
    <n v="27.103200000000001"/>
  </r>
  <r>
    <n v="4398"/>
    <s v="US-2014-138758"/>
    <d v="2014-07-07T00:00:00"/>
    <d v="2014-07-11T00:00:00"/>
    <s v="Standard Class"/>
    <s v="JL-15835"/>
    <s v="John Lee"/>
    <s v="Consumer"/>
    <s v="United States"/>
    <x v="10"/>
    <x v="9"/>
    <n v="19120"/>
    <s v="East"/>
    <s v="FUR-CH-10002880"/>
    <s v="Furniture"/>
    <s v="Chairs"/>
    <s v="Global High-Back Leather Tilter, Burgundy"/>
    <x v="3349"/>
    <n v="2"/>
    <n v="0.3"/>
    <n v="-46.736200000000011"/>
  </r>
  <r>
    <n v="4399"/>
    <s v="US-2014-138758"/>
    <d v="2014-07-07T00:00:00"/>
    <d v="2014-07-11T00:00:00"/>
    <s v="Standard Class"/>
    <s v="JL-15835"/>
    <s v="John Lee"/>
    <s v="Consumer"/>
    <s v="United States"/>
    <x v="10"/>
    <x v="9"/>
    <n v="19120"/>
    <s v="East"/>
    <s v="FUR-FU-10003039"/>
    <s v="Furniture"/>
    <s v="Furnishings"/>
    <s v="Howard Miller 11-1/2&quot; Diameter Grantwood Wall Clock"/>
    <x v="3350"/>
    <n v="2"/>
    <n v="0.2"/>
    <n v="12.0764"/>
  </r>
  <r>
    <n v="4400"/>
    <s v="CA-2016-131737"/>
    <d v="2016-03-17T00:00:00"/>
    <d v="2016-03-17T00:00:00"/>
    <s v="Same Day"/>
    <s v="GZ-14470"/>
    <s v="Gary Zandusky"/>
    <s v="Consumer"/>
    <s v="United States"/>
    <x v="29"/>
    <x v="39"/>
    <n v="21044"/>
    <s v="East"/>
    <s v="OFF-EN-10003055"/>
    <s v="Office Supplies"/>
    <s v="Envelopes"/>
    <s v="Blue String-Tie &amp; Button Interoffice Envelopes, 10 x 13"/>
    <x v="3351"/>
    <n v="5"/>
    <n v="0"/>
    <n v="89.954999999999984"/>
  </r>
  <r>
    <n v="4401"/>
    <s v="CA-2016-131737"/>
    <d v="2016-03-17T00:00:00"/>
    <d v="2016-03-17T00:00:00"/>
    <s v="Same Day"/>
    <s v="GZ-14470"/>
    <s v="Gary Zandusky"/>
    <s v="Consumer"/>
    <s v="United States"/>
    <x v="29"/>
    <x v="39"/>
    <n v="21044"/>
    <s v="East"/>
    <s v="OFF-AP-10002945"/>
    <s v="Office Supplies"/>
    <s v="Appliances"/>
    <s v="Honeywell Enviracaire Portable HEPA Air Cleaner for 17' x 22' Room"/>
    <x v="3352"/>
    <n v="3"/>
    <n v="0"/>
    <n v="297.64349999999996"/>
  </r>
  <r>
    <n v="4402"/>
    <s v="CA-2016-131737"/>
    <d v="2016-03-17T00:00:00"/>
    <d v="2016-03-17T00:00:00"/>
    <s v="Same Day"/>
    <s v="GZ-14470"/>
    <s v="Gary Zandusky"/>
    <s v="Consumer"/>
    <s v="United States"/>
    <x v="29"/>
    <x v="39"/>
    <n v="21044"/>
    <s v="East"/>
    <s v="FUR-FU-10004306"/>
    <s v="Furniture"/>
    <s v="Furnishings"/>
    <s v="Electrix Halogen Magnifier Lamp"/>
    <x v="3353"/>
    <n v="5"/>
    <n v="0"/>
    <n v="252.59"/>
  </r>
  <r>
    <n v="4403"/>
    <s v="CA-2016-114538"/>
    <d v="2016-12-26T00:00:00"/>
    <d v="2016-12-27T00:00:00"/>
    <s v="First Class"/>
    <s v="RC-19825"/>
    <s v="Roy Collins"/>
    <s v="Consumer"/>
    <s v="United States"/>
    <x v="77"/>
    <x v="22"/>
    <n v="80906"/>
    <s v="West"/>
    <s v="OFF-AR-10002445"/>
    <s v="Office Supplies"/>
    <s v="Art"/>
    <s v="SANFORD Major Accent Highlighters"/>
    <x v="3354"/>
    <n v="2"/>
    <n v="0.2"/>
    <n v="2.5488000000000004"/>
  </r>
  <r>
    <n v="4404"/>
    <s v="CA-2014-127936"/>
    <d v="2014-09-02T00:00:00"/>
    <d v="2014-09-04T00:00:00"/>
    <s v="First Class"/>
    <s v="CL-12565"/>
    <s v="Clay Ludtke"/>
    <s v="Consumer"/>
    <s v="United States"/>
    <x v="20"/>
    <x v="15"/>
    <n v="10009"/>
    <s v="East"/>
    <s v="OFF-AR-10002445"/>
    <s v="Office Supplies"/>
    <s v="Art"/>
    <s v="SANFORD Major Accent Highlighters"/>
    <x v="3355"/>
    <n v="3"/>
    <n v="0"/>
    <n v="8.071200000000001"/>
  </r>
  <r>
    <n v="4405"/>
    <s v="CA-2015-164336"/>
    <d v="2015-07-05T00:00:00"/>
    <d v="2015-07-10T00:00:00"/>
    <s v="Standard Class"/>
    <s v="MW-18220"/>
    <s v="Mitch Webber"/>
    <s v="Consumer"/>
    <s v="United States"/>
    <x v="10"/>
    <x v="9"/>
    <n v="19140"/>
    <s v="East"/>
    <s v="TEC-AC-10002345"/>
    <s v="Technology"/>
    <s v="Accessories"/>
    <s v="HP Standard 104 key PS/2 Keyboard"/>
    <x v="3356"/>
    <n v="3"/>
    <n v="0.2"/>
    <n v="2.1749999999999989"/>
  </r>
  <r>
    <n v="4406"/>
    <s v="CA-2015-164336"/>
    <d v="2015-07-05T00:00:00"/>
    <d v="2015-07-10T00:00:00"/>
    <s v="Standard Class"/>
    <s v="MW-18220"/>
    <s v="Mitch Webber"/>
    <s v="Consumer"/>
    <s v="United States"/>
    <x v="10"/>
    <x v="9"/>
    <n v="19140"/>
    <s v="East"/>
    <s v="OFF-ST-10001558"/>
    <s v="Office Supplies"/>
    <s v="Storage"/>
    <s v="Acco Perma 4000 Stacking Storage Drawers"/>
    <x v="2360"/>
    <n v="3"/>
    <n v="0.2"/>
    <n v="-2.4359999999999999"/>
  </r>
  <r>
    <n v="4407"/>
    <s v="CA-2016-100041"/>
    <d v="2016-11-20T00:00:00"/>
    <d v="2016-11-25T00:00:00"/>
    <s v="Standard Class"/>
    <s v="BF-10975"/>
    <s v="Barbara Fisher"/>
    <s v="Corporate"/>
    <s v="United States"/>
    <x v="38"/>
    <x v="14"/>
    <n v="47201"/>
    <s v="Central"/>
    <s v="OFF-PA-10001622"/>
    <s v="Office Supplies"/>
    <s v="Paper"/>
    <s v="Ampad Poly Cover Wirebound Steno Book, 6&quot; x 9&quot; Assorted Colors, Gregg Ruled"/>
    <x v="3357"/>
    <n v="2"/>
    <n v="0"/>
    <n v="4.0859999999999994"/>
  </r>
  <r>
    <n v="4408"/>
    <s v="CA-2016-100041"/>
    <d v="2016-11-20T00:00:00"/>
    <d v="2016-11-25T00:00:00"/>
    <s v="Standard Class"/>
    <s v="BF-10975"/>
    <s v="Barbara Fisher"/>
    <s v="Corporate"/>
    <s v="United States"/>
    <x v="38"/>
    <x v="14"/>
    <n v="47201"/>
    <s v="Central"/>
    <s v="OFF-PA-10000418"/>
    <s v="Office Supplies"/>
    <s v="Paper"/>
    <s v="Xerox 189"/>
    <x v="1836"/>
    <n v="3"/>
    <n v="0"/>
    <n v="150.98399999999998"/>
  </r>
  <r>
    <n v="4409"/>
    <s v="CA-2016-100041"/>
    <d v="2016-11-20T00:00:00"/>
    <d v="2016-11-25T00:00:00"/>
    <s v="Standard Class"/>
    <s v="BF-10975"/>
    <s v="Barbara Fisher"/>
    <s v="Corporate"/>
    <s v="United States"/>
    <x v="38"/>
    <x v="14"/>
    <n v="47201"/>
    <s v="Central"/>
    <s v="OFF-BI-10000343"/>
    <s v="Office Supplies"/>
    <s v="Binders"/>
    <s v="Pressboard Covers with Storage Hooks, 9 1/2&quot; x 11&quot;, Light Blue"/>
    <x v="3358"/>
    <n v="1"/>
    <n v="0"/>
    <n v="2.3077000000000001"/>
  </r>
  <r>
    <n v="4410"/>
    <s v="US-2014-154879"/>
    <d v="2014-05-06T00:00:00"/>
    <d v="2014-05-11T00:00:00"/>
    <s v="Standard Class"/>
    <s v="SN-20710"/>
    <s v="Steve Nguyen"/>
    <s v="Home Office"/>
    <s v="United States"/>
    <x v="1"/>
    <x v="1"/>
    <n v="90004"/>
    <s v="West"/>
    <s v="OFF-LA-10004425"/>
    <s v="Office Supplies"/>
    <s v="Labels"/>
    <s v="Staple-on labels"/>
    <x v="399"/>
    <n v="2"/>
    <n v="0"/>
    <n v="2.7166000000000001"/>
  </r>
  <r>
    <n v="4411"/>
    <s v="US-2014-154879"/>
    <d v="2014-05-06T00:00:00"/>
    <d v="2014-05-11T00:00:00"/>
    <s v="Standard Class"/>
    <s v="SN-20710"/>
    <s v="Steve Nguyen"/>
    <s v="Home Office"/>
    <s v="United States"/>
    <x v="1"/>
    <x v="1"/>
    <n v="90004"/>
    <s v="West"/>
    <s v="OFF-AR-10001897"/>
    <s v="Office Supplies"/>
    <s v="Art"/>
    <s v="Model L Table or Wall-Mount Pencil Sharpener"/>
    <x v="1557"/>
    <n v="6"/>
    <n v="0"/>
    <n v="30.223200000000002"/>
  </r>
  <r>
    <n v="4412"/>
    <s v="CA-2014-130624"/>
    <d v="2014-06-21T00:00:00"/>
    <d v="2014-06-24T00:00:00"/>
    <s v="First Class"/>
    <s v="TB-21280"/>
    <s v="Toby Braunhardt"/>
    <s v="Consumer"/>
    <s v="United States"/>
    <x v="20"/>
    <x v="15"/>
    <n v="10024"/>
    <s v="East"/>
    <s v="OFF-PA-10003883"/>
    <s v="Office Supplies"/>
    <s v="Paper"/>
    <s v="Message Book, Phone, Wirebound Standard Line Memo, 2 3/4&quot; X 5&quot;"/>
    <x v="1812"/>
    <n v="3"/>
    <n v="0"/>
    <n v="9.0389999999999997"/>
  </r>
  <r>
    <n v="4413"/>
    <s v="CA-2014-130624"/>
    <d v="2014-06-21T00:00:00"/>
    <d v="2014-06-24T00:00:00"/>
    <s v="First Class"/>
    <s v="TB-21280"/>
    <s v="Toby Braunhardt"/>
    <s v="Consumer"/>
    <s v="United States"/>
    <x v="20"/>
    <x v="15"/>
    <n v="10024"/>
    <s v="East"/>
    <s v="TEC-PH-10003963"/>
    <s v="Technology"/>
    <s v="Phones"/>
    <s v="GE 2-Jack Phone Line Splitter"/>
    <x v="903"/>
    <n v="3"/>
    <n v="0"/>
    <n v="160.6722"/>
  </r>
  <r>
    <n v="4414"/>
    <s v="CA-2014-130624"/>
    <d v="2014-06-21T00:00:00"/>
    <d v="2014-06-24T00:00:00"/>
    <s v="First Class"/>
    <s v="TB-21280"/>
    <s v="Toby Braunhardt"/>
    <s v="Consumer"/>
    <s v="United States"/>
    <x v="20"/>
    <x v="15"/>
    <n v="10024"/>
    <s v="East"/>
    <s v="OFF-AP-10001303"/>
    <s v="Office Supplies"/>
    <s v="Appliances"/>
    <s v="Holmes Cool Mist Humidifier for the Whole House with 8-Gallon Output per Day, Extended Life Filter"/>
    <x v="3359"/>
    <n v="3"/>
    <n v="0"/>
    <n v="26.864999999999995"/>
  </r>
  <r>
    <n v="4415"/>
    <s v="CA-2017-132339"/>
    <d v="2017-08-19T00:00:00"/>
    <d v="2017-08-23T00:00:00"/>
    <s v="Standard Class"/>
    <s v="JB-15400"/>
    <s v="Jennifer Braxton"/>
    <s v="Corporate"/>
    <s v="United States"/>
    <x v="104"/>
    <x v="31"/>
    <n v="1841"/>
    <s v="East"/>
    <s v="OFF-BI-10003925"/>
    <s v="Office Supplies"/>
    <s v="Binders"/>
    <s v="Fellowes PB300 Plastic Comb Binding Machine"/>
    <x v="3360"/>
    <n v="1"/>
    <n v="0"/>
    <n v="182.3553"/>
  </r>
  <r>
    <n v="4416"/>
    <s v="CA-2014-153983"/>
    <d v="2014-11-29T00:00:00"/>
    <d v="2014-12-06T00:00:00"/>
    <s v="Standard Class"/>
    <s v="AH-10210"/>
    <s v="Alan Hwang"/>
    <s v="Consumer"/>
    <s v="United States"/>
    <x v="8"/>
    <x v="1"/>
    <n v="94122"/>
    <s v="West"/>
    <s v="TEC-PH-10004586"/>
    <s v="Technology"/>
    <s v="Phones"/>
    <s v="Wilson SignalBoost 841262 DB PRO Amplifier Kit"/>
    <x v="1181"/>
    <n v="2"/>
    <n v="0.2"/>
    <n v="71.989999999999981"/>
  </r>
  <r>
    <n v="4417"/>
    <s v="CA-2014-153983"/>
    <d v="2014-11-29T00:00:00"/>
    <d v="2014-12-06T00:00:00"/>
    <s v="Standard Class"/>
    <s v="AH-10210"/>
    <s v="Alan Hwang"/>
    <s v="Consumer"/>
    <s v="United States"/>
    <x v="8"/>
    <x v="1"/>
    <n v="94122"/>
    <s v="West"/>
    <s v="OFF-FA-10003495"/>
    <s v="Office Supplies"/>
    <s v="Fasteners"/>
    <s v="Staples"/>
    <x v="3361"/>
    <n v="5"/>
    <n v="0"/>
    <n v="15.2"/>
  </r>
  <r>
    <n v="4418"/>
    <s v="CA-2017-112900"/>
    <d v="2017-04-09T00:00:00"/>
    <d v="2017-04-12T00:00:00"/>
    <s v="Second Class"/>
    <s v="KL-16645"/>
    <s v="Ken Lonsdale"/>
    <s v="Consumer"/>
    <s v="United States"/>
    <x v="66"/>
    <x v="12"/>
    <n v="48205"/>
    <s v="Central"/>
    <s v="OFF-BI-10002867"/>
    <s v="Office Supplies"/>
    <s v="Binders"/>
    <s v="GBC Recycled Regency Composition Covers"/>
    <x v="3362"/>
    <n v="8"/>
    <n v="0"/>
    <n v="219.99039999999997"/>
  </r>
  <r>
    <n v="4419"/>
    <s v="CA-2014-160157"/>
    <d v="2014-12-20T00:00:00"/>
    <d v="2014-12-27T00:00:00"/>
    <s v="Standard Class"/>
    <s v="MH-17455"/>
    <s v="Mark Hamilton"/>
    <s v="Consumer"/>
    <s v="United States"/>
    <x v="57"/>
    <x v="24"/>
    <n v="45011"/>
    <s v="East"/>
    <s v="FUR-FU-10003773"/>
    <s v="Furniture"/>
    <s v="Furnishings"/>
    <s v="Eldon Cleatmat Plus Chair Mats for High Pile Carpets"/>
    <x v="3363"/>
    <n v="3"/>
    <n v="0.2"/>
    <n v="-21.470400000000026"/>
  </r>
  <r>
    <n v="4420"/>
    <s v="CA-2014-139633"/>
    <d v="2014-12-17T00:00:00"/>
    <d v="2014-12-24T00:00:00"/>
    <s v="Standard Class"/>
    <s v="EC-14050"/>
    <s v="Erin Creighton"/>
    <s v="Consumer"/>
    <s v="United States"/>
    <x v="38"/>
    <x v="24"/>
    <n v="43229"/>
    <s v="East"/>
    <s v="OFF-BI-10002954"/>
    <s v="Office Supplies"/>
    <s v="Binders"/>
    <s v="Newell 3-Hole Punched Plastic Slotted Magazine Holders for Binders"/>
    <x v="3364"/>
    <n v="4"/>
    <n v="0.7"/>
    <n v="-4.0215999999999994"/>
  </r>
  <r>
    <n v="4421"/>
    <s v="CA-2015-163090"/>
    <d v="2015-11-17T00:00:00"/>
    <d v="2015-11-21T00:00:00"/>
    <s v="Second Class"/>
    <s v="GH-14665"/>
    <s v="Greg Hansen"/>
    <s v="Consumer"/>
    <s v="United States"/>
    <x v="22"/>
    <x v="10"/>
    <n v="60610"/>
    <s v="Central"/>
    <s v="OFF-SU-10002537"/>
    <s v="Office Supplies"/>
    <s v="Supplies"/>
    <s v="Acme Box Cutter Scissors"/>
    <x v="3365"/>
    <n v="5"/>
    <n v="0.2"/>
    <n v="3.0690000000000026"/>
  </r>
  <r>
    <n v="4422"/>
    <s v="CA-2014-117016"/>
    <d v="2014-03-04T00:00:00"/>
    <d v="2014-03-09T00:00:00"/>
    <s v="Standard Class"/>
    <s v="SC-20095"/>
    <s v="Sanjit Chand"/>
    <s v="Consumer"/>
    <s v="United States"/>
    <x v="405"/>
    <x v="2"/>
    <n v="33063"/>
    <s v="South"/>
    <s v="OFF-AR-10001374"/>
    <s v="Office Supplies"/>
    <s v="Art"/>
    <s v="BIC Brite Liner Highlighters, Chisel Tip"/>
    <x v="12"/>
    <n v="3"/>
    <n v="0.2"/>
    <n v="2.3327999999999989"/>
  </r>
  <r>
    <n v="4423"/>
    <s v="CA-2017-159464"/>
    <d v="2017-05-18T00:00:00"/>
    <d v="2017-05-19T00:00:00"/>
    <s v="First Class"/>
    <s v="TB-21355"/>
    <s v="Todd Boyes"/>
    <s v="Corporate"/>
    <s v="United States"/>
    <x v="406"/>
    <x v="32"/>
    <n v="30328"/>
    <s v="South"/>
    <s v="OFF-AP-10001492"/>
    <s v="Office Supplies"/>
    <s v="Appliances"/>
    <s v="Acco Six-Outlet Power Strip, 4' Cord Length"/>
    <x v="3366"/>
    <n v="2"/>
    <n v="0"/>
    <n v="4.4824000000000002"/>
  </r>
  <r>
    <n v="4424"/>
    <s v="CA-2017-159464"/>
    <d v="2017-05-18T00:00:00"/>
    <d v="2017-05-19T00:00:00"/>
    <s v="First Class"/>
    <s v="TB-21355"/>
    <s v="Todd Boyes"/>
    <s v="Corporate"/>
    <s v="United States"/>
    <x v="406"/>
    <x v="32"/>
    <n v="30328"/>
    <s v="South"/>
    <s v="FUR-BO-10003546"/>
    <s v="Furniture"/>
    <s v="Bookcases"/>
    <s v="Hon 4-Shelf Metal Bookcases"/>
    <x v="3367"/>
    <n v="3"/>
    <n v="0"/>
    <n v="75.735000000000014"/>
  </r>
  <r>
    <n v="4425"/>
    <s v="CA-2017-159464"/>
    <d v="2017-05-18T00:00:00"/>
    <d v="2017-05-19T00:00:00"/>
    <s v="First Class"/>
    <s v="TB-21355"/>
    <s v="Todd Boyes"/>
    <s v="Corporate"/>
    <s v="United States"/>
    <x v="406"/>
    <x v="32"/>
    <n v="30328"/>
    <s v="South"/>
    <s v="TEC-PH-10002185"/>
    <s v="Technology"/>
    <s v="Phones"/>
    <s v="QVS USB Car Charger 2-Port 2.1Amp for iPod/iPhone/iPad/iPad 2/iPad 3"/>
    <x v="3368"/>
    <n v="5"/>
    <n v="0"/>
    <n v="15.637499999999999"/>
  </r>
  <r>
    <n v="4426"/>
    <s v="CA-2017-159464"/>
    <d v="2017-05-18T00:00:00"/>
    <d v="2017-05-19T00:00:00"/>
    <s v="First Class"/>
    <s v="TB-21355"/>
    <s v="Todd Boyes"/>
    <s v="Corporate"/>
    <s v="United States"/>
    <x v="406"/>
    <x v="32"/>
    <n v="30328"/>
    <s v="South"/>
    <s v="OFF-BI-10000315"/>
    <s v="Office Supplies"/>
    <s v="Binders"/>
    <s v="Poly Designer Cover &amp; Back"/>
    <x v="3369"/>
    <n v="6"/>
    <n v="0"/>
    <n v="54.691199999999995"/>
  </r>
  <r>
    <n v="4427"/>
    <s v="CA-2017-159464"/>
    <d v="2017-05-18T00:00:00"/>
    <d v="2017-05-19T00:00:00"/>
    <s v="First Class"/>
    <s v="TB-21355"/>
    <s v="Todd Boyes"/>
    <s v="Corporate"/>
    <s v="United States"/>
    <x v="406"/>
    <x v="32"/>
    <n v="30328"/>
    <s v="South"/>
    <s v="TEC-PH-10002350"/>
    <s v="Technology"/>
    <s v="Phones"/>
    <s v="Apple EarPods with Remote and Mic"/>
    <x v="392"/>
    <n v="2"/>
    <n v="0"/>
    <n v="15.674399999999999"/>
  </r>
  <r>
    <n v="4428"/>
    <s v="US-2017-103226"/>
    <d v="2017-09-22T00:00:00"/>
    <d v="2017-09-28T00:00:00"/>
    <s v="Standard Class"/>
    <s v="DW-13195"/>
    <s v="David Wiener"/>
    <s v="Corporate"/>
    <s v="United States"/>
    <x v="305"/>
    <x v="27"/>
    <n v="87105"/>
    <s v="West"/>
    <s v="OFF-PA-10002666"/>
    <s v="Office Supplies"/>
    <s v="Paper"/>
    <s v="Southworth 25% Cotton Linen-Finish Paper &amp; Envelopes"/>
    <x v="3370"/>
    <n v="3"/>
    <n v="0"/>
    <n v="12.231"/>
  </r>
  <r>
    <n v="4429"/>
    <s v="CA-2017-119452"/>
    <d v="2017-03-21T00:00:00"/>
    <d v="2017-03-27T00:00:00"/>
    <s v="Standard Class"/>
    <s v="CL-12565"/>
    <s v="Clay Ludtke"/>
    <s v="Consumer"/>
    <s v="United States"/>
    <x v="251"/>
    <x v="26"/>
    <n v="74133"/>
    <s v="Central"/>
    <s v="FUR-CH-10004495"/>
    <s v="Furniture"/>
    <s v="Chairs"/>
    <s v="Global Leather and Oak Executive Chair, Black"/>
    <x v="3371"/>
    <n v="6"/>
    <n v="0"/>
    <n v="523.70519999999988"/>
  </r>
  <r>
    <n v="4430"/>
    <s v="CA-2017-147725"/>
    <d v="2017-09-14T00:00:00"/>
    <d v="2017-09-14T00:00:00"/>
    <s v="Same Day"/>
    <s v="LT-17110"/>
    <s v="Liz Thompson"/>
    <s v="Consumer"/>
    <s v="United States"/>
    <x v="334"/>
    <x v="30"/>
    <n v="7050"/>
    <s v="East"/>
    <s v="OFF-AR-10001725"/>
    <s v="Office Supplies"/>
    <s v="Art"/>
    <s v="Boston Home &amp; Office Model 2000 Electric Pencil Sharpeners"/>
    <x v="421"/>
    <n v="3"/>
    <n v="0"/>
    <n v="18.447000000000003"/>
  </r>
  <r>
    <n v="4431"/>
    <s v="CA-2016-168893"/>
    <d v="2016-11-03T00:00:00"/>
    <d v="2016-11-08T00:00:00"/>
    <s v="Second Class"/>
    <s v="AP-10915"/>
    <s v="Arthur Prichep"/>
    <s v="Consumer"/>
    <s v="United States"/>
    <x v="0"/>
    <x v="0"/>
    <n v="42420"/>
    <s v="South"/>
    <s v="OFF-FA-10002280"/>
    <s v="Office Supplies"/>
    <s v="Fasteners"/>
    <s v="Advantus Plastic Paper Clips"/>
    <x v="3372"/>
    <n v="4"/>
    <n v="0"/>
    <n v="9.6"/>
  </r>
  <r>
    <n v="4432"/>
    <s v="CA-2016-168893"/>
    <d v="2016-11-03T00:00:00"/>
    <d v="2016-11-08T00:00:00"/>
    <s v="Second Class"/>
    <s v="AP-10915"/>
    <s v="Arthur Prichep"/>
    <s v="Consumer"/>
    <s v="United States"/>
    <x v="0"/>
    <x v="0"/>
    <n v="42420"/>
    <s v="South"/>
    <s v="OFF-AR-10001770"/>
    <s v="Office Supplies"/>
    <s v="Art"/>
    <s v="Economy #2 Pencils"/>
    <x v="3373"/>
    <n v="3"/>
    <n v="0"/>
    <n v="2.0747999999999998"/>
  </r>
  <r>
    <n v="4433"/>
    <s v="CA-2016-168893"/>
    <d v="2016-11-03T00:00:00"/>
    <d v="2016-11-08T00:00:00"/>
    <s v="Second Class"/>
    <s v="AP-10915"/>
    <s v="Arthur Prichep"/>
    <s v="Consumer"/>
    <s v="United States"/>
    <x v="0"/>
    <x v="0"/>
    <n v="42420"/>
    <s v="South"/>
    <s v="FUR-FU-10002885"/>
    <s v="Furniture"/>
    <s v="Furnishings"/>
    <s v="Magna Visual Magnetic Picture Hangers"/>
    <x v="906"/>
    <n v="5"/>
    <n v="0"/>
    <n v="9.1580000000000013"/>
  </r>
  <r>
    <n v="4434"/>
    <s v="CA-2016-168893"/>
    <d v="2016-11-03T00:00:00"/>
    <d v="2016-11-08T00:00:00"/>
    <s v="Second Class"/>
    <s v="AP-10915"/>
    <s v="Arthur Prichep"/>
    <s v="Consumer"/>
    <s v="United States"/>
    <x v="0"/>
    <x v="0"/>
    <n v="42420"/>
    <s v="South"/>
    <s v="OFF-AR-10003772"/>
    <s v="Office Supplies"/>
    <s v="Art"/>
    <s v="Boston 16750 Black Compact Battery Pencil Sharpener"/>
    <x v="3374"/>
    <n v="1"/>
    <n v="0"/>
    <n v="2.6249999999999991"/>
  </r>
  <r>
    <n v="4435"/>
    <s v="CA-2016-168893"/>
    <d v="2016-11-03T00:00:00"/>
    <d v="2016-11-08T00:00:00"/>
    <s v="Second Class"/>
    <s v="AP-10915"/>
    <s v="Arthur Prichep"/>
    <s v="Consumer"/>
    <s v="United States"/>
    <x v="0"/>
    <x v="0"/>
    <n v="42420"/>
    <s v="South"/>
    <s v="FUR-TA-10003392"/>
    <s v="Furniture"/>
    <s v="Tables"/>
    <s v="Global Adaptabilities Conference Tables"/>
    <x v="3375"/>
    <n v="3"/>
    <n v="0"/>
    <n v="160.15860000000001"/>
  </r>
  <r>
    <n v="4436"/>
    <s v="CA-2016-163398"/>
    <d v="2016-05-03T00:00:00"/>
    <d v="2016-05-08T00:00:00"/>
    <s v="Standard Class"/>
    <s v="CB-12415"/>
    <s v="Christy Brittain"/>
    <s v="Consumer"/>
    <s v="United States"/>
    <x v="22"/>
    <x v="10"/>
    <n v="60653"/>
    <s v="Central"/>
    <s v="OFF-BI-10000014"/>
    <s v="Office Supplies"/>
    <s v="Binders"/>
    <s v="Heavy-Duty E-Z-D Binders"/>
    <x v="3376"/>
    <n v="1"/>
    <n v="0.8"/>
    <n v="-3.6002999999999998"/>
  </r>
  <r>
    <n v="4437"/>
    <s v="CA-2016-163398"/>
    <d v="2016-05-03T00:00:00"/>
    <d v="2016-05-08T00:00:00"/>
    <s v="Standard Class"/>
    <s v="CB-12415"/>
    <s v="Christy Brittain"/>
    <s v="Consumer"/>
    <s v="United States"/>
    <x v="22"/>
    <x v="10"/>
    <n v="60653"/>
    <s v="Central"/>
    <s v="OFF-AR-10003217"/>
    <s v="Office Supplies"/>
    <s v="Art"/>
    <s v="Newell 316"/>
    <x v="3377"/>
    <n v="7"/>
    <n v="0.2"/>
    <n v="2.7384000000000022"/>
  </r>
  <r>
    <n v="4438"/>
    <s v="CA-2016-163398"/>
    <d v="2016-05-03T00:00:00"/>
    <d v="2016-05-08T00:00:00"/>
    <s v="Standard Class"/>
    <s v="CB-12415"/>
    <s v="Christy Brittain"/>
    <s v="Consumer"/>
    <s v="United States"/>
    <x v="22"/>
    <x v="10"/>
    <n v="60653"/>
    <s v="Central"/>
    <s v="OFF-AP-10002403"/>
    <s v="Office Supplies"/>
    <s v="Appliances"/>
    <s v="Acco Smartsocket Color-Coded Six-Outlet AC Adapter Model Surge Protectors"/>
    <x v="3378"/>
    <n v="3"/>
    <n v="0.8"/>
    <n v="-71.296199999999999"/>
  </r>
  <r>
    <n v="4439"/>
    <s v="CA-2016-162726"/>
    <d v="2016-12-27T00:00:00"/>
    <d v="2017-01-02T00:00:00"/>
    <s v="Standard Class"/>
    <s v="MT-17815"/>
    <s v="Meg Tillman"/>
    <s v="Consumer"/>
    <s v="United States"/>
    <x v="396"/>
    <x v="5"/>
    <n v="77642"/>
    <s v="Central"/>
    <s v="OFF-PA-10001972"/>
    <s v="Office Supplies"/>
    <s v="Paper"/>
    <s v="Xerox 214"/>
    <x v="563"/>
    <n v="2"/>
    <n v="0.2"/>
    <n v="3.6288"/>
  </r>
  <r>
    <n v="4440"/>
    <s v="CA-2016-162726"/>
    <d v="2016-12-27T00:00:00"/>
    <d v="2017-01-02T00:00:00"/>
    <s v="Standard Class"/>
    <s v="MT-17815"/>
    <s v="Meg Tillman"/>
    <s v="Consumer"/>
    <s v="United States"/>
    <x v="396"/>
    <x v="5"/>
    <n v="77642"/>
    <s v="Central"/>
    <s v="OFF-PA-10004041"/>
    <s v="Office Supplies"/>
    <s v="Paper"/>
    <s v="It's Hot Message Books with Stickers, 2 3/4&quot; x 5&quot;"/>
    <x v="208"/>
    <n v="4"/>
    <n v="0.2"/>
    <n v="7.3999999999999995"/>
  </r>
  <r>
    <n v="4441"/>
    <s v="US-2016-111290"/>
    <d v="2016-07-22T00:00:00"/>
    <d v="2016-07-26T00:00:00"/>
    <s v="Standard Class"/>
    <s v="DK-13375"/>
    <s v="Dennis Kane"/>
    <s v="Consumer"/>
    <s v="United States"/>
    <x v="17"/>
    <x v="12"/>
    <n v="48185"/>
    <s v="Central"/>
    <s v="TEC-AC-10004975"/>
    <s v="Technology"/>
    <s v="Accessories"/>
    <s v="Plantronics Audio 995 Wireless Stereo Headset"/>
    <x v="3379"/>
    <n v="1"/>
    <n v="0"/>
    <n v="36.283500000000004"/>
  </r>
  <r>
    <n v="4442"/>
    <s v="US-2016-111290"/>
    <d v="2016-07-22T00:00:00"/>
    <d v="2016-07-26T00:00:00"/>
    <s v="Standard Class"/>
    <s v="DK-13375"/>
    <s v="Dennis Kane"/>
    <s v="Consumer"/>
    <s v="United States"/>
    <x v="17"/>
    <x v="12"/>
    <n v="48185"/>
    <s v="Central"/>
    <s v="OFF-ST-10001932"/>
    <s v="Office Supplies"/>
    <s v="Storage"/>
    <s v="Fellowes Staxonsteel Drawer Files"/>
    <x v="3380"/>
    <n v="5"/>
    <n v="0"/>
    <n v="135.21900000000002"/>
  </r>
  <r>
    <n v="4443"/>
    <s v="US-2016-111290"/>
    <d v="2016-07-22T00:00:00"/>
    <d v="2016-07-26T00:00:00"/>
    <s v="Standard Class"/>
    <s v="DK-13375"/>
    <s v="Dennis Kane"/>
    <s v="Consumer"/>
    <s v="United States"/>
    <x v="17"/>
    <x v="12"/>
    <n v="48185"/>
    <s v="Central"/>
    <s v="OFF-AR-10001761"/>
    <s v="Office Supplies"/>
    <s v="Art"/>
    <s v="Avery Hi-Liter Smear-Safe Highlighters"/>
    <x v="2640"/>
    <n v="5"/>
    <n v="0"/>
    <n v="10.511999999999999"/>
  </r>
  <r>
    <n v="4444"/>
    <s v="US-2016-111290"/>
    <d v="2016-07-22T00:00:00"/>
    <d v="2016-07-26T00:00:00"/>
    <s v="Standard Class"/>
    <s v="DK-13375"/>
    <s v="Dennis Kane"/>
    <s v="Consumer"/>
    <s v="United States"/>
    <x v="17"/>
    <x v="12"/>
    <n v="48185"/>
    <s v="Central"/>
    <s v="OFF-PA-10002262"/>
    <s v="Office Supplies"/>
    <s v="Paper"/>
    <s v="Xerox 192"/>
    <x v="56"/>
    <n v="5"/>
    <n v="0"/>
    <n v="15.552000000000001"/>
  </r>
  <r>
    <n v="4445"/>
    <s v="US-2014-147704"/>
    <d v="2014-11-16T00:00:00"/>
    <d v="2014-11-21T00:00:00"/>
    <s v="Standard Class"/>
    <s v="SR-20740"/>
    <s v="Steven Roelle"/>
    <s v="Home Office"/>
    <s v="United States"/>
    <x v="41"/>
    <x v="14"/>
    <n v="47401"/>
    <s v="Central"/>
    <s v="OFF-EN-10004483"/>
    <s v="Office Supplies"/>
    <s v="Envelopes"/>
    <s v="#10 White Business Envelopes,4 1/8 x 9 1/2"/>
    <x v="2561"/>
    <n v="5"/>
    <n v="0"/>
    <n v="36.824499999999993"/>
  </r>
  <r>
    <n v="4446"/>
    <s v="US-2014-147704"/>
    <d v="2014-11-16T00:00:00"/>
    <d v="2014-11-21T00:00:00"/>
    <s v="Standard Class"/>
    <s v="SR-20740"/>
    <s v="Steven Roelle"/>
    <s v="Home Office"/>
    <s v="United States"/>
    <x v="41"/>
    <x v="14"/>
    <n v="47401"/>
    <s v="Central"/>
    <s v="OFF-PA-10003270"/>
    <s v="Office Supplies"/>
    <s v="Paper"/>
    <s v="Xerox 1954"/>
    <x v="3381"/>
    <n v="6"/>
    <n v="0"/>
    <n v="14.256"/>
  </r>
  <r>
    <n v="4447"/>
    <s v="US-2014-147704"/>
    <d v="2014-11-16T00:00:00"/>
    <d v="2014-11-21T00:00:00"/>
    <s v="Standard Class"/>
    <s v="SR-20740"/>
    <s v="Steven Roelle"/>
    <s v="Home Office"/>
    <s v="United States"/>
    <x v="41"/>
    <x v="14"/>
    <n v="47401"/>
    <s v="Central"/>
    <s v="OFF-BI-10001634"/>
    <s v="Office Supplies"/>
    <s v="Binders"/>
    <s v="Wilson Jones Active Use Binders"/>
    <x v="2769"/>
    <n v="4"/>
    <n v="0"/>
    <n v="14.268800000000001"/>
  </r>
  <r>
    <n v="4448"/>
    <s v="US-2014-147704"/>
    <d v="2014-11-16T00:00:00"/>
    <d v="2014-11-21T00:00:00"/>
    <s v="Standard Class"/>
    <s v="SR-20740"/>
    <s v="Steven Roelle"/>
    <s v="Home Office"/>
    <s v="United States"/>
    <x v="41"/>
    <x v="14"/>
    <n v="47401"/>
    <s v="Central"/>
    <s v="OFF-ST-10000675"/>
    <s v="Office Supplies"/>
    <s v="Storage"/>
    <s v="File Shuttle II and Handi-File, Black"/>
    <x v="3382"/>
    <n v="5"/>
    <n v="0"/>
    <n v="42.362499999999997"/>
  </r>
  <r>
    <n v="4449"/>
    <s v="CA-2015-121965"/>
    <d v="2015-06-19T00:00:00"/>
    <d v="2015-06-23T00:00:00"/>
    <s v="Standard Class"/>
    <s v="LH-17155"/>
    <s v="Logan Haushalter"/>
    <s v="Consumer"/>
    <s v="United States"/>
    <x v="1"/>
    <x v="1"/>
    <n v="90032"/>
    <s v="West"/>
    <s v="FUR-FU-10000732"/>
    <s v="Furniture"/>
    <s v="Furnishings"/>
    <s v="Eldon 200 Class Desk Accessories"/>
    <x v="2391"/>
    <n v="2"/>
    <n v="0"/>
    <n v="4.0191999999999997"/>
  </r>
  <r>
    <n v="4450"/>
    <s v="CA-2015-121965"/>
    <d v="2015-06-19T00:00:00"/>
    <d v="2015-06-23T00:00:00"/>
    <s v="Standard Class"/>
    <s v="LH-17155"/>
    <s v="Logan Haushalter"/>
    <s v="Consumer"/>
    <s v="United States"/>
    <x v="1"/>
    <x v="1"/>
    <n v="90032"/>
    <s v="West"/>
    <s v="OFF-PA-10004355"/>
    <s v="Office Supplies"/>
    <s v="Paper"/>
    <s v="Xerox 231"/>
    <x v="90"/>
    <n v="1"/>
    <n v="0"/>
    <n v="3.1104000000000003"/>
  </r>
  <r>
    <n v="4451"/>
    <s v="CA-2015-121965"/>
    <d v="2015-06-19T00:00:00"/>
    <d v="2015-06-23T00:00:00"/>
    <s v="Standard Class"/>
    <s v="LH-17155"/>
    <s v="Logan Haushalter"/>
    <s v="Consumer"/>
    <s v="United States"/>
    <x v="1"/>
    <x v="1"/>
    <n v="90032"/>
    <s v="West"/>
    <s v="OFF-EN-10000056"/>
    <s v="Office Supplies"/>
    <s v="Envelopes"/>
    <s v="Cameo Buff Policy Envelopes"/>
    <x v="737"/>
    <n v="3"/>
    <n v="0"/>
    <n v="87.744299999999981"/>
  </r>
  <r>
    <n v="4452"/>
    <s v="CA-2016-147137"/>
    <d v="2016-07-04T00:00:00"/>
    <d v="2016-07-06T00:00:00"/>
    <s v="First Class"/>
    <s v="AA-10645"/>
    <s v="Anna Andreadi"/>
    <s v="Consumer"/>
    <s v="United States"/>
    <x v="8"/>
    <x v="1"/>
    <n v="94109"/>
    <s v="West"/>
    <s v="FUR-FU-10000221"/>
    <s v="Furniture"/>
    <s v="Furnishings"/>
    <s v="Master Caster Door Stop, Brown"/>
    <x v="3383"/>
    <n v="5"/>
    <n v="0"/>
    <n v="8.6359999999999992"/>
  </r>
  <r>
    <n v="4453"/>
    <s v="CA-2016-147137"/>
    <d v="2016-07-04T00:00:00"/>
    <d v="2016-07-06T00:00:00"/>
    <s v="First Class"/>
    <s v="AA-10645"/>
    <s v="Anna Andreadi"/>
    <s v="Consumer"/>
    <s v="United States"/>
    <x v="8"/>
    <x v="1"/>
    <n v="94109"/>
    <s v="West"/>
    <s v="OFF-EN-10003567"/>
    <s v="Office Supplies"/>
    <s v="Envelopes"/>
    <s v="Inter-Office Recycled Envelopes, Brown Kraft, Button-String,10&quot; x 13&quot; , 100/Box"/>
    <x v="3384"/>
    <n v="2"/>
    <n v="0"/>
    <n v="20.661200000000001"/>
  </r>
  <r>
    <n v="4454"/>
    <s v="CA-2016-147137"/>
    <d v="2016-07-04T00:00:00"/>
    <d v="2016-07-06T00:00:00"/>
    <s v="First Class"/>
    <s v="AA-10645"/>
    <s v="Anna Andreadi"/>
    <s v="Consumer"/>
    <s v="United States"/>
    <x v="8"/>
    <x v="1"/>
    <n v="94109"/>
    <s v="West"/>
    <s v="FUR-BO-10001811"/>
    <s v="Furniture"/>
    <s v="Bookcases"/>
    <s v="Atlantic Metals Mobile 5-Shelf Bookcases, Custom Colors"/>
    <x v="3385"/>
    <n v="5"/>
    <n v="0.15"/>
    <n v="225.73499999999993"/>
  </r>
  <r>
    <n v="4455"/>
    <s v="CA-2016-147137"/>
    <d v="2016-07-04T00:00:00"/>
    <d v="2016-07-06T00:00:00"/>
    <s v="First Class"/>
    <s v="AA-10645"/>
    <s v="Anna Andreadi"/>
    <s v="Consumer"/>
    <s v="United States"/>
    <x v="8"/>
    <x v="1"/>
    <n v="94109"/>
    <s v="West"/>
    <s v="OFF-ST-10002486"/>
    <s v="Office Supplies"/>
    <s v="Storage"/>
    <s v="Eldon Shelf Savers Cubes and Bins"/>
    <x v="3386"/>
    <n v="4"/>
    <n v="0"/>
    <n v="0.5583999999999989"/>
  </r>
  <r>
    <n v="4456"/>
    <s v="US-2015-146745"/>
    <d v="2015-09-03T00:00:00"/>
    <d v="2015-09-08T00:00:00"/>
    <s v="Standard Class"/>
    <s v="AS-10630"/>
    <s v="Ann Steele"/>
    <s v="Home Office"/>
    <s v="United States"/>
    <x v="8"/>
    <x v="1"/>
    <n v="94110"/>
    <s v="West"/>
    <s v="FUR-CH-10002372"/>
    <s v="Furniture"/>
    <s v="Chairs"/>
    <s v="Office Star - Ergonomically Designed Knee Chair"/>
    <x v="434"/>
    <n v="2"/>
    <n v="0.2"/>
    <n v="-12.956799999999994"/>
  </r>
  <r>
    <n v="4457"/>
    <s v="US-2015-146745"/>
    <d v="2015-09-03T00:00:00"/>
    <d v="2015-09-08T00:00:00"/>
    <s v="Standard Class"/>
    <s v="AS-10630"/>
    <s v="Ann Steele"/>
    <s v="Home Office"/>
    <s v="United States"/>
    <x v="8"/>
    <x v="1"/>
    <n v="94110"/>
    <s v="West"/>
    <s v="OFF-BI-10003274"/>
    <s v="Office Supplies"/>
    <s v="Binders"/>
    <s v="Avery Durable Slant Ring Binders, No Labels"/>
    <x v="2925"/>
    <n v="2"/>
    <n v="0.2"/>
    <n v="2.1492"/>
  </r>
  <r>
    <n v="4458"/>
    <s v="CA-2017-115175"/>
    <d v="2017-08-07T00:00:00"/>
    <d v="2017-08-12T00:00:00"/>
    <s v="Standard Class"/>
    <s v="MC-17575"/>
    <s v="Matt Collins"/>
    <s v="Consumer"/>
    <s v="United States"/>
    <x v="49"/>
    <x v="1"/>
    <n v="95123"/>
    <s v="West"/>
    <s v="OFF-PA-10001878"/>
    <s v="Office Supplies"/>
    <s v="Paper"/>
    <s v="Xerox 1891"/>
    <x v="1672"/>
    <n v="5"/>
    <n v="0"/>
    <n v="114.93849999999998"/>
  </r>
  <r>
    <n v="4459"/>
    <s v="CA-2017-105851"/>
    <d v="2017-03-13T00:00:00"/>
    <d v="2017-03-20T00:00:00"/>
    <s v="Standard Class"/>
    <s v="SE-20110"/>
    <s v="Sanjit Engle"/>
    <s v="Consumer"/>
    <s v="United States"/>
    <x v="60"/>
    <x v="22"/>
    <n v="80219"/>
    <s v="West"/>
    <s v="OFF-SU-10002881"/>
    <s v="Office Supplies"/>
    <s v="Supplies"/>
    <s v="Martin Yale Chadless Opener Electric Letter Opener"/>
    <x v="3387"/>
    <n v="2"/>
    <n v="0.2"/>
    <n v="-299.8116"/>
  </r>
  <r>
    <n v="4460"/>
    <s v="US-2017-125717"/>
    <d v="2017-09-28T00:00:00"/>
    <d v="2017-10-01T00:00:00"/>
    <s v="First Class"/>
    <s v="DS-13030"/>
    <s v="Darrin Sayre"/>
    <s v="Home Office"/>
    <s v="United States"/>
    <x v="34"/>
    <x v="22"/>
    <n v="80013"/>
    <s v="West"/>
    <s v="FUR-FU-10001979"/>
    <s v="Furniture"/>
    <s v="Furnishings"/>
    <s v="Dana Halogen Swing-Arm Architect Lamp"/>
    <x v="3388"/>
    <n v="1"/>
    <n v="0.2"/>
    <n v="3.2776000000000014"/>
  </r>
  <r>
    <n v="4461"/>
    <s v="US-2017-125717"/>
    <d v="2017-09-28T00:00:00"/>
    <d v="2017-10-01T00:00:00"/>
    <s v="First Class"/>
    <s v="DS-13030"/>
    <s v="Darrin Sayre"/>
    <s v="Home Office"/>
    <s v="United States"/>
    <x v="34"/>
    <x v="22"/>
    <n v="80013"/>
    <s v="West"/>
    <s v="OFF-ST-10001522"/>
    <s v="Office Supplies"/>
    <s v="Storage"/>
    <s v="Gould Plastics 18-Pocket Panel Bin, 34w x 5-1/4d x 20-1/2h"/>
    <x v="2772"/>
    <n v="2"/>
    <n v="0.2"/>
    <n v="-29.436800000000012"/>
  </r>
  <r>
    <n v="4462"/>
    <s v="US-2017-125717"/>
    <d v="2017-09-28T00:00:00"/>
    <d v="2017-10-01T00:00:00"/>
    <s v="First Class"/>
    <s v="DS-13030"/>
    <s v="Darrin Sayre"/>
    <s v="Home Office"/>
    <s v="United States"/>
    <x v="34"/>
    <x v="22"/>
    <n v="80013"/>
    <s v="West"/>
    <s v="TEC-AC-10003657"/>
    <s v="Technology"/>
    <s v="Accessories"/>
    <s v="Lenovo 17-Key USB Numeric Keypad"/>
    <x v="157"/>
    <n v="2"/>
    <n v="0.2"/>
    <n v="1.359599999999995"/>
  </r>
  <r>
    <n v="4463"/>
    <s v="US-2017-125717"/>
    <d v="2017-09-28T00:00:00"/>
    <d v="2017-10-01T00:00:00"/>
    <s v="First Class"/>
    <s v="DS-13030"/>
    <s v="Darrin Sayre"/>
    <s v="Home Office"/>
    <s v="United States"/>
    <x v="34"/>
    <x v="22"/>
    <n v="80013"/>
    <s v="West"/>
    <s v="OFF-BI-10001718"/>
    <s v="Office Supplies"/>
    <s v="Binders"/>
    <s v="GBC DocuBind P50 Personal Binding Machine"/>
    <x v="1996"/>
    <n v="4"/>
    <n v="0.7"/>
    <n v="-58.861599999999981"/>
  </r>
  <r>
    <n v="4464"/>
    <s v="US-2017-125717"/>
    <d v="2017-09-28T00:00:00"/>
    <d v="2017-10-01T00:00:00"/>
    <s v="First Class"/>
    <s v="DS-13030"/>
    <s v="Darrin Sayre"/>
    <s v="Home Office"/>
    <s v="United States"/>
    <x v="34"/>
    <x v="22"/>
    <n v="80013"/>
    <s v="West"/>
    <s v="OFF-PA-10003022"/>
    <s v="Office Supplies"/>
    <s v="Paper"/>
    <s v="Xerox 1992"/>
    <x v="646"/>
    <n v="3"/>
    <n v="0.2"/>
    <n v="5.2026000000000003"/>
  </r>
  <r>
    <n v="4465"/>
    <s v="US-2017-125717"/>
    <d v="2017-09-28T00:00:00"/>
    <d v="2017-10-01T00:00:00"/>
    <s v="First Class"/>
    <s v="DS-13030"/>
    <s v="Darrin Sayre"/>
    <s v="Home Office"/>
    <s v="United States"/>
    <x v="34"/>
    <x v="22"/>
    <n v="80013"/>
    <s v="West"/>
    <s v="OFF-AP-10000891"/>
    <s v="Office Supplies"/>
    <s v="Appliances"/>
    <s v="Kensington 7 Outlet MasterPiece HOMEOFFICE Power Control Center"/>
    <x v="3389"/>
    <n v="2"/>
    <n v="0.2"/>
    <n v="26.22399999999999"/>
  </r>
  <r>
    <n v="4466"/>
    <s v="CA-2015-163895"/>
    <d v="2015-08-07T00:00:00"/>
    <d v="2015-08-11T00:00:00"/>
    <s v="Standard Class"/>
    <s v="NS-18640"/>
    <s v="Noel Staavos"/>
    <s v="Corporate"/>
    <s v="United States"/>
    <x v="394"/>
    <x v="45"/>
    <n v="83704"/>
    <s v="West"/>
    <s v="OFF-BI-10004970"/>
    <s v="Office Supplies"/>
    <s v="Binders"/>
    <s v="ACCOHIDE 3-Ring Binder, Blue, 1&quot;"/>
    <x v="106"/>
    <n v="1"/>
    <n v="0.2"/>
    <n v="1.1151"/>
  </r>
  <r>
    <n v="4467"/>
    <s v="CA-2017-168641"/>
    <d v="2017-11-24T00:00:00"/>
    <d v="2017-12-01T00:00:00"/>
    <s v="Standard Class"/>
    <s v="KA-16525"/>
    <s v="Kelly Andreada"/>
    <s v="Consumer"/>
    <s v="United States"/>
    <x v="20"/>
    <x v="15"/>
    <n v="10035"/>
    <s v="East"/>
    <s v="OFF-AR-10003759"/>
    <s v="Office Supplies"/>
    <s v="Art"/>
    <s v="Crayola Anti Dust Chalk, 12/Pack"/>
    <x v="3390"/>
    <n v="9"/>
    <n v="0"/>
    <n v="7.3709999999999996"/>
  </r>
  <r>
    <n v="4468"/>
    <s v="CA-2017-168641"/>
    <d v="2017-11-24T00:00:00"/>
    <d v="2017-12-01T00:00:00"/>
    <s v="Standard Class"/>
    <s v="KA-16525"/>
    <s v="Kelly Andreada"/>
    <s v="Consumer"/>
    <s v="United States"/>
    <x v="20"/>
    <x v="15"/>
    <n v="10035"/>
    <s v="East"/>
    <s v="OFF-EN-10003001"/>
    <s v="Office Supplies"/>
    <s v="Envelopes"/>
    <s v="Ames Color-File Green Diamond Border X-ray Mailers"/>
    <x v="1244"/>
    <n v="2"/>
    <n v="0"/>
    <n v="78.941199999999995"/>
  </r>
  <r>
    <n v="4469"/>
    <s v="CA-2017-168641"/>
    <d v="2017-11-24T00:00:00"/>
    <d v="2017-12-01T00:00:00"/>
    <s v="Standard Class"/>
    <s v="KA-16525"/>
    <s v="Kelly Andreada"/>
    <s v="Consumer"/>
    <s v="United States"/>
    <x v="20"/>
    <x v="15"/>
    <n v="10035"/>
    <s v="East"/>
    <s v="FUR-BO-10000780"/>
    <s v="Furniture"/>
    <s v="Bookcases"/>
    <s v="O'Sullivan Plantations 2-Door Library in Landvery Oak"/>
    <x v="244"/>
    <n v="2"/>
    <n v="0.2"/>
    <n v="-16.078399999999988"/>
  </r>
  <r>
    <n v="4470"/>
    <s v="CA-2017-168641"/>
    <d v="2017-11-24T00:00:00"/>
    <d v="2017-12-01T00:00:00"/>
    <s v="Standard Class"/>
    <s v="KA-16525"/>
    <s v="Kelly Andreada"/>
    <s v="Consumer"/>
    <s v="United States"/>
    <x v="20"/>
    <x v="15"/>
    <n v="10035"/>
    <s v="East"/>
    <s v="OFF-PA-10001972"/>
    <s v="Office Supplies"/>
    <s v="Paper"/>
    <s v="Xerox 214"/>
    <x v="91"/>
    <n v="2"/>
    <n v="0"/>
    <n v="6.2208000000000006"/>
  </r>
  <r>
    <n v="4471"/>
    <s v="CA-2017-156895"/>
    <d v="2017-05-08T00:00:00"/>
    <d v="2017-05-12T00:00:00"/>
    <s v="Standard Class"/>
    <s v="DJ-13510"/>
    <s v="Don Jones"/>
    <s v="Corporate"/>
    <s v="United States"/>
    <x v="10"/>
    <x v="9"/>
    <n v="19140"/>
    <s v="East"/>
    <s v="FUR-CH-10003535"/>
    <s v="Furniture"/>
    <s v="Chairs"/>
    <s v="Global Armless Task Chair, Royal Blue"/>
    <x v="3391"/>
    <n v="3"/>
    <n v="0.3"/>
    <n v="-23.782199999999996"/>
  </r>
  <r>
    <n v="4472"/>
    <s v="CA-2017-121300"/>
    <d v="2017-09-29T00:00:00"/>
    <d v="2017-09-29T00:00:00"/>
    <s v="Same Day"/>
    <s v="MG-17680"/>
    <s v="Maureen Gastineau"/>
    <s v="Home Office"/>
    <s v="United States"/>
    <x v="407"/>
    <x v="24"/>
    <n v="44060"/>
    <s v="East"/>
    <s v="FUR-CH-10003774"/>
    <s v="Furniture"/>
    <s v="Chairs"/>
    <s v="Global Wood Trimmed Manager's Task Chair, Khaki"/>
    <x v="1346"/>
    <n v="1"/>
    <n v="0.3"/>
    <n v="-15.466600000000003"/>
  </r>
  <r>
    <n v="4473"/>
    <s v="CA-2017-121300"/>
    <d v="2017-09-29T00:00:00"/>
    <d v="2017-09-29T00:00:00"/>
    <s v="Same Day"/>
    <s v="MG-17680"/>
    <s v="Maureen Gastineau"/>
    <s v="Home Office"/>
    <s v="United States"/>
    <x v="407"/>
    <x v="24"/>
    <n v="44060"/>
    <s v="East"/>
    <s v="TEC-AC-10004571"/>
    <s v="Technology"/>
    <s v="Accessories"/>
    <s v="Logitech G700s Rechargeable Gaming Mouse"/>
    <x v="1977"/>
    <n v="3"/>
    <n v="0.2"/>
    <n v="65.993400000000008"/>
  </r>
  <r>
    <n v="4474"/>
    <s v="CA-2017-121300"/>
    <d v="2017-09-29T00:00:00"/>
    <d v="2017-09-29T00:00:00"/>
    <s v="Same Day"/>
    <s v="MG-17680"/>
    <s v="Maureen Gastineau"/>
    <s v="Home Office"/>
    <s v="United States"/>
    <x v="407"/>
    <x v="24"/>
    <n v="44060"/>
    <s v="East"/>
    <s v="FUR-TA-10004442"/>
    <s v="Furniture"/>
    <s v="Tables"/>
    <s v="Riverside Furniture Stanwyck Manor Table Series"/>
    <x v="2458"/>
    <n v="2"/>
    <n v="0.4"/>
    <n v="-189.32100000000003"/>
  </r>
  <r>
    <n v="4475"/>
    <s v="CA-2017-121300"/>
    <d v="2017-09-29T00:00:00"/>
    <d v="2017-09-29T00:00:00"/>
    <s v="Same Day"/>
    <s v="MG-17680"/>
    <s v="Maureen Gastineau"/>
    <s v="Home Office"/>
    <s v="United States"/>
    <x v="407"/>
    <x v="24"/>
    <n v="44060"/>
    <s v="East"/>
    <s v="OFF-PA-10002787"/>
    <s v="Office Supplies"/>
    <s v="Paper"/>
    <s v="Xerox 227"/>
    <x v="12"/>
    <n v="3"/>
    <n v="0.2"/>
    <n v="5.4432"/>
  </r>
  <r>
    <n v="4476"/>
    <s v="CA-2017-121300"/>
    <d v="2017-09-29T00:00:00"/>
    <d v="2017-09-29T00:00:00"/>
    <s v="Same Day"/>
    <s v="MG-17680"/>
    <s v="Maureen Gastineau"/>
    <s v="Home Office"/>
    <s v="United States"/>
    <x v="407"/>
    <x v="24"/>
    <n v="44060"/>
    <s v="East"/>
    <s v="FUR-FU-10004586"/>
    <s v="Furniture"/>
    <s v="Furnishings"/>
    <s v="G.E. Longer-Life Indoor Recessed Floodlight Bulbs"/>
    <x v="3392"/>
    <n v="4"/>
    <n v="0.2"/>
    <n v="7.436799999999999"/>
  </r>
  <r>
    <n v="4477"/>
    <s v="CA-2017-121300"/>
    <d v="2017-09-29T00:00:00"/>
    <d v="2017-09-29T00:00:00"/>
    <s v="Same Day"/>
    <s v="MG-17680"/>
    <s v="Maureen Gastineau"/>
    <s v="Home Office"/>
    <s v="United States"/>
    <x v="407"/>
    <x v="24"/>
    <n v="44060"/>
    <s v="East"/>
    <s v="OFF-PA-10002606"/>
    <s v="Office Supplies"/>
    <s v="Paper"/>
    <s v="Xerox 1928"/>
    <x v="582"/>
    <n v="2"/>
    <n v="0.2"/>
    <n v="2.6399999999999997"/>
  </r>
  <r>
    <n v="4478"/>
    <s v="CA-2017-130211"/>
    <d v="2017-10-22T00:00:00"/>
    <d v="2017-10-22T00:00:00"/>
    <s v="Same Day"/>
    <s v="BD-11620"/>
    <s v="Brian DeCherney"/>
    <s v="Consumer"/>
    <s v="United States"/>
    <x v="408"/>
    <x v="26"/>
    <n v="73505"/>
    <s v="Central"/>
    <s v="OFF-ST-10000129"/>
    <s v="Office Supplies"/>
    <s v="Storage"/>
    <s v="Fellowes Recycled Storage Drawers"/>
    <x v="3393"/>
    <n v="3"/>
    <n v="0"/>
    <n v="23.316299999999984"/>
  </r>
  <r>
    <n v="4479"/>
    <s v="CA-2017-130211"/>
    <d v="2017-10-22T00:00:00"/>
    <d v="2017-10-22T00:00:00"/>
    <s v="Same Day"/>
    <s v="BD-11620"/>
    <s v="Brian DeCherney"/>
    <s v="Consumer"/>
    <s v="United States"/>
    <x v="408"/>
    <x v="26"/>
    <n v="73505"/>
    <s v="Central"/>
    <s v="FUR-TA-10003748"/>
    <s v="Furniture"/>
    <s v="Tables"/>
    <s v="Bevis 36 x 72 Conference Tables"/>
    <x v="3394"/>
    <n v="2"/>
    <n v="0"/>
    <n v="54.775599999999997"/>
  </r>
  <r>
    <n v="4480"/>
    <s v="CA-2014-147235"/>
    <d v="2014-03-24T00:00:00"/>
    <d v="2014-03-28T00:00:00"/>
    <s v="Standard Class"/>
    <s v="CD-11920"/>
    <s v="Carlos Daly"/>
    <s v="Consumer"/>
    <s v="United States"/>
    <x v="20"/>
    <x v="15"/>
    <n v="10024"/>
    <s v="East"/>
    <s v="OFF-PA-10004948"/>
    <s v="Office Supplies"/>
    <s v="Paper"/>
    <s v="Xerox 190"/>
    <x v="1691"/>
    <n v="5"/>
    <n v="0"/>
    <n v="11.703000000000001"/>
  </r>
  <r>
    <n v="4481"/>
    <s v="CA-2016-109365"/>
    <d v="2016-11-03T00:00:00"/>
    <d v="2016-11-08T00:00:00"/>
    <s v="Standard Class"/>
    <s v="XP-21865"/>
    <s v="Xylona Preis"/>
    <s v="Consumer"/>
    <s v="United States"/>
    <x v="1"/>
    <x v="1"/>
    <n v="90049"/>
    <s v="West"/>
    <s v="OFF-FA-10001561"/>
    <s v="Office Supplies"/>
    <s v="Fasteners"/>
    <s v="Stockwell Push Pins"/>
    <x v="53"/>
    <n v="7"/>
    <n v="0"/>
    <n v="5.0358000000000001"/>
  </r>
  <r>
    <n v="4482"/>
    <s v="CA-2016-109365"/>
    <d v="2016-11-03T00:00:00"/>
    <d v="2016-11-08T00:00:00"/>
    <s v="Standard Class"/>
    <s v="XP-21865"/>
    <s v="Xylona Preis"/>
    <s v="Consumer"/>
    <s v="United States"/>
    <x v="1"/>
    <x v="1"/>
    <n v="90049"/>
    <s v="West"/>
    <s v="OFF-AP-10002998"/>
    <s v="Office Supplies"/>
    <s v="Appliances"/>
    <s v="Holmes 99% HEPA Air Purifier"/>
    <x v="3395"/>
    <n v="2"/>
    <n v="0"/>
    <n v="14.295599999999997"/>
  </r>
  <r>
    <n v="4483"/>
    <s v="CA-2016-109365"/>
    <d v="2016-11-03T00:00:00"/>
    <d v="2016-11-08T00:00:00"/>
    <s v="Standard Class"/>
    <s v="XP-21865"/>
    <s v="Xylona Preis"/>
    <s v="Consumer"/>
    <s v="United States"/>
    <x v="1"/>
    <x v="1"/>
    <n v="90049"/>
    <s v="West"/>
    <s v="OFF-BI-10003981"/>
    <s v="Office Supplies"/>
    <s v="Binders"/>
    <s v="Avery Durable Plastic 1&quot; Binders"/>
    <x v="2226"/>
    <n v="12"/>
    <n v="0.2"/>
    <n v="15.799199999999999"/>
  </r>
  <r>
    <n v="4484"/>
    <s v="CA-2016-109365"/>
    <d v="2016-11-03T00:00:00"/>
    <d v="2016-11-08T00:00:00"/>
    <s v="Standard Class"/>
    <s v="XP-21865"/>
    <s v="Xylona Preis"/>
    <s v="Consumer"/>
    <s v="United States"/>
    <x v="1"/>
    <x v="1"/>
    <n v="90049"/>
    <s v="West"/>
    <s v="OFF-PA-10001725"/>
    <s v="Office Supplies"/>
    <s v="Paper"/>
    <s v="Xerox 1892"/>
    <x v="2248"/>
    <n v="3"/>
    <n v="0"/>
    <n v="56.977199999999996"/>
  </r>
  <r>
    <n v="4485"/>
    <s v="CA-2016-109365"/>
    <d v="2016-11-03T00:00:00"/>
    <d v="2016-11-08T00:00:00"/>
    <s v="Standard Class"/>
    <s v="XP-21865"/>
    <s v="Xylona Preis"/>
    <s v="Consumer"/>
    <s v="United States"/>
    <x v="1"/>
    <x v="1"/>
    <n v="90049"/>
    <s v="West"/>
    <s v="OFF-BI-10002071"/>
    <s v="Office Supplies"/>
    <s v="Binders"/>
    <s v="Fellowes Black Plastic Comb Bindings"/>
    <x v="3396"/>
    <n v="2"/>
    <n v="0.2"/>
    <n v="3.0211999999999994"/>
  </r>
  <r>
    <n v="4486"/>
    <s v="CA-2016-109365"/>
    <d v="2016-11-03T00:00:00"/>
    <d v="2016-11-08T00:00:00"/>
    <s v="Standard Class"/>
    <s v="XP-21865"/>
    <s v="Xylona Preis"/>
    <s v="Consumer"/>
    <s v="United States"/>
    <x v="1"/>
    <x v="1"/>
    <n v="90049"/>
    <s v="West"/>
    <s v="OFF-PA-10000477"/>
    <s v="Office Supplies"/>
    <s v="Paper"/>
    <s v="Xerox 22"/>
    <x v="541"/>
    <n v="3"/>
    <n v="0"/>
    <n v="9.3312000000000008"/>
  </r>
  <r>
    <n v="4487"/>
    <s v="CA-2016-109365"/>
    <d v="2016-11-03T00:00:00"/>
    <d v="2016-11-08T00:00:00"/>
    <s v="Standard Class"/>
    <s v="XP-21865"/>
    <s v="Xylona Preis"/>
    <s v="Consumer"/>
    <s v="United States"/>
    <x v="1"/>
    <x v="1"/>
    <n v="90049"/>
    <s v="West"/>
    <s v="OFF-PA-10004359"/>
    <s v="Office Supplies"/>
    <s v="Paper"/>
    <s v="Multicolor Computer Printout Paper"/>
    <x v="1836"/>
    <n v="3"/>
    <n v="0"/>
    <n v="150.98399999999998"/>
  </r>
  <r>
    <n v="4488"/>
    <s v="CA-2015-162621"/>
    <d v="2015-09-05T00:00:00"/>
    <d v="2015-09-11T00:00:00"/>
    <s v="Standard Class"/>
    <s v="CA-12055"/>
    <s v="Cathy Armstrong"/>
    <s v="Home Office"/>
    <s v="United States"/>
    <x v="12"/>
    <x v="5"/>
    <n v="77036"/>
    <s v="Central"/>
    <s v="OFF-BI-10000962"/>
    <s v="Office Supplies"/>
    <s v="Binders"/>
    <s v="Acco Flexible ACCOHIDE Square Ring Data Binder, Dark Blue, 11 1/2&quot; X 14&quot; 7/8&quot;"/>
    <x v="3397"/>
    <n v="5"/>
    <n v="0.8"/>
    <n v="-25.218500000000006"/>
  </r>
  <r>
    <n v="4489"/>
    <s v="CA-2015-162621"/>
    <d v="2015-09-05T00:00:00"/>
    <d v="2015-09-11T00:00:00"/>
    <s v="Standard Class"/>
    <s v="CA-12055"/>
    <s v="Cathy Armstrong"/>
    <s v="Home Office"/>
    <s v="United States"/>
    <x v="12"/>
    <x v="5"/>
    <n v="77036"/>
    <s v="Central"/>
    <s v="OFF-SU-10003567"/>
    <s v="Office Supplies"/>
    <s v="Supplies"/>
    <s v="Stiletto Hand Letter Openers"/>
    <x v="3398"/>
    <n v="9"/>
    <n v="0.2"/>
    <n v="-14.687999999999999"/>
  </r>
  <r>
    <n v="4490"/>
    <s v="CA-2015-162621"/>
    <d v="2015-09-05T00:00:00"/>
    <d v="2015-09-11T00:00:00"/>
    <s v="Standard Class"/>
    <s v="CA-12055"/>
    <s v="Cathy Armstrong"/>
    <s v="Home Office"/>
    <s v="United States"/>
    <x v="12"/>
    <x v="5"/>
    <n v="77036"/>
    <s v="Central"/>
    <s v="OFF-BI-10003708"/>
    <s v="Office Supplies"/>
    <s v="Binders"/>
    <s v="Acco Four Pocket Poly Ring Binder with Label Holder, Smoke, 1&quot;"/>
    <x v="3399"/>
    <n v="3"/>
    <n v="0.8"/>
    <n v="-7.8225000000000016"/>
  </r>
  <r>
    <n v="4491"/>
    <s v="CA-2017-105921"/>
    <d v="2017-08-14T00:00:00"/>
    <d v="2017-08-21T00:00:00"/>
    <s v="Standard Class"/>
    <s v="JM-15250"/>
    <s v="Janet Martin"/>
    <s v="Consumer"/>
    <s v="United States"/>
    <x v="1"/>
    <x v="1"/>
    <n v="90032"/>
    <s v="West"/>
    <s v="FUR-TA-10001095"/>
    <s v="Furniture"/>
    <s v="Tables"/>
    <s v="Chromcraft Round Conference Tables"/>
    <x v="3400"/>
    <n v="3"/>
    <n v="0.2"/>
    <n v="5.2287000000000035"/>
  </r>
  <r>
    <n v="4492"/>
    <s v="CA-2014-150798"/>
    <d v="2014-12-01T00:00:00"/>
    <d v="2014-12-03T00:00:00"/>
    <s v="Second Class"/>
    <s v="JK-15730"/>
    <s v="Joe Kamberova"/>
    <s v="Consumer"/>
    <s v="United States"/>
    <x v="38"/>
    <x v="24"/>
    <n v="43229"/>
    <s v="East"/>
    <s v="TEC-CO-10001571"/>
    <s v="Technology"/>
    <s v="Copiers"/>
    <s v="Sharp 1540cs Digital Laser Copier"/>
    <x v="3401"/>
    <n v="2"/>
    <n v="0.4"/>
    <n v="109.99799999999999"/>
  </r>
  <r>
    <n v="4493"/>
    <s v="CA-2014-150798"/>
    <d v="2014-12-01T00:00:00"/>
    <d v="2014-12-03T00:00:00"/>
    <s v="Second Class"/>
    <s v="JK-15730"/>
    <s v="Joe Kamberova"/>
    <s v="Consumer"/>
    <s v="United States"/>
    <x v="38"/>
    <x v="24"/>
    <n v="43229"/>
    <s v="East"/>
    <s v="FUR-FU-10000221"/>
    <s v="Furniture"/>
    <s v="Furnishings"/>
    <s v="Master Caster Door Stop, Brown"/>
    <x v="3402"/>
    <n v="2"/>
    <n v="0.2"/>
    <n v="1.4223999999999997"/>
  </r>
  <r>
    <n v="4494"/>
    <s v="CA-2014-150798"/>
    <d v="2014-12-01T00:00:00"/>
    <d v="2014-12-03T00:00:00"/>
    <s v="Second Class"/>
    <s v="JK-15730"/>
    <s v="Joe Kamberova"/>
    <s v="Consumer"/>
    <s v="United States"/>
    <x v="38"/>
    <x v="24"/>
    <n v="43229"/>
    <s v="East"/>
    <s v="OFF-PA-10001972"/>
    <s v="Office Supplies"/>
    <s v="Paper"/>
    <s v="Xerox 214"/>
    <x v="1590"/>
    <n v="7"/>
    <n v="0.2"/>
    <n v="12.700800000000001"/>
  </r>
  <r>
    <n v="4495"/>
    <s v="CA-2014-150798"/>
    <d v="2014-12-01T00:00:00"/>
    <d v="2014-12-03T00:00:00"/>
    <s v="Second Class"/>
    <s v="JK-15730"/>
    <s v="Joe Kamberova"/>
    <s v="Consumer"/>
    <s v="United States"/>
    <x v="38"/>
    <x v="24"/>
    <n v="43229"/>
    <s v="East"/>
    <s v="FUR-CH-10000015"/>
    <s v="Furniture"/>
    <s v="Chairs"/>
    <s v="Hon Multipurpose Stacking Arm Chairs"/>
    <x v="3403"/>
    <n v="6"/>
    <n v="0.3"/>
    <n v="-51.983999999999924"/>
  </r>
  <r>
    <n v="4496"/>
    <s v="CA-2017-112753"/>
    <d v="2017-06-18T00:00:00"/>
    <d v="2017-06-23T00:00:00"/>
    <s v="Standard Class"/>
    <s v="CC-12670"/>
    <s v="Craig Carreira"/>
    <s v="Consumer"/>
    <s v="United States"/>
    <x v="1"/>
    <x v="1"/>
    <n v="90032"/>
    <s v="West"/>
    <s v="FUR-BO-10004015"/>
    <s v="Furniture"/>
    <s v="Bookcases"/>
    <s v="Bush Andora Bookcase, Maple/Graphite Gray Finish"/>
    <x v="3404"/>
    <n v="9"/>
    <n v="0.15"/>
    <n v="75.593699999999899"/>
  </r>
  <r>
    <n v="4497"/>
    <s v="CA-2017-112753"/>
    <d v="2017-06-18T00:00:00"/>
    <d v="2017-06-23T00:00:00"/>
    <s v="Standard Class"/>
    <s v="CC-12670"/>
    <s v="Craig Carreira"/>
    <s v="Consumer"/>
    <s v="United States"/>
    <x v="1"/>
    <x v="1"/>
    <n v="90032"/>
    <s v="West"/>
    <s v="OFF-PA-10002036"/>
    <s v="Office Supplies"/>
    <s v="Paper"/>
    <s v="Xerox 1930"/>
    <x v="789"/>
    <n v="6"/>
    <n v="0"/>
    <n v="19.051200000000001"/>
  </r>
  <r>
    <n v="4498"/>
    <s v="CA-2017-155075"/>
    <d v="2017-12-02T00:00:00"/>
    <d v="2017-12-09T00:00:00"/>
    <s v="Standard Class"/>
    <s v="GW-14605"/>
    <s v="Giulietta Weimer"/>
    <s v="Consumer"/>
    <s v="United States"/>
    <x v="10"/>
    <x v="9"/>
    <n v="19140"/>
    <s v="East"/>
    <s v="OFF-BI-10003650"/>
    <s v="Office Supplies"/>
    <s v="Binders"/>
    <s v="GBC DocuBind 300 Electric Binding Machine"/>
    <x v="3405"/>
    <n v="4"/>
    <n v="0.7"/>
    <n v="-462.86239999999998"/>
  </r>
  <r>
    <n v="4499"/>
    <s v="CA-2014-103401"/>
    <d v="2014-11-21T00:00:00"/>
    <d v="2014-11-26T00:00:00"/>
    <s v="Standard Class"/>
    <s v="GR-14560"/>
    <s v="Georgia Rosenberg"/>
    <s v="Corporate"/>
    <s v="United States"/>
    <x v="8"/>
    <x v="1"/>
    <n v="94110"/>
    <s v="West"/>
    <s v="OFF-PA-10003309"/>
    <s v="Office Supplies"/>
    <s v="Paper"/>
    <s v="Xerox 211"/>
    <x v="91"/>
    <n v="2"/>
    <n v="0"/>
    <n v="6.2208000000000006"/>
  </r>
  <r>
    <n v="4500"/>
    <s v="CA-2016-124814"/>
    <d v="2016-04-10T00:00:00"/>
    <d v="2016-04-16T00:00:00"/>
    <s v="Standard Class"/>
    <s v="FM-14215"/>
    <s v="Filia McAdams"/>
    <s v="Corporate"/>
    <s v="United States"/>
    <x v="329"/>
    <x v="1"/>
    <n v="93309"/>
    <s v="West"/>
    <s v="OFF-PA-10002787"/>
    <s v="Office Supplies"/>
    <s v="Paper"/>
    <s v="Xerox 227"/>
    <x v="91"/>
    <n v="2"/>
    <n v="0"/>
    <n v="6.2208000000000006"/>
  </r>
  <r>
    <n v="4501"/>
    <s v="CA-2016-124814"/>
    <d v="2016-04-10T00:00:00"/>
    <d v="2016-04-16T00:00:00"/>
    <s v="Standard Class"/>
    <s v="FM-14215"/>
    <s v="Filia McAdams"/>
    <s v="Corporate"/>
    <s v="United States"/>
    <x v="329"/>
    <x v="1"/>
    <n v="93309"/>
    <s v="West"/>
    <s v="OFF-BI-10000174"/>
    <s v="Office Supplies"/>
    <s v="Binders"/>
    <s v="Wilson Jones Clip &amp; Carry Folder Binder Tool for Ring Binders, Clear"/>
    <x v="350"/>
    <n v="5"/>
    <n v="0.2"/>
    <n v="8.1199999999999974"/>
  </r>
  <r>
    <n v="4502"/>
    <s v="CA-2014-116757"/>
    <d v="2014-06-30T00:00:00"/>
    <d v="2014-07-04T00:00:00"/>
    <s v="Standard Class"/>
    <s v="MS-17980"/>
    <s v="Michael Stewart"/>
    <s v="Corporate"/>
    <s v="United States"/>
    <x v="12"/>
    <x v="5"/>
    <n v="77095"/>
    <s v="Central"/>
    <s v="OFF-PA-10002005"/>
    <s v="Office Supplies"/>
    <s v="Paper"/>
    <s v="Xerox 225"/>
    <x v="233"/>
    <n v="5"/>
    <n v="0.2"/>
    <n v="9.0719999999999992"/>
  </r>
  <r>
    <n v="4503"/>
    <s v="CA-2014-116757"/>
    <d v="2014-06-30T00:00:00"/>
    <d v="2014-07-04T00:00:00"/>
    <s v="Standard Class"/>
    <s v="MS-17980"/>
    <s v="Michael Stewart"/>
    <s v="Corporate"/>
    <s v="United States"/>
    <x v="12"/>
    <x v="5"/>
    <n v="77095"/>
    <s v="Central"/>
    <s v="OFF-FA-10002815"/>
    <s v="Office Supplies"/>
    <s v="Fasteners"/>
    <s v="Staples"/>
    <x v="3406"/>
    <n v="6"/>
    <n v="0.2"/>
    <n v="7.1928000000000001"/>
  </r>
  <r>
    <n v="4504"/>
    <s v="US-2014-138247"/>
    <d v="2014-12-24T00:00:00"/>
    <d v="2014-12-29T00:00:00"/>
    <s v="Standard Class"/>
    <s v="BF-11170"/>
    <s v="Ben Ferrer"/>
    <s v="Home Office"/>
    <s v="United States"/>
    <x v="1"/>
    <x v="1"/>
    <n v="90045"/>
    <s v="West"/>
    <s v="TEC-PH-10000213"/>
    <s v="Technology"/>
    <s v="Phones"/>
    <s v="Seidio BD2-HK3IPH5-BK DILEX Case and Holster Combo for Apple iPhone 5/5s - Black"/>
    <x v="3407"/>
    <n v="7"/>
    <n v="0.2"/>
    <n v="17.365599999999993"/>
  </r>
  <r>
    <n v="4505"/>
    <s v="US-2014-138247"/>
    <d v="2014-12-24T00:00:00"/>
    <d v="2014-12-29T00:00:00"/>
    <s v="Standard Class"/>
    <s v="BF-11170"/>
    <s v="Ben Ferrer"/>
    <s v="Home Office"/>
    <s v="United States"/>
    <x v="1"/>
    <x v="1"/>
    <n v="90045"/>
    <s v="West"/>
    <s v="OFF-AP-10000828"/>
    <s v="Office Supplies"/>
    <s v="Appliances"/>
    <s v="Avanti 4.4 Cu. Ft. Refrigerator"/>
    <x v="2759"/>
    <n v="2"/>
    <n v="0"/>
    <n v="101.34879999999998"/>
  </r>
  <r>
    <n v="4506"/>
    <s v="US-2014-138247"/>
    <d v="2014-12-24T00:00:00"/>
    <d v="2014-12-29T00:00:00"/>
    <s v="Standard Class"/>
    <s v="BF-11170"/>
    <s v="Ben Ferrer"/>
    <s v="Home Office"/>
    <s v="United States"/>
    <x v="1"/>
    <x v="1"/>
    <n v="90045"/>
    <s v="West"/>
    <s v="TEC-AC-10004708"/>
    <s v="Technology"/>
    <s v="Accessories"/>
    <s v="Sony 32GB Class 10 Micro SDHC R40 Memory Card"/>
    <x v="3408"/>
    <n v="3"/>
    <n v="0"/>
    <n v="13.198499999999999"/>
  </r>
  <r>
    <n v="4507"/>
    <s v="US-2014-138247"/>
    <d v="2014-12-24T00:00:00"/>
    <d v="2014-12-29T00:00:00"/>
    <s v="Standard Class"/>
    <s v="BF-11170"/>
    <s v="Ben Ferrer"/>
    <s v="Home Office"/>
    <s v="United States"/>
    <x v="1"/>
    <x v="1"/>
    <n v="90045"/>
    <s v="West"/>
    <s v="TEC-PH-10001530"/>
    <s v="Technology"/>
    <s v="Phones"/>
    <s v="Cisco Unified IP Phone 7945G VoIP phone"/>
    <x v="3409"/>
    <n v="3"/>
    <n v="0.2"/>
    <n v="51.148499999999984"/>
  </r>
  <r>
    <n v="4508"/>
    <s v="US-2014-138247"/>
    <d v="2014-12-24T00:00:00"/>
    <d v="2014-12-29T00:00:00"/>
    <s v="Standard Class"/>
    <s v="BF-11170"/>
    <s v="Ben Ferrer"/>
    <s v="Home Office"/>
    <s v="United States"/>
    <x v="1"/>
    <x v="1"/>
    <n v="90045"/>
    <s v="West"/>
    <s v="OFF-ST-10002301"/>
    <s v="Office Supplies"/>
    <s v="Storage"/>
    <s v="Tennsco Commercial Shelving"/>
    <x v="2422"/>
    <n v="1"/>
    <n v="0"/>
    <n v="0.20339999999999847"/>
  </r>
  <r>
    <n v="4509"/>
    <s v="US-2014-138247"/>
    <d v="2014-12-24T00:00:00"/>
    <d v="2014-12-29T00:00:00"/>
    <s v="Standard Class"/>
    <s v="BF-11170"/>
    <s v="Ben Ferrer"/>
    <s v="Home Office"/>
    <s v="United States"/>
    <x v="1"/>
    <x v="1"/>
    <n v="90045"/>
    <s v="West"/>
    <s v="FUR-FU-10002554"/>
    <s v="Furniture"/>
    <s v="Furnishings"/>
    <s v="Westinghouse Floor Lamp with Metal Mesh Shade, Black"/>
    <x v="1169"/>
    <n v="1"/>
    <n v="0"/>
    <n v="5.5176999999999978"/>
  </r>
  <r>
    <n v="4510"/>
    <s v="CA-2017-167003"/>
    <d v="2017-05-23T00:00:00"/>
    <d v="2017-05-29T00:00:00"/>
    <s v="Standard Class"/>
    <s v="VS-21820"/>
    <s v="Vivek Sundaresam"/>
    <s v="Consumer"/>
    <s v="United States"/>
    <x v="1"/>
    <x v="1"/>
    <n v="90036"/>
    <s v="West"/>
    <s v="FUR-TA-10001520"/>
    <s v="Furniture"/>
    <s v="Tables"/>
    <s v="Lesro Sheffield Collection Coffee Table, End Table, Center Table, Corner Table"/>
    <x v="2473"/>
    <n v="3"/>
    <n v="0.2"/>
    <n v="-6.423300000000026"/>
  </r>
  <r>
    <n v="4511"/>
    <s v="CA-2016-119935"/>
    <d v="2016-11-10T00:00:00"/>
    <d v="2016-11-14T00:00:00"/>
    <s v="Standard Class"/>
    <s v="KM-16225"/>
    <s v="Kalyca Meade"/>
    <s v="Corporate"/>
    <s v="United States"/>
    <x v="24"/>
    <x v="25"/>
    <n v="65807"/>
    <s v="Central"/>
    <s v="FUR-FU-10001085"/>
    <s v="Furniture"/>
    <s v="Furnishings"/>
    <s v="3M Polarizing Light Filter Sleeves"/>
    <x v="3410"/>
    <n v="2"/>
    <n v="0"/>
    <n v="17.157999999999998"/>
  </r>
  <r>
    <n v="4512"/>
    <s v="CA-2016-119935"/>
    <d v="2016-11-10T00:00:00"/>
    <d v="2016-11-14T00:00:00"/>
    <s v="Standard Class"/>
    <s v="KM-16225"/>
    <s v="Kalyca Meade"/>
    <s v="Corporate"/>
    <s v="United States"/>
    <x v="24"/>
    <x v="25"/>
    <n v="65807"/>
    <s v="Central"/>
    <s v="OFF-BI-10001597"/>
    <s v="Office Supplies"/>
    <s v="Binders"/>
    <s v="Wilson Jones Ledger-Size, Piano-Hinge Binder, 2&quot;, Blue"/>
    <x v="3411"/>
    <n v="2"/>
    <n v="0"/>
    <n v="39.340799999999994"/>
  </r>
  <r>
    <n v="4513"/>
    <s v="CA-2016-118969"/>
    <d v="2016-10-02T00:00:00"/>
    <d v="2016-10-03T00:00:00"/>
    <s v="First Class"/>
    <s v="LP-17095"/>
    <s v="Liz Preis"/>
    <s v="Consumer"/>
    <s v="United States"/>
    <x v="42"/>
    <x v="16"/>
    <n v="85023"/>
    <s v="West"/>
    <s v="OFF-BI-10002429"/>
    <s v="Office Supplies"/>
    <s v="Binders"/>
    <s v="Premier Elliptical Ring Binder, Black"/>
    <x v="3412"/>
    <n v="6"/>
    <n v="0.7"/>
    <n v="-40.180799999999991"/>
  </r>
  <r>
    <n v="4514"/>
    <s v="CA-2016-145240"/>
    <d v="2016-09-06T00:00:00"/>
    <d v="2016-09-08T00:00:00"/>
    <s v="First Class"/>
    <s v="BG-11740"/>
    <s v="Bruce Geld"/>
    <s v="Consumer"/>
    <s v="United States"/>
    <x v="12"/>
    <x v="5"/>
    <n v="77070"/>
    <s v="Central"/>
    <s v="OFF-ST-10001590"/>
    <s v="Office Supplies"/>
    <s v="Storage"/>
    <s v="Tenex Personal Project File with Scoop Front Design, Black"/>
    <x v="3413"/>
    <n v="1"/>
    <n v="0.2"/>
    <n v="0.8087999999999993"/>
  </r>
  <r>
    <n v="4515"/>
    <s v="CA-2016-120873"/>
    <d v="2016-10-27T00:00:00"/>
    <d v="2016-11-01T00:00:00"/>
    <s v="Second Class"/>
    <s v="BW-11200"/>
    <s v="Ben Wallace"/>
    <s v="Consumer"/>
    <s v="United States"/>
    <x v="409"/>
    <x v="17"/>
    <n v="23666"/>
    <s v="South"/>
    <s v="FUR-CH-10000847"/>
    <s v="Furniture"/>
    <s v="Chairs"/>
    <s v="Global Executive Mid-Back Manager's Chair"/>
    <x v="3414"/>
    <n v="1"/>
    <n v="0"/>
    <n v="75.654799999999994"/>
  </r>
  <r>
    <n v="4516"/>
    <s v="US-2017-111920"/>
    <d v="2017-10-22T00:00:00"/>
    <d v="2017-10-26T00:00:00"/>
    <s v="Standard Class"/>
    <s v="PS-18970"/>
    <s v="Paul Stevenson"/>
    <s v="Home Office"/>
    <s v="United States"/>
    <x v="251"/>
    <x v="26"/>
    <n v="74133"/>
    <s v="Central"/>
    <s v="OFF-AR-10003179"/>
    <s v="Office Supplies"/>
    <s v="Art"/>
    <s v="Dixon Ticonderoga Core-Lock Colored Pencils"/>
    <x v="2978"/>
    <n v="4"/>
    <n v="0"/>
    <n v="12.025199999999998"/>
  </r>
  <r>
    <n v="4517"/>
    <s v="US-2016-128678"/>
    <d v="2016-09-15T00:00:00"/>
    <d v="2016-09-20T00:00:00"/>
    <s v="Standard Class"/>
    <s v="RB-19570"/>
    <s v="Rob Beeghly"/>
    <s v="Consumer"/>
    <s v="United States"/>
    <x v="4"/>
    <x v="4"/>
    <n v="98105"/>
    <s v="West"/>
    <s v="OFF-PA-10000807"/>
    <s v="Office Supplies"/>
    <s v="Paper"/>
    <s v="TOPS &quot;Important Message&quot; Pads, Canary, 4-1/4 x 5-1/2, 50 Sheets per Pad"/>
    <x v="1591"/>
    <n v="5"/>
    <n v="0"/>
    <n v="10.058"/>
  </r>
  <r>
    <n v="4518"/>
    <s v="US-2016-128678"/>
    <d v="2016-09-15T00:00:00"/>
    <d v="2016-09-20T00:00:00"/>
    <s v="Standard Class"/>
    <s v="RB-19570"/>
    <s v="Rob Beeghly"/>
    <s v="Consumer"/>
    <s v="United States"/>
    <x v="4"/>
    <x v="4"/>
    <n v="98105"/>
    <s v="West"/>
    <s v="OFF-BI-10002103"/>
    <s v="Office Supplies"/>
    <s v="Binders"/>
    <s v="Cardinal Slant-D Ring Binder, Heavy Gauge Vinyl"/>
    <x v="3415"/>
    <n v="7"/>
    <n v="0.2"/>
    <n v="15.815799999999999"/>
  </r>
  <r>
    <n v="4519"/>
    <s v="CA-2016-101385"/>
    <d v="2016-09-25T00:00:00"/>
    <d v="2016-10-01T00:00:00"/>
    <s v="Standard Class"/>
    <s v="JW-16075"/>
    <s v="Julia West"/>
    <s v="Consumer"/>
    <s v="United States"/>
    <x v="8"/>
    <x v="1"/>
    <n v="94109"/>
    <s v="West"/>
    <s v="OFF-AR-10004441"/>
    <s v="Office Supplies"/>
    <s v="Art"/>
    <s v="BIC Brite Liner Highlighters"/>
    <x v="3416"/>
    <n v="4"/>
    <n v="0"/>
    <n v="6.9551999999999996"/>
  </r>
  <r>
    <n v="4520"/>
    <s v="CA-2017-107167"/>
    <d v="2017-06-10T00:00:00"/>
    <d v="2017-06-14T00:00:00"/>
    <s v="Standard Class"/>
    <s v="ND-18460"/>
    <s v="Neil Ducich"/>
    <s v="Corporate"/>
    <s v="United States"/>
    <x v="108"/>
    <x v="2"/>
    <n v="32216"/>
    <s v="South"/>
    <s v="OFF-ST-10003805"/>
    <s v="Office Supplies"/>
    <s v="Storage"/>
    <s v="24 Capacity Maxi Data Binder Racks, Pearl"/>
    <x v="3417"/>
    <n v="8"/>
    <n v="0.2"/>
    <n v="84.219999999999857"/>
  </r>
  <r>
    <n v="4521"/>
    <s v="CA-2014-109491"/>
    <d v="2014-02-20T00:00:00"/>
    <d v="2014-02-26T00:00:00"/>
    <s v="Standard Class"/>
    <s v="LC-16930"/>
    <s v="Linda Cazamias"/>
    <s v="Corporate"/>
    <s v="United States"/>
    <x v="102"/>
    <x v="14"/>
    <n v="47374"/>
    <s v="Central"/>
    <s v="TEC-AC-10001284"/>
    <s v="Technology"/>
    <s v="Accessories"/>
    <s v="Enermax Briskie RF Wireless Keyboard and Mouse Combo"/>
    <x v="1038"/>
    <n v="3"/>
    <n v="0"/>
    <n v="22.4316"/>
  </r>
  <r>
    <n v="4522"/>
    <s v="CA-2014-109491"/>
    <d v="2014-02-20T00:00:00"/>
    <d v="2014-02-26T00:00:00"/>
    <s v="Standard Class"/>
    <s v="LC-16930"/>
    <s v="Linda Cazamias"/>
    <s v="Corporate"/>
    <s v="United States"/>
    <x v="102"/>
    <x v="14"/>
    <n v="47374"/>
    <s v="Central"/>
    <s v="FUR-FU-10000221"/>
    <s v="Furniture"/>
    <s v="Furnishings"/>
    <s v="Master Caster Door Stop, Brown"/>
    <x v="2352"/>
    <n v="4"/>
    <n v="0"/>
    <n v="6.9087999999999994"/>
  </r>
  <r>
    <n v="4523"/>
    <s v="CA-2017-105445"/>
    <d v="2017-02-20T00:00:00"/>
    <d v="2017-02-25T00:00:00"/>
    <s v="Second Class"/>
    <s v="BP-11095"/>
    <s v="Bart Pistole"/>
    <s v="Corporate"/>
    <s v="United States"/>
    <x v="103"/>
    <x v="22"/>
    <n v="80027"/>
    <s v="West"/>
    <s v="OFF-FA-10001229"/>
    <s v="Office Supplies"/>
    <s v="Fasteners"/>
    <s v="Staples"/>
    <x v="3418"/>
    <n v="3"/>
    <n v="0.2"/>
    <n v="3.065399999999999"/>
  </r>
  <r>
    <n v="4524"/>
    <s v="CA-2014-107454"/>
    <d v="2014-11-02T00:00:00"/>
    <d v="2014-11-06T00:00:00"/>
    <s v="Standard Class"/>
    <s v="RD-19720"/>
    <s v="Roger Demir"/>
    <s v="Consumer"/>
    <s v="United States"/>
    <x v="20"/>
    <x v="15"/>
    <n v="10024"/>
    <s v="East"/>
    <s v="OFF-LA-10001569"/>
    <s v="Office Supplies"/>
    <s v="Labels"/>
    <s v="Avery 499"/>
    <x v="1981"/>
    <n v="7"/>
    <n v="0"/>
    <n v="16.035599999999999"/>
  </r>
  <r>
    <n v="4525"/>
    <s v="CA-2014-107454"/>
    <d v="2014-11-02T00:00:00"/>
    <d v="2014-11-06T00:00:00"/>
    <s v="Standard Class"/>
    <s v="RD-19720"/>
    <s v="Roger Demir"/>
    <s v="Consumer"/>
    <s v="United States"/>
    <x v="20"/>
    <x v="15"/>
    <n v="10024"/>
    <s v="East"/>
    <s v="FUR-FU-10004018"/>
    <s v="Furniture"/>
    <s v="Furnishings"/>
    <s v="Tensor Computer Mounted Lamp"/>
    <x v="3419"/>
    <n v="6"/>
    <n v="0"/>
    <n v="24.121800000000004"/>
  </r>
  <r>
    <n v="4526"/>
    <s v="US-2017-105046"/>
    <d v="2017-07-17T00:00:00"/>
    <d v="2017-07-23T00:00:00"/>
    <s v="Standard Class"/>
    <s v="BE-11335"/>
    <s v="Bill Eplett"/>
    <s v="Home Office"/>
    <s v="United States"/>
    <x v="410"/>
    <x v="15"/>
    <n v="13440"/>
    <s v="East"/>
    <s v="TEC-PH-10004536"/>
    <s v="Technology"/>
    <s v="Phones"/>
    <s v="Avaya 5420 Digital phone"/>
    <x v="3420"/>
    <n v="2"/>
    <n v="0"/>
    <n v="67.495000000000005"/>
  </r>
  <r>
    <n v="4527"/>
    <s v="US-2017-105046"/>
    <d v="2017-07-17T00:00:00"/>
    <d v="2017-07-23T00:00:00"/>
    <s v="Standard Class"/>
    <s v="BE-11335"/>
    <s v="Bill Eplett"/>
    <s v="Home Office"/>
    <s v="United States"/>
    <x v="410"/>
    <x v="15"/>
    <n v="13440"/>
    <s v="East"/>
    <s v="OFF-PA-10004353"/>
    <s v="Office Supplies"/>
    <s v="Paper"/>
    <s v="Southworth 25% Cotton Premium Laser Paper and Envelopes"/>
    <x v="3421"/>
    <n v="5"/>
    <n v="0"/>
    <n v="47.952000000000005"/>
  </r>
  <r>
    <n v="4528"/>
    <s v="US-2017-105046"/>
    <d v="2017-07-17T00:00:00"/>
    <d v="2017-07-23T00:00:00"/>
    <s v="Standard Class"/>
    <s v="BE-11335"/>
    <s v="Bill Eplett"/>
    <s v="Home Office"/>
    <s v="United States"/>
    <x v="410"/>
    <x v="15"/>
    <n v="13440"/>
    <s v="East"/>
    <s v="FUR-FU-10004848"/>
    <s v="Furniture"/>
    <s v="Furnishings"/>
    <s v="DAX Solid Wood Frames"/>
    <x v="3422"/>
    <n v="4"/>
    <n v="0"/>
    <n v="14.459599999999998"/>
  </r>
  <r>
    <n v="4529"/>
    <s v="CA-2017-152856"/>
    <d v="2017-09-08T00:00:00"/>
    <d v="2017-09-10T00:00:00"/>
    <s v="Second Class"/>
    <s v="RS-19765"/>
    <s v="Roland Schwarz"/>
    <s v="Corporate"/>
    <s v="United States"/>
    <x v="292"/>
    <x v="24"/>
    <n v="43302"/>
    <s v="East"/>
    <s v="TEC-AC-10004864"/>
    <s v="Technology"/>
    <s v="Accessories"/>
    <s v="Memorex Micro Travel Drive 32 GB"/>
    <x v="3423"/>
    <n v="4"/>
    <n v="0.2"/>
    <n v="33.589200000000005"/>
  </r>
  <r>
    <n v="4530"/>
    <s v="CA-2016-134691"/>
    <d v="2016-11-14T00:00:00"/>
    <d v="2016-11-18T00:00:00"/>
    <s v="Standard Class"/>
    <s v="KC-16540"/>
    <s v="Kelly Collister"/>
    <s v="Consumer"/>
    <s v="United States"/>
    <x v="12"/>
    <x v="5"/>
    <n v="77041"/>
    <s v="Central"/>
    <s v="OFF-BI-10002393"/>
    <s v="Office Supplies"/>
    <s v="Binders"/>
    <s v="Binder Posts"/>
    <x v="3424"/>
    <n v="2"/>
    <n v="0.8"/>
    <n v="-3.9032000000000009"/>
  </r>
  <r>
    <n v="4531"/>
    <s v="CA-2016-118759"/>
    <d v="2016-11-14T00:00:00"/>
    <d v="2016-11-17T00:00:00"/>
    <s v="First Class"/>
    <s v="MB-17305"/>
    <s v="Maria Bertelson"/>
    <s v="Consumer"/>
    <s v="United States"/>
    <x v="20"/>
    <x v="15"/>
    <n v="10009"/>
    <s v="East"/>
    <s v="FUR-CH-10002335"/>
    <s v="Furniture"/>
    <s v="Chairs"/>
    <s v="Hon GuestStacker Chair"/>
    <x v="1262"/>
    <n v="2"/>
    <n v="0.1"/>
    <n v="72.534400000000005"/>
  </r>
  <r>
    <n v="4532"/>
    <s v="CA-2016-118759"/>
    <d v="2016-11-14T00:00:00"/>
    <d v="2016-11-17T00:00:00"/>
    <s v="First Class"/>
    <s v="MB-17305"/>
    <s v="Maria Bertelson"/>
    <s v="Consumer"/>
    <s v="United States"/>
    <x v="20"/>
    <x v="15"/>
    <n v="10009"/>
    <s v="East"/>
    <s v="OFF-ST-10001590"/>
    <s v="Office Supplies"/>
    <s v="Storage"/>
    <s v="Tenex Personal Project File with Scoop Front Design, Black"/>
    <x v="3425"/>
    <n v="3"/>
    <n v="0"/>
    <n v="10.514399999999998"/>
  </r>
  <r>
    <n v="4533"/>
    <s v="CA-2014-140403"/>
    <d v="2014-10-10T00:00:00"/>
    <d v="2014-10-10T00:00:00"/>
    <s v="Same Day"/>
    <s v="TN-21040"/>
    <s v="Tanja Norvell"/>
    <s v="Home Office"/>
    <s v="United States"/>
    <x v="286"/>
    <x v="1"/>
    <n v="95336"/>
    <s v="West"/>
    <s v="FUR-CH-10002774"/>
    <s v="Furniture"/>
    <s v="Chairs"/>
    <s v="Global Deluxe Stacking Chair, Gray"/>
    <x v="1919"/>
    <n v="3"/>
    <n v="0.2"/>
    <n v="13.764599999999994"/>
  </r>
  <r>
    <n v="4534"/>
    <s v="CA-2014-140403"/>
    <d v="2014-10-10T00:00:00"/>
    <d v="2014-10-10T00:00:00"/>
    <s v="Same Day"/>
    <s v="TN-21040"/>
    <s v="Tanja Norvell"/>
    <s v="Home Office"/>
    <s v="United States"/>
    <x v="286"/>
    <x v="1"/>
    <n v="95336"/>
    <s v="West"/>
    <s v="OFF-EN-10001219"/>
    <s v="Office Supplies"/>
    <s v="Envelopes"/>
    <s v="#10- 4 1/8&quot; x 9 1/2&quot; Security-Tint Envelopes"/>
    <x v="770"/>
    <n v="2"/>
    <n v="0"/>
    <n v="7.4871999999999996"/>
  </r>
  <r>
    <n v="4535"/>
    <s v="CA-2015-163104"/>
    <d v="2015-03-19T00:00:00"/>
    <d v="2015-03-26T00:00:00"/>
    <s v="Standard Class"/>
    <s v="MC-18130"/>
    <s v="Mike Caudle"/>
    <s v="Corporate"/>
    <s v="United States"/>
    <x v="1"/>
    <x v="1"/>
    <n v="90004"/>
    <s v="West"/>
    <s v="OFF-PA-10001947"/>
    <s v="Office Supplies"/>
    <s v="Paper"/>
    <s v="Xerox 1974"/>
    <x v="493"/>
    <n v="2"/>
    <n v="0"/>
    <n v="5.8604000000000003"/>
  </r>
  <r>
    <n v="4536"/>
    <s v="CA-2017-138464"/>
    <d v="2017-07-08T00:00:00"/>
    <d v="2017-07-12T00:00:00"/>
    <s v="Standard Class"/>
    <s v="VF-21715"/>
    <s v="Vicky Freymann"/>
    <s v="Home Office"/>
    <s v="United States"/>
    <x v="4"/>
    <x v="4"/>
    <n v="98115"/>
    <s v="West"/>
    <s v="FUR-FU-10003142"/>
    <s v="Furniture"/>
    <s v="Furnishings"/>
    <s v="Master Big Foot Doorstop, Beige"/>
    <x v="3426"/>
    <n v="3"/>
    <n v="0"/>
    <n v="4.9103999999999992"/>
  </r>
  <r>
    <n v="4537"/>
    <s v="CA-2017-138464"/>
    <d v="2017-07-08T00:00:00"/>
    <d v="2017-07-12T00:00:00"/>
    <s v="Standard Class"/>
    <s v="VF-21715"/>
    <s v="Vicky Freymann"/>
    <s v="Home Office"/>
    <s v="United States"/>
    <x v="4"/>
    <x v="4"/>
    <n v="98115"/>
    <s v="West"/>
    <s v="OFF-BI-10001543"/>
    <s v="Office Supplies"/>
    <s v="Binders"/>
    <s v="GBC VeloBinder Manual Binding System"/>
    <x v="1808"/>
    <n v="3"/>
    <n v="0.2"/>
    <n v="30.231600000000007"/>
  </r>
  <r>
    <n v="4538"/>
    <s v="CA-2017-138464"/>
    <d v="2017-07-08T00:00:00"/>
    <d v="2017-07-12T00:00:00"/>
    <s v="Standard Class"/>
    <s v="VF-21715"/>
    <s v="Vicky Freymann"/>
    <s v="Home Office"/>
    <s v="United States"/>
    <x v="4"/>
    <x v="4"/>
    <n v="98115"/>
    <s v="West"/>
    <s v="OFF-AR-10003560"/>
    <s v="Office Supplies"/>
    <s v="Art"/>
    <s v="Zebra Zazzle Fluorescent Highlighters"/>
    <x v="2614"/>
    <n v="3"/>
    <n v="0"/>
    <n v="6.2015999999999991"/>
  </r>
  <r>
    <n v="4539"/>
    <s v="CA-2017-138464"/>
    <d v="2017-07-08T00:00:00"/>
    <d v="2017-07-12T00:00:00"/>
    <s v="Standard Class"/>
    <s v="VF-21715"/>
    <s v="Vicky Freymann"/>
    <s v="Home Office"/>
    <s v="United States"/>
    <x v="4"/>
    <x v="4"/>
    <n v="98115"/>
    <s v="West"/>
    <s v="OFF-AR-10004757"/>
    <s v="Office Supplies"/>
    <s v="Art"/>
    <s v="Crayola Colored Pencils"/>
    <x v="2805"/>
    <n v="4"/>
    <n v="0"/>
    <n v="4.3295999999999992"/>
  </r>
  <r>
    <n v="4540"/>
    <s v="CA-2015-104129"/>
    <d v="2015-02-27T00:00:00"/>
    <d v="2015-03-02T00:00:00"/>
    <s v="Standard Class"/>
    <s v="ES-14080"/>
    <s v="Erin Smith"/>
    <s v="Corporate"/>
    <s v="United States"/>
    <x v="205"/>
    <x v="34"/>
    <n v="2908"/>
    <s v="East"/>
    <s v="TEC-PH-10003800"/>
    <s v="Technology"/>
    <s v="Phones"/>
    <s v="i.Sound Portable Power - 8000 mAh"/>
    <x v="2815"/>
    <n v="2"/>
    <n v="0"/>
    <n v="1.0597999999999956"/>
  </r>
  <r>
    <n v="4541"/>
    <s v="CA-2015-104129"/>
    <d v="2015-02-27T00:00:00"/>
    <d v="2015-03-02T00:00:00"/>
    <s v="Standard Class"/>
    <s v="ES-14080"/>
    <s v="Erin Smith"/>
    <s v="Corporate"/>
    <s v="United States"/>
    <x v="205"/>
    <x v="34"/>
    <n v="2908"/>
    <s v="East"/>
    <s v="FUR-TA-10004152"/>
    <s v="Furniture"/>
    <s v="Tables"/>
    <s v="Barricks 18&quot; x 48&quot; Non-Folding Utility Table with Bottom Storage Shelf"/>
    <x v="3427"/>
    <n v="7"/>
    <n v="0.3"/>
    <n v="-28.22399999999999"/>
  </r>
  <r>
    <n v="4542"/>
    <s v="US-2017-132206"/>
    <d v="2017-06-16T00:00:00"/>
    <d v="2017-06-21T00:00:00"/>
    <s v="Standard Class"/>
    <s v="MK-17905"/>
    <s v="Michael Kennedy"/>
    <s v="Corporate"/>
    <s v="United States"/>
    <x v="22"/>
    <x v="10"/>
    <n v="60653"/>
    <s v="Central"/>
    <s v="OFF-BI-10000756"/>
    <s v="Office Supplies"/>
    <s v="Binders"/>
    <s v="Storex DuraTech Recycled Plastic Frosted Binders"/>
    <x v="3428"/>
    <n v="7"/>
    <n v="0.8"/>
    <n v="-8.9040000000000035"/>
  </r>
  <r>
    <n v="4543"/>
    <s v="CA-2017-113474"/>
    <d v="2017-03-30T00:00:00"/>
    <d v="2017-03-31T00:00:00"/>
    <s v="First Class"/>
    <s v="TM-21490"/>
    <s v="Tony Molinari"/>
    <s v="Consumer"/>
    <s v="United States"/>
    <x v="268"/>
    <x v="26"/>
    <n v="73120"/>
    <s v="Central"/>
    <s v="OFF-EN-10004206"/>
    <s v="Office Supplies"/>
    <s v="Envelopes"/>
    <s v="Multimedia Mailers"/>
    <x v="3429"/>
    <n v="2"/>
    <n v="0"/>
    <n v="149.8956"/>
  </r>
  <r>
    <n v="4544"/>
    <s v="CA-2015-126557"/>
    <d v="2015-07-12T00:00:00"/>
    <d v="2015-07-17T00:00:00"/>
    <s v="Second Class"/>
    <s v="RL-19615"/>
    <s v="Rob Lucas"/>
    <s v="Consumer"/>
    <s v="United States"/>
    <x v="22"/>
    <x v="10"/>
    <n v="60610"/>
    <s v="Central"/>
    <s v="FUR-CH-10004477"/>
    <s v="Furniture"/>
    <s v="Chairs"/>
    <s v="Global Push Button Manager's Chair, Indigo"/>
    <x v="3430"/>
    <n v="9"/>
    <n v="0.3"/>
    <n v="-5.4801000000000215"/>
  </r>
  <r>
    <n v="4545"/>
    <s v="CA-2015-126557"/>
    <d v="2015-07-12T00:00:00"/>
    <d v="2015-07-17T00:00:00"/>
    <s v="Second Class"/>
    <s v="RL-19615"/>
    <s v="Rob Lucas"/>
    <s v="Consumer"/>
    <s v="United States"/>
    <x v="22"/>
    <x v="10"/>
    <n v="60610"/>
    <s v="Central"/>
    <s v="TEC-PH-10003505"/>
    <s v="Technology"/>
    <s v="Phones"/>
    <s v="Geemarc AmpliPOWER60"/>
    <x v="1490"/>
    <n v="2"/>
    <n v="0.2"/>
    <n v="16.703999999999986"/>
  </r>
  <r>
    <n v="4546"/>
    <s v="CA-2015-126557"/>
    <d v="2015-07-12T00:00:00"/>
    <d v="2015-07-17T00:00:00"/>
    <s v="Second Class"/>
    <s v="RL-19615"/>
    <s v="Rob Lucas"/>
    <s v="Consumer"/>
    <s v="United States"/>
    <x v="22"/>
    <x v="10"/>
    <n v="60610"/>
    <s v="Central"/>
    <s v="TEC-PH-10000526"/>
    <s v="Technology"/>
    <s v="Phones"/>
    <s v="Vtech CS6719"/>
    <x v="3431"/>
    <n v="7"/>
    <n v="0.2"/>
    <n v="53.754400000000004"/>
  </r>
  <r>
    <n v="4547"/>
    <s v="CA-2015-126557"/>
    <d v="2015-07-12T00:00:00"/>
    <d v="2015-07-17T00:00:00"/>
    <s v="Second Class"/>
    <s v="RL-19615"/>
    <s v="Rob Lucas"/>
    <s v="Consumer"/>
    <s v="United States"/>
    <x v="22"/>
    <x v="10"/>
    <n v="60610"/>
    <s v="Central"/>
    <s v="OFF-BI-10003314"/>
    <s v="Office Supplies"/>
    <s v="Binders"/>
    <s v="Tuff Stuff Recycled Round Ring Binders"/>
    <x v="3432"/>
    <n v="2"/>
    <n v="0.8"/>
    <n v="-2.9884000000000004"/>
  </r>
  <r>
    <n v="4548"/>
    <s v="CA-2015-126557"/>
    <d v="2015-07-12T00:00:00"/>
    <d v="2015-07-17T00:00:00"/>
    <s v="Second Class"/>
    <s v="RL-19615"/>
    <s v="Rob Lucas"/>
    <s v="Consumer"/>
    <s v="United States"/>
    <x v="22"/>
    <x v="10"/>
    <n v="60610"/>
    <s v="Central"/>
    <s v="OFF-AR-10003190"/>
    <s v="Office Supplies"/>
    <s v="Art"/>
    <s v="Newell 32"/>
    <x v="2789"/>
    <n v="3"/>
    <n v="0.2"/>
    <n v="0.69120000000000026"/>
  </r>
  <r>
    <n v="4549"/>
    <s v="CA-2015-126557"/>
    <d v="2015-07-12T00:00:00"/>
    <d v="2015-07-17T00:00:00"/>
    <s v="Second Class"/>
    <s v="RL-19615"/>
    <s v="Rob Lucas"/>
    <s v="Consumer"/>
    <s v="United States"/>
    <x v="22"/>
    <x v="10"/>
    <n v="60610"/>
    <s v="Central"/>
    <s v="FUR-FU-10001861"/>
    <s v="Furniture"/>
    <s v="Furnishings"/>
    <s v="Floodlight Indoor Halogen Bulbs, 1 Bulb per Pack, 60 Watts"/>
    <x v="3433"/>
    <n v="1"/>
    <n v="0.6"/>
    <n v="-2.1340000000000003"/>
  </r>
  <r>
    <n v="4550"/>
    <s v="CA-2015-126557"/>
    <d v="2015-07-12T00:00:00"/>
    <d v="2015-07-17T00:00:00"/>
    <s v="Second Class"/>
    <s v="RL-19615"/>
    <s v="Rob Lucas"/>
    <s v="Consumer"/>
    <s v="United States"/>
    <x v="22"/>
    <x v="10"/>
    <n v="60610"/>
    <s v="Central"/>
    <s v="TEC-PH-10003963"/>
    <s v="Technology"/>
    <s v="Phones"/>
    <s v="GE 2-Jack Phone Line Splitter"/>
    <x v="3434"/>
    <n v="4"/>
    <n v="0.2"/>
    <n v="49.437599999999975"/>
  </r>
  <r>
    <n v="4551"/>
    <s v="US-2017-107636"/>
    <d v="2017-04-30T00:00:00"/>
    <d v="2017-05-02T00:00:00"/>
    <s v="First Class"/>
    <s v="NM-18520"/>
    <s v="Neoma Murray"/>
    <s v="Consumer"/>
    <s v="United States"/>
    <x v="91"/>
    <x v="29"/>
    <n v="6040"/>
    <s v="East"/>
    <s v="OFF-LA-10003388"/>
    <s v="Office Supplies"/>
    <s v="Labels"/>
    <s v="Avery 5"/>
    <x v="1784"/>
    <n v="2"/>
    <n v="0"/>
    <n v="2.8224"/>
  </r>
  <r>
    <n v="4552"/>
    <s v="US-2014-165862"/>
    <d v="2014-07-13T00:00:00"/>
    <d v="2014-07-17T00:00:00"/>
    <s v="Standard Class"/>
    <s v="GK-14620"/>
    <s v="Grace Kelly"/>
    <s v="Corporate"/>
    <s v="United States"/>
    <x v="1"/>
    <x v="1"/>
    <n v="90049"/>
    <s v="West"/>
    <s v="FUR-TA-10002855"/>
    <s v="Furniture"/>
    <s v="Tables"/>
    <s v="Bevis Round Conference Table Top &amp; Single Column Base"/>
    <x v="3435"/>
    <n v="3"/>
    <n v="0.2"/>
    <n v="4.3901999999999788"/>
  </r>
  <r>
    <n v="4553"/>
    <s v="US-2014-106334"/>
    <d v="2014-12-27T00:00:00"/>
    <d v="2015-01-02T00:00:00"/>
    <s v="Standard Class"/>
    <s v="JF-15490"/>
    <s v="Jeremy Farry"/>
    <s v="Consumer"/>
    <s v="United States"/>
    <x v="8"/>
    <x v="1"/>
    <n v="94122"/>
    <s v="West"/>
    <s v="FUR-CH-10004886"/>
    <s v="Furniture"/>
    <s v="Chairs"/>
    <s v="Bevis Steel Folding Chairs"/>
    <x v="2186"/>
    <n v="3"/>
    <n v="0.2"/>
    <n v="23.027999999999992"/>
  </r>
  <r>
    <n v="4554"/>
    <s v="US-2014-106334"/>
    <d v="2014-12-27T00:00:00"/>
    <d v="2015-01-02T00:00:00"/>
    <s v="Standard Class"/>
    <s v="JF-15490"/>
    <s v="Jeremy Farry"/>
    <s v="Consumer"/>
    <s v="United States"/>
    <x v="8"/>
    <x v="1"/>
    <n v="94122"/>
    <s v="West"/>
    <s v="OFF-PA-10003657"/>
    <s v="Office Supplies"/>
    <s v="Paper"/>
    <s v="Xerox 1927"/>
    <x v="1387"/>
    <n v="3"/>
    <n v="0"/>
    <n v="5.7779999999999987"/>
  </r>
  <r>
    <n v="4555"/>
    <s v="CA-2016-101448"/>
    <d v="2016-02-27T00:00:00"/>
    <d v="2016-03-01T00:00:00"/>
    <s v="Second Class"/>
    <s v="EB-13930"/>
    <s v="Eric Barreto"/>
    <s v="Consumer"/>
    <s v="United States"/>
    <x v="411"/>
    <x v="6"/>
    <n v="54601"/>
    <s v="Central"/>
    <s v="OFF-BI-10004738"/>
    <s v="Office Supplies"/>
    <s v="Binders"/>
    <s v="Flexible Leather- Look Classic Collection Ring Binder"/>
    <x v="3436"/>
    <n v="3"/>
    <n v="0"/>
    <n v="28.410000000000004"/>
  </r>
  <r>
    <n v="4556"/>
    <s v="CA-2015-130218"/>
    <d v="2015-03-23T00:00:00"/>
    <d v="2015-03-26T00:00:00"/>
    <s v="First Class"/>
    <s v="SG-20470"/>
    <s v="Sheri Gordon"/>
    <s v="Consumer"/>
    <s v="United States"/>
    <x v="159"/>
    <x v="20"/>
    <n v="29501"/>
    <s v="South"/>
    <s v="OFF-FA-10003112"/>
    <s v="Office Supplies"/>
    <s v="Fasteners"/>
    <s v="Staples"/>
    <x v="1629"/>
    <n v="4"/>
    <n v="0"/>
    <n v="14.201999999999998"/>
  </r>
  <r>
    <n v="4557"/>
    <s v="CA-2015-130218"/>
    <d v="2015-03-23T00:00:00"/>
    <d v="2015-03-26T00:00:00"/>
    <s v="First Class"/>
    <s v="SG-20470"/>
    <s v="Sheri Gordon"/>
    <s v="Consumer"/>
    <s v="United States"/>
    <x v="159"/>
    <x v="20"/>
    <n v="29501"/>
    <s v="South"/>
    <s v="OFF-ST-10002486"/>
    <s v="Office Supplies"/>
    <s v="Storage"/>
    <s v="Eldon Shelf Savers Cubes and Bins"/>
    <x v="3386"/>
    <n v="4"/>
    <n v="0"/>
    <n v="0.5583999999999989"/>
  </r>
  <r>
    <n v="4558"/>
    <s v="US-2017-117331"/>
    <d v="2017-10-21T00:00:00"/>
    <d v="2017-10-28T00:00:00"/>
    <s v="Standard Class"/>
    <s v="ND-18370"/>
    <s v="Natalie DeCherney"/>
    <s v="Consumer"/>
    <s v="United States"/>
    <x v="220"/>
    <x v="16"/>
    <n v="85301"/>
    <s v="West"/>
    <s v="OFF-BI-10003984"/>
    <s v="Office Supplies"/>
    <s v="Binders"/>
    <s v="Lock-Up Easel 'Spel-Binder'"/>
    <x v="3437"/>
    <n v="1"/>
    <n v="0.7"/>
    <n v="-6.5618999999999996"/>
  </r>
  <r>
    <n v="4559"/>
    <s v="CA-2014-127383"/>
    <d v="2014-12-31T00:00:00"/>
    <d v="2015-01-05T00:00:00"/>
    <s v="Standard Class"/>
    <s v="CM-11815"/>
    <s v="Candace McMahon"/>
    <s v="Corporate"/>
    <s v="United States"/>
    <x v="236"/>
    <x v="5"/>
    <n v="79907"/>
    <s v="Central"/>
    <s v="OFF-EN-10004773"/>
    <s v="Office Supplies"/>
    <s v="Envelopes"/>
    <s v="Staple envelope"/>
    <x v="2000"/>
    <n v="2"/>
    <n v="0.2"/>
    <n v="17.968399999999995"/>
  </r>
  <r>
    <n v="4560"/>
    <s v="CA-2014-110219"/>
    <d v="2014-05-05T00:00:00"/>
    <d v="2014-05-08T00:00:00"/>
    <s v="First Class"/>
    <s v="EB-13870"/>
    <s v="Emily Burns"/>
    <s v="Consumer"/>
    <s v="United States"/>
    <x v="52"/>
    <x v="5"/>
    <n v="78207"/>
    <s v="Central"/>
    <s v="FUR-CH-10001146"/>
    <s v="Furniture"/>
    <s v="Chairs"/>
    <s v="Global Value Mid-Back Manager's Chair, Gray"/>
    <x v="3438"/>
    <n v="3"/>
    <n v="0.3"/>
    <n v="-9.1335000000000122"/>
  </r>
  <r>
    <n v="4561"/>
    <s v="CA-2015-118871"/>
    <d v="2015-12-04T00:00:00"/>
    <d v="2015-12-09T00:00:00"/>
    <s v="Second Class"/>
    <s v="HM-14860"/>
    <s v="Harry Marie"/>
    <s v="Corporate"/>
    <s v="United States"/>
    <x v="1"/>
    <x v="1"/>
    <n v="90049"/>
    <s v="West"/>
    <s v="OFF-EN-10003296"/>
    <s v="Office Supplies"/>
    <s v="Envelopes"/>
    <s v="Tyvek Side-Opening Peel &amp; Seel Expanding Envelopes"/>
    <x v="3439"/>
    <n v="3"/>
    <n v="0"/>
    <n v="122.148"/>
  </r>
  <r>
    <n v="4562"/>
    <s v="CA-2015-118871"/>
    <d v="2015-12-04T00:00:00"/>
    <d v="2015-12-09T00:00:00"/>
    <s v="Second Class"/>
    <s v="HM-14860"/>
    <s v="Harry Marie"/>
    <s v="Corporate"/>
    <s v="United States"/>
    <x v="1"/>
    <x v="1"/>
    <n v="90049"/>
    <s v="West"/>
    <s v="TEC-PH-10000193"/>
    <s v="Technology"/>
    <s v="Phones"/>
    <s v="Jensen SMPS-640 - speaker phone"/>
    <x v="3440"/>
    <n v="3"/>
    <n v="0.2"/>
    <n v="8.2763999999999953"/>
  </r>
  <r>
    <n v="4563"/>
    <s v="CA-2015-118871"/>
    <d v="2015-12-04T00:00:00"/>
    <d v="2015-12-09T00:00:00"/>
    <s v="Second Class"/>
    <s v="HM-14860"/>
    <s v="Harry Marie"/>
    <s v="Corporate"/>
    <s v="United States"/>
    <x v="1"/>
    <x v="1"/>
    <n v="90049"/>
    <s v="West"/>
    <s v="FUR-FU-10002111"/>
    <s v="Furniture"/>
    <s v="Furnishings"/>
    <s v="Master Caster Door Stop, Large Brown"/>
    <x v="3441"/>
    <n v="5"/>
    <n v="0"/>
    <n v="13.832000000000001"/>
  </r>
  <r>
    <n v="4564"/>
    <s v="CA-2017-129490"/>
    <d v="2017-09-26T00:00:00"/>
    <d v="2017-09-30T00:00:00"/>
    <s v="Standard Class"/>
    <s v="SJ-20125"/>
    <s v="Sanjit Jacobs"/>
    <s v="Home Office"/>
    <s v="United States"/>
    <x v="388"/>
    <x v="2"/>
    <n v="33023"/>
    <s v="South"/>
    <s v="FUR-CH-10003298"/>
    <s v="Furniture"/>
    <s v="Chairs"/>
    <s v="Office Star - Contemporary Task Swivel chair with Loop Arms, Charcoal"/>
    <x v="3442"/>
    <n v="4"/>
    <n v="0.2"/>
    <n v="-57.631200000000035"/>
  </r>
  <r>
    <n v="4565"/>
    <s v="CA-2014-101175"/>
    <d v="2014-12-09T00:00:00"/>
    <d v="2014-12-14T00:00:00"/>
    <s v="Standard Class"/>
    <s v="DM-12955"/>
    <s v="Dario Medina"/>
    <s v="Corporate"/>
    <s v="United States"/>
    <x v="123"/>
    <x v="16"/>
    <n v="85204"/>
    <s v="West"/>
    <s v="OFF-ST-10004950"/>
    <s v="Office Supplies"/>
    <s v="Storage"/>
    <s v="Acco Perma 3000 Stacking Storage Drawers"/>
    <x v="997"/>
    <n v="6"/>
    <n v="0.2"/>
    <n v="-1.2588000000000008"/>
  </r>
  <r>
    <n v="4566"/>
    <s v="US-2017-149510"/>
    <d v="2017-12-03T00:00:00"/>
    <d v="2017-12-10T00:00:00"/>
    <s v="Standard Class"/>
    <s v="MC-17575"/>
    <s v="Matt Collins"/>
    <s v="Consumer"/>
    <s v="United States"/>
    <x v="115"/>
    <x v="3"/>
    <n v="28314"/>
    <s v="South"/>
    <s v="OFF-AP-10002350"/>
    <s v="Office Supplies"/>
    <s v="Appliances"/>
    <s v="Belkin F9H710-06 7 Outlet SurgeMaster Surge Protector"/>
    <x v="962"/>
    <n v="3"/>
    <n v="0.2"/>
    <n v="4.5215999999999994"/>
  </r>
  <r>
    <n v="4567"/>
    <s v="US-2017-149510"/>
    <d v="2017-12-03T00:00:00"/>
    <d v="2017-12-10T00:00:00"/>
    <s v="Standard Class"/>
    <s v="MC-17575"/>
    <s v="Matt Collins"/>
    <s v="Consumer"/>
    <s v="United States"/>
    <x v="115"/>
    <x v="3"/>
    <n v="28314"/>
    <s v="South"/>
    <s v="OFF-BI-10004233"/>
    <s v="Office Supplies"/>
    <s v="Binders"/>
    <s v="GBC Pre-Punched Binding Paper, Plastic, White, 8-1/2&quot; x 11&quot;"/>
    <x v="3443"/>
    <n v="6"/>
    <n v="0.7"/>
    <n v="-21.1068"/>
  </r>
  <r>
    <n v="4568"/>
    <s v="US-2017-149510"/>
    <d v="2017-12-03T00:00:00"/>
    <d v="2017-12-10T00:00:00"/>
    <s v="Standard Class"/>
    <s v="MC-17575"/>
    <s v="Matt Collins"/>
    <s v="Consumer"/>
    <s v="United States"/>
    <x v="115"/>
    <x v="3"/>
    <n v="28314"/>
    <s v="South"/>
    <s v="OFF-PA-10001892"/>
    <s v="Office Supplies"/>
    <s v="Paper"/>
    <s v="Rediform Wirebound &quot;Phone Memo&quot; Message Book, 11 x 5-3/4"/>
    <x v="671"/>
    <n v="4"/>
    <n v="0.2"/>
    <n v="8.8623999999999992"/>
  </r>
  <r>
    <n v="4569"/>
    <s v="CA-2015-111990"/>
    <d v="2015-11-08T00:00:00"/>
    <d v="2015-11-13T00:00:00"/>
    <s v="Standard Class"/>
    <s v="DB-13660"/>
    <s v="Duane Benoit"/>
    <s v="Consumer"/>
    <s v="United States"/>
    <x v="12"/>
    <x v="5"/>
    <n v="77095"/>
    <s v="Central"/>
    <s v="OFF-BI-10003291"/>
    <s v="Office Supplies"/>
    <s v="Binders"/>
    <s v="Wilson Jones Leather-Like Binders with DublLock Round Rings"/>
    <x v="3444"/>
    <n v="6"/>
    <n v="0.8"/>
    <n v="-17.285400000000006"/>
  </r>
  <r>
    <n v="4570"/>
    <s v="CA-2014-169460"/>
    <d v="2014-04-19T00:00:00"/>
    <d v="2014-04-21T00:00:00"/>
    <s v="Second Class"/>
    <s v="NF-18595"/>
    <s v="Nicole Fjeld"/>
    <s v="Home Office"/>
    <s v="United States"/>
    <x v="49"/>
    <x v="1"/>
    <n v="95123"/>
    <s v="West"/>
    <s v="FUR-FU-10004017"/>
    <s v="Furniture"/>
    <s v="Furnishings"/>
    <s v="Executive Impressions 13&quot; Chairman Wall Clock"/>
    <x v="3001"/>
    <n v="3"/>
    <n v="0"/>
    <n v="26.648999999999997"/>
  </r>
  <r>
    <n v="4571"/>
    <s v="US-2015-152128"/>
    <d v="2015-05-25T00:00:00"/>
    <d v="2015-05-27T00:00:00"/>
    <s v="Second Class"/>
    <s v="NM-18445"/>
    <s v="Nathan Mautz"/>
    <s v="Home Office"/>
    <s v="United States"/>
    <x v="391"/>
    <x v="41"/>
    <n v="67212"/>
    <s v="Central"/>
    <s v="OFF-AR-10002445"/>
    <s v="Office Supplies"/>
    <s v="Art"/>
    <s v="SANFORD Major Accent Highlighters"/>
    <x v="3355"/>
    <n v="3"/>
    <n v="0"/>
    <n v="8.071200000000001"/>
  </r>
  <r>
    <n v="4572"/>
    <s v="US-2015-152128"/>
    <d v="2015-05-25T00:00:00"/>
    <d v="2015-05-27T00:00:00"/>
    <s v="Second Class"/>
    <s v="NM-18445"/>
    <s v="Nathan Mautz"/>
    <s v="Home Office"/>
    <s v="United States"/>
    <x v="391"/>
    <x v="41"/>
    <n v="67212"/>
    <s v="Central"/>
    <s v="OFF-BI-10001718"/>
    <s v="Office Supplies"/>
    <s v="Binders"/>
    <s v="GBC DocuBind P50 Personal Binding Machine"/>
    <x v="3445"/>
    <n v="2"/>
    <n v="0"/>
    <n v="60.141199999999998"/>
  </r>
  <r>
    <n v="4573"/>
    <s v="CA-2017-126662"/>
    <d v="2017-07-17T00:00:00"/>
    <d v="2017-07-21T00:00:00"/>
    <s v="Standard Class"/>
    <s v="AB-10255"/>
    <s v="Alejandro Ballentine"/>
    <s v="Home Office"/>
    <s v="United States"/>
    <x v="1"/>
    <x v="1"/>
    <n v="90036"/>
    <s v="West"/>
    <s v="TEC-CO-10004202"/>
    <s v="Technology"/>
    <s v="Copiers"/>
    <s v="Brother DCP1000 Digital 3 in 1 Multifunction Machine"/>
    <x v="2006"/>
    <n v="2"/>
    <n v="0.2"/>
    <n v="89.996999999999986"/>
  </r>
  <r>
    <n v="4574"/>
    <s v="CA-2016-139395"/>
    <d v="2016-12-12T00:00:00"/>
    <d v="2016-12-18T00:00:00"/>
    <s v="Standard Class"/>
    <s v="MG-17650"/>
    <s v="Matthew Grinstein"/>
    <s v="Home Office"/>
    <s v="United States"/>
    <x v="25"/>
    <x v="12"/>
    <n v="49201"/>
    <s v="Central"/>
    <s v="TEC-PH-10002103"/>
    <s v="Technology"/>
    <s v="Phones"/>
    <s v="Jabra SPEAK 410"/>
    <x v="2854"/>
    <n v="7"/>
    <n v="0"/>
    <n v="184.22039999999998"/>
  </r>
  <r>
    <n v="4575"/>
    <s v="CA-2016-139395"/>
    <d v="2016-12-12T00:00:00"/>
    <d v="2016-12-18T00:00:00"/>
    <s v="Standard Class"/>
    <s v="MG-17650"/>
    <s v="Matthew Grinstein"/>
    <s v="Home Office"/>
    <s v="United States"/>
    <x v="25"/>
    <x v="12"/>
    <n v="49201"/>
    <s v="Central"/>
    <s v="FUR-FU-10003724"/>
    <s v="Furniture"/>
    <s v="Furnishings"/>
    <s v="Westinghouse Clip-On Gooseneck Lamps"/>
    <x v="3446"/>
    <n v="4"/>
    <n v="0"/>
    <n v="8.7047999999999988"/>
  </r>
  <r>
    <n v="4576"/>
    <s v="CA-2016-139395"/>
    <d v="2016-12-12T00:00:00"/>
    <d v="2016-12-18T00:00:00"/>
    <s v="Standard Class"/>
    <s v="MG-17650"/>
    <s v="Matthew Grinstein"/>
    <s v="Home Office"/>
    <s v="United States"/>
    <x v="25"/>
    <x v="12"/>
    <n v="49201"/>
    <s v="Central"/>
    <s v="OFF-AR-10003732"/>
    <s v="Office Supplies"/>
    <s v="Art"/>
    <s v="Newell 333"/>
    <x v="2255"/>
    <n v="5"/>
    <n v="0"/>
    <n v="3.6139999999999994"/>
  </r>
  <r>
    <n v="4577"/>
    <s v="CA-2016-139395"/>
    <d v="2016-12-12T00:00:00"/>
    <d v="2016-12-18T00:00:00"/>
    <s v="Standard Class"/>
    <s v="MG-17650"/>
    <s v="Matthew Grinstein"/>
    <s v="Home Office"/>
    <s v="United States"/>
    <x v="25"/>
    <x v="12"/>
    <n v="49201"/>
    <s v="Central"/>
    <s v="OFF-ST-10000885"/>
    <s v="Office Supplies"/>
    <s v="Storage"/>
    <s v="Fellowes Desktop Hanging File Manager"/>
    <x v="3447"/>
    <n v="2"/>
    <n v="0"/>
    <n v="6.7149999999999999"/>
  </r>
  <r>
    <n v="4578"/>
    <s v="US-2014-121734"/>
    <d v="2014-04-11T00:00:00"/>
    <d v="2014-04-16T00:00:00"/>
    <s v="Standard Class"/>
    <s v="SE-20110"/>
    <s v="Sanjit Engle"/>
    <s v="Consumer"/>
    <s v="United States"/>
    <x v="412"/>
    <x v="45"/>
    <n v="83501"/>
    <s v="West"/>
    <s v="OFF-BI-10004817"/>
    <s v="Office Supplies"/>
    <s v="Binders"/>
    <s v="GBC Personal VeloBind Strips"/>
    <x v="2094"/>
    <n v="1"/>
    <n v="0.2"/>
    <n v="3.3543999999999996"/>
  </r>
  <r>
    <n v="4579"/>
    <s v="CA-2015-110947"/>
    <d v="2015-06-09T00:00:00"/>
    <d v="2015-06-15T00:00:00"/>
    <s v="Standard Class"/>
    <s v="AG-10765"/>
    <s v="Anthony Garverick"/>
    <s v="Home Office"/>
    <s v="United States"/>
    <x v="409"/>
    <x v="17"/>
    <n v="23666"/>
    <s v="South"/>
    <s v="OFF-BI-10001670"/>
    <s v="Office Supplies"/>
    <s v="Binders"/>
    <s v="Vinyl Sectional Post Binders"/>
    <x v="3448"/>
    <n v="3"/>
    <n v="0"/>
    <n v="56.550000000000004"/>
  </r>
  <r>
    <n v="4580"/>
    <s v="US-2014-150126"/>
    <d v="2014-07-27T00:00:00"/>
    <d v="2014-08-02T00:00:00"/>
    <s v="Standard Class"/>
    <s v="AS-10045"/>
    <s v="Aaron Smayling"/>
    <s v="Corporate"/>
    <s v="United States"/>
    <x v="20"/>
    <x v="15"/>
    <n v="10035"/>
    <s v="East"/>
    <s v="OFF-PA-10002709"/>
    <s v="Office Supplies"/>
    <s v="Paper"/>
    <s v="Xerox 1956"/>
    <x v="3449"/>
    <n v="11"/>
    <n v="0"/>
    <n v="32.232199999999999"/>
  </r>
  <r>
    <n v="4581"/>
    <s v="CA-2015-164427"/>
    <d v="2015-07-31T00:00:00"/>
    <d v="2015-08-06T00:00:00"/>
    <s v="Standard Class"/>
    <s v="AR-10405"/>
    <s v="Allen Rosenblatt"/>
    <s v="Corporate"/>
    <s v="United States"/>
    <x v="413"/>
    <x v="35"/>
    <n v="39401"/>
    <s v="South"/>
    <s v="TEC-AC-10004469"/>
    <s v="Technology"/>
    <s v="Accessories"/>
    <s v="Microsoft Sculpt Comfort Mouse"/>
    <x v="3450"/>
    <n v="6"/>
    <n v="0"/>
    <n v="105.46800000000002"/>
  </r>
  <r>
    <n v="4582"/>
    <s v="CA-2016-120250"/>
    <d v="2016-09-19T00:00:00"/>
    <d v="2016-09-22T00:00:00"/>
    <s v="First Class"/>
    <s v="AP-10720"/>
    <s v="Anne Pryor"/>
    <s v="Home Office"/>
    <s v="United States"/>
    <x v="10"/>
    <x v="9"/>
    <n v="19140"/>
    <s v="East"/>
    <s v="FUR-FU-10003424"/>
    <s v="Furniture"/>
    <s v="Furnishings"/>
    <s v="Nu-Dell Oak Frame"/>
    <x v="3451"/>
    <n v="3"/>
    <n v="0.2"/>
    <n v="3.8447999999999967"/>
  </r>
  <r>
    <n v="4583"/>
    <s v="CA-2016-121993"/>
    <d v="2016-06-10T00:00:00"/>
    <d v="2016-06-12T00:00:00"/>
    <s v="First Class"/>
    <s v="JB-16000"/>
    <s v="Joy Bell-"/>
    <s v="Consumer"/>
    <s v="United States"/>
    <x v="10"/>
    <x v="9"/>
    <n v="19140"/>
    <s v="East"/>
    <s v="OFF-LA-10003720"/>
    <s v="Office Supplies"/>
    <s v="Labels"/>
    <s v="Avery 487"/>
    <x v="3452"/>
    <n v="8"/>
    <n v="0.2"/>
    <n v="7.9703999999999997"/>
  </r>
  <r>
    <n v="4584"/>
    <s v="US-2016-100405"/>
    <d v="2016-08-26T00:00:00"/>
    <d v="2016-08-28T00:00:00"/>
    <s v="Second Class"/>
    <s v="TS-21430"/>
    <s v="Tom Stivers"/>
    <s v="Corporate"/>
    <s v="United States"/>
    <x v="1"/>
    <x v="1"/>
    <n v="90045"/>
    <s v="West"/>
    <s v="OFF-AR-10000390"/>
    <s v="Office Supplies"/>
    <s v="Art"/>
    <s v="Newell Chalk Holder"/>
    <x v="341"/>
    <n v="2"/>
    <n v="0"/>
    <n v="3.7995999999999999"/>
  </r>
  <r>
    <n v="4585"/>
    <s v="US-2017-163790"/>
    <d v="2017-11-02T00:00:00"/>
    <d v="2017-11-04T00:00:00"/>
    <s v="Second Class"/>
    <s v="NL-18310"/>
    <s v="Nancy Lomonaco"/>
    <s v="Home Office"/>
    <s v="United States"/>
    <x v="414"/>
    <x v="1"/>
    <n v="94526"/>
    <s v="West"/>
    <s v="OFF-EN-10001335"/>
    <s v="Office Supplies"/>
    <s v="Envelopes"/>
    <s v="White Business Envelopes with Contemporary Seam, Recycled White Business Envelopes"/>
    <x v="3453"/>
    <n v="7"/>
    <n v="0"/>
    <n v="38.29"/>
  </r>
  <r>
    <n v="4586"/>
    <s v="US-2017-163790"/>
    <d v="2017-11-02T00:00:00"/>
    <d v="2017-11-04T00:00:00"/>
    <s v="Second Class"/>
    <s v="NL-18310"/>
    <s v="Nancy Lomonaco"/>
    <s v="Home Office"/>
    <s v="United States"/>
    <x v="414"/>
    <x v="1"/>
    <n v="94526"/>
    <s v="West"/>
    <s v="OFF-AR-10003469"/>
    <s v="Office Supplies"/>
    <s v="Art"/>
    <s v="Nontoxic Chalk"/>
    <x v="3454"/>
    <n v="5"/>
    <n v="0"/>
    <n v="4.2240000000000002"/>
  </r>
  <r>
    <n v="4587"/>
    <s v="US-2017-163790"/>
    <d v="2017-11-02T00:00:00"/>
    <d v="2017-11-04T00:00:00"/>
    <s v="Second Class"/>
    <s v="NL-18310"/>
    <s v="Nancy Lomonaco"/>
    <s v="Home Office"/>
    <s v="United States"/>
    <x v="414"/>
    <x v="1"/>
    <n v="94526"/>
    <s v="West"/>
    <s v="OFF-BI-10003718"/>
    <s v="Office Supplies"/>
    <s v="Binders"/>
    <s v="GBC Therma-A-Bind 250T Electric Binding System"/>
    <x v="3455"/>
    <n v="6"/>
    <n v="0.2"/>
    <n v="206.62319999999997"/>
  </r>
  <r>
    <n v="4588"/>
    <s v="US-2017-163790"/>
    <d v="2017-11-02T00:00:00"/>
    <d v="2017-11-04T00:00:00"/>
    <s v="Second Class"/>
    <s v="NL-18310"/>
    <s v="Nancy Lomonaco"/>
    <s v="Home Office"/>
    <s v="United States"/>
    <x v="414"/>
    <x v="1"/>
    <n v="94526"/>
    <s v="West"/>
    <s v="OFF-FA-10004838"/>
    <s v="Office Supplies"/>
    <s v="Fasteners"/>
    <s v="Super Bands, 12/Pack"/>
    <x v="2271"/>
    <n v="3"/>
    <n v="0"/>
    <n v="0.16740000000000022"/>
  </r>
  <r>
    <n v="4589"/>
    <s v="US-2017-163790"/>
    <d v="2017-11-02T00:00:00"/>
    <d v="2017-11-04T00:00:00"/>
    <s v="Second Class"/>
    <s v="NL-18310"/>
    <s v="Nancy Lomonaco"/>
    <s v="Home Office"/>
    <s v="United States"/>
    <x v="414"/>
    <x v="1"/>
    <n v="94526"/>
    <s v="West"/>
    <s v="FUR-FU-10002508"/>
    <s v="Furniture"/>
    <s v="Furnishings"/>
    <s v="Document Clip Frames"/>
    <x v="3456"/>
    <n v="3"/>
    <n v="0"/>
    <n v="10.508400000000002"/>
  </r>
  <r>
    <n v="4590"/>
    <s v="US-2017-163790"/>
    <d v="2017-11-02T00:00:00"/>
    <d v="2017-11-04T00:00:00"/>
    <s v="Second Class"/>
    <s v="NL-18310"/>
    <s v="Nancy Lomonaco"/>
    <s v="Home Office"/>
    <s v="United States"/>
    <x v="414"/>
    <x v="1"/>
    <n v="94526"/>
    <s v="West"/>
    <s v="OFF-ST-10001511"/>
    <s v="Office Supplies"/>
    <s v="Storage"/>
    <s v="Space Solutions Commercial Steel Shelving"/>
    <x v="3457"/>
    <n v="7"/>
    <n v="0"/>
    <n v="22.627499999999962"/>
  </r>
  <r>
    <n v="4591"/>
    <s v="CA-2016-129868"/>
    <d v="2016-12-26T00:00:00"/>
    <d v="2016-12-31T00:00:00"/>
    <s v="Standard Class"/>
    <s v="MC-18130"/>
    <s v="Mike Caudle"/>
    <s v="Corporate"/>
    <s v="United States"/>
    <x v="1"/>
    <x v="1"/>
    <n v="90004"/>
    <s v="West"/>
    <s v="OFF-SU-10000952"/>
    <s v="Office Supplies"/>
    <s v="Supplies"/>
    <s v="Fiskars Home &amp; Office Scissors"/>
    <x v="2788"/>
    <n v="2"/>
    <n v="0"/>
    <n v="4.9728000000000012"/>
  </r>
  <r>
    <n v="4592"/>
    <s v="CA-2016-129868"/>
    <d v="2016-12-26T00:00:00"/>
    <d v="2016-12-31T00:00:00"/>
    <s v="Standard Class"/>
    <s v="MC-18130"/>
    <s v="Mike Caudle"/>
    <s v="Corporate"/>
    <s v="United States"/>
    <x v="1"/>
    <x v="1"/>
    <n v="90004"/>
    <s v="West"/>
    <s v="TEC-PH-10002275"/>
    <s v="Technology"/>
    <s v="Phones"/>
    <s v="Mitel 5320 IP Phone VoIP phone"/>
    <x v="3164"/>
    <n v="2"/>
    <n v="0.2"/>
    <n v="30.238400000000013"/>
  </r>
  <r>
    <n v="4593"/>
    <s v="CA-2016-129868"/>
    <d v="2016-12-26T00:00:00"/>
    <d v="2016-12-31T00:00:00"/>
    <s v="Standard Class"/>
    <s v="MC-18130"/>
    <s v="Mike Caudle"/>
    <s v="Corporate"/>
    <s v="United States"/>
    <x v="1"/>
    <x v="1"/>
    <n v="90004"/>
    <s v="West"/>
    <s v="FUR-CH-10003535"/>
    <s v="Furniture"/>
    <s v="Chairs"/>
    <s v="Global Armless Task Chair, Royal Blue"/>
    <x v="1770"/>
    <n v="3"/>
    <n v="0.2"/>
    <n v="-5.4882000000000062"/>
  </r>
  <r>
    <n v="4594"/>
    <s v="CA-2016-129868"/>
    <d v="2016-12-26T00:00:00"/>
    <d v="2016-12-31T00:00:00"/>
    <s v="Standard Class"/>
    <s v="MC-18130"/>
    <s v="Mike Caudle"/>
    <s v="Corporate"/>
    <s v="United States"/>
    <x v="1"/>
    <x v="1"/>
    <n v="90004"/>
    <s v="West"/>
    <s v="OFF-AP-10004052"/>
    <s v="Office Supplies"/>
    <s v="Appliances"/>
    <s v="Hoover Replacement Belts For Soft Guard &amp; Commercial Ltweight Upright Vacs, 2/Pk"/>
    <x v="2307"/>
    <n v="2"/>
    <n v="0"/>
    <n v="2.0540000000000003"/>
  </r>
  <r>
    <n v="4595"/>
    <s v="CA-2016-129868"/>
    <d v="2016-12-26T00:00:00"/>
    <d v="2016-12-31T00:00:00"/>
    <s v="Standard Class"/>
    <s v="MC-18130"/>
    <s v="Mike Caudle"/>
    <s v="Corporate"/>
    <s v="United States"/>
    <x v="1"/>
    <x v="1"/>
    <n v="90004"/>
    <s v="West"/>
    <s v="FUR-TA-10003473"/>
    <s v="Furniture"/>
    <s v="Tables"/>
    <s v="Bretford Rectangular Conference Table Tops"/>
    <x v="3458"/>
    <n v="3"/>
    <n v="0.2"/>
    <n v="33.851700000000051"/>
  </r>
  <r>
    <n v="4596"/>
    <s v="CA-2016-129868"/>
    <d v="2016-12-26T00:00:00"/>
    <d v="2016-12-31T00:00:00"/>
    <s v="Standard Class"/>
    <s v="MC-18130"/>
    <s v="Mike Caudle"/>
    <s v="Corporate"/>
    <s v="United States"/>
    <x v="1"/>
    <x v="1"/>
    <n v="90004"/>
    <s v="West"/>
    <s v="OFF-AR-10001897"/>
    <s v="Office Supplies"/>
    <s v="Art"/>
    <s v="Model L Table or Wall-Mount Pencil Sharpener"/>
    <x v="3459"/>
    <n v="3"/>
    <n v="0"/>
    <n v="15.111600000000001"/>
  </r>
  <r>
    <n v="4597"/>
    <s v="CA-2016-140564"/>
    <d v="2016-12-05T00:00:00"/>
    <d v="2016-12-10T00:00:00"/>
    <s v="Second Class"/>
    <s v="TC-21475"/>
    <s v="Tony Chapman"/>
    <s v="Home Office"/>
    <s v="United States"/>
    <x v="176"/>
    <x v="40"/>
    <n v="20016"/>
    <s v="East"/>
    <s v="OFF-AR-10000034"/>
    <s v="Office Supplies"/>
    <s v="Art"/>
    <s v="BIC Brite Liner Grip Highlighters, Assorted, 5/Pack"/>
    <x v="3460"/>
    <n v="8"/>
    <n v="0"/>
    <n v="13.2288"/>
  </r>
  <r>
    <n v="4598"/>
    <s v="US-2017-169502"/>
    <d v="2017-08-28T00:00:00"/>
    <d v="2017-09-01T00:00:00"/>
    <s v="Standard Class"/>
    <s v="MG-17650"/>
    <s v="Matthew Grinstein"/>
    <s v="Home Office"/>
    <s v="United States"/>
    <x v="158"/>
    <x v="6"/>
    <n v="53209"/>
    <s v="Central"/>
    <s v="OFF-SU-10004115"/>
    <s v="Office Supplies"/>
    <s v="Supplies"/>
    <s v="Acme Stainless Steel Office Snips"/>
    <x v="3461"/>
    <n v="3"/>
    <n v="0"/>
    <n v="5.8887000000000009"/>
  </r>
  <r>
    <n v="4599"/>
    <s v="US-2017-169502"/>
    <d v="2017-08-28T00:00:00"/>
    <d v="2017-09-01T00:00:00"/>
    <s v="Standard Class"/>
    <s v="MG-17650"/>
    <s v="Matthew Grinstein"/>
    <s v="Home Office"/>
    <s v="United States"/>
    <x v="158"/>
    <x v="6"/>
    <n v="53209"/>
    <s v="Central"/>
    <s v="OFF-AP-10001947"/>
    <s v="Office Supplies"/>
    <s v="Appliances"/>
    <s v="Acco 6 Outlet Guardian Premium Plus Surge Suppressor"/>
    <x v="3462"/>
    <n v="5"/>
    <n v="0"/>
    <n v="26.563999999999997"/>
  </r>
  <r>
    <n v="4600"/>
    <s v="CA-2015-146948"/>
    <d v="2015-07-16T00:00:00"/>
    <d v="2015-07-20T00:00:00"/>
    <s v="Standard Class"/>
    <s v="MG-17890"/>
    <s v="Michael Granlund"/>
    <s v="Home Office"/>
    <s v="United States"/>
    <x v="248"/>
    <x v="39"/>
    <n v="21215"/>
    <s v="East"/>
    <s v="FUR-CH-10004853"/>
    <s v="Furniture"/>
    <s v="Chairs"/>
    <s v="Global Manager's Adjustable Task Chair, Storm"/>
    <x v="3463"/>
    <n v="1"/>
    <n v="0"/>
    <n v="43.784199999999984"/>
  </r>
  <r>
    <n v="4601"/>
    <s v="CA-2015-146948"/>
    <d v="2015-07-16T00:00:00"/>
    <d v="2015-07-20T00:00:00"/>
    <s v="Standard Class"/>
    <s v="MG-17890"/>
    <s v="Michael Granlund"/>
    <s v="Home Office"/>
    <s v="United States"/>
    <x v="248"/>
    <x v="39"/>
    <n v="21215"/>
    <s v="East"/>
    <s v="OFF-EN-10000483"/>
    <s v="Office Supplies"/>
    <s v="Envelopes"/>
    <s v="White Envelopes, White Envelopes with Clear Poly Window"/>
    <x v="3464"/>
    <n v="9"/>
    <n v="0"/>
    <n v="63.134999999999991"/>
  </r>
  <r>
    <n v="4602"/>
    <s v="CA-2015-146948"/>
    <d v="2015-07-16T00:00:00"/>
    <d v="2015-07-20T00:00:00"/>
    <s v="Standard Class"/>
    <s v="MG-17890"/>
    <s v="Michael Granlund"/>
    <s v="Home Office"/>
    <s v="United States"/>
    <x v="248"/>
    <x v="39"/>
    <n v="21215"/>
    <s v="East"/>
    <s v="OFF-FA-10001332"/>
    <s v="Office Supplies"/>
    <s v="Fasteners"/>
    <s v="Acco Banker's Clasps, 5 3/4&quot;-Long"/>
    <x v="132"/>
    <n v="4"/>
    <n v="0"/>
    <n v="5.4143999999999997"/>
  </r>
  <r>
    <n v="4603"/>
    <s v="US-2015-113327"/>
    <d v="2015-05-26T00:00:00"/>
    <d v="2015-05-29T00:00:00"/>
    <s v="Second Class"/>
    <s v="BF-11170"/>
    <s v="Ben Ferrer"/>
    <s v="Home Office"/>
    <s v="United States"/>
    <x v="108"/>
    <x v="3"/>
    <n v="28540"/>
    <s v="South"/>
    <s v="OFF-PA-10003790"/>
    <s v="Office Supplies"/>
    <s v="Paper"/>
    <s v="Xerox 1991"/>
    <x v="3465"/>
    <n v="1"/>
    <n v="0.2"/>
    <n v="5.9383999999999988"/>
  </r>
  <r>
    <n v="4604"/>
    <s v="US-2015-113327"/>
    <d v="2015-05-26T00:00:00"/>
    <d v="2015-05-29T00:00:00"/>
    <s v="Second Class"/>
    <s v="BF-11170"/>
    <s v="Ben Ferrer"/>
    <s v="Home Office"/>
    <s v="United States"/>
    <x v="108"/>
    <x v="3"/>
    <n v="28540"/>
    <s v="South"/>
    <s v="OFF-PA-10003134"/>
    <s v="Office Supplies"/>
    <s v="Paper"/>
    <s v="Xerox 1937"/>
    <x v="3466"/>
    <n v="4"/>
    <n v="0.2"/>
    <n v="53.804799999999986"/>
  </r>
  <r>
    <n v="4605"/>
    <s v="US-2015-113327"/>
    <d v="2015-05-26T00:00:00"/>
    <d v="2015-05-29T00:00:00"/>
    <s v="Second Class"/>
    <s v="BF-11170"/>
    <s v="Ben Ferrer"/>
    <s v="Home Office"/>
    <s v="United States"/>
    <x v="108"/>
    <x v="3"/>
    <n v="28540"/>
    <s v="South"/>
    <s v="OFF-EN-10004459"/>
    <s v="Office Supplies"/>
    <s v="Envelopes"/>
    <s v="Security-Tint Envelopes"/>
    <x v="2096"/>
    <n v="2"/>
    <n v="0.2"/>
    <n v="4.4311999999999996"/>
  </r>
  <r>
    <n v="4606"/>
    <s v="US-2015-113327"/>
    <d v="2015-05-26T00:00:00"/>
    <d v="2015-05-29T00:00:00"/>
    <s v="Second Class"/>
    <s v="BF-11170"/>
    <s v="Ben Ferrer"/>
    <s v="Home Office"/>
    <s v="United States"/>
    <x v="108"/>
    <x v="3"/>
    <n v="28540"/>
    <s v="South"/>
    <s v="TEC-AC-10003628"/>
    <s v="Technology"/>
    <s v="Accessories"/>
    <s v="Logitech 910-002974 M325 Wireless Mouse for Web Scrolling"/>
    <x v="3467"/>
    <n v="7"/>
    <n v="0.2"/>
    <n v="50.383200000000016"/>
  </r>
  <r>
    <n v="4607"/>
    <s v="CA-2015-135020"/>
    <d v="2015-05-28T00:00:00"/>
    <d v="2015-06-02T00:00:00"/>
    <s v="Standard Class"/>
    <s v="MS-17770"/>
    <s v="Maxwell Schwartz"/>
    <s v="Consumer"/>
    <s v="United States"/>
    <x v="30"/>
    <x v="15"/>
    <n v="14609"/>
    <s v="East"/>
    <s v="TEC-PH-10004093"/>
    <s v="Technology"/>
    <s v="Phones"/>
    <s v="Panasonic Kx-TS550"/>
    <x v="3468"/>
    <n v="1"/>
    <n v="0"/>
    <n v="13.3371"/>
  </r>
  <r>
    <n v="4608"/>
    <s v="CA-2015-135020"/>
    <d v="2015-05-28T00:00:00"/>
    <d v="2015-06-02T00:00:00"/>
    <s v="Standard Class"/>
    <s v="MS-17770"/>
    <s v="Maxwell Schwartz"/>
    <s v="Consumer"/>
    <s v="United States"/>
    <x v="30"/>
    <x v="15"/>
    <n v="14609"/>
    <s v="East"/>
    <s v="OFF-ST-10001490"/>
    <s v="Office Supplies"/>
    <s v="Storage"/>
    <s v="Hot File 7-Pocket, Floor Stand"/>
    <x v="3469"/>
    <n v="3"/>
    <n v="0"/>
    <n v="160.62299999999993"/>
  </r>
  <r>
    <n v="4609"/>
    <s v="CA-2015-135020"/>
    <d v="2015-05-28T00:00:00"/>
    <d v="2015-06-02T00:00:00"/>
    <s v="Standard Class"/>
    <s v="MS-17770"/>
    <s v="Maxwell Schwartz"/>
    <s v="Consumer"/>
    <s v="United States"/>
    <x v="30"/>
    <x v="15"/>
    <n v="14609"/>
    <s v="East"/>
    <s v="OFF-BI-10000605"/>
    <s v="Office Supplies"/>
    <s v="Binders"/>
    <s v="Acco Pressboard Covers with Storage Hooks, 9 1/2&quot; x 11&quot;, Executive Red"/>
    <x v="861"/>
    <n v="2"/>
    <n v="0.2"/>
    <n v="2.0573999999999995"/>
  </r>
  <r>
    <n v="4610"/>
    <s v="CA-2015-135020"/>
    <d v="2015-05-28T00:00:00"/>
    <d v="2015-06-02T00:00:00"/>
    <s v="Standard Class"/>
    <s v="MS-17770"/>
    <s v="Maxwell Schwartz"/>
    <s v="Consumer"/>
    <s v="United States"/>
    <x v="30"/>
    <x v="15"/>
    <n v="14609"/>
    <s v="East"/>
    <s v="OFF-PA-10004255"/>
    <s v="Office Supplies"/>
    <s v="Paper"/>
    <s v="Xerox 219"/>
    <x v="1568"/>
    <n v="7"/>
    <n v="0"/>
    <n v="21.772800000000004"/>
  </r>
  <r>
    <n v="4611"/>
    <s v="US-2017-141852"/>
    <d v="2017-11-09T00:00:00"/>
    <d v="2017-11-14T00:00:00"/>
    <s v="Standard Class"/>
    <s v="JE-15745"/>
    <s v="Joel Eaton"/>
    <s v="Consumer"/>
    <s v="United States"/>
    <x v="147"/>
    <x v="1"/>
    <n v="92054"/>
    <s v="West"/>
    <s v="FUR-FU-10000023"/>
    <s v="Furniture"/>
    <s v="Furnishings"/>
    <s v="Eldon Wave Desk Accessories"/>
    <x v="349"/>
    <n v="8"/>
    <n v="0"/>
    <n v="20.732800000000001"/>
  </r>
  <r>
    <n v="4612"/>
    <s v="CA-2016-109407"/>
    <d v="2016-01-24T00:00:00"/>
    <d v="2016-01-26T00:00:00"/>
    <s v="Second Class"/>
    <s v="HG-14965"/>
    <s v="Henry Goldwyn"/>
    <s v="Corporate"/>
    <s v="United States"/>
    <x v="200"/>
    <x v="35"/>
    <n v="39503"/>
    <s v="South"/>
    <s v="OFF-BI-10000285"/>
    <s v="Office Supplies"/>
    <s v="Binders"/>
    <s v="XtraLife ClearVue Slant-D Ring Binders by Cardinal"/>
    <x v="3470"/>
    <n v="4"/>
    <n v="0"/>
    <n v="15.68"/>
  </r>
  <r>
    <n v="4613"/>
    <s v="US-2017-165953"/>
    <d v="2016-12-31T00:00:00"/>
    <d v="2017-01-06T00:00:00"/>
    <s v="Standard Class"/>
    <s v="EP-13915"/>
    <s v="Emily Phan"/>
    <s v="Consumer"/>
    <s v="United States"/>
    <x v="108"/>
    <x v="2"/>
    <n v="32216"/>
    <s v="South"/>
    <s v="OFF-AR-10000588"/>
    <s v="Office Supplies"/>
    <s v="Art"/>
    <s v="Newell 345"/>
    <x v="1662"/>
    <n v="3"/>
    <n v="0.2"/>
    <n v="3.571200000000001"/>
  </r>
  <r>
    <n v="4614"/>
    <s v="US-2017-165953"/>
    <d v="2016-12-31T00:00:00"/>
    <d v="2017-01-06T00:00:00"/>
    <s v="Standard Class"/>
    <s v="EP-13915"/>
    <s v="Emily Phan"/>
    <s v="Consumer"/>
    <s v="United States"/>
    <x v="108"/>
    <x v="2"/>
    <n v="32216"/>
    <s v="South"/>
    <s v="OFF-PA-10002250"/>
    <s v="Office Supplies"/>
    <s v="Paper"/>
    <s v="Things To Do Today Pad"/>
    <x v="3471"/>
    <n v="5"/>
    <n v="0.2"/>
    <n v="8.218"/>
  </r>
  <r>
    <n v="4615"/>
    <s v="CA-2016-144540"/>
    <d v="2016-09-05T00:00:00"/>
    <d v="2016-09-10T00:00:00"/>
    <s v="Standard Class"/>
    <s v="GH-14410"/>
    <s v="Gary Hansen"/>
    <s v="Home Office"/>
    <s v="United States"/>
    <x v="12"/>
    <x v="5"/>
    <n v="77070"/>
    <s v="Central"/>
    <s v="OFF-AP-10002457"/>
    <s v="Office Supplies"/>
    <s v="Appliances"/>
    <s v="Eureka The Boss Plus 12-Amp Hard Box Upright Vacuum, Red"/>
    <x v="3472"/>
    <n v="3"/>
    <n v="0.8"/>
    <n v="-166.39350000000002"/>
  </r>
  <r>
    <n v="4616"/>
    <s v="CA-2016-144540"/>
    <d v="2016-09-05T00:00:00"/>
    <d v="2016-09-10T00:00:00"/>
    <s v="Standard Class"/>
    <s v="GH-14410"/>
    <s v="Gary Hansen"/>
    <s v="Home Office"/>
    <s v="United States"/>
    <x v="12"/>
    <x v="5"/>
    <n v="77070"/>
    <s v="Central"/>
    <s v="OFF-FA-10002763"/>
    <s v="Office Supplies"/>
    <s v="Fasteners"/>
    <s v="Advantus Map Pennant Flags and Round Head Tacks"/>
    <x v="2696"/>
    <n v="9"/>
    <n v="0.2"/>
    <n v="4.2659999999999973"/>
  </r>
  <r>
    <n v="4617"/>
    <s v="CA-2015-159863"/>
    <d v="2015-09-04T00:00:00"/>
    <d v="2015-09-07T00:00:00"/>
    <s v="Second Class"/>
    <s v="DS-13180"/>
    <s v="David Smith"/>
    <s v="Corporate"/>
    <s v="United States"/>
    <x v="12"/>
    <x v="5"/>
    <n v="77095"/>
    <s v="Central"/>
    <s v="TEC-AC-10000109"/>
    <s v="Technology"/>
    <s v="Accessories"/>
    <s v="Sony Micro Vault Click 16 GB USB 2.0 Flash Drive"/>
    <x v="3473"/>
    <n v="3"/>
    <n v="0.2"/>
    <n v="6.7188000000000088"/>
  </r>
  <r>
    <n v="4618"/>
    <s v="CA-2015-117800"/>
    <d v="2015-09-21T00:00:00"/>
    <d v="2015-09-26T00:00:00"/>
    <s v="Standard Class"/>
    <s v="TH-21550"/>
    <s v="Tracy Hopkins"/>
    <s v="Home Office"/>
    <s v="United States"/>
    <x v="231"/>
    <x v="31"/>
    <n v="2149"/>
    <s v="East"/>
    <s v="TEC-PH-10002415"/>
    <s v="Technology"/>
    <s v="Phones"/>
    <s v="Polycom VoiceStation 500 Conference phone"/>
    <x v="3474"/>
    <n v="2"/>
    <n v="0"/>
    <n v="147.47500000000002"/>
  </r>
  <r>
    <n v="4619"/>
    <s v="CA-2015-117800"/>
    <d v="2015-09-21T00:00:00"/>
    <d v="2015-09-26T00:00:00"/>
    <s v="Standard Class"/>
    <s v="TH-21550"/>
    <s v="Tracy Hopkins"/>
    <s v="Home Office"/>
    <s v="United States"/>
    <x v="231"/>
    <x v="31"/>
    <n v="2149"/>
    <s v="East"/>
    <s v="FUR-CH-10000785"/>
    <s v="Furniture"/>
    <s v="Chairs"/>
    <s v="Global Ergonomic Managers Chair"/>
    <x v="3116"/>
    <n v="3"/>
    <n v="0"/>
    <n v="141.1644"/>
  </r>
  <r>
    <n v="4620"/>
    <s v="CA-2017-145219"/>
    <d v="2017-12-24T00:00:00"/>
    <d v="2017-12-25T00:00:00"/>
    <s v="First Class"/>
    <s v="RM-19675"/>
    <s v="Robert Marley"/>
    <s v="Home Office"/>
    <s v="United States"/>
    <x v="1"/>
    <x v="1"/>
    <n v="90049"/>
    <s v="West"/>
    <s v="TEC-CO-10001449"/>
    <s v="Technology"/>
    <s v="Copiers"/>
    <s v="Hewlett Packard LaserJet 3310 Copier"/>
    <x v="3475"/>
    <n v="6"/>
    <n v="0.2"/>
    <n v="1007.9831999999999"/>
  </r>
  <r>
    <n v="4621"/>
    <s v="CA-2017-145219"/>
    <d v="2017-12-24T00:00:00"/>
    <d v="2017-12-25T00:00:00"/>
    <s v="First Class"/>
    <s v="RM-19675"/>
    <s v="Robert Marley"/>
    <s v="Home Office"/>
    <s v="United States"/>
    <x v="1"/>
    <x v="1"/>
    <n v="90049"/>
    <s v="West"/>
    <s v="OFF-BI-10001670"/>
    <s v="Office Supplies"/>
    <s v="Binders"/>
    <s v="Vinyl Sectional Post Binders"/>
    <x v="3476"/>
    <n v="3"/>
    <n v="0.2"/>
    <n v="33.93"/>
  </r>
  <r>
    <n v="4622"/>
    <s v="CA-2015-161214"/>
    <d v="2015-10-05T00:00:00"/>
    <d v="2015-10-08T00:00:00"/>
    <s v="Second Class"/>
    <s v="SF-20965"/>
    <s v="Sylvia Foulston"/>
    <s v="Corporate"/>
    <s v="United States"/>
    <x v="40"/>
    <x v="13"/>
    <n v="19805"/>
    <s v="East"/>
    <s v="OFF-ST-10001328"/>
    <s v="Office Supplies"/>
    <s v="Storage"/>
    <s v="Personal Filing Tote with Lid, Black/Gray"/>
    <x v="3477"/>
    <n v="5"/>
    <n v="0"/>
    <n v="21.714000000000002"/>
  </r>
  <r>
    <n v="4623"/>
    <s v="CA-2017-147228"/>
    <d v="2017-09-09T00:00:00"/>
    <d v="2017-09-14T00:00:00"/>
    <s v="Standard Class"/>
    <s v="SO-20335"/>
    <s v="Sean O'Donnell"/>
    <s v="Consumer"/>
    <s v="United States"/>
    <x v="29"/>
    <x v="18"/>
    <n v="38401"/>
    <s v="South"/>
    <s v="OFF-SU-10001225"/>
    <s v="Office Supplies"/>
    <s v="Supplies"/>
    <s v="Staple remover"/>
    <x v="3478"/>
    <n v="3"/>
    <n v="0.2"/>
    <n v="-1.9872000000000005"/>
  </r>
  <r>
    <n v="4624"/>
    <s v="CA-2017-147228"/>
    <d v="2017-09-09T00:00:00"/>
    <d v="2017-09-14T00:00:00"/>
    <s v="Standard Class"/>
    <s v="SO-20335"/>
    <s v="Sean O'Donnell"/>
    <s v="Consumer"/>
    <s v="United States"/>
    <x v="29"/>
    <x v="18"/>
    <n v="38401"/>
    <s v="South"/>
    <s v="OFF-PA-10000357"/>
    <s v="Office Supplies"/>
    <s v="Paper"/>
    <s v="Xerox 1888"/>
    <x v="3479"/>
    <n v="4"/>
    <n v="0.2"/>
    <n v="62.137599999999992"/>
  </r>
  <r>
    <n v="4625"/>
    <s v="CA-2017-147228"/>
    <d v="2017-09-09T00:00:00"/>
    <d v="2017-09-14T00:00:00"/>
    <s v="Standard Class"/>
    <s v="SO-20335"/>
    <s v="Sean O'Donnell"/>
    <s v="Consumer"/>
    <s v="United States"/>
    <x v="29"/>
    <x v="18"/>
    <n v="38401"/>
    <s v="South"/>
    <s v="OFF-ST-10000046"/>
    <s v="Office Supplies"/>
    <s v="Storage"/>
    <s v="Fellowes Super Stor/Drawer Files"/>
    <x v="3480"/>
    <n v="2"/>
    <n v="0.2"/>
    <n v="-3.2309999999999945"/>
  </r>
  <r>
    <n v="4626"/>
    <s v="CA-2017-147228"/>
    <d v="2017-09-09T00:00:00"/>
    <d v="2017-09-14T00:00:00"/>
    <s v="Standard Class"/>
    <s v="SO-20335"/>
    <s v="Sean O'Donnell"/>
    <s v="Consumer"/>
    <s v="United States"/>
    <x v="29"/>
    <x v="18"/>
    <n v="38401"/>
    <s v="South"/>
    <s v="FUR-FU-10000023"/>
    <s v="Furniture"/>
    <s v="Furnishings"/>
    <s v="Eldon Wave Desk Accessories"/>
    <x v="3481"/>
    <n v="3"/>
    <n v="0.2"/>
    <n v="4.240800000000001"/>
  </r>
  <r>
    <n v="4627"/>
    <s v="CA-2016-101336"/>
    <d v="2016-11-13T00:00:00"/>
    <d v="2016-11-18T00:00:00"/>
    <s v="Standard Class"/>
    <s v="CK-12760"/>
    <s v="Cyma Kinney"/>
    <s v="Corporate"/>
    <s v="United States"/>
    <x v="20"/>
    <x v="15"/>
    <n v="10011"/>
    <s v="East"/>
    <s v="OFF-ST-10003455"/>
    <s v="Office Supplies"/>
    <s v="Storage"/>
    <s v="Tenex File Box, Personal Filing Tote with Lid, Black"/>
    <x v="3477"/>
    <n v="5"/>
    <n v="0"/>
    <n v="20.163000000000004"/>
  </r>
  <r>
    <n v="4628"/>
    <s v="CA-2016-101336"/>
    <d v="2016-11-13T00:00:00"/>
    <d v="2016-11-18T00:00:00"/>
    <s v="Standard Class"/>
    <s v="CK-12760"/>
    <s v="Cyma Kinney"/>
    <s v="Corporate"/>
    <s v="United States"/>
    <x v="20"/>
    <x v="15"/>
    <n v="10011"/>
    <s v="East"/>
    <s v="OFF-ST-10000876"/>
    <s v="Office Supplies"/>
    <s v="Storage"/>
    <s v="Eldon Simplefile Box Office"/>
    <x v="3482"/>
    <n v="2"/>
    <n v="0"/>
    <n v="6.9664000000000001"/>
  </r>
  <r>
    <n v="4629"/>
    <s v="CA-2016-101336"/>
    <d v="2016-11-13T00:00:00"/>
    <d v="2016-11-18T00:00:00"/>
    <s v="Standard Class"/>
    <s v="CK-12760"/>
    <s v="Cyma Kinney"/>
    <s v="Corporate"/>
    <s v="United States"/>
    <x v="20"/>
    <x v="15"/>
    <n v="10011"/>
    <s v="East"/>
    <s v="OFF-AR-10003582"/>
    <s v="Office Supplies"/>
    <s v="Art"/>
    <s v="Boston Electric Pencil Sharpener, Model 1818, Charcoal Black"/>
    <x v="3483"/>
    <n v="5"/>
    <n v="0"/>
    <n v="39.410000000000011"/>
  </r>
  <r>
    <n v="4630"/>
    <s v="CA-2016-101336"/>
    <d v="2016-11-13T00:00:00"/>
    <d v="2016-11-18T00:00:00"/>
    <s v="Standard Class"/>
    <s v="CK-12760"/>
    <s v="Cyma Kinney"/>
    <s v="Corporate"/>
    <s v="United States"/>
    <x v="20"/>
    <x v="15"/>
    <n v="10011"/>
    <s v="East"/>
    <s v="OFF-ST-10004258"/>
    <s v="Office Supplies"/>
    <s v="Storage"/>
    <s v="Portable Personal File Box"/>
    <x v="905"/>
    <n v="3"/>
    <n v="0"/>
    <n v="9.8901000000000039"/>
  </r>
  <r>
    <n v="4631"/>
    <s v="US-2015-126235"/>
    <d v="2015-10-15T00:00:00"/>
    <d v="2015-10-15T00:00:00"/>
    <s v="Same Day"/>
    <s v="GA-14725"/>
    <s v="Guy Armstrong"/>
    <s v="Consumer"/>
    <s v="United States"/>
    <x v="340"/>
    <x v="12"/>
    <n v="48858"/>
    <s v="Central"/>
    <s v="FUR-FU-10000719"/>
    <s v="Furniture"/>
    <s v="Furnishings"/>
    <s v="DAX Cubicle Frames, 8-1/2 x 11"/>
    <x v="1819"/>
    <n v="2"/>
    <n v="0"/>
    <n v="6.1704000000000008"/>
  </r>
  <r>
    <n v="4632"/>
    <s v="CA-2017-168396"/>
    <d v="2017-08-03T00:00:00"/>
    <d v="2017-08-08T00:00:00"/>
    <s v="Second Class"/>
    <s v="BD-11725"/>
    <s v="Bruce Degenhardt"/>
    <s v="Consumer"/>
    <s v="United States"/>
    <x v="8"/>
    <x v="1"/>
    <n v="94122"/>
    <s v="West"/>
    <s v="OFF-LA-10001297"/>
    <s v="Office Supplies"/>
    <s v="Labels"/>
    <s v="Avery 473"/>
    <x v="2678"/>
    <n v="5"/>
    <n v="0"/>
    <n v="24.84"/>
  </r>
  <r>
    <n v="4633"/>
    <s v="CA-2017-168396"/>
    <d v="2017-08-03T00:00:00"/>
    <d v="2017-08-08T00:00:00"/>
    <s v="Second Class"/>
    <s v="BD-11725"/>
    <s v="Bruce Degenhardt"/>
    <s v="Consumer"/>
    <s v="United States"/>
    <x v="8"/>
    <x v="1"/>
    <n v="94122"/>
    <s v="West"/>
    <s v="FUR-FU-10000723"/>
    <s v="Furniture"/>
    <s v="Furnishings"/>
    <s v="Deflect-o EconoMat Studded, No Bevel Mat for Low Pile Carpeting"/>
    <x v="3484"/>
    <n v="3"/>
    <n v="0"/>
    <n v="11.156400000000005"/>
  </r>
  <r>
    <n v="4634"/>
    <s v="CA-2015-130456"/>
    <d v="2015-08-21T00:00:00"/>
    <d v="2015-08-26T00:00:00"/>
    <s v="Standard Class"/>
    <s v="DS-13180"/>
    <s v="David Smith"/>
    <s v="Corporate"/>
    <s v="United States"/>
    <x v="8"/>
    <x v="1"/>
    <n v="94122"/>
    <s v="West"/>
    <s v="FUR-BO-10003893"/>
    <s v="Furniture"/>
    <s v="Bookcases"/>
    <s v="Sauder Camden County Collection Library"/>
    <x v="3485"/>
    <n v="6"/>
    <n v="0.15"/>
    <n v="34.493999999999971"/>
  </r>
  <r>
    <n v="4635"/>
    <s v="CA-2015-130456"/>
    <d v="2015-08-21T00:00:00"/>
    <d v="2015-08-26T00:00:00"/>
    <s v="Standard Class"/>
    <s v="DS-13180"/>
    <s v="David Smith"/>
    <s v="Corporate"/>
    <s v="United States"/>
    <x v="8"/>
    <x v="1"/>
    <n v="94122"/>
    <s v="West"/>
    <s v="OFF-ST-10000736"/>
    <s v="Office Supplies"/>
    <s v="Storage"/>
    <s v="Carina Double Wide Media Storage Towers in Natural &amp; Black"/>
    <x v="1240"/>
    <n v="1"/>
    <n v="0"/>
    <n v="3.2391999999999967"/>
  </r>
  <r>
    <n v="4636"/>
    <s v="CA-2017-116288"/>
    <d v="2017-03-12T00:00:00"/>
    <d v="2017-03-17T00:00:00"/>
    <s v="Standard Class"/>
    <s v="BS-11380"/>
    <s v="Bill Stewart"/>
    <s v="Corporate"/>
    <s v="United States"/>
    <x v="8"/>
    <x v="1"/>
    <n v="94122"/>
    <s v="West"/>
    <s v="OFF-ST-10000736"/>
    <s v="Office Supplies"/>
    <s v="Storage"/>
    <s v="Carina Double Wide Media Storage Towers in Natural &amp; Black"/>
    <x v="423"/>
    <n v="3"/>
    <n v="0"/>
    <n v="9.7175999999999902"/>
  </r>
  <r>
    <n v="4637"/>
    <s v="CA-2017-168228"/>
    <d v="2017-04-27T00:00:00"/>
    <d v="2017-04-29T00:00:00"/>
    <s v="First Class"/>
    <s v="AP-10915"/>
    <s v="Arthur Prichep"/>
    <s v="Consumer"/>
    <s v="United States"/>
    <x v="1"/>
    <x v="1"/>
    <n v="90045"/>
    <s v="West"/>
    <s v="OFF-AR-10003373"/>
    <s v="Office Supplies"/>
    <s v="Art"/>
    <s v="Boston School Pro Electric Pencil Sharpener, 1670"/>
    <x v="1862"/>
    <n v="4"/>
    <n v="0"/>
    <n v="33.458399999999997"/>
  </r>
  <r>
    <n v="4638"/>
    <s v="CA-2017-168228"/>
    <d v="2017-04-27T00:00:00"/>
    <d v="2017-04-29T00:00:00"/>
    <s v="First Class"/>
    <s v="AP-10915"/>
    <s v="Arthur Prichep"/>
    <s v="Consumer"/>
    <s v="United States"/>
    <x v="1"/>
    <x v="1"/>
    <n v="90045"/>
    <s v="West"/>
    <s v="OFF-AR-10000390"/>
    <s v="Office Supplies"/>
    <s v="Art"/>
    <s v="Newell Chalk Holder"/>
    <x v="714"/>
    <n v="3"/>
    <n v="0"/>
    <n v="5.6993999999999998"/>
  </r>
  <r>
    <n v="4639"/>
    <s v="CA-2017-168228"/>
    <d v="2017-04-27T00:00:00"/>
    <d v="2017-04-29T00:00:00"/>
    <s v="First Class"/>
    <s v="AP-10915"/>
    <s v="Arthur Prichep"/>
    <s v="Consumer"/>
    <s v="United States"/>
    <x v="1"/>
    <x v="1"/>
    <n v="90045"/>
    <s v="West"/>
    <s v="OFF-AR-10001725"/>
    <s v="Office Supplies"/>
    <s v="Art"/>
    <s v="Boston Home &amp; Office Model 2000 Electric Pencil Sharpeners"/>
    <x v="2885"/>
    <n v="2"/>
    <n v="0"/>
    <n v="12.298000000000002"/>
  </r>
  <r>
    <n v="4640"/>
    <s v="CA-2016-102162"/>
    <d v="2016-09-11T00:00:00"/>
    <d v="2016-09-16T00:00:00"/>
    <s v="Standard Class"/>
    <s v="JF-15565"/>
    <s v="Jill Fjeld"/>
    <s v="Consumer"/>
    <s v="United States"/>
    <x v="311"/>
    <x v="17"/>
    <n v="23602"/>
    <s v="South"/>
    <s v="TEC-CO-10001943"/>
    <s v="Technology"/>
    <s v="Copiers"/>
    <s v="Canon PC-428 Personal Copier"/>
    <x v="3486"/>
    <n v="8"/>
    <n v="0"/>
    <n v="751.9624"/>
  </r>
  <r>
    <n v="4641"/>
    <s v="CA-2016-102162"/>
    <d v="2016-09-11T00:00:00"/>
    <d v="2016-09-16T00:00:00"/>
    <s v="Standard Class"/>
    <s v="JF-15565"/>
    <s v="Jill Fjeld"/>
    <s v="Consumer"/>
    <s v="United States"/>
    <x v="311"/>
    <x v="17"/>
    <n v="23602"/>
    <s v="South"/>
    <s v="OFF-EN-10002312"/>
    <s v="Office Supplies"/>
    <s v="Envelopes"/>
    <s v="#10 Self-Seal White Envelopes"/>
    <x v="3487"/>
    <n v="1"/>
    <n v="0"/>
    <n v="5.4340999999999999"/>
  </r>
  <r>
    <n v="4642"/>
    <s v="CA-2017-130141"/>
    <d v="2017-10-22T00:00:00"/>
    <d v="2017-10-24T00:00:00"/>
    <s v="Second Class"/>
    <s v="HA-14905"/>
    <s v="Helen Abelman"/>
    <s v="Consumer"/>
    <s v="United States"/>
    <x v="299"/>
    <x v="22"/>
    <n v="80525"/>
    <s v="West"/>
    <s v="OFF-BI-10000831"/>
    <s v="Office Supplies"/>
    <s v="Binders"/>
    <s v="Storex Flexible Poly Binders with Double Pockets"/>
    <x v="3488"/>
    <n v="4"/>
    <n v="0.7"/>
    <n v="-2.5343999999999998"/>
  </r>
  <r>
    <n v="4643"/>
    <s v="CA-2017-130141"/>
    <d v="2017-10-22T00:00:00"/>
    <d v="2017-10-24T00:00:00"/>
    <s v="Second Class"/>
    <s v="HA-14905"/>
    <s v="Helen Abelman"/>
    <s v="Consumer"/>
    <s v="United States"/>
    <x v="299"/>
    <x v="22"/>
    <n v="80525"/>
    <s v="West"/>
    <s v="FUR-CH-10000749"/>
    <s v="Furniture"/>
    <s v="Chairs"/>
    <s v="Office Star - Ergonomic Mid Back Chair with 2-Way Adjustable Arms"/>
    <x v="1087"/>
    <n v="4"/>
    <n v="0.2"/>
    <n v="-28.95679999999993"/>
  </r>
  <r>
    <n v="4644"/>
    <s v="CA-2015-147501"/>
    <d v="2015-08-02T00:00:00"/>
    <d v="2015-08-06T00:00:00"/>
    <s v="Standard Class"/>
    <s v="Co-12640"/>
    <s v="Corey-Lock"/>
    <s v="Consumer"/>
    <s v="United States"/>
    <x v="4"/>
    <x v="4"/>
    <n v="98105"/>
    <s v="West"/>
    <s v="OFF-BI-10002003"/>
    <s v="Office Supplies"/>
    <s v="Binders"/>
    <s v="Ibico Presentation Index for Binding Systems"/>
    <x v="2925"/>
    <n v="2"/>
    <n v="0.2"/>
    <n v="2.1492"/>
  </r>
  <r>
    <n v="4645"/>
    <s v="CA-2015-147501"/>
    <d v="2015-08-02T00:00:00"/>
    <d v="2015-08-06T00:00:00"/>
    <s v="Standard Class"/>
    <s v="Co-12640"/>
    <s v="Corey-Lock"/>
    <s v="Consumer"/>
    <s v="United States"/>
    <x v="4"/>
    <x v="4"/>
    <n v="98105"/>
    <s v="West"/>
    <s v="TEC-MA-10001972"/>
    <s v="Technology"/>
    <s v="Machines"/>
    <s v="Okidata C331dn Printer"/>
    <x v="2729"/>
    <n v="2"/>
    <n v="0.2"/>
    <n v="41.880000000000024"/>
  </r>
  <r>
    <n v="4646"/>
    <s v="CA-2016-143910"/>
    <d v="2016-08-12T00:00:00"/>
    <d v="2016-08-16T00:00:00"/>
    <s v="Standard Class"/>
    <s v="BC-11125"/>
    <s v="Becky Castell"/>
    <s v="Home Office"/>
    <s v="United States"/>
    <x v="20"/>
    <x v="15"/>
    <n v="10011"/>
    <s v="East"/>
    <s v="FUR-CH-10000225"/>
    <s v="Furniture"/>
    <s v="Chairs"/>
    <s v="Global Geo Office Task Chair, Gray"/>
    <x v="3489"/>
    <n v="2"/>
    <n v="0.1"/>
    <n v="-8.0980000000000167"/>
  </r>
  <r>
    <n v="4647"/>
    <s v="CA-2014-146885"/>
    <d v="2014-05-30T00:00:00"/>
    <d v="2014-06-05T00:00:00"/>
    <s v="Standard Class"/>
    <s v="EB-13840"/>
    <s v="Ellis Ballard"/>
    <s v="Corporate"/>
    <s v="United States"/>
    <x v="102"/>
    <x v="17"/>
    <n v="23223"/>
    <s v="South"/>
    <s v="OFF-PA-10001622"/>
    <s v="Office Supplies"/>
    <s v="Paper"/>
    <s v="Ampad Poly Cover Wirebound Steno Book, 6&quot; x 9&quot; Assorted Colors, Gregg Ruled"/>
    <x v="3490"/>
    <n v="3"/>
    <n v="0"/>
    <n v="6.1289999999999996"/>
  </r>
  <r>
    <n v="4648"/>
    <s v="CA-2016-139556"/>
    <d v="2016-04-26T00:00:00"/>
    <d v="2016-05-01T00:00:00"/>
    <s v="Standard Class"/>
    <s v="DB-13360"/>
    <s v="Dennis Bolton"/>
    <s v="Home Office"/>
    <s v="United States"/>
    <x v="20"/>
    <x v="15"/>
    <n v="10009"/>
    <s v="East"/>
    <s v="FUR-CH-10004983"/>
    <s v="Furniture"/>
    <s v="Chairs"/>
    <s v="Office Star - Mid Back Dual function Ergonomic High Back Chair with 2-Way Adjustable Arms"/>
    <x v="3491"/>
    <n v="3"/>
    <n v="0.1"/>
    <n v="62.782199999999975"/>
  </r>
  <r>
    <n v="4649"/>
    <s v="CA-2017-129357"/>
    <d v="2017-05-14T00:00:00"/>
    <d v="2017-05-19T00:00:00"/>
    <s v="Standard Class"/>
    <s v="KB-16585"/>
    <s v="Ken Black"/>
    <s v="Corporate"/>
    <s v="United States"/>
    <x v="4"/>
    <x v="4"/>
    <n v="98103"/>
    <s v="West"/>
    <s v="OFF-PA-10003228"/>
    <s v="Office Supplies"/>
    <s v="Paper"/>
    <s v="Xerox 1917"/>
    <x v="3492"/>
    <n v="9"/>
    <n v="0"/>
    <n v="206.88929999999996"/>
  </r>
  <r>
    <n v="4650"/>
    <s v="CA-2017-129357"/>
    <d v="2017-05-14T00:00:00"/>
    <d v="2017-05-19T00:00:00"/>
    <s v="Standard Class"/>
    <s v="KB-16585"/>
    <s v="Ken Black"/>
    <s v="Corporate"/>
    <s v="United States"/>
    <x v="4"/>
    <x v="4"/>
    <n v="98103"/>
    <s v="West"/>
    <s v="OFF-SU-10004498"/>
    <s v="Office Supplies"/>
    <s v="Supplies"/>
    <s v="Martin-Yale Premier Letter Opener"/>
    <x v="3493"/>
    <n v="5"/>
    <n v="0"/>
    <n v="1.9320000000000004"/>
  </r>
  <r>
    <n v="4651"/>
    <s v="CA-2017-150987"/>
    <d v="2017-04-08T00:00:00"/>
    <d v="2017-04-12T00:00:00"/>
    <s v="Standard Class"/>
    <s v="AH-10120"/>
    <s v="Adrian Hane"/>
    <s v="Home Office"/>
    <s v="United States"/>
    <x v="8"/>
    <x v="1"/>
    <n v="94110"/>
    <s v="West"/>
    <s v="OFF-PA-10001878"/>
    <s v="Office Supplies"/>
    <s v="Paper"/>
    <s v="Xerox 1891"/>
    <x v="1672"/>
    <n v="5"/>
    <n v="0"/>
    <n v="114.93849999999998"/>
  </r>
  <r>
    <n v="4652"/>
    <s v="CA-2017-150987"/>
    <d v="2017-04-08T00:00:00"/>
    <d v="2017-04-12T00:00:00"/>
    <s v="Standard Class"/>
    <s v="AH-10120"/>
    <s v="Adrian Hane"/>
    <s v="Home Office"/>
    <s v="United States"/>
    <x v="8"/>
    <x v="1"/>
    <n v="94110"/>
    <s v="West"/>
    <s v="OFF-PA-10002923"/>
    <s v="Office Supplies"/>
    <s v="Paper"/>
    <s v="Xerox 1942"/>
    <x v="3494"/>
    <n v="4"/>
    <n v="0"/>
    <n v="97.88"/>
  </r>
  <r>
    <n v="4653"/>
    <s v="CA-2017-132647"/>
    <d v="2017-02-17T00:00:00"/>
    <d v="2017-02-23T00:00:00"/>
    <s v="Standard Class"/>
    <s v="GH-14410"/>
    <s v="Gary Hansen"/>
    <s v="Home Office"/>
    <s v="United States"/>
    <x v="275"/>
    <x v="30"/>
    <n v="8861"/>
    <s v="East"/>
    <s v="OFF-PA-10001838"/>
    <s v="Office Supplies"/>
    <s v="Paper"/>
    <s v="Adams Telephone Message Book W/Dividers/Space For Phone Numbers, 5 1/4&quot;X8 1/2&quot;, 300/Messages"/>
    <x v="2722"/>
    <n v="2"/>
    <n v="0"/>
    <n v="5.7623999999999995"/>
  </r>
  <r>
    <n v="4654"/>
    <s v="CA-2017-132647"/>
    <d v="2017-02-17T00:00:00"/>
    <d v="2017-02-23T00:00:00"/>
    <s v="Standard Class"/>
    <s v="GH-14410"/>
    <s v="Gary Hansen"/>
    <s v="Home Office"/>
    <s v="United States"/>
    <x v="275"/>
    <x v="30"/>
    <n v="8861"/>
    <s v="East"/>
    <s v="OFF-ST-10003123"/>
    <s v="Office Supplies"/>
    <s v="Storage"/>
    <s v="Fellowes Bases and Tops For Staxonsteel/High-Stak Systems"/>
    <x v="3495"/>
    <n v="5"/>
    <n v="0"/>
    <n v="39.947999999999993"/>
  </r>
  <r>
    <n v="4655"/>
    <s v="CA-2017-159107"/>
    <d v="2017-06-24T00:00:00"/>
    <d v="2017-06-26T00:00:00"/>
    <s v="Second Class"/>
    <s v="KT-16480"/>
    <s v="Kean Thornton"/>
    <s v="Consumer"/>
    <s v="United States"/>
    <x v="8"/>
    <x v="1"/>
    <n v="94110"/>
    <s v="West"/>
    <s v="OFF-FA-10001332"/>
    <s v="Office Supplies"/>
    <s v="Fasteners"/>
    <s v="Acco Banker's Clasps, 5 3/4&quot;-Long"/>
    <x v="709"/>
    <n v="1"/>
    <n v="0"/>
    <n v="1.3535999999999999"/>
  </r>
  <r>
    <n v="4656"/>
    <s v="CA-2014-160738"/>
    <d v="2014-05-05T00:00:00"/>
    <d v="2014-05-10T00:00:00"/>
    <s v="Standard Class"/>
    <s v="KH-16330"/>
    <s v="Katharine Harms"/>
    <s v="Corporate"/>
    <s v="United States"/>
    <x v="210"/>
    <x v="10"/>
    <n v="61032"/>
    <s v="Central"/>
    <s v="OFF-ST-10003442"/>
    <s v="Office Supplies"/>
    <s v="Storage"/>
    <s v="Eldon Portable Mobile Manager"/>
    <x v="3496"/>
    <n v="2"/>
    <n v="0.2"/>
    <n v="3.9591999999999992"/>
  </r>
  <r>
    <n v="4657"/>
    <s v="CA-2015-112130"/>
    <d v="2015-05-03T00:00:00"/>
    <d v="2015-05-07T00:00:00"/>
    <s v="Standard Class"/>
    <s v="SV-20785"/>
    <s v="Stewart Visinsky"/>
    <s v="Consumer"/>
    <s v="United States"/>
    <x v="10"/>
    <x v="9"/>
    <n v="19140"/>
    <s v="East"/>
    <s v="OFF-AR-10001468"/>
    <s v="Office Supplies"/>
    <s v="Art"/>
    <s v="Sanford Prismacolor Professional Thick Lead Art Pencils, 36-Color Set"/>
    <x v="3497"/>
    <n v="2"/>
    <n v="0.2"/>
    <n v="14.227200000000003"/>
  </r>
  <r>
    <n v="4658"/>
    <s v="CA-2015-112130"/>
    <d v="2015-05-03T00:00:00"/>
    <d v="2015-05-07T00:00:00"/>
    <s v="Standard Class"/>
    <s v="SV-20785"/>
    <s v="Stewart Visinsky"/>
    <s v="Consumer"/>
    <s v="United States"/>
    <x v="10"/>
    <x v="9"/>
    <n v="19140"/>
    <s v="East"/>
    <s v="OFF-AP-10003266"/>
    <s v="Office Supplies"/>
    <s v="Appliances"/>
    <s v="Holmes Replacement Filter for HEPA Air Cleaner, Large Room"/>
    <x v="775"/>
    <n v="2"/>
    <n v="0.2"/>
    <n v="6.5164"/>
  </r>
  <r>
    <n v="4659"/>
    <s v="CA-2015-112130"/>
    <d v="2015-05-03T00:00:00"/>
    <d v="2015-05-07T00:00:00"/>
    <s v="Standard Class"/>
    <s v="SV-20785"/>
    <s v="Stewart Visinsky"/>
    <s v="Consumer"/>
    <s v="United States"/>
    <x v="10"/>
    <x v="9"/>
    <n v="19140"/>
    <s v="East"/>
    <s v="OFF-PA-10002230"/>
    <s v="Office Supplies"/>
    <s v="Paper"/>
    <s v="Xerox 1897"/>
    <x v="892"/>
    <n v="2"/>
    <n v="0.2"/>
    <n v="2.8884000000000007"/>
  </r>
  <r>
    <n v="4660"/>
    <s v="CA-2015-112130"/>
    <d v="2015-05-03T00:00:00"/>
    <d v="2015-05-07T00:00:00"/>
    <s v="Standard Class"/>
    <s v="SV-20785"/>
    <s v="Stewart Visinsky"/>
    <s v="Consumer"/>
    <s v="United States"/>
    <x v="10"/>
    <x v="9"/>
    <n v="19140"/>
    <s v="East"/>
    <s v="OFF-AP-10003622"/>
    <s v="Office Supplies"/>
    <s v="Appliances"/>
    <s v="Bravo II Megaboss 12-Amp Hard Body Upright, Replacement Belts, 2 Belts per Pack"/>
    <x v="3498"/>
    <n v="7"/>
    <n v="0.2"/>
    <n v="2.0474999999999994"/>
  </r>
  <r>
    <n v="4661"/>
    <s v="CA-2015-112130"/>
    <d v="2015-05-03T00:00:00"/>
    <d v="2015-05-07T00:00:00"/>
    <s v="Standard Class"/>
    <s v="SV-20785"/>
    <s v="Stewart Visinsky"/>
    <s v="Consumer"/>
    <s v="United States"/>
    <x v="10"/>
    <x v="9"/>
    <n v="19140"/>
    <s v="East"/>
    <s v="TEC-AC-10001542"/>
    <s v="Technology"/>
    <s v="Accessories"/>
    <s v="SanDisk Cruzer 16 GB USB Flash Drive"/>
    <x v="289"/>
    <n v="3"/>
    <n v="0.2"/>
    <n v="-0.3444000000000047"/>
  </r>
  <r>
    <n v="4662"/>
    <s v="CA-2015-112130"/>
    <d v="2015-05-03T00:00:00"/>
    <d v="2015-05-07T00:00:00"/>
    <s v="Standard Class"/>
    <s v="SV-20785"/>
    <s v="Stewart Visinsky"/>
    <s v="Consumer"/>
    <s v="United States"/>
    <x v="10"/>
    <x v="9"/>
    <n v="19140"/>
    <s v="East"/>
    <s v="FUR-CH-10002965"/>
    <s v="Furniture"/>
    <s v="Chairs"/>
    <s v="Global Leather Highback Executive Chair with Pneumatic Height Adjustment, Black"/>
    <x v="2818"/>
    <n v="6"/>
    <n v="0.3"/>
    <n v="-36.176400000000001"/>
  </r>
  <r>
    <n v="4663"/>
    <s v="CA-2015-112130"/>
    <d v="2015-05-03T00:00:00"/>
    <d v="2015-05-07T00:00:00"/>
    <s v="Standard Class"/>
    <s v="SV-20785"/>
    <s v="Stewart Visinsky"/>
    <s v="Consumer"/>
    <s v="United States"/>
    <x v="10"/>
    <x v="9"/>
    <n v="19140"/>
    <s v="East"/>
    <s v="OFF-ST-10000563"/>
    <s v="Office Supplies"/>
    <s v="Storage"/>
    <s v="Fellowes Bankers Box Stor/Drawer Steel Plus"/>
    <x v="3499"/>
    <n v="3"/>
    <n v="0.2"/>
    <n v="-9.5940000000000012"/>
  </r>
  <r>
    <n v="4664"/>
    <s v="CA-2016-111409"/>
    <d v="2016-09-18T00:00:00"/>
    <d v="2016-09-22T00:00:00"/>
    <s v="Standard Class"/>
    <s v="PO-18850"/>
    <s v="Patrick O'Brill"/>
    <s v="Consumer"/>
    <s v="United States"/>
    <x v="108"/>
    <x v="2"/>
    <n v="32216"/>
    <s v="South"/>
    <s v="OFF-LA-10002787"/>
    <s v="Office Supplies"/>
    <s v="Labels"/>
    <s v="Avery 480"/>
    <x v="3500"/>
    <n v="1"/>
    <n v="0.2"/>
    <n v="1.0499999999999998"/>
  </r>
  <r>
    <n v="4665"/>
    <s v="CA-2016-116232"/>
    <d v="2016-09-22T00:00:00"/>
    <d v="2016-09-26T00:00:00"/>
    <s v="Standard Class"/>
    <s v="AC-10450"/>
    <s v="Amy Cox"/>
    <s v="Consumer"/>
    <s v="United States"/>
    <x v="95"/>
    <x v="2"/>
    <n v="33024"/>
    <s v="South"/>
    <s v="OFF-BI-10004022"/>
    <s v="Office Supplies"/>
    <s v="Binders"/>
    <s v="Acco Suede Grain Vinyl Round Ring Binder"/>
    <x v="3501"/>
    <n v="9"/>
    <n v="0.7"/>
    <n v="-6.0047999999999977"/>
  </r>
  <r>
    <n v="4666"/>
    <s v="CA-2016-116232"/>
    <d v="2016-09-22T00:00:00"/>
    <d v="2016-09-26T00:00:00"/>
    <s v="Standard Class"/>
    <s v="AC-10450"/>
    <s v="Amy Cox"/>
    <s v="Consumer"/>
    <s v="United States"/>
    <x v="95"/>
    <x v="2"/>
    <n v="33024"/>
    <s v="South"/>
    <s v="OFF-LA-10001158"/>
    <s v="Office Supplies"/>
    <s v="Labels"/>
    <s v="Avery Address/Shipping Labels for Typewriters, 4&quot; x 2&quot;"/>
    <x v="3416"/>
    <n v="2"/>
    <n v="0.2"/>
    <n v="5.7960000000000003"/>
  </r>
  <r>
    <n v="4667"/>
    <s v="CA-2016-116547"/>
    <d v="2016-01-10T00:00:00"/>
    <d v="2016-01-17T00:00:00"/>
    <s v="Standard Class"/>
    <s v="KB-16585"/>
    <s v="Ken Black"/>
    <s v="Corporate"/>
    <s v="United States"/>
    <x v="4"/>
    <x v="4"/>
    <n v="98115"/>
    <s v="West"/>
    <s v="FUR-FU-10000076"/>
    <s v="Furniture"/>
    <s v="Furnishings"/>
    <s v="24-Hour Round Wall Clock"/>
    <x v="710"/>
    <n v="4"/>
    <n v="0"/>
    <n v="34.365600000000008"/>
  </r>
  <r>
    <n v="4668"/>
    <s v="CA-2016-116547"/>
    <d v="2016-01-10T00:00:00"/>
    <d v="2016-01-17T00:00:00"/>
    <s v="Standard Class"/>
    <s v="KB-16585"/>
    <s v="Ken Black"/>
    <s v="Corporate"/>
    <s v="United States"/>
    <x v="4"/>
    <x v="4"/>
    <n v="98115"/>
    <s v="West"/>
    <s v="TEC-AC-10002335"/>
    <s v="Technology"/>
    <s v="Accessories"/>
    <s v="Logitech Media Keyboard K200"/>
    <x v="3502"/>
    <n v="2"/>
    <n v="0"/>
    <n v="13.296199999999999"/>
  </r>
  <r>
    <n v="4669"/>
    <s v="US-2017-133200"/>
    <d v="2017-05-06T00:00:00"/>
    <d v="2017-05-11T00:00:00"/>
    <s v="Standard Class"/>
    <s v="DB-13555"/>
    <s v="Dorothy Badders"/>
    <s v="Corporate"/>
    <s v="United States"/>
    <x v="5"/>
    <x v="5"/>
    <n v="76106"/>
    <s v="Central"/>
    <s v="OFF-BI-10002827"/>
    <s v="Office Supplies"/>
    <s v="Binders"/>
    <s v="Avery Durable Poly Binders"/>
    <x v="3503"/>
    <n v="10"/>
    <n v="0.8"/>
    <n v="-18.802"/>
  </r>
  <r>
    <n v="4670"/>
    <s v="US-2017-133200"/>
    <d v="2017-05-06T00:00:00"/>
    <d v="2017-05-11T00:00:00"/>
    <s v="Standard Class"/>
    <s v="DB-13555"/>
    <s v="Dorothy Badders"/>
    <s v="Corporate"/>
    <s v="United States"/>
    <x v="5"/>
    <x v="5"/>
    <n v="76106"/>
    <s v="Central"/>
    <s v="FUR-BO-10001601"/>
    <s v="Furniture"/>
    <s v="Bookcases"/>
    <s v="Sauder Mission Library with Doors, Fruitwood Finish"/>
    <x v="3504"/>
    <n v="7"/>
    <n v="0.32"/>
    <n v="-119.19180000000006"/>
  </r>
  <r>
    <n v="4671"/>
    <s v="US-2017-133200"/>
    <d v="2017-05-06T00:00:00"/>
    <d v="2017-05-11T00:00:00"/>
    <s v="Standard Class"/>
    <s v="DB-13555"/>
    <s v="Dorothy Badders"/>
    <s v="Corporate"/>
    <s v="United States"/>
    <x v="5"/>
    <x v="5"/>
    <n v="76106"/>
    <s v="Central"/>
    <s v="OFF-ST-10001932"/>
    <s v="Office Supplies"/>
    <s v="Storage"/>
    <s v="Fellowes Staxonsteel Drawer Files"/>
    <x v="3505"/>
    <n v="5"/>
    <n v="0.2"/>
    <n v="-57.950999999999993"/>
  </r>
  <r>
    <n v="4672"/>
    <s v="CA-2016-133550"/>
    <d v="2016-07-31T00:00:00"/>
    <d v="2016-08-06T00:00:00"/>
    <s v="Standard Class"/>
    <s v="KL-16645"/>
    <s v="Ken Lonsdale"/>
    <s v="Consumer"/>
    <s v="United States"/>
    <x v="66"/>
    <x v="12"/>
    <n v="48205"/>
    <s v="Central"/>
    <s v="OFF-AP-10001005"/>
    <s v="Office Supplies"/>
    <s v="Appliances"/>
    <s v="Honeywell Quietcare HEPA Air Cleaner"/>
    <x v="3506"/>
    <n v="4"/>
    <n v="0.1"/>
    <n v="72.357999999999976"/>
  </r>
  <r>
    <n v="4673"/>
    <s v="CA-2016-133550"/>
    <d v="2016-07-31T00:00:00"/>
    <d v="2016-08-06T00:00:00"/>
    <s v="Standard Class"/>
    <s v="KL-16645"/>
    <s v="Ken Lonsdale"/>
    <s v="Consumer"/>
    <s v="United States"/>
    <x v="66"/>
    <x v="12"/>
    <n v="48205"/>
    <s v="Central"/>
    <s v="TEC-PH-10004042"/>
    <s v="Technology"/>
    <s v="Phones"/>
    <s v="ClearOne Communications CHAT 70 OC Speaker Phone"/>
    <x v="3507"/>
    <n v="4"/>
    <n v="0"/>
    <n v="165.34960000000001"/>
  </r>
  <r>
    <n v="4674"/>
    <s v="CA-2016-133550"/>
    <d v="2016-07-31T00:00:00"/>
    <d v="2016-08-06T00:00:00"/>
    <s v="Standard Class"/>
    <s v="KL-16645"/>
    <s v="Ken Lonsdale"/>
    <s v="Consumer"/>
    <s v="United States"/>
    <x v="66"/>
    <x v="12"/>
    <n v="48205"/>
    <s v="Central"/>
    <s v="TEC-PH-10001079"/>
    <s v="Technology"/>
    <s v="Phones"/>
    <s v="Polycom SoundPoint Pro SE-225 Corded phone"/>
    <x v="3508"/>
    <n v="1"/>
    <n v="0"/>
    <n v="33.3172"/>
  </r>
  <r>
    <n v="4675"/>
    <s v="CA-2016-133550"/>
    <d v="2016-07-31T00:00:00"/>
    <d v="2016-08-06T00:00:00"/>
    <s v="Standard Class"/>
    <s v="KL-16645"/>
    <s v="Ken Lonsdale"/>
    <s v="Consumer"/>
    <s v="United States"/>
    <x v="66"/>
    <x v="12"/>
    <n v="48205"/>
    <s v="Central"/>
    <s v="FUR-FU-10002918"/>
    <s v="Furniture"/>
    <s v="Furnishings"/>
    <s v="Eldon ClusterMat Chair Mat with Cordless Antistatic Protection"/>
    <x v="1050"/>
    <n v="3"/>
    <n v="0"/>
    <n v="30.023400000000009"/>
  </r>
  <r>
    <n v="4676"/>
    <s v="CA-2017-139416"/>
    <d v="2017-03-27T00:00:00"/>
    <d v="2017-03-29T00:00:00"/>
    <s v="Second Class"/>
    <s v="AG-10270"/>
    <s v="Alejandro Grove"/>
    <s v="Consumer"/>
    <s v="United States"/>
    <x v="10"/>
    <x v="9"/>
    <n v="19120"/>
    <s v="East"/>
    <s v="FUR-FU-10003832"/>
    <s v="Furniture"/>
    <s v="Furnishings"/>
    <s v="Eldon Expressions Punched Metal &amp; Wood Desk Accessories, Black &amp; Cherry"/>
    <x v="1660"/>
    <n v="2"/>
    <n v="0.2"/>
    <n v="1.5007999999999999"/>
  </r>
  <r>
    <n v="4677"/>
    <s v="CA-2014-114510"/>
    <d v="2014-03-14T00:00:00"/>
    <d v="2014-03-19T00:00:00"/>
    <s v="Standard Class"/>
    <s v="JF-15295"/>
    <s v="Jason Fortune-"/>
    <s v="Consumer"/>
    <s v="United States"/>
    <x v="415"/>
    <x v="7"/>
    <n v="84321"/>
    <s v="West"/>
    <s v="OFF-BI-10001617"/>
    <s v="Office Supplies"/>
    <s v="Binders"/>
    <s v="GBC Wire Binding Combs"/>
    <x v="3509"/>
    <n v="4"/>
    <n v="0.2"/>
    <n v="11.167199999999999"/>
  </r>
  <r>
    <n v="4678"/>
    <s v="CA-2014-114510"/>
    <d v="2014-03-14T00:00:00"/>
    <d v="2014-03-19T00:00:00"/>
    <s v="Standard Class"/>
    <s v="JF-15295"/>
    <s v="Jason Fortune-"/>
    <s v="Consumer"/>
    <s v="United States"/>
    <x v="415"/>
    <x v="7"/>
    <n v="84321"/>
    <s v="West"/>
    <s v="OFF-ST-10000736"/>
    <s v="Office Supplies"/>
    <s v="Storage"/>
    <s v="Carina Double Wide Media Storage Towers in Natural &amp; Black"/>
    <x v="1240"/>
    <n v="1"/>
    <n v="0"/>
    <n v="3.2391999999999967"/>
  </r>
  <r>
    <n v="4679"/>
    <s v="CA-2014-114510"/>
    <d v="2014-03-14T00:00:00"/>
    <d v="2014-03-19T00:00:00"/>
    <s v="Standard Class"/>
    <s v="JF-15295"/>
    <s v="Jason Fortune-"/>
    <s v="Consumer"/>
    <s v="United States"/>
    <x v="415"/>
    <x v="7"/>
    <n v="84321"/>
    <s v="West"/>
    <s v="TEC-AC-10004877"/>
    <s v="Technology"/>
    <s v="Accessories"/>
    <s v="Imation 30456 USB Flash Drive 8GB"/>
    <x v="137"/>
    <n v="12"/>
    <n v="0"/>
    <n v="6.6239999999999952"/>
  </r>
  <r>
    <n v="4680"/>
    <s v="CA-2014-114510"/>
    <d v="2014-03-14T00:00:00"/>
    <d v="2014-03-19T00:00:00"/>
    <s v="Standard Class"/>
    <s v="JF-15295"/>
    <s v="Jason Fortune-"/>
    <s v="Consumer"/>
    <s v="United States"/>
    <x v="415"/>
    <x v="7"/>
    <n v="84321"/>
    <s v="West"/>
    <s v="OFF-ST-10003221"/>
    <s v="Office Supplies"/>
    <s v="Storage"/>
    <s v="Staple magnet"/>
    <x v="794"/>
    <n v="2"/>
    <n v="0"/>
    <n v="5.7672000000000008"/>
  </r>
  <r>
    <n v="4681"/>
    <s v="CA-2014-114510"/>
    <d v="2014-03-14T00:00:00"/>
    <d v="2014-03-19T00:00:00"/>
    <s v="Standard Class"/>
    <s v="JF-15295"/>
    <s v="Jason Fortune-"/>
    <s v="Consumer"/>
    <s v="United States"/>
    <x v="415"/>
    <x v="7"/>
    <n v="84321"/>
    <s v="West"/>
    <s v="OFF-BI-10003007"/>
    <s v="Office Supplies"/>
    <s v="Binders"/>
    <s v="Premium Transparent Presentation Covers, No Pattern/Clear, 8 1/2&quot; x 11&quot;"/>
    <x v="3510"/>
    <n v="2"/>
    <n v="0.2"/>
    <n v="20.165599999999998"/>
  </r>
  <r>
    <n v="4682"/>
    <s v="CA-2016-169215"/>
    <d v="2016-07-14T00:00:00"/>
    <d v="2016-07-18T00:00:00"/>
    <s v="Second Class"/>
    <s v="RE-19450"/>
    <s v="Richard Eichhorn"/>
    <s v="Consumer"/>
    <s v="United States"/>
    <x v="109"/>
    <x v="15"/>
    <n v="13021"/>
    <s v="East"/>
    <s v="OFF-FA-10000936"/>
    <s v="Office Supplies"/>
    <s v="Fasteners"/>
    <s v="Acco Hot Clips Clips to Go"/>
    <x v="3511"/>
    <n v="9"/>
    <n v="0"/>
    <n v="13.324499999999999"/>
  </r>
  <r>
    <n v="4683"/>
    <s v="CA-2016-127698"/>
    <d v="2016-12-01T00:00:00"/>
    <d v="2016-12-01T00:00:00"/>
    <s v="Same Day"/>
    <s v="MV-18190"/>
    <s v="Mike Vittorini"/>
    <s v="Consumer"/>
    <s v="United States"/>
    <x v="253"/>
    <x v="3"/>
    <n v="27604"/>
    <s v="South"/>
    <s v="TEC-PH-10003811"/>
    <s v="Technology"/>
    <s v="Phones"/>
    <s v="Jabra Supreme Plus Driver Edition Headset"/>
    <x v="3512"/>
    <n v="9"/>
    <n v="0.2"/>
    <n v="86.392799999999994"/>
  </r>
  <r>
    <n v="4684"/>
    <s v="CA-2016-159912"/>
    <d v="2016-08-29T00:00:00"/>
    <d v="2016-09-03T00:00:00"/>
    <s v="Standard Class"/>
    <s v="GB-14530"/>
    <s v="George Bell"/>
    <s v="Corporate"/>
    <s v="United States"/>
    <x v="10"/>
    <x v="9"/>
    <n v="19120"/>
    <s v="East"/>
    <s v="FUR-TA-10004152"/>
    <s v="Furniture"/>
    <s v="Tables"/>
    <s v="Barricks 18&quot; x 48&quot; Non-Folding Utility Table with Bottom Storage Shelf"/>
    <x v="3513"/>
    <n v="4"/>
    <n v="0.4"/>
    <n v="-56.448000000000008"/>
  </r>
  <r>
    <n v="4685"/>
    <s v="CA-2016-159912"/>
    <d v="2016-08-29T00:00:00"/>
    <d v="2016-09-03T00:00:00"/>
    <s v="Standard Class"/>
    <s v="GB-14530"/>
    <s v="George Bell"/>
    <s v="Corporate"/>
    <s v="United States"/>
    <x v="10"/>
    <x v="9"/>
    <n v="19120"/>
    <s v="East"/>
    <s v="FUR-BO-10002853"/>
    <s v="Furniture"/>
    <s v="Bookcases"/>
    <s v="O'Sullivan 5-Shelf Heavy-Duty Bookcases"/>
    <x v="3514"/>
    <n v="4"/>
    <n v="0.5"/>
    <n v="-81.94"/>
  </r>
  <r>
    <n v="4686"/>
    <s v="CA-2016-159912"/>
    <d v="2016-08-29T00:00:00"/>
    <d v="2016-09-03T00:00:00"/>
    <s v="Standard Class"/>
    <s v="GB-14530"/>
    <s v="George Bell"/>
    <s v="Corporate"/>
    <s v="United States"/>
    <x v="10"/>
    <x v="9"/>
    <n v="19120"/>
    <s v="East"/>
    <s v="OFF-BI-10002071"/>
    <s v="Office Supplies"/>
    <s v="Binders"/>
    <s v="Fellowes Black Plastic Comb Bindings"/>
    <x v="3515"/>
    <n v="2"/>
    <n v="0.7"/>
    <n v="-2.7887999999999993"/>
  </r>
  <r>
    <n v="4687"/>
    <s v="CA-2016-159912"/>
    <d v="2016-08-29T00:00:00"/>
    <d v="2016-09-03T00:00:00"/>
    <s v="Standard Class"/>
    <s v="GB-14530"/>
    <s v="George Bell"/>
    <s v="Corporate"/>
    <s v="United States"/>
    <x v="10"/>
    <x v="9"/>
    <n v="19120"/>
    <s v="East"/>
    <s v="OFF-FA-10000053"/>
    <s v="Office Supplies"/>
    <s v="Fasteners"/>
    <s v="Revere Boxed Rubber Bands by Revere"/>
    <x v="1814"/>
    <n v="7"/>
    <n v="0.2"/>
    <n v="-2.3813999999999993"/>
  </r>
  <r>
    <n v="4688"/>
    <s v="CA-2016-101987"/>
    <d v="2016-06-24T00:00:00"/>
    <d v="2016-06-30T00:00:00"/>
    <s v="Standard Class"/>
    <s v="HL-15040"/>
    <s v="Hunter Lopez"/>
    <s v="Consumer"/>
    <s v="United States"/>
    <x v="102"/>
    <x v="14"/>
    <n v="47374"/>
    <s v="Central"/>
    <s v="TEC-PH-10001305"/>
    <s v="Technology"/>
    <s v="Phones"/>
    <s v="Panasonic KX TS208W Corded phone"/>
    <x v="3516"/>
    <n v="9"/>
    <n v="0"/>
    <n v="123.45480000000005"/>
  </r>
  <r>
    <n v="4689"/>
    <s v="US-2017-154851"/>
    <d v="2017-03-30T00:00:00"/>
    <d v="2017-04-03T00:00:00"/>
    <s v="Standard Class"/>
    <s v="BP-11155"/>
    <s v="Becky Pak"/>
    <s v="Consumer"/>
    <s v="United States"/>
    <x v="152"/>
    <x v="9"/>
    <n v="17602"/>
    <s v="East"/>
    <s v="OFF-BI-10001525"/>
    <s v="Office Supplies"/>
    <s v="Binders"/>
    <s v="Acco Pressboard Covers with Storage Hooks, 14 7/8&quot; x 11&quot;, Executive Red"/>
    <x v="3517"/>
    <n v="5"/>
    <n v="0.7"/>
    <n v="-4.7625000000000011"/>
  </r>
  <r>
    <n v="4690"/>
    <s v="CA-2014-138681"/>
    <d v="2014-12-20T00:00:00"/>
    <d v="2014-12-22T00:00:00"/>
    <s v="First Class"/>
    <s v="CT-11995"/>
    <s v="Carol Triggs"/>
    <s v="Consumer"/>
    <s v="United States"/>
    <x v="93"/>
    <x v="16"/>
    <n v="85705"/>
    <s v="West"/>
    <s v="FUR-FU-10001876"/>
    <s v="Furniture"/>
    <s v="Furnishings"/>
    <s v="Computer Room Manger, 14&quot;"/>
    <x v="3518"/>
    <n v="2"/>
    <n v="0.2"/>
    <n v="10.393599999999998"/>
  </r>
  <r>
    <n v="4691"/>
    <s v="CA-2014-138681"/>
    <d v="2014-12-20T00:00:00"/>
    <d v="2014-12-22T00:00:00"/>
    <s v="First Class"/>
    <s v="CT-11995"/>
    <s v="Carol Triggs"/>
    <s v="Consumer"/>
    <s v="United States"/>
    <x v="93"/>
    <x v="16"/>
    <n v="85705"/>
    <s v="West"/>
    <s v="TEC-AC-10003628"/>
    <s v="Technology"/>
    <s v="Accessories"/>
    <s v="Logitech 910-002974 M325 Wireless Mouse for Web Scrolling"/>
    <x v="981"/>
    <n v="3"/>
    <n v="0.2"/>
    <n v="21.592800000000011"/>
  </r>
  <r>
    <n v="4692"/>
    <s v="CA-2014-138681"/>
    <d v="2014-12-20T00:00:00"/>
    <d v="2014-12-22T00:00:00"/>
    <s v="First Class"/>
    <s v="CT-11995"/>
    <s v="Carol Triggs"/>
    <s v="Consumer"/>
    <s v="United States"/>
    <x v="93"/>
    <x v="16"/>
    <n v="85705"/>
    <s v="West"/>
    <s v="FUR-CH-10004860"/>
    <s v="Furniture"/>
    <s v="Chairs"/>
    <s v="Global Low Back Tilter Chair"/>
    <x v="2516"/>
    <n v="3"/>
    <n v="0.2"/>
    <n v="-42.411600000000035"/>
  </r>
  <r>
    <n v="4693"/>
    <s v="CA-2014-138681"/>
    <d v="2014-12-20T00:00:00"/>
    <d v="2014-12-22T00:00:00"/>
    <s v="First Class"/>
    <s v="CT-11995"/>
    <s v="Carol Triggs"/>
    <s v="Consumer"/>
    <s v="United States"/>
    <x v="93"/>
    <x v="16"/>
    <n v="85705"/>
    <s v="West"/>
    <s v="OFF-PA-10000357"/>
    <s v="Office Supplies"/>
    <s v="Paper"/>
    <s v="Xerox 1888"/>
    <x v="3519"/>
    <n v="5"/>
    <n v="0.2"/>
    <n v="77.671999999999983"/>
  </r>
  <r>
    <n v="4694"/>
    <s v="CA-2014-138681"/>
    <d v="2014-12-20T00:00:00"/>
    <d v="2014-12-22T00:00:00"/>
    <s v="First Class"/>
    <s v="CT-11995"/>
    <s v="Carol Triggs"/>
    <s v="Consumer"/>
    <s v="United States"/>
    <x v="93"/>
    <x v="16"/>
    <n v="85705"/>
    <s v="West"/>
    <s v="OFF-PA-10003270"/>
    <s v="Office Supplies"/>
    <s v="Paper"/>
    <s v="Xerox 1954"/>
    <x v="582"/>
    <n v="2"/>
    <n v="0.2"/>
    <n v="2.6399999999999997"/>
  </r>
  <r>
    <n v="4695"/>
    <s v="US-2015-138121"/>
    <d v="2015-12-17T00:00:00"/>
    <d v="2015-12-17T00:00:00"/>
    <s v="Same Day"/>
    <s v="JL-15835"/>
    <s v="John Lee"/>
    <s v="Consumer"/>
    <s v="United States"/>
    <x v="66"/>
    <x v="12"/>
    <n v="48205"/>
    <s v="Central"/>
    <s v="OFF-BI-10000320"/>
    <s v="Office Supplies"/>
    <s v="Binders"/>
    <s v="GBC Plastic Binding Combs"/>
    <x v="3520"/>
    <n v="4"/>
    <n v="0"/>
    <n v="14.4648"/>
  </r>
  <r>
    <n v="4696"/>
    <s v="US-2015-138121"/>
    <d v="2015-12-17T00:00:00"/>
    <d v="2015-12-17T00:00:00"/>
    <s v="Same Day"/>
    <s v="JL-15835"/>
    <s v="John Lee"/>
    <s v="Consumer"/>
    <s v="United States"/>
    <x v="66"/>
    <x v="12"/>
    <n v="48205"/>
    <s v="Central"/>
    <s v="FUR-CH-10003846"/>
    <s v="Furniture"/>
    <s v="Chairs"/>
    <s v="Hon Valutask Swivel Chairs"/>
    <x v="3367"/>
    <n v="3"/>
    <n v="0"/>
    <n v="48.470400000000012"/>
  </r>
  <r>
    <n v="4697"/>
    <s v="US-2015-138121"/>
    <d v="2015-12-17T00:00:00"/>
    <d v="2015-12-17T00:00:00"/>
    <s v="Same Day"/>
    <s v="JL-15835"/>
    <s v="John Lee"/>
    <s v="Consumer"/>
    <s v="United States"/>
    <x v="66"/>
    <x v="12"/>
    <n v="48205"/>
    <s v="Central"/>
    <s v="FUR-CH-10004875"/>
    <s v="Furniture"/>
    <s v="Chairs"/>
    <s v="Harbour Creations 67200 Series Stacking Chairs"/>
    <x v="3521"/>
    <n v="2"/>
    <n v="0"/>
    <n v="38.437200000000004"/>
  </r>
  <r>
    <n v="4698"/>
    <s v="US-2015-138121"/>
    <d v="2015-12-17T00:00:00"/>
    <d v="2015-12-17T00:00:00"/>
    <s v="Same Day"/>
    <s v="JL-15835"/>
    <s v="John Lee"/>
    <s v="Consumer"/>
    <s v="United States"/>
    <x v="66"/>
    <x v="12"/>
    <n v="48205"/>
    <s v="Central"/>
    <s v="FUR-CH-10003817"/>
    <s v="Furniture"/>
    <s v="Chairs"/>
    <s v="Global Value Steno Chair, Gray"/>
    <x v="3522"/>
    <n v="9"/>
    <n v="0"/>
    <n v="136.66500000000002"/>
  </r>
  <r>
    <n v="4699"/>
    <s v="US-2015-138121"/>
    <d v="2015-12-17T00:00:00"/>
    <d v="2015-12-17T00:00:00"/>
    <s v="Same Day"/>
    <s v="JL-15835"/>
    <s v="John Lee"/>
    <s v="Consumer"/>
    <s v="United States"/>
    <x v="66"/>
    <x v="12"/>
    <n v="48205"/>
    <s v="Central"/>
    <s v="FUR-FU-10002116"/>
    <s v="Furniture"/>
    <s v="Furnishings"/>
    <s v="Tenex Carpeted, Granite-Look or Clear Contemporary Contour Shape Chair Mats"/>
    <x v="3523"/>
    <n v="3"/>
    <n v="0"/>
    <n v="14.849099999999979"/>
  </r>
  <r>
    <n v="4700"/>
    <s v="CA-2017-140298"/>
    <d v="2017-05-11T00:00:00"/>
    <d v="2017-05-17T00:00:00"/>
    <s v="Standard Class"/>
    <s v="JK-16120"/>
    <s v="Julie Kriz"/>
    <s v="Home Office"/>
    <s v="United States"/>
    <x v="89"/>
    <x v="5"/>
    <n v="78745"/>
    <s v="Central"/>
    <s v="OFF-AR-10003481"/>
    <s v="Office Supplies"/>
    <s v="Art"/>
    <s v="Newell 348"/>
    <x v="797"/>
    <n v="2"/>
    <n v="0.2"/>
    <n v="0.59039999999999915"/>
  </r>
  <r>
    <n v="4701"/>
    <s v="CA-2017-140298"/>
    <d v="2017-05-11T00:00:00"/>
    <d v="2017-05-17T00:00:00"/>
    <s v="Standard Class"/>
    <s v="JK-16120"/>
    <s v="Julie Kriz"/>
    <s v="Home Office"/>
    <s v="United States"/>
    <x v="89"/>
    <x v="5"/>
    <n v="78745"/>
    <s v="Central"/>
    <s v="OFF-ST-10004180"/>
    <s v="Office Supplies"/>
    <s v="Storage"/>
    <s v="Safco Commercial Shelving"/>
    <x v="3524"/>
    <n v="2"/>
    <n v="0.2"/>
    <n v="-14.883200000000002"/>
  </r>
  <r>
    <n v="4702"/>
    <s v="CA-2017-140298"/>
    <d v="2017-05-11T00:00:00"/>
    <d v="2017-05-17T00:00:00"/>
    <s v="Standard Class"/>
    <s v="JK-16120"/>
    <s v="Julie Kriz"/>
    <s v="Home Office"/>
    <s v="United States"/>
    <x v="89"/>
    <x v="5"/>
    <n v="78745"/>
    <s v="Central"/>
    <s v="OFF-PA-10003657"/>
    <s v="Office Supplies"/>
    <s v="Paper"/>
    <s v="Xerox 1927"/>
    <x v="1312"/>
    <n v="2"/>
    <n v="0.2"/>
    <n v="2.1399999999999992"/>
  </r>
  <r>
    <n v="4703"/>
    <s v="CA-2017-140298"/>
    <d v="2017-05-11T00:00:00"/>
    <d v="2017-05-17T00:00:00"/>
    <s v="Standard Class"/>
    <s v="JK-16120"/>
    <s v="Julie Kriz"/>
    <s v="Home Office"/>
    <s v="United States"/>
    <x v="89"/>
    <x v="5"/>
    <n v="78745"/>
    <s v="Central"/>
    <s v="FUR-FU-10001967"/>
    <s v="Furniture"/>
    <s v="Furnishings"/>
    <s v="Telescoping Adjustable Floor Lamp"/>
    <x v="3525"/>
    <n v="1"/>
    <n v="0.6"/>
    <n v="-6.9964999999999993"/>
  </r>
  <r>
    <n v="4704"/>
    <s v="CA-2016-166240"/>
    <d v="2016-06-24T00:00:00"/>
    <d v="2016-06-28T00:00:00"/>
    <s v="Standard Class"/>
    <s v="DH-13075"/>
    <s v="Dave Hallsten"/>
    <s v="Corporate"/>
    <s v="United States"/>
    <x v="12"/>
    <x v="5"/>
    <n v="77095"/>
    <s v="Central"/>
    <s v="OFF-AP-10002082"/>
    <s v="Office Supplies"/>
    <s v="Appliances"/>
    <s v="Holmes HEPA Air Purifier"/>
    <x v="3526"/>
    <n v="2"/>
    <n v="0.8"/>
    <n v="-19.602000000000007"/>
  </r>
  <r>
    <n v="4705"/>
    <s v="CA-2016-158435"/>
    <d v="2016-05-17T00:00:00"/>
    <d v="2016-05-18T00:00:00"/>
    <s v="First Class"/>
    <s v="AG-10900"/>
    <s v="Arthur Gainer"/>
    <s v="Consumer"/>
    <s v="United States"/>
    <x v="416"/>
    <x v="29"/>
    <n v="6708"/>
    <s v="East"/>
    <s v="OFF-SU-10000381"/>
    <s v="Office Supplies"/>
    <s v="Supplies"/>
    <s v="Acme Forged Steel Scissors with Black Enamel Handles"/>
    <x v="3527"/>
    <n v="7"/>
    <n v="0"/>
    <n v="18.899299999999997"/>
  </r>
  <r>
    <n v="4706"/>
    <s v="CA-2016-158435"/>
    <d v="2016-05-17T00:00:00"/>
    <d v="2016-05-18T00:00:00"/>
    <s v="First Class"/>
    <s v="AG-10900"/>
    <s v="Arthur Gainer"/>
    <s v="Consumer"/>
    <s v="United States"/>
    <x v="416"/>
    <x v="29"/>
    <n v="6708"/>
    <s v="East"/>
    <s v="OFF-LA-10002475"/>
    <s v="Office Supplies"/>
    <s v="Labels"/>
    <s v="Avery 519"/>
    <x v="2"/>
    <n v="2"/>
    <n v="0"/>
    <n v="6.8713999999999995"/>
  </r>
  <r>
    <n v="4707"/>
    <s v="CA-2016-158435"/>
    <d v="2016-05-17T00:00:00"/>
    <d v="2016-05-18T00:00:00"/>
    <s v="First Class"/>
    <s v="AG-10900"/>
    <s v="Arthur Gainer"/>
    <s v="Consumer"/>
    <s v="United States"/>
    <x v="416"/>
    <x v="29"/>
    <n v="6708"/>
    <s v="East"/>
    <s v="FUR-FU-10003975"/>
    <s v="Furniture"/>
    <s v="Furnishings"/>
    <s v="Eldon Advantage Chair Mats for Low to Medium Pile Carpets"/>
    <x v="3528"/>
    <n v="4"/>
    <n v="0"/>
    <n v="17.323999999999984"/>
  </r>
  <r>
    <n v="4708"/>
    <s v="CA-2017-138149"/>
    <d v="2017-06-29T00:00:00"/>
    <d v="2017-06-30T00:00:00"/>
    <s v="First Class"/>
    <s v="WB-21850"/>
    <s v="William Brown"/>
    <s v="Consumer"/>
    <s v="United States"/>
    <x v="1"/>
    <x v="1"/>
    <n v="90049"/>
    <s v="West"/>
    <s v="OFF-BI-10003091"/>
    <s v="Office Supplies"/>
    <s v="Binders"/>
    <s v="GBC DocuBind TL200 Manual Binding Machine"/>
    <x v="1658"/>
    <n v="5"/>
    <n v="0.2"/>
    <n v="302.37299999999993"/>
  </r>
  <r>
    <n v="4709"/>
    <s v="CA-2017-138149"/>
    <d v="2017-06-29T00:00:00"/>
    <d v="2017-06-30T00:00:00"/>
    <s v="First Class"/>
    <s v="WB-21850"/>
    <s v="William Brown"/>
    <s v="Consumer"/>
    <s v="United States"/>
    <x v="1"/>
    <x v="1"/>
    <n v="90049"/>
    <s v="West"/>
    <s v="OFF-ST-10002974"/>
    <s v="Office Supplies"/>
    <s v="Storage"/>
    <s v="Trav-L-File Heavy-Duty Shuttle II, Black"/>
    <x v="3529"/>
    <n v="3"/>
    <n v="0"/>
    <n v="39.212999999999994"/>
  </r>
  <r>
    <n v="4710"/>
    <s v="CA-2017-138149"/>
    <d v="2017-06-29T00:00:00"/>
    <d v="2017-06-30T00:00:00"/>
    <s v="First Class"/>
    <s v="WB-21850"/>
    <s v="William Brown"/>
    <s v="Consumer"/>
    <s v="United States"/>
    <x v="1"/>
    <x v="1"/>
    <n v="90049"/>
    <s v="West"/>
    <s v="OFF-AR-10000255"/>
    <s v="Office Supplies"/>
    <s v="Art"/>
    <s v="Newell 328"/>
    <x v="2643"/>
    <n v="2"/>
    <n v="0"/>
    <n v="3.0367999999999995"/>
  </r>
  <r>
    <n v="4711"/>
    <s v="CA-2017-138149"/>
    <d v="2017-06-29T00:00:00"/>
    <d v="2017-06-30T00:00:00"/>
    <s v="First Class"/>
    <s v="WB-21850"/>
    <s v="William Brown"/>
    <s v="Consumer"/>
    <s v="United States"/>
    <x v="1"/>
    <x v="1"/>
    <n v="90049"/>
    <s v="West"/>
    <s v="TEC-AC-10001284"/>
    <s v="Technology"/>
    <s v="Accessories"/>
    <s v="Enermax Briskie RF Wireless Keyboard and Mouse Combo"/>
    <x v="1038"/>
    <n v="3"/>
    <n v="0"/>
    <n v="22.4316"/>
  </r>
  <r>
    <n v="4712"/>
    <s v="CA-2014-112403"/>
    <d v="2014-03-31T00:00:00"/>
    <d v="2014-03-31T00:00:00"/>
    <s v="Same Day"/>
    <s v="JO-15280"/>
    <s v="Jas O'Carroll"/>
    <s v="Consumer"/>
    <s v="United States"/>
    <x v="10"/>
    <x v="9"/>
    <n v="19120"/>
    <s v="East"/>
    <s v="OFF-BI-10003529"/>
    <s v="Office Supplies"/>
    <s v="Binders"/>
    <s v="Avery Round Ring Poly Binders"/>
    <x v="3530"/>
    <n v="1"/>
    <n v="0.7"/>
    <n v="-0.59639999999999982"/>
  </r>
  <r>
    <n v="4713"/>
    <s v="CA-2014-108273"/>
    <d v="2014-12-16T00:00:00"/>
    <d v="2014-12-21T00:00:00"/>
    <s v="Standard Class"/>
    <s v="EJ-13720"/>
    <s v="Ed Jacobs"/>
    <s v="Consumer"/>
    <s v="United States"/>
    <x v="114"/>
    <x v="5"/>
    <n v="77340"/>
    <s v="Central"/>
    <s v="OFF-PA-10000029"/>
    <s v="Office Supplies"/>
    <s v="Paper"/>
    <s v="Xerox 224"/>
    <x v="1590"/>
    <n v="7"/>
    <n v="0.2"/>
    <n v="12.700800000000001"/>
  </r>
  <r>
    <n v="4714"/>
    <s v="CA-2014-108273"/>
    <d v="2014-12-16T00:00:00"/>
    <d v="2014-12-21T00:00:00"/>
    <s v="Standard Class"/>
    <s v="EJ-13720"/>
    <s v="Ed Jacobs"/>
    <s v="Consumer"/>
    <s v="United States"/>
    <x v="114"/>
    <x v="5"/>
    <n v="77340"/>
    <s v="Central"/>
    <s v="FUR-FU-10002116"/>
    <s v="Furniture"/>
    <s v="Furnishings"/>
    <s v="Tenex Carpeted, Granite-Look or Clear Contemporary Contour Shape Chair Mats"/>
    <x v="3531"/>
    <n v="2"/>
    <n v="0.6"/>
    <n v="-74.952600000000004"/>
  </r>
  <r>
    <n v="4715"/>
    <s v="CA-2017-121643"/>
    <d v="2017-05-18T00:00:00"/>
    <d v="2017-05-20T00:00:00"/>
    <s v="First Class"/>
    <s v="AB-10105"/>
    <s v="Adrian Barton"/>
    <s v="Consumer"/>
    <s v="United States"/>
    <x v="32"/>
    <x v="21"/>
    <n v="97206"/>
    <s v="West"/>
    <s v="TEC-PH-10002200"/>
    <s v="Technology"/>
    <s v="Phones"/>
    <s v="Aastra 6757i CT Wireless VoIP phone"/>
    <x v="3532"/>
    <n v="2"/>
    <n v="0.2"/>
    <n v="38.779199999999989"/>
  </r>
  <r>
    <n v="4716"/>
    <s v="US-2015-122910"/>
    <d v="2015-05-12T00:00:00"/>
    <d v="2015-05-16T00:00:00"/>
    <s v="Standard Class"/>
    <s v="LT-16765"/>
    <s v="Larry Tron"/>
    <s v="Consumer"/>
    <s v="United States"/>
    <x v="103"/>
    <x v="22"/>
    <n v="80027"/>
    <s v="West"/>
    <s v="TEC-PH-10000441"/>
    <s v="Technology"/>
    <s v="Phones"/>
    <s v="VTech DS6151"/>
    <x v="1227"/>
    <n v="2"/>
    <n v="0.2"/>
    <n v="20.158400000000015"/>
  </r>
  <r>
    <n v="4717"/>
    <s v="CA-2017-143126"/>
    <d v="2017-12-03T00:00:00"/>
    <d v="2017-12-07T00:00:00"/>
    <s v="Second Class"/>
    <s v="CM-12655"/>
    <s v="Corinna Mitchell"/>
    <s v="Home Office"/>
    <s v="United States"/>
    <x v="4"/>
    <x v="4"/>
    <n v="98115"/>
    <s v="West"/>
    <s v="FUR-TA-10002958"/>
    <s v="Furniture"/>
    <s v="Tables"/>
    <s v="Bevis Oval Conference Table, Walnut"/>
    <x v="3533"/>
    <n v="2"/>
    <n v="0"/>
    <n v="88.733199999999954"/>
  </r>
  <r>
    <n v="4718"/>
    <s v="CA-2015-129042"/>
    <d v="2015-12-12T00:00:00"/>
    <d v="2015-12-17T00:00:00"/>
    <s v="Standard Class"/>
    <s v="EM-13960"/>
    <s v="Eric Murdock"/>
    <s v="Consumer"/>
    <s v="United States"/>
    <x v="248"/>
    <x v="39"/>
    <n v="21215"/>
    <s v="East"/>
    <s v="OFF-AR-10001662"/>
    <s v="Office Supplies"/>
    <s v="Art"/>
    <s v="Rogers Handheld Barrel Pencil Sharpener"/>
    <x v="3534"/>
    <n v="3"/>
    <n v="0"/>
    <n v="2.2194000000000007"/>
  </r>
  <r>
    <n v="4719"/>
    <s v="CA-2015-109736"/>
    <d v="2015-10-10T00:00:00"/>
    <d v="2015-10-11T00:00:00"/>
    <s v="First Class"/>
    <s v="DJ-13420"/>
    <s v="Denny Joy"/>
    <s v="Corporate"/>
    <s v="United States"/>
    <x v="8"/>
    <x v="1"/>
    <n v="94109"/>
    <s v="West"/>
    <s v="OFF-PA-10004101"/>
    <s v="Office Supplies"/>
    <s v="Paper"/>
    <s v="Xerox 1894"/>
    <x v="1568"/>
    <n v="7"/>
    <n v="0"/>
    <n v="21.772800000000004"/>
  </r>
  <r>
    <n v="4720"/>
    <s v="CA-2015-142601"/>
    <d v="2015-04-18T00:00:00"/>
    <d v="2015-04-20T00:00:00"/>
    <s v="Second Class"/>
    <s v="DE-13255"/>
    <s v="Deanra Eno"/>
    <s v="Home Office"/>
    <s v="United States"/>
    <x v="1"/>
    <x v="1"/>
    <n v="90004"/>
    <s v="West"/>
    <s v="OFF-ST-10002756"/>
    <s v="Office Supplies"/>
    <s v="Storage"/>
    <s v="Tennsco Stur-D-Stor Boltless Shelving, 5 Shelves, 24&quot; Deep, Sand"/>
    <x v="3535"/>
    <n v="7"/>
    <n v="0"/>
    <n v="9.4717000000000837"/>
  </r>
  <r>
    <n v="4721"/>
    <s v="CA-2015-142601"/>
    <d v="2015-04-18T00:00:00"/>
    <d v="2015-04-20T00:00:00"/>
    <s v="Second Class"/>
    <s v="DE-13255"/>
    <s v="Deanra Eno"/>
    <s v="Home Office"/>
    <s v="United States"/>
    <x v="1"/>
    <x v="1"/>
    <n v="90004"/>
    <s v="West"/>
    <s v="OFF-PA-10000483"/>
    <s v="Office Supplies"/>
    <s v="Paper"/>
    <s v="Xerox 19"/>
    <x v="1168"/>
    <n v="2"/>
    <n v="0"/>
    <n v="27.881999999999998"/>
  </r>
  <r>
    <n v="4722"/>
    <s v="CA-2014-106229"/>
    <d v="2014-06-07T00:00:00"/>
    <d v="2014-06-11T00:00:00"/>
    <s v="Second Class"/>
    <s v="NR-18550"/>
    <s v="Nick Radford"/>
    <s v="Consumer"/>
    <s v="United States"/>
    <x v="34"/>
    <x v="10"/>
    <n v="60505"/>
    <s v="Central"/>
    <s v="FUR-TA-10002041"/>
    <s v="Furniture"/>
    <s v="Tables"/>
    <s v="Bevis Round Conference Table Top, X-Base"/>
    <x v="3536"/>
    <n v="3"/>
    <n v="0.5"/>
    <n v="-209.76929999999999"/>
  </r>
  <r>
    <n v="4723"/>
    <s v="US-2017-135230"/>
    <d v="2017-09-01T00:00:00"/>
    <d v="2017-09-07T00:00:00"/>
    <s v="Standard Class"/>
    <s v="CK-12325"/>
    <s v="Christine Kargatis"/>
    <s v="Home Office"/>
    <s v="United States"/>
    <x v="4"/>
    <x v="4"/>
    <n v="98103"/>
    <s v="West"/>
    <s v="OFF-AR-10001166"/>
    <s v="Office Supplies"/>
    <s v="Art"/>
    <s v="Staples in misc. colors"/>
    <x v="3537"/>
    <n v="1"/>
    <n v="0"/>
    <n v="2.9561999999999999"/>
  </r>
  <r>
    <n v="4724"/>
    <s v="CA-2016-159653"/>
    <d v="2016-05-22T00:00:00"/>
    <d v="2016-05-22T00:00:00"/>
    <s v="Same Day"/>
    <s v="JF-15490"/>
    <s v="Jeremy Farry"/>
    <s v="Consumer"/>
    <s v="United States"/>
    <x v="417"/>
    <x v="32"/>
    <n v="30605"/>
    <s v="South"/>
    <s v="OFF-LA-10004345"/>
    <s v="Office Supplies"/>
    <s v="Labels"/>
    <s v="Avery 493"/>
    <x v="1674"/>
    <n v="3"/>
    <n v="0"/>
    <n v="7.2176999999999998"/>
  </r>
  <r>
    <n v="4725"/>
    <s v="CA-2016-131968"/>
    <d v="2016-11-11T00:00:00"/>
    <d v="2016-11-15T00:00:00"/>
    <s v="Standard Class"/>
    <s v="LB-16795"/>
    <s v="Laurel Beltran"/>
    <s v="Home Office"/>
    <s v="United States"/>
    <x v="264"/>
    <x v="2"/>
    <n v="32712"/>
    <s v="South"/>
    <s v="OFF-BI-10002852"/>
    <s v="Office Supplies"/>
    <s v="Binders"/>
    <s v="Ibico Standard Transparent Covers"/>
    <x v="3538"/>
    <n v="2"/>
    <n v="0.7"/>
    <n v="-6.921599999999998"/>
  </r>
  <r>
    <n v="4726"/>
    <s v="CA-2016-131968"/>
    <d v="2016-11-11T00:00:00"/>
    <d v="2016-11-15T00:00:00"/>
    <s v="Standard Class"/>
    <s v="LB-16795"/>
    <s v="Laurel Beltran"/>
    <s v="Home Office"/>
    <s v="United States"/>
    <x v="264"/>
    <x v="2"/>
    <n v="32712"/>
    <s v="South"/>
    <s v="OFF-AP-10001058"/>
    <s v="Office Supplies"/>
    <s v="Appliances"/>
    <s v="Sanyo 2.5 Cubic Foot Mid-Size Office Refrigerators"/>
    <x v="3539"/>
    <n v="3"/>
    <n v="0.2"/>
    <n v="50.36579999999995"/>
  </r>
  <r>
    <n v="4727"/>
    <s v="CA-2014-119151"/>
    <d v="2014-11-25T00:00:00"/>
    <d v="2014-11-29T00:00:00"/>
    <s v="Second Class"/>
    <s v="MP-18175"/>
    <s v="Mike Pelletier"/>
    <s v="Home Office"/>
    <s v="United States"/>
    <x v="20"/>
    <x v="15"/>
    <n v="10009"/>
    <s v="East"/>
    <s v="OFF-ST-10003470"/>
    <s v="Office Supplies"/>
    <s v="Storage"/>
    <s v="Tennsco Snap-Together Open Shelving Units, Starter Sets and Add-On Units"/>
    <x v="2105"/>
    <n v="4"/>
    <n v="0"/>
    <n v="55.895999999999958"/>
  </r>
  <r>
    <n v="4728"/>
    <s v="CA-2014-119151"/>
    <d v="2014-11-25T00:00:00"/>
    <d v="2014-11-29T00:00:00"/>
    <s v="Second Class"/>
    <s v="MP-18175"/>
    <s v="Mike Pelletier"/>
    <s v="Home Office"/>
    <s v="United States"/>
    <x v="20"/>
    <x v="15"/>
    <n v="10009"/>
    <s v="East"/>
    <s v="FUR-BO-10003159"/>
    <s v="Furniture"/>
    <s v="Bookcases"/>
    <s v="Sauder Camden County Collection Libraries, Planked Cherry Finish"/>
    <x v="3540"/>
    <n v="3"/>
    <n v="0.2"/>
    <n v="-37.943400000000025"/>
  </r>
  <r>
    <n v="4729"/>
    <s v="CA-2014-123323"/>
    <d v="2014-11-07T00:00:00"/>
    <d v="2014-11-12T00:00:00"/>
    <s v="Standard Class"/>
    <s v="LH-16900"/>
    <s v="Lena Hernandez"/>
    <s v="Consumer"/>
    <s v="United States"/>
    <x v="8"/>
    <x v="1"/>
    <n v="94110"/>
    <s v="West"/>
    <s v="OFF-BI-10003684"/>
    <s v="Office Supplies"/>
    <s v="Binders"/>
    <s v="Wilson Jones Legal Size Ring Binders"/>
    <x v="3541"/>
    <n v="7"/>
    <n v="0.2"/>
    <n v="46.178999999999988"/>
  </r>
  <r>
    <n v="4730"/>
    <s v="CA-2016-124681"/>
    <d v="2016-07-18T00:00:00"/>
    <d v="2016-07-23T00:00:00"/>
    <s v="Second Class"/>
    <s v="SV-20935"/>
    <s v="Susan Vittorini"/>
    <s v="Consumer"/>
    <s v="United States"/>
    <x v="61"/>
    <x v="5"/>
    <n v="75217"/>
    <s v="Central"/>
    <s v="TEC-AC-10000487"/>
    <s v="Technology"/>
    <s v="Accessories"/>
    <s v="SanDisk Cruzer 4 GB USB Flash Drive"/>
    <x v="3542"/>
    <n v="3"/>
    <n v="0.2"/>
    <n v="3.3098999999999998"/>
  </r>
  <r>
    <n v="4731"/>
    <s v="US-2015-103996"/>
    <d v="2015-03-29T00:00:00"/>
    <d v="2015-03-31T00:00:00"/>
    <s v="Second Class"/>
    <s v="RB-19435"/>
    <s v="Richard Bierner"/>
    <s v="Consumer"/>
    <s v="United States"/>
    <x v="70"/>
    <x v="1"/>
    <n v="92105"/>
    <s v="West"/>
    <s v="OFF-PA-10001736"/>
    <s v="Office Supplies"/>
    <s v="Paper"/>
    <s v="Xerox 1880"/>
    <x v="3543"/>
    <n v="6"/>
    <n v="0"/>
    <n v="99.940799999999982"/>
  </r>
  <r>
    <n v="4732"/>
    <s v="US-2015-103996"/>
    <d v="2015-03-29T00:00:00"/>
    <d v="2015-03-31T00:00:00"/>
    <s v="Second Class"/>
    <s v="RB-19435"/>
    <s v="Richard Bierner"/>
    <s v="Consumer"/>
    <s v="United States"/>
    <x v="70"/>
    <x v="1"/>
    <n v="92105"/>
    <s v="West"/>
    <s v="OFF-PA-10001609"/>
    <s v="Office Supplies"/>
    <s v="Paper"/>
    <s v="Tops Wirebound Message Log Books"/>
    <x v="3544"/>
    <n v="3"/>
    <n v="0"/>
    <n v="4.5401999999999996"/>
  </r>
  <r>
    <n v="4733"/>
    <s v="US-2015-103996"/>
    <d v="2015-03-29T00:00:00"/>
    <d v="2015-03-31T00:00:00"/>
    <s v="Second Class"/>
    <s v="RB-19435"/>
    <s v="Richard Bierner"/>
    <s v="Consumer"/>
    <s v="United States"/>
    <x v="70"/>
    <x v="1"/>
    <n v="92105"/>
    <s v="West"/>
    <s v="TEC-AC-10003116"/>
    <s v="Technology"/>
    <s v="Accessories"/>
    <s v="Memorex Froggy Flash Drive 8 GB"/>
    <x v="3545"/>
    <n v="3"/>
    <n v="0"/>
    <n v="20.767499999999998"/>
  </r>
  <r>
    <n v="4734"/>
    <s v="US-2015-103996"/>
    <d v="2015-03-29T00:00:00"/>
    <d v="2015-03-31T00:00:00"/>
    <s v="Second Class"/>
    <s v="RB-19435"/>
    <s v="Richard Bierner"/>
    <s v="Consumer"/>
    <s v="United States"/>
    <x v="70"/>
    <x v="1"/>
    <n v="92105"/>
    <s v="West"/>
    <s v="FUR-FU-10004586"/>
    <s v="Furniture"/>
    <s v="Furnishings"/>
    <s v="G.E. Longer-Life Indoor Recessed Floodlight Bulbs"/>
    <x v="3546"/>
    <n v="3"/>
    <n v="0"/>
    <n v="9.5615999999999985"/>
  </r>
  <r>
    <n v="4735"/>
    <s v="CA-2016-120530"/>
    <d v="2016-04-07T00:00:00"/>
    <d v="2016-04-12T00:00:00"/>
    <s v="Standard Class"/>
    <s v="Dl-13600"/>
    <s v="Dorris liebe"/>
    <s v="Corporate"/>
    <s v="United States"/>
    <x v="20"/>
    <x v="15"/>
    <n v="10035"/>
    <s v="East"/>
    <s v="FUR-CH-10000454"/>
    <s v="Furniture"/>
    <s v="Chairs"/>
    <s v="Hon Deluxe Fabric Upholstered Stacking Chairs, Rounded Back"/>
    <x v="3547"/>
    <n v="3"/>
    <n v="0.1"/>
    <n v="146.38799999999998"/>
  </r>
  <r>
    <n v="4736"/>
    <s v="CA-2015-155054"/>
    <d v="2015-06-13T00:00:00"/>
    <d v="2015-06-19T00:00:00"/>
    <s v="Standard Class"/>
    <s v="PS-19045"/>
    <s v="Penelope Sewall"/>
    <s v="Home Office"/>
    <s v="United States"/>
    <x v="412"/>
    <x v="43"/>
    <n v="4240"/>
    <s v="East"/>
    <s v="OFF-BI-10004970"/>
    <s v="Office Supplies"/>
    <s v="Binders"/>
    <s v="ACCOHIDE 3-Ring Binder, Blue, 1&quot;"/>
    <x v="341"/>
    <n v="2"/>
    <n v="0"/>
    <n v="3.8822000000000001"/>
  </r>
  <r>
    <n v="4737"/>
    <s v="CA-2015-155054"/>
    <d v="2015-06-13T00:00:00"/>
    <d v="2015-06-19T00:00:00"/>
    <s v="Standard Class"/>
    <s v="PS-19045"/>
    <s v="Penelope Sewall"/>
    <s v="Home Office"/>
    <s v="United States"/>
    <x v="412"/>
    <x v="43"/>
    <n v="4240"/>
    <s v="East"/>
    <s v="OFF-BI-10002824"/>
    <s v="Office Supplies"/>
    <s v="Binders"/>
    <s v="Recycled Easel Ring Binders"/>
    <x v="3548"/>
    <n v="2"/>
    <n v="0"/>
    <n v="13.427999999999997"/>
  </r>
  <r>
    <n v="4738"/>
    <s v="CA-2015-155054"/>
    <d v="2015-06-13T00:00:00"/>
    <d v="2015-06-19T00:00:00"/>
    <s v="Standard Class"/>
    <s v="PS-19045"/>
    <s v="Penelope Sewall"/>
    <s v="Home Office"/>
    <s v="United States"/>
    <x v="412"/>
    <x v="43"/>
    <n v="4240"/>
    <s v="East"/>
    <s v="TEC-AC-10003657"/>
    <s v="Technology"/>
    <s v="Accessories"/>
    <s v="Lenovo 17-Key USB Numeric Keypad"/>
    <x v="3549"/>
    <n v="2"/>
    <n v="0"/>
    <n v="14.955599999999997"/>
  </r>
  <r>
    <n v="4739"/>
    <s v="CA-2015-105725"/>
    <d v="2015-02-18T00:00:00"/>
    <d v="2015-02-24T00:00:00"/>
    <s v="Standard Class"/>
    <s v="GT-14755"/>
    <s v="Guy Thornton"/>
    <s v="Consumer"/>
    <s v="United States"/>
    <x v="85"/>
    <x v="1"/>
    <n v="90805"/>
    <s v="West"/>
    <s v="OFF-LA-10003510"/>
    <s v="Office Supplies"/>
    <s v="Labels"/>
    <s v="Avery 4027 File Folder Labels for Dot Matrix Printers, 5000 Labels per Box, White"/>
    <x v="3550"/>
    <n v="2"/>
    <n v="0"/>
    <n v="28.087600000000002"/>
  </r>
  <r>
    <n v="4740"/>
    <s v="CA-2015-105725"/>
    <d v="2015-02-18T00:00:00"/>
    <d v="2015-02-24T00:00:00"/>
    <s v="Standard Class"/>
    <s v="GT-14755"/>
    <s v="Guy Thornton"/>
    <s v="Consumer"/>
    <s v="United States"/>
    <x v="85"/>
    <x v="1"/>
    <n v="90805"/>
    <s v="West"/>
    <s v="FUR-TA-10001676"/>
    <s v="Furniture"/>
    <s v="Tables"/>
    <s v="Hon 61000 Series Interactive Training Tables"/>
    <x v="3551"/>
    <n v="1"/>
    <n v="0.2"/>
    <n v="-0.88860000000000205"/>
  </r>
  <r>
    <n v="4741"/>
    <s v="CA-2017-164364"/>
    <d v="2017-11-12T00:00:00"/>
    <d v="2017-11-16T00:00:00"/>
    <s v="Standard Class"/>
    <s v="CS-12355"/>
    <s v="Christine Sundaresam"/>
    <s v="Consumer"/>
    <s v="United States"/>
    <x v="4"/>
    <x v="4"/>
    <n v="98115"/>
    <s v="West"/>
    <s v="OFF-LA-10004853"/>
    <s v="Office Supplies"/>
    <s v="Labels"/>
    <s v="Avery 483"/>
    <x v="745"/>
    <n v="2"/>
    <n v="0"/>
    <n v="4.5815999999999999"/>
  </r>
  <r>
    <n v="4742"/>
    <s v="CA-2017-164364"/>
    <d v="2017-11-12T00:00:00"/>
    <d v="2017-11-16T00:00:00"/>
    <s v="Standard Class"/>
    <s v="CS-12355"/>
    <s v="Christine Sundaresam"/>
    <s v="Consumer"/>
    <s v="United States"/>
    <x v="4"/>
    <x v="4"/>
    <n v="98115"/>
    <s v="West"/>
    <s v="OFF-AR-10000315"/>
    <s v="Office Supplies"/>
    <s v="Art"/>
    <s v="Dixon Ticonderoga Maple Cedar Pencil, #2"/>
    <x v="3307"/>
    <n v="3"/>
    <n v="0"/>
    <n v="2.3025000000000002"/>
  </r>
  <r>
    <n v="4743"/>
    <s v="CA-2017-164364"/>
    <d v="2017-11-12T00:00:00"/>
    <d v="2017-11-16T00:00:00"/>
    <s v="Standard Class"/>
    <s v="CS-12355"/>
    <s v="Christine Sundaresam"/>
    <s v="Consumer"/>
    <s v="United States"/>
    <x v="4"/>
    <x v="4"/>
    <n v="98115"/>
    <s v="West"/>
    <s v="OFF-SU-10000381"/>
    <s v="Office Supplies"/>
    <s v="Supplies"/>
    <s v="Acme Forged Steel Scissors with Black Enamel Handles"/>
    <x v="1056"/>
    <n v="3"/>
    <n v="0"/>
    <n v="8.0996999999999986"/>
  </r>
  <r>
    <n v="4744"/>
    <s v="CA-2017-168123"/>
    <d v="2017-03-05T00:00:00"/>
    <d v="2017-03-05T00:00:00"/>
    <s v="Same Day"/>
    <s v="JD-16060"/>
    <s v="Julia Dunbar"/>
    <s v="Consumer"/>
    <s v="United States"/>
    <x v="30"/>
    <x v="11"/>
    <n v="55901"/>
    <s v="Central"/>
    <s v="OFF-FA-10002763"/>
    <s v="Office Supplies"/>
    <s v="Fasteners"/>
    <s v="Advantus Map Pennant Flags and Round Head Tacks"/>
    <x v="2307"/>
    <n v="2"/>
    <n v="0"/>
    <n v="2.5279999999999996"/>
  </r>
  <r>
    <n v="4745"/>
    <s v="CA-2017-168123"/>
    <d v="2017-03-05T00:00:00"/>
    <d v="2017-03-05T00:00:00"/>
    <s v="Same Day"/>
    <s v="JD-16060"/>
    <s v="Julia Dunbar"/>
    <s v="Consumer"/>
    <s v="United States"/>
    <x v="30"/>
    <x v="11"/>
    <n v="55901"/>
    <s v="Central"/>
    <s v="OFF-ST-10000877"/>
    <s v="Office Supplies"/>
    <s v="Storage"/>
    <s v="Recycled Steel Personal File for Standard File Folders"/>
    <x v="3552"/>
    <n v="4"/>
    <n v="0"/>
    <n v="57.501599999999996"/>
  </r>
  <r>
    <n v="4746"/>
    <s v="CA-2017-168123"/>
    <d v="2017-03-05T00:00:00"/>
    <d v="2017-03-05T00:00:00"/>
    <s v="Same Day"/>
    <s v="JD-16060"/>
    <s v="Julia Dunbar"/>
    <s v="Consumer"/>
    <s v="United States"/>
    <x v="30"/>
    <x v="11"/>
    <n v="55901"/>
    <s v="Central"/>
    <s v="OFF-BI-10001071"/>
    <s v="Office Supplies"/>
    <s v="Binders"/>
    <s v="GBC ProClick Punch Binding System"/>
    <x v="3445"/>
    <n v="2"/>
    <n v="0"/>
    <n v="62.700400000000002"/>
  </r>
  <r>
    <n v="4747"/>
    <s v="CA-2017-168123"/>
    <d v="2017-03-05T00:00:00"/>
    <d v="2017-03-05T00:00:00"/>
    <s v="Same Day"/>
    <s v="JD-16060"/>
    <s v="Julia Dunbar"/>
    <s v="Consumer"/>
    <s v="United States"/>
    <x v="30"/>
    <x v="11"/>
    <n v="55901"/>
    <s v="Central"/>
    <s v="OFF-BI-10001097"/>
    <s v="Office Supplies"/>
    <s v="Binders"/>
    <s v="Avery Hole Reinforcements"/>
    <x v="3553"/>
    <n v="3"/>
    <n v="0"/>
    <n v="9.158100000000001"/>
  </r>
  <r>
    <n v="4748"/>
    <s v="CA-2016-120005"/>
    <d v="2016-03-03T00:00:00"/>
    <d v="2016-03-03T00:00:00"/>
    <s v="Same Day"/>
    <s v="TS-21160"/>
    <s v="Theresa Swint"/>
    <s v="Corporate"/>
    <s v="United States"/>
    <x v="8"/>
    <x v="1"/>
    <n v="94110"/>
    <s v="West"/>
    <s v="OFF-SU-10004782"/>
    <s v="Office Supplies"/>
    <s v="Supplies"/>
    <s v="Elite 5&quot; Scissors"/>
    <x v="3554"/>
    <n v="3"/>
    <n v="0"/>
    <n v="7.6049999999999978"/>
  </r>
  <r>
    <n v="4749"/>
    <s v="CA-2016-120005"/>
    <d v="2016-03-03T00:00:00"/>
    <d v="2016-03-03T00:00:00"/>
    <s v="Same Day"/>
    <s v="TS-21160"/>
    <s v="Theresa Swint"/>
    <s v="Corporate"/>
    <s v="United States"/>
    <x v="8"/>
    <x v="1"/>
    <n v="94110"/>
    <s v="West"/>
    <s v="FUR-FU-10000672"/>
    <s v="Furniture"/>
    <s v="Furnishings"/>
    <s v="Executive Impressions 10&quot; Spectator Wall Clock"/>
    <x v="2691"/>
    <n v="3"/>
    <n v="0"/>
    <n v="11.995199999999997"/>
  </r>
  <r>
    <n v="4750"/>
    <s v="CA-2016-123526"/>
    <d v="2016-12-24T00:00:00"/>
    <d v="2016-12-25T00:00:00"/>
    <s v="First Class"/>
    <s v="BV-11245"/>
    <s v="Benjamin Venier"/>
    <s v="Corporate"/>
    <s v="United States"/>
    <x v="4"/>
    <x v="4"/>
    <n v="98103"/>
    <s v="West"/>
    <s v="OFF-PA-10002986"/>
    <s v="Office Supplies"/>
    <s v="Paper"/>
    <s v="Xerox 1898"/>
    <x v="657"/>
    <n v="5"/>
    <n v="0"/>
    <n v="16.032"/>
  </r>
  <r>
    <n v="4751"/>
    <s v="CA-2016-127649"/>
    <d v="2016-10-07T00:00:00"/>
    <d v="2016-10-09T00:00:00"/>
    <s v="First Class"/>
    <s v="DL-13495"/>
    <s v="Dionis Lloyd"/>
    <s v="Corporate"/>
    <s v="United States"/>
    <x v="258"/>
    <x v="4"/>
    <n v="99207"/>
    <s v="West"/>
    <s v="TEC-MA-10001972"/>
    <s v="Technology"/>
    <s v="Machines"/>
    <s v="Okidata C331dn Printer"/>
    <x v="2524"/>
    <n v="3"/>
    <n v="0.2"/>
    <n v="62.82000000000005"/>
  </r>
  <r>
    <n v="4752"/>
    <s v="CA-2016-159989"/>
    <d v="2016-12-09T00:00:00"/>
    <d v="2016-12-13T00:00:00"/>
    <s v="Standard Class"/>
    <s v="EB-13870"/>
    <s v="Emily Burns"/>
    <s v="Consumer"/>
    <s v="United States"/>
    <x v="47"/>
    <x v="18"/>
    <n v="37064"/>
    <s v="South"/>
    <s v="TEC-PH-10000169"/>
    <s v="Technology"/>
    <s v="Phones"/>
    <s v="ARKON Windshield Dashboard Air Vent Car Mount Holder"/>
    <x v="1390"/>
    <n v="3"/>
    <n v="0.2"/>
    <n v="-9.153000000000004"/>
  </r>
  <r>
    <n v="4753"/>
    <s v="CA-2017-103499"/>
    <d v="2017-11-20T00:00:00"/>
    <d v="2017-11-24T00:00:00"/>
    <s v="Standard Class"/>
    <s v="ES-14020"/>
    <s v="Erica Smith"/>
    <s v="Consumer"/>
    <s v="United States"/>
    <x v="25"/>
    <x v="18"/>
    <n v="38301"/>
    <s v="South"/>
    <s v="FUR-CH-10001482"/>
    <s v="Furniture"/>
    <s v="Chairs"/>
    <s v="Office Star - Mesh Screen back chair with Vinyl seat"/>
    <x v="3555"/>
    <n v="2"/>
    <n v="0.2"/>
    <n v="-23.576400000000007"/>
  </r>
  <r>
    <n v="4754"/>
    <s v="US-2015-167220"/>
    <d v="2015-12-12T00:00:00"/>
    <d v="2015-12-16T00:00:00"/>
    <s v="Standard Class"/>
    <s v="JB-15925"/>
    <s v="Joni Blumstein"/>
    <s v="Consumer"/>
    <s v="United States"/>
    <x v="89"/>
    <x v="5"/>
    <n v="78745"/>
    <s v="Central"/>
    <s v="TEC-AC-10002018"/>
    <s v="Technology"/>
    <s v="Accessories"/>
    <s v="AmazonBasics 3-Button USB Wired Mouse"/>
    <x v="4"/>
    <n v="4"/>
    <n v="0.2"/>
    <n v="6.4308000000000014"/>
  </r>
  <r>
    <n v="4755"/>
    <s v="CA-2017-126354"/>
    <d v="2017-02-03T00:00:00"/>
    <d v="2017-02-08T00:00:00"/>
    <s v="Standard Class"/>
    <s v="SC-20380"/>
    <s v="Shahid Collister"/>
    <s v="Consumer"/>
    <s v="United States"/>
    <x v="95"/>
    <x v="2"/>
    <n v="33024"/>
    <s v="South"/>
    <s v="OFF-BI-10000301"/>
    <s v="Office Supplies"/>
    <s v="Binders"/>
    <s v="GBC Instant Report Kit"/>
    <x v="3556"/>
    <n v="2"/>
    <n v="0.7"/>
    <n v="-2.5880000000000001"/>
  </r>
  <r>
    <n v="4756"/>
    <s v="CA-2017-126354"/>
    <d v="2017-02-03T00:00:00"/>
    <d v="2017-02-08T00:00:00"/>
    <s v="Standard Class"/>
    <s v="SC-20380"/>
    <s v="Shahid Collister"/>
    <s v="Consumer"/>
    <s v="United States"/>
    <x v="95"/>
    <x v="2"/>
    <n v="33024"/>
    <s v="South"/>
    <s v="OFF-PA-10004381"/>
    <s v="Office Supplies"/>
    <s v="Paper"/>
    <s v="14-7/8 x 11 Blue Bar Computer Printout Paper"/>
    <x v="912"/>
    <n v="3"/>
    <n v="0.2"/>
    <n v="40.353599999999986"/>
  </r>
  <r>
    <n v="4757"/>
    <s v="CA-2017-169817"/>
    <d v="2017-09-21T00:00:00"/>
    <d v="2017-09-25T00:00:00"/>
    <s v="Standard Class"/>
    <s v="EB-13870"/>
    <s v="Emily Burns"/>
    <s v="Consumer"/>
    <s v="United States"/>
    <x v="10"/>
    <x v="9"/>
    <n v="19143"/>
    <s v="East"/>
    <s v="OFF-BI-10004141"/>
    <s v="Office Supplies"/>
    <s v="Binders"/>
    <s v="Insertable Tab Indexes For Data Binders"/>
    <x v="3557"/>
    <n v="2"/>
    <n v="0.7"/>
    <n v="-1.5264000000000002"/>
  </r>
  <r>
    <n v="4758"/>
    <s v="US-2017-144582"/>
    <d v="2017-04-30T00:00:00"/>
    <d v="2017-05-05T00:00:00"/>
    <s v="Standard Class"/>
    <s v="TC-21475"/>
    <s v="Tony Chapman"/>
    <s v="Home Office"/>
    <s v="United States"/>
    <x v="414"/>
    <x v="10"/>
    <n v="61832"/>
    <s v="Central"/>
    <s v="OFF-BI-10001575"/>
    <s v="Office Supplies"/>
    <s v="Binders"/>
    <s v="GBC Linen Binding Covers"/>
    <x v="3558"/>
    <n v="7"/>
    <n v="0.8"/>
    <n v="-69.395200000000031"/>
  </r>
  <r>
    <n v="4759"/>
    <s v="CA-2014-121573"/>
    <d v="2014-11-03T00:00:00"/>
    <d v="2014-11-07T00:00:00"/>
    <s v="Standard Class"/>
    <s v="SG-20605"/>
    <s v="Speros Goranitis"/>
    <s v="Consumer"/>
    <s v="United States"/>
    <x v="20"/>
    <x v="15"/>
    <n v="10009"/>
    <s v="East"/>
    <s v="TEC-PH-10000984"/>
    <s v="Technology"/>
    <s v="Phones"/>
    <s v="Panasonic KX-TG9471B"/>
    <x v="3559"/>
    <n v="4"/>
    <n v="0"/>
    <n v="219.50880000000006"/>
  </r>
  <r>
    <n v="4760"/>
    <s v="CA-2014-121573"/>
    <d v="2014-11-03T00:00:00"/>
    <d v="2014-11-07T00:00:00"/>
    <s v="Standard Class"/>
    <s v="SG-20605"/>
    <s v="Speros Goranitis"/>
    <s v="Consumer"/>
    <s v="United States"/>
    <x v="20"/>
    <x v="15"/>
    <n v="10009"/>
    <s v="East"/>
    <s v="OFF-BI-10000666"/>
    <s v="Office Supplies"/>
    <s v="Binders"/>
    <s v="Surelock Post Binders"/>
    <x v="786"/>
    <n v="2"/>
    <n v="0.2"/>
    <n v="18.335999999999999"/>
  </r>
  <r>
    <n v="4761"/>
    <s v="CA-2014-121573"/>
    <d v="2014-11-03T00:00:00"/>
    <d v="2014-11-07T00:00:00"/>
    <s v="Standard Class"/>
    <s v="SG-20605"/>
    <s v="Speros Goranitis"/>
    <s v="Consumer"/>
    <s v="United States"/>
    <x v="20"/>
    <x v="15"/>
    <n v="10009"/>
    <s v="East"/>
    <s v="OFF-BI-10003712"/>
    <s v="Office Supplies"/>
    <s v="Binders"/>
    <s v="Acco Pressboard Covers with Storage Hooks, 14 7/8&quot; x 11&quot;, Light Blue"/>
    <x v="3560"/>
    <n v="2"/>
    <n v="0.2"/>
    <n v="2.8477999999999994"/>
  </r>
  <r>
    <n v="4762"/>
    <s v="CA-2016-117660"/>
    <d v="2016-12-30T00:00:00"/>
    <d v="2017-01-04T00:00:00"/>
    <s v="Standard Class"/>
    <s v="BM-11785"/>
    <s v="Bryan Mills"/>
    <s v="Consumer"/>
    <s v="United States"/>
    <x v="38"/>
    <x v="24"/>
    <n v="43229"/>
    <s v="East"/>
    <s v="OFF-LA-10003720"/>
    <s v="Office Supplies"/>
    <s v="Labels"/>
    <s v="Avery 487"/>
    <x v="2184"/>
    <n v="2"/>
    <n v="0.2"/>
    <n v="1.9925999999999999"/>
  </r>
  <r>
    <n v="4763"/>
    <s v="CA-2016-117660"/>
    <d v="2016-12-30T00:00:00"/>
    <d v="2017-01-04T00:00:00"/>
    <s v="Standard Class"/>
    <s v="BM-11785"/>
    <s v="Bryan Mills"/>
    <s v="Consumer"/>
    <s v="United States"/>
    <x v="38"/>
    <x v="24"/>
    <n v="43229"/>
    <s v="East"/>
    <s v="OFF-SU-10001664"/>
    <s v="Office Supplies"/>
    <s v="Supplies"/>
    <s v="Acme Office Executive Series Stainless Steel Trimmers"/>
    <x v="3561"/>
    <n v="2"/>
    <n v="0.2"/>
    <n v="1.0284"/>
  </r>
  <r>
    <n v="4764"/>
    <s v="CA-2014-112851"/>
    <d v="2014-09-17T00:00:00"/>
    <d v="2014-09-21T00:00:00"/>
    <s v="Standard Class"/>
    <s v="NR-18550"/>
    <s v="Nick Radford"/>
    <s v="Consumer"/>
    <s v="United States"/>
    <x v="374"/>
    <x v="1"/>
    <n v="91911"/>
    <s v="West"/>
    <s v="OFF-EN-10001453"/>
    <s v="Office Supplies"/>
    <s v="Envelopes"/>
    <s v="Tyvek Interoffice Envelopes, 9 1/2&quot; x 12 1/2&quot;, 100/Box"/>
    <x v="1101"/>
    <n v="3"/>
    <n v="0"/>
    <n v="85.981799999999993"/>
  </r>
  <r>
    <n v="4765"/>
    <s v="CA-2017-123701"/>
    <d v="2017-11-24T00:00:00"/>
    <d v="2017-11-27T00:00:00"/>
    <s v="First Class"/>
    <s v="PG-18820"/>
    <s v="Patrick Gardner"/>
    <s v="Consumer"/>
    <s v="United States"/>
    <x v="8"/>
    <x v="1"/>
    <n v="94110"/>
    <s v="West"/>
    <s v="OFF-AR-10001860"/>
    <s v="Office Supplies"/>
    <s v="Art"/>
    <s v="BIC Liqua Brite Liner"/>
    <x v="3562"/>
    <n v="4"/>
    <n v="0"/>
    <n v="9.9936000000000007"/>
  </r>
  <r>
    <n v="4766"/>
    <s v="CA-2015-118227"/>
    <d v="2015-04-24T00:00:00"/>
    <d v="2015-04-28T00:00:00"/>
    <s v="Standard Class"/>
    <s v="DB-13270"/>
    <s v="Deborah Brumfield"/>
    <s v="Home Office"/>
    <s v="United States"/>
    <x v="20"/>
    <x v="15"/>
    <n v="10009"/>
    <s v="East"/>
    <s v="OFF-AR-10001044"/>
    <s v="Office Supplies"/>
    <s v="Art"/>
    <s v="BOSTON Ranger #55 Pencil Sharpener, Black"/>
    <x v="2467"/>
    <n v="1"/>
    <n v="0"/>
    <n v="7.5370999999999988"/>
  </r>
  <r>
    <n v="4767"/>
    <s v="CA-2015-123155"/>
    <d v="2015-03-09T00:00:00"/>
    <d v="2015-03-12T00:00:00"/>
    <s v="First Class"/>
    <s v="NS-18640"/>
    <s v="Noel Staavos"/>
    <s v="Corporate"/>
    <s v="United States"/>
    <x v="52"/>
    <x v="5"/>
    <n v="78207"/>
    <s v="Central"/>
    <s v="TEC-AC-10002473"/>
    <s v="Technology"/>
    <s v="Accessories"/>
    <s v="Maxell 4.7GB DVD-R"/>
    <x v="3563"/>
    <n v="5"/>
    <n v="0.2"/>
    <n v="29.798999999999999"/>
  </r>
  <r>
    <n v="4768"/>
    <s v="CA-2015-123155"/>
    <d v="2015-03-09T00:00:00"/>
    <d v="2015-03-12T00:00:00"/>
    <s v="First Class"/>
    <s v="NS-18640"/>
    <s v="Noel Staavos"/>
    <s v="Corporate"/>
    <s v="United States"/>
    <x v="52"/>
    <x v="5"/>
    <n v="78207"/>
    <s v="Central"/>
    <s v="TEC-PH-10001809"/>
    <s v="Technology"/>
    <s v="Phones"/>
    <s v="Panasonic KX T7736-B Digital phone"/>
    <x v="3564"/>
    <n v="3"/>
    <n v="0.2"/>
    <n v="22.492499999999993"/>
  </r>
  <r>
    <n v="4769"/>
    <s v="CA-2017-158883"/>
    <d v="2017-06-02T00:00:00"/>
    <d v="2017-06-03T00:00:00"/>
    <s v="Same Day"/>
    <s v="CS-11860"/>
    <s v="Cari Schnelling"/>
    <s v="Consumer"/>
    <s v="United States"/>
    <x v="108"/>
    <x v="3"/>
    <n v="28540"/>
    <s v="South"/>
    <s v="OFF-PA-10004733"/>
    <s v="Office Supplies"/>
    <s v="Paper"/>
    <s v="Things To Do Today Spiral Book"/>
    <x v="869"/>
    <n v="4"/>
    <n v="0.2"/>
    <n v="9.1871999999999989"/>
  </r>
  <r>
    <n v="4770"/>
    <s v="US-2016-114888"/>
    <d v="2016-09-19T00:00:00"/>
    <d v="2016-09-24T00:00:00"/>
    <s v="Second Class"/>
    <s v="CC-12430"/>
    <s v="Chuck Clark"/>
    <s v="Home Office"/>
    <s v="United States"/>
    <x v="8"/>
    <x v="1"/>
    <n v="94109"/>
    <s v="West"/>
    <s v="OFF-BI-10003355"/>
    <s v="Office Supplies"/>
    <s v="Binders"/>
    <s v="Cardinal Holdit Business Card Pockets"/>
    <x v="1655"/>
    <n v="3"/>
    <n v="0.2"/>
    <n v="4.1832000000000003"/>
  </r>
  <r>
    <n v="4771"/>
    <s v="US-2016-114888"/>
    <d v="2016-09-19T00:00:00"/>
    <d v="2016-09-24T00:00:00"/>
    <s v="Second Class"/>
    <s v="CC-12430"/>
    <s v="Chuck Clark"/>
    <s v="Home Office"/>
    <s v="United States"/>
    <x v="8"/>
    <x v="1"/>
    <n v="94109"/>
    <s v="West"/>
    <s v="OFF-SU-10001212"/>
    <s v="Office Supplies"/>
    <s v="Supplies"/>
    <s v="Kleencut Forged Office Shears by Acme United Corporation"/>
    <x v="875"/>
    <n v="3"/>
    <n v="0"/>
    <n v="1.8719999999999997"/>
  </r>
  <r>
    <n v="4772"/>
    <s v="US-2014-167262"/>
    <d v="2014-10-31T00:00:00"/>
    <d v="2014-11-03T00:00:00"/>
    <s v="Second Class"/>
    <s v="AC-10450"/>
    <s v="Amy Cox"/>
    <s v="Consumer"/>
    <s v="United States"/>
    <x v="418"/>
    <x v="16"/>
    <n v="85323"/>
    <s v="West"/>
    <s v="TEC-PH-10000486"/>
    <s v="Technology"/>
    <s v="Phones"/>
    <s v="Plantronics HL10 Handset Lifter"/>
    <x v="3565"/>
    <n v="8"/>
    <n v="0.2"/>
    <n v="83.512799999999913"/>
  </r>
  <r>
    <n v="4773"/>
    <s v="CA-2017-119746"/>
    <d v="2017-11-23T00:00:00"/>
    <d v="2017-11-27T00:00:00"/>
    <s v="Standard Class"/>
    <s v="CM-12385"/>
    <s v="Christopher Martinez"/>
    <s v="Consumer"/>
    <s v="United States"/>
    <x v="22"/>
    <x v="10"/>
    <n v="60610"/>
    <s v="Central"/>
    <s v="FUR-FU-10004909"/>
    <s v="Furniture"/>
    <s v="Furnishings"/>
    <s v="Contemporary Wood/Metal Frame"/>
    <x v="3566"/>
    <n v="1"/>
    <n v="0.6"/>
    <n v="-4.0400000000000009"/>
  </r>
  <r>
    <n v="4774"/>
    <s v="CA-2017-119746"/>
    <d v="2017-11-23T00:00:00"/>
    <d v="2017-11-27T00:00:00"/>
    <s v="Standard Class"/>
    <s v="CM-12385"/>
    <s v="Christopher Martinez"/>
    <s v="Consumer"/>
    <s v="United States"/>
    <x v="22"/>
    <x v="10"/>
    <n v="60610"/>
    <s v="Central"/>
    <s v="OFF-LA-10001613"/>
    <s v="Office Supplies"/>
    <s v="Labels"/>
    <s v="Avery File Folder Labels"/>
    <x v="132"/>
    <n v="5"/>
    <n v="0.2"/>
    <n v="4.1760000000000002"/>
  </r>
  <r>
    <n v="4775"/>
    <s v="CA-2017-119746"/>
    <d v="2017-11-23T00:00:00"/>
    <d v="2017-11-27T00:00:00"/>
    <s v="Standard Class"/>
    <s v="CM-12385"/>
    <s v="Christopher Martinez"/>
    <s v="Consumer"/>
    <s v="United States"/>
    <x v="22"/>
    <x v="10"/>
    <n v="60610"/>
    <s v="Central"/>
    <s v="TEC-PH-10004447"/>
    <s v="Technology"/>
    <s v="Phones"/>
    <s v="Toshiba IPT2010-SD IP Telephone"/>
    <x v="2705"/>
    <n v="2"/>
    <n v="0.2"/>
    <n v="16.678799999999995"/>
  </r>
  <r>
    <n v="4776"/>
    <s v="CA-2017-108091"/>
    <d v="2017-11-16T00:00:00"/>
    <d v="2017-11-21T00:00:00"/>
    <s v="Standard Class"/>
    <s v="EK-13795"/>
    <s v="Eileen Kiefer"/>
    <s v="Home Office"/>
    <s v="United States"/>
    <x v="194"/>
    <x v="1"/>
    <n v="92025"/>
    <s v="West"/>
    <s v="OFF-AR-10000255"/>
    <s v="Office Supplies"/>
    <s v="Art"/>
    <s v="Newell 328"/>
    <x v="371"/>
    <n v="4"/>
    <n v="0"/>
    <n v="6.073599999999999"/>
  </r>
  <r>
    <n v="4777"/>
    <s v="CA-2016-101630"/>
    <d v="2016-02-19T00:00:00"/>
    <d v="2016-02-23T00:00:00"/>
    <s v="Second Class"/>
    <s v="CK-12760"/>
    <s v="Cyma Kinney"/>
    <s v="Corporate"/>
    <s v="United States"/>
    <x v="85"/>
    <x v="15"/>
    <n v="11561"/>
    <s v="East"/>
    <s v="OFF-LA-10004425"/>
    <s v="Office Supplies"/>
    <s v="Labels"/>
    <s v="Staple-on labels"/>
    <x v="1313"/>
    <n v="3"/>
    <n v="0"/>
    <n v="4.0749000000000004"/>
  </r>
  <r>
    <n v="4778"/>
    <s v="CA-2016-101630"/>
    <d v="2016-02-19T00:00:00"/>
    <d v="2016-02-23T00:00:00"/>
    <s v="Second Class"/>
    <s v="CK-12760"/>
    <s v="Cyma Kinney"/>
    <s v="Corporate"/>
    <s v="United States"/>
    <x v="85"/>
    <x v="15"/>
    <n v="11561"/>
    <s v="East"/>
    <s v="OFF-SU-10001664"/>
    <s v="Office Supplies"/>
    <s v="Supplies"/>
    <s v="Acme Office Executive Series Stainless Steel Trimmers"/>
    <x v="3567"/>
    <n v="3"/>
    <n v="0"/>
    <n v="6.6846000000000005"/>
  </r>
  <r>
    <n v="4779"/>
    <s v="CA-2017-132346"/>
    <d v="2017-11-07T00:00:00"/>
    <d v="2017-11-11T00:00:00"/>
    <s v="Standard Class"/>
    <s v="PK-19075"/>
    <s v="Pete Kriz"/>
    <s v="Consumer"/>
    <s v="United States"/>
    <x v="46"/>
    <x v="13"/>
    <n v="19711"/>
    <s v="East"/>
    <s v="OFF-AP-10000696"/>
    <s v="Office Supplies"/>
    <s v="Appliances"/>
    <s v="Holmes Odor Grabber"/>
    <x v="3568"/>
    <n v="7"/>
    <n v="0"/>
    <n v="33.310199999999995"/>
  </r>
  <r>
    <n v="4780"/>
    <s v="CA-2014-150301"/>
    <d v="2014-07-08T00:00:00"/>
    <d v="2014-07-10T00:00:00"/>
    <s v="First Class"/>
    <s v="MH-18025"/>
    <s v="Michelle Huthwaite"/>
    <s v="Consumer"/>
    <s v="United States"/>
    <x v="198"/>
    <x v="15"/>
    <n v="14215"/>
    <s v="East"/>
    <s v="FUR-CH-10002647"/>
    <s v="Furniture"/>
    <s v="Chairs"/>
    <s v="Situations Contoured Folding Chairs, 4/Set"/>
    <x v="3569"/>
    <n v="1"/>
    <n v="0.1"/>
    <n v="10.647000000000004"/>
  </r>
  <r>
    <n v="4781"/>
    <s v="CA-2014-159310"/>
    <d v="2014-11-07T00:00:00"/>
    <d v="2014-11-12T00:00:00"/>
    <s v="Standard Class"/>
    <s v="SC-20725"/>
    <s v="Steven Cartwright"/>
    <s v="Consumer"/>
    <s v="United States"/>
    <x v="12"/>
    <x v="5"/>
    <n v="77070"/>
    <s v="Central"/>
    <s v="FUR-CH-10002758"/>
    <s v="Furniture"/>
    <s v="Chairs"/>
    <s v="Hon Deluxe Fabric Upholstered Stacking Chairs, Squared Back"/>
    <x v="3570"/>
    <n v="4"/>
    <n v="0.3"/>
    <n v="0"/>
  </r>
  <r>
    <n v="4782"/>
    <s v="CA-2014-159310"/>
    <d v="2014-11-07T00:00:00"/>
    <d v="2014-11-12T00:00:00"/>
    <s v="Standard Class"/>
    <s v="SC-20725"/>
    <s v="Steven Cartwright"/>
    <s v="Consumer"/>
    <s v="United States"/>
    <x v="12"/>
    <x v="5"/>
    <n v="77070"/>
    <s v="Central"/>
    <s v="OFF-BI-10000201"/>
    <s v="Office Supplies"/>
    <s v="Binders"/>
    <s v="Avery Triangle Shaped Sheet Lifters, Black, 2/Pack"/>
    <x v="3571"/>
    <n v="3"/>
    <n v="0.8"/>
    <n v="-2.214"/>
  </r>
  <r>
    <n v="4783"/>
    <s v="CA-2014-159310"/>
    <d v="2014-11-07T00:00:00"/>
    <d v="2014-11-12T00:00:00"/>
    <s v="Standard Class"/>
    <s v="SC-20725"/>
    <s v="Steven Cartwright"/>
    <s v="Consumer"/>
    <s v="United States"/>
    <x v="12"/>
    <x v="5"/>
    <n v="77070"/>
    <s v="Central"/>
    <s v="OFF-SU-10004115"/>
    <s v="Office Supplies"/>
    <s v="Supplies"/>
    <s v="Acme Stainless Steel Office Snips"/>
    <x v="3572"/>
    <n v="7"/>
    <n v="0.2"/>
    <n v="3.5623000000000022"/>
  </r>
  <r>
    <n v="4784"/>
    <s v="US-2017-147984"/>
    <d v="2017-01-28T00:00:00"/>
    <d v="2017-02-01T00:00:00"/>
    <s v="Standard Class"/>
    <s v="GB-14575"/>
    <s v="Giulietta Baptist"/>
    <s v="Consumer"/>
    <s v="United States"/>
    <x v="391"/>
    <x v="41"/>
    <n v="67212"/>
    <s v="Central"/>
    <s v="OFF-PA-10000806"/>
    <s v="Office Supplies"/>
    <s v="Paper"/>
    <s v="Xerox 1934"/>
    <x v="1007"/>
    <n v="5"/>
    <n v="0"/>
    <n v="137.15100000000001"/>
  </r>
  <r>
    <n v="4785"/>
    <s v="CA-2015-104346"/>
    <d v="2015-12-11T00:00:00"/>
    <d v="2015-12-16T00:00:00"/>
    <s v="Standard Class"/>
    <s v="IM-15070"/>
    <s v="Irene Maddox"/>
    <s v="Consumer"/>
    <s v="United States"/>
    <x v="77"/>
    <x v="22"/>
    <n v="80906"/>
    <s v="West"/>
    <s v="OFF-AR-10001473"/>
    <s v="Office Supplies"/>
    <s v="Art"/>
    <s v="Newell 313"/>
    <x v="1332"/>
    <n v="5"/>
    <n v="0.2"/>
    <n v="1.1480000000000006"/>
  </r>
  <r>
    <n v="4786"/>
    <s v="CA-2015-104346"/>
    <d v="2015-12-11T00:00:00"/>
    <d v="2015-12-16T00:00:00"/>
    <s v="Standard Class"/>
    <s v="IM-15070"/>
    <s v="Irene Maddox"/>
    <s v="Consumer"/>
    <s v="United States"/>
    <x v="77"/>
    <x v="22"/>
    <n v="80906"/>
    <s v="West"/>
    <s v="FUR-BO-10003450"/>
    <s v="Furniture"/>
    <s v="Bookcases"/>
    <s v="Bush Westfield Collection Bookcases, Dark Cherry Finish"/>
    <x v="3573"/>
    <n v="4"/>
    <n v="0.7"/>
    <n v="-143.79040000000001"/>
  </r>
  <r>
    <n v="4787"/>
    <s v="CA-2015-104346"/>
    <d v="2015-12-11T00:00:00"/>
    <d v="2015-12-16T00:00:00"/>
    <s v="Standard Class"/>
    <s v="IM-15070"/>
    <s v="Irene Maddox"/>
    <s v="Consumer"/>
    <s v="United States"/>
    <x v="77"/>
    <x v="22"/>
    <n v="80906"/>
    <s v="West"/>
    <s v="OFF-AR-10001545"/>
    <s v="Office Supplies"/>
    <s v="Art"/>
    <s v="Newell 326"/>
    <x v="1728"/>
    <n v="3"/>
    <n v="0.2"/>
    <n v="0.47519999999999984"/>
  </r>
  <r>
    <n v="4788"/>
    <s v="CA-2015-104346"/>
    <d v="2015-12-11T00:00:00"/>
    <d v="2015-12-16T00:00:00"/>
    <s v="Standard Class"/>
    <s v="IM-15070"/>
    <s v="Irene Maddox"/>
    <s v="Consumer"/>
    <s v="United States"/>
    <x v="77"/>
    <x v="22"/>
    <n v="80906"/>
    <s v="West"/>
    <s v="TEC-AC-10004396"/>
    <s v="Technology"/>
    <s v="Accessories"/>
    <s v="Logitech Keyboard K120"/>
    <x v="3574"/>
    <n v="4"/>
    <n v="0.2"/>
    <n v="-6.5339999999999954"/>
  </r>
  <r>
    <n v="4789"/>
    <s v="CA-2015-104346"/>
    <d v="2015-12-11T00:00:00"/>
    <d v="2015-12-16T00:00:00"/>
    <s v="Standard Class"/>
    <s v="IM-15070"/>
    <s v="Irene Maddox"/>
    <s v="Consumer"/>
    <s v="United States"/>
    <x v="77"/>
    <x v="22"/>
    <n v="80906"/>
    <s v="West"/>
    <s v="FUR-FU-10002456"/>
    <s v="Furniture"/>
    <s v="Furnishings"/>
    <s v="Master Caster Door Stop, Large Neon Orange"/>
    <x v="3575"/>
    <n v="9"/>
    <n v="0.2"/>
    <n v="15.069600000000007"/>
  </r>
  <r>
    <n v="4790"/>
    <s v="CA-2015-104346"/>
    <d v="2015-12-11T00:00:00"/>
    <d v="2015-12-16T00:00:00"/>
    <s v="Standard Class"/>
    <s v="IM-15070"/>
    <s v="Irene Maddox"/>
    <s v="Consumer"/>
    <s v="United States"/>
    <x v="77"/>
    <x v="22"/>
    <n v="80906"/>
    <s v="West"/>
    <s v="FUR-FU-10001473"/>
    <s v="Furniture"/>
    <s v="Furnishings"/>
    <s v="DAX Wood Document Frame"/>
    <x v="3576"/>
    <n v="5"/>
    <n v="0.2"/>
    <n v="10.983999999999996"/>
  </r>
  <r>
    <n v="4791"/>
    <s v="CA-2015-104346"/>
    <d v="2015-12-11T00:00:00"/>
    <d v="2015-12-16T00:00:00"/>
    <s v="Standard Class"/>
    <s v="IM-15070"/>
    <s v="Irene Maddox"/>
    <s v="Consumer"/>
    <s v="United States"/>
    <x v="77"/>
    <x v="22"/>
    <n v="80906"/>
    <s v="West"/>
    <s v="FUR-TA-10000849"/>
    <s v="Furniture"/>
    <s v="Tables"/>
    <s v="Bevis Rectangular Conference Tables"/>
    <x v="3577"/>
    <n v="5"/>
    <n v="0.5"/>
    <n v="-248.16599999999994"/>
  </r>
  <r>
    <n v="4792"/>
    <s v="CA-2015-104346"/>
    <d v="2015-12-11T00:00:00"/>
    <d v="2015-12-16T00:00:00"/>
    <s v="Standard Class"/>
    <s v="IM-15070"/>
    <s v="Irene Maddox"/>
    <s v="Consumer"/>
    <s v="United States"/>
    <x v="77"/>
    <x v="22"/>
    <n v="80906"/>
    <s v="West"/>
    <s v="OFF-PA-10001166"/>
    <s v="Office Supplies"/>
    <s v="Paper"/>
    <s v="Xerox 1932"/>
    <x v="633"/>
    <n v="3"/>
    <n v="0.2"/>
    <n v="28.706399999999991"/>
  </r>
  <r>
    <n v="4793"/>
    <s v="CA-2015-104346"/>
    <d v="2015-12-11T00:00:00"/>
    <d v="2015-12-16T00:00:00"/>
    <s v="Standard Class"/>
    <s v="IM-15070"/>
    <s v="Irene Maddox"/>
    <s v="Consumer"/>
    <s v="United States"/>
    <x v="77"/>
    <x v="22"/>
    <n v="80906"/>
    <s v="West"/>
    <s v="OFF-PA-10003256"/>
    <s v="Office Supplies"/>
    <s v="Paper"/>
    <s v="Avery Personal Creations Heavyweight Cards"/>
    <x v="3578"/>
    <n v="3"/>
    <n v="0.2"/>
    <n v="9.6935999999999964"/>
  </r>
  <r>
    <n v="4794"/>
    <s v="US-2015-141684"/>
    <d v="2015-06-29T00:00:00"/>
    <d v="2015-07-04T00:00:00"/>
    <s v="Standard Class"/>
    <s v="MM-18055"/>
    <s v="Michelle Moray"/>
    <s v="Consumer"/>
    <s v="United States"/>
    <x v="20"/>
    <x v="15"/>
    <n v="10011"/>
    <s v="East"/>
    <s v="OFF-PA-10002870"/>
    <s v="Office Supplies"/>
    <s v="Paper"/>
    <s v="Ampad Phone Message Book, Recycled, 400 Message Capacity, 5 ¾” x 11”"/>
    <x v="1614"/>
    <n v="4"/>
    <n v="0"/>
    <n v="11.231999999999999"/>
  </r>
  <r>
    <n v="4795"/>
    <s v="CA-2015-144722"/>
    <d v="2015-03-16T00:00:00"/>
    <d v="2015-03-23T00:00:00"/>
    <s v="Standard Class"/>
    <s v="MF-18250"/>
    <s v="Monica Federle"/>
    <s v="Corporate"/>
    <s v="United States"/>
    <x v="1"/>
    <x v="1"/>
    <n v="90036"/>
    <s v="West"/>
    <s v="FUR-FU-10001215"/>
    <s v="Furniture"/>
    <s v="Furnishings"/>
    <s v="Howard Miller 11-1/2&quot; Diameter Brentwood Wall Clock"/>
    <x v="3579"/>
    <n v="1"/>
    <n v="0"/>
    <n v="18.114600000000003"/>
  </r>
  <r>
    <n v="4796"/>
    <s v="CA-2015-120516"/>
    <d v="2015-08-13T00:00:00"/>
    <d v="2015-08-17T00:00:00"/>
    <s v="Standard Class"/>
    <s v="CK-12595"/>
    <s v="Clytie Kelty"/>
    <s v="Consumer"/>
    <s v="United States"/>
    <x v="419"/>
    <x v="32"/>
    <n v="30062"/>
    <s v="South"/>
    <s v="OFF-BI-10004187"/>
    <s v="Office Supplies"/>
    <s v="Binders"/>
    <s v="3-ring staple pack"/>
    <x v="719"/>
    <n v="3"/>
    <n v="0"/>
    <n v="2.7071999999999994"/>
  </r>
  <r>
    <n v="4797"/>
    <s v="US-2016-148901"/>
    <d v="2016-05-14T00:00:00"/>
    <d v="2016-05-19T00:00:00"/>
    <s v="Standard Class"/>
    <s v="MK-17905"/>
    <s v="Michael Kennedy"/>
    <s v="Corporate"/>
    <s v="United States"/>
    <x v="108"/>
    <x v="2"/>
    <n v="32216"/>
    <s v="South"/>
    <s v="OFF-BI-10001718"/>
    <s v="Office Supplies"/>
    <s v="Binders"/>
    <s v="GBC DocuBind P50 Personal Binding Machine"/>
    <x v="3580"/>
    <n v="3"/>
    <n v="0.7"/>
    <n v="-44.146199999999979"/>
  </r>
  <r>
    <n v="4798"/>
    <s v="US-2016-148901"/>
    <d v="2016-05-14T00:00:00"/>
    <d v="2016-05-19T00:00:00"/>
    <s v="Standard Class"/>
    <s v="MK-17905"/>
    <s v="Michael Kennedy"/>
    <s v="Corporate"/>
    <s v="United States"/>
    <x v="108"/>
    <x v="2"/>
    <n v="32216"/>
    <s v="South"/>
    <s v="OFF-PA-10004983"/>
    <s v="Office Supplies"/>
    <s v="Paper"/>
    <s v="Xerox 23"/>
    <x v="277"/>
    <n v="6"/>
    <n v="0.2"/>
    <n v="10.8864"/>
  </r>
  <r>
    <n v="4799"/>
    <s v="US-2016-148901"/>
    <d v="2016-05-14T00:00:00"/>
    <d v="2016-05-19T00:00:00"/>
    <s v="Standard Class"/>
    <s v="MK-17905"/>
    <s v="Michael Kennedy"/>
    <s v="Corporate"/>
    <s v="United States"/>
    <x v="108"/>
    <x v="2"/>
    <n v="32216"/>
    <s v="South"/>
    <s v="FUR-FU-10002396"/>
    <s v="Furniture"/>
    <s v="Furnishings"/>
    <s v="DAX Copper Panel Document Frame, 5 x 7 Size"/>
    <x v="3581"/>
    <n v="3"/>
    <n v="0.2"/>
    <n v="8.3028000000000031"/>
  </r>
  <r>
    <n v="4800"/>
    <s v="US-2016-148901"/>
    <d v="2016-05-14T00:00:00"/>
    <d v="2016-05-19T00:00:00"/>
    <s v="Standard Class"/>
    <s v="MK-17905"/>
    <s v="Michael Kennedy"/>
    <s v="Corporate"/>
    <s v="United States"/>
    <x v="108"/>
    <x v="2"/>
    <n v="32216"/>
    <s v="South"/>
    <s v="TEC-PH-10003988"/>
    <s v="Technology"/>
    <s v="Phones"/>
    <s v="LF Elite 3D Dazzle Designer Hard Case Cover, Lf Stylus Pen and Wiper For Apple Iphone 5c Mini Lite"/>
    <x v="3582"/>
    <n v="5"/>
    <n v="0.2"/>
    <n v="4.3600000000000012"/>
  </r>
  <r>
    <n v="4801"/>
    <s v="US-2016-148901"/>
    <d v="2016-05-14T00:00:00"/>
    <d v="2016-05-19T00:00:00"/>
    <s v="Standard Class"/>
    <s v="MK-17905"/>
    <s v="Michael Kennedy"/>
    <s v="Corporate"/>
    <s v="United States"/>
    <x v="108"/>
    <x v="2"/>
    <n v="32216"/>
    <s v="South"/>
    <s v="OFF-AR-10002467"/>
    <s v="Office Supplies"/>
    <s v="Art"/>
    <s v="Dixon Ticonderoga Pencils"/>
    <x v="411"/>
    <n v="2"/>
    <n v="0.2"/>
    <n v="0.41720000000000046"/>
  </r>
  <r>
    <n v="4802"/>
    <s v="US-2016-148901"/>
    <d v="2016-05-14T00:00:00"/>
    <d v="2016-05-19T00:00:00"/>
    <s v="Standard Class"/>
    <s v="MK-17905"/>
    <s v="Michael Kennedy"/>
    <s v="Corporate"/>
    <s v="United States"/>
    <x v="108"/>
    <x v="2"/>
    <n v="32216"/>
    <s v="South"/>
    <s v="OFF-BI-10004002"/>
    <s v="Office Supplies"/>
    <s v="Binders"/>
    <s v="Wilson Jones International Size A4 Ring Binders"/>
    <x v="3583"/>
    <n v="2"/>
    <n v="0.7"/>
    <n v="-7.6119999999999983"/>
  </r>
  <r>
    <n v="4803"/>
    <s v="US-2016-148901"/>
    <d v="2016-05-14T00:00:00"/>
    <d v="2016-05-19T00:00:00"/>
    <s v="Standard Class"/>
    <s v="MK-17905"/>
    <s v="Michael Kennedy"/>
    <s v="Corporate"/>
    <s v="United States"/>
    <x v="108"/>
    <x v="2"/>
    <n v="32216"/>
    <s v="South"/>
    <s v="OFF-BI-10002309"/>
    <s v="Office Supplies"/>
    <s v="Binders"/>
    <s v="Avery Heavy-Duty EZD  Binder With Locking Rings"/>
    <x v="3584"/>
    <n v="8"/>
    <n v="0.7"/>
    <n v="-9.8207999999999984"/>
  </r>
  <r>
    <n v="4804"/>
    <s v="CA-2017-136364"/>
    <d v="2017-07-13T00:00:00"/>
    <d v="2017-07-17T00:00:00"/>
    <s v="Second Class"/>
    <s v="MH-17455"/>
    <s v="Mark Hamilton"/>
    <s v="Consumer"/>
    <s v="United States"/>
    <x v="10"/>
    <x v="9"/>
    <n v="19140"/>
    <s v="East"/>
    <s v="TEC-PH-10003885"/>
    <s v="Technology"/>
    <s v="Phones"/>
    <s v="Cisco SPA508G"/>
    <x v="3585"/>
    <n v="1"/>
    <n v="0.4"/>
    <n v="-7.2589000000000041"/>
  </r>
  <r>
    <n v="4805"/>
    <s v="CA-2017-136364"/>
    <d v="2017-07-13T00:00:00"/>
    <d v="2017-07-17T00:00:00"/>
    <s v="Second Class"/>
    <s v="MH-17455"/>
    <s v="Mark Hamilton"/>
    <s v="Consumer"/>
    <s v="United States"/>
    <x v="10"/>
    <x v="9"/>
    <n v="19140"/>
    <s v="East"/>
    <s v="FUR-FU-10002501"/>
    <s v="Furniture"/>
    <s v="Furnishings"/>
    <s v="Nu-Dell Executive Frame"/>
    <x v="3586"/>
    <n v="9"/>
    <n v="0.2"/>
    <n v="19.339199999999998"/>
  </r>
  <r>
    <n v="4806"/>
    <s v="CA-2015-137708"/>
    <d v="2015-11-22T00:00:00"/>
    <d v="2015-11-25T00:00:00"/>
    <s v="Second Class"/>
    <s v="NG-18430"/>
    <s v="Nathan Gelder"/>
    <s v="Consumer"/>
    <s v="United States"/>
    <x v="1"/>
    <x v="1"/>
    <n v="90008"/>
    <s v="West"/>
    <s v="OFF-PA-10000176"/>
    <s v="Office Supplies"/>
    <s v="Paper"/>
    <s v="Xerox 1887"/>
    <x v="2479"/>
    <n v="2"/>
    <n v="0"/>
    <n v="18.211199999999998"/>
  </r>
  <r>
    <n v="4807"/>
    <s v="CA-2015-137708"/>
    <d v="2015-11-22T00:00:00"/>
    <d v="2015-11-25T00:00:00"/>
    <s v="Second Class"/>
    <s v="NG-18430"/>
    <s v="Nathan Gelder"/>
    <s v="Consumer"/>
    <s v="United States"/>
    <x v="1"/>
    <x v="1"/>
    <n v="90008"/>
    <s v="West"/>
    <s v="OFF-PA-10000327"/>
    <s v="Office Supplies"/>
    <s v="Paper"/>
    <s v="Xerox 1971"/>
    <x v="3587"/>
    <n v="10"/>
    <n v="0"/>
    <n v="19.259999999999998"/>
  </r>
  <r>
    <n v="4808"/>
    <s v="CA-2015-137708"/>
    <d v="2015-11-22T00:00:00"/>
    <d v="2015-11-25T00:00:00"/>
    <s v="Second Class"/>
    <s v="NG-18430"/>
    <s v="Nathan Gelder"/>
    <s v="Consumer"/>
    <s v="United States"/>
    <x v="1"/>
    <x v="1"/>
    <n v="90008"/>
    <s v="West"/>
    <s v="OFF-ST-10004634"/>
    <s v="Office Supplies"/>
    <s v="Storage"/>
    <s v="Personal Folder Holder, Ebony"/>
    <x v="687"/>
    <n v="3"/>
    <n v="0"/>
    <n v="10.088999999999999"/>
  </r>
  <r>
    <n v="4809"/>
    <s v="CA-2014-149055"/>
    <d v="2014-11-23T00:00:00"/>
    <d v="2014-11-28T00:00:00"/>
    <s v="Standard Class"/>
    <s v="PB-19210"/>
    <s v="Phillip Breyer"/>
    <s v="Corporate"/>
    <s v="United States"/>
    <x v="10"/>
    <x v="9"/>
    <n v="19134"/>
    <s v="East"/>
    <s v="OFF-EN-10003040"/>
    <s v="Office Supplies"/>
    <s v="Envelopes"/>
    <s v="Quality Park Security Envelopes"/>
    <x v="3588"/>
    <n v="3"/>
    <n v="0.2"/>
    <n v="21.197700000000001"/>
  </r>
  <r>
    <n v="4810"/>
    <s v="CA-2015-151589"/>
    <d v="2015-12-27T00:00:00"/>
    <d v="2015-12-30T00:00:00"/>
    <s v="First Class"/>
    <s v="RE-19450"/>
    <s v="Richard Eichhorn"/>
    <s v="Consumer"/>
    <s v="United States"/>
    <x v="342"/>
    <x v="6"/>
    <n v="54703"/>
    <s v="Central"/>
    <s v="OFF-PA-10003228"/>
    <s v="Office Supplies"/>
    <s v="Paper"/>
    <s v="Xerox 1917"/>
    <x v="3589"/>
    <n v="4"/>
    <n v="0"/>
    <n v="91.950799999999987"/>
  </r>
  <r>
    <n v="4811"/>
    <s v="CA-2015-151589"/>
    <d v="2015-12-27T00:00:00"/>
    <d v="2015-12-30T00:00:00"/>
    <s v="First Class"/>
    <s v="RE-19450"/>
    <s v="Richard Eichhorn"/>
    <s v="Consumer"/>
    <s v="United States"/>
    <x v="342"/>
    <x v="6"/>
    <n v="54703"/>
    <s v="Central"/>
    <s v="TEC-PH-10004345"/>
    <s v="Technology"/>
    <s v="Phones"/>
    <s v="Cisco SPA 502G IP Phone"/>
    <x v="3590"/>
    <n v="2"/>
    <n v="0"/>
    <n v="71.97"/>
  </r>
  <r>
    <n v="4812"/>
    <s v="CA-2016-121370"/>
    <d v="2016-11-14T00:00:00"/>
    <d v="2016-11-19T00:00:00"/>
    <s v="Second Class"/>
    <s v="EB-14110"/>
    <s v="Eugene Barchas"/>
    <s v="Consumer"/>
    <s v="United States"/>
    <x v="10"/>
    <x v="9"/>
    <n v="19134"/>
    <s v="East"/>
    <s v="FUR-CH-10000785"/>
    <s v="Furniture"/>
    <s v="Chairs"/>
    <s v="Global Ergonomic Managers Chair"/>
    <x v="3591"/>
    <n v="3"/>
    <n v="0.3"/>
    <n v="-21.717600000000004"/>
  </r>
  <r>
    <n v="4813"/>
    <s v="CA-2016-121370"/>
    <d v="2016-11-14T00:00:00"/>
    <d v="2016-11-19T00:00:00"/>
    <s v="Second Class"/>
    <s v="EB-14110"/>
    <s v="Eugene Barchas"/>
    <s v="Consumer"/>
    <s v="United States"/>
    <x v="10"/>
    <x v="9"/>
    <n v="19134"/>
    <s v="East"/>
    <s v="TEC-CO-10004115"/>
    <s v="Technology"/>
    <s v="Copiers"/>
    <s v="Sharp AL-1530CS Digital Copier"/>
    <x v="3592"/>
    <n v="4"/>
    <n v="0.4"/>
    <n v="179.99639999999999"/>
  </r>
  <r>
    <n v="4814"/>
    <s v="CA-2016-121370"/>
    <d v="2016-11-14T00:00:00"/>
    <d v="2016-11-19T00:00:00"/>
    <s v="Second Class"/>
    <s v="EB-14110"/>
    <s v="Eugene Barchas"/>
    <s v="Consumer"/>
    <s v="United States"/>
    <x v="10"/>
    <x v="9"/>
    <n v="19134"/>
    <s v="East"/>
    <s v="FUR-FU-10002813"/>
    <s v="Furniture"/>
    <s v="Furnishings"/>
    <s v="DAX Contemporary Wood Frame with Silver Metal Mat, Desktop, 11 x 14 Size"/>
    <x v="3593"/>
    <n v="3"/>
    <n v="0.2"/>
    <n v="9.7151999999999941"/>
  </r>
  <r>
    <n v="4815"/>
    <s v="CA-2016-111696"/>
    <d v="2016-05-08T00:00:00"/>
    <d v="2016-05-10T00:00:00"/>
    <s v="First Class"/>
    <s v="TB-21625"/>
    <s v="Trudy Brown"/>
    <s v="Consumer"/>
    <s v="United States"/>
    <x v="1"/>
    <x v="1"/>
    <n v="90004"/>
    <s v="West"/>
    <s v="OFF-PA-10002751"/>
    <s v="Office Supplies"/>
    <s v="Paper"/>
    <s v="Xerox 1920"/>
    <x v="1465"/>
    <n v="3"/>
    <n v="0"/>
    <n v="8.0730000000000004"/>
  </r>
  <r>
    <n v="4816"/>
    <s v="CA-2014-139598"/>
    <d v="2014-12-26T00:00:00"/>
    <d v="2014-12-31T00:00:00"/>
    <s v="Standard Class"/>
    <s v="MG-17695"/>
    <s v="Maureen Gnade"/>
    <s v="Consumer"/>
    <s v="United States"/>
    <x v="10"/>
    <x v="9"/>
    <n v="19134"/>
    <s v="East"/>
    <s v="OFF-PA-10004569"/>
    <s v="Office Supplies"/>
    <s v="Paper"/>
    <s v="Wirebound Message Books, Two 4 1/4&quot; x 5&quot; Forms per Page"/>
    <x v="3594"/>
    <n v="3"/>
    <n v="0.2"/>
    <n v="6.1640999999999995"/>
  </r>
  <r>
    <n v="4817"/>
    <s v="CA-2014-139598"/>
    <d v="2014-12-26T00:00:00"/>
    <d v="2014-12-31T00:00:00"/>
    <s v="Standard Class"/>
    <s v="MG-17695"/>
    <s v="Maureen Gnade"/>
    <s v="Consumer"/>
    <s v="United States"/>
    <x v="10"/>
    <x v="9"/>
    <n v="19134"/>
    <s v="East"/>
    <s v="OFF-AP-10002998"/>
    <s v="Office Supplies"/>
    <s v="Appliances"/>
    <s v="Holmes 99% HEPA Air Purifier"/>
    <x v="3595"/>
    <n v="2"/>
    <n v="0.2"/>
    <n v="5.6315999999999971"/>
  </r>
  <r>
    <n v="4818"/>
    <s v="CA-2014-139598"/>
    <d v="2014-12-26T00:00:00"/>
    <d v="2014-12-31T00:00:00"/>
    <s v="Standard Class"/>
    <s v="MG-17695"/>
    <s v="Maureen Gnade"/>
    <s v="Consumer"/>
    <s v="United States"/>
    <x v="10"/>
    <x v="9"/>
    <n v="19134"/>
    <s v="East"/>
    <s v="OFF-AP-10003287"/>
    <s v="Office Supplies"/>
    <s v="Appliances"/>
    <s v="Tripp Lite TLP810NET Broadband Surge for Modem/Fax"/>
    <x v="3596"/>
    <n v="2"/>
    <n v="0.2"/>
    <n v="8.1551999999999971"/>
  </r>
  <r>
    <n v="4819"/>
    <s v="CA-2014-139598"/>
    <d v="2014-12-26T00:00:00"/>
    <d v="2014-12-31T00:00:00"/>
    <s v="Standard Class"/>
    <s v="MG-17695"/>
    <s v="Maureen Gnade"/>
    <s v="Consumer"/>
    <s v="United States"/>
    <x v="10"/>
    <x v="9"/>
    <n v="19134"/>
    <s v="East"/>
    <s v="OFF-ST-10001370"/>
    <s v="Office Supplies"/>
    <s v="Storage"/>
    <s v="Sensible Storage WireTech Storage Systems"/>
    <x v="3597"/>
    <n v="4"/>
    <n v="0.2"/>
    <n v="-42.588000000000036"/>
  </r>
  <r>
    <n v="4820"/>
    <s v="CA-2017-117436"/>
    <d v="2017-06-08T00:00:00"/>
    <d v="2017-06-14T00:00:00"/>
    <s v="Standard Class"/>
    <s v="LW-17125"/>
    <s v="Liz Willingham"/>
    <s v="Consumer"/>
    <s v="United States"/>
    <x v="165"/>
    <x v="29"/>
    <n v="6360"/>
    <s v="East"/>
    <s v="OFF-BI-10004040"/>
    <s v="Office Supplies"/>
    <s v="Binders"/>
    <s v="Wilson Jones Impact Binders"/>
    <x v="3598"/>
    <n v="2"/>
    <n v="0"/>
    <n v="5.0763999999999996"/>
  </r>
  <r>
    <n v="4821"/>
    <s v="CA-2015-140025"/>
    <d v="2015-04-07T00:00:00"/>
    <d v="2015-04-11T00:00:00"/>
    <s v="Standard Class"/>
    <s v="PF-19120"/>
    <s v="Peter Fuller"/>
    <s v="Consumer"/>
    <s v="United States"/>
    <x v="52"/>
    <x v="5"/>
    <n v="78207"/>
    <s v="Central"/>
    <s v="OFF-AP-10002651"/>
    <s v="Office Supplies"/>
    <s v="Appliances"/>
    <s v="Hoover Upright Vacuum With Dirt Cup"/>
    <x v="3599"/>
    <n v="8"/>
    <n v="0.8"/>
    <n v="-1181.2824000000003"/>
  </r>
  <r>
    <n v="4822"/>
    <s v="CA-2015-140025"/>
    <d v="2015-04-07T00:00:00"/>
    <d v="2015-04-11T00:00:00"/>
    <s v="Standard Class"/>
    <s v="PF-19120"/>
    <s v="Peter Fuller"/>
    <s v="Consumer"/>
    <s v="United States"/>
    <x v="52"/>
    <x v="5"/>
    <n v="78207"/>
    <s v="Central"/>
    <s v="TEC-AC-10002402"/>
    <s v="Technology"/>
    <s v="Accessories"/>
    <s v="Razer Kraken PRO Over Ear PC and Music Headset"/>
    <x v="3130"/>
    <n v="6"/>
    <n v="0.2"/>
    <n v="47.993999999999971"/>
  </r>
  <r>
    <n v="4823"/>
    <s v="CA-2016-134222"/>
    <d v="2016-07-10T00:00:00"/>
    <d v="2016-07-11T00:00:00"/>
    <s v="Same Day"/>
    <s v="NZ-18565"/>
    <s v="Nick Zandusky"/>
    <s v="Home Office"/>
    <s v="United States"/>
    <x v="420"/>
    <x v="16"/>
    <n v="85364"/>
    <s v="West"/>
    <s v="OFF-BI-10001658"/>
    <s v="Office Supplies"/>
    <s v="Binders"/>
    <s v="GBC Standard Therm-A-Bind Covers"/>
    <x v="3600"/>
    <n v="6"/>
    <n v="0.7"/>
    <n v="-35.884799999999984"/>
  </r>
  <r>
    <n v="4824"/>
    <s v="CA-2016-140018"/>
    <d v="2016-11-21T00:00:00"/>
    <d v="2016-11-26T00:00:00"/>
    <s v="Standard Class"/>
    <s v="CK-12205"/>
    <s v="Chloris Kastensmidt"/>
    <s v="Consumer"/>
    <s v="United States"/>
    <x v="38"/>
    <x v="24"/>
    <n v="43229"/>
    <s v="East"/>
    <s v="TEC-MA-10000752"/>
    <s v="Technology"/>
    <s v="Machines"/>
    <s v="Texas Instrument TI-15 Fraction Calculator"/>
    <x v="3601"/>
    <n v="7"/>
    <n v="0.7"/>
    <n v="-24.275999999999996"/>
  </r>
  <r>
    <n v="4825"/>
    <s v="CA-2016-140018"/>
    <d v="2016-11-21T00:00:00"/>
    <d v="2016-11-26T00:00:00"/>
    <s v="Standard Class"/>
    <s v="CK-12205"/>
    <s v="Chloris Kastensmidt"/>
    <s v="Consumer"/>
    <s v="United States"/>
    <x v="38"/>
    <x v="24"/>
    <n v="43229"/>
    <s v="East"/>
    <s v="FUR-CH-10003817"/>
    <s v="Furniture"/>
    <s v="Chairs"/>
    <s v="Global Value Steno Chair, Gray"/>
    <x v="3602"/>
    <n v="3"/>
    <n v="0.3"/>
    <n v="-9.1109999999999971"/>
  </r>
  <r>
    <n v="4826"/>
    <s v="CA-2016-140018"/>
    <d v="2016-11-21T00:00:00"/>
    <d v="2016-11-26T00:00:00"/>
    <s v="Standard Class"/>
    <s v="CK-12205"/>
    <s v="Chloris Kastensmidt"/>
    <s v="Consumer"/>
    <s v="United States"/>
    <x v="38"/>
    <x v="24"/>
    <n v="43229"/>
    <s v="East"/>
    <s v="FUR-FU-10001876"/>
    <s v="Furniture"/>
    <s v="Furnishings"/>
    <s v="Computer Room Manger, 14&quot;"/>
    <x v="2540"/>
    <n v="3"/>
    <n v="0.2"/>
    <n v="15.590399999999995"/>
  </r>
  <r>
    <n v="4827"/>
    <s v="US-2017-136707"/>
    <d v="2017-11-12T00:00:00"/>
    <d v="2017-11-15T00:00:00"/>
    <s v="First Class"/>
    <s v="JE-15610"/>
    <s v="Jim Epp"/>
    <s v="Corporate"/>
    <s v="United States"/>
    <x v="1"/>
    <x v="1"/>
    <n v="90036"/>
    <s v="West"/>
    <s v="OFF-BI-10003460"/>
    <s v="Office Supplies"/>
    <s v="Binders"/>
    <s v="Acco 3-Hole Punch"/>
    <x v="3603"/>
    <n v="4"/>
    <n v="0.2"/>
    <n v="4.9055999999999997"/>
  </r>
  <r>
    <n v="4828"/>
    <s v="CA-2014-152562"/>
    <d v="2014-11-01T00:00:00"/>
    <d v="2014-11-08T00:00:00"/>
    <s v="Standard Class"/>
    <s v="JO-15145"/>
    <s v="Jack O'Briant"/>
    <s v="Corporate"/>
    <s v="United States"/>
    <x v="102"/>
    <x v="0"/>
    <n v="40475"/>
    <s v="South"/>
    <s v="OFF-ST-10000464"/>
    <s v="Office Supplies"/>
    <s v="Storage"/>
    <s v="Multi-Use Personal File Cart and Caster Set, Three Stacking Bins"/>
    <x v="2876"/>
    <n v="2"/>
    <n v="0"/>
    <n v="19.465600000000002"/>
  </r>
  <r>
    <n v="4829"/>
    <s v="CA-2014-152562"/>
    <d v="2014-11-01T00:00:00"/>
    <d v="2014-11-08T00:00:00"/>
    <s v="Standard Class"/>
    <s v="JO-15145"/>
    <s v="Jack O'Briant"/>
    <s v="Corporate"/>
    <s v="United States"/>
    <x v="102"/>
    <x v="0"/>
    <n v="40475"/>
    <s v="South"/>
    <s v="OFF-AR-10001919"/>
    <s v="Office Supplies"/>
    <s v="Art"/>
    <s v="OIC #2 Pencils, Medium Soft"/>
    <x v="719"/>
    <n v="3"/>
    <n v="0"/>
    <n v="1.6355999999999997"/>
  </r>
  <r>
    <n v="4830"/>
    <s v="CA-2016-152408"/>
    <d v="2016-05-15T00:00:00"/>
    <d v="2016-05-21T00:00:00"/>
    <s v="Standard Class"/>
    <s v="TT-21220"/>
    <s v="Thomas Thornton"/>
    <s v="Consumer"/>
    <s v="United States"/>
    <x v="20"/>
    <x v="15"/>
    <n v="10035"/>
    <s v="East"/>
    <s v="OFF-BI-10002393"/>
    <s v="Office Supplies"/>
    <s v="Binders"/>
    <s v="Binder Posts"/>
    <x v="3604"/>
    <n v="3"/>
    <n v="0.2"/>
    <n v="4.4771999999999998"/>
  </r>
  <r>
    <n v="4831"/>
    <s v="CA-2014-120278"/>
    <d v="2014-11-07T00:00:00"/>
    <d v="2014-11-12T00:00:00"/>
    <s v="Standard Class"/>
    <s v="MS-17365"/>
    <s v="Maribeth Schnelling"/>
    <s v="Consumer"/>
    <s v="United States"/>
    <x v="421"/>
    <x v="6"/>
    <n v="54401"/>
    <s v="Central"/>
    <s v="OFF-AP-10001293"/>
    <s v="Office Supplies"/>
    <s v="Appliances"/>
    <s v="Belkin 8 Outlet Surge Protector"/>
    <x v="3605"/>
    <n v="6"/>
    <n v="0"/>
    <n v="68.846399999999988"/>
  </r>
  <r>
    <n v="4832"/>
    <s v="CA-2014-120278"/>
    <d v="2014-11-07T00:00:00"/>
    <d v="2014-11-12T00:00:00"/>
    <s v="Standard Class"/>
    <s v="MS-17365"/>
    <s v="Maribeth Schnelling"/>
    <s v="Consumer"/>
    <s v="United States"/>
    <x v="421"/>
    <x v="6"/>
    <n v="54401"/>
    <s v="Central"/>
    <s v="OFF-ST-10004258"/>
    <s v="Office Supplies"/>
    <s v="Storage"/>
    <s v="Portable Personal File Box"/>
    <x v="905"/>
    <n v="3"/>
    <n v="0"/>
    <n v="9.8901000000000039"/>
  </r>
  <r>
    <n v="4833"/>
    <s v="CA-2014-120278"/>
    <d v="2014-11-07T00:00:00"/>
    <d v="2014-11-12T00:00:00"/>
    <s v="Standard Class"/>
    <s v="MS-17365"/>
    <s v="Maribeth Schnelling"/>
    <s v="Consumer"/>
    <s v="United States"/>
    <x v="421"/>
    <x v="6"/>
    <n v="54401"/>
    <s v="Central"/>
    <s v="OFF-ST-10002214"/>
    <s v="Office Supplies"/>
    <s v="Storage"/>
    <s v="X-Rack File for Hanging Folders"/>
    <x v="2433"/>
    <n v="2"/>
    <n v="0"/>
    <n v="5.8707999999999991"/>
  </r>
  <r>
    <n v="4834"/>
    <s v="CA-2014-120278"/>
    <d v="2014-11-07T00:00:00"/>
    <d v="2014-11-12T00:00:00"/>
    <s v="Standard Class"/>
    <s v="MS-17365"/>
    <s v="Maribeth Schnelling"/>
    <s v="Consumer"/>
    <s v="United States"/>
    <x v="421"/>
    <x v="6"/>
    <n v="54401"/>
    <s v="Central"/>
    <s v="OFF-BI-10004970"/>
    <s v="Office Supplies"/>
    <s v="Binders"/>
    <s v="ACCOHIDE 3-Ring Binder, Blue, 1&quot;"/>
    <x v="714"/>
    <n v="3"/>
    <n v="0"/>
    <n v="5.8232999999999997"/>
  </r>
  <r>
    <n v="4835"/>
    <s v="CA-2017-167661"/>
    <d v="2017-10-05T00:00:00"/>
    <d v="2017-10-10T00:00:00"/>
    <s v="Standard Class"/>
    <s v="MP-18175"/>
    <s v="Mike Pelletier"/>
    <s v="Home Office"/>
    <s v="United States"/>
    <x v="8"/>
    <x v="1"/>
    <n v="94110"/>
    <s v="West"/>
    <s v="OFF-BI-10002571"/>
    <s v="Office Supplies"/>
    <s v="Binders"/>
    <s v="Avery Framed View Binder, EZD Ring (Locking), Navy, 1 1/2&quot;"/>
    <x v="3089"/>
    <n v="5"/>
    <n v="0.2"/>
    <n v="13.472999999999999"/>
  </r>
  <r>
    <n v="4836"/>
    <s v="CA-2017-167661"/>
    <d v="2017-10-05T00:00:00"/>
    <d v="2017-10-10T00:00:00"/>
    <s v="Standard Class"/>
    <s v="MP-18175"/>
    <s v="Mike Pelletier"/>
    <s v="Home Office"/>
    <s v="United States"/>
    <x v="8"/>
    <x v="1"/>
    <n v="94110"/>
    <s v="West"/>
    <s v="OFF-PA-10002581"/>
    <s v="Office Supplies"/>
    <s v="Paper"/>
    <s v="Xerox 1951"/>
    <x v="1168"/>
    <n v="2"/>
    <n v="0"/>
    <n v="27.881999999999998"/>
  </r>
  <r>
    <n v="4837"/>
    <s v="CA-2017-167661"/>
    <d v="2017-10-05T00:00:00"/>
    <d v="2017-10-10T00:00:00"/>
    <s v="Standard Class"/>
    <s v="MP-18175"/>
    <s v="Mike Pelletier"/>
    <s v="Home Office"/>
    <s v="United States"/>
    <x v="8"/>
    <x v="1"/>
    <n v="94110"/>
    <s v="West"/>
    <s v="OFF-BI-10001097"/>
    <s v="Office Supplies"/>
    <s v="Binders"/>
    <s v="Avery Hole Reinforcements"/>
    <x v="958"/>
    <n v="4"/>
    <n v="0.2"/>
    <n v="7.2267999999999999"/>
  </r>
  <r>
    <n v="4838"/>
    <s v="CA-2017-106831"/>
    <d v="2017-06-01T00:00:00"/>
    <d v="2017-06-03T00:00:00"/>
    <s v="First Class"/>
    <s v="FH-14350"/>
    <s v="Fred Harton"/>
    <s v="Consumer"/>
    <s v="United States"/>
    <x v="65"/>
    <x v="24"/>
    <n v="43017"/>
    <s v="East"/>
    <s v="OFF-BI-10003429"/>
    <s v="Office Supplies"/>
    <s v="Binders"/>
    <s v="Cardinal HOLDit! Binder Insert Strips,Extra Strips"/>
    <x v="3606"/>
    <n v="2"/>
    <n v="0.7"/>
    <n v="-2.6585999999999999"/>
  </r>
  <r>
    <n v="4839"/>
    <s v="CA-2017-106831"/>
    <d v="2017-06-01T00:00:00"/>
    <d v="2017-06-03T00:00:00"/>
    <s v="First Class"/>
    <s v="FH-14350"/>
    <s v="Fred Harton"/>
    <s v="Consumer"/>
    <s v="United States"/>
    <x v="65"/>
    <x v="24"/>
    <n v="43017"/>
    <s v="East"/>
    <s v="OFF-PA-10000682"/>
    <s v="Office Supplies"/>
    <s v="Paper"/>
    <s v="Xerox 1924"/>
    <x v="3607"/>
    <n v="6"/>
    <n v="0.2"/>
    <n v="10.057200000000002"/>
  </r>
  <r>
    <n v="4840"/>
    <s v="CA-2017-106831"/>
    <d v="2017-06-01T00:00:00"/>
    <d v="2017-06-03T00:00:00"/>
    <s v="First Class"/>
    <s v="FH-14350"/>
    <s v="Fred Harton"/>
    <s v="Consumer"/>
    <s v="United States"/>
    <x v="65"/>
    <x v="24"/>
    <n v="43017"/>
    <s v="East"/>
    <s v="TEC-PH-10001700"/>
    <s v="Technology"/>
    <s v="Phones"/>
    <s v="Panasonic KX-TG6844B Expandable Digital Cordless Telephone"/>
    <x v="3608"/>
    <n v="4"/>
    <n v="0.4"/>
    <n v="-34.314799999999991"/>
  </r>
  <r>
    <n v="4841"/>
    <s v="CA-2017-154123"/>
    <d v="2017-11-20T00:00:00"/>
    <d v="2017-11-25T00:00:00"/>
    <s v="Standard Class"/>
    <s v="SC-20050"/>
    <s v="Sample Company A"/>
    <s v="Home Office"/>
    <s v="United States"/>
    <x v="0"/>
    <x v="0"/>
    <n v="42420"/>
    <s v="South"/>
    <s v="FUR-FU-10000629"/>
    <s v="Furniture"/>
    <s v="Furnishings"/>
    <s v="9-3/4 Diameter Round Wall Clock"/>
    <x v="3609"/>
    <n v="2"/>
    <n v="0"/>
    <n v="11.583600000000001"/>
  </r>
  <r>
    <n v="4842"/>
    <s v="CA-2016-136049"/>
    <d v="2016-12-23T00:00:00"/>
    <d v="2016-12-28T00:00:00"/>
    <s v="Standard Class"/>
    <s v="NM-18520"/>
    <s v="Neoma Murray"/>
    <s v="Consumer"/>
    <s v="United States"/>
    <x v="256"/>
    <x v="24"/>
    <n v="43402"/>
    <s v="East"/>
    <s v="OFF-BI-10001267"/>
    <s v="Office Supplies"/>
    <s v="Binders"/>
    <s v="Universal Recycled Hanging Pressboard Report Binders, Letter Size"/>
    <x v="3610"/>
    <n v="3"/>
    <n v="0.7"/>
    <n v="-4.0722000000000023"/>
  </r>
  <r>
    <n v="4843"/>
    <s v="CA-2017-118402"/>
    <d v="2017-09-29T00:00:00"/>
    <d v="2017-10-04T00:00:00"/>
    <s v="Standard Class"/>
    <s v="JO-15280"/>
    <s v="Jas O'Carroll"/>
    <s v="Consumer"/>
    <s v="United States"/>
    <x v="26"/>
    <x v="18"/>
    <n v="38109"/>
    <s v="South"/>
    <s v="OFF-ST-10001418"/>
    <s v="Office Supplies"/>
    <s v="Storage"/>
    <s v="Carina Media Storage Towers in Natural &amp; Black"/>
    <x v="3611"/>
    <n v="5"/>
    <n v="0.2"/>
    <n v="-54.881999999999998"/>
  </r>
  <r>
    <n v="4844"/>
    <s v="US-2016-139388"/>
    <d v="2016-11-07T00:00:00"/>
    <d v="2016-11-09T00:00:00"/>
    <s v="First Class"/>
    <s v="CC-12475"/>
    <s v="Cindy Chapman"/>
    <s v="Consumer"/>
    <s v="United States"/>
    <x v="80"/>
    <x v="30"/>
    <n v="8701"/>
    <s v="East"/>
    <s v="OFF-FA-10004968"/>
    <s v="Office Supplies"/>
    <s v="Fasteners"/>
    <s v="Rubber Band Ball"/>
    <x v="3612"/>
    <n v="4"/>
    <n v="0"/>
    <n v="0.2992000000000008"/>
  </r>
  <r>
    <n v="4845"/>
    <s v="US-2014-128685"/>
    <d v="2014-04-04T00:00:00"/>
    <d v="2014-04-05T00:00:00"/>
    <s v="First Class"/>
    <s v="MZ-17515"/>
    <s v="Mary Zewe"/>
    <s v="Corporate"/>
    <s v="United States"/>
    <x v="1"/>
    <x v="1"/>
    <n v="90008"/>
    <s v="West"/>
    <s v="OFF-BI-10004140"/>
    <s v="Office Supplies"/>
    <s v="Binders"/>
    <s v="Avery Non-Stick Binders"/>
    <x v="1600"/>
    <n v="2"/>
    <n v="0.2"/>
    <n v="2.2449999999999992"/>
  </r>
  <r>
    <n v="4846"/>
    <s v="CA-2015-124044"/>
    <d v="2015-07-23T00:00:00"/>
    <d v="2015-07-26T00:00:00"/>
    <s v="Second Class"/>
    <s v="MS-17830"/>
    <s v="Melanie Seite"/>
    <s v="Consumer"/>
    <s v="United States"/>
    <x v="30"/>
    <x v="15"/>
    <n v="14609"/>
    <s v="East"/>
    <s v="OFF-BI-10003460"/>
    <s v="Office Supplies"/>
    <s v="Binders"/>
    <s v="Acco 3-Hole Punch"/>
    <x v="3613"/>
    <n v="3"/>
    <n v="0.2"/>
    <n v="3.6791999999999998"/>
  </r>
  <r>
    <n v="4847"/>
    <s v="CA-2014-164469"/>
    <d v="2014-06-25T00:00:00"/>
    <d v="2014-06-27T00:00:00"/>
    <s v="Second Class"/>
    <s v="GK-14620"/>
    <s v="Grace Kelly"/>
    <s v="Corporate"/>
    <s v="United States"/>
    <x v="127"/>
    <x v="21"/>
    <n v="97301"/>
    <s v="West"/>
    <s v="TEC-PH-10002115"/>
    <s v="Technology"/>
    <s v="Phones"/>
    <s v="Plantronics 81402"/>
    <x v="1274"/>
    <n v="5"/>
    <n v="0.2"/>
    <n v="19.796999999999997"/>
  </r>
  <r>
    <n v="4848"/>
    <s v="CA-2014-164469"/>
    <d v="2014-06-25T00:00:00"/>
    <d v="2014-06-27T00:00:00"/>
    <s v="Second Class"/>
    <s v="GK-14620"/>
    <s v="Grace Kelly"/>
    <s v="Corporate"/>
    <s v="United States"/>
    <x v="127"/>
    <x v="21"/>
    <n v="97301"/>
    <s v="West"/>
    <s v="OFF-AR-10003478"/>
    <s v="Office Supplies"/>
    <s v="Art"/>
    <s v="Avery Hi-Liter EverBold Pen Style Fluorescent Highlighters, 4/Pack"/>
    <x v="3614"/>
    <n v="11"/>
    <n v="0.2"/>
    <n v="17.908000000000001"/>
  </r>
  <r>
    <n v="4849"/>
    <s v="CA-2014-164469"/>
    <d v="2014-06-25T00:00:00"/>
    <d v="2014-06-27T00:00:00"/>
    <s v="Second Class"/>
    <s v="GK-14620"/>
    <s v="Grace Kelly"/>
    <s v="Corporate"/>
    <s v="United States"/>
    <x v="127"/>
    <x v="21"/>
    <n v="97301"/>
    <s v="West"/>
    <s v="OFF-AR-10000475"/>
    <s v="Office Supplies"/>
    <s v="Art"/>
    <s v="Hunt BOSTON Vista Battery-Operated Pencil Sharpener, Black"/>
    <x v="1747"/>
    <n v="1"/>
    <n v="0.2"/>
    <n v="0.8162000000000007"/>
  </r>
  <r>
    <n v="4850"/>
    <s v="CA-2014-107818"/>
    <d v="2014-09-08T00:00:00"/>
    <d v="2014-09-14T00:00:00"/>
    <s v="Standard Class"/>
    <s v="MC-17275"/>
    <s v="Marc Crier"/>
    <s v="Consumer"/>
    <s v="United States"/>
    <x v="422"/>
    <x v="4"/>
    <n v="99301"/>
    <s v="West"/>
    <s v="OFF-AR-10003045"/>
    <s v="Office Supplies"/>
    <s v="Art"/>
    <s v="Prang Colored Pencils"/>
    <x v="490"/>
    <n v="2"/>
    <n v="0"/>
    <n v="2.6459999999999999"/>
  </r>
  <r>
    <n v="4851"/>
    <s v="CA-2014-107818"/>
    <d v="2014-09-08T00:00:00"/>
    <d v="2014-09-14T00:00:00"/>
    <s v="Standard Class"/>
    <s v="MC-17275"/>
    <s v="Marc Crier"/>
    <s v="Consumer"/>
    <s v="United States"/>
    <x v="422"/>
    <x v="4"/>
    <n v="99301"/>
    <s v="West"/>
    <s v="FUR-CH-10000454"/>
    <s v="Furniture"/>
    <s v="Chairs"/>
    <s v="Hon Deluxe Fabric Upholstered Stacking Chairs, Rounded Back"/>
    <x v="3615"/>
    <n v="5"/>
    <n v="0.2"/>
    <n v="121.98999999999992"/>
  </r>
  <r>
    <n v="4852"/>
    <s v="CA-2014-107818"/>
    <d v="2014-09-08T00:00:00"/>
    <d v="2014-09-14T00:00:00"/>
    <s v="Standard Class"/>
    <s v="MC-17275"/>
    <s v="Marc Crier"/>
    <s v="Consumer"/>
    <s v="United States"/>
    <x v="422"/>
    <x v="4"/>
    <n v="99301"/>
    <s v="West"/>
    <s v="OFF-AR-10000380"/>
    <s v="Office Supplies"/>
    <s v="Art"/>
    <s v="Hunt PowerHouse Electric Pencil Sharpener, Blue"/>
    <x v="3616"/>
    <n v="8"/>
    <n v="0"/>
    <n v="91.151999999999958"/>
  </r>
  <r>
    <n v="4853"/>
    <s v="CA-2014-107818"/>
    <d v="2014-09-08T00:00:00"/>
    <d v="2014-09-14T00:00:00"/>
    <s v="Standard Class"/>
    <s v="MC-17275"/>
    <s v="Marc Crier"/>
    <s v="Consumer"/>
    <s v="United States"/>
    <x v="422"/>
    <x v="4"/>
    <n v="99301"/>
    <s v="West"/>
    <s v="OFF-ST-10000736"/>
    <s v="Office Supplies"/>
    <s v="Storage"/>
    <s v="Carina Double Wide Media Storage Towers in Natural &amp; Black"/>
    <x v="1065"/>
    <n v="6"/>
    <n v="0"/>
    <n v="19.43519999999998"/>
  </r>
  <r>
    <n v="4854"/>
    <s v="CA-2014-113320"/>
    <d v="2014-12-12T00:00:00"/>
    <d v="2014-12-15T00:00:00"/>
    <s v="Second Class"/>
    <s v="LH-17155"/>
    <s v="Logan Haushalter"/>
    <s v="Consumer"/>
    <s v="United States"/>
    <x v="182"/>
    <x v="1"/>
    <n v="94601"/>
    <s v="West"/>
    <s v="FUR-FU-10004270"/>
    <s v="Furniture"/>
    <s v="Furnishings"/>
    <s v="Eldon Image Series Desk Accessories, Burgundy"/>
    <x v="3617"/>
    <n v="3"/>
    <n v="0"/>
    <n v="4.5144000000000002"/>
  </r>
  <r>
    <n v="4855"/>
    <s v="CA-2014-113320"/>
    <d v="2014-12-12T00:00:00"/>
    <d v="2014-12-15T00:00:00"/>
    <s v="Second Class"/>
    <s v="LH-17155"/>
    <s v="Logan Haushalter"/>
    <s v="Consumer"/>
    <s v="United States"/>
    <x v="182"/>
    <x v="1"/>
    <n v="94601"/>
    <s v="West"/>
    <s v="OFF-ST-10000617"/>
    <s v="Office Supplies"/>
    <s v="Storage"/>
    <s v="Woodgrain Magazine Files by Perma"/>
    <x v="3090"/>
    <n v="3"/>
    <n v="0"/>
    <n v="0.62579999999999902"/>
  </r>
  <r>
    <n v="4856"/>
    <s v="CA-2014-113320"/>
    <d v="2014-12-12T00:00:00"/>
    <d v="2014-12-15T00:00:00"/>
    <s v="Second Class"/>
    <s v="LH-17155"/>
    <s v="Logan Haushalter"/>
    <s v="Consumer"/>
    <s v="United States"/>
    <x v="182"/>
    <x v="1"/>
    <n v="94601"/>
    <s v="West"/>
    <s v="FUR-FU-10001706"/>
    <s v="Furniture"/>
    <s v="Furnishings"/>
    <s v="Longer-Life Soft White Bulbs"/>
    <x v="357"/>
    <n v="3"/>
    <n v="0"/>
    <n v="4.4352"/>
  </r>
  <r>
    <n v="4857"/>
    <s v="CA-2015-137526"/>
    <d v="2015-01-13T00:00:00"/>
    <d v="2015-01-17T00:00:00"/>
    <s v="Standard Class"/>
    <s v="PB-19150"/>
    <s v="Philip Brown"/>
    <s v="Consumer"/>
    <s v="United States"/>
    <x v="1"/>
    <x v="1"/>
    <n v="90004"/>
    <s v="West"/>
    <s v="OFF-BI-10003364"/>
    <s v="Office Supplies"/>
    <s v="Binders"/>
    <s v="Binding Machine Supplies"/>
    <x v="823"/>
    <n v="3"/>
    <n v="0.2"/>
    <n v="24.502800000000001"/>
  </r>
  <r>
    <n v="4858"/>
    <s v="CA-2015-137526"/>
    <d v="2015-01-13T00:00:00"/>
    <d v="2015-01-17T00:00:00"/>
    <s v="Standard Class"/>
    <s v="PB-19150"/>
    <s v="Philip Brown"/>
    <s v="Consumer"/>
    <s v="United States"/>
    <x v="1"/>
    <x v="1"/>
    <n v="90004"/>
    <s v="West"/>
    <s v="FUR-FU-10001861"/>
    <s v="Furniture"/>
    <s v="Furnishings"/>
    <s v="Floodlight Indoor Halogen Bulbs, 1 Bulb per Pack, 60 Watts"/>
    <x v="292"/>
    <n v="4"/>
    <n v="0"/>
    <n v="38.023999999999994"/>
  </r>
  <r>
    <n v="4859"/>
    <s v="CA-2015-137526"/>
    <d v="2015-01-13T00:00:00"/>
    <d v="2015-01-17T00:00:00"/>
    <s v="Standard Class"/>
    <s v="PB-19150"/>
    <s v="Philip Brown"/>
    <s v="Consumer"/>
    <s v="United States"/>
    <x v="1"/>
    <x v="1"/>
    <n v="90004"/>
    <s v="West"/>
    <s v="FUR-FU-10004845"/>
    <s v="Furniture"/>
    <s v="Furnishings"/>
    <s v="Deflect-o EconoMat Nonstudded, No Bevel Mat"/>
    <x v="3618"/>
    <n v="9"/>
    <n v="0"/>
    <n v="92.969999999999985"/>
  </r>
  <r>
    <n v="4860"/>
    <s v="CA-2017-136063"/>
    <d v="2017-12-15T00:00:00"/>
    <d v="2017-12-19T00:00:00"/>
    <s v="Standard Class"/>
    <s v="SS-20140"/>
    <s v="Saphhira Shifley"/>
    <s v="Corporate"/>
    <s v="United States"/>
    <x v="423"/>
    <x v="10"/>
    <n v="60302"/>
    <s v="Central"/>
    <s v="OFF-AR-10000823"/>
    <s v="Office Supplies"/>
    <s v="Art"/>
    <s v="Newell 307"/>
    <x v="1330"/>
    <n v="7"/>
    <n v="0.2"/>
    <n v="1.0192000000000001"/>
  </r>
  <r>
    <n v="4861"/>
    <s v="CA-2016-101546"/>
    <d v="2016-12-18T00:00:00"/>
    <d v="2016-12-24T00:00:00"/>
    <s v="Standard Class"/>
    <s v="GK-14620"/>
    <s v="Grace Kelly"/>
    <s v="Corporate"/>
    <s v="United States"/>
    <x v="73"/>
    <x v="30"/>
    <n v="7960"/>
    <s v="East"/>
    <s v="OFF-BI-10001359"/>
    <s v="Office Supplies"/>
    <s v="Binders"/>
    <s v="GBC DocuBind TL300 Electric Binding System"/>
    <x v="1639"/>
    <n v="2"/>
    <n v="0"/>
    <n v="843.17059999999992"/>
  </r>
  <r>
    <n v="4862"/>
    <s v="CA-2014-138940"/>
    <d v="2014-04-11T00:00:00"/>
    <d v="2014-04-16T00:00:00"/>
    <s v="Second Class"/>
    <s v="GM-14455"/>
    <s v="Gary Mitchum"/>
    <s v="Home Office"/>
    <s v="United States"/>
    <x v="89"/>
    <x v="5"/>
    <n v="78745"/>
    <s v="Central"/>
    <s v="TEC-PH-10001835"/>
    <s v="Technology"/>
    <s v="Phones"/>
    <s v="Jawbone JAMBOX Wireless Bluetooth Speaker"/>
    <x v="3619"/>
    <n v="6"/>
    <n v="0.2"/>
    <n v="265.42320000000001"/>
  </r>
  <r>
    <n v="4863"/>
    <s v="CA-2016-125164"/>
    <d v="2016-11-10T00:00:00"/>
    <d v="2016-11-14T00:00:00"/>
    <s v="Standard Class"/>
    <s v="SH-19975"/>
    <s v="Sally Hughsby"/>
    <s v="Corporate"/>
    <s v="United States"/>
    <x v="20"/>
    <x v="15"/>
    <n v="10011"/>
    <s v="East"/>
    <s v="OFF-BI-10001191"/>
    <s v="Office Supplies"/>
    <s v="Binders"/>
    <s v="Canvas Sectional Post Binders"/>
    <x v="3620"/>
    <n v="1"/>
    <n v="0.2"/>
    <n v="7.3834"/>
  </r>
  <r>
    <n v="4864"/>
    <s v="CA-2016-125164"/>
    <d v="2016-11-10T00:00:00"/>
    <d v="2016-11-14T00:00:00"/>
    <s v="Standard Class"/>
    <s v="SH-19975"/>
    <s v="Sally Hughsby"/>
    <s v="Corporate"/>
    <s v="United States"/>
    <x v="20"/>
    <x v="15"/>
    <n v="10011"/>
    <s v="East"/>
    <s v="OFF-BI-10003982"/>
    <s v="Office Supplies"/>
    <s v="Binders"/>
    <s v="Wilson Jones Century Plastic Molded Ring Binders"/>
    <x v="3621"/>
    <n v="3"/>
    <n v="0.2"/>
    <n v="16.823699999999999"/>
  </r>
  <r>
    <n v="4865"/>
    <s v="CA-2017-163531"/>
    <d v="2017-06-26T00:00:00"/>
    <d v="2017-06-30T00:00:00"/>
    <s v="Standard Class"/>
    <s v="SC-20725"/>
    <s v="Steven Cartwright"/>
    <s v="Consumer"/>
    <s v="United States"/>
    <x v="20"/>
    <x v="15"/>
    <n v="10024"/>
    <s v="East"/>
    <s v="TEC-PH-10001425"/>
    <s v="Technology"/>
    <s v="Phones"/>
    <s v="Mophie Juice Pack Helium for iPhone"/>
    <x v="764"/>
    <n v="3"/>
    <n v="0"/>
    <n v="67.191599999999994"/>
  </r>
  <r>
    <n v="4866"/>
    <s v="CA-2017-122490"/>
    <d v="2017-11-13T00:00:00"/>
    <d v="2017-11-18T00:00:00"/>
    <s v="Standard Class"/>
    <s v="TT-21070"/>
    <s v="Ted Trevino"/>
    <s v="Consumer"/>
    <s v="United States"/>
    <x v="4"/>
    <x v="4"/>
    <n v="98103"/>
    <s v="West"/>
    <s v="FUR-CH-10001215"/>
    <s v="Furniture"/>
    <s v="Chairs"/>
    <s v="Global Troy Executive Leather Low-Back Tilter"/>
    <x v="3622"/>
    <n v="6"/>
    <n v="0.2"/>
    <n v="150.29399999999998"/>
  </r>
  <r>
    <n v="4867"/>
    <s v="CA-2017-122490"/>
    <d v="2017-11-13T00:00:00"/>
    <d v="2017-11-18T00:00:00"/>
    <s v="Standard Class"/>
    <s v="TT-21070"/>
    <s v="Ted Trevino"/>
    <s v="Consumer"/>
    <s v="United States"/>
    <x v="4"/>
    <x v="4"/>
    <n v="98103"/>
    <s v="West"/>
    <s v="OFF-BI-10001718"/>
    <s v="Office Supplies"/>
    <s v="Binders"/>
    <s v="GBC DocuBind P50 Personal Binding Machine"/>
    <x v="3623"/>
    <n v="11"/>
    <n v="0.2"/>
    <n v="190.02059999999997"/>
  </r>
  <r>
    <n v="4868"/>
    <s v="CA-2017-122490"/>
    <d v="2017-11-13T00:00:00"/>
    <d v="2017-11-18T00:00:00"/>
    <s v="Standard Class"/>
    <s v="TT-21070"/>
    <s v="Ted Trevino"/>
    <s v="Consumer"/>
    <s v="United States"/>
    <x v="4"/>
    <x v="4"/>
    <n v="98103"/>
    <s v="West"/>
    <s v="OFF-ST-10000991"/>
    <s v="Office Supplies"/>
    <s v="Storage"/>
    <s v="Space Solutions HD Industrial Steel Shelving."/>
    <x v="3216"/>
    <n v="3"/>
    <n v="0"/>
    <n v="10.347300000000004"/>
  </r>
  <r>
    <n v="4869"/>
    <s v="CA-2017-122490"/>
    <d v="2017-11-13T00:00:00"/>
    <d v="2017-11-18T00:00:00"/>
    <s v="Standard Class"/>
    <s v="TT-21070"/>
    <s v="Ted Trevino"/>
    <s v="Consumer"/>
    <s v="United States"/>
    <x v="4"/>
    <x v="4"/>
    <n v="98103"/>
    <s v="West"/>
    <s v="OFF-LA-10001613"/>
    <s v="Office Supplies"/>
    <s v="Labels"/>
    <s v="Avery File Folder Labels"/>
    <x v="880"/>
    <n v="3"/>
    <n v="0"/>
    <n v="4.2336"/>
  </r>
  <r>
    <n v="4870"/>
    <s v="CA-2017-131366"/>
    <d v="2017-11-24T00:00:00"/>
    <d v="2017-11-29T00:00:00"/>
    <s v="Standard Class"/>
    <s v="SC-20440"/>
    <s v="Shaun Chance"/>
    <s v="Corporate"/>
    <s v="United States"/>
    <x v="152"/>
    <x v="9"/>
    <n v="17602"/>
    <s v="East"/>
    <s v="TEC-PH-10003437"/>
    <s v="Technology"/>
    <s v="Phones"/>
    <s v="Blue Parrot B250XT Professional Grade Wireless Bluetooth Headset with"/>
    <x v="3624"/>
    <n v="2"/>
    <n v="0.4"/>
    <n v="-14.998000000000012"/>
  </r>
  <r>
    <n v="4871"/>
    <s v="CA-2017-131366"/>
    <d v="2017-11-24T00:00:00"/>
    <d v="2017-11-29T00:00:00"/>
    <s v="Standard Class"/>
    <s v="SC-20440"/>
    <s v="Shaun Chance"/>
    <s v="Corporate"/>
    <s v="United States"/>
    <x v="152"/>
    <x v="9"/>
    <n v="17602"/>
    <s v="East"/>
    <s v="OFF-PA-10000675"/>
    <s v="Office Supplies"/>
    <s v="Paper"/>
    <s v="Xerox 1919"/>
    <x v="2343"/>
    <n v="7"/>
    <n v="0.2"/>
    <n v="83.209699999999998"/>
  </r>
  <r>
    <n v="4872"/>
    <s v="CA-2017-164042"/>
    <d v="2017-05-23T00:00:00"/>
    <d v="2017-05-27T00:00:00"/>
    <s v="Standard Class"/>
    <s v="KL-16645"/>
    <s v="Ken Lonsdale"/>
    <s v="Consumer"/>
    <s v="United States"/>
    <x v="12"/>
    <x v="5"/>
    <n v="77095"/>
    <s v="Central"/>
    <s v="OFF-FA-10000840"/>
    <s v="Office Supplies"/>
    <s v="Fasteners"/>
    <s v="OIC Thumb-Tacks"/>
    <x v="3625"/>
    <n v="2"/>
    <n v="0.2"/>
    <n v="0.61559999999999993"/>
  </r>
  <r>
    <n v="4873"/>
    <s v="CA-2017-164042"/>
    <d v="2017-05-23T00:00:00"/>
    <d v="2017-05-27T00:00:00"/>
    <s v="Standard Class"/>
    <s v="KL-16645"/>
    <s v="Ken Lonsdale"/>
    <s v="Consumer"/>
    <s v="United States"/>
    <x v="12"/>
    <x v="5"/>
    <n v="77095"/>
    <s v="Central"/>
    <s v="OFF-AP-10001947"/>
    <s v="Office Supplies"/>
    <s v="Appliances"/>
    <s v="Acco 6 Outlet Guardian Premium Plus Surge Suppressor"/>
    <x v="3626"/>
    <n v="5"/>
    <n v="0.8"/>
    <n v="-46.716000000000008"/>
  </r>
  <r>
    <n v="4874"/>
    <s v="CA-2017-164042"/>
    <d v="2017-05-23T00:00:00"/>
    <d v="2017-05-27T00:00:00"/>
    <s v="Standard Class"/>
    <s v="KL-16645"/>
    <s v="Ken Lonsdale"/>
    <s v="Consumer"/>
    <s v="United States"/>
    <x v="12"/>
    <x v="5"/>
    <n v="77095"/>
    <s v="Central"/>
    <s v="OFF-ST-10002301"/>
    <s v="Office Supplies"/>
    <s v="Storage"/>
    <s v="Tennsco Commercial Shelving"/>
    <x v="3627"/>
    <n v="3"/>
    <n v="0.2"/>
    <n v="-11.593800000000005"/>
  </r>
  <r>
    <n v="4875"/>
    <s v="CA-2017-164042"/>
    <d v="2017-05-23T00:00:00"/>
    <d v="2017-05-27T00:00:00"/>
    <s v="Standard Class"/>
    <s v="KL-16645"/>
    <s v="Ken Lonsdale"/>
    <s v="Consumer"/>
    <s v="United States"/>
    <x v="12"/>
    <x v="5"/>
    <n v="77095"/>
    <s v="Central"/>
    <s v="OFF-BI-10001922"/>
    <s v="Office Supplies"/>
    <s v="Binders"/>
    <s v="Storex Dura Pro Binders"/>
    <x v="3628"/>
    <n v="1"/>
    <n v="0.8"/>
    <n v="-1.9602000000000008"/>
  </r>
  <r>
    <n v="4876"/>
    <s v="CA-2014-132864"/>
    <d v="2014-12-02T00:00:00"/>
    <d v="2014-12-07T00:00:00"/>
    <s v="Standard Class"/>
    <s v="KN-16390"/>
    <s v="Katherine Nockton"/>
    <s v="Corporate"/>
    <s v="United States"/>
    <x v="38"/>
    <x v="24"/>
    <n v="43229"/>
    <s v="East"/>
    <s v="TEC-AC-10001267"/>
    <s v="Technology"/>
    <s v="Accessories"/>
    <s v="Imation 32GB Pocket Pro USB 3.0 Flash Drive - 32 GB - Black - 1 P ..."/>
    <x v="600"/>
    <n v="5"/>
    <n v="0.2"/>
    <n v="29.950000000000003"/>
  </r>
  <r>
    <n v="4877"/>
    <s v="US-2014-155817"/>
    <d v="2014-10-03T00:00:00"/>
    <d v="2014-10-09T00:00:00"/>
    <s v="Standard Class"/>
    <s v="SL-20155"/>
    <s v="Sara Luxemburg"/>
    <s v="Home Office"/>
    <s v="United States"/>
    <x v="28"/>
    <x v="3"/>
    <n v="27707"/>
    <s v="South"/>
    <s v="OFF-ST-10000532"/>
    <s v="Office Supplies"/>
    <s v="Storage"/>
    <s v="Advantus Rolling Drawer Organizers"/>
    <x v="3629"/>
    <n v="2"/>
    <n v="0.2"/>
    <n v="4.6175999999999995"/>
  </r>
  <r>
    <n v="4878"/>
    <s v="US-2014-155817"/>
    <d v="2014-10-03T00:00:00"/>
    <d v="2014-10-09T00:00:00"/>
    <s v="Standard Class"/>
    <s v="SL-20155"/>
    <s v="Sara Luxemburg"/>
    <s v="Home Office"/>
    <s v="United States"/>
    <x v="28"/>
    <x v="3"/>
    <n v="27707"/>
    <s v="South"/>
    <s v="OFF-AR-10002335"/>
    <s v="Office Supplies"/>
    <s v="Art"/>
    <s v="DIXON Oriole Pencils"/>
    <x v="3630"/>
    <n v="3"/>
    <n v="0.2"/>
    <n v="0.46440000000000037"/>
  </r>
  <r>
    <n v="4879"/>
    <s v="US-2016-131891"/>
    <d v="2016-07-29T00:00:00"/>
    <d v="2016-07-31T00:00:00"/>
    <s v="First Class"/>
    <s v="PW-19240"/>
    <s v="Pierre Wener"/>
    <s v="Consumer"/>
    <s v="United States"/>
    <x v="424"/>
    <x v="2"/>
    <n v="32503"/>
    <s v="South"/>
    <s v="OFF-BI-10000201"/>
    <s v="Office Supplies"/>
    <s v="Binders"/>
    <s v="Avery Triangle Shaped Sheet Lifters, Black, 2/Pack"/>
    <x v="3631"/>
    <n v="3"/>
    <n v="0.7"/>
    <n v="-1.4760000000000004"/>
  </r>
  <r>
    <n v="4880"/>
    <s v="CA-2017-143567"/>
    <d v="2017-11-02T00:00:00"/>
    <d v="2017-11-05T00:00:00"/>
    <s v="Second Class"/>
    <s v="TB-21175"/>
    <s v="Thomas Boland"/>
    <s v="Corporate"/>
    <s v="United States"/>
    <x v="0"/>
    <x v="0"/>
    <n v="42420"/>
    <s v="South"/>
    <s v="OFF-EN-10004846"/>
    <s v="Office Supplies"/>
    <s v="Envelopes"/>
    <s v="Letter or Legal Size Expandable Poly String Tie Envelopes"/>
    <x v="3632"/>
    <n v="2"/>
    <n v="0"/>
    <n v="2.6068000000000002"/>
  </r>
  <r>
    <n v="4881"/>
    <s v="CA-2017-143567"/>
    <d v="2017-11-02T00:00:00"/>
    <d v="2017-11-05T00:00:00"/>
    <s v="Second Class"/>
    <s v="TB-21175"/>
    <s v="Thomas Boland"/>
    <s v="Corporate"/>
    <s v="United States"/>
    <x v="0"/>
    <x v="0"/>
    <n v="42420"/>
    <s v="South"/>
    <s v="FUR-CH-10000454"/>
    <s v="Furniture"/>
    <s v="Chairs"/>
    <s v="Hon Deluxe Fabric Upholstered Stacking Chairs, Rounded Back"/>
    <x v="3615"/>
    <n v="4"/>
    <n v="0"/>
    <n v="292.77599999999995"/>
  </r>
  <r>
    <n v="4882"/>
    <s v="CA-2017-143567"/>
    <d v="2017-11-02T00:00:00"/>
    <d v="2017-11-05T00:00:00"/>
    <s v="Second Class"/>
    <s v="TB-21175"/>
    <s v="Thomas Boland"/>
    <s v="Corporate"/>
    <s v="United States"/>
    <x v="0"/>
    <x v="0"/>
    <n v="42420"/>
    <s v="South"/>
    <s v="TEC-AC-10004145"/>
    <s v="Technology"/>
    <s v="Accessories"/>
    <s v="Logitech diNovo Edge Keyboard"/>
    <x v="3633"/>
    <n v="9"/>
    <n v="0"/>
    <n v="517.47930000000008"/>
  </r>
  <r>
    <n v="4883"/>
    <s v="CA-2017-143567"/>
    <d v="2017-11-02T00:00:00"/>
    <d v="2017-11-05T00:00:00"/>
    <s v="Second Class"/>
    <s v="TB-21175"/>
    <s v="Thomas Boland"/>
    <s v="Corporate"/>
    <s v="United States"/>
    <x v="0"/>
    <x v="0"/>
    <n v="42420"/>
    <s v="South"/>
    <s v="OFF-ST-10001580"/>
    <s v="Office Supplies"/>
    <s v="Storage"/>
    <s v="Super Decoflex Portable Personal File"/>
    <x v="3634"/>
    <n v="4"/>
    <n v="0"/>
    <n v="16.7776"/>
  </r>
  <r>
    <n v="4884"/>
    <s v="CA-2017-104080"/>
    <d v="2017-03-08T00:00:00"/>
    <d v="2017-03-15T00:00:00"/>
    <s v="Standard Class"/>
    <s v="AH-10210"/>
    <s v="Alan Hwang"/>
    <s v="Consumer"/>
    <s v="United States"/>
    <x v="125"/>
    <x v="1"/>
    <n v="92804"/>
    <s v="West"/>
    <s v="OFF-BI-10003876"/>
    <s v="Office Supplies"/>
    <s v="Binders"/>
    <s v="Green Canvas Binder for 8-1/2&quot; x 14&quot; Sheets"/>
    <x v="3635"/>
    <n v="5"/>
    <n v="0.2"/>
    <n v="64.199999999999989"/>
  </r>
  <r>
    <n v="4885"/>
    <s v="CA-2017-104080"/>
    <d v="2017-03-08T00:00:00"/>
    <d v="2017-03-15T00:00:00"/>
    <s v="Standard Class"/>
    <s v="AH-10210"/>
    <s v="Alan Hwang"/>
    <s v="Consumer"/>
    <s v="United States"/>
    <x v="125"/>
    <x v="1"/>
    <n v="92804"/>
    <s v="West"/>
    <s v="OFF-AR-10001972"/>
    <s v="Office Supplies"/>
    <s v="Art"/>
    <s v="Newell 323"/>
    <x v="3636"/>
    <n v="2"/>
    <n v="0"/>
    <n v="0.87360000000000015"/>
  </r>
  <r>
    <n v="4886"/>
    <s v="CA-2014-151379"/>
    <d v="2014-12-16T00:00:00"/>
    <d v="2014-12-20T00:00:00"/>
    <s v="Standard Class"/>
    <s v="SC-20695"/>
    <s v="Steve Chapman"/>
    <s v="Corporate"/>
    <s v="United States"/>
    <x v="66"/>
    <x v="12"/>
    <n v="48227"/>
    <s v="Central"/>
    <s v="OFF-PA-10000595"/>
    <s v="Office Supplies"/>
    <s v="Paper"/>
    <s v="Xerox 1929"/>
    <x v="1159"/>
    <n v="5"/>
    <n v="0"/>
    <n v="52.531999999999996"/>
  </r>
  <r>
    <n v="4887"/>
    <s v="CA-2016-163167"/>
    <d v="2016-11-28T00:00:00"/>
    <d v="2016-12-01T00:00:00"/>
    <s v="Second Class"/>
    <s v="RF-19345"/>
    <s v="Randy Ferguson"/>
    <s v="Corporate"/>
    <s v="United States"/>
    <x v="419"/>
    <x v="32"/>
    <n v="30062"/>
    <s v="South"/>
    <s v="FUR-CH-10004477"/>
    <s v="Furniture"/>
    <s v="Chairs"/>
    <s v="Global Push Button Manager's Chair, Indigo"/>
    <x v="3637"/>
    <n v="3"/>
    <n v="0"/>
    <n v="52.974299999999992"/>
  </r>
  <r>
    <n v="4888"/>
    <s v="CA-2016-163167"/>
    <d v="2016-11-28T00:00:00"/>
    <d v="2016-12-01T00:00:00"/>
    <s v="Second Class"/>
    <s v="RF-19345"/>
    <s v="Randy Ferguson"/>
    <s v="Corporate"/>
    <s v="United States"/>
    <x v="419"/>
    <x v="32"/>
    <n v="30062"/>
    <s v="South"/>
    <s v="TEC-AC-10003441"/>
    <s v="Technology"/>
    <s v="Accessories"/>
    <s v="Kingston Digital DataTraveler 32GB USB 2.0"/>
    <x v="3638"/>
    <n v="6"/>
    <n v="0"/>
    <n v="6.1019999999999968"/>
  </r>
  <r>
    <n v="4889"/>
    <s v="CA-2016-163167"/>
    <d v="2016-11-28T00:00:00"/>
    <d v="2016-12-01T00:00:00"/>
    <s v="Second Class"/>
    <s v="RF-19345"/>
    <s v="Randy Ferguson"/>
    <s v="Corporate"/>
    <s v="United States"/>
    <x v="419"/>
    <x v="32"/>
    <n v="30062"/>
    <s v="South"/>
    <s v="OFF-ST-10004459"/>
    <s v="Office Supplies"/>
    <s v="Storage"/>
    <s v="Tennsco Single-Tier Lockers"/>
    <x v="494"/>
    <n v="3"/>
    <n v="0"/>
    <n v="56.300999999999988"/>
  </r>
  <r>
    <n v="4890"/>
    <s v="CA-2016-163167"/>
    <d v="2016-11-28T00:00:00"/>
    <d v="2016-12-01T00:00:00"/>
    <s v="Second Class"/>
    <s v="RF-19345"/>
    <s v="Randy Ferguson"/>
    <s v="Corporate"/>
    <s v="United States"/>
    <x v="419"/>
    <x v="32"/>
    <n v="30062"/>
    <s v="South"/>
    <s v="OFF-ST-10003805"/>
    <s v="Office Supplies"/>
    <s v="Storage"/>
    <s v="24 Capacity Maxi Data Binder Racks, Pearl"/>
    <x v="3639"/>
    <n v="6"/>
    <n v="0"/>
    <n v="315.82499999999993"/>
  </r>
  <r>
    <n v="4891"/>
    <s v="CA-2016-135776"/>
    <d v="2016-12-23T00:00:00"/>
    <d v="2016-12-30T00:00:00"/>
    <s v="Standard Class"/>
    <s v="EH-13765"/>
    <s v="Edward Hooks"/>
    <s v="Corporate"/>
    <s v="United States"/>
    <x v="4"/>
    <x v="4"/>
    <n v="98103"/>
    <s v="West"/>
    <s v="OFF-AR-10001246"/>
    <s v="Office Supplies"/>
    <s v="Art"/>
    <s v="Newell 317"/>
    <x v="138"/>
    <n v="3"/>
    <n v="0"/>
    <n v="2.5577999999999994"/>
  </r>
  <r>
    <n v="4892"/>
    <s v="CA-2016-135776"/>
    <d v="2016-12-23T00:00:00"/>
    <d v="2016-12-30T00:00:00"/>
    <s v="Standard Class"/>
    <s v="EH-13765"/>
    <s v="Edward Hooks"/>
    <s v="Corporate"/>
    <s v="United States"/>
    <x v="4"/>
    <x v="4"/>
    <n v="98103"/>
    <s v="West"/>
    <s v="OFF-PA-10001295"/>
    <s v="Office Supplies"/>
    <s v="Paper"/>
    <s v="Computer Printout Paper with Letter-Trim Perforations"/>
    <x v="2479"/>
    <n v="2"/>
    <n v="0"/>
    <n v="18.211199999999998"/>
  </r>
  <r>
    <n v="4893"/>
    <s v="CA-2016-135776"/>
    <d v="2016-12-23T00:00:00"/>
    <d v="2016-12-30T00:00:00"/>
    <s v="Standard Class"/>
    <s v="EH-13765"/>
    <s v="Edward Hooks"/>
    <s v="Corporate"/>
    <s v="United States"/>
    <x v="4"/>
    <x v="4"/>
    <n v="98103"/>
    <s v="West"/>
    <s v="OFF-AR-10001231"/>
    <s v="Office Supplies"/>
    <s v="Art"/>
    <s v="Sanford EarthWrite Recycled Pencils, Medium Soft, #2"/>
    <x v="3640"/>
    <n v="2"/>
    <n v="0"/>
    <n v="1.1760000000000002"/>
  </r>
  <r>
    <n v="4894"/>
    <s v="CA-2016-135776"/>
    <d v="2016-12-23T00:00:00"/>
    <d v="2016-12-30T00:00:00"/>
    <s v="Standard Class"/>
    <s v="EH-13765"/>
    <s v="Edward Hooks"/>
    <s v="Corporate"/>
    <s v="United States"/>
    <x v="4"/>
    <x v="4"/>
    <n v="98103"/>
    <s v="West"/>
    <s v="OFF-ST-10002743"/>
    <s v="Office Supplies"/>
    <s v="Storage"/>
    <s v="SAFCO Boltless Steel Shelving"/>
    <x v="3641"/>
    <n v="2"/>
    <n v="0"/>
    <n v="2.2727999999999895"/>
  </r>
  <r>
    <n v="4895"/>
    <s v="CA-2016-135776"/>
    <d v="2016-12-23T00:00:00"/>
    <d v="2016-12-30T00:00:00"/>
    <s v="Standard Class"/>
    <s v="EH-13765"/>
    <s v="Edward Hooks"/>
    <s v="Corporate"/>
    <s v="United States"/>
    <x v="4"/>
    <x v="4"/>
    <n v="98103"/>
    <s v="West"/>
    <s v="OFF-PA-10004327"/>
    <s v="Office Supplies"/>
    <s v="Paper"/>
    <s v="Xerox 1911"/>
    <x v="3642"/>
    <n v="1"/>
    <n v="0"/>
    <n v="22.991999999999997"/>
  </r>
  <r>
    <n v="4896"/>
    <s v="CA-2016-135776"/>
    <d v="2016-12-23T00:00:00"/>
    <d v="2016-12-30T00:00:00"/>
    <s v="Standard Class"/>
    <s v="EH-13765"/>
    <s v="Edward Hooks"/>
    <s v="Corporate"/>
    <s v="United States"/>
    <x v="4"/>
    <x v="4"/>
    <n v="98103"/>
    <s v="West"/>
    <s v="OFF-EN-10004773"/>
    <s v="Office Supplies"/>
    <s v="Envelopes"/>
    <s v="Staple envelope"/>
    <x v="1168"/>
    <n v="2"/>
    <n v="0"/>
    <n v="30.360399999999998"/>
  </r>
  <r>
    <n v="4897"/>
    <s v="CA-2016-135776"/>
    <d v="2016-12-23T00:00:00"/>
    <d v="2016-12-30T00:00:00"/>
    <s v="Standard Class"/>
    <s v="EH-13765"/>
    <s v="Edward Hooks"/>
    <s v="Corporate"/>
    <s v="United States"/>
    <x v="4"/>
    <x v="4"/>
    <n v="98103"/>
    <s v="West"/>
    <s v="OFF-ST-10003470"/>
    <s v="Office Supplies"/>
    <s v="Storage"/>
    <s v="Tennsco Snap-Together Open Shelving Units, Starter Sets and Add-On Units"/>
    <x v="2105"/>
    <n v="4"/>
    <n v="0"/>
    <n v="55.895999999999958"/>
  </r>
  <r>
    <n v="4898"/>
    <s v="US-2014-122021"/>
    <d v="2014-10-15T00:00:00"/>
    <d v="2014-10-17T00:00:00"/>
    <s v="First Class"/>
    <s v="AC-10660"/>
    <s v="Anna Chung"/>
    <s v="Consumer"/>
    <s v="United States"/>
    <x v="215"/>
    <x v="24"/>
    <n v="44134"/>
    <s v="East"/>
    <s v="FUR-CH-10003761"/>
    <s v="Furniture"/>
    <s v="Chairs"/>
    <s v="Global Italian Leather Office Chair"/>
    <x v="1727"/>
    <n v="2"/>
    <n v="0.3"/>
    <n v="-7.8588000000000022"/>
  </r>
  <r>
    <n v="4899"/>
    <s v="US-2014-122021"/>
    <d v="2014-10-15T00:00:00"/>
    <d v="2014-10-17T00:00:00"/>
    <s v="First Class"/>
    <s v="AC-10660"/>
    <s v="Anna Chung"/>
    <s v="Consumer"/>
    <s v="United States"/>
    <x v="215"/>
    <x v="24"/>
    <n v="44134"/>
    <s v="East"/>
    <s v="OFF-PA-10002230"/>
    <s v="Office Supplies"/>
    <s v="Paper"/>
    <s v="Xerox 1897"/>
    <x v="892"/>
    <n v="2"/>
    <n v="0.2"/>
    <n v="2.8884000000000007"/>
  </r>
  <r>
    <n v="4900"/>
    <s v="CA-2016-130484"/>
    <d v="2016-08-22T00:00:00"/>
    <d v="2016-08-27T00:00:00"/>
    <s v="Standard Class"/>
    <s v="SG-20470"/>
    <s v="Sheri Gordon"/>
    <s v="Consumer"/>
    <s v="United States"/>
    <x v="345"/>
    <x v="21"/>
    <n v="97030"/>
    <s v="West"/>
    <s v="OFF-BI-10000088"/>
    <s v="Office Supplies"/>
    <s v="Binders"/>
    <s v="GBC Imprintable Covers"/>
    <x v="3643"/>
    <n v="8"/>
    <n v="0.7"/>
    <n v="-18.446399999999997"/>
  </r>
  <r>
    <n v="4901"/>
    <s v="CA-2017-120936"/>
    <d v="2017-12-17T00:00:00"/>
    <d v="2017-12-21T00:00:00"/>
    <s v="Standard Class"/>
    <s v="CA-12310"/>
    <s v="Christine Abelman"/>
    <s v="Corporate"/>
    <s v="United States"/>
    <x v="125"/>
    <x v="1"/>
    <n v="92804"/>
    <s v="West"/>
    <s v="OFF-ST-10001526"/>
    <s v="Office Supplies"/>
    <s v="Storage"/>
    <s v="Iceberg Mobile Mega Data/Printer Cart "/>
    <x v="2289"/>
    <n v="4"/>
    <n v="0"/>
    <n v="125.14319999999998"/>
  </r>
  <r>
    <n v="4902"/>
    <s v="CA-2017-120936"/>
    <d v="2017-12-17T00:00:00"/>
    <d v="2017-12-21T00:00:00"/>
    <s v="Standard Class"/>
    <s v="CA-12310"/>
    <s v="Christine Abelman"/>
    <s v="Corporate"/>
    <s v="United States"/>
    <x v="125"/>
    <x v="1"/>
    <n v="92804"/>
    <s v="West"/>
    <s v="OFF-SU-10002557"/>
    <s v="Office Supplies"/>
    <s v="Supplies"/>
    <s v="Fiskars Spring-Action Scissors"/>
    <x v="62"/>
    <n v="1"/>
    <n v="0"/>
    <n v="3.6348000000000003"/>
  </r>
  <r>
    <n v="4903"/>
    <s v="CA-2017-110884"/>
    <d v="2017-03-07T00:00:00"/>
    <d v="2017-03-12T00:00:00"/>
    <s v="Standard Class"/>
    <s v="SH-20395"/>
    <s v="Shahid Hopkins"/>
    <s v="Consumer"/>
    <s v="United States"/>
    <x v="20"/>
    <x v="15"/>
    <n v="10035"/>
    <s v="East"/>
    <s v="OFF-BI-10003669"/>
    <s v="Office Supplies"/>
    <s v="Binders"/>
    <s v="3M Organizer Strips"/>
    <x v="243"/>
    <n v="6"/>
    <n v="0.2"/>
    <n v="9.0719999999999992"/>
  </r>
  <r>
    <n v="4904"/>
    <s v="CA-2017-110884"/>
    <d v="2017-03-07T00:00:00"/>
    <d v="2017-03-12T00:00:00"/>
    <s v="Standard Class"/>
    <s v="SH-20395"/>
    <s v="Shahid Hopkins"/>
    <s v="Consumer"/>
    <s v="United States"/>
    <x v="20"/>
    <x v="15"/>
    <n v="10035"/>
    <s v="East"/>
    <s v="OFF-LA-10003510"/>
    <s v="Office Supplies"/>
    <s v="Labels"/>
    <s v="Avery 4027 File Folder Labels for Dot Matrix Printers, 5000 Labels per Box, White"/>
    <x v="3644"/>
    <n v="3"/>
    <n v="0"/>
    <n v="42.131399999999999"/>
  </r>
  <r>
    <n v="4905"/>
    <s v="US-2014-161613"/>
    <d v="2014-12-01T00:00:00"/>
    <d v="2014-12-03T00:00:00"/>
    <s v="Second Class"/>
    <s v="MC-17605"/>
    <s v="Matt Connell"/>
    <s v="Corporate"/>
    <s v="United States"/>
    <x v="12"/>
    <x v="5"/>
    <n v="77070"/>
    <s v="Central"/>
    <s v="FUR-CH-10003746"/>
    <s v="Furniture"/>
    <s v="Chairs"/>
    <s v="Hon 4070 Series Pagoda Round Back Stacking Chairs"/>
    <x v="3645"/>
    <n v="3"/>
    <n v="0.3"/>
    <n v="-19.258800000000008"/>
  </r>
  <r>
    <n v="4906"/>
    <s v="US-2014-146353"/>
    <d v="2014-10-14T00:00:00"/>
    <d v="2014-10-16T00:00:00"/>
    <s v="Second Class"/>
    <s v="JE-15610"/>
    <s v="Jim Epp"/>
    <s v="Corporate"/>
    <s v="United States"/>
    <x v="3"/>
    <x v="38"/>
    <n v="3301"/>
    <s v="East"/>
    <s v="OFF-BI-10003476"/>
    <s v="Office Supplies"/>
    <s v="Binders"/>
    <s v="Avery Metallic Poly Binders"/>
    <x v="3310"/>
    <n v="4"/>
    <n v="0"/>
    <n v="11.0016"/>
  </r>
  <r>
    <n v="4907"/>
    <s v="US-2014-146353"/>
    <d v="2014-10-14T00:00:00"/>
    <d v="2014-10-16T00:00:00"/>
    <s v="Second Class"/>
    <s v="JE-15610"/>
    <s v="Jim Epp"/>
    <s v="Corporate"/>
    <s v="United States"/>
    <x v="3"/>
    <x v="38"/>
    <n v="3301"/>
    <s v="East"/>
    <s v="OFF-ST-10001469"/>
    <s v="Office Supplies"/>
    <s v="Storage"/>
    <s v="Fellowes Bankers Box Recycled Super Stor/Drawer"/>
    <x v="3646"/>
    <n v="5"/>
    <n v="0"/>
    <n v="16.193999999999988"/>
  </r>
  <r>
    <n v="4908"/>
    <s v="CA-2014-133809"/>
    <d v="2014-11-18T00:00:00"/>
    <d v="2014-11-23T00:00:00"/>
    <s v="Second Class"/>
    <s v="MS-17530"/>
    <s v="MaryBeth Skach"/>
    <s v="Consumer"/>
    <s v="United States"/>
    <x v="54"/>
    <x v="24"/>
    <n v="45014"/>
    <s v="East"/>
    <s v="OFF-BI-10001757"/>
    <s v="Office Supplies"/>
    <s v="Binders"/>
    <s v="Pressboard Hanging Data Binders for Unburst Sheets"/>
    <x v="3647"/>
    <n v="8"/>
    <n v="0.7"/>
    <n v="-8.659200000000002"/>
  </r>
  <r>
    <n v="4909"/>
    <s v="CA-2014-133809"/>
    <d v="2014-11-18T00:00:00"/>
    <d v="2014-11-23T00:00:00"/>
    <s v="Second Class"/>
    <s v="MS-17530"/>
    <s v="MaryBeth Skach"/>
    <s v="Consumer"/>
    <s v="United States"/>
    <x v="54"/>
    <x v="24"/>
    <n v="45014"/>
    <s v="East"/>
    <s v="TEC-PH-10004875"/>
    <s v="Technology"/>
    <s v="Phones"/>
    <s v="PNY Rapid USB Car Charger - Black"/>
    <x v="3648"/>
    <n v="2"/>
    <n v="0.4"/>
    <n v="-2.0773999999999999"/>
  </r>
  <r>
    <n v="4910"/>
    <s v="CA-2017-127306"/>
    <d v="2017-01-14T00:00:00"/>
    <d v="2017-01-18T00:00:00"/>
    <s v="Standard Class"/>
    <s v="BH-11710"/>
    <s v="Brosina Hoffman"/>
    <s v="Consumer"/>
    <s v="United States"/>
    <x v="271"/>
    <x v="18"/>
    <n v="37604"/>
    <s v="South"/>
    <s v="OFF-EN-10001219"/>
    <s v="Office Supplies"/>
    <s v="Envelopes"/>
    <s v="#10- 4 1/8&quot; x 9 1/2&quot; Security-Tint Envelopes"/>
    <x v="829"/>
    <n v="3"/>
    <n v="0.2"/>
    <n v="6.6467999999999989"/>
  </r>
  <r>
    <n v="4911"/>
    <s v="CA-2017-127306"/>
    <d v="2017-01-14T00:00:00"/>
    <d v="2017-01-18T00:00:00"/>
    <s v="Standard Class"/>
    <s v="BH-11710"/>
    <s v="Brosina Hoffman"/>
    <s v="Consumer"/>
    <s v="United States"/>
    <x v="271"/>
    <x v="18"/>
    <n v="37604"/>
    <s v="South"/>
    <s v="OFF-PA-10000019"/>
    <s v="Office Supplies"/>
    <s v="Paper"/>
    <s v="Xerox 1931"/>
    <x v="1590"/>
    <n v="7"/>
    <n v="0.2"/>
    <n v="12.700800000000001"/>
  </r>
  <r>
    <n v="4912"/>
    <s v="CA-2017-127306"/>
    <d v="2017-01-14T00:00:00"/>
    <d v="2017-01-18T00:00:00"/>
    <s v="Standard Class"/>
    <s v="BH-11710"/>
    <s v="Brosina Hoffman"/>
    <s v="Consumer"/>
    <s v="United States"/>
    <x v="271"/>
    <x v="18"/>
    <n v="37604"/>
    <s v="South"/>
    <s v="TEC-PH-10001924"/>
    <s v="Technology"/>
    <s v="Phones"/>
    <s v="iHome FM Clock Radio with Lightning Dock"/>
    <x v="1781"/>
    <n v="2"/>
    <n v="0.2"/>
    <n v="6.9990000000000059"/>
  </r>
  <r>
    <n v="4913"/>
    <s v="CA-2017-127306"/>
    <d v="2017-01-14T00:00:00"/>
    <d v="2017-01-18T00:00:00"/>
    <s v="Standard Class"/>
    <s v="BH-11710"/>
    <s v="Brosina Hoffman"/>
    <s v="Consumer"/>
    <s v="United States"/>
    <x v="271"/>
    <x v="18"/>
    <n v="37604"/>
    <s v="South"/>
    <s v="OFF-BI-10002003"/>
    <s v="Office Supplies"/>
    <s v="Binders"/>
    <s v="Ibico Presentation Index for Binding Systems"/>
    <x v="3649"/>
    <n v="5"/>
    <n v="0.7"/>
    <n v="-4.577"/>
  </r>
  <r>
    <n v="4914"/>
    <s v="CA-2017-127306"/>
    <d v="2017-01-14T00:00:00"/>
    <d v="2017-01-18T00:00:00"/>
    <s v="Standard Class"/>
    <s v="BH-11710"/>
    <s v="Brosina Hoffman"/>
    <s v="Consumer"/>
    <s v="United States"/>
    <x v="271"/>
    <x v="18"/>
    <n v="37604"/>
    <s v="South"/>
    <s v="OFF-BI-10003727"/>
    <s v="Office Supplies"/>
    <s v="Binders"/>
    <s v="Avery Durable Slant Ring Binders With Label Holder"/>
    <x v="3650"/>
    <n v="2"/>
    <n v="0.7"/>
    <n v="-1.8391999999999999"/>
  </r>
  <r>
    <n v="4915"/>
    <s v="CA-2015-161830"/>
    <d v="2015-09-24T00:00:00"/>
    <d v="2015-09-26T00:00:00"/>
    <s v="Second Class"/>
    <s v="ME-17725"/>
    <s v="Max Engle"/>
    <s v="Consumer"/>
    <s v="United States"/>
    <x v="4"/>
    <x v="4"/>
    <n v="98105"/>
    <s v="West"/>
    <s v="OFF-AR-10004042"/>
    <s v="Office Supplies"/>
    <s v="Art"/>
    <s v="BOSTON Model 1800 Electric Pencil Sharpeners, Putty/Woodgrain"/>
    <x v="3651"/>
    <n v="2"/>
    <n v="0"/>
    <n v="10.428399999999996"/>
  </r>
  <r>
    <n v="4916"/>
    <s v="CA-2015-161830"/>
    <d v="2015-09-24T00:00:00"/>
    <d v="2015-09-26T00:00:00"/>
    <s v="Second Class"/>
    <s v="ME-17725"/>
    <s v="Max Engle"/>
    <s v="Consumer"/>
    <s v="United States"/>
    <x v="4"/>
    <x v="4"/>
    <n v="98105"/>
    <s v="West"/>
    <s v="OFF-BI-10001097"/>
    <s v="Office Supplies"/>
    <s v="Binders"/>
    <s v="Avery Hole Reinforcements"/>
    <x v="3652"/>
    <n v="3"/>
    <n v="0.2"/>
    <n v="5.4201000000000006"/>
  </r>
  <r>
    <n v="4917"/>
    <s v="CA-2017-163125"/>
    <d v="2017-10-09T00:00:00"/>
    <d v="2017-10-11T00:00:00"/>
    <s v="Second Class"/>
    <s v="MB-17305"/>
    <s v="Maria Bertelson"/>
    <s v="Consumer"/>
    <s v="United States"/>
    <x v="425"/>
    <x v="5"/>
    <n v="77573"/>
    <s v="Central"/>
    <s v="OFF-AR-10004344"/>
    <s v="Office Supplies"/>
    <s v="Art"/>
    <s v="Bulldog Vacuum Base Pencil Sharpener"/>
    <x v="3653"/>
    <n v="7"/>
    <n v="0.2"/>
    <n v="5.8750999999999962"/>
  </r>
  <r>
    <n v="4918"/>
    <s v="CA-2017-163125"/>
    <d v="2017-10-09T00:00:00"/>
    <d v="2017-10-11T00:00:00"/>
    <s v="Second Class"/>
    <s v="MB-17305"/>
    <s v="Maria Bertelson"/>
    <s v="Consumer"/>
    <s v="United States"/>
    <x v="425"/>
    <x v="5"/>
    <n v="77573"/>
    <s v="Central"/>
    <s v="FUR-CH-10001802"/>
    <s v="Furniture"/>
    <s v="Chairs"/>
    <s v="Hon Every-Day Chair Series Swivel Task Chairs"/>
    <x v="3654"/>
    <n v="3"/>
    <n v="0.3"/>
    <n v="-32.664599999999993"/>
  </r>
  <r>
    <n v="4919"/>
    <s v="CA-2016-160304"/>
    <d v="2016-01-02T00:00:00"/>
    <d v="2016-01-07T00:00:00"/>
    <s v="Standard Class"/>
    <s v="BM-11575"/>
    <s v="Brendan Murry"/>
    <s v="Corporate"/>
    <s v="United States"/>
    <x v="426"/>
    <x v="39"/>
    <n v="20877"/>
    <s v="East"/>
    <s v="FUR-BO-10004709"/>
    <s v="Furniture"/>
    <s v="Bookcases"/>
    <s v="Bush Westfield Collection Bookcases, Medium Cherry Finish"/>
    <x v="2131"/>
    <n v="3"/>
    <n v="0"/>
    <n v="38.266800000000003"/>
  </r>
  <r>
    <n v="4920"/>
    <s v="CA-2016-160304"/>
    <d v="2016-01-02T00:00:00"/>
    <d v="2016-01-07T00:00:00"/>
    <s v="Standard Class"/>
    <s v="BM-11575"/>
    <s v="Brendan Murry"/>
    <s v="Corporate"/>
    <s v="United States"/>
    <x v="426"/>
    <x v="39"/>
    <n v="20877"/>
    <s v="East"/>
    <s v="TEC-PH-10000455"/>
    <s v="Technology"/>
    <s v="Phones"/>
    <s v="GE 30522EE2"/>
    <x v="3655"/>
    <n v="2"/>
    <n v="0"/>
    <n v="67.274199999999979"/>
  </r>
  <r>
    <n v="4921"/>
    <s v="CA-2017-101728"/>
    <d v="2017-08-19T00:00:00"/>
    <d v="2017-08-23T00:00:00"/>
    <s v="Standard Class"/>
    <s v="SC-20575"/>
    <s v="Sonia Cooley"/>
    <s v="Consumer"/>
    <s v="United States"/>
    <x v="22"/>
    <x v="10"/>
    <n v="60653"/>
    <s v="Central"/>
    <s v="OFF-BI-10002393"/>
    <s v="Office Supplies"/>
    <s v="Binders"/>
    <s v="Binder Posts"/>
    <x v="3424"/>
    <n v="2"/>
    <n v="0.8"/>
    <n v="-3.9032000000000009"/>
  </r>
  <r>
    <n v="4922"/>
    <s v="CA-2017-114055"/>
    <d v="2017-12-25T00:00:00"/>
    <d v="2017-12-29T00:00:00"/>
    <s v="Second Class"/>
    <s v="MH-18115"/>
    <s v="Mick Hernandez"/>
    <s v="Home Office"/>
    <s v="United States"/>
    <x v="114"/>
    <x v="19"/>
    <n v="35810"/>
    <s v="South"/>
    <s v="OFF-PA-10004381"/>
    <s v="Office Supplies"/>
    <s v="Paper"/>
    <s v="14-7/8 x 11 Blue Bar Computer Printout Paper"/>
    <x v="3656"/>
    <n v="2"/>
    <n v="0"/>
    <n v="46.118399999999994"/>
  </r>
  <r>
    <n v="4923"/>
    <s v="CA-2017-114055"/>
    <d v="2017-12-25T00:00:00"/>
    <d v="2017-12-29T00:00:00"/>
    <s v="Second Class"/>
    <s v="MH-18115"/>
    <s v="Mick Hernandez"/>
    <s v="Home Office"/>
    <s v="United States"/>
    <x v="114"/>
    <x v="19"/>
    <n v="35810"/>
    <s v="South"/>
    <s v="OFF-FA-10003059"/>
    <s v="Office Supplies"/>
    <s v="Fasteners"/>
    <s v="Assorted Color Push Pins"/>
    <x v="3657"/>
    <n v="2"/>
    <n v="0"/>
    <n v="1.1945999999999999"/>
  </r>
  <r>
    <n v="4924"/>
    <s v="CA-2017-114055"/>
    <d v="2017-12-25T00:00:00"/>
    <d v="2017-12-29T00:00:00"/>
    <s v="Second Class"/>
    <s v="MH-18115"/>
    <s v="Mick Hernandez"/>
    <s v="Home Office"/>
    <s v="United States"/>
    <x v="114"/>
    <x v="19"/>
    <n v="35810"/>
    <s v="South"/>
    <s v="OFF-PA-10000994"/>
    <s v="Office Supplies"/>
    <s v="Paper"/>
    <s v="Xerox 1915"/>
    <x v="2713"/>
    <n v="6"/>
    <n v="0"/>
    <n v="301.96799999999996"/>
  </r>
  <r>
    <n v="4925"/>
    <s v="CA-2017-114055"/>
    <d v="2017-12-25T00:00:00"/>
    <d v="2017-12-29T00:00:00"/>
    <s v="Second Class"/>
    <s v="MH-18115"/>
    <s v="Mick Hernandez"/>
    <s v="Home Office"/>
    <s v="United States"/>
    <x v="114"/>
    <x v="19"/>
    <n v="35810"/>
    <s v="South"/>
    <s v="TEC-PH-10002890"/>
    <s v="Technology"/>
    <s v="Phones"/>
    <s v="AT&amp;T 17929 Lendline Telephone"/>
    <x v="3658"/>
    <n v="2"/>
    <n v="0"/>
    <n v="23.524799999999999"/>
  </r>
  <r>
    <n v="4926"/>
    <s v="CA-2017-126438"/>
    <d v="2017-09-10T00:00:00"/>
    <d v="2017-09-13T00:00:00"/>
    <s v="First Class"/>
    <s v="AR-10345"/>
    <s v="Alex Russell"/>
    <s v="Corporate"/>
    <s v="United States"/>
    <x v="104"/>
    <x v="31"/>
    <n v="1841"/>
    <s v="East"/>
    <s v="OFF-AR-10003338"/>
    <s v="Office Supplies"/>
    <s v="Art"/>
    <s v="Eberhard Faber 3 1/2&quot; Golf Pencils"/>
    <x v="3659"/>
    <n v="2"/>
    <n v="0"/>
    <n v="3.7200000000000006"/>
  </r>
  <r>
    <n v="4927"/>
    <s v="CA-2017-117653"/>
    <d v="2017-10-19T00:00:00"/>
    <d v="2017-10-23T00:00:00"/>
    <s v="Standard Class"/>
    <s v="MO-17500"/>
    <s v="Mary O'Rourke"/>
    <s v="Consumer"/>
    <s v="United States"/>
    <x v="22"/>
    <x v="10"/>
    <n v="60623"/>
    <s v="Central"/>
    <s v="FUR-TA-10003008"/>
    <s v="Furniture"/>
    <s v="Tables"/>
    <s v="Lesro Round Back Collection Coffee Table, End Table"/>
    <x v="3660"/>
    <n v="1"/>
    <n v="0.5"/>
    <n v="-67.543499999999995"/>
  </r>
  <r>
    <n v="4928"/>
    <s v="CA-2017-143245"/>
    <d v="2017-12-01T00:00:00"/>
    <d v="2017-12-06T00:00:00"/>
    <s v="Standard Class"/>
    <s v="AD-10180"/>
    <s v="Alan Dominguez"/>
    <s v="Home Office"/>
    <s v="United States"/>
    <x v="54"/>
    <x v="29"/>
    <n v="6824"/>
    <s v="East"/>
    <s v="OFF-PA-10001972"/>
    <s v="Office Supplies"/>
    <s v="Paper"/>
    <s v="Xerox 214"/>
    <x v="541"/>
    <n v="3"/>
    <n v="0"/>
    <n v="9.3312000000000008"/>
  </r>
  <r>
    <n v="4929"/>
    <s v="CA-2017-143245"/>
    <d v="2017-12-01T00:00:00"/>
    <d v="2017-12-06T00:00:00"/>
    <s v="Standard Class"/>
    <s v="AD-10180"/>
    <s v="Alan Dominguez"/>
    <s v="Home Office"/>
    <s v="United States"/>
    <x v="54"/>
    <x v="29"/>
    <n v="6824"/>
    <s v="East"/>
    <s v="FUR-CH-10000155"/>
    <s v="Furniture"/>
    <s v="Chairs"/>
    <s v="Global Comet Stacking Armless Chair"/>
    <x v="3661"/>
    <n v="3"/>
    <n v="0"/>
    <n v="251.20200000000003"/>
  </r>
  <r>
    <n v="4930"/>
    <s v="US-2014-138828"/>
    <d v="2014-09-02T00:00:00"/>
    <d v="2014-09-03T00:00:00"/>
    <s v="First Class"/>
    <s v="KD-16345"/>
    <s v="Katherine Ducich"/>
    <s v="Consumer"/>
    <s v="United States"/>
    <x v="20"/>
    <x v="15"/>
    <n v="10009"/>
    <s v="East"/>
    <s v="OFF-AR-10000658"/>
    <s v="Office Supplies"/>
    <s v="Art"/>
    <s v="Newell 324"/>
    <x v="2495"/>
    <n v="5"/>
    <n v="0"/>
    <n v="16.170000000000002"/>
  </r>
  <r>
    <n v="4931"/>
    <s v="US-2014-138828"/>
    <d v="2014-09-02T00:00:00"/>
    <d v="2014-09-03T00:00:00"/>
    <s v="First Class"/>
    <s v="KD-16345"/>
    <s v="Katherine Ducich"/>
    <s v="Consumer"/>
    <s v="United States"/>
    <x v="20"/>
    <x v="15"/>
    <n v="10009"/>
    <s v="East"/>
    <s v="OFF-PA-10000349"/>
    <s v="Office Supplies"/>
    <s v="Paper"/>
    <s v="Easy-staple paper"/>
    <x v="1830"/>
    <n v="3"/>
    <n v="0"/>
    <n v="7.0218000000000007"/>
  </r>
  <r>
    <n v="4932"/>
    <s v="CA-2017-143651"/>
    <d v="2017-03-25T00:00:00"/>
    <d v="2017-03-30T00:00:00"/>
    <s v="Standard Class"/>
    <s v="FM-14215"/>
    <s v="Filia McAdams"/>
    <s v="Corporate"/>
    <s v="United States"/>
    <x v="4"/>
    <x v="4"/>
    <n v="98103"/>
    <s v="West"/>
    <s v="OFF-AR-10001446"/>
    <s v="Office Supplies"/>
    <s v="Art"/>
    <s v="Newell 309"/>
    <x v="795"/>
    <n v="2"/>
    <n v="0"/>
    <n v="6.93"/>
  </r>
  <r>
    <n v="4933"/>
    <s v="CA-2015-106978"/>
    <d v="2015-09-28T00:00:00"/>
    <d v="2015-10-04T00:00:00"/>
    <s v="Standard Class"/>
    <s v="ZC-21910"/>
    <s v="Zuschuss Carroll"/>
    <s v="Consumer"/>
    <s v="United States"/>
    <x v="34"/>
    <x v="22"/>
    <n v="80013"/>
    <s v="West"/>
    <s v="OFF-EN-10004483"/>
    <s v="Office Supplies"/>
    <s v="Envelopes"/>
    <s v="#10 White Business Envelopes,4 1/8 x 9 1/2"/>
    <x v="3662"/>
    <n v="1"/>
    <n v="0.2"/>
    <n v="4.2308999999999983"/>
  </r>
  <r>
    <n v="4934"/>
    <s v="CA-2015-106978"/>
    <d v="2015-09-28T00:00:00"/>
    <d v="2015-10-04T00:00:00"/>
    <s v="Standard Class"/>
    <s v="ZC-21910"/>
    <s v="Zuschuss Carroll"/>
    <s v="Consumer"/>
    <s v="United States"/>
    <x v="34"/>
    <x v="22"/>
    <n v="80013"/>
    <s v="West"/>
    <s v="OFF-BI-10002012"/>
    <s v="Office Supplies"/>
    <s v="Binders"/>
    <s v="Wilson Jones Easy Flow II Sheet Lifters"/>
    <x v="886"/>
    <n v="2"/>
    <n v="0.7"/>
    <n v="-0.79200000000000004"/>
  </r>
  <r>
    <n v="4935"/>
    <s v="CA-2015-106978"/>
    <d v="2015-09-28T00:00:00"/>
    <d v="2015-10-04T00:00:00"/>
    <s v="Standard Class"/>
    <s v="ZC-21910"/>
    <s v="Zuschuss Carroll"/>
    <s v="Consumer"/>
    <s v="United States"/>
    <x v="34"/>
    <x v="22"/>
    <n v="80013"/>
    <s v="West"/>
    <s v="OFF-FA-10003021"/>
    <s v="Office Supplies"/>
    <s v="Fasteners"/>
    <s v="Staples"/>
    <x v="3663"/>
    <n v="3"/>
    <n v="0.2"/>
    <n v="0.84599999999999964"/>
  </r>
  <r>
    <n v="4936"/>
    <s v="CA-2015-155124"/>
    <d v="2015-03-15T00:00:00"/>
    <d v="2015-03-21T00:00:00"/>
    <s v="Standard Class"/>
    <s v="KS-16300"/>
    <s v="Karen Seio"/>
    <s v="Corporate"/>
    <s v="United States"/>
    <x v="427"/>
    <x v="7"/>
    <n v="84043"/>
    <s v="West"/>
    <s v="TEC-PH-10003356"/>
    <s v="Technology"/>
    <s v="Phones"/>
    <s v="SmartStand Mobile Device Holder, Assorted Colors"/>
    <x v="3664"/>
    <n v="3"/>
    <n v="0.2"/>
    <n v="1.6776"/>
  </r>
  <r>
    <n v="4937"/>
    <s v="CA-2017-150931"/>
    <d v="2017-01-06T00:00:00"/>
    <d v="2017-01-13T00:00:00"/>
    <s v="Standard Class"/>
    <s v="DP-13390"/>
    <s v="Dennis Pardue"/>
    <s v="Home Office"/>
    <s v="United States"/>
    <x v="428"/>
    <x v="19"/>
    <n v="35401"/>
    <s v="South"/>
    <s v="OFF-BI-10004728"/>
    <s v="Office Supplies"/>
    <s v="Binders"/>
    <s v="Wilson Jones Turn Tabs Binder Tool for Ring Binders"/>
    <x v="3665"/>
    <n v="7"/>
    <n v="0"/>
    <n v="15.5204"/>
  </r>
  <r>
    <n v="4938"/>
    <s v="CA-2014-157147"/>
    <d v="2014-01-13T00:00:00"/>
    <d v="2014-01-18T00:00:00"/>
    <s v="Standard Class"/>
    <s v="BD-11605"/>
    <s v="Brian Dahlen"/>
    <s v="Consumer"/>
    <s v="United States"/>
    <x v="8"/>
    <x v="1"/>
    <n v="94109"/>
    <s v="West"/>
    <s v="OFF-ST-10000078"/>
    <s v="Office Supplies"/>
    <s v="Storage"/>
    <s v="Tennsco 6- and 18-Compartment Lockers"/>
    <x v="2225"/>
    <n v="5"/>
    <n v="0"/>
    <n v="238.65299999999991"/>
  </r>
  <r>
    <n v="4939"/>
    <s v="CA-2014-157147"/>
    <d v="2014-01-13T00:00:00"/>
    <d v="2014-01-18T00:00:00"/>
    <s v="Standard Class"/>
    <s v="BD-11605"/>
    <s v="Brian Dahlen"/>
    <s v="Consumer"/>
    <s v="United States"/>
    <x v="8"/>
    <x v="1"/>
    <n v="94109"/>
    <s v="West"/>
    <s v="FUR-BO-10003034"/>
    <s v="Furniture"/>
    <s v="Bookcases"/>
    <s v="O'Sullivan Elevations Bookcase, Cherry Finish"/>
    <x v="3666"/>
    <n v="3"/>
    <n v="0.15"/>
    <n v="3.9294000000000082"/>
  </r>
  <r>
    <n v="4940"/>
    <s v="CA-2014-157147"/>
    <d v="2014-01-13T00:00:00"/>
    <d v="2014-01-18T00:00:00"/>
    <s v="Standard Class"/>
    <s v="BD-11605"/>
    <s v="Brian Dahlen"/>
    <s v="Consumer"/>
    <s v="United States"/>
    <x v="8"/>
    <x v="1"/>
    <n v="94109"/>
    <s v="West"/>
    <s v="OFF-AR-10003514"/>
    <s v="Office Supplies"/>
    <s v="Art"/>
    <s v="4009 Highlighters by Sanford"/>
    <x v="189"/>
    <n v="5"/>
    <n v="0"/>
    <n v="6.5669999999999984"/>
  </r>
  <r>
    <n v="4941"/>
    <s v="CA-2015-156482"/>
    <d v="2015-02-06T00:00:00"/>
    <d v="2015-02-13T00:00:00"/>
    <s v="Standard Class"/>
    <s v="IL-15100"/>
    <s v="Ivan Liston"/>
    <s v="Consumer"/>
    <s v="United States"/>
    <x v="40"/>
    <x v="13"/>
    <n v="19805"/>
    <s v="East"/>
    <s v="FUR-CH-10001708"/>
    <s v="Furniture"/>
    <s v="Chairs"/>
    <s v="Office Star - Contemporary Swivel Chair with Padded Adjustable Arms and Flex Back"/>
    <x v="3667"/>
    <n v="9"/>
    <n v="0"/>
    <n v="266.45219999999989"/>
  </r>
  <r>
    <n v="4942"/>
    <s v="CA-2015-156482"/>
    <d v="2015-02-06T00:00:00"/>
    <d v="2015-02-13T00:00:00"/>
    <s v="Standard Class"/>
    <s v="IL-15100"/>
    <s v="Ivan Liston"/>
    <s v="Consumer"/>
    <s v="United States"/>
    <x v="40"/>
    <x v="13"/>
    <n v="19805"/>
    <s v="East"/>
    <s v="FUR-BO-10002598"/>
    <s v="Furniture"/>
    <s v="Bookcases"/>
    <s v="Hon Metal Bookcases, Putty"/>
    <x v="514"/>
    <n v="4"/>
    <n v="0"/>
    <n v="82.336799999999982"/>
  </r>
  <r>
    <n v="4943"/>
    <s v="CA-2015-156482"/>
    <d v="2015-02-06T00:00:00"/>
    <d v="2015-02-13T00:00:00"/>
    <s v="Standard Class"/>
    <s v="IL-15100"/>
    <s v="Ivan Liston"/>
    <s v="Consumer"/>
    <s v="United States"/>
    <x v="40"/>
    <x v="13"/>
    <n v="19805"/>
    <s v="East"/>
    <s v="OFF-AR-10001022"/>
    <s v="Office Supplies"/>
    <s v="Art"/>
    <s v="SANFORD Liquid Accent Tank-Style Highlighters"/>
    <x v="1103"/>
    <n v="2"/>
    <n v="0"/>
    <n v="1.7607999999999997"/>
  </r>
  <r>
    <n v="4944"/>
    <s v="CA-2017-106782"/>
    <d v="2017-12-21T00:00:00"/>
    <d v="2017-12-27T00:00:00"/>
    <s v="Standard Class"/>
    <s v="LP-17095"/>
    <s v="Liz Preis"/>
    <s v="Consumer"/>
    <s v="United States"/>
    <x v="240"/>
    <x v="14"/>
    <n v="47905"/>
    <s v="Central"/>
    <s v="OFF-ST-10004459"/>
    <s v="Office Supplies"/>
    <s v="Storage"/>
    <s v="Tennsco Single-Tier Lockers"/>
    <x v="2602"/>
    <n v="1"/>
    <n v="0"/>
    <n v="18.766999999999996"/>
  </r>
  <r>
    <n v="4945"/>
    <s v="CA-2016-151372"/>
    <d v="2016-09-05T00:00:00"/>
    <d v="2016-09-06T00:00:00"/>
    <s v="First Class"/>
    <s v="JH-15985"/>
    <s v="Joseph Holt"/>
    <s v="Consumer"/>
    <s v="United States"/>
    <x v="332"/>
    <x v="1"/>
    <n v="90278"/>
    <s v="West"/>
    <s v="OFF-PA-10004381"/>
    <s v="Office Supplies"/>
    <s v="Paper"/>
    <s v="14-7/8 x 11 Blue Bar Computer Printout Paper"/>
    <x v="3656"/>
    <n v="2"/>
    <n v="0"/>
    <n v="46.118399999999994"/>
  </r>
  <r>
    <n v="4946"/>
    <s v="CA-2016-151372"/>
    <d v="2016-09-05T00:00:00"/>
    <d v="2016-09-06T00:00:00"/>
    <s v="First Class"/>
    <s v="JH-15985"/>
    <s v="Joseph Holt"/>
    <s v="Consumer"/>
    <s v="United States"/>
    <x v="332"/>
    <x v="1"/>
    <n v="90278"/>
    <s v="West"/>
    <s v="OFF-BI-10000050"/>
    <s v="Office Supplies"/>
    <s v="Binders"/>
    <s v="Angle-D Binders with Locking Rings, Label Holders"/>
    <x v="2643"/>
    <n v="2"/>
    <n v="0.2"/>
    <n v="3.9419999999999993"/>
  </r>
  <r>
    <n v="4947"/>
    <s v="CA-2016-151372"/>
    <d v="2016-09-05T00:00:00"/>
    <d v="2016-09-06T00:00:00"/>
    <s v="First Class"/>
    <s v="JH-15985"/>
    <s v="Joseph Holt"/>
    <s v="Consumer"/>
    <s v="United States"/>
    <x v="332"/>
    <x v="1"/>
    <n v="90278"/>
    <s v="West"/>
    <s v="OFF-FA-10000304"/>
    <s v="Office Supplies"/>
    <s v="Fasteners"/>
    <s v="Advantus Push Pins"/>
    <x v="1009"/>
    <n v="2"/>
    <n v="0"/>
    <n v="1.7876000000000003"/>
  </r>
  <r>
    <n v="4948"/>
    <s v="CA-2014-102085"/>
    <d v="2014-10-04T00:00:00"/>
    <d v="2014-10-09T00:00:00"/>
    <s v="Standard Class"/>
    <s v="JD-16015"/>
    <s v="Joy Daniels"/>
    <s v="Consumer"/>
    <s v="United States"/>
    <x v="4"/>
    <x v="4"/>
    <n v="98115"/>
    <s v="West"/>
    <s v="OFF-LA-10002475"/>
    <s v="Office Supplies"/>
    <s v="Labels"/>
    <s v="Avery 519"/>
    <x v="3204"/>
    <n v="4"/>
    <n v="0"/>
    <n v="13.742799999999999"/>
  </r>
  <r>
    <n v="4949"/>
    <s v="CA-2017-107125"/>
    <d v="2017-11-27T00:00:00"/>
    <d v="2017-12-02T00:00:00"/>
    <s v="Standard Class"/>
    <s v="BD-11320"/>
    <s v="Bill Donatelli"/>
    <s v="Consumer"/>
    <s v="United States"/>
    <x v="1"/>
    <x v="1"/>
    <n v="90045"/>
    <s v="West"/>
    <s v="OFF-BI-10001989"/>
    <s v="Office Supplies"/>
    <s v="Binders"/>
    <s v="Premium Transparent Presentation Covers by GBC"/>
    <x v="3668"/>
    <n v="7"/>
    <n v="0.2"/>
    <n v="41.120799999999988"/>
  </r>
  <r>
    <n v="4950"/>
    <s v="CA-2017-107125"/>
    <d v="2017-11-27T00:00:00"/>
    <d v="2017-12-02T00:00:00"/>
    <s v="Standard Class"/>
    <s v="BD-11320"/>
    <s v="Bill Donatelli"/>
    <s v="Consumer"/>
    <s v="United States"/>
    <x v="1"/>
    <x v="1"/>
    <n v="90045"/>
    <s v="West"/>
    <s v="FUR-FU-10000732"/>
    <s v="Furniture"/>
    <s v="Furnishings"/>
    <s v="Eldon 200 Class Desk Accessories"/>
    <x v="609"/>
    <n v="3"/>
    <n v="0"/>
    <n v="6.0287999999999995"/>
  </r>
  <r>
    <n v="4951"/>
    <s v="CA-2016-125815"/>
    <d v="2016-10-28T00:00:00"/>
    <d v="2016-11-01T00:00:00"/>
    <s v="Second Class"/>
    <s v="DL-13330"/>
    <s v="Denise Leinenbach"/>
    <s v="Consumer"/>
    <s v="United States"/>
    <x v="20"/>
    <x v="15"/>
    <n v="10009"/>
    <s v="East"/>
    <s v="OFF-AR-10004441"/>
    <s v="Office Supplies"/>
    <s v="Art"/>
    <s v="BIC Brite Liner Highlighters"/>
    <x v="2162"/>
    <n v="3"/>
    <n v="0"/>
    <n v="5.2164000000000001"/>
  </r>
  <r>
    <n v="4952"/>
    <s v="CA-2015-144190"/>
    <d v="2015-06-09T00:00:00"/>
    <d v="2015-06-13T00:00:00"/>
    <s v="Standard Class"/>
    <s v="NC-18415"/>
    <s v="Nathan Cano"/>
    <s v="Consumer"/>
    <s v="United States"/>
    <x v="195"/>
    <x v="12"/>
    <n v="48073"/>
    <s v="Central"/>
    <s v="OFF-PA-10000304"/>
    <s v="Office Supplies"/>
    <s v="Paper"/>
    <s v="Xerox 1995"/>
    <x v="91"/>
    <n v="2"/>
    <n v="0"/>
    <n v="6.2208000000000006"/>
  </r>
  <r>
    <n v="4953"/>
    <s v="CA-2017-117926"/>
    <d v="2017-12-08T00:00:00"/>
    <d v="2017-12-12T00:00:00"/>
    <s v="Second Class"/>
    <s v="AS-10225"/>
    <s v="Alan Schoenberger"/>
    <s v="Corporate"/>
    <s v="United States"/>
    <x v="8"/>
    <x v="1"/>
    <n v="94109"/>
    <s v="West"/>
    <s v="OFF-AP-10002670"/>
    <s v="Office Supplies"/>
    <s v="Appliances"/>
    <s v="Belkin 8-Outlet Premiere SurgeMaster II Surge Protectors"/>
    <x v="3669"/>
    <n v="1"/>
    <n v="0"/>
    <n v="20.843999999999994"/>
  </r>
  <r>
    <n v="4954"/>
    <s v="CA-2015-153906"/>
    <d v="2015-03-16T00:00:00"/>
    <d v="2015-03-20T00:00:00"/>
    <s v="Standard Class"/>
    <s v="MS-17980"/>
    <s v="Michael Stewart"/>
    <s v="Corporate"/>
    <s v="United States"/>
    <x v="20"/>
    <x v="15"/>
    <n v="10009"/>
    <s v="East"/>
    <s v="TEC-PH-10001527"/>
    <s v="Technology"/>
    <s v="Phones"/>
    <s v="Plantronics MX500i Earset"/>
    <x v="3670"/>
    <n v="2"/>
    <n v="0"/>
    <n v="2.5769999999999982"/>
  </r>
  <r>
    <n v="4955"/>
    <s v="CA-2014-160262"/>
    <d v="2014-06-09T00:00:00"/>
    <d v="2014-06-13T00:00:00"/>
    <s v="Second Class"/>
    <s v="TS-21205"/>
    <s v="Thomas Seio"/>
    <s v="Corporate"/>
    <s v="United States"/>
    <x v="226"/>
    <x v="33"/>
    <n v="89031"/>
    <s v="West"/>
    <s v="OFF-AR-10002335"/>
    <s v="Office Supplies"/>
    <s v="Art"/>
    <s v="DIXON Oriole Pencils"/>
    <x v="3671"/>
    <n v="7"/>
    <n v="0"/>
    <n v="4.6956000000000007"/>
  </r>
  <r>
    <n v="4956"/>
    <s v="CA-2014-160262"/>
    <d v="2014-06-09T00:00:00"/>
    <d v="2014-06-13T00:00:00"/>
    <s v="Second Class"/>
    <s v="TS-21205"/>
    <s v="Thomas Seio"/>
    <s v="Corporate"/>
    <s v="United States"/>
    <x v="226"/>
    <x v="33"/>
    <n v="89031"/>
    <s v="West"/>
    <s v="OFF-PA-10003641"/>
    <s v="Office Supplies"/>
    <s v="Paper"/>
    <s v="Xerox 1909"/>
    <x v="1219"/>
    <n v="3"/>
    <n v="0"/>
    <n v="36.404399999999995"/>
  </r>
  <r>
    <n v="4957"/>
    <s v="CA-2014-160262"/>
    <d v="2014-06-09T00:00:00"/>
    <d v="2014-06-13T00:00:00"/>
    <s v="Second Class"/>
    <s v="TS-21205"/>
    <s v="Thomas Seio"/>
    <s v="Corporate"/>
    <s v="United States"/>
    <x v="226"/>
    <x v="33"/>
    <n v="89031"/>
    <s v="West"/>
    <s v="FUR-FU-10002685"/>
    <s v="Furniture"/>
    <s v="Furnishings"/>
    <s v="Executive Impressions 13-1/2&quot; Indoor/Outdoor Wall Clock"/>
    <x v="3672"/>
    <n v="2"/>
    <n v="0"/>
    <n v="14.212"/>
  </r>
  <r>
    <n v="4958"/>
    <s v="CA-2015-127607"/>
    <d v="2015-03-20T00:00:00"/>
    <d v="2015-03-26T00:00:00"/>
    <s v="Standard Class"/>
    <s v="JK-15730"/>
    <s v="Joe Kamberova"/>
    <s v="Consumer"/>
    <s v="United States"/>
    <x v="238"/>
    <x v="5"/>
    <n v="75007"/>
    <s v="Central"/>
    <s v="OFF-BI-10001308"/>
    <s v="Office Supplies"/>
    <s v="Binders"/>
    <s v="GBC Standard Plastic Binding Systems' Combs"/>
    <x v="3673"/>
    <n v="2"/>
    <n v="0.8"/>
    <n v="-4.3960000000000026"/>
  </r>
  <r>
    <n v="4959"/>
    <s v="CA-2015-127607"/>
    <d v="2015-03-20T00:00:00"/>
    <d v="2015-03-26T00:00:00"/>
    <s v="Standard Class"/>
    <s v="JK-15730"/>
    <s v="Joe Kamberova"/>
    <s v="Consumer"/>
    <s v="United States"/>
    <x v="238"/>
    <x v="5"/>
    <n v="75007"/>
    <s v="Central"/>
    <s v="OFF-FA-10003485"/>
    <s v="Office Supplies"/>
    <s v="Fasteners"/>
    <s v="Staples"/>
    <x v="3674"/>
    <n v="9"/>
    <n v="0.2"/>
    <n v="6.1307999999999998"/>
  </r>
  <r>
    <n v="4960"/>
    <s v="CA-2016-166226"/>
    <d v="2016-11-18T00:00:00"/>
    <d v="2016-11-22T00:00:00"/>
    <s v="Standard Class"/>
    <s v="TC-21535"/>
    <s v="Tracy Collins"/>
    <s v="Home Office"/>
    <s v="United States"/>
    <x v="1"/>
    <x v="1"/>
    <n v="90008"/>
    <s v="West"/>
    <s v="TEC-PH-10003357"/>
    <s v="Technology"/>
    <s v="Phones"/>
    <s v="Grandstream GXP2100 Mainstream Business Phone"/>
    <x v="3675"/>
    <n v="1"/>
    <n v="0.2"/>
    <n v="6.1192000000000011"/>
  </r>
  <r>
    <n v="4961"/>
    <s v="CA-2016-166226"/>
    <d v="2016-11-18T00:00:00"/>
    <d v="2016-11-22T00:00:00"/>
    <s v="Standard Class"/>
    <s v="TC-21535"/>
    <s v="Tracy Collins"/>
    <s v="Home Office"/>
    <s v="United States"/>
    <x v="1"/>
    <x v="1"/>
    <n v="90008"/>
    <s v="West"/>
    <s v="OFF-AP-10002867"/>
    <s v="Office Supplies"/>
    <s v="Appliances"/>
    <s v="Fellowes Command Center 5-outlet power strip"/>
    <x v="3676"/>
    <n v="1"/>
    <n v="0"/>
    <n v="18.316800000000001"/>
  </r>
  <r>
    <n v="4962"/>
    <s v="CA-2014-156587"/>
    <d v="2014-03-07T00:00:00"/>
    <d v="2014-03-08T00:00:00"/>
    <s v="First Class"/>
    <s v="AB-10015"/>
    <s v="Aaron Bergman"/>
    <s v="Consumer"/>
    <s v="United States"/>
    <x v="4"/>
    <x v="4"/>
    <n v="98103"/>
    <s v="West"/>
    <s v="FUR-CH-10004477"/>
    <s v="Furniture"/>
    <s v="Chairs"/>
    <s v="Global Push Button Manager's Chair, Indigo"/>
    <x v="3677"/>
    <n v="1"/>
    <n v="0.2"/>
    <n v="5.4800999999999966"/>
  </r>
  <r>
    <n v="4963"/>
    <s v="CA-2014-156587"/>
    <d v="2014-03-07T00:00:00"/>
    <d v="2014-03-08T00:00:00"/>
    <s v="First Class"/>
    <s v="AB-10015"/>
    <s v="Aaron Bergman"/>
    <s v="Consumer"/>
    <s v="United States"/>
    <x v="4"/>
    <x v="4"/>
    <n v="98103"/>
    <s v="West"/>
    <s v="OFF-AR-10001427"/>
    <s v="Office Supplies"/>
    <s v="Art"/>
    <s v="Newell 330"/>
    <x v="1465"/>
    <n v="3"/>
    <n v="0"/>
    <n v="4.6644000000000005"/>
  </r>
  <r>
    <n v="4964"/>
    <s v="CA-2014-156587"/>
    <d v="2014-03-07T00:00:00"/>
    <d v="2014-03-08T00:00:00"/>
    <s v="First Class"/>
    <s v="AB-10015"/>
    <s v="Aaron Bergman"/>
    <s v="Consumer"/>
    <s v="United States"/>
    <x v="4"/>
    <x v="4"/>
    <n v="98103"/>
    <s v="West"/>
    <s v="OFF-ST-10002344"/>
    <s v="Office Supplies"/>
    <s v="Storage"/>
    <s v="Carina 42&quot;Hx23 3/4&quot;W Media Storage Unit"/>
    <x v="423"/>
    <n v="3"/>
    <n v="0"/>
    <n v="4.8588000000000164"/>
  </r>
  <r>
    <n v="4965"/>
    <s v="CA-2016-141180"/>
    <d v="2016-05-15T00:00:00"/>
    <d v="2016-05-19T00:00:00"/>
    <s v="Second Class"/>
    <s v="DP-13000"/>
    <s v="Darren Powers"/>
    <s v="Consumer"/>
    <s v="United States"/>
    <x v="2"/>
    <x v="2"/>
    <n v="33311"/>
    <s v="South"/>
    <s v="OFF-BI-10000301"/>
    <s v="Office Supplies"/>
    <s v="Binders"/>
    <s v="GBC Instant Report Kit"/>
    <x v="3678"/>
    <n v="4"/>
    <n v="0.7"/>
    <n v="-5.1760000000000002"/>
  </r>
  <r>
    <n v="4966"/>
    <s v="CA-2015-109708"/>
    <d v="2015-05-25T00:00:00"/>
    <d v="2015-05-28T00:00:00"/>
    <s v="Second Class"/>
    <s v="CY-12745"/>
    <s v="Craig Yedwab"/>
    <s v="Corporate"/>
    <s v="United States"/>
    <x v="29"/>
    <x v="18"/>
    <n v="38401"/>
    <s v="South"/>
    <s v="TEC-PH-10001944"/>
    <s v="Technology"/>
    <s v="Phones"/>
    <s v="Wi-Ex zBoost YX540 Cellular Phone Signal Booster"/>
    <x v="3679"/>
    <n v="4"/>
    <n v="0.2"/>
    <n v="58.379999999999939"/>
  </r>
  <r>
    <n v="4967"/>
    <s v="CA-2015-122406"/>
    <d v="2015-08-02T00:00:00"/>
    <d v="2015-08-05T00:00:00"/>
    <s v="Second Class"/>
    <s v="BE-11455"/>
    <s v="Brad Eason"/>
    <s v="Home Office"/>
    <s v="United States"/>
    <x v="205"/>
    <x v="34"/>
    <n v="2908"/>
    <s v="East"/>
    <s v="TEC-PH-10001527"/>
    <s v="Technology"/>
    <s v="Phones"/>
    <s v="Plantronics MX500i Earset"/>
    <x v="3680"/>
    <n v="3"/>
    <n v="0"/>
    <n v="3.8654999999999973"/>
  </r>
  <r>
    <n v="4968"/>
    <s v="CA-2015-122406"/>
    <d v="2015-08-02T00:00:00"/>
    <d v="2015-08-05T00:00:00"/>
    <s v="Second Class"/>
    <s v="BE-11455"/>
    <s v="Brad Eason"/>
    <s v="Home Office"/>
    <s v="United States"/>
    <x v="205"/>
    <x v="34"/>
    <n v="2908"/>
    <s v="East"/>
    <s v="OFF-PA-10001307"/>
    <s v="Office Supplies"/>
    <s v="Paper"/>
    <s v="Important Message Pads, 50 4-1/4 x 5-1/2 Forms per Pad"/>
    <x v="3681"/>
    <n v="2"/>
    <n v="0"/>
    <n v="4.1159999999999997"/>
  </r>
  <r>
    <n v="4969"/>
    <s v="CA-2015-122406"/>
    <d v="2015-08-02T00:00:00"/>
    <d v="2015-08-05T00:00:00"/>
    <s v="Second Class"/>
    <s v="BE-11455"/>
    <s v="Brad Eason"/>
    <s v="Home Office"/>
    <s v="United States"/>
    <x v="205"/>
    <x v="34"/>
    <n v="2908"/>
    <s v="East"/>
    <s v="TEC-AC-10004571"/>
    <s v="Technology"/>
    <s v="Accessories"/>
    <s v="Logitech G700s Rechargeable Gaming Mouse"/>
    <x v="1664"/>
    <n v="2"/>
    <n v="0"/>
    <n v="83.991600000000005"/>
  </r>
  <r>
    <n v="4970"/>
    <s v="CA-2015-122406"/>
    <d v="2015-08-02T00:00:00"/>
    <d v="2015-08-05T00:00:00"/>
    <s v="Second Class"/>
    <s v="BE-11455"/>
    <s v="Brad Eason"/>
    <s v="Home Office"/>
    <s v="United States"/>
    <x v="205"/>
    <x v="34"/>
    <n v="2908"/>
    <s v="East"/>
    <s v="FUR-CH-10001973"/>
    <s v="Furniture"/>
    <s v="Chairs"/>
    <s v="Office Star Flex Back Scooter Chair with White Frame"/>
    <x v="3682"/>
    <n v="1"/>
    <n v="0"/>
    <n v="15.537199999999999"/>
  </r>
  <r>
    <n v="4971"/>
    <s v="US-2016-153815"/>
    <d v="2016-11-06T00:00:00"/>
    <d v="2016-11-09T00:00:00"/>
    <s v="First Class"/>
    <s v="KL-16555"/>
    <s v="Kelly Lampkin"/>
    <s v="Corporate"/>
    <s v="United States"/>
    <x v="108"/>
    <x v="2"/>
    <n v="32216"/>
    <s v="South"/>
    <s v="FUR-CH-10000513"/>
    <s v="Furniture"/>
    <s v="Chairs"/>
    <s v="High-Back Leather Manager's Chair"/>
    <x v="3683"/>
    <n v="2"/>
    <n v="0.2"/>
    <n v="-28.597800000000007"/>
  </r>
  <r>
    <n v="4972"/>
    <s v="US-2016-153815"/>
    <d v="2016-11-06T00:00:00"/>
    <d v="2016-11-09T00:00:00"/>
    <s v="First Class"/>
    <s v="KL-16555"/>
    <s v="Kelly Lampkin"/>
    <s v="Corporate"/>
    <s v="United States"/>
    <x v="108"/>
    <x v="2"/>
    <n v="32216"/>
    <s v="South"/>
    <s v="OFF-PA-10002421"/>
    <s v="Office Supplies"/>
    <s v="Paper"/>
    <s v="Embossed Ink Jet Note Cards"/>
    <x v="3684"/>
    <n v="2"/>
    <n v="0.2"/>
    <n v="12.639200000000001"/>
  </r>
  <r>
    <n v="4973"/>
    <s v="US-2016-153815"/>
    <d v="2016-11-06T00:00:00"/>
    <d v="2016-11-09T00:00:00"/>
    <s v="First Class"/>
    <s v="KL-16555"/>
    <s v="Kelly Lampkin"/>
    <s v="Corporate"/>
    <s v="United States"/>
    <x v="108"/>
    <x v="2"/>
    <n v="32216"/>
    <s v="South"/>
    <s v="FUR-FU-10004090"/>
    <s v="Furniture"/>
    <s v="Furnishings"/>
    <s v="Executive Impressions 14&quot; Contract Wall Clock"/>
    <x v="3685"/>
    <n v="2"/>
    <n v="0.2"/>
    <n v="5.7797999999999963"/>
  </r>
  <r>
    <n v="4974"/>
    <s v="US-2016-153815"/>
    <d v="2016-11-06T00:00:00"/>
    <d v="2016-11-09T00:00:00"/>
    <s v="First Class"/>
    <s v="KL-16555"/>
    <s v="Kelly Lampkin"/>
    <s v="Corporate"/>
    <s v="United States"/>
    <x v="108"/>
    <x v="2"/>
    <n v="32216"/>
    <s v="South"/>
    <s v="OFF-PA-10004071"/>
    <s v="Office Supplies"/>
    <s v="Paper"/>
    <s v="Eaton Premium Continuous-Feed Paper, 25% Cotton, Letter Size, White, 1000 Shts/Box"/>
    <x v="1666"/>
    <n v="2"/>
    <n v="0.2"/>
    <n v="31.068799999999996"/>
  </r>
  <r>
    <n v="4975"/>
    <s v="CA-2016-164896"/>
    <d v="2016-11-07T00:00:00"/>
    <d v="2016-11-12T00:00:00"/>
    <s v="Standard Class"/>
    <s v="PS-19045"/>
    <s v="Penelope Sewall"/>
    <s v="Home Office"/>
    <s v="United States"/>
    <x v="147"/>
    <x v="1"/>
    <n v="92054"/>
    <s v="West"/>
    <s v="OFF-PA-10002246"/>
    <s v="Office Supplies"/>
    <s v="Paper"/>
    <s v="Wirebound Four 2-3/4 x 5 Forms per Page, 400 Sets per Book"/>
    <x v="3686"/>
    <n v="2"/>
    <n v="0"/>
    <n v="6.3209999999999997"/>
  </r>
  <r>
    <n v="4976"/>
    <s v="CA-2015-142202"/>
    <d v="2015-09-18T00:00:00"/>
    <d v="2015-09-23T00:00:00"/>
    <s v="Second Class"/>
    <s v="JR-16210"/>
    <s v="Justin Ritter"/>
    <s v="Corporate"/>
    <s v="United States"/>
    <x v="108"/>
    <x v="2"/>
    <n v="32216"/>
    <s v="South"/>
    <s v="TEC-AC-10003198"/>
    <s v="Technology"/>
    <s v="Accessories"/>
    <s v="Enermax Acrylux Wireless Keyboard"/>
    <x v="3687"/>
    <n v="9"/>
    <n v="0.2"/>
    <n v="152.38799999999992"/>
  </r>
  <r>
    <n v="4977"/>
    <s v="CA-2015-165050"/>
    <d v="2015-12-07T00:00:00"/>
    <d v="2015-12-09T00:00:00"/>
    <s v="First Class"/>
    <s v="AH-10210"/>
    <s v="Alan Hwang"/>
    <s v="Consumer"/>
    <s v="United States"/>
    <x v="20"/>
    <x v="15"/>
    <n v="10024"/>
    <s v="East"/>
    <s v="OFF-BI-10001031"/>
    <s v="Office Supplies"/>
    <s v="Binders"/>
    <s v="Pressboard Data Binders by Wilson Jones"/>
    <x v="794"/>
    <n v="5"/>
    <n v="0.2"/>
    <n v="7.2089999999999996"/>
  </r>
  <r>
    <n v="4978"/>
    <s v="CA-2015-165050"/>
    <d v="2015-12-07T00:00:00"/>
    <d v="2015-12-09T00:00:00"/>
    <s v="First Class"/>
    <s v="AH-10210"/>
    <s v="Alan Hwang"/>
    <s v="Consumer"/>
    <s v="United States"/>
    <x v="20"/>
    <x v="15"/>
    <n v="10024"/>
    <s v="East"/>
    <s v="OFF-BI-10003727"/>
    <s v="Office Supplies"/>
    <s v="Binders"/>
    <s v="Avery Durable Slant Ring Binders With Label Holder"/>
    <x v="1314"/>
    <n v="2"/>
    <n v="0.2"/>
    <n v="2.3407999999999998"/>
  </r>
  <r>
    <n v="4979"/>
    <s v="CA-2015-165050"/>
    <d v="2015-12-07T00:00:00"/>
    <d v="2015-12-09T00:00:00"/>
    <s v="First Class"/>
    <s v="AH-10210"/>
    <s v="Alan Hwang"/>
    <s v="Consumer"/>
    <s v="United States"/>
    <x v="20"/>
    <x v="15"/>
    <n v="10024"/>
    <s v="East"/>
    <s v="TEC-PH-10001336"/>
    <s v="Technology"/>
    <s v="Phones"/>
    <s v="Digium D40 VoIP phone"/>
    <x v="3688"/>
    <n v="6"/>
    <n v="0"/>
    <n v="224.4426"/>
  </r>
  <r>
    <n v="4980"/>
    <s v="US-2016-131114"/>
    <d v="2016-12-09T00:00:00"/>
    <d v="2016-12-13T00:00:00"/>
    <s v="Second Class"/>
    <s v="RW-19630"/>
    <s v="Rob Williams"/>
    <s v="Corporate"/>
    <s v="United States"/>
    <x v="22"/>
    <x v="10"/>
    <n v="60610"/>
    <s v="Central"/>
    <s v="OFF-SU-10001664"/>
    <s v="Office Supplies"/>
    <s v="Supplies"/>
    <s v="Acme Office Executive Series Stainless Steel Trimmers"/>
    <x v="3689"/>
    <n v="3"/>
    <n v="0.2"/>
    <n v="1.5426000000000002"/>
  </r>
  <r>
    <n v="4981"/>
    <s v="US-2016-131114"/>
    <d v="2016-12-09T00:00:00"/>
    <d v="2016-12-13T00:00:00"/>
    <s v="Second Class"/>
    <s v="RW-19630"/>
    <s v="Rob Williams"/>
    <s v="Corporate"/>
    <s v="United States"/>
    <x v="22"/>
    <x v="10"/>
    <n v="60610"/>
    <s v="Central"/>
    <s v="OFF-AP-10003971"/>
    <s v="Office Supplies"/>
    <s v="Appliances"/>
    <s v="Belkin 6 Outlet Metallic Surge Strip"/>
    <x v="3690"/>
    <n v="2"/>
    <n v="0.8"/>
    <n v="-11.761200000000002"/>
  </r>
  <r>
    <n v="4982"/>
    <s v="US-2016-131114"/>
    <d v="2016-12-09T00:00:00"/>
    <d v="2016-12-13T00:00:00"/>
    <s v="Second Class"/>
    <s v="RW-19630"/>
    <s v="Rob Williams"/>
    <s v="Corporate"/>
    <s v="United States"/>
    <x v="22"/>
    <x v="10"/>
    <n v="60610"/>
    <s v="Central"/>
    <s v="TEC-AC-10000199"/>
    <s v="Technology"/>
    <s v="Accessories"/>
    <s v="Kingston Digital DataTraveler 8GB USB 2.0"/>
    <x v="3184"/>
    <n v="4"/>
    <n v="0.2"/>
    <n v="-1.4279999999999999"/>
  </r>
  <r>
    <n v="4983"/>
    <s v="CA-2014-160066"/>
    <d v="2014-11-16T00:00:00"/>
    <d v="2014-11-22T00:00:00"/>
    <s v="Standard Class"/>
    <s v="AH-10075"/>
    <s v="Adam Hart"/>
    <s v="Corporate"/>
    <s v="United States"/>
    <x v="101"/>
    <x v="1"/>
    <n v="92646"/>
    <s v="West"/>
    <s v="OFF-LA-10001045"/>
    <s v="Office Supplies"/>
    <s v="Labels"/>
    <s v="Permanent Self-Adhesive File Folder Labels for Typewriters by Universal"/>
    <x v="3691"/>
    <n v="2"/>
    <n v="0"/>
    <n v="2.4011999999999998"/>
  </r>
  <r>
    <n v="4984"/>
    <s v="CA-2016-109925"/>
    <d v="2016-11-06T00:00:00"/>
    <d v="2016-11-10T00:00:00"/>
    <s v="Second Class"/>
    <s v="IM-15070"/>
    <s v="Irene Maddox"/>
    <s v="Consumer"/>
    <s v="United States"/>
    <x v="70"/>
    <x v="1"/>
    <n v="92105"/>
    <s v="West"/>
    <s v="OFF-ST-10003442"/>
    <s v="Office Supplies"/>
    <s v="Storage"/>
    <s v="Eldon Portable Mobile Manager"/>
    <x v="3692"/>
    <n v="3"/>
    <n v="0"/>
    <n v="22.9068"/>
  </r>
  <r>
    <n v="4985"/>
    <s v="CA-2015-160696"/>
    <d v="2015-09-06T00:00:00"/>
    <d v="2015-09-10T00:00:00"/>
    <s v="Standard Class"/>
    <s v="CK-12760"/>
    <s v="Cyma Kinney"/>
    <s v="Corporate"/>
    <s v="United States"/>
    <x v="316"/>
    <x v="18"/>
    <n v="37211"/>
    <s v="South"/>
    <s v="OFF-FA-10003059"/>
    <s v="Office Supplies"/>
    <s v="Fasteners"/>
    <s v="Assorted Color Push Pins"/>
    <x v="3693"/>
    <n v="5"/>
    <n v="0.2"/>
    <n v="1.1764999999999992"/>
  </r>
  <r>
    <n v="4986"/>
    <s v="CA-2014-125171"/>
    <d v="2014-09-03T00:00:00"/>
    <d v="2014-09-03T00:00:00"/>
    <s v="Same Day"/>
    <s v="AG-10390"/>
    <s v="Allen Goldenen"/>
    <s v="Consumer"/>
    <s v="United States"/>
    <x v="20"/>
    <x v="15"/>
    <n v="10009"/>
    <s v="East"/>
    <s v="OFF-LA-10001175"/>
    <s v="Office Supplies"/>
    <s v="Labels"/>
    <s v="Avery 514"/>
    <x v="936"/>
    <n v="5"/>
    <n v="0"/>
    <n v="7.056"/>
  </r>
  <r>
    <n v="4987"/>
    <s v="CA-2016-149279"/>
    <d v="2016-04-24T00:00:00"/>
    <d v="2016-04-28T00:00:00"/>
    <s v="Standard Class"/>
    <s v="CL-12700"/>
    <s v="Craig Leslie"/>
    <s v="Home Office"/>
    <s v="United States"/>
    <x v="77"/>
    <x v="22"/>
    <n v="80906"/>
    <s v="West"/>
    <s v="OFF-PA-10003441"/>
    <s v="Office Supplies"/>
    <s v="Paper"/>
    <s v="Xerox 226"/>
    <x v="12"/>
    <n v="3"/>
    <n v="0.2"/>
    <n v="5.4432"/>
  </r>
  <r>
    <n v="4988"/>
    <s v="CA-2016-149279"/>
    <d v="2016-04-24T00:00:00"/>
    <d v="2016-04-28T00:00:00"/>
    <s v="Standard Class"/>
    <s v="CL-12700"/>
    <s v="Craig Leslie"/>
    <s v="Home Office"/>
    <s v="United States"/>
    <x v="77"/>
    <x v="22"/>
    <n v="80906"/>
    <s v="West"/>
    <s v="FUR-CH-10004287"/>
    <s v="Furniture"/>
    <s v="Chairs"/>
    <s v="SAFCO Arco Folding Chair"/>
    <x v="3694"/>
    <n v="6"/>
    <n v="0.2"/>
    <n v="149.14799999999991"/>
  </r>
  <r>
    <n v="4989"/>
    <s v="CA-2016-149279"/>
    <d v="2016-04-24T00:00:00"/>
    <d v="2016-04-28T00:00:00"/>
    <s v="Standard Class"/>
    <s v="CL-12700"/>
    <s v="Craig Leslie"/>
    <s v="Home Office"/>
    <s v="United States"/>
    <x v="77"/>
    <x v="22"/>
    <n v="80906"/>
    <s v="West"/>
    <s v="OFF-BI-10004040"/>
    <s v="Office Supplies"/>
    <s v="Binders"/>
    <s v="Wilson Jones Impact Binders"/>
    <x v="3695"/>
    <n v="2"/>
    <n v="0.7"/>
    <n v="-2.1755999999999993"/>
  </r>
  <r>
    <n v="4990"/>
    <s v="CA-2017-107321"/>
    <d v="2017-08-31T00:00:00"/>
    <d v="2017-09-04T00:00:00"/>
    <s v="Standard Class"/>
    <s v="AW-10930"/>
    <s v="Arthur Wiediger"/>
    <s v="Home Office"/>
    <s v="United States"/>
    <x v="8"/>
    <x v="1"/>
    <n v="94110"/>
    <s v="West"/>
    <s v="OFF-BI-10004022"/>
    <s v="Office Supplies"/>
    <s v="Binders"/>
    <s v="Acco Suede Grain Vinyl Round Ring Binder"/>
    <x v="408"/>
    <n v="3"/>
    <n v="0.2"/>
    <n v="2.1683999999999997"/>
  </r>
  <r>
    <n v="4991"/>
    <s v="CA-2017-107321"/>
    <d v="2017-08-31T00:00:00"/>
    <d v="2017-09-04T00:00:00"/>
    <s v="Standard Class"/>
    <s v="AW-10930"/>
    <s v="Arthur Wiediger"/>
    <s v="Home Office"/>
    <s v="United States"/>
    <x v="8"/>
    <x v="1"/>
    <n v="94110"/>
    <s v="West"/>
    <s v="TEC-PH-10002200"/>
    <s v="Technology"/>
    <s v="Phones"/>
    <s v="Aastra 6757i CT Wireless VoIP phone"/>
    <x v="3696"/>
    <n v="4"/>
    <n v="0.2"/>
    <n v="77.558399999999978"/>
  </r>
  <r>
    <n v="4992"/>
    <s v="US-2017-122714"/>
    <d v="2017-12-07T00:00:00"/>
    <d v="2017-12-13T00:00:00"/>
    <s v="Standard Class"/>
    <s v="HG-14965"/>
    <s v="Henry Goldwyn"/>
    <s v="Corporate"/>
    <s v="United States"/>
    <x v="22"/>
    <x v="10"/>
    <n v="60653"/>
    <s v="Central"/>
    <s v="OFF-BI-10001120"/>
    <s v="Office Supplies"/>
    <s v="Binders"/>
    <s v="Ibico EPK-21 Electric Binding System"/>
    <x v="3697"/>
    <n v="5"/>
    <n v="0.8"/>
    <n v="-2929.4845000000005"/>
  </r>
  <r>
    <n v="4993"/>
    <s v="CA-2015-153038"/>
    <d v="2015-12-18T00:00:00"/>
    <d v="2015-12-25T00:00:00"/>
    <s v="Standard Class"/>
    <s v="RB-19645"/>
    <s v="Robert Barroso"/>
    <s v="Corporate"/>
    <s v="United States"/>
    <x v="26"/>
    <x v="18"/>
    <n v="38109"/>
    <s v="South"/>
    <s v="OFF-EN-10000461"/>
    <s v="Office Supplies"/>
    <s v="Envelopes"/>
    <s v="#10- 4 1/8&quot; x 9 1/2&quot; Recycled Envelopes"/>
    <x v="3698"/>
    <n v="8"/>
    <n v="0.2"/>
    <n v="18.878399999999999"/>
  </r>
  <r>
    <n v="4994"/>
    <s v="CA-2015-153038"/>
    <d v="2015-12-18T00:00:00"/>
    <d v="2015-12-25T00:00:00"/>
    <s v="Standard Class"/>
    <s v="RB-19645"/>
    <s v="Robert Barroso"/>
    <s v="Corporate"/>
    <s v="United States"/>
    <x v="26"/>
    <x v="18"/>
    <n v="38109"/>
    <s v="South"/>
    <s v="OFF-LA-10004008"/>
    <s v="Office Supplies"/>
    <s v="Labels"/>
    <s v="Avery 507"/>
    <x v="3699"/>
    <n v="8"/>
    <n v="0.2"/>
    <n v="5.9903999999999984"/>
  </r>
  <r>
    <n v="4995"/>
    <s v="CA-2015-153038"/>
    <d v="2015-12-18T00:00:00"/>
    <d v="2015-12-25T00:00:00"/>
    <s v="Standard Class"/>
    <s v="RB-19645"/>
    <s v="Robert Barroso"/>
    <s v="Corporate"/>
    <s v="United States"/>
    <x v="26"/>
    <x v="18"/>
    <n v="38109"/>
    <s v="South"/>
    <s v="FUR-FU-10000221"/>
    <s v="Furniture"/>
    <s v="Furnishings"/>
    <s v="Master Caster Door Stop, Brown"/>
    <x v="2352"/>
    <n v="5"/>
    <n v="0.2"/>
    <n v="3.5559999999999992"/>
  </r>
  <r>
    <n v="4996"/>
    <s v="CA-2014-132227"/>
    <d v="2014-11-04T00:00:00"/>
    <d v="2014-11-10T00:00:00"/>
    <s v="Standard Class"/>
    <s v="SZ-20035"/>
    <s v="Sam Zeldin"/>
    <s v="Home Office"/>
    <s v="United States"/>
    <x v="20"/>
    <x v="15"/>
    <n v="10011"/>
    <s v="East"/>
    <s v="OFF-BI-10000962"/>
    <s v="Office Supplies"/>
    <s v="Binders"/>
    <s v="Acco Flexible ACCOHIDE Square Ring Data Binder, Dark Blue, 11 1/2&quot; X 14&quot; 7/8&quot;"/>
    <x v="3700"/>
    <n v="4"/>
    <n v="0.2"/>
    <n v="18.873199999999997"/>
  </r>
  <r>
    <n v="4997"/>
    <s v="CA-2017-155824"/>
    <d v="2017-03-10T00:00:00"/>
    <d v="2017-03-15T00:00:00"/>
    <s v="Standard Class"/>
    <s v="KS-16300"/>
    <s v="Karen Seio"/>
    <s v="Corporate"/>
    <s v="United States"/>
    <x v="253"/>
    <x v="3"/>
    <n v="27604"/>
    <s v="South"/>
    <s v="OFF-AP-10000390"/>
    <s v="Office Supplies"/>
    <s v="Appliances"/>
    <s v="Euro Pro Shark Stick Mini Vacuum"/>
    <x v="3701"/>
    <n v="1"/>
    <n v="0.2"/>
    <n v="3.6587999999999976"/>
  </r>
  <r>
    <n v="4998"/>
    <s v="CA-2017-155824"/>
    <d v="2017-03-10T00:00:00"/>
    <d v="2017-03-15T00:00:00"/>
    <s v="Standard Class"/>
    <s v="KS-16300"/>
    <s v="Karen Seio"/>
    <s v="Corporate"/>
    <s v="United States"/>
    <x v="253"/>
    <x v="3"/>
    <n v="27604"/>
    <s v="South"/>
    <s v="OFF-BI-10000014"/>
    <s v="Office Supplies"/>
    <s v="Binders"/>
    <s v="Heavy-Duty E-Z-D Binders"/>
    <x v="3702"/>
    <n v="4"/>
    <n v="0.7"/>
    <n v="-10.037199999999999"/>
  </r>
  <r>
    <n v="4999"/>
    <s v="CA-2016-129238"/>
    <d v="2016-01-31T00:00:00"/>
    <d v="2016-02-04T00:00:00"/>
    <s v="Standard Class"/>
    <s v="SC-20050"/>
    <s v="Sample Company A"/>
    <s v="Home Office"/>
    <s v="United States"/>
    <x v="1"/>
    <x v="1"/>
    <n v="90045"/>
    <s v="West"/>
    <s v="TEC-PH-10004120"/>
    <s v="Technology"/>
    <s v="Phones"/>
    <s v="AT&amp;T 1080 Phone"/>
    <x v="3703"/>
    <n v="1"/>
    <n v="0.2"/>
    <n v="8.2194000000000003"/>
  </r>
  <r>
    <n v="5000"/>
    <s v="CA-2016-129238"/>
    <d v="2016-01-31T00:00:00"/>
    <d v="2016-02-04T00:00:00"/>
    <s v="Standard Class"/>
    <s v="SC-20050"/>
    <s v="Sample Company A"/>
    <s v="Home Office"/>
    <s v="United States"/>
    <x v="1"/>
    <x v="1"/>
    <n v="90045"/>
    <s v="West"/>
    <s v="OFF-PA-10002764"/>
    <s v="Office Supplies"/>
    <s v="Paper"/>
    <s v="Easy-staple paper"/>
    <x v="3704"/>
    <n v="5"/>
    <n v="0"/>
    <n v="27.782999999999998"/>
  </r>
  <r>
    <n v="5001"/>
    <s v="CA-2017-159688"/>
    <d v="2017-05-07T00:00:00"/>
    <d v="2017-05-12T00:00:00"/>
    <s v="Standard Class"/>
    <s v="AB-10060"/>
    <s v="Adam Bellavance"/>
    <s v="Home Office"/>
    <s v="United States"/>
    <x v="1"/>
    <x v="1"/>
    <n v="90004"/>
    <s v="West"/>
    <s v="TEC-AC-10000736"/>
    <s v="Technology"/>
    <s v="Accessories"/>
    <s v="Logitech G600 MMO Gaming Mouse"/>
    <x v="3705"/>
    <n v="1"/>
    <n v="0"/>
    <n v="28.796399999999998"/>
  </r>
  <r>
    <n v="5002"/>
    <s v="CA-2016-136126"/>
    <d v="2016-05-24T00:00:00"/>
    <d v="2016-05-24T00:00:00"/>
    <s v="Same Day"/>
    <s v="EH-14125"/>
    <s v="Eugene Hildebrand"/>
    <s v="Home Office"/>
    <s v="United States"/>
    <x v="311"/>
    <x v="17"/>
    <n v="23602"/>
    <s v="South"/>
    <s v="OFF-SU-10000898"/>
    <s v="Office Supplies"/>
    <s v="Supplies"/>
    <s v="Acme Hot Forged Carbon Steel Scissors with Nickel-Plated Handles, 3 7/8&quot; Cut, 8&quot;L"/>
    <x v="1695"/>
    <n v="5"/>
    <n v="0"/>
    <n v="20.154999999999994"/>
  </r>
  <r>
    <n v="5003"/>
    <s v="CA-2016-136126"/>
    <d v="2016-05-24T00:00:00"/>
    <d v="2016-05-24T00:00:00"/>
    <s v="Same Day"/>
    <s v="EH-14125"/>
    <s v="Eugene Hildebrand"/>
    <s v="Home Office"/>
    <s v="United States"/>
    <x v="311"/>
    <x v="17"/>
    <n v="23602"/>
    <s v="South"/>
    <s v="OFF-PA-10004327"/>
    <s v="Office Supplies"/>
    <s v="Paper"/>
    <s v="Xerox 1911"/>
    <x v="879"/>
    <n v="4"/>
    <n v="0"/>
    <n v="91.967999999999989"/>
  </r>
  <r>
    <n v="5004"/>
    <s v="CA-2016-155033"/>
    <d v="2016-10-07T00:00:00"/>
    <d v="2016-10-12T00:00:00"/>
    <s v="Standard Class"/>
    <s v="CC-12475"/>
    <s v="Cindy Chapman"/>
    <s v="Consumer"/>
    <s v="United States"/>
    <x v="1"/>
    <x v="1"/>
    <n v="90032"/>
    <s v="West"/>
    <s v="OFF-PA-10000143"/>
    <s v="Office Supplies"/>
    <s v="Paper"/>
    <s v="Astroparche Fine Business Paper"/>
    <x v="232"/>
    <n v="2"/>
    <n v="0"/>
    <n v="5.0688000000000004"/>
  </r>
  <r>
    <n v="5005"/>
    <s v="CA-2014-156006"/>
    <d v="2014-04-30T00:00:00"/>
    <d v="2014-05-02T00:00:00"/>
    <s v="Second Class"/>
    <s v="TM-21010"/>
    <s v="Tamara Manning"/>
    <s v="Consumer"/>
    <s v="United States"/>
    <x v="25"/>
    <x v="35"/>
    <n v="39212"/>
    <s v="South"/>
    <s v="TEC-AC-10002550"/>
    <s v="Technology"/>
    <s v="Accessories"/>
    <s v="Maxell 4.7GB DVD-RW 3/Pack"/>
    <x v="3706"/>
    <n v="3"/>
    <n v="0"/>
    <n v="16.2486"/>
  </r>
  <r>
    <n v="5006"/>
    <s v="CA-2015-158659"/>
    <d v="2015-11-10T00:00:00"/>
    <d v="2015-11-14T00:00:00"/>
    <s v="Second Class"/>
    <s v="SC-20695"/>
    <s v="Steve Chapman"/>
    <s v="Corporate"/>
    <s v="United States"/>
    <x v="102"/>
    <x v="14"/>
    <n v="47374"/>
    <s v="Central"/>
    <s v="OFF-ST-10003306"/>
    <s v="Office Supplies"/>
    <s v="Storage"/>
    <s v="Letter Size Cart"/>
    <x v="412"/>
    <n v="5"/>
    <n v="0"/>
    <n v="207.14699999999993"/>
  </r>
  <r>
    <n v="5007"/>
    <s v="CA-2015-169796"/>
    <d v="2015-11-09T00:00:00"/>
    <d v="2015-11-14T00:00:00"/>
    <s v="Standard Class"/>
    <s v="Dp-13240"/>
    <s v="Dean percer"/>
    <s v="Home Office"/>
    <s v="United States"/>
    <x v="20"/>
    <x v="15"/>
    <n v="10035"/>
    <s v="East"/>
    <s v="TEC-MA-10000045"/>
    <s v="Technology"/>
    <s v="Machines"/>
    <s v="Zebra ZM400 Thermal Label Printer"/>
    <x v="3707"/>
    <n v="2"/>
    <n v="0"/>
    <n v="1114.5119999999999"/>
  </r>
  <r>
    <n v="5008"/>
    <s v="CA-2015-169796"/>
    <d v="2015-11-09T00:00:00"/>
    <d v="2015-11-14T00:00:00"/>
    <s v="Standard Class"/>
    <s v="Dp-13240"/>
    <s v="Dean percer"/>
    <s v="Home Office"/>
    <s v="United States"/>
    <x v="20"/>
    <x v="15"/>
    <n v="10035"/>
    <s v="East"/>
    <s v="OFF-ST-10001505"/>
    <s v="Office Supplies"/>
    <s v="Storage"/>
    <s v="Perma STOR-ALL Hanging File Box, 13 1/8&quot;W x 12 1/4&quot;D x 10 1/2&quot;H"/>
    <x v="1465"/>
    <n v="3"/>
    <n v="0"/>
    <n v="3.0497999999999985"/>
  </r>
  <r>
    <n v="5009"/>
    <s v="CA-2015-102876"/>
    <d v="2015-09-07T00:00:00"/>
    <d v="2015-09-14T00:00:00"/>
    <s v="Standard Class"/>
    <s v="LR-17035"/>
    <s v="Lisa Ryan"/>
    <s v="Corporate"/>
    <s v="United States"/>
    <x v="10"/>
    <x v="9"/>
    <n v="19134"/>
    <s v="East"/>
    <s v="OFF-BI-10004781"/>
    <s v="Office Supplies"/>
    <s v="Binders"/>
    <s v="GBC Wire Binding Strips"/>
    <x v="3708"/>
    <n v="1"/>
    <n v="0.7"/>
    <n v="-6.9827999999999975"/>
  </r>
  <r>
    <n v="5010"/>
    <s v="CA-2015-102876"/>
    <d v="2015-09-07T00:00:00"/>
    <d v="2015-09-14T00:00:00"/>
    <s v="Standard Class"/>
    <s v="LR-17035"/>
    <s v="Lisa Ryan"/>
    <s v="Corporate"/>
    <s v="United States"/>
    <x v="10"/>
    <x v="9"/>
    <n v="19134"/>
    <s v="East"/>
    <s v="TEC-PH-10002680"/>
    <s v="Technology"/>
    <s v="Phones"/>
    <s v="Samsung Galaxy Note 3"/>
    <x v="3709"/>
    <n v="6"/>
    <n v="0.4"/>
    <n v="-131.9940000000002"/>
  </r>
  <r>
    <n v="5011"/>
    <s v="CA-2015-102876"/>
    <d v="2015-09-07T00:00:00"/>
    <d v="2015-09-14T00:00:00"/>
    <s v="Standard Class"/>
    <s v="LR-17035"/>
    <s v="Lisa Ryan"/>
    <s v="Corporate"/>
    <s v="United States"/>
    <x v="10"/>
    <x v="9"/>
    <n v="19134"/>
    <s v="East"/>
    <s v="OFF-BI-10000848"/>
    <s v="Office Supplies"/>
    <s v="Binders"/>
    <s v="Angle-D Ring Binders"/>
    <x v="3710"/>
    <n v="3"/>
    <n v="0.7"/>
    <n v="-3.9383999999999997"/>
  </r>
  <r>
    <n v="5012"/>
    <s v="US-2017-139647"/>
    <d v="2017-05-11T00:00:00"/>
    <d v="2017-05-13T00:00:00"/>
    <s v="First Class"/>
    <s v="TS-21370"/>
    <s v="Todd Sumrall"/>
    <s v="Corporate"/>
    <s v="United States"/>
    <x v="42"/>
    <x v="16"/>
    <n v="85023"/>
    <s v="West"/>
    <s v="FUR-BO-10004467"/>
    <s v="Furniture"/>
    <s v="Bookcases"/>
    <s v="Bestar Classic Bookcase"/>
    <x v="3711"/>
    <n v="7"/>
    <n v="0.7"/>
    <n v="-356.96429999999998"/>
  </r>
  <r>
    <n v="5013"/>
    <s v="US-2017-160465"/>
    <d v="2017-07-21T00:00:00"/>
    <d v="2017-07-26T00:00:00"/>
    <s v="Standard Class"/>
    <s v="SW-20350"/>
    <s v="Sean Wendt"/>
    <s v="Home Office"/>
    <s v="United States"/>
    <x v="138"/>
    <x v="24"/>
    <n v="44105"/>
    <s v="East"/>
    <s v="OFF-BI-10001670"/>
    <s v="Office Supplies"/>
    <s v="Binders"/>
    <s v="Vinyl Sectional Post Binders"/>
    <x v="3712"/>
    <n v="3"/>
    <n v="0.7"/>
    <n v="-22.619999999999997"/>
  </r>
  <r>
    <n v="5014"/>
    <s v="US-2017-160465"/>
    <d v="2017-07-21T00:00:00"/>
    <d v="2017-07-26T00:00:00"/>
    <s v="Standard Class"/>
    <s v="SW-20350"/>
    <s v="Sean Wendt"/>
    <s v="Home Office"/>
    <s v="United States"/>
    <x v="138"/>
    <x v="24"/>
    <n v="44105"/>
    <s v="East"/>
    <s v="OFF-ST-10000136"/>
    <s v="Office Supplies"/>
    <s v="Storage"/>
    <s v="Letter Size File"/>
    <x v="3713"/>
    <n v="7"/>
    <n v="0.2"/>
    <n v="25.010999999999967"/>
  </r>
  <r>
    <n v="5015"/>
    <s v="US-2017-160465"/>
    <d v="2017-07-21T00:00:00"/>
    <d v="2017-07-26T00:00:00"/>
    <s v="Standard Class"/>
    <s v="SW-20350"/>
    <s v="Sean Wendt"/>
    <s v="Home Office"/>
    <s v="United States"/>
    <x v="138"/>
    <x v="24"/>
    <n v="44105"/>
    <s v="East"/>
    <s v="TEC-PH-10004522"/>
    <s v="Technology"/>
    <s v="Phones"/>
    <s v="Dexim XPower Skin Super-Thin Power Case for iPhone 5 - Black"/>
    <x v="3714"/>
    <n v="6"/>
    <n v="0.4"/>
    <n v="-52.640999999999991"/>
  </r>
  <r>
    <n v="5016"/>
    <s v="CA-2014-153850"/>
    <d v="2014-11-24T00:00:00"/>
    <d v="2014-11-29T00:00:00"/>
    <s v="Standard Class"/>
    <s v="TH-21100"/>
    <s v="Thea Hendricks"/>
    <s v="Consumer"/>
    <s v="United States"/>
    <x v="167"/>
    <x v="24"/>
    <n v="43615"/>
    <s v="East"/>
    <s v="FUR-FU-10002960"/>
    <s v="Furniture"/>
    <s v="Furnishings"/>
    <s v="Eldon 200 Class Desk Accessories, Burgundy"/>
    <x v="200"/>
    <n v="7"/>
    <n v="0.2"/>
    <n v="9.6712000000000025"/>
  </r>
  <r>
    <n v="5017"/>
    <s v="CA-2014-153850"/>
    <d v="2014-11-24T00:00:00"/>
    <d v="2014-11-29T00:00:00"/>
    <s v="Standard Class"/>
    <s v="TH-21100"/>
    <s v="Thea Hendricks"/>
    <s v="Consumer"/>
    <s v="United States"/>
    <x v="167"/>
    <x v="24"/>
    <n v="43615"/>
    <s v="East"/>
    <s v="TEC-PH-10002584"/>
    <s v="Technology"/>
    <s v="Phones"/>
    <s v="Samsung Galaxy S4"/>
    <x v="3715"/>
    <n v="4"/>
    <n v="0.4"/>
    <n v="-250.39600000000019"/>
  </r>
  <r>
    <n v="5018"/>
    <s v="CA-2014-127558"/>
    <d v="2014-11-15T00:00:00"/>
    <d v="2014-11-18T00:00:00"/>
    <s v="First Class"/>
    <s v="SS-20410"/>
    <s v="Shahid Shariari"/>
    <s v="Consumer"/>
    <s v="United States"/>
    <x v="1"/>
    <x v="1"/>
    <n v="90008"/>
    <s v="West"/>
    <s v="FUR-FU-10002505"/>
    <s v="Furniture"/>
    <s v="Furnishings"/>
    <s v="Eldon 100 Class Desk Accessories"/>
    <x v="3716"/>
    <n v="3"/>
    <n v="0"/>
    <n v="3.2351999999999994"/>
  </r>
  <r>
    <n v="5019"/>
    <s v="CA-2014-127558"/>
    <d v="2014-11-15T00:00:00"/>
    <d v="2014-11-18T00:00:00"/>
    <s v="First Class"/>
    <s v="SS-20410"/>
    <s v="Shahid Shariari"/>
    <s v="Consumer"/>
    <s v="United States"/>
    <x v="1"/>
    <x v="1"/>
    <n v="90008"/>
    <s v="West"/>
    <s v="TEC-AC-10003832"/>
    <s v="Technology"/>
    <s v="Accessories"/>
    <s v="Logitech P710e Mobile Speakerphone"/>
    <x v="3717"/>
    <n v="3"/>
    <n v="0"/>
    <n v="146.76929999999993"/>
  </r>
  <r>
    <n v="5020"/>
    <s v="CA-2014-127558"/>
    <d v="2014-11-15T00:00:00"/>
    <d v="2014-11-18T00:00:00"/>
    <s v="First Class"/>
    <s v="SS-20410"/>
    <s v="Shahid Shariari"/>
    <s v="Consumer"/>
    <s v="United States"/>
    <x v="1"/>
    <x v="1"/>
    <n v="90008"/>
    <s v="West"/>
    <s v="OFF-SU-10002537"/>
    <s v="Office Supplies"/>
    <s v="Supplies"/>
    <s v="Acme Box Cutter Scissors"/>
    <x v="3718"/>
    <n v="2"/>
    <n v="0"/>
    <n v="5.3196000000000012"/>
  </r>
  <r>
    <n v="5021"/>
    <s v="CA-2017-136511"/>
    <d v="2017-03-23T00:00:00"/>
    <d v="2017-03-25T00:00:00"/>
    <s v="Second Class"/>
    <s v="MZ-17515"/>
    <s v="Mary Zewe"/>
    <s v="Corporate"/>
    <s v="United States"/>
    <x v="20"/>
    <x v="15"/>
    <n v="10011"/>
    <s v="East"/>
    <s v="OFF-SU-10003505"/>
    <s v="Office Supplies"/>
    <s v="Supplies"/>
    <s v="Premier Electric Letter Opener"/>
    <x v="3719"/>
    <n v="3"/>
    <n v="0"/>
    <n v="17.378999999999976"/>
  </r>
  <r>
    <n v="5022"/>
    <s v="CA-2016-133795"/>
    <d v="2016-12-18T00:00:00"/>
    <d v="2016-12-24T00:00:00"/>
    <s v="Standard Class"/>
    <s v="JE-15475"/>
    <s v="Jeremy Ellison"/>
    <s v="Consumer"/>
    <s v="United States"/>
    <x v="70"/>
    <x v="1"/>
    <n v="92037"/>
    <s v="West"/>
    <s v="TEC-AC-10001465"/>
    <s v="Technology"/>
    <s v="Accessories"/>
    <s v="SanDisk Cruzer 64 GB USB Flash Drive"/>
    <x v="3720"/>
    <n v="2"/>
    <n v="0"/>
    <n v="21.791999999999994"/>
  </r>
  <r>
    <n v="5023"/>
    <s v="CA-2016-133795"/>
    <d v="2016-12-18T00:00:00"/>
    <d v="2016-12-24T00:00:00"/>
    <s v="Standard Class"/>
    <s v="JE-15475"/>
    <s v="Jeremy Ellison"/>
    <s v="Consumer"/>
    <s v="United States"/>
    <x v="70"/>
    <x v="1"/>
    <n v="92037"/>
    <s v="West"/>
    <s v="TEC-AC-10003832"/>
    <s v="Technology"/>
    <s v="Accessories"/>
    <s v="Logitech P710e Mobile Speakerphone"/>
    <x v="3717"/>
    <n v="3"/>
    <n v="0"/>
    <n v="146.76929999999993"/>
  </r>
  <r>
    <n v="5024"/>
    <s v="CA-2016-133795"/>
    <d v="2016-12-18T00:00:00"/>
    <d v="2016-12-24T00:00:00"/>
    <s v="Standard Class"/>
    <s v="JE-15475"/>
    <s v="Jeremy Ellison"/>
    <s v="Consumer"/>
    <s v="United States"/>
    <x v="70"/>
    <x v="1"/>
    <n v="92037"/>
    <s v="West"/>
    <s v="FUR-FU-10003731"/>
    <s v="Furniture"/>
    <s v="Furnishings"/>
    <s v="Eldon Expressions Wood and Plastic Desk Accessories, Oak"/>
    <x v="3089"/>
    <n v="4"/>
    <n v="0"/>
    <n v="11.177600000000002"/>
  </r>
  <r>
    <n v="5025"/>
    <s v="US-2017-130953"/>
    <d v="2017-07-29T00:00:00"/>
    <d v="2017-08-03T00:00:00"/>
    <s v="Standard Class"/>
    <s v="RF-19735"/>
    <s v="Roland Fjeld"/>
    <s v="Consumer"/>
    <s v="United States"/>
    <x v="268"/>
    <x v="26"/>
    <n v="73120"/>
    <s v="Central"/>
    <s v="OFF-BI-10004828"/>
    <s v="Office Supplies"/>
    <s v="Binders"/>
    <s v="GBC Poly Designer Binding Covers"/>
    <x v="3446"/>
    <n v="2"/>
    <n v="0"/>
    <n v="16.405199999999997"/>
  </r>
  <r>
    <n v="5026"/>
    <s v="US-2017-130953"/>
    <d v="2017-07-29T00:00:00"/>
    <d v="2017-08-03T00:00:00"/>
    <s v="Standard Class"/>
    <s v="RF-19735"/>
    <s v="Roland Fjeld"/>
    <s v="Consumer"/>
    <s v="United States"/>
    <x v="268"/>
    <x v="26"/>
    <n v="73120"/>
    <s v="Central"/>
    <s v="TEC-PH-10003012"/>
    <s v="Technology"/>
    <s v="Phones"/>
    <s v="Nortel Meridian M3904 Professional Digital phone"/>
    <x v="3721"/>
    <n v="3"/>
    <n v="0"/>
    <n v="133.97129999999996"/>
  </r>
  <r>
    <n v="5027"/>
    <s v="US-2017-130953"/>
    <d v="2017-07-29T00:00:00"/>
    <d v="2017-08-03T00:00:00"/>
    <s v="Standard Class"/>
    <s v="RF-19735"/>
    <s v="Roland Fjeld"/>
    <s v="Consumer"/>
    <s v="United States"/>
    <x v="268"/>
    <x v="26"/>
    <n v="73120"/>
    <s v="Central"/>
    <s v="OFF-AP-10002311"/>
    <s v="Office Supplies"/>
    <s v="Appliances"/>
    <s v="Holmes Replacement Filter for HEPA Air Cleaner, Very Large Room, HEPA Filter"/>
    <x v="1609"/>
    <n v="2"/>
    <n v="0"/>
    <n v="60.552800000000005"/>
  </r>
  <r>
    <n v="5028"/>
    <s v="US-2017-130953"/>
    <d v="2017-07-29T00:00:00"/>
    <d v="2017-08-03T00:00:00"/>
    <s v="Standard Class"/>
    <s v="RF-19735"/>
    <s v="Roland Fjeld"/>
    <s v="Consumer"/>
    <s v="United States"/>
    <x v="268"/>
    <x v="26"/>
    <n v="73120"/>
    <s v="Central"/>
    <s v="FUR-CH-10004626"/>
    <s v="Furniture"/>
    <s v="Chairs"/>
    <s v="Office Star Flex Back Scooter Chair with Aluminum Finish Frame"/>
    <x v="3722"/>
    <n v="3"/>
    <n v="0"/>
    <n v="72.640799999999999"/>
  </r>
  <r>
    <n v="5029"/>
    <s v="CA-2014-151792"/>
    <d v="2014-09-02T00:00:00"/>
    <d v="2014-09-07T00:00:00"/>
    <s v="Second Class"/>
    <s v="CV-12295"/>
    <s v="Christina VanderZanden"/>
    <s v="Consumer"/>
    <s v="United States"/>
    <x v="22"/>
    <x v="10"/>
    <n v="60653"/>
    <s v="Central"/>
    <s v="TEC-AC-10001606"/>
    <s v="Technology"/>
    <s v="Accessories"/>
    <s v="Logitech Wireless Performance Mouse MX for PC and Mac"/>
    <x v="1977"/>
    <n v="3"/>
    <n v="0.2"/>
    <n v="53.994600000000005"/>
  </r>
  <r>
    <n v="5030"/>
    <s v="CA-2017-139304"/>
    <d v="2017-01-29T00:00:00"/>
    <d v="2017-02-02T00:00:00"/>
    <s v="Standard Class"/>
    <s v="VG-21790"/>
    <s v="Vivek Gonzalez"/>
    <s v="Consumer"/>
    <s v="United States"/>
    <x v="8"/>
    <x v="1"/>
    <n v="94109"/>
    <s v="West"/>
    <s v="OFF-AR-10001216"/>
    <s v="Office Supplies"/>
    <s v="Art"/>
    <s v="Newell 339"/>
    <x v="484"/>
    <n v="3"/>
    <n v="0"/>
    <n v="2.1683999999999997"/>
  </r>
  <r>
    <n v="5031"/>
    <s v="CA-2017-139304"/>
    <d v="2017-01-29T00:00:00"/>
    <d v="2017-02-02T00:00:00"/>
    <s v="Standard Class"/>
    <s v="VG-21790"/>
    <s v="Vivek Gonzalez"/>
    <s v="Consumer"/>
    <s v="United States"/>
    <x v="8"/>
    <x v="1"/>
    <n v="94109"/>
    <s v="West"/>
    <s v="OFF-SU-10001664"/>
    <s v="Office Supplies"/>
    <s v="Supplies"/>
    <s v="Acme Office Executive Series Stainless Steel Trimmers"/>
    <x v="3723"/>
    <n v="1"/>
    <n v="0"/>
    <n v="2.2282000000000002"/>
  </r>
  <r>
    <n v="5032"/>
    <s v="CA-2017-139304"/>
    <d v="2017-01-29T00:00:00"/>
    <d v="2017-02-02T00:00:00"/>
    <s v="Standard Class"/>
    <s v="VG-21790"/>
    <s v="Vivek Gonzalez"/>
    <s v="Consumer"/>
    <s v="United States"/>
    <x v="8"/>
    <x v="1"/>
    <n v="94109"/>
    <s v="West"/>
    <s v="OFF-BI-10002498"/>
    <s v="Office Supplies"/>
    <s v="Binders"/>
    <s v="Clear Mylar Reinforcing Strips"/>
    <x v="473"/>
    <n v="8"/>
    <n v="0.2"/>
    <n v="40.370399999999997"/>
  </r>
  <r>
    <n v="5033"/>
    <s v="CA-2016-155166"/>
    <d v="2016-12-26T00:00:00"/>
    <d v="2017-01-02T00:00:00"/>
    <s v="Standard Class"/>
    <s v="BB-11545"/>
    <s v="Brenda Bowman"/>
    <s v="Corporate"/>
    <s v="United States"/>
    <x v="219"/>
    <x v="30"/>
    <n v="8360"/>
    <s v="East"/>
    <s v="FUR-CH-10003968"/>
    <s v="Furniture"/>
    <s v="Chairs"/>
    <s v="Novimex Turbo Task Chair"/>
    <x v="3724"/>
    <n v="3"/>
    <n v="0"/>
    <n v="25.552800000000005"/>
  </r>
  <r>
    <n v="5034"/>
    <s v="CA-2016-155166"/>
    <d v="2016-12-26T00:00:00"/>
    <d v="2017-01-02T00:00:00"/>
    <s v="Standard Class"/>
    <s v="BB-11545"/>
    <s v="Brenda Bowman"/>
    <s v="Corporate"/>
    <s v="United States"/>
    <x v="219"/>
    <x v="30"/>
    <n v="8360"/>
    <s v="East"/>
    <s v="OFF-AP-10002765"/>
    <s v="Office Supplies"/>
    <s v="Appliances"/>
    <s v="Fellowes Advanced Computer Series Surge Protectors"/>
    <x v="3725"/>
    <n v="1"/>
    <n v="0"/>
    <n v="7.4172000000000011"/>
  </r>
  <r>
    <n v="5035"/>
    <s v="CA-2015-103954"/>
    <d v="2015-08-09T00:00:00"/>
    <d v="2015-08-13T00:00:00"/>
    <s v="Second Class"/>
    <s v="HR-14770"/>
    <s v="Hallie Redmond"/>
    <s v="Home Office"/>
    <s v="United States"/>
    <x v="158"/>
    <x v="6"/>
    <n v="53209"/>
    <s v="Central"/>
    <s v="FUR-BO-10004690"/>
    <s v="Furniture"/>
    <s v="Bookcases"/>
    <s v="O'Sullivan Cherrywood Estates Traditional Barrister Bookcase"/>
    <x v="3726"/>
    <n v="5"/>
    <n v="0"/>
    <n v="48.117999999999981"/>
  </r>
  <r>
    <n v="5036"/>
    <s v="CA-2014-169803"/>
    <d v="2014-04-06T00:00:00"/>
    <d v="2014-04-12T00:00:00"/>
    <s v="Standard Class"/>
    <s v="SC-20260"/>
    <s v="Scott Cohen"/>
    <s v="Corporate"/>
    <s v="United States"/>
    <x v="4"/>
    <x v="4"/>
    <n v="98115"/>
    <s v="West"/>
    <s v="FUR-TA-10000688"/>
    <s v="Furniture"/>
    <s v="Tables"/>
    <s v="Chromcraft Bull-Nose Wood Round Conference Table Top, Wood Base"/>
    <x v="2327"/>
    <n v="3"/>
    <n v="0"/>
    <n v="111.10349999999994"/>
  </r>
  <r>
    <n v="5037"/>
    <s v="CA-2014-169803"/>
    <d v="2014-04-06T00:00:00"/>
    <d v="2014-04-12T00:00:00"/>
    <s v="Standard Class"/>
    <s v="SC-20260"/>
    <s v="Scott Cohen"/>
    <s v="Corporate"/>
    <s v="United States"/>
    <x v="4"/>
    <x v="4"/>
    <n v="98115"/>
    <s v="West"/>
    <s v="TEC-AC-10003441"/>
    <s v="Technology"/>
    <s v="Accessories"/>
    <s v="Kingston Digital DataTraveler 32GB USB 2.0"/>
    <x v="1284"/>
    <n v="2"/>
    <n v="0"/>
    <n v="2.0339999999999989"/>
  </r>
  <r>
    <n v="5038"/>
    <s v="CA-2017-141719"/>
    <d v="2017-11-17T00:00:00"/>
    <d v="2017-11-21T00:00:00"/>
    <s v="Second Class"/>
    <s v="EG-13900"/>
    <s v="Emily Grady"/>
    <s v="Consumer"/>
    <s v="United States"/>
    <x v="14"/>
    <x v="10"/>
    <n v="60540"/>
    <s v="Central"/>
    <s v="TEC-AC-10003610"/>
    <s v="Technology"/>
    <s v="Accessories"/>
    <s v="Logitech Illuminated - Keyboard"/>
    <x v="3727"/>
    <n v="5"/>
    <n v="0.2"/>
    <n v="83.98599999999999"/>
  </r>
  <r>
    <n v="5039"/>
    <s v="CA-2015-136469"/>
    <d v="2015-07-11T00:00:00"/>
    <d v="2015-07-12T00:00:00"/>
    <s v="First Class"/>
    <s v="TS-21370"/>
    <s v="Todd Sumrall"/>
    <s v="Corporate"/>
    <s v="United States"/>
    <x v="40"/>
    <x v="13"/>
    <n v="19805"/>
    <s v="East"/>
    <s v="FUR-TA-10001520"/>
    <s v="Furniture"/>
    <s v="Tables"/>
    <s v="Lesro Sheffield Collection Coffee Table, End Table, Center Table, Corner Table"/>
    <x v="3728"/>
    <n v="4"/>
    <n v="0.3"/>
    <n v="-37.112400000000036"/>
  </r>
  <r>
    <n v="5040"/>
    <s v="CA-2015-136469"/>
    <d v="2015-07-11T00:00:00"/>
    <d v="2015-07-12T00:00:00"/>
    <s v="First Class"/>
    <s v="TS-21370"/>
    <s v="Todd Sumrall"/>
    <s v="Corporate"/>
    <s v="United States"/>
    <x v="40"/>
    <x v="13"/>
    <n v="19805"/>
    <s v="East"/>
    <s v="TEC-PH-10001817"/>
    <s v="Technology"/>
    <s v="Phones"/>
    <s v="Wilson Electronics DB Pro Signal Booster"/>
    <x v="3729"/>
    <n v="2"/>
    <n v="0"/>
    <n v="193.32000000000005"/>
  </r>
  <r>
    <n v="5041"/>
    <s v="CA-2015-136469"/>
    <d v="2015-07-11T00:00:00"/>
    <d v="2015-07-12T00:00:00"/>
    <s v="First Class"/>
    <s v="TS-21370"/>
    <s v="Todd Sumrall"/>
    <s v="Corporate"/>
    <s v="United States"/>
    <x v="40"/>
    <x v="13"/>
    <n v="19805"/>
    <s v="East"/>
    <s v="OFF-BI-10004492"/>
    <s v="Office Supplies"/>
    <s v="Binders"/>
    <s v="Tuf-Vin Binders"/>
    <x v="3730"/>
    <n v="7"/>
    <n v="0"/>
    <n v="103.89819999999997"/>
  </r>
  <r>
    <n v="5042"/>
    <s v="CA-2016-158694"/>
    <d v="2016-11-10T00:00:00"/>
    <d v="2016-11-13T00:00:00"/>
    <s v="Second Class"/>
    <s v="AI-10855"/>
    <s v="Arianne Irving"/>
    <s v="Consumer"/>
    <s v="United States"/>
    <x v="1"/>
    <x v="1"/>
    <n v="90036"/>
    <s v="West"/>
    <s v="OFF-PA-10002421"/>
    <s v="Office Supplies"/>
    <s v="Paper"/>
    <s v="Embossed Ink Jet Note Cards"/>
    <x v="3731"/>
    <n v="3"/>
    <n v="0"/>
    <n v="32.500799999999998"/>
  </r>
  <r>
    <n v="5043"/>
    <s v="CA-2016-158694"/>
    <d v="2016-11-10T00:00:00"/>
    <d v="2016-11-13T00:00:00"/>
    <s v="Second Class"/>
    <s v="AI-10855"/>
    <s v="Arianne Irving"/>
    <s v="Consumer"/>
    <s v="United States"/>
    <x v="1"/>
    <x v="1"/>
    <n v="90036"/>
    <s v="West"/>
    <s v="OFF-AP-10000055"/>
    <s v="Office Supplies"/>
    <s v="Appliances"/>
    <s v="Belkin F9S820V06 8 Outlet Surge"/>
    <x v="681"/>
    <n v="4"/>
    <n v="0"/>
    <n v="38.975999999999985"/>
  </r>
  <r>
    <n v="5044"/>
    <s v="CA-2016-158694"/>
    <d v="2016-11-10T00:00:00"/>
    <d v="2016-11-13T00:00:00"/>
    <s v="Second Class"/>
    <s v="AI-10855"/>
    <s v="Arianne Irving"/>
    <s v="Consumer"/>
    <s v="United States"/>
    <x v="1"/>
    <x v="1"/>
    <n v="90036"/>
    <s v="West"/>
    <s v="FUR-FU-10000965"/>
    <s v="Furniture"/>
    <s v="Furnishings"/>
    <s v="Howard Miller 11-1/2&quot; Diameter Ridgewood Wall Clock"/>
    <x v="3732"/>
    <n v="9"/>
    <n v="0"/>
    <n v="191.65860000000001"/>
  </r>
  <r>
    <n v="5045"/>
    <s v="CA-2016-158694"/>
    <d v="2016-11-10T00:00:00"/>
    <d v="2016-11-13T00:00:00"/>
    <s v="Second Class"/>
    <s v="AI-10855"/>
    <s v="Arianne Irving"/>
    <s v="Consumer"/>
    <s v="United States"/>
    <x v="1"/>
    <x v="1"/>
    <n v="90036"/>
    <s v="West"/>
    <s v="OFF-PA-10001363"/>
    <s v="Office Supplies"/>
    <s v="Paper"/>
    <s v="Xerox 1933"/>
    <x v="3733"/>
    <n v="5"/>
    <n v="0"/>
    <n v="28.857999999999997"/>
  </r>
  <r>
    <n v="5046"/>
    <s v="CA-2016-158694"/>
    <d v="2016-11-10T00:00:00"/>
    <d v="2016-11-13T00:00:00"/>
    <s v="Second Class"/>
    <s v="AI-10855"/>
    <s v="Arianne Irving"/>
    <s v="Consumer"/>
    <s v="United States"/>
    <x v="1"/>
    <x v="1"/>
    <n v="90036"/>
    <s v="West"/>
    <s v="OFF-ST-10001496"/>
    <s v="Office Supplies"/>
    <s v="Storage"/>
    <s v="Standard Rollaway File with Lock"/>
    <x v="3734"/>
    <n v="4"/>
    <n v="0"/>
    <n v="187.39760000000001"/>
  </r>
  <r>
    <n v="5047"/>
    <s v="CA-2016-158694"/>
    <d v="2016-11-10T00:00:00"/>
    <d v="2016-11-13T00:00:00"/>
    <s v="Second Class"/>
    <s v="AI-10855"/>
    <s v="Arianne Irving"/>
    <s v="Consumer"/>
    <s v="United States"/>
    <x v="1"/>
    <x v="1"/>
    <n v="90036"/>
    <s v="West"/>
    <s v="OFF-BI-10004656"/>
    <s v="Office Supplies"/>
    <s v="Binders"/>
    <s v="Peel &amp; Stick Add-On Corner Pockets"/>
    <x v="1182"/>
    <n v="3"/>
    <n v="0.2"/>
    <n v="1.8143999999999996"/>
  </r>
  <r>
    <n v="5048"/>
    <s v="CA-2016-158694"/>
    <d v="2016-11-10T00:00:00"/>
    <d v="2016-11-13T00:00:00"/>
    <s v="Second Class"/>
    <s v="AI-10855"/>
    <s v="Arianne Irving"/>
    <s v="Consumer"/>
    <s v="United States"/>
    <x v="1"/>
    <x v="1"/>
    <n v="90036"/>
    <s v="West"/>
    <s v="OFF-AR-10001227"/>
    <s v="Office Supplies"/>
    <s v="Art"/>
    <s v="Newell 338"/>
    <x v="456"/>
    <n v="5"/>
    <n v="0"/>
    <n v="3.9690000000000003"/>
  </r>
  <r>
    <n v="5049"/>
    <s v="US-2014-104759"/>
    <d v="2014-03-31T00:00:00"/>
    <d v="2014-04-04T00:00:00"/>
    <s v="Standard Class"/>
    <s v="DD-13570"/>
    <s v="Dorothy Dickinson"/>
    <s v="Consumer"/>
    <s v="United States"/>
    <x v="22"/>
    <x v="10"/>
    <n v="60610"/>
    <s v="Central"/>
    <s v="OFF-BI-10002071"/>
    <s v="Office Supplies"/>
    <s v="Binders"/>
    <s v="Fellowes Black Plastic Comb Bindings"/>
    <x v="3735"/>
    <n v="7"/>
    <n v="0.8"/>
    <n v="-13.827800000000003"/>
  </r>
  <r>
    <n v="5050"/>
    <s v="US-2014-104759"/>
    <d v="2014-03-31T00:00:00"/>
    <d v="2014-04-04T00:00:00"/>
    <s v="Standard Class"/>
    <s v="DD-13570"/>
    <s v="Dorothy Dickinson"/>
    <s v="Consumer"/>
    <s v="United States"/>
    <x v="22"/>
    <x v="10"/>
    <n v="60610"/>
    <s v="Central"/>
    <s v="TEC-AC-10004901"/>
    <s v="Technology"/>
    <s v="Accessories"/>
    <s v="Kensington SlimBlade Notebook Wireless Mouse with Nano Receiver "/>
    <x v="1566"/>
    <n v="2"/>
    <n v="0.2"/>
    <n v="13.997199999999999"/>
  </r>
  <r>
    <n v="5051"/>
    <s v="CA-2015-150511"/>
    <d v="2015-09-18T00:00:00"/>
    <d v="2015-09-24T00:00:00"/>
    <s v="Standard Class"/>
    <s v="AB-10060"/>
    <s v="Adam Bellavance"/>
    <s v="Home Office"/>
    <s v="United States"/>
    <x v="96"/>
    <x v="4"/>
    <n v="98198"/>
    <s v="West"/>
    <s v="OFF-PA-10001776"/>
    <s v="Office Supplies"/>
    <s v="Paper"/>
    <s v="Wirebound Message Books, Four 2 3/4&quot; x 5&quot; Forms per Page, 600 Sets per Book"/>
    <x v="1909"/>
    <n v="2"/>
    <n v="0"/>
    <n v="8.7137999999999991"/>
  </r>
  <r>
    <n v="5052"/>
    <s v="CA-2015-134922"/>
    <d v="2015-11-07T00:00:00"/>
    <d v="2015-11-11T00:00:00"/>
    <s v="Standard Class"/>
    <s v="KB-16240"/>
    <s v="Karen Bern"/>
    <s v="Corporate"/>
    <s v="United States"/>
    <x v="10"/>
    <x v="9"/>
    <n v="19140"/>
    <s v="East"/>
    <s v="OFF-EN-10000483"/>
    <s v="Office Supplies"/>
    <s v="Envelopes"/>
    <s v="White Envelopes, White Envelopes with Clear Poly Window"/>
    <x v="3736"/>
    <n v="2"/>
    <n v="0.2"/>
    <n v="7.9299999999999971"/>
  </r>
  <r>
    <n v="5053"/>
    <s v="US-2017-120607"/>
    <d v="2017-05-19T00:00:00"/>
    <d v="2017-05-19T00:00:00"/>
    <s v="Same Day"/>
    <s v="JC-15775"/>
    <s v="John Castell"/>
    <s v="Consumer"/>
    <s v="United States"/>
    <x v="118"/>
    <x v="32"/>
    <n v="30318"/>
    <s v="South"/>
    <s v="OFF-PA-10003129"/>
    <s v="Office Supplies"/>
    <s v="Paper"/>
    <s v="Tops White Computer Printout Paper"/>
    <x v="3589"/>
    <n v="4"/>
    <n v="0"/>
    <n v="91.950799999999987"/>
  </r>
  <r>
    <n v="5054"/>
    <s v="CA-2015-141243"/>
    <d v="2015-01-03T00:00:00"/>
    <d v="2015-01-08T00:00:00"/>
    <s v="Second Class"/>
    <s v="AH-10465"/>
    <s v="Amy Hunt"/>
    <s v="Consumer"/>
    <s v="United States"/>
    <x v="61"/>
    <x v="5"/>
    <n v="75217"/>
    <s v="Central"/>
    <s v="TEC-AC-10003198"/>
    <s v="Technology"/>
    <s v="Accessories"/>
    <s v="Enermax Acrylux Wireless Keyboard"/>
    <x v="3737"/>
    <n v="5"/>
    <n v="0.2"/>
    <n v="84.659999999999982"/>
  </r>
  <r>
    <n v="5055"/>
    <s v="CA-2015-141243"/>
    <d v="2015-01-03T00:00:00"/>
    <d v="2015-01-08T00:00:00"/>
    <s v="Second Class"/>
    <s v="AH-10465"/>
    <s v="Amy Hunt"/>
    <s v="Consumer"/>
    <s v="United States"/>
    <x v="61"/>
    <x v="5"/>
    <n v="75217"/>
    <s v="Central"/>
    <s v="OFF-AR-10001246"/>
    <s v="Office Supplies"/>
    <s v="Art"/>
    <s v="Newell 317"/>
    <x v="2617"/>
    <n v="3"/>
    <n v="0.2"/>
    <n v="0.79379999999999962"/>
  </r>
  <r>
    <n v="5056"/>
    <s v="CA-2015-141243"/>
    <d v="2015-01-03T00:00:00"/>
    <d v="2015-01-08T00:00:00"/>
    <s v="Second Class"/>
    <s v="AH-10465"/>
    <s v="Amy Hunt"/>
    <s v="Consumer"/>
    <s v="United States"/>
    <x v="61"/>
    <x v="5"/>
    <n v="75217"/>
    <s v="Central"/>
    <s v="FUR-BO-10003272"/>
    <s v="Furniture"/>
    <s v="Bookcases"/>
    <s v="O'Sullivan Living Dimensions 5-Shelf Bookcases"/>
    <x v="3738"/>
    <n v="9"/>
    <n v="0.32"/>
    <n v="-437.5404000000002"/>
  </r>
  <r>
    <n v="5057"/>
    <s v="CA-2015-162166"/>
    <d v="2015-09-08T00:00:00"/>
    <d v="2015-09-11T00:00:00"/>
    <s v="First Class"/>
    <s v="NM-18520"/>
    <s v="Neoma Murray"/>
    <s v="Consumer"/>
    <s v="United States"/>
    <x v="429"/>
    <x v="1"/>
    <n v="92553"/>
    <s v="West"/>
    <s v="OFF-PA-10002606"/>
    <s v="Office Supplies"/>
    <s v="Paper"/>
    <s v="Xerox 1928"/>
    <x v="1603"/>
    <n v="5"/>
    <n v="0"/>
    <n v="11.879999999999999"/>
  </r>
  <r>
    <n v="5058"/>
    <s v="CA-2015-162166"/>
    <d v="2015-09-08T00:00:00"/>
    <d v="2015-09-11T00:00:00"/>
    <s v="First Class"/>
    <s v="NM-18520"/>
    <s v="Neoma Murray"/>
    <s v="Consumer"/>
    <s v="United States"/>
    <x v="429"/>
    <x v="1"/>
    <n v="92553"/>
    <s v="West"/>
    <s v="OFF-ST-10002486"/>
    <s v="Office Supplies"/>
    <s v="Storage"/>
    <s v="Eldon Shelf Savers Cubes and Bins"/>
    <x v="3739"/>
    <n v="6"/>
    <n v="0"/>
    <n v="0.83759999999999835"/>
  </r>
  <r>
    <n v="5059"/>
    <s v="CA-2016-120796"/>
    <d v="2016-04-03T00:00:00"/>
    <d v="2016-04-07T00:00:00"/>
    <s v="Standard Class"/>
    <s v="CS-11950"/>
    <s v="Carlos Soltero"/>
    <s v="Consumer"/>
    <s v="United States"/>
    <x v="10"/>
    <x v="9"/>
    <n v="19140"/>
    <s v="East"/>
    <s v="OFF-BI-10004330"/>
    <s v="Office Supplies"/>
    <s v="Binders"/>
    <s v="GBC Velobind Prepunched Cover Sets, Regency Series"/>
    <x v="3740"/>
    <n v="9"/>
    <n v="0.7"/>
    <n v="-83.204999999999984"/>
  </r>
  <r>
    <n v="5060"/>
    <s v="CA-2016-109722"/>
    <d v="2016-12-05T00:00:00"/>
    <d v="2016-12-07T00:00:00"/>
    <s v="Second Class"/>
    <s v="TP-21130"/>
    <s v="Theone Pippenger"/>
    <s v="Consumer"/>
    <s v="United States"/>
    <x v="430"/>
    <x v="0"/>
    <n v="40324"/>
    <s v="South"/>
    <s v="TEC-PH-10000560"/>
    <s v="Technology"/>
    <s v="Phones"/>
    <s v="Samsung Galaxy S III - 16GB - pebble blue (T-Mobile)"/>
    <x v="1551"/>
    <n v="2"/>
    <n v="0"/>
    <n v="195.99440000000004"/>
  </r>
  <r>
    <n v="5061"/>
    <s v="CA-2016-109722"/>
    <d v="2016-12-05T00:00:00"/>
    <d v="2016-12-07T00:00:00"/>
    <s v="Second Class"/>
    <s v="TP-21130"/>
    <s v="Theone Pippenger"/>
    <s v="Consumer"/>
    <s v="United States"/>
    <x v="430"/>
    <x v="0"/>
    <n v="40324"/>
    <s v="South"/>
    <s v="OFF-ST-10000060"/>
    <s v="Office Supplies"/>
    <s v="Storage"/>
    <s v="Fellowes Bankers Box Staxonsteel Drawer File/Stacking System"/>
    <x v="3741"/>
    <n v="9"/>
    <n v="0"/>
    <n v="70.178400000000025"/>
  </r>
  <r>
    <n v="5062"/>
    <s v="CA-2015-136798"/>
    <d v="2015-05-08T00:00:00"/>
    <d v="2015-05-12T00:00:00"/>
    <s v="Standard Class"/>
    <s v="DL-12925"/>
    <s v="Daniel Lacy"/>
    <s v="Consumer"/>
    <s v="United States"/>
    <x v="31"/>
    <x v="11"/>
    <n v="55407"/>
    <s v="Central"/>
    <s v="OFF-BI-10003684"/>
    <s v="Office Supplies"/>
    <s v="Binders"/>
    <s v="Wilson Jones Legal Size Ring Binders"/>
    <x v="3742"/>
    <n v="2"/>
    <n v="0"/>
    <n v="21.99"/>
  </r>
  <r>
    <n v="5063"/>
    <s v="CA-2015-136798"/>
    <d v="2015-05-08T00:00:00"/>
    <d v="2015-05-12T00:00:00"/>
    <s v="Standard Class"/>
    <s v="DL-12925"/>
    <s v="Daniel Lacy"/>
    <s v="Consumer"/>
    <s v="United States"/>
    <x v="31"/>
    <x v="11"/>
    <n v="55407"/>
    <s v="Central"/>
    <s v="TEC-PH-10000441"/>
    <s v="Technology"/>
    <s v="Phones"/>
    <s v="VTech DS6151"/>
    <x v="2258"/>
    <n v="3"/>
    <n v="0"/>
    <n v="105.83160000000002"/>
  </r>
  <r>
    <n v="5064"/>
    <s v="CA-2015-136798"/>
    <d v="2015-05-08T00:00:00"/>
    <d v="2015-05-12T00:00:00"/>
    <s v="Standard Class"/>
    <s v="DL-12925"/>
    <s v="Daniel Lacy"/>
    <s v="Consumer"/>
    <s v="United States"/>
    <x v="31"/>
    <x v="11"/>
    <n v="55407"/>
    <s v="Central"/>
    <s v="FUR-FU-10000723"/>
    <s v="Furniture"/>
    <s v="Furnishings"/>
    <s v="Deflect-o EconoMat Studded, No Bevel Mat for Low Pile Carpeting"/>
    <x v="3484"/>
    <n v="3"/>
    <n v="0"/>
    <n v="11.156400000000005"/>
  </r>
  <r>
    <n v="5065"/>
    <s v="CA-2017-122196"/>
    <d v="2017-09-22T00:00:00"/>
    <d v="2017-09-24T00:00:00"/>
    <s v="First Class"/>
    <s v="CA-12265"/>
    <s v="Christina Anderson"/>
    <s v="Consumer"/>
    <s v="United States"/>
    <x v="40"/>
    <x v="13"/>
    <n v="19805"/>
    <s v="East"/>
    <s v="TEC-PH-10004977"/>
    <s v="Technology"/>
    <s v="Phones"/>
    <s v="GE 30524EE4"/>
    <x v="3743"/>
    <n v="2"/>
    <n v="0"/>
    <n v="113.67419999999998"/>
  </r>
  <r>
    <n v="5066"/>
    <s v="CA-2017-142090"/>
    <d v="2017-11-30T00:00:00"/>
    <d v="2017-12-07T00:00:00"/>
    <s v="Standard Class"/>
    <s v="SC-20380"/>
    <s v="Shahid Collister"/>
    <s v="Consumer"/>
    <s v="United States"/>
    <x v="140"/>
    <x v="3"/>
    <n v="27217"/>
    <s v="South"/>
    <s v="TEC-AC-10002001"/>
    <s v="Technology"/>
    <s v="Accessories"/>
    <s v="Logitech Wireless Gaming Headset G930"/>
    <x v="2961"/>
    <n v="3"/>
    <n v="0.2"/>
    <n v="81.59490000000001"/>
  </r>
  <r>
    <n v="5067"/>
    <s v="CA-2017-142090"/>
    <d v="2017-11-30T00:00:00"/>
    <d v="2017-12-07T00:00:00"/>
    <s v="Standard Class"/>
    <s v="SC-20380"/>
    <s v="Shahid Collister"/>
    <s v="Consumer"/>
    <s v="United States"/>
    <x v="140"/>
    <x v="3"/>
    <n v="27217"/>
    <s v="South"/>
    <s v="FUR-TA-10001889"/>
    <s v="Furniture"/>
    <s v="Tables"/>
    <s v="Bush Advantage Collection Racetrack Conference Table"/>
    <x v="3744"/>
    <n v="7"/>
    <n v="0.4"/>
    <n v="-653.28340000000003"/>
  </r>
  <r>
    <n v="5068"/>
    <s v="CA-2017-160934"/>
    <d v="2017-01-15T00:00:00"/>
    <d v="2017-01-19T00:00:00"/>
    <s v="Standard Class"/>
    <s v="TT-21460"/>
    <s v="Tonja Turnell"/>
    <s v="Home Office"/>
    <s v="United States"/>
    <x v="1"/>
    <x v="1"/>
    <n v="90008"/>
    <s v="West"/>
    <s v="OFF-AR-10003504"/>
    <s v="Office Supplies"/>
    <s v="Art"/>
    <s v="Newell 347"/>
    <x v="1591"/>
    <n v="5"/>
    <n v="0"/>
    <n v="6.2059999999999977"/>
  </r>
  <r>
    <n v="5069"/>
    <s v="CA-2014-124478"/>
    <d v="2014-08-08T00:00:00"/>
    <d v="2014-08-12T00:00:00"/>
    <s v="Standard Class"/>
    <s v="MA-17560"/>
    <s v="Matt Abelman"/>
    <s v="Home Office"/>
    <s v="United States"/>
    <x v="149"/>
    <x v="12"/>
    <n v="48183"/>
    <s v="Central"/>
    <s v="TEC-CO-10001571"/>
    <s v="Technology"/>
    <s v="Copiers"/>
    <s v="Sharp 1540cs Digital Laser Copier"/>
    <x v="3745"/>
    <n v="1"/>
    <n v="0"/>
    <n v="274.995"/>
  </r>
  <r>
    <n v="5070"/>
    <s v="CA-2014-124478"/>
    <d v="2014-08-08T00:00:00"/>
    <d v="2014-08-12T00:00:00"/>
    <s v="Standard Class"/>
    <s v="MA-17560"/>
    <s v="Matt Abelman"/>
    <s v="Home Office"/>
    <s v="United States"/>
    <x v="149"/>
    <x v="12"/>
    <n v="48183"/>
    <s v="Central"/>
    <s v="OFF-AP-10002495"/>
    <s v="Office Supplies"/>
    <s v="Appliances"/>
    <s v="Acco Smartsocket Table Surge Protector, 6 Color-Coded Adapter Outlets"/>
    <x v="3746"/>
    <n v="3"/>
    <n v="0.1"/>
    <n v="37.229999999999983"/>
  </r>
  <r>
    <n v="5071"/>
    <s v="CA-2014-124478"/>
    <d v="2014-08-08T00:00:00"/>
    <d v="2014-08-12T00:00:00"/>
    <s v="Standard Class"/>
    <s v="MA-17560"/>
    <s v="Matt Abelman"/>
    <s v="Home Office"/>
    <s v="United States"/>
    <x v="149"/>
    <x v="12"/>
    <n v="48183"/>
    <s v="Central"/>
    <s v="OFF-EN-10002500"/>
    <s v="Office Supplies"/>
    <s v="Envelopes"/>
    <s v="Globe Weis Peel &amp; Seel First Class Envelopes"/>
    <x v="3747"/>
    <n v="3"/>
    <n v="0"/>
    <n v="17.253"/>
  </r>
  <r>
    <n v="5072"/>
    <s v="CA-2014-124478"/>
    <d v="2014-08-08T00:00:00"/>
    <d v="2014-08-12T00:00:00"/>
    <s v="Standard Class"/>
    <s v="MA-17560"/>
    <s v="Matt Abelman"/>
    <s v="Home Office"/>
    <s v="United States"/>
    <x v="149"/>
    <x v="12"/>
    <n v="48183"/>
    <s v="Central"/>
    <s v="FUR-FU-10002088"/>
    <s v="Furniture"/>
    <s v="Furnishings"/>
    <s v="Nu-Dell Float Frame 11 x 14 1/2"/>
    <x v="3748"/>
    <n v="6"/>
    <n v="0"/>
    <n v="22.629600000000003"/>
  </r>
  <r>
    <n v="5073"/>
    <s v="CA-2014-124478"/>
    <d v="2014-08-08T00:00:00"/>
    <d v="2014-08-12T00:00:00"/>
    <s v="Standard Class"/>
    <s v="MA-17560"/>
    <s v="Matt Abelman"/>
    <s v="Home Office"/>
    <s v="United States"/>
    <x v="149"/>
    <x v="12"/>
    <n v="48183"/>
    <s v="Central"/>
    <s v="TEC-PH-10001128"/>
    <s v="Technology"/>
    <s v="Phones"/>
    <s v="Motorola Droid Maxx"/>
    <x v="3749"/>
    <n v="2"/>
    <n v="0"/>
    <n v="83.994400000000013"/>
  </r>
  <r>
    <n v="5074"/>
    <s v="CA-2015-145485"/>
    <d v="2015-11-05T00:00:00"/>
    <d v="2015-11-05T00:00:00"/>
    <s v="Same Day"/>
    <s v="JM-16195"/>
    <s v="Justin MacKendrick"/>
    <s v="Consumer"/>
    <s v="United States"/>
    <x v="8"/>
    <x v="1"/>
    <n v="94109"/>
    <s v="West"/>
    <s v="OFF-ST-10000649"/>
    <s v="Office Supplies"/>
    <s v="Storage"/>
    <s v="Hanging Personal Folder File"/>
    <x v="3750"/>
    <n v="4"/>
    <n v="0"/>
    <n v="15.700000000000003"/>
  </r>
  <r>
    <n v="5075"/>
    <s v="CA-2017-151071"/>
    <d v="2017-04-25T00:00:00"/>
    <d v="2017-04-29T00:00:00"/>
    <s v="Second Class"/>
    <s v="MB-18085"/>
    <s v="Mick Brown"/>
    <s v="Consumer"/>
    <s v="United States"/>
    <x v="1"/>
    <x v="1"/>
    <n v="90049"/>
    <s v="West"/>
    <s v="OFF-BI-10002103"/>
    <s v="Office Supplies"/>
    <s v="Binders"/>
    <s v="Cardinal Slant-D Ring Binder, Heavy Gauge Vinyl"/>
    <x v="1162"/>
    <n v="2"/>
    <n v="0.2"/>
    <n v="4.5187999999999997"/>
  </r>
  <r>
    <n v="5076"/>
    <s v="CA-2014-134572"/>
    <d v="2014-04-20T00:00:00"/>
    <d v="2014-04-22T00:00:00"/>
    <s v="Second Class"/>
    <s v="SV-20365"/>
    <s v="Seth Vernon"/>
    <s v="Consumer"/>
    <s v="United States"/>
    <x v="12"/>
    <x v="5"/>
    <n v="77070"/>
    <s v="Central"/>
    <s v="FUR-TA-10001705"/>
    <s v="Furniture"/>
    <s v="Tables"/>
    <s v="Bush Advantage Collection Round Conference Table"/>
    <x v="3751"/>
    <n v="5"/>
    <n v="0.3"/>
    <n v="-95.670000000000044"/>
  </r>
  <r>
    <n v="5077"/>
    <s v="CA-2014-134572"/>
    <d v="2014-04-20T00:00:00"/>
    <d v="2014-04-22T00:00:00"/>
    <s v="Second Class"/>
    <s v="SV-20365"/>
    <s v="Seth Vernon"/>
    <s v="Consumer"/>
    <s v="United States"/>
    <x v="12"/>
    <x v="5"/>
    <n v="77070"/>
    <s v="Central"/>
    <s v="OFF-ST-10004634"/>
    <s v="Office Supplies"/>
    <s v="Storage"/>
    <s v="Personal Folder Holder, Ebony"/>
    <x v="3752"/>
    <n v="5"/>
    <n v="0.2"/>
    <n v="5.6049999999999951"/>
  </r>
  <r>
    <n v="5078"/>
    <s v="CA-2014-134572"/>
    <d v="2014-04-20T00:00:00"/>
    <d v="2014-04-22T00:00:00"/>
    <s v="Second Class"/>
    <s v="SV-20365"/>
    <s v="Seth Vernon"/>
    <s v="Consumer"/>
    <s v="United States"/>
    <x v="12"/>
    <x v="5"/>
    <n v="77070"/>
    <s v="Central"/>
    <s v="FUR-TA-10004442"/>
    <s v="Furniture"/>
    <s v="Tables"/>
    <s v="Riverside Furniture Stanwyck Manor Table Series"/>
    <x v="3753"/>
    <n v="2"/>
    <n v="0.3"/>
    <n v="-131.95100000000002"/>
  </r>
  <r>
    <n v="5079"/>
    <s v="CA-2017-143217"/>
    <d v="2017-11-11T00:00:00"/>
    <d v="2017-11-17T00:00:00"/>
    <s v="Standard Class"/>
    <s v="CG-12040"/>
    <s v="Catherine Glotzbach"/>
    <s v="Home Office"/>
    <s v="United States"/>
    <x v="158"/>
    <x v="6"/>
    <n v="53209"/>
    <s v="Central"/>
    <s v="OFF-BI-10002949"/>
    <s v="Office Supplies"/>
    <s v="Binders"/>
    <s v="Prestige Round Ring Binders"/>
    <x v="2614"/>
    <n v="3"/>
    <n v="0"/>
    <n v="8.5727999999999991"/>
  </r>
  <r>
    <n v="5080"/>
    <s v="US-2017-133312"/>
    <d v="2017-11-25T00:00:00"/>
    <d v="2017-11-29T00:00:00"/>
    <s v="Standard Class"/>
    <s v="BD-11500"/>
    <s v="Bradley Drucker"/>
    <s v="Consumer"/>
    <s v="United States"/>
    <x v="8"/>
    <x v="1"/>
    <n v="94122"/>
    <s v="West"/>
    <s v="FUR-BO-10002213"/>
    <s v="Furniture"/>
    <s v="Bookcases"/>
    <s v="Sauder Forest Hills Library, Woodland Oak Finish"/>
    <x v="3754"/>
    <n v="3"/>
    <n v="0.15"/>
    <n v="-29.605799999999981"/>
  </r>
  <r>
    <n v="5081"/>
    <s v="US-2017-133312"/>
    <d v="2017-11-25T00:00:00"/>
    <d v="2017-11-29T00:00:00"/>
    <s v="Standard Class"/>
    <s v="BD-11500"/>
    <s v="Bradley Drucker"/>
    <s v="Consumer"/>
    <s v="United States"/>
    <x v="8"/>
    <x v="1"/>
    <n v="94122"/>
    <s v="West"/>
    <s v="OFF-ST-10001325"/>
    <s v="Office Supplies"/>
    <s v="Storage"/>
    <s v="Sterilite Officeware Hinged File Box"/>
    <x v="3755"/>
    <n v="1"/>
    <n v="0"/>
    <n v="2.8296000000000001"/>
  </r>
  <r>
    <n v="5082"/>
    <s v="US-2015-137533"/>
    <d v="2015-12-18T00:00:00"/>
    <d v="2015-12-18T00:00:00"/>
    <s v="Same Day"/>
    <s v="JK-15640"/>
    <s v="Jim Kriz"/>
    <s v="Home Office"/>
    <s v="United States"/>
    <x v="138"/>
    <x v="24"/>
    <n v="44105"/>
    <s v="East"/>
    <s v="OFF-PA-10003441"/>
    <s v="Office Supplies"/>
    <s v="Paper"/>
    <s v="Xerox 226"/>
    <x v="561"/>
    <n v="4"/>
    <n v="0.2"/>
    <n v="7.2576000000000001"/>
  </r>
  <r>
    <n v="5083"/>
    <s v="CA-2016-155138"/>
    <d v="2016-09-08T00:00:00"/>
    <d v="2016-09-12T00:00:00"/>
    <s v="Standard Class"/>
    <s v="JM-15580"/>
    <s v="Jill Matthias"/>
    <s v="Consumer"/>
    <s v="United States"/>
    <x v="53"/>
    <x v="3"/>
    <n v="28110"/>
    <s v="South"/>
    <s v="TEC-AC-10004209"/>
    <s v="Technology"/>
    <s v="Accessories"/>
    <s v="Memorex Froggy Flash Drive 4 GB"/>
    <x v="2083"/>
    <n v="4"/>
    <n v="0.2"/>
    <n v="8.3524000000000012"/>
  </r>
  <r>
    <n v="5084"/>
    <s v="CA-2016-155138"/>
    <d v="2016-09-08T00:00:00"/>
    <d v="2016-09-12T00:00:00"/>
    <s v="Standard Class"/>
    <s v="JM-15580"/>
    <s v="Jill Matthias"/>
    <s v="Consumer"/>
    <s v="United States"/>
    <x v="53"/>
    <x v="3"/>
    <n v="28110"/>
    <s v="South"/>
    <s v="OFF-PA-10000501"/>
    <s v="Office Supplies"/>
    <s v="Paper"/>
    <s v="Petty Cash Envelope"/>
    <x v="2851"/>
    <n v="3"/>
    <n v="0.2"/>
    <n v="23.455199999999998"/>
  </r>
  <r>
    <n v="5085"/>
    <s v="CA-2016-108350"/>
    <d v="2016-06-06T00:00:00"/>
    <d v="2016-06-09T00:00:00"/>
    <s v="Second Class"/>
    <s v="SC-20230"/>
    <s v="Scot Coram"/>
    <s v="Corporate"/>
    <s v="United States"/>
    <x v="90"/>
    <x v="31"/>
    <n v="1852"/>
    <s v="East"/>
    <s v="OFF-PA-10003656"/>
    <s v="Office Supplies"/>
    <s v="Paper"/>
    <s v="Xerox 1935"/>
    <x v="151"/>
    <n v="4"/>
    <n v="0"/>
    <n v="48.539199999999994"/>
  </r>
  <r>
    <n v="5086"/>
    <s v="CA-2015-144302"/>
    <d v="2015-06-19T00:00:00"/>
    <d v="2015-06-23T00:00:00"/>
    <s v="Standard Class"/>
    <s v="ME-17320"/>
    <s v="Maria Etezadi"/>
    <s v="Home Office"/>
    <s v="United States"/>
    <x v="61"/>
    <x v="5"/>
    <n v="75081"/>
    <s v="Central"/>
    <s v="OFF-BI-10001107"/>
    <s v="Office Supplies"/>
    <s v="Binders"/>
    <s v="GBC White Gloss Covers, Plain Front"/>
    <x v="3756"/>
    <n v="2"/>
    <n v="0.8"/>
    <n v="-9.5568000000000026"/>
  </r>
  <r>
    <n v="5087"/>
    <s v="CA-2015-109001"/>
    <d v="2015-03-05T00:00:00"/>
    <d v="2015-03-09T00:00:00"/>
    <s v="Standard Class"/>
    <s v="KN-16390"/>
    <s v="Katherine Nockton"/>
    <s v="Corporate"/>
    <s v="United States"/>
    <x v="10"/>
    <x v="9"/>
    <n v="19120"/>
    <s v="East"/>
    <s v="TEC-PH-10000562"/>
    <s v="Technology"/>
    <s v="Phones"/>
    <s v="Samsung Convoy 3"/>
    <x v="3757"/>
    <n v="7"/>
    <n v="0.4"/>
    <n v="-93.231599999999958"/>
  </r>
  <r>
    <n v="5088"/>
    <s v="CA-2015-109001"/>
    <d v="2015-03-05T00:00:00"/>
    <d v="2015-03-09T00:00:00"/>
    <s v="Standard Class"/>
    <s v="KN-16390"/>
    <s v="Katherine Nockton"/>
    <s v="Corporate"/>
    <s v="United States"/>
    <x v="10"/>
    <x v="9"/>
    <n v="19120"/>
    <s v="East"/>
    <s v="TEC-AC-10001101"/>
    <s v="Technology"/>
    <s v="Accessories"/>
    <s v="Sony 16GB Class 10 Micro SDHC R40 Memory Card"/>
    <x v="3758"/>
    <n v="1"/>
    <n v="0.2"/>
    <n v="-1.2890000000000006"/>
  </r>
  <r>
    <n v="5089"/>
    <s v="CA-2015-109001"/>
    <d v="2015-03-05T00:00:00"/>
    <d v="2015-03-09T00:00:00"/>
    <s v="Standard Class"/>
    <s v="KN-16390"/>
    <s v="Katherine Nockton"/>
    <s v="Corporate"/>
    <s v="United States"/>
    <x v="10"/>
    <x v="9"/>
    <n v="19120"/>
    <s v="East"/>
    <s v="OFF-BI-10003529"/>
    <s v="Office Supplies"/>
    <s v="Binders"/>
    <s v="Avery Round Ring Poly Binders"/>
    <x v="3759"/>
    <n v="3"/>
    <n v="0.7"/>
    <n v="-1.7892000000000001"/>
  </r>
  <r>
    <n v="5090"/>
    <s v="CA-2017-132738"/>
    <d v="2017-08-04T00:00:00"/>
    <d v="2017-08-07T00:00:00"/>
    <s v="First Class"/>
    <s v="HM-14860"/>
    <s v="Harry Marie"/>
    <s v="Corporate"/>
    <s v="United States"/>
    <x v="431"/>
    <x v="22"/>
    <n v="80538"/>
    <s v="West"/>
    <s v="OFF-PA-10001752"/>
    <s v="Office Supplies"/>
    <s v="Paper"/>
    <s v="Hammermill CopyPlus Copy Paper (20Lb. and 84 Bright)"/>
    <x v="892"/>
    <n v="2"/>
    <n v="0.2"/>
    <n v="2.8884000000000007"/>
  </r>
  <r>
    <n v="5091"/>
    <s v="CA-2017-132738"/>
    <d v="2017-08-04T00:00:00"/>
    <d v="2017-08-07T00:00:00"/>
    <s v="First Class"/>
    <s v="HM-14860"/>
    <s v="Harry Marie"/>
    <s v="Corporate"/>
    <s v="United States"/>
    <x v="431"/>
    <x v="22"/>
    <n v="80538"/>
    <s v="West"/>
    <s v="OFF-EN-10001141"/>
    <s v="Office Supplies"/>
    <s v="Envelopes"/>
    <s v="Manila Recycled Extra-Heavyweight Clasp Envelopes, 6&quot; x 9&quot;"/>
    <x v="3760"/>
    <n v="1"/>
    <n v="0.2"/>
    <n v="3.1842000000000001"/>
  </r>
  <r>
    <n v="5092"/>
    <s v="CA-2017-156720"/>
    <d v="2017-12-30T00:00:00"/>
    <d v="2018-01-03T00:00:00"/>
    <s v="Standard Class"/>
    <s v="JM-15580"/>
    <s v="Jill Matthias"/>
    <s v="Consumer"/>
    <s v="United States"/>
    <x v="431"/>
    <x v="22"/>
    <n v="80538"/>
    <s v="West"/>
    <s v="OFF-FA-10003472"/>
    <s v="Office Supplies"/>
    <s v="Fasteners"/>
    <s v="Bagged Rubber Bands"/>
    <x v="3761"/>
    <n v="3"/>
    <n v="0.2"/>
    <n v="-0.6048"/>
  </r>
  <r>
    <n v="5093"/>
    <s v="CA-2015-119102"/>
    <d v="2015-05-23T00:00:00"/>
    <d v="2015-05-27T00:00:00"/>
    <s v="Standard Class"/>
    <s v="KH-16690"/>
    <s v="Kristen Hastings"/>
    <s v="Corporate"/>
    <s v="United States"/>
    <x v="383"/>
    <x v="34"/>
    <n v="2895"/>
    <s v="East"/>
    <s v="OFF-ST-10004507"/>
    <s v="Office Supplies"/>
    <s v="Storage"/>
    <s v="Advantus Rolling Storage Box"/>
    <x v="492"/>
    <n v="3"/>
    <n v="0"/>
    <n v="13.891499999999999"/>
  </r>
  <r>
    <n v="5094"/>
    <s v="US-2014-140452"/>
    <d v="2014-12-06T00:00:00"/>
    <d v="2014-12-10T00:00:00"/>
    <s v="Standard Class"/>
    <s v="BK-11260"/>
    <s v="Berenike Kampe"/>
    <s v="Consumer"/>
    <s v="United States"/>
    <x v="22"/>
    <x v="10"/>
    <n v="60610"/>
    <s v="Central"/>
    <s v="OFF-AP-10004036"/>
    <s v="Office Supplies"/>
    <s v="Appliances"/>
    <s v="Bionaire 99.97% HEPA Air Cleaner"/>
    <x v="3762"/>
    <n v="4"/>
    <n v="0.8"/>
    <n v="-31.536000000000001"/>
  </r>
  <r>
    <n v="5095"/>
    <s v="US-2014-140452"/>
    <d v="2014-12-06T00:00:00"/>
    <d v="2014-12-10T00:00:00"/>
    <s v="Standard Class"/>
    <s v="BK-11260"/>
    <s v="Berenike Kampe"/>
    <s v="Consumer"/>
    <s v="United States"/>
    <x v="22"/>
    <x v="10"/>
    <n v="60610"/>
    <s v="Central"/>
    <s v="FUR-TA-10004086"/>
    <s v="Furniture"/>
    <s v="Tables"/>
    <s v="KI Adjustable-Height Table"/>
    <x v="2490"/>
    <n v="5"/>
    <n v="0.5"/>
    <n v="-120.37200000000003"/>
  </r>
  <r>
    <n v="5096"/>
    <s v="US-2014-140452"/>
    <d v="2014-12-06T00:00:00"/>
    <d v="2014-12-10T00:00:00"/>
    <s v="Standard Class"/>
    <s v="BK-11260"/>
    <s v="Berenike Kampe"/>
    <s v="Consumer"/>
    <s v="United States"/>
    <x v="22"/>
    <x v="10"/>
    <n v="60610"/>
    <s v="Central"/>
    <s v="TEC-PH-10000307"/>
    <s v="Technology"/>
    <s v="Phones"/>
    <s v="Shocksock Galaxy S4 Armband"/>
    <x v="1927"/>
    <n v="4"/>
    <n v="0.2"/>
    <n v="-7.0080000000000044"/>
  </r>
  <r>
    <n v="5097"/>
    <s v="US-2014-140452"/>
    <d v="2014-12-06T00:00:00"/>
    <d v="2014-12-10T00:00:00"/>
    <s v="Standard Class"/>
    <s v="BK-11260"/>
    <s v="Berenike Kampe"/>
    <s v="Consumer"/>
    <s v="United States"/>
    <x v="22"/>
    <x v="10"/>
    <n v="60610"/>
    <s v="Central"/>
    <s v="FUR-FU-10002088"/>
    <s v="Furniture"/>
    <s v="Furnishings"/>
    <s v="Nu-Dell Float Frame 11 x 14 1/2"/>
    <x v="2209"/>
    <n v="3"/>
    <n v="0.6"/>
    <n v="-4.8491999999999997"/>
  </r>
  <r>
    <n v="5098"/>
    <s v="US-2014-140452"/>
    <d v="2014-12-06T00:00:00"/>
    <d v="2014-12-10T00:00:00"/>
    <s v="Standard Class"/>
    <s v="BK-11260"/>
    <s v="Berenike Kampe"/>
    <s v="Consumer"/>
    <s v="United States"/>
    <x v="22"/>
    <x v="10"/>
    <n v="60610"/>
    <s v="Central"/>
    <s v="OFF-BI-10004965"/>
    <s v="Office Supplies"/>
    <s v="Binders"/>
    <s v="Ibico Covers for Plastic or Wire Binding Elements"/>
    <x v="3763"/>
    <n v="2"/>
    <n v="0.8"/>
    <n v="-8.0500000000000025"/>
  </r>
  <r>
    <n v="5099"/>
    <s v="US-2014-140452"/>
    <d v="2014-12-06T00:00:00"/>
    <d v="2014-12-10T00:00:00"/>
    <s v="Standard Class"/>
    <s v="BK-11260"/>
    <s v="Berenike Kampe"/>
    <s v="Consumer"/>
    <s v="United States"/>
    <x v="22"/>
    <x v="10"/>
    <n v="60610"/>
    <s v="Central"/>
    <s v="OFF-ST-10002485"/>
    <s v="Office Supplies"/>
    <s v="Storage"/>
    <s v="Rogers Deluxe File Chest"/>
    <x v="2083"/>
    <n v="2"/>
    <n v="0.2"/>
    <n v="-8.3524000000000012"/>
  </r>
  <r>
    <n v="5100"/>
    <s v="CA-2015-141936"/>
    <d v="2015-08-07T00:00:00"/>
    <d v="2015-08-12T00:00:00"/>
    <s v="Standard Class"/>
    <s v="PN-18775"/>
    <s v="Parhena Norris"/>
    <s v="Home Office"/>
    <s v="United States"/>
    <x v="329"/>
    <x v="1"/>
    <n v="93309"/>
    <s v="West"/>
    <s v="OFF-BI-10002194"/>
    <s v="Office Supplies"/>
    <s v="Binders"/>
    <s v="Cardinal Hold-It CD Pocket"/>
    <x v="3764"/>
    <n v="3"/>
    <n v="0.2"/>
    <n v="6.4638000000000009"/>
  </r>
  <r>
    <n v="5101"/>
    <s v="CA-2014-158442"/>
    <d v="2014-03-17T00:00:00"/>
    <d v="2014-03-17T00:00:00"/>
    <s v="Same Day"/>
    <s v="AZ-10750"/>
    <s v="Annie Zypern"/>
    <s v="Consumer"/>
    <s v="United States"/>
    <x v="61"/>
    <x v="5"/>
    <n v="75217"/>
    <s v="Central"/>
    <s v="OFF-AR-10003732"/>
    <s v="Office Supplies"/>
    <s v="Art"/>
    <s v="Newell 333"/>
    <x v="3079"/>
    <n v="2"/>
    <n v="0.2"/>
    <n v="0.3335999999999999"/>
  </r>
  <r>
    <n v="5102"/>
    <s v="CA-2014-158442"/>
    <d v="2014-03-17T00:00:00"/>
    <d v="2014-03-17T00:00:00"/>
    <s v="Same Day"/>
    <s v="AZ-10750"/>
    <s v="Annie Zypern"/>
    <s v="Consumer"/>
    <s v="United States"/>
    <x v="61"/>
    <x v="5"/>
    <n v="75217"/>
    <s v="Central"/>
    <s v="OFF-PA-10002195"/>
    <s v="Office Supplies"/>
    <s v="Paper"/>
    <s v="Xerox 1966"/>
    <x v="1182"/>
    <n v="1"/>
    <n v="0.2"/>
    <n v="1.8792"/>
  </r>
  <r>
    <n v="5103"/>
    <s v="CA-2014-158442"/>
    <d v="2014-03-17T00:00:00"/>
    <d v="2014-03-17T00:00:00"/>
    <s v="Same Day"/>
    <s v="AZ-10750"/>
    <s v="Annie Zypern"/>
    <s v="Consumer"/>
    <s v="United States"/>
    <x v="61"/>
    <x v="5"/>
    <n v="75217"/>
    <s v="Central"/>
    <s v="OFF-PA-10002365"/>
    <s v="Office Supplies"/>
    <s v="Paper"/>
    <s v="Xerox 1967"/>
    <x v="12"/>
    <n v="3"/>
    <n v="0.2"/>
    <n v="5.4432"/>
  </r>
  <r>
    <n v="5104"/>
    <s v="CA-2015-167374"/>
    <d v="2015-03-26T00:00:00"/>
    <d v="2015-03-30T00:00:00"/>
    <s v="Second Class"/>
    <s v="GM-14500"/>
    <s v="Gene McClure"/>
    <s v="Consumer"/>
    <s v="United States"/>
    <x v="10"/>
    <x v="9"/>
    <n v="19140"/>
    <s v="East"/>
    <s v="OFF-PA-10001950"/>
    <s v="Office Supplies"/>
    <s v="Paper"/>
    <s v="Southworth 25% Cotton Antique Laid Paper &amp; Envelopes"/>
    <x v="2710"/>
    <n v="6"/>
    <n v="0.2"/>
    <n v="12.509999999999993"/>
  </r>
  <r>
    <n v="5105"/>
    <s v="CA-2015-167374"/>
    <d v="2015-03-26T00:00:00"/>
    <d v="2015-03-30T00:00:00"/>
    <s v="Second Class"/>
    <s v="GM-14500"/>
    <s v="Gene McClure"/>
    <s v="Consumer"/>
    <s v="United States"/>
    <x v="10"/>
    <x v="9"/>
    <n v="19140"/>
    <s v="East"/>
    <s v="TEC-AC-10004633"/>
    <s v="Technology"/>
    <s v="Accessories"/>
    <s v="Verbatim 25 GB 6x Blu-ray Single Layer Recordable Disc, 3/Pack"/>
    <x v="3664"/>
    <n v="3"/>
    <n v="0.2"/>
    <n v="5.0327999999999999"/>
  </r>
  <r>
    <n v="5106"/>
    <s v="CA-2014-116568"/>
    <d v="2014-12-14T00:00:00"/>
    <d v="2014-12-20T00:00:00"/>
    <s v="Standard Class"/>
    <s v="BM-11785"/>
    <s v="Bryan Mills"/>
    <s v="Consumer"/>
    <s v="United States"/>
    <x v="207"/>
    <x v="2"/>
    <n v="32725"/>
    <s v="South"/>
    <s v="FUR-CH-10002439"/>
    <s v="Furniture"/>
    <s v="Chairs"/>
    <s v="Iceberg Nesting Folding Chair, 19w x 6d x 43h"/>
    <x v="3765"/>
    <n v="4"/>
    <n v="0.2"/>
    <n v="13.972799999999999"/>
  </r>
  <r>
    <n v="5107"/>
    <s v="CA-2015-147102"/>
    <d v="2015-09-19T00:00:00"/>
    <d v="2015-09-26T00:00:00"/>
    <s v="Standard Class"/>
    <s v="NH-18610"/>
    <s v="Nicole Hansen"/>
    <s v="Corporate"/>
    <s v="United States"/>
    <x v="38"/>
    <x v="32"/>
    <n v="31907"/>
    <s v="South"/>
    <s v="TEC-AC-10000682"/>
    <s v="Technology"/>
    <s v="Accessories"/>
    <s v="Kensington K72356US Mouse-in-a-Box USB Desktop Mouse"/>
    <x v="3766"/>
    <n v="4"/>
    <n v="0"/>
    <n v="23.225999999999999"/>
  </r>
  <r>
    <n v="5108"/>
    <s v="CA-2017-132213"/>
    <d v="2017-04-25T00:00:00"/>
    <d v="2017-04-26T00:00:00"/>
    <s v="First Class"/>
    <s v="PN-18775"/>
    <s v="Parhena Norris"/>
    <s v="Home Office"/>
    <s v="United States"/>
    <x v="316"/>
    <x v="18"/>
    <n v="37211"/>
    <s v="South"/>
    <s v="OFF-AR-10004078"/>
    <s v="Office Supplies"/>
    <s v="Art"/>
    <s v="Newell 312"/>
    <x v="2115"/>
    <n v="9"/>
    <n v="0.2"/>
    <n v="5.2559999999999985"/>
  </r>
  <r>
    <n v="5109"/>
    <s v="CA-2017-132213"/>
    <d v="2017-04-25T00:00:00"/>
    <d v="2017-04-26T00:00:00"/>
    <s v="First Class"/>
    <s v="PN-18775"/>
    <s v="Parhena Norris"/>
    <s v="Home Office"/>
    <s v="United States"/>
    <x v="316"/>
    <x v="18"/>
    <n v="37211"/>
    <s v="South"/>
    <s v="OFF-AR-10001958"/>
    <s v="Office Supplies"/>
    <s v="Art"/>
    <s v="Stanley Bostitch Contemporary Electric Pencil Sharpeners"/>
    <x v="3767"/>
    <n v="5"/>
    <n v="0.2"/>
    <n v="6.7920000000000016"/>
  </r>
  <r>
    <n v="5110"/>
    <s v="CA-2014-138450"/>
    <d v="2014-10-18T00:00:00"/>
    <d v="2014-10-22T00:00:00"/>
    <s v="Standard Class"/>
    <s v="EH-13765"/>
    <s v="Edward Hooks"/>
    <s v="Corporate"/>
    <s v="United States"/>
    <x v="10"/>
    <x v="9"/>
    <n v="19134"/>
    <s v="East"/>
    <s v="OFF-EN-10001335"/>
    <s v="Office Supplies"/>
    <s v="Envelopes"/>
    <s v="White Business Envelopes with Contemporary Seam, Recycled White Business Envelopes"/>
    <x v="505"/>
    <n v="6"/>
    <n v="0.2"/>
    <n v="19.692"/>
  </r>
  <r>
    <n v="5111"/>
    <s v="CA-2014-138450"/>
    <d v="2014-10-18T00:00:00"/>
    <d v="2014-10-22T00:00:00"/>
    <s v="Standard Class"/>
    <s v="EH-13765"/>
    <s v="Edward Hooks"/>
    <s v="Corporate"/>
    <s v="United States"/>
    <x v="10"/>
    <x v="9"/>
    <n v="19134"/>
    <s v="East"/>
    <s v="OFF-ST-10003479"/>
    <s v="Office Supplies"/>
    <s v="Storage"/>
    <s v="Eldon Base for stackable storage shelf, platinum"/>
    <x v="3768"/>
    <n v="6"/>
    <n v="0.2"/>
    <n v="-35.046000000000028"/>
  </r>
  <r>
    <n v="5112"/>
    <s v="CA-2014-138450"/>
    <d v="2014-10-18T00:00:00"/>
    <d v="2014-10-22T00:00:00"/>
    <s v="Standard Class"/>
    <s v="EH-13765"/>
    <s v="Edward Hooks"/>
    <s v="Corporate"/>
    <s v="United States"/>
    <x v="10"/>
    <x v="9"/>
    <n v="19134"/>
    <s v="East"/>
    <s v="OFF-PA-10003016"/>
    <s v="Office Supplies"/>
    <s v="Paper"/>
    <s v="Adams &quot;While You Were Out&quot; Message Pads"/>
    <x v="3769"/>
    <n v="4"/>
    <n v="0.2"/>
    <n v="3.1399999999999988"/>
  </r>
  <r>
    <n v="5113"/>
    <s v="CA-2015-153073"/>
    <d v="2015-11-13T00:00:00"/>
    <d v="2015-11-13T00:00:00"/>
    <s v="Same Day"/>
    <s v="HA-14905"/>
    <s v="Helen Abelman"/>
    <s v="Consumer"/>
    <s v="United States"/>
    <x v="22"/>
    <x v="10"/>
    <n v="60610"/>
    <s v="Central"/>
    <s v="FUR-FU-10001025"/>
    <s v="Furniture"/>
    <s v="Furnishings"/>
    <s v="Eldon Imàge Series Desk Accessories, Clear"/>
    <x v="3770"/>
    <n v="9"/>
    <n v="0.6"/>
    <n v="-7.4357999999999969"/>
  </r>
  <r>
    <n v="5114"/>
    <s v="CA-2016-147970"/>
    <d v="2016-01-31T00:00:00"/>
    <d v="2016-02-02T00:00:00"/>
    <s v="Second Class"/>
    <s v="AB-10150"/>
    <s v="Aimee Bixby"/>
    <s v="Consumer"/>
    <s v="United States"/>
    <x v="61"/>
    <x v="5"/>
    <n v="75220"/>
    <s v="Central"/>
    <s v="OFF-PA-10003936"/>
    <s v="Office Supplies"/>
    <s v="Paper"/>
    <s v="Xerox 1994"/>
    <x v="12"/>
    <n v="3"/>
    <n v="0.2"/>
    <n v="5.4432"/>
  </r>
  <r>
    <n v="5115"/>
    <s v="CA-2016-150658"/>
    <d v="2016-11-17T00:00:00"/>
    <d v="2016-11-22T00:00:00"/>
    <s v="Standard Class"/>
    <s v="MS-17365"/>
    <s v="Maribeth Schnelling"/>
    <s v="Consumer"/>
    <s v="United States"/>
    <x v="51"/>
    <x v="27"/>
    <n v="88220"/>
    <s v="West"/>
    <s v="OFF-BI-10004140"/>
    <s v="Office Supplies"/>
    <s v="Binders"/>
    <s v="Avery Non-Stick Binders"/>
    <x v="2209"/>
    <n v="3"/>
    <n v="0.2"/>
    <n v="3.3674999999999984"/>
  </r>
  <r>
    <n v="5116"/>
    <s v="CA-2017-125640"/>
    <d v="2017-07-25T00:00:00"/>
    <d v="2017-07-29T00:00:00"/>
    <s v="Standard Class"/>
    <s v="DD-13570"/>
    <s v="Dorothy Dickinson"/>
    <s v="Consumer"/>
    <s v="United States"/>
    <x v="10"/>
    <x v="9"/>
    <n v="19134"/>
    <s v="East"/>
    <s v="OFF-LA-10004178"/>
    <s v="Office Supplies"/>
    <s v="Labels"/>
    <s v="Avery 491"/>
    <x v="106"/>
    <n v="1"/>
    <n v="0.2"/>
    <n v="1.0737999999999999"/>
  </r>
  <r>
    <n v="5117"/>
    <s v="CA-2017-154137"/>
    <d v="2017-11-11T00:00:00"/>
    <d v="2017-11-17T00:00:00"/>
    <s v="Standard Class"/>
    <s v="MT-17815"/>
    <s v="Meg Tillman"/>
    <s v="Consumer"/>
    <s v="United States"/>
    <x v="20"/>
    <x v="15"/>
    <n v="10009"/>
    <s v="East"/>
    <s v="OFF-ST-10003324"/>
    <s v="Office Supplies"/>
    <s v="Storage"/>
    <s v="Belkin OmniView SE Rackmount Kit"/>
    <x v="3771"/>
    <n v="1"/>
    <n v="0"/>
    <n v="0"/>
  </r>
  <r>
    <n v="5118"/>
    <s v="CA-2015-127173"/>
    <d v="2015-09-26T00:00:00"/>
    <d v="2015-10-03T00:00:00"/>
    <s v="Standard Class"/>
    <s v="GM-14500"/>
    <s v="Gene McClure"/>
    <s v="Consumer"/>
    <s v="United States"/>
    <x v="147"/>
    <x v="15"/>
    <n v="11572"/>
    <s v="East"/>
    <s v="OFF-FA-10004854"/>
    <s v="Office Supplies"/>
    <s v="Fasteners"/>
    <s v="Vinyl Coated Wire Paper Clips in Organizer Box, 800/Box"/>
    <x v="805"/>
    <n v="3"/>
    <n v="0"/>
    <n v="16.186799999999998"/>
  </r>
  <r>
    <n v="5119"/>
    <s v="CA-2015-127173"/>
    <d v="2015-09-26T00:00:00"/>
    <d v="2015-10-03T00:00:00"/>
    <s v="Standard Class"/>
    <s v="GM-14500"/>
    <s v="Gene McClure"/>
    <s v="Consumer"/>
    <s v="United States"/>
    <x v="147"/>
    <x v="15"/>
    <n v="11572"/>
    <s v="East"/>
    <s v="TEC-MA-10002859"/>
    <s v="Technology"/>
    <s v="Machines"/>
    <s v="Ativa MDM8000 8-Sheet Micro-Cut Shredder"/>
    <x v="3772"/>
    <n v="7"/>
    <n v="0"/>
    <n v="296.06709999999998"/>
  </r>
  <r>
    <n v="5120"/>
    <s v="CA-2015-127173"/>
    <d v="2015-09-26T00:00:00"/>
    <d v="2015-10-03T00:00:00"/>
    <s v="Standard Class"/>
    <s v="GM-14500"/>
    <s v="Gene McClure"/>
    <s v="Consumer"/>
    <s v="United States"/>
    <x v="147"/>
    <x v="15"/>
    <n v="11572"/>
    <s v="East"/>
    <s v="OFF-BI-10000088"/>
    <s v="Office Supplies"/>
    <s v="Binders"/>
    <s v="GBC Imprintable Covers"/>
    <x v="3773"/>
    <n v="9"/>
    <n v="0.2"/>
    <n v="28.657800000000002"/>
  </r>
  <r>
    <n v="5121"/>
    <s v="CA-2014-149538"/>
    <d v="2014-04-04T00:00:00"/>
    <d v="2014-04-08T00:00:00"/>
    <s v="Standard Class"/>
    <s v="KB-16585"/>
    <s v="Ken Black"/>
    <s v="Corporate"/>
    <s v="United States"/>
    <x v="240"/>
    <x v="28"/>
    <n v="70506"/>
    <s v="South"/>
    <s v="OFF-ST-10004180"/>
    <s v="Office Supplies"/>
    <s v="Storage"/>
    <s v="Safco Commercial Shelving"/>
    <x v="3774"/>
    <n v="5"/>
    <n v="0"/>
    <n v="9.3019999999999925"/>
  </r>
  <r>
    <n v="5122"/>
    <s v="CA-2014-149538"/>
    <d v="2014-04-04T00:00:00"/>
    <d v="2014-04-08T00:00:00"/>
    <s v="Standard Class"/>
    <s v="KB-16585"/>
    <s v="Ken Black"/>
    <s v="Corporate"/>
    <s v="United States"/>
    <x v="240"/>
    <x v="28"/>
    <n v="70506"/>
    <s v="South"/>
    <s v="TEC-AC-10002926"/>
    <s v="Technology"/>
    <s v="Accessories"/>
    <s v="Logitech Wireless Marathon Mouse M705"/>
    <x v="2622"/>
    <n v="2"/>
    <n v="0"/>
    <n v="42.991400000000006"/>
  </r>
  <r>
    <n v="5123"/>
    <s v="CA-2014-149538"/>
    <d v="2014-04-04T00:00:00"/>
    <d v="2014-04-08T00:00:00"/>
    <s v="Standard Class"/>
    <s v="KB-16585"/>
    <s v="Ken Black"/>
    <s v="Corporate"/>
    <s v="United States"/>
    <x v="240"/>
    <x v="28"/>
    <n v="70506"/>
    <s v="South"/>
    <s v="OFF-PA-10003797"/>
    <s v="Office Supplies"/>
    <s v="Paper"/>
    <s v="Xerox 209"/>
    <x v="541"/>
    <n v="3"/>
    <n v="0"/>
    <n v="9.3312000000000008"/>
  </r>
  <r>
    <n v="5124"/>
    <s v="CA-2014-149538"/>
    <d v="2014-04-04T00:00:00"/>
    <d v="2014-04-08T00:00:00"/>
    <s v="Standard Class"/>
    <s v="KB-16585"/>
    <s v="Ken Black"/>
    <s v="Corporate"/>
    <s v="United States"/>
    <x v="240"/>
    <x v="28"/>
    <n v="70506"/>
    <s v="South"/>
    <s v="OFF-PA-10002195"/>
    <s v="Office Supplies"/>
    <s v="Paper"/>
    <s v="Xerox 1966"/>
    <x v="91"/>
    <n v="2"/>
    <n v="0"/>
    <n v="6.3504000000000005"/>
  </r>
  <r>
    <n v="5125"/>
    <s v="CA-2014-160766"/>
    <d v="2014-09-14T00:00:00"/>
    <d v="2014-09-14T00:00:00"/>
    <s v="Same Day"/>
    <s v="DM-13015"/>
    <s v="Darrin Martin"/>
    <s v="Consumer"/>
    <s v="United States"/>
    <x v="20"/>
    <x v="15"/>
    <n v="10009"/>
    <s v="East"/>
    <s v="FUR-TA-10001039"/>
    <s v="Furniture"/>
    <s v="Tables"/>
    <s v="KI Adjustable-Height Table"/>
    <x v="3775"/>
    <n v="9"/>
    <n v="0.4"/>
    <n v="-108.33479999999997"/>
  </r>
  <r>
    <n v="5126"/>
    <s v="CA-2014-160766"/>
    <d v="2014-09-14T00:00:00"/>
    <d v="2014-09-14T00:00:00"/>
    <s v="Same Day"/>
    <s v="DM-13015"/>
    <s v="Darrin Martin"/>
    <s v="Consumer"/>
    <s v="United States"/>
    <x v="20"/>
    <x v="15"/>
    <n v="10009"/>
    <s v="East"/>
    <s v="OFF-EN-10001099"/>
    <s v="Office Supplies"/>
    <s v="Envelopes"/>
    <s v="Staple envelope"/>
    <x v="3776"/>
    <n v="7"/>
    <n v="0"/>
    <n v="31.491599999999995"/>
  </r>
  <r>
    <n v="5127"/>
    <s v="CA-2014-160766"/>
    <d v="2014-09-14T00:00:00"/>
    <d v="2014-09-14T00:00:00"/>
    <s v="Same Day"/>
    <s v="DM-13015"/>
    <s v="Darrin Martin"/>
    <s v="Consumer"/>
    <s v="United States"/>
    <x v="20"/>
    <x v="15"/>
    <n v="10009"/>
    <s v="East"/>
    <s v="TEC-MA-10003979"/>
    <s v="Technology"/>
    <s v="Machines"/>
    <s v="Ativa V4110MDD Micro-Cut Shredder"/>
    <x v="3777"/>
    <n v="4"/>
    <n v="0"/>
    <n v="1371.9803999999999"/>
  </r>
  <r>
    <n v="5128"/>
    <s v="CA-2014-160766"/>
    <d v="2014-09-14T00:00:00"/>
    <d v="2014-09-14T00:00:00"/>
    <s v="Same Day"/>
    <s v="DM-13015"/>
    <s v="Darrin Martin"/>
    <s v="Consumer"/>
    <s v="United States"/>
    <x v="20"/>
    <x v="15"/>
    <n v="10009"/>
    <s v="East"/>
    <s v="OFF-AP-10002945"/>
    <s v="Office Supplies"/>
    <s v="Appliances"/>
    <s v="Honeywell Enviracaire Portable HEPA Air Cleaner for 17' x 22' Room"/>
    <x v="3778"/>
    <n v="2"/>
    <n v="0"/>
    <n v="198.42899999999997"/>
  </r>
  <r>
    <n v="5129"/>
    <s v="CA-2014-160766"/>
    <d v="2014-09-14T00:00:00"/>
    <d v="2014-09-14T00:00:00"/>
    <s v="Same Day"/>
    <s v="DM-13015"/>
    <s v="Darrin Martin"/>
    <s v="Consumer"/>
    <s v="United States"/>
    <x v="20"/>
    <x v="15"/>
    <n v="10009"/>
    <s v="East"/>
    <s v="TEC-PH-10001536"/>
    <s v="Technology"/>
    <s v="Phones"/>
    <s v="Spigen Samsung Galaxy S5 Case Wallet"/>
    <x v="2181"/>
    <n v="1"/>
    <n v="0"/>
    <n v="4.4173999999999989"/>
  </r>
  <r>
    <n v="5130"/>
    <s v="CA-2014-160766"/>
    <d v="2014-09-14T00:00:00"/>
    <d v="2014-09-14T00:00:00"/>
    <s v="Same Day"/>
    <s v="DM-13015"/>
    <s v="Darrin Martin"/>
    <s v="Consumer"/>
    <s v="United States"/>
    <x v="20"/>
    <x v="15"/>
    <n v="10009"/>
    <s v="East"/>
    <s v="TEC-PH-10000526"/>
    <s v="Technology"/>
    <s v="Phones"/>
    <s v="Vtech CS6719"/>
    <x v="1170"/>
    <n v="3"/>
    <n v="0"/>
    <n v="80.631600000000006"/>
  </r>
  <r>
    <n v="5131"/>
    <s v="CA-2014-160766"/>
    <d v="2014-09-14T00:00:00"/>
    <d v="2014-09-14T00:00:00"/>
    <s v="Same Day"/>
    <s v="DM-13015"/>
    <s v="Darrin Martin"/>
    <s v="Consumer"/>
    <s v="United States"/>
    <x v="20"/>
    <x v="15"/>
    <n v="10009"/>
    <s v="East"/>
    <s v="OFF-PA-10000213"/>
    <s v="Office Supplies"/>
    <s v="Paper"/>
    <s v="Xerox 198"/>
    <x v="3779"/>
    <n v="9"/>
    <n v="0"/>
    <n v="21.065400000000004"/>
  </r>
  <r>
    <n v="5132"/>
    <s v="CA-2017-146626"/>
    <d v="2017-12-29T00:00:00"/>
    <d v="2018-01-05T00:00:00"/>
    <s v="Standard Class"/>
    <s v="BP-11185"/>
    <s v="Ben Peterman"/>
    <s v="Corporate"/>
    <s v="United States"/>
    <x v="125"/>
    <x v="1"/>
    <n v="92804"/>
    <s v="West"/>
    <s v="FUR-FU-10002501"/>
    <s v="Furniture"/>
    <s v="Furnishings"/>
    <s v="Nu-Dell Executive Frame"/>
    <x v="3780"/>
    <n v="8"/>
    <n v="0"/>
    <n v="37.414400000000001"/>
  </r>
  <r>
    <n v="5133"/>
    <s v="CA-2015-123330"/>
    <d v="2015-06-21T00:00:00"/>
    <d v="2015-06-27T00:00:00"/>
    <s v="Standard Class"/>
    <s v="EP-13915"/>
    <s v="Emily Phan"/>
    <s v="Consumer"/>
    <s v="United States"/>
    <x v="207"/>
    <x v="2"/>
    <n v="32725"/>
    <s v="South"/>
    <s v="TEC-PH-10001819"/>
    <s v="Technology"/>
    <s v="Phones"/>
    <s v="Innergie mMini Combo Duo USB Travel Charging Kit"/>
    <x v="3781"/>
    <n v="3"/>
    <n v="0.2"/>
    <n v="37.791599999999988"/>
  </r>
  <r>
    <n v="5134"/>
    <s v="CA-2017-155607"/>
    <d v="2017-11-26T00:00:00"/>
    <d v="2017-11-30T00:00:00"/>
    <s v="Standard Class"/>
    <s v="FG-14260"/>
    <s v="Frank Gastineau"/>
    <s v="Home Office"/>
    <s v="United States"/>
    <x v="20"/>
    <x v="15"/>
    <n v="10009"/>
    <s v="East"/>
    <s v="OFF-AP-10001962"/>
    <s v="Office Supplies"/>
    <s v="Appliances"/>
    <s v="Black &amp; Decker Filter for Double Action Dustbuster Cordless Vac BLDV7210"/>
    <x v="3782"/>
    <n v="7"/>
    <n v="0"/>
    <n v="14.682500000000001"/>
  </r>
  <r>
    <n v="5135"/>
    <s v="CA-2017-155607"/>
    <d v="2017-11-26T00:00:00"/>
    <d v="2017-11-30T00:00:00"/>
    <s v="Standard Class"/>
    <s v="FG-14260"/>
    <s v="Frank Gastineau"/>
    <s v="Home Office"/>
    <s v="United States"/>
    <x v="20"/>
    <x v="15"/>
    <n v="10009"/>
    <s v="East"/>
    <s v="OFF-BI-10003364"/>
    <s v="Office Supplies"/>
    <s v="Binders"/>
    <s v="Binding Machine Supplies"/>
    <x v="3783"/>
    <n v="4"/>
    <n v="0.2"/>
    <n v="32.670400000000001"/>
  </r>
  <r>
    <n v="5136"/>
    <s v="CA-2016-151323"/>
    <d v="2016-10-23T00:00:00"/>
    <d v="2016-10-28T00:00:00"/>
    <s v="Standard Class"/>
    <s v="AB-10255"/>
    <s v="Alejandro Ballentine"/>
    <s v="Home Office"/>
    <s v="United States"/>
    <x v="4"/>
    <x v="4"/>
    <n v="98103"/>
    <s v="West"/>
    <s v="OFF-FA-10002983"/>
    <s v="Office Supplies"/>
    <s v="Fasteners"/>
    <s v="Advantus SlideClip Paper Clips"/>
    <x v="3784"/>
    <n v="5"/>
    <n v="0"/>
    <n v="8.1840000000000011"/>
  </r>
  <r>
    <n v="5137"/>
    <s v="CA-2015-146696"/>
    <d v="2015-12-14T00:00:00"/>
    <d v="2015-12-19T00:00:00"/>
    <s v="Standard Class"/>
    <s v="RD-19480"/>
    <s v="Rick Duston"/>
    <s v="Consumer"/>
    <s v="United States"/>
    <x v="70"/>
    <x v="1"/>
    <n v="92105"/>
    <s v="West"/>
    <s v="OFF-BI-10002432"/>
    <s v="Office Supplies"/>
    <s v="Binders"/>
    <s v="Wilson Jones Standard D-Ring Binders"/>
    <x v="3785"/>
    <n v="2"/>
    <n v="0.2"/>
    <n v="2.7323999999999993"/>
  </r>
  <r>
    <n v="5138"/>
    <s v="CA-2016-128972"/>
    <d v="2016-11-13T00:00:00"/>
    <d v="2016-11-17T00:00:00"/>
    <s v="Standard Class"/>
    <s v="TS-21430"/>
    <s v="Tom Stivers"/>
    <s v="Corporate"/>
    <s v="United States"/>
    <x v="268"/>
    <x v="26"/>
    <n v="73120"/>
    <s v="Central"/>
    <s v="FUR-FU-10003096"/>
    <s v="Furniture"/>
    <s v="Furnishings"/>
    <s v="Master Giant Foot Doorstop, Safety Yellow"/>
    <x v="635"/>
    <n v="4"/>
    <n v="0"/>
    <n v="13.0548"/>
  </r>
  <r>
    <n v="5139"/>
    <s v="CA-2017-128335"/>
    <d v="2017-09-29T00:00:00"/>
    <d v="2017-10-05T00:00:00"/>
    <s v="Standard Class"/>
    <s v="JA-15970"/>
    <s v="Joseph Airdo"/>
    <s v="Consumer"/>
    <s v="United States"/>
    <x v="145"/>
    <x v="15"/>
    <n v="10550"/>
    <s v="East"/>
    <s v="OFF-EN-10001539"/>
    <s v="Office Supplies"/>
    <s v="Envelopes"/>
    <s v="Staple envelope"/>
    <x v="1013"/>
    <n v="3"/>
    <n v="0"/>
    <n v="10.969799999999999"/>
  </r>
  <r>
    <n v="5140"/>
    <s v="CA-2017-128335"/>
    <d v="2017-09-29T00:00:00"/>
    <d v="2017-10-05T00:00:00"/>
    <s v="Standard Class"/>
    <s v="JA-15970"/>
    <s v="Joseph Airdo"/>
    <s v="Consumer"/>
    <s v="United States"/>
    <x v="145"/>
    <x v="15"/>
    <n v="10550"/>
    <s v="East"/>
    <s v="OFF-PA-10004996"/>
    <s v="Office Supplies"/>
    <s v="Paper"/>
    <s v="Speediset Carbonless Redi-Letter 7&quot; x 8 1/2&quot;"/>
    <x v="3786"/>
    <n v="5"/>
    <n v="0"/>
    <n v="24.2285"/>
  </r>
  <r>
    <n v="5141"/>
    <s v="CA-2015-154886"/>
    <d v="2015-11-08T00:00:00"/>
    <d v="2015-11-12T00:00:00"/>
    <s v="Standard Class"/>
    <s v="SW-20455"/>
    <s v="Shaun Weien"/>
    <s v="Consumer"/>
    <s v="United States"/>
    <x v="8"/>
    <x v="1"/>
    <n v="94109"/>
    <s v="West"/>
    <s v="TEC-AC-10001956"/>
    <s v="Technology"/>
    <s v="Accessories"/>
    <s v="Microsoft Arc Touch Mouse"/>
    <x v="3787"/>
    <n v="2"/>
    <n v="0"/>
    <n v="43.164000000000001"/>
  </r>
  <r>
    <n v="5142"/>
    <s v="CA-2016-111213"/>
    <d v="2016-04-01T00:00:00"/>
    <d v="2016-04-05T00:00:00"/>
    <s v="Standard Class"/>
    <s v="FP-14320"/>
    <s v="Frank Preis"/>
    <s v="Consumer"/>
    <s v="United States"/>
    <x v="20"/>
    <x v="15"/>
    <n v="10009"/>
    <s v="East"/>
    <s v="FUR-CH-10000454"/>
    <s v="Furniture"/>
    <s v="Chairs"/>
    <s v="Hon Deluxe Fabric Upholstered Stacking Chairs, Rounded Back"/>
    <x v="3788"/>
    <n v="6"/>
    <n v="0.1"/>
    <n v="292.77599999999995"/>
  </r>
  <r>
    <n v="5143"/>
    <s v="CA-2016-111213"/>
    <d v="2016-04-01T00:00:00"/>
    <d v="2016-04-05T00:00:00"/>
    <s v="Standard Class"/>
    <s v="FP-14320"/>
    <s v="Frank Preis"/>
    <s v="Consumer"/>
    <s v="United States"/>
    <x v="20"/>
    <x v="15"/>
    <n v="10009"/>
    <s v="East"/>
    <s v="OFF-SU-10000946"/>
    <s v="Office Supplies"/>
    <s v="Supplies"/>
    <s v="Staple remover"/>
    <x v="1558"/>
    <n v="8"/>
    <n v="0"/>
    <n v="18.513599999999997"/>
  </r>
  <r>
    <n v="5144"/>
    <s v="CA-2016-111213"/>
    <d v="2016-04-01T00:00:00"/>
    <d v="2016-04-05T00:00:00"/>
    <s v="Standard Class"/>
    <s v="FP-14320"/>
    <s v="Frank Preis"/>
    <s v="Consumer"/>
    <s v="United States"/>
    <x v="20"/>
    <x v="15"/>
    <n v="10009"/>
    <s v="East"/>
    <s v="OFF-BI-10004140"/>
    <s v="Office Supplies"/>
    <s v="Binders"/>
    <s v="Avery Non-Stick Binders"/>
    <x v="3273"/>
    <n v="1"/>
    <n v="0.2"/>
    <n v="1.1224999999999996"/>
  </r>
  <r>
    <n v="5145"/>
    <s v="CA-2017-161333"/>
    <d v="2017-02-02T00:00:00"/>
    <d v="2017-02-07T00:00:00"/>
    <s v="Standard Class"/>
    <s v="JL-15835"/>
    <s v="John Lee"/>
    <s v="Consumer"/>
    <s v="United States"/>
    <x v="1"/>
    <x v="1"/>
    <n v="90045"/>
    <s v="West"/>
    <s v="FUR-FU-10003039"/>
    <s v="Furniture"/>
    <s v="Furnishings"/>
    <s v="Howard Miller 11-1/2&quot; Diameter Grantwood Wall Clock"/>
    <x v="3789"/>
    <n v="2"/>
    <n v="0"/>
    <n v="29.328400000000002"/>
  </r>
  <r>
    <n v="5146"/>
    <s v="CA-2017-161333"/>
    <d v="2017-02-02T00:00:00"/>
    <d v="2017-02-07T00:00:00"/>
    <s v="Standard Class"/>
    <s v="JL-15835"/>
    <s v="John Lee"/>
    <s v="Consumer"/>
    <s v="United States"/>
    <x v="1"/>
    <x v="1"/>
    <n v="90045"/>
    <s v="West"/>
    <s v="OFF-ST-10000464"/>
    <s v="Office Supplies"/>
    <s v="Storage"/>
    <s v="Multi-Use Personal File Cart and Caster Set, Three Stacking Bins"/>
    <x v="3790"/>
    <n v="4"/>
    <n v="0"/>
    <n v="38.931200000000004"/>
  </r>
  <r>
    <n v="5147"/>
    <s v="CA-2017-161333"/>
    <d v="2017-02-02T00:00:00"/>
    <d v="2017-02-07T00:00:00"/>
    <s v="Standard Class"/>
    <s v="JL-15835"/>
    <s v="John Lee"/>
    <s v="Consumer"/>
    <s v="United States"/>
    <x v="1"/>
    <x v="1"/>
    <n v="90045"/>
    <s v="West"/>
    <s v="OFF-AP-10000252"/>
    <s v="Office Supplies"/>
    <s v="Appliances"/>
    <s v="Harmony HEPA Quiet Air Purifiers"/>
    <x v="1047"/>
    <n v="4"/>
    <n v="0"/>
    <n v="16.38"/>
  </r>
  <r>
    <n v="5148"/>
    <s v="CA-2017-128734"/>
    <d v="2017-12-24T00:00:00"/>
    <d v="2017-12-31T00:00:00"/>
    <s v="Standard Class"/>
    <s v="JL-15175"/>
    <s v="James Lanier"/>
    <s v="Home Office"/>
    <s v="United States"/>
    <x v="432"/>
    <x v="16"/>
    <n v="85224"/>
    <s v="West"/>
    <s v="FUR-FU-10001731"/>
    <s v="Furniture"/>
    <s v="Furnishings"/>
    <s v="Acrylic Self-Standing Desk Frames"/>
    <x v="1086"/>
    <n v="4"/>
    <n v="0.2"/>
    <n v="1.9223999999999997"/>
  </r>
  <r>
    <n v="5149"/>
    <s v="CA-2017-128734"/>
    <d v="2017-12-24T00:00:00"/>
    <d v="2017-12-31T00:00:00"/>
    <s v="Standard Class"/>
    <s v="JL-15175"/>
    <s v="James Lanier"/>
    <s v="Home Office"/>
    <s v="United States"/>
    <x v="432"/>
    <x v="16"/>
    <n v="85224"/>
    <s v="West"/>
    <s v="FUR-CH-10001394"/>
    <s v="Furniture"/>
    <s v="Chairs"/>
    <s v="Global Leather Executive Chair"/>
    <x v="3791"/>
    <n v="3"/>
    <n v="0.2"/>
    <n v="105.29699999999988"/>
  </r>
  <r>
    <n v="5150"/>
    <s v="CA-2014-141796"/>
    <d v="2014-06-21T00:00:00"/>
    <d v="2014-06-21T00:00:00"/>
    <s v="Same Day"/>
    <s v="JG-15160"/>
    <s v="James Galang"/>
    <s v="Consumer"/>
    <s v="United States"/>
    <x v="85"/>
    <x v="15"/>
    <n v="11561"/>
    <s v="East"/>
    <s v="TEC-PH-10001578"/>
    <s v="Technology"/>
    <s v="Phones"/>
    <s v="Polycom SoundStation2 EX Conference phone"/>
    <x v="3792"/>
    <n v="3"/>
    <n v="0"/>
    <n v="352.30649999999997"/>
  </r>
  <r>
    <n v="5151"/>
    <s v="CA-2017-125101"/>
    <d v="2017-03-06T00:00:00"/>
    <d v="2017-03-10T00:00:00"/>
    <s v="Second Class"/>
    <s v="SH-19975"/>
    <s v="Sally Hughsby"/>
    <s v="Corporate"/>
    <s v="United States"/>
    <x v="8"/>
    <x v="1"/>
    <n v="94109"/>
    <s v="West"/>
    <s v="OFF-ST-10000675"/>
    <s v="Office Supplies"/>
    <s v="Storage"/>
    <s v="File Shuttle II and Handi-File, Black"/>
    <x v="3793"/>
    <n v="2"/>
    <n v="0"/>
    <n v="16.945"/>
  </r>
  <r>
    <n v="5152"/>
    <s v="CA-2017-169929"/>
    <d v="2017-09-25T00:00:00"/>
    <d v="2017-09-28T00:00:00"/>
    <s v="First Class"/>
    <s v="LS-17200"/>
    <s v="Luke Schmidt"/>
    <s v="Corporate"/>
    <s v="United States"/>
    <x v="433"/>
    <x v="37"/>
    <n v="59601"/>
    <s v="West"/>
    <s v="OFF-ST-10002352"/>
    <s v="Office Supplies"/>
    <s v="Storage"/>
    <s v="Iris Project Case"/>
    <x v="1778"/>
    <n v="5"/>
    <n v="0"/>
    <n v="10.373999999999999"/>
  </r>
  <r>
    <n v="5153"/>
    <s v="US-2014-121566"/>
    <d v="2014-06-30T00:00:00"/>
    <d v="2014-07-06T00:00:00"/>
    <s v="Standard Class"/>
    <s v="CS-11860"/>
    <s v="Cari Schnelling"/>
    <s v="Consumer"/>
    <s v="United States"/>
    <x v="20"/>
    <x v="15"/>
    <n v="10011"/>
    <s v="East"/>
    <s v="OFF-BI-10004528"/>
    <s v="Office Supplies"/>
    <s v="Binders"/>
    <s v="Cardinal Poly Pocket Divider Pockets for Ring Binders"/>
    <x v="3794"/>
    <n v="1"/>
    <n v="0.2"/>
    <n v="0.83999999999999975"/>
  </r>
  <r>
    <n v="5154"/>
    <s v="US-2014-121566"/>
    <d v="2014-06-30T00:00:00"/>
    <d v="2014-07-06T00:00:00"/>
    <s v="Standard Class"/>
    <s v="CS-11860"/>
    <s v="Cari Schnelling"/>
    <s v="Consumer"/>
    <s v="United States"/>
    <x v="20"/>
    <x v="15"/>
    <n v="10011"/>
    <s v="East"/>
    <s v="OFF-AR-10001026"/>
    <s v="Office Supplies"/>
    <s v="Art"/>
    <s v="Sanford Uni-Blazer View Highlighters, Chisel Tip, Yellow"/>
    <x v="3795"/>
    <n v="3"/>
    <n v="0"/>
    <n v="2.9040000000000008"/>
  </r>
  <r>
    <n v="5155"/>
    <s v="US-2015-124219"/>
    <d v="2015-08-07T00:00:00"/>
    <d v="2015-08-08T00:00:00"/>
    <s v="First Class"/>
    <s v="KW-16570"/>
    <s v="Kelly Williams"/>
    <s v="Consumer"/>
    <s v="United States"/>
    <x v="434"/>
    <x v="25"/>
    <n v="63122"/>
    <s v="Central"/>
    <s v="OFF-BI-10002215"/>
    <s v="Office Supplies"/>
    <s v="Binders"/>
    <s v="Wilson Jones Hanging View Binder, White, 1&quot;"/>
    <x v="158"/>
    <n v="4"/>
    <n v="0"/>
    <n v="13.063999999999998"/>
  </r>
  <r>
    <n v="5156"/>
    <s v="US-2015-124219"/>
    <d v="2015-08-07T00:00:00"/>
    <d v="2015-08-08T00:00:00"/>
    <s v="First Class"/>
    <s v="KW-16570"/>
    <s v="Kelly Williams"/>
    <s v="Consumer"/>
    <s v="United States"/>
    <x v="434"/>
    <x v="25"/>
    <n v="63122"/>
    <s v="Central"/>
    <s v="FUR-FU-10000305"/>
    <s v="Furniture"/>
    <s v="Furnishings"/>
    <s v="Tenex V2T-RE Standard Weight Series Chair Mat, 45&quot; x 53&quot;, Lip 25&quot; x 12&quot;"/>
    <x v="3724"/>
    <n v="3"/>
    <n v="0"/>
    <n v="34.070399999999999"/>
  </r>
  <r>
    <n v="5157"/>
    <s v="CA-2017-163006"/>
    <d v="2017-06-30T00:00:00"/>
    <d v="2017-07-04T00:00:00"/>
    <s v="Second Class"/>
    <s v="GH-14410"/>
    <s v="Gary Hansen"/>
    <s v="Home Office"/>
    <s v="United States"/>
    <x v="22"/>
    <x v="10"/>
    <n v="60653"/>
    <s v="Central"/>
    <s v="TEC-PH-10002584"/>
    <s v="Technology"/>
    <s v="Phones"/>
    <s v="Samsung Galaxy S4"/>
    <x v="3796"/>
    <n v="2"/>
    <n v="0.2"/>
    <n v="125.19799999999992"/>
  </r>
  <r>
    <n v="5158"/>
    <s v="CA-2017-163006"/>
    <d v="2017-06-30T00:00:00"/>
    <d v="2017-07-04T00:00:00"/>
    <s v="Second Class"/>
    <s v="GH-14410"/>
    <s v="Gary Hansen"/>
    <s v="Home Office"/>
    <s v="United States"/>
    <x v="22"/>
    <x v="10"/>
    <n v="60653"/>
    <s v="Central"/>
    <s v="FUR-CH-10000229"/>
    <s v="Furniture"/>
    <s v="Chairs"/>
    <s v="Global Enterprise Series Seating High-Back Swivel/Tilt Chairs"/>
    <x v="3797"/>
    <n v="3"/>
    <n v="0.3"/>
    <n v="-178.84680000000006"/>
  </r>
  <r>
    <n v="5159"/>
    <s v="CA-2017-163006"/>
    <d v="2017-06-30T00:00:00"/>
    <d v="2017-07-04T00:00:00"/>
    <s v="Second Class"/>
    <s v="GH-14410"/>
    <s v="Gary Hansen"/>
    <s v="Home Office"/>
    <s v="United States"/>
    <x v="22"/>
    <x v="10"/>
    <n v="60653"/>
    <s v="Central"/>
    <s v="FUR-FU-10003799"/>
    <s v="Furniture"/>
    <s v="Furnishings"/>
    <s v="Seth Thomas 13 1/2&quot; Wall Clock"/>
    <x v="3798"/>
    <n v="2"/>
    <n v="0.6"/>
    <n v="-10.312400000000004"/>
  </r>
  <r>
    <n v="5160"/>
    <s v="CA-2015-156146"/>
    <d v="2015-10-26T00:00:00"/>
    <d v="2015-10-30T00:00:00"/>
    <s v="Second Class"/>
    <s v="AG-10495"/>
    <s v="Andrew Gjertsen"/>
    <s v="Corporate"/>
    <s v="United States"/>
    <x v="97"/>
    <x v="16"/>
    <n v="85345"/>
    <s v="West"/>
    <s v="TEC-PH-10001700"/>
    <s v="Technology"/>
    <s v="Phones"/>
    <s v="Panasonic KX-TG6844B Expandable Digital Cordless Telephone"/>
    <x v="554"/>
    <n v="2"/>
    <n v="0.2"/>
    <n v="9.2386000000000053"/>
  </r>
  <r>
    <n v="5161"/>
    <s v="CA-2015-156146"/>
    <d v="2015-10-26T00:00:00"/>
    <d v="2015-10-30T00:00:00"/>
    <s v="Second Class"/>
    <s v="AG-10495"/>
    <s v="Andrew Gjertsen"/>
    <s v="Corporate"/>
    <s v="United States"/>
    <x v="97"/>
    <x v="16"/>
    <n v="85345"/>
    <s v="West"/>
    <s v="TEC-PH-10001527"/>
    <s v="Technology"/>
    <s v="Phones"/>
    <s v="Plantronics MX500i Earset"/>
    <x v="3799"/>
    <n v="2"/>
    <n v="0.2"/>
    <n v="-14.603000000000005"/>
  </r>
  <r>
    <n v="5162"/>
    <s v="CA-2014-111192"/>
    <d v="2014-07-30T00:00:00"/>
    <d v="2014-08-05T00:00:00"/>
    <s v="Standard Class"/>
    <s v="TS-21430"/>
    <s v="Tom Stivers"/>
    <s v="Corporate"/>
    <s v="United States"/>
    <x v="4"/>
    <x v="4"/>
    <n v="98103"/>
    <s v="West"/>
    <s v="FUR-BO-10002916"/>
    <s v="Furniture"/>
    <s v="Bookcases"/>
    <s v="Rush Hierlooms Collection 1&quot; Thick Stackable Bookcases"/>
    <x v="3800"/>
    <n v="8"/>
    <n v="0"/>
    <n v="259.88959999999997"/>
  </r>
  <r>
    <n v="5163"/>
    <s v="CA-2016-115378"/>
    <d v="2016-11-18T00:00:00"/>
    <d v="2016-11-23T00:00:00"/>
    <s v="Second Class"/>
    <s v="AJ-10945"/>
    <s v="Ashley Jarboe"/>
    <s v="Consumer"/>
    <s v="United States"/>
    <x v="79"/>
    <x v="12"/>
    <n v="48180"/>
    <s v="Central"/>
    <s v="FUR-CH-10000863"/>
    <s v="Furniture"/>
    <s v="Chairs"/>
    <s v="Novimex Swivel Fabric Task Chair"/>
    <x v="85"/>
    <n v="2"/>
    <n v="0"/>
    <n v="33.215599999999995"/>
  </r>
  <r>
    <n v="5164"/>
    <s v="CA-2015-161627"/>
    <d v="2015-07-06T00:00:00"/>
    <d v="2015-07-11T00:00:00"/>
    <s v="Standard Class"/>
    <s v="SJ-20215"/>
    <s v="Sarah Jordon"/>
    <s v="Consumer"/>
    <s v="United States"/>
    <x v="45"/>
    <x v="1"/>
    <n v="91104"/>
    <s v="West"/>
    <s v="FUR-CH-10003968"/>
    <s v="Furniture"/>
    <s v="Chairs"/>
    <s v="Novimex Turbo Task Chair"/>
    <x v="3011"/>
    <n v="3"/>
    <n v="0.2"/>
    <n v="-17.035200000000003"/>
  </r>
  <r>
    <n v="5165"/>
    <s v="CA-2014-121006"/>
    <d v="2014-11-10T00:00:00"/>
    <d v="2014-11-16T00:00:00"/>
    <s v="Standard Class"/>
    <s v="SC-20020"/>
    <s v="Sam Craven"/>
    <s v="Consumer"/>
    <s v="United States"/>
    <x v="297"/>
    <x v="12"/>
    <n v="48640"/>
    <s v="Central"/>
    <s v="OFF-AR-10001149"/>
    <s v="Office Supplies"/>
    <s v="Art"/>
    <s v="Avery Hi-Liter Comfort Grip Fluorescent Highlighter, Yellow Ink"/>
    <x v="2841"/>
    <n v="2"/>
    <n v="0"/>
    <n v="1.5209999999999999"/>
  </r>
  <r>
    <n v="5166"/>
    <s v="CA-2014-121006"/>
    <d v="2014-11-10T00:00:00"/>
    <d v="2014-11-16T00:00:00"/>
    <s v="Standard Class"/>
    <s v="SC-20020"/>
    <s v="Sam Craven"/>
    <s v="Consumer"/>
    <s v="United States"/>
    <x v="297"/>
    <x v="12"/>
    <n v="48640"/>
    <s v="Central"/>
    <s v="OFF-PA-10000130"/>
    <s v="Office Supplies"/>
    <s v="Paper"/>
    <s v="Xerox 199"/>
    <x v="1387"/>
    <n v="3"/>
    <n v="0"/>
    <n v="5.7779999999999987"/>
  </r>
  <r>
    <n v="5167"/>
    <s v="CA-2014-121006"/>
    <d v="2014-11-10T00:00:00"/>
    <d v="2014-11-16T00:00:00"/>
    <s v="Standard Class"/>
    <s v="SC-20020"/>
    <s v="Sam Craven"/>
    <s v="Consumer"/>
    <s v="United States"/>
    <x v="297"/>
    <x v="12"/>
    <n v="48640"/>
    <s v="Central"/>
    <s v="OFF-PA-10002479"/>
    <s v="Office Supplies"/>
    <s v="Paper"/>
    <s v="Xerox 4200 Series MultiUse Premium Copy Paper (20Lb. and 84 Bright)"/>
    <x v="3426"/>
    <n v="3"/>
    <n v="0"/>
    <n v="7.1280000000000001"/>
  </r>
  <r>
    <n v="5168"/>
    <s v="CA-2014-121006"/>
    <d v="2014-11-10T00:00:00"/>
    <d v="2014-11-16T00:00:00"/>
    <s v="Standard Class"/>
    <s v="SC-20020"/>
    <s v="Sam Craven"/>
    <s v="Consumer"/>
    <s v="United States"/>
    <x v="297"/>
    <x v="12"/>
    <n v="48640"/>
    <s v="Central"/>
    <s v="FUR-CH-10004997"/>
    <s v="Furniture"/>
    <s v="Chairs"/>
    <s v="Hon Every-Day Series Multi-Task Chairs"/>
    <x v="3801"/>
    <n v="3"/>
    <n v="0"/>
    <n v="112.78800000000001"/>
  </r>
  <r>
    <n v="5169"/>
    <s v="CA-2014-121006"/>
    <d v="2014-11-10T00:00:00"/>
    <d v="2014-11-16T00:00:00"/>
    <s v="Standard Class"/>
    <s v="SC-20020"/>
    <s v="Sam Craven"/>
    <s v="Consumer"/>
    <s v="United States"/>
    <x v="297"/>
    <x v="12"/>
    <n v="48640"/>
    <s v="Central"/>
    <s v="OFF-ST-10004950"/>
    <s v="Office Supplies"/>
    <s v="Storage"/>
    <s v="Acco Perma 3000 Stacking Storage Drawers"/>
    <x v="2780"/>
    <n v="3"/>
    <n v="0"/>
    <n v="11.958600000000001"/>
  </r>
  <r>
    <n v="5170"/>
    <s v="CA-2014-121006"/>
    <d v="2014-11-10T00:00:00"/>
    <d v="2014-11-16T00:00:00"/>
    <s v="Standard Class"/>
    <s v="SC-20020"/>
    <s v="Sam Craven"/>
    <s v="Consumer"/>
    <s v="United States"/>
    <x v="297"/>
    <x v="12"/>
    <n v="48640"/>
    <s v="Central"/>
    <s v="OFF-ST-10001490"/>
    <s v="Office Supplies"/>
    <s v="Storage"/>
    <s v="Hot File 7-Pocket, Floor Stand"/>
    <x v="3469"/>
    <n v="3"/>
    <n v="0"/>
    <n v="160.62299999999993"/>
  </r>
  <r>
    <n v="5171"/>
    <s v="CA-2016-122903"/>
    <d v="2016-05-27T00:00:00"/>
    <d v="2016-05-29T00:00:00"/>
    <s v="Second Class"/>
    <s v="LA-16780"/>
    <s v="Laura Armstrong"/>
    <s v="Corporate"/>
    <s v="United States"/>
    <x v="66"/>
    <x v="12"/>
    <n v="48205"/>
    <s v="Central"/>
    <s v="FUR-CH-10002024"/>
    <s v="Furniture"/>
    <s v="Chairs"/>
    <s v="HON 5400 Series Task Chairs for Big and Tall"/>
    <x v="3802"/>
    <n v="5"/>
    <n v="0"/>
    <n v="700.98000000000013"/>
  </r>
  <r>
    <n v="5172"/>
    <s v="CA-2016-122903"/>
    <d v="2016-05-27T00:00:00"/>
    <d v="2016-05-29T00:00:00"/>
    <s v="Second Class"/>
    <s v="LA-16780"/>
    <s v="Laura Armstrong"/>
    <s v="Corporate"/>
    <s v="United States"/>
    <x v="66"/>
    <x v="12"/>
    <n v="48205"/>
    <s v="Central"/>
    <s v="OFF-PA-10001790"/>
    <s v="Office Supplies"/>
    <s v="Paper"/>
    <s v="Xerox 1910"/>
    <x v="3803"/>
    <n v="3"/>
    <n v="0"/>
    <n v="69.177599999999984"/>
  </r>
  <r>
    <n v="5173"/>
    <s v="CA-2016-122903"/>
    <d v="2016-05-27T00:00:00"/>
    <d v="2016-05-29T00:00:00"/>
    <s v="Second Class"/>
    <s v="LA-16780"/>
    <s v="Laura Armstrong"/>
    <s v="Corporate"/>
    <s v="United States"/>
    <x v="66"/>
    <x v="12"/>
    <n v="48205"/>
    <s v="Central"/>
    <s v="OFF-PA-10000994"/>
    <s v="Office Supplies"/>
    <s v="Paper"/>
    <s v="Xerox 1915"/>
    <x v="1836"/>
    <n v="3"/>
    <n v="0"/>
    <n v="150.98399999999998"/>
  </r>
  <r>
    <n v="5174"/>
    <s v="CA-2015-107741"/>
    <d v="2015-03-08T00:00:00"/>
    <d v="2015-03-10T00:00:00"/>
    <s v="First Class"/>
    <s v="FC-14335"/>
    <s v="Fred Chung"/>
    <s v="Corporate"/>
    <s v="United States"/>
    <x v="206"/>
    <x v="22"/>
    <n v="81001"/>
    <s v="West"/>
    <s v="OFF-AR-10002399"/>
    <s v="Office Supplies"/>
    <s v="Art"/>
    <s v="Dixon Prang Watercolor Pencils, 10-Color Set with Brush"/>
    <x v="3804"/>
    <n v="1"/>
    <n v="0.2"/>
    <n v="0.89459999999999995"/>
  </r>
  <r>
    <n v="5175"/>
    <s v="CA-2017-106432"/>
    <d v="2017-10-19T00:00:00"/>
    <d v="2017-10-24T00:00:00"/>
    <s v="Standard Class"/>
    <s v="CA-12265"/>
    <s v="Christina Anderson"/>
    <s v="Consumer"/>
    <s v="United States"/>
    <x v="435"/>
    <x v="5"/>
    <n v="76706"/>
    <s v="Central"/>
    <s v="OFF-BI-10002799"/>
    <s v="Office Supplies"/>
    <s v="Binders"/>
    <s v="SlimView Poly Binder, 3/8&quot;"/>
    <x v="3805"/>
    <n v="2"/>
    <n v="0.8"/>
    <n v="-3.5224000000000011"/>
  </r>
  <r>
    <n v="5176"/>
    <s v="CA-2017-106432"/>
    <d v="2017-10-19T00:00:00"/>
    <d v="2017-10-24T00:00:00"/>
    <s v="Standard Class"/>
    <s v="CA-12265"/>
    <s v="Christina Anderson"/>
    <s v="Consumer"/>
    <s v="United States"/>
    <x v="435"/>
    <x v="5"/>
    <n v="76706"/>
    <s v="Central"/>
    <s v="FUR-BO-10004360"/>
    <s v="Furniture"/>
    <s v="Bookcases"/>
    <s v="Rush Hierlooms Collection Rich Wood Bookcases"/>
    <x v="3806"/>
    <n v="3"/>
    <n v="0.32"/>
    <n v="-91.758599999999973"/>
  </r>
  <r>
    <n v="5177"/>
    <s v="CA-2016-148908"/>
    <d v="2016-11-05T00:00:00"/>
    <d v="2016-11-08T00:00:00"/>
    <s v="First Class"/>
    <s v="JH-15985"/>
    <s v="Joseph Holt"/>
    <s v="Consumer"/>
    <s v="United States"/>
    <x v="8"/>
    <x v="1"/>
    <n v="94109"/>
    <s v="West"/>
    <s v="OFF-BI-10002082"/>
    <s v="Office Supplies"/>
    <s v="Binders"/>
    <s v="GBC Twin Loop Wire Binding Elements"/>
    <x v="3807"/>
    <n v="2"/>
    <n v="0.2"/>
    <n v="19.968"/>
  </r>
  <r>
    <n v="5178"/>
    <s v="CA-2016-123015"/>
    <d v="2016-12-26T00:00:00"/>
    <d v="2016-12-30T00:00:00"/>
    <s v="Standard Class"/>
    <s v="AJ-10795"/>
    <s v="Anthony Johnson"/>
    <s v="Corporate"/>
    <s v="United States"/>
    <x v="20"/>
    <x v="15"/>
    <n v="10024"/>
    <s v="East"/>
    <s v="OFF-BI-10004967"/>
    <s v="Office Supplies"/>
    <s v="Binders"/>
    <s v="Round Ring Binders"/>
    <x v="3808"/>
    <n v="3"/>
    <n v="0.2"/>
    <n v="1.6848000000000001"/>
  </r>
  <r>
    <n v="5179"/>
    <s v="US-2015-120502"/>
    <d v="2015-04-13T00:00:00"/>
    <d v="2015-04-19T00:00:00"/>
    <s v="Standard Class"/>
    <s v="BT-11395"/>
    <s v="Bill Tyler"/>
    <s v="Corporate"/>
    <s v="United States"/>
    <x v="1"/>
    <x v="1"/>
    <n v="90036"/>
    <s v="West"/>
    <s v="FUR-FU-10004973"/>
    <s v="Furniture"/>
    <s v="Furnishings"/>
    <s v="Flat Face Poster Frame"/>
    <x v="1023"/>
    <n v="2"/>
    <n v="0"/>
    <n v="15.825600000000001"/>
  </r>
  <r>
    <n v="5180"/>
    <s v="US-2015-120502"/>
    <d v="2015-04-13T00:00:00"/>
    <d v="2015-04-19T00:00:00"/>
    <s v="Standard Class"/>
    <s v="BT-11395"/>
    <s v="Bill Tyler"/>
    <s v="Corporate"/>
    <s v="United States"/>
    <x v="1"/>
    <x v="1"/>
    <n v="90036"/>
    <s v="West"/>
    <s v="TEC-PH-10003645"/>
    <s v="Technology"/>
    <s v="Phones"/>
    <s v="Aastra 57i VoIP phone"/>
    <x v="3809"/>
    <n v="2"/>
    <n v="0.2"/>
    <n v="19.393200000000007"/>
  </r>
  <r>
    <n v="5181"/>
    <s v="US-2015-120502"/>
    <d v="2015-04-13T00:00:00"/>
    <d v="2015-04-19T00:00:00"/>
    <s v="Standard Class"/>
    <s v="BT-11395"/>
    <s v="Bill Tyler"/>
    <s v="Corporate"/>
    <s v="United States"/>
    <x v="1"/>
    <x v="1"/>
    <n v="90036"/>
    <s v="West"/>
    <s v="OFF-AP-10004980"/>
    <s v="Office Supplies"/>
    <s v="Appliances"/>
    <s v="3M Replacement Filter for Office Air Cleaner for 20' x 33' Room"/>
    <x v="3810"/>
    <n v="2"/>
    <n v="0"/>
    <n v="29.577600000000004"/>
  </r>
  <r>
    <n v="5182"/>
    <s v="CA-2017-108749"/>
    <d v="2017-09-12T00:00:00"/>
    <d v="2017-09-15T00:00:00"/>
    <s v="First Class"/>
    <s v="DJ-13510"/>
    <s v="Don Jones"/>
    <s v="Corporate"/>
    <s v="United States"/>
    <x v="383"/>
    <x v="34"/>
    <n v="2895"/>
    <s v="East"/>
    <s v="OFF-PA-10003797"/>
    <s v="Office Supplies"/>
    <s v="Paper"/>
    <s v="Xerox 209"/>
    <x v="1568"/>
    <n v="7"/>
    <n v="0"/>
    <n v="21.772800000000004"/>
  </r>
  <r>
    <n v="5183"/>
    <s v="CA-2017-108749"/>
    <d v="2017-09-12T00:00:00"/>
    <d v="2017-09-15T00:00:00"/>
    <s v="First Class"/>
    <s v="DJ-13510"/>
    <s v="Don Jones"/>
    <s v="Corporate"/>
    <s v="United States"/>
    <x v="383"/>
    <x v="34"/>
    <n v="2895"/>
    <s v="East"/>
    <s v="OFF-BI-10003707"/>
    <s v="Office Supplies"/>
    <s v="Binders"/>
    <s v="Aluminum Screw Posts"/>
    <x v="3811"/>
    <n v="3"/>
    <n v="0"/>
    <n v="22.89"/>
  </r>
  <r>
    <n v="5184"/>
    <s v="CA-2017-163335"/>
    <d v="2017-09-24T00:00:00"/>
    <d v="2017-09-27T00:00:00"/>
    <s v="First Class"/>
    <s v="AG-10675"/>
    <s v="Anna Gayman"/>
    <s v="Consumer"/>
    <s v="United States"/>
    <x v="38"/>
    <x v="32"/>
    <n v="31907"/>
    <s v="South"/>
    <s v="OFF-ST-10000885"/>
    <s v="Office Supplies"/>
    <s v="Storage"/>
    <s v="Fellowes Desktop Hanging File Manager"/>
    <x v="2353"/>
    <n v="3"/>
    <n v="0"/>
    <n v="10.0725"/>
  </r>
  <r>
    <n v="5185"/>
    <s v="CA-2017-163335"/>
    <d v="2017-09-24T00:00:00"/>
    <d v="2017-09-27T00:00:00"/>
    <s v="First Class"/>
    <s v="AG-10675"/>
    <s v="Anna Gayman"/>
    <s v="Consumer"/>
    <s v="United States"/>
    <x v="38"/>
    <x v="32"/>
    <n v="31907"/>
    <s v="South"/>
    <s v="OFF-BI-10002827"/>
    <s v="Office Supplies"/>
    <s v="Binders"/>
    <s v="Avery Durable Poly Binders"/>
    <x v="3812"/>
    <n v="7"/>
    <n v="0"/>
    <n v="17.8066"/>
  </r>
  <r>
    <n v="5186"/>
    <s v="CA-2015-134719"/>
    <d v="2015-10-10T00:00:00"/>
    <d v="2015-10-15T00:00:00"/>
    <s v="Standard Class"/>
    <s v="JD-15790"/>
    <s v="John Dryer"/>
    <s v="Consumer"/>
    <s v="United States"/>
    <x v="108"/>
    <x v="2"/>
    <n v="32216"/>
    <s v="South"/>
    <s v="OFF-ST-10004459"/>
    <s v="Office Supplies"/>
    <s v="Storage"/>
    <s v="Tennsco Single-Tier Lockers"/>
    <x v="2122"/>
    <n v="6"/>
    <n v="0.2"/>
    <n v="-337.80600000000004"/>
  </r>
  <r>
    <n v="5187"/>
    <s v="US-2015-154389"/>
    <d v="2015-11-27T00:00:00"/>
    <d v="2015-12-03T00:00:00"/>
    <s v="Standard Class"/>
    <s v="EH-14125"/>
    <s v="Eugene Hildebrand"/>
    <s v="Home Office"/>
    <s v="United States"/>
    <x v="10"/>
    <x v="9"/>
    <n v="19140"/>
    <s v="East"/>
    <s v="TEC-PH-10002789"/>
    <s v="Technology"/>
    <s v="Phones"/>
    <s v="LG Exalt"/>
    <x v="3813"/>
    <n v="8"/>
    <n v="0.4"/>
    <n v="-162.22960000000006"/>
  </r>
  <r>
    <n v="5188"/>
    <s v="CA-2015-115567"/>
    <d v="2015-09-13T00:00:00"/>
    <d v="2015-09-18T00:00:00"/>
    <s v="Standard Class"/>
    <s v="ZC-21910"/>
    <s v="Zuschuss Carroll"/>
    <s v="Consumer"/>
    <s v="United States"/>
    <x v="38"/>
    <x v="14"/>
    <n v="47201"/>
    <s v="Central"/>
    <s v="TEC-AC-10001314"/>
    <s v="Technology"/>
    <s v="Accessories"/>
    <s v="Case Logic 2.4GHz Wireless Keyboard"/>
    <x v="1772"/>
    <n v="4"/>
    <n v="0"/>
    <n v="15.996799999999979"/>
  </r>
  <r>
    <n v="5189"/>
    <s v="CA-2015-115567"/>
    <d v="2015-09-13T00:00:00"/>
    <d v="2015-09-18T00:00:00"/>
    <s v="Standard Class"/>
    <s v="ZC-21910"/>
    <s v="Zuschuss Carroll"/>
    <s v="Consumer"/>
    <s v="United States"/>
    <x v="38"/>
    <x v="14"/>
    <n v="47201"/>
    <s v="Central"/>
    <s v="FUR-CH-10000015"/>
    <s v="Furniture"/>
    <s v="Chairs"/>
    <s v="Hon Multipurpose Stacking Arm Chairs"/>
    <x v="3814"/>
    <n v="7"/>
    <n v="0"/>
    <n v="394.21199999999999"/>
  </r>
  <r>
    <n v="5190"/>
    <s v="US-2017-136679"/>
    <d v="2017-11-14T00:00:00"/>
    <d v="2017-11-18T00:00:00"/>
    <s v="Standard Class"/>
    <s v="XP-21865"/>
    <s v="Xylona Preis"/>
    <s v="Consumer"/>
    <s v="United States"/>
    <x v="45"/>
    <x v="5"/>
    <n v="77506"/>
    <s v="Central"/>
    <s v="TEC-AC-10004855"/>
    <s v="Technology"/>
    <s v="Accessories"/>
    <s v="V7 USB Numeric Keypad"/>
    <x v="3815"/>
    <n v="6"/>
    <n v="0.2"/>
    <n v="-27.292200000000001"/>
  </r>
  <r>
    <n v="5191"/>
    <s v="US-2017-136679"/>
    <d v="2017-11-14T00:00:00"/>
    <d v="2017-11-18T00:00:00"/>
    <s v="Standard Class"/>
    <s v="XP-21865"/>
    <s v="Xylona Preis"/>
    <s v="Consumer"/>
    <s v="United States"/>
    <x v="45"/>
    <x v="5"/>
    <n v="77506"/>
    <s v="Central"/>
    <s v="OFF-AR-10003582"/>
    <s v="Office Supplies"/>
    <s v="Art"/>
    <s v="Boston Electric Pencil Sharpener, Model 1818, Charcoal Black"/>
    <x v="3816"/>
    <n v="2"/>
    <n v="0.2"/>
    <n v="4.5040000000000031"/>
  </r>
  <r>
    <n v="5192"/>
    <s v="US-2017-141943"/>
    <d v="2017-05-05T00:00:00"/>
    <d v="2017-05-09T00:00:00"/>
    <s v="Standard Class"/>
    <s v="DK-12985"/>
    <s v="Darren Koutras"/>
    <s v="Consumer"/>
    <s v="United States"/>
    <x v="8"/>
    <x v="1"/>
    <n v="94122"/>
    <s v="West"/>
    <s v="OFF-EN-10003448"/>
    <s v="Office Supplies"/>
    <s v="Envelopes"/>
    <s v="Peel &amp; Seel Recycled Catalog Envelopes, Brown"/>
    <x v="3817"/>
    <n v="2"/>
    <n v="0"/>
    <n v="11.58"/>
  </r>
  <r>
    <n v="5193"/>
    <s v="CA-2014-101560"/>
    <d v="2014-11-28T00:00:00"/>
    <d v="2014-12-01T00:00:00"/>
    <s v="Second Class"/>
    <s v="CS-12250"/>
    <s v="Chris Selesnick"/>
    <s v="Corporate"/>
    <s v="United States"/>
    <x v="29"/>
    <x v="20"/>
    <n v="29203"/>
    <s v="South"/>
    <s v="FUR-FU-10003773"/>
    <s v="Furniture"/>
    <s v="Furnishings"/>
    <s v="Eldon Cleatmat Plus Chair Mats for High Pile Carpets"/>
    <x v="3818"/>
    <n v="5"/>
    <n v="0"/>
    <n v="43.735999999999962"/>
  </r>
  <r>
    <n v="5194"/>
    <s v="CA-2014-101560"/>
    <d v="2014-11-28T00:00:00"/>
    <d v="2014-12-01T00:00:00"/>
    <s v="Second Class"/>
    <s v="CS-12250"/>
    <s v="Chris Selesnick"/>
    <s v="Corporate"/>
    <s v="United States"/>
    <x v="29"/>
    <x v="20"/>
    <n v="29203"/>
    <s v="South"/>
    <s v="OFF-PA-10001363"/>
    <s v="Office Supplies"/>
    <s v="Paper"/>
    <s v="Xerox 1933"/>
    <x v="3016"/>
    <n v="7"/>
    <n v="0"/>
    <n v="40.401199999999996"/>
  </r>
  <r>
    <n v="5195"/>
    <s v="CA-2014-101560"/>
    <d v="2014-11-28T00:00:00"/>
    <d v="2014-12-01T00:00:00"/>
    <s v="Second Class"/>
    <s v="CS-12250"/>
    <s v="Chris Selesnick"/>
    <s v="Corporate"/>
    <s v="United States"/>
    <x v="29"/>
    <x v="20"/>
    <n v="29203"/>
    <s v="South"/>
    <s v="OFF-AR-10004757"/>
    <s v="Office Supplies"/>
    <s v="Art"/>
    <s v="Crayola Colored Pencils"/>
    <x v="2805"/>
    <n v="4"/>
    <n v="0"/>
    <n v="4.3295999999999992"/>
  </r>
  <r>
    <n v="5196"/>
    <s v="CA-2014-101560"/>
    <d v="2014-11-28T00:00:00"/>
    <d v="2014-12-01T00:00:00"/>
    <s v="Second Class"/>
    <s v="CS-12250"/>
    <s v="Chris Selesnick"/>
    <s v="Corporate"/>
    <s v="United States"/>
    <x v="29"/>
    <x v="20"/>
    <n v="29203"/>
    <s v="South"/>
    <s v="OFF-BI-10000309"/>
    <s v="Office Supplies"/>
    <s v="Binders"/>
    <s v="GBC Twin Loop Wire Binding Elements, 9/16&quot; Spine, Black"/>
    <x v="3819"/>
    <n v="3"/>
    <n v="0"/>
    <n v="22.3734"/>
  </r>
  <r>
    <n v="5197"/>
    <s v="CA-2014-159709"/>
    <d v="2014-05-10T00:00:00"/>
    <d v="2014-05-15T00:00:00"/>
    <s v="Standard Class"/>
    <s v="AI-10855"/>
    <s v="Arianne Irving"/>
    <s v="Consumer"/>
    <s v="United States"/>
    <x v="239"/>
    <x v="4"/>
    <n v="98031"/>
    <s v="West"/>
    <s v="OFF-EN-10001434"/>
    <s v="Office Supplies"/>
    <s v="Envelopes"/>
    <s v="Strathmore #10 Envelopes, Ultimate White"/>
    <x v="3820"/>
    <n v="3"/>
    <n v="0"/>
    <n v="77.483699999999999"/>
  </r>
  <r>
    <n v="5198"/>
    <s v="CA-2014-159709"/>
    <d v="2014-05-10T00:00:00"/>
    <d v="2014-05-15T00:00:00"/>
    <s v="Standard Class"/>
    <s v="AI-10855"/>
    <s v="Arianne Irving"/>
    <s v="Consumer"/>
    <s v="United States"/>
    <x v="239"/>
    <x v="4"/>
    <n v="98031"/>
    <s v="West"/>
    <s v="TEC-PH-10003988"/>
    <s v="Technology"/>
    <s v="Phones"/>
    <s v="LF Elite 3D Dazzle Designer Hard Case Cover, Lf Stylus Pen and Wiper For Apple Iphone 5c Mini Lite"/>
    <x v="3582"/>
    <n v="5"/>
    <n v="0.2"/>
    <n v="4.3600000000000012"/>
  </r>
  <r>
    <n v="5199"/>
    <s v="CA-2016-103982"/>
    <d v="2016-03-03T00:00:00"/>
    <d v="2016-03-08T00:00:00"/>
    <s v="Standard Class"/>
    <s v="AA-10315"/>
    <s v="Alex Avila"/>
    <s v="Consumer"/>
    <s v="United States"/>
    <x v="171"/>
    <x v="5"/>
    <n v="78664"/>
    <s v="Central"/>
    <s v="OFF-SU-10000151"/>
    <s v="Office Supplies"/>
    <s v="Supplies"/>
    <s v="High Speed Automatic Electric Letter Opener"/>
    <x v="3821"/>
    <n v="3"/>
    <n v="0.2"/>
    <n v="-786.01440000000025"/>
  </r>
  <r>
    <n v="5200"/>
    <s v="CA-2016-103982"/>
    <d v="2016-03-03T00:00:00"/>
    <d v="2016-03-08T00:00:00"/>
    <s v="Standard Class"/>
    <s v="AA-10315"/>
    <s v="Alex Avila"/>
    <s v="Consumer"/>
    <s v="United States"/>
    <x v="171"/>
    <x v="5"/>
    <n v="78664"/>
    <s v="Central"/>
    <s v="OFF-FA-10001332"/>
    <s v="Office Supplies"/>
    <s v="Fasteners"/>
    <s v="Acco Banker's Clasps, 5 3/4&quot;-Long"/>
    <x v="2134"/>
    <n v="1"/>
    <n v="0.2"/>
    <n v="0.77759999999999996"/>
  </r>
  <r>
    <n v="5201"/>
    <s v="CA-2016-103982"/>
    <d v="2016-03-03T00:00:00"/>
    <d v="2016-03-08T00:00:00"/>
    <s v="Standard Class"/>
    <s v="AA-10315"/>
    <s v="Alex Avila"/>
    <s v="Consumer"/>
    <s v="United States"/>
    <x v="171"/>
    <x v="5"/>
    <n v="78664"/>
    <s v="Central"/>
    <s v="TEC-PH-10000895"/>
    <s v="Technology"/>
    <s v="Phones"/>
    <s v="Polycom VVX 310 VoIP phone"/>
    <x v="2404"/>
    <n v="3"/>
    <n v="0.2"/>
    <n v="32.398200000000017"/>
  </r>
  <r>
    <n v="5202"/>
    <s v="CA-2016-103982"/>
    <d v="2016-03-03T00:00:00"/>
    <d v="2016-03-08T00:00:00"/>
    <s v="Standard Class"/>
    <s v="AA-10315"/>
    <s v="Alex Avila"/>
    <s v="Consumer"/>
    <s v="United States"/>
    <x v="171"/>
    <x v="5"/>
    <n v="78664"/>
    <s v="Central"/>
    <s v="TEC-AC-10002857"/>
    <s v="Technology"/>
    <s v="Accessories"/>
    <s v="Verbatim 25 GB 6x Blu-ray Single Layer Recordable Disc, 1/Pack"/>
    <x v="3822"/>
    <n v="7"/>
    <n v="0.2"/>
    <n v="5.7364999999999977"/>
  </r>
  <r>
    <n v="5203"/>
    <s v="CA-2015-142454"/>
    <d v="2015-08-15T00:00:00"/>
    <d v="2015-08-19T00:00:00"/>
    <s v="Standard Class"/>
    <s v="RE-19450"/>
    <s v="Richard Eichhorn"/>
    <s v="Consumer"/>
    <s v="United States"/>
    <x v="182"/>
    <x v="1"/>
    <n v="94601"/>
    <s v="West"/>
    <s v="FUR-FU-10004018"/>
    <s v="Furniture"/>
    <s v="Furnishings"/>
    <s v="Tensor Computer Mounted Lamp"/>
    <x v="3823"/>
    <n v="7"/>
    <n v="0"/>
    <n v="28.142100000000006"/>
  </r>
  <r>
    <n v="5204"/>
    <s v="CA-2015-142454"/>
    <d v="2015-08-15T00:00:00"/>
    <d v="2015-08-19T00:00:00"/>
    <s v="Standard Class"/>
    <s v="RE-19450"/>
    <s v="Richard Eichhorn"/>
    <s v="Consumer"/>
    <s v="United States"/>
    <x v="182"/>
    <x v="1"/>
    <n v="94601"/>
    <s v="West"/>
    <s v="OFF-ST-10003638"/>
    <s v="Office Supplies"/>
    <s v="Storage"/>
    <s v="Mobile Personal File Cube"/>
    <x v="3824"/>
    <n v="3"/>
    <n v="0"/>
    <n v="18.970199999999998"/>
  </r>
  <r>
    <n v="5205"/>
    <s v="CA-2015-102015"/>
    <d v="2015-09-12T00:00:00"/>
    <d v="2015-09-18T00:00:00"/>
    <s v="Standard Class"/>
    <s v="TM-21010"/>
    <s v="Tamara Manning"/>
    <s v="Consumer"/>
    <s v="United States"/>
    <x v="109"/>
    <x v="15"/>
    <n v="13021"/>
    <s v="East"/>
    <s v="OFF-AR-10004685"/>
    <s v="Office Supplies"/>
    <s v="Art"/>
    <s v="Binney &amp; Smith Crayola Metallic Colored Pencils, 8-Color Set"/>
    <x v="1577"/>
    <n v="2"/>
    <n v="0"/>
    <n v="3.0557999999999996"/>
  </r>
  <r>
    <n v="5206"/>
    <s v="CA-2015-102015"/>
    <d v="2015-09-12T00:00:00"/>
    <d v="2015-09-18T00:00:00"/>
    <s v="Standard Class"/>
    <s v="TM-21010"/>
    <s v="Tamara Manning"/>
    <s v="Consumer"/>
    <s v="United States"/>
    <x v="109"/>
    <x v="15"/>
    <n v="13021"/>
    <s v="East"/>
    <s v="OFF-ST-10001713"/>
    <s v="Office Supplies"/>
    <s v="Storage"/>
    <s v="Gould Plastics 9-Pocket Panel Bin, 18-3/8w x 5-1/4d x 20-1/2h, Black"/>
    <x v="2815"/>
    <n v="2"/>
    <n v="0"/>
    <n v="4.2391999999999967"/>
  </r>
  <r>
    <n v="5207"/>
    <s v="CA-2015-102015"/>
    <d v="2015-09-12T00:00:00"/>
    <d v="2015-09-18T00:00:00"/>
    <s v="Standard Class"/>
    <s v="TM-21010"/>
    <s v="Tamara Manning"/>
    <s v="Consumer"/>
    <s v="United States"/>
    <x v="109"/>
    <x v="15"/>
    <n v="13021"/>
    <s v="East"/>
    <s v="OFF-FA-10000490"/>
    <s v="Office Supplies"/>
    <s v="Fasteners"/>
    <s v="OIC Binder Clips, Mini, 1/4&quot; Capacity, Black"/>
    <x v="3825"/>
    <n v="1"/>
    <n v="0"/>
    <n v="0.58279999999999998"/>
  </r>
  <r>
    <n v="5208"/>
    <s v="CA-2015-102015"/>
    <d v="2015-09-12T00:00:00"/>
    <d v="2015-09-18T00:00:00"/>
    <s v="Standard Class"/>
    <s v="TM-21010"/>
    <s v="Tamara Manning"/>
    <s v="Consumer"/>
    <s v="United States"/>
    <x v="109"/>
    <x v="15"/>
    <n v="13021"/>
    <s v="East"/>
    <s v="OFF-LA-10002043"/>
    <s v="Office Supplies"/>
    <s v="Labels"/>
    <s v="Avery 489"/>
    <x v="346"/>
    <n v="2"/>
    <n v="0"/>
    <n v="9.9359999999999999"/>
  </r>
  <r>
    <n v="5209"/>
    <s v="CA-2015-102015"/>
    <d v="2015-09-12T00:00:00"/>
    <d v="2015-09-18T00:00:00"/>
    <s v="Standard Class"/>
    <s v="TM-21010"/>
    <s v="Tamara Manning"/>
    <s v="Consumer"/>
    <s v="United States"/>
    <x v="109"/>
    <x v="15"/>
    <n v="13021"/>
    <s v="East"/>
    <s v="OFF-PA-10002464"/>
    <s v="Office Supplies"/>
    <s v="Paper"/>
    <s v="HP Office Recycled Paper (20Lb. and 87 Bright)"/>
    <x v="986"/>
    <n v="5"/>
    <n v="0"/>
    <n v="14.161000000000001"/>
  </r>
  <r>
    <n v="5210"/>
    <s v="CA-2015-102015"/>
    <d v="2015-09-12T00:00:00"/>
    <d v="2015-09-18T00:00:00"/>
    <s v="Standard Class"/>
    <s v="TM-21010"/>
    <s v="Tamara Manning"/>
    <s v="Consumer"/>
    <s v="United States"/>
    <x v="109"/>
    <x v="15"/>
    <n v="13021"/>
    <s v="East"/>
    <s v="OFF-EN-10002504"/>
    <s v="Office Supplies"/>
    <s v="Envelopes"/>
    <s v="Tyvek  Top-Opening Peel &amp; Seel Envelopes, Plain White"/>
    <x v="3370"/>
    <n v="1"/>
    <n v="0"/>
    <n v="12.7746"/>
  </r>
  <r>
    <n v="5211"/>
    <s v="CA-2015-156755"/>
    <d v="2015-01-12T00:00:00"/>
    <d v="2015-01-18T00:00:00"/>
    <s v="Standard Class"/>
    <s v="YS-21880"/>
    <s v="Yana Sorensen"/>
    <s v="Corporate"/>
    <s v="United States"/>
    <x v="46"/>
    <x v="13"/>
    <n v="19711"/>
    <s v="East"/>
    <s v="OFF-ST-10002615"/>
    <s v="Office Supplies"/>
    <s v="Storage"/>
    <s v="Dual Level, Single-Width Filing Carts"/>
    <x v="2848"/>
    <n v="3"/>
    <n v="0"/>
    <n v="120.94680000000001"/>
  </r>
  <r>
    <n v="5212"/>
    <s v="CA-2015-130876"/>
    <d v="2015-05-12T00:00:00"/>
    <d v="2015-05-16T00:00:00"/>
    <s v="Second Class"/>
    <s v="AZ-10750"/>
    <s v="Annie Zypern"/>
    <s v="Consumer"/>
    <s v="United States"/>
    <x v="20"/>
    <x v="15"/>
    <n v="10024"/>
    <s v="East"/>
    <s v="OFF-ST-10004258"/>
    <s v="Office Supplies"/>
    <s v="Storage"/>
    <s v="Portable Personal File Box"/>
    <x v="905"/>
    <n v="3"/>
    <n v="0"/>
    <n v="9.8901000000000039"/>
  </r>
  <r>
    <n v="5213"/>
    <s v="CA-2016-145898"/>
    <d v="2016-09-26T00:00:00"/>
    <d v="2016-09-26T00:00:00"/>
    <s v="Same Day"/>
    <s v="CM-12445"/>
    <s v="Chuck Magee"/>
    <s v="Consumer"/>
    <s v="United States"/>
    <x v="56"/>
    <x v="1"/>
    <n v="92374"/>
    <s v="West"/>
    <s v="OFF-ST-10004507"/>
    <s v="Office Supplies"/>
    <s v="Storage"/>
    <s v="Advantus Rolling Storage Box"/>
    <x v="492"/>
    <n v="3"/>
    <n v="0"/>
    <n v="13.891499999999999"/>
  </r>
  <r>
    <n v="5214"/>
    <s v="CA-2016-145898"/>
    <d v="2016-09-26T00:00:00"/>
    <d v="2016-09-26T00:00:00"/>
    <s v="Same Day"/>
    <s v="CM-12445"/>
    <s v="Chuck Magee"/>
    <s v="Consumer"/>
    <s v="United States"/>
    <x v="56"/>
    <x v="1"/>
    <n v="92374"/>
    <s v="West"/>
    <s v="OFF-LA-10000262"/>
    <s v="Office Supplies"/>
    <s v="Labels"/>
    <s v="Avery 494"/>
    <x v="1507"/>
    <n v="3"/>
    <n v="0"/>
    <n v="3.6017999999999999"/>
  </r>
  <r>
    <n v="5215"/>
    <s v="CA-2016-145898"/>
    <d v="2016-09-26T00:00:00"/>
    <d v="2016-09-26T00:00:00"/>
    <s v="Same Day"/>
    <s v="CM-12445"/>
    <s v="Chuck Magee"/>
    <s v="Consumer"/>
    <s v="United States"/>
    <x v="56"/>
    <x v="1"/>
    <n v="92374"/>
    <s v="West"/>
    <s v="OFF-AR-10002445"/>
    <s v="Office Supplies"/>
    <s v="Art"/>
    <s v="SANFORD Major Accent Highlighters"/>
    <x v="3826"/>
    <n v="5"/>
    <n v="0"/>
    <n v="13.452000000000002"/>
  </r>
  <r>
    <n v="5216"/>
    <s v="CA-2016-145898"/>
    <d v="2016-09-26T00:00:00"/>
    <d v="2016-09-26T00:00:00"/>
    <s v="Same Day"/>
    <s v="CM-12445"/>
    <s v="Chuck Magee"/>
    <s v="Consumer"/>
    <s v="United States"/>
    <x v="56"/>
    <x v="1"/>
    <n v="92374"/>
    <s v="West"/>
    <s v="OFF-PA-10001667"/>
    <s v="Office Supplies"/>
    <s v="Paper"/>
    <s v="Great White Multi-Use Recycled Paper (20Lb. and 84 Bright)"/>
    <x v="2744"/>
    <n v="5"/>
    <n v="0"/>
    <n v="13.454999999999998"/>
  </r>
  <r>
    <n v="5217"/>
    <s v="US-2017-159562"/>
    <d v="2017-09-09T00:00:00"/>
    <d v="2017-09-15T00:00:00"/>
    <s v="Standard Class"/>
    <s v="JB-16000"/>
    <s v="Joy Bell-"/>
    <s v="Consumer"/>
    <s v="United States"/>
    <x v="43"/>
    <x v="12"/>
    <n v="48066"/>
    <s v="Central"/>
    <s v="OFF-EN-10000461"/>
    <s v="Office Supplies"/>
    <s v="Envelopes"/>
    <s v="#10- 4 1/8&quot; x 9 1/2&quot; Recycled Envelopes"/>
    <x v="2053"/>
    <n v="2"/>
    <n v="0"/>
    <n v="8.2156000000000002"/>
  </r>
  <r>
    <n v="5218"/>
    <s v="CA-2017-134635"/>
    <d v="2017-04-15T00:00:00"/>
    <d v="2017-04-17T00:00:00"/>
    <s v="Second Class"/>
    <s v="NS-18640"/>
    <s v="Noel Staavos"/>
    <s v="Corporate"/>
    <s v="United States"/>
    <x v="1"/>
    <x v="1"/>
    <n v="90049"/>
    <s v="West"/>
    <s v="OFF-PA-10002254"/>
    <s v="Office Supplies"/>
    <s v="Paper"/>
    <s v="Xerox 1883"/>
    <x v="1219"/>
    <n v="3"/>
    <n v="0"/>
    <n v="36.404399999999995"/>
  </r>
  <r>
    <n v="5219"/>
    <s v="CA-2017-167080"/>
    <d v="2017-06-10T00:00:00"/>
    <d v="2017-06-14T00:00:00"/>
    <s v="Standard Class"/>
    <s v="LC-16930"/>
    <s v="Linda Cazamias"/>
    <s v="Corporate"/>
    <s v="United States"/>
    <x v="20"/>
    <x v="15"/>
    <n v="10011"/>
    <s v="East"/>
    <s v="OFF-AR-10001868"/>
    <s v="Office Supplies"/>
    <s v="Art"/>
    <s v="Prang Dustless Chalk Sticks"/>
    <x v="3681"/>
    <n v="5"/>
    <n v="0"/>
    <n v="4.2"/>
  </r>
  <r>
    <n v="5220"/>
    <s v="CA-2017-145653"/>
    <d v="2017-09-01T00:00:00"/>
    <d v="2017-09-01T00:00:00"/>
    <s v="Same Day"/>
    <s v="CA-12775"/>
    <s v="Cynthia Arntzen"/>
    <s v="Consumer"/>
    <s v="United States"/>
    <x v="66"/>
    <x v="12"/>
    <n v="48205"/>
    <s v="Central"/>
    <s v="FUR-CH-10004875"/>
    <s v="Furniture"/>
    <s v="Chairs"/>
    <s v="Harbour Creations 67200 Series Stacking Chairs"/>
    <x v="3827"/>
    <n v="7"/>
    <n v="0"/>
    <n v="134.53020000000001"/>
  </r>
  <r>
    <n v="5221"/>
    <s v="CA-2014-140487"/>
    <d v="2014-06-14T00:00:00"/>
    <d v="2014-06-20T00:00:00"/>
    <s v="Standard Class"/>
    <s v="SR-20425"/>
    <s v="Sharelle Roach"/>
    <s v="Home Office"/>
    <s v="United States"/>
    <x v="66"/>
    <x v="12"/>
    <n v="48234"/>
    <s v="Central"/>
    <s v="FUR-BO-10000711"/>
    <s v="Furniture"/>
    <s v="Bookcases"/>
    <s v="Hon Metal Bookcases, Gray"/>
    <x v="3724"/>
    <n v="3"/>
    <n v="0"/>
    <n v="57.4938"/>
  </r>
  <r>
    <n v="5222"/>
    <s v="CA-2017-117401"/>
    <d v="2017-05-18T00:00:00"/>
    <d v="2017-05-22T00:00:00"/>
    <s v="Second Class"/>
    <s v="PP-18955"/>
    <s v="Paul Prost"/>
    <s v="Home Office"/>
    <s v="United States"/>
    <x v="24"/>
    <x v="25"/>
    <n v="65807"/>
    <s v="Central"/>
    <s v="OFF-AP-10000938"/>
    <s v="Office Supplies"/>
    <s v="Appliances"/>
    <s v="Avanti 1.7 Cu. Ft. Refrigerator"/>
    <x v="3828"/>
    <n v="7"/>
    <n v="0"/>
    <n v="197.92079999999999"/>
  </r>
  <r>
    <n v="5223"/>
    <s v="CA-2017-117401"/>
    <d v="2017-05-18T00:00:00"/>
    <d v="2017-05-22T00:00:00"/>
    <s v="Second Class"/>
    <s v="PP-18955"/>
    <s v="Paul Prost"/>
    <s v="Home Office"/>
    <s v="United States"/>
    <x v="24"/>
    <x v="25"/>
    <n v="65807"/>
    <s v="Central"/>
    <s v="TEC-PH-10003555"/>
    <s v="Technology"/>
    <s v="Phones"/>
    <s v="Motorola HK250 Universal Bluetooth Headset"/>
    <x v="1164"/>
    <n v="5"/>
    <n v="0"/>
    <n v="2.2990000000000066"/>
  </r>
  <r>
    <n v="5224"/>
    <s v="CA-2017-117401"/>
    <d v="2017-05-18T00:00:00"/>
    <d v="2017-05-22T00:00:00"/>
    <s v="Second Class"/>
    <s v="PP-18955"/>
    <s v="Paul Prost"/>
    <s v="Home Office"/>
    <s v="United States"/>
    <x v="24"/>
    <x v="25"/>
    <n v="65807"/>
    <s v="Central"/>
    <s v="OFF-BI-10001267"/>
    <s v="Office Supplies"/>
    <s v="Binders"/>
    <s v="Universal Recycled Hanging Pressboard Report Binders, Letter Size"/>
    <x v="3829"/>
    <n v="7"/>
    <n v="0"/>
    <n v="20.731199999999998"/>
  </r>
  <r>
    <n v="5225"/>
    <s v="US-2017-109582"/>
    <d v="2017-09-12T00:00:00"/>
    <d v="2017-09-17T00:00:00"/>
    <s v="Second Class"/>
    <s v="JM-15865"/>
    <s v="John Murray"/>
    <s v="Consumer"/>
    <s v="United States"/>
    <x v="1"/>
    <x v="1"/>
    <n v="90036"/>
    <s v="West"/>
    <s v="OFF-PA-10004071"/>
    <s v="Office Supplies"/>
    <s v="Paper"/>
    <s v="Eaton Premium Continuous-Feed Paper, 25% Cotton, Letter Size, White, 1000 Shts/Box"/>
    <x v="1696"/>
    <n v="3"/>
    <n v="0"/>
    <n v="79.891199999999998"/>
  </r>
  <r>
    <n v="5226"/>
    <s v="CA-2016-119865"/>
    <d v="2016-06-21T00:00:00"/>
    <d v="2016-06-26T00:00:00"/>
    <s v="Standard Class"/>
    <s v="AS-10090"/>
    <s v="Adam Shillingsburg"/>
    <s v="Consumer"/>
    <s v="United States"/>
    <x v="20"/>
    <x v="15"/>
    <n v="10011"/>
    <s v="East"/>
    <s v="OFF-BI-10001553"/>
    <s v="Office Supplies"/>
    <s v="Binders"/>
    <s v="SpineVue Locking Slant-D Ring Binders by Cardinal"/>
    <x v="3830"/>
    <n v="5"/>
    <n v="0.2"/>
    <n v="12.795999999999999"/>
  </r>
  <r>
    <n v="5227"/>
    <s v="CA-2016-119865"/>
    <d v="2016-06-21T00:00:00"/>
    <d v="2016-06-26T00:00:00"/>
    <s v="Standard Class"/>
    <s v="AS-10090"/>
    <s v="Adam Shillingsburg"/>
    <s v="Consumer"/>
    <s v="United States"/>
    <x v="20"/>
    <x v="15"/>
    <n v="10011"/>
    <s v="East"/>
    <s v="OFF-BI-10003007"/>
    <s v="Office Supplies"/>
    <s v="Binders"/>
    <s v="Premium Transparent Presentation Covers, No Pattern/Clear, 8 1/2&quot; x 11&quot;"/>
    <x v="3831"/>
    <n v="6"/>
    <n v="0.2"/>
    <n v="60.496799999999993"/>
  </r>
  <r>
    <n v="5228"/>
    <s v="CA-2016-119865"/>
    <d v="2016-06-21T00:00:00"/>
    <d v="2016-06-26T00:00:00"/>
    <s v="Standard Class"/>
    <s v="AS-10090"/>
    <s v="Adam Shillingsburg"/>
    <s v="Consumer"/>
    <s v="United States"/>
    <x v="20"/>
    <x v="15"/>
    <n v="10011"/>
    <s v="East"/>
    <s v="FUR-BO-10003272"/>
    <s v="Furniture"/>
    <s v="Bookcases"/>
    <s v="O'Sullivan Living Dimensions 5-Shelf Bookcases"/>
    <x v="3832"/>
    <n v="2"/>
    <n v="0.2"/>
    <n v="-44.196000000000026"/>
  </r>
  <r>
    <n v="5229"/>
    <s v="US-2014-147648"/>
    <d v="2014-11-26T00:00:00"/>
    <d v="2014-12-01T00:00:00"/>
    <s v="Standard Class"/>
    <s v="LS-16975"/>
    <s v="Lindsay Shagiari"/>
    <s v="Home Office"/>
    <s v="United States"/>
    <x v="8"/>
    <x v="1"/>
    <n v="94109"/>
    <s v="West"/>
    <s v="OFF-PA-10001033"/>
    <s v="Office Supplies"/>
    <s v="Paper"/>
    <s v="Xerox 1893"/>
    <x v="2658"/>
    <n v="2"/>
    <n v="0"/>
    <n v="40.170200000000001"/>
  </r>
  <r>
    <n v="5230"/>
    <s v="CA-2017-124436"/>
    <d v="2017-03-19T00:00:00"/>
    <d v="2017-03-22T00:00:00"/>
    <s v="Second Class"/>
    <s v="SA-20830"/>
    <s v="Sue Ann Reed"/>
    <s v="Consumer"/>
    <s v="United States"/>
    <x v="201"/>
    <x v="1"/>
    <n v="93727"/>
    <s v="West"/>
    <s v="OFF-BI-10001553"/>
    <s v="Office Supplies"/>
    <s v="Binders"/>
    <s v="SpineVue Locking Slant-D Ring Binders by Cardinal"/>
    <x v="899"/>
    <n v="2"/>
    <n v="0.2"/>
    <n v="5.1183999999999994"/>
  </r>
  <r>
    <n v="5231"/>
    <s v="CA-2017-124436"/>
    <d v="2017-03-19T00:00:00"/>
    <d v="2017-03-22T00:00:00"/>
    <s v="Second Class"/>
    <s v="SA-20830"/>
    <s v="Sue Ann Reed"/>
    <s v="Consumer"/>
    <s v="United States"/>
    <x v="201"/>
    <x v="1"/>
    <n v="93727"/>
    <s v="West"/>
    <s v="FUR-TA-10001095"/>
    <s v="Furniture"/>
    <s v="Tables"/>
    <s v="Chromcraft Round Conference Tables"/>
    <x v="944"/>
    <n v="5"/>
    <n v="0.2"/>
    <n v="8.7144999999999868"/>
  </r>
  <r>
    <n v="5232"/>
    <s v="CA-2017-124436"/>
    <d v="2017-03-19T00:00:00"/>
    <d v="2017-03-22T00:00:00"/>
    <s v="Second Class"/>
    <s v="SA-20830"/>
    <s v="Sue Ann Reed"/>
    <s v="Consumer"/>
    <s v="United States"/>
    <x v="201"/>
    <x v="1"/>
    <n v="93727"/>
    <s v="West"/>
    <s v="FUR-FU-10001185"/>
    <s v="Furniture"/>
    <s v="Furnishings"/>
    <s v="Advantus Employee of the Month Certificate Frame, 11 x 13-1/2"/>
    <x v="3833"/>
    <n v="1"/>
    <n v="0"/>
    <n v="12.6813"/>
  </r>
  <r>
    <n v="5233"/>
    <s v="CA-2017-124436"/>
    <d v="2017-03-19T00:00:00"/>
    <d v="2017-03-22T00:00:00"/>
    <s v="Second Class"/>
    <s v="SA-20830"/>
    <s v="Sue Ann Reed"/>
    <s v="Consumer"/>
    <s v="United States"/>
    <x v="201"/>
    <x v="1"/>
    <n v="93727"/>
    <s v="West"/>
    <s v="OFF-BI-10000343"/>
    <s v="Office Supplies"/>
    <s v="Binders"/>
    <s v="Pressboard Covers with Storage Hooks, 9 1/2&quot; x 11&quot;, Light Blue"/>
    <x v="3834"/>
    <n v="7"/>
    <n v="0.2"/>
    <n v="9.2798999999999996"/>
  </r>
  <r>
    <n v="5234"/>
    <s v="CA-2014-115084"/>
    <d v="2014-10-18T00:00:00"/>
    <d v="2014-10-22T00:00:00"/>
    <s v="Standard Class"/>
    <s v="LS-17200"/>
    <s v="Luke Schmidt"/>
    <s v="Corporate"/>
    <s v="United States"/>
    <x v="379"/>
    <x v="36"/>
    <n v="71854"/>
    <s v="South"/>
    <s v="FUR-CH-10004626"/>
    <s v="Furniture"/>
    <s v="Chairs"/>
    <s v="Office Star Flex Back Scooter Chair with Aluminum Finish Frame"/>
    <x v="3835"/>
    <n v="6"/>
    <n v="0"/>
    <n v="145.2816"/>
  </r>
  <r>
    <n v="5235"/>
    <s v="CA-2017-131037"/>
    <d v="2017-08-22T00:00:00"/>
    <d v="2017-08-23T00:00:00"/>
    <s v="First Class"/>
    <s v="TM-21490"/>
    <s v="Tony Molinari"/>
    <s v="Consumer"/>
    <s v="United States"/>
    <x v="8"/>
    <x v="1"/>
    <n v="94110"/>
    <s v="West"/>
    <s v="FUR-TA-10001768"/>
    <s v="Furniture"/>
    <s v="Tables"/>
    <s v="Hon Racetrack Conference Tables"/>
    <x v="3836"/>
    <n v="1"/>
    <n v="0.2"/>
    <n v="2.625099999999982"/>
  </r>
  <r>
    <n v="5236"/>
    <s v="CA-2016-111143"/>
    <d v="2016-11-19T00:00:00"/>
    <d v="2016-11-22T00:00:00"/>
    <s v="First Class"/>
    <s v="TT-21265"/>
    <s v="Tim Taslimi"/>
    <s v="Corporate"/>
    <s v="United States"/>
    <x v="245"/>
    <x v="14"/>
    <n v="46203"/>
    <s v="Central"/>
    <s v="OFF-AP-10001947"/>
    <s v="Office Supplies"/>
    <s v="Appliances"/>
    <s v="Acco 6 Outlet Guardian Premium Plus Surge Suppressor"/>
    <x v="3837"/>
    <n v="3"/>
    <n v="0"/>
    <n v="15.938399999999998"/>
  </r>
  <r>
    <n v="5237"/>
    <s v="CA-2014-166744"/>
    <d v="2014-09-20T00:00:00"/>
    <d v="2014-09-24T00:00:00"/>
    <s v="Standard Class"/>
    <s v="DN-13690"/>
    <s v="Duane Noonan"/>
    <s v="Consumer"/>
    <s v="United States"/>
    <x v="29"/>
    <x v="39"/>
    <n v="21044"/>
    <s v="East"/>
    <s v="FUR-FU-10004952"/>
    <s v="Furniture"/>
    <s v="Furnishings"/>
    <s v="C-Line Cubicle Keepers Polyproplyene Holder w/Velcro Back, 8-1/2x11, 25/Bx"/>
    <x v="3838"/>
    <n v="3"/>
    <n v="0"/>
    <n v="50.908200000000001"/>
  </r>
  <r>
    <n v="5238"/>
    <s v="CA-2014-166744"/>
    <d v="2014-09-20T00:00:00"/>
    <d v="2014-09-24T00:00:00"/>
    <s v="Standard Class"/>
    <s v="DN-13690"/>
    <s v="Duane Noonan"/>
    <s v="Consumer"/>
    <s v="United States"/>
    <x v="29"/>
    <x v="39"/>
    <n v="21044"/>
    <s v="East"/>
    <s v="FUR-BO-10001337"/>
    <s v="Furniture"/>
    <s v="Bookcases"/>
    <s v="O'Sullivan Living Dimensions 2-Shelf Bookcases"/>
    <x v="1041"/>
    <n v="3"/>
    <n v="0"/>
    <n v="36.293999999999997"/>
  </r>
  <r>
    <n v="5239"/>
    <s v="CA-2014-166744"/>
    <d v="2014-09-20T00:00:00"/>
    <d v="2014-09-24T00:00:00"/>
    <s v="Standard Class"/>
    <s v="DN-13690"/>
    <s v="Duane Noonan"/>
    <s v="Consumer"/>
    <s v="United States"/>
    <x v="29"/>
    <x v="39"/>
    <n v="21044"/>
    <s v="East"/>
    <s v="TEC-AC-10003628"/>
    <s v="Technology"/>
    <s v="Accessories"/>
    <s v="Logitech 910-002974 M325 Wireless Mouse for Web Scrolling"/>
    <x v="2830"/>
    <n v="2"/>
    <n v="0"/>
    <n v="26.391200000000005"/>
  </r>
  <r>
    <n v="5240"/>
    <s v="CA-2016-116561"/>
    <d v="2016-09-11T00:00:00"/>
    <d v="2016-09-17T00:00:00"/>
    <s v="Standard Class"/>
    <s v="EB-14110"/>
    <s v="Eugene Barchas"/>
    <s v="Consumer"/>
    <s v="United States"/>
    <x v="49"/>
    <x v="1"/>
    <n v="95123"/>
    <s v="West"/>
    <s v="OFF-ST-10004186"/>
    <s v="Office Supplies"/>
    <s v="Storage"/>
    <s v="Stur-D-Stor Shelving, Vertical 5-Shelf: 72&quot;H x 36&quot;W x 18 1/2&quot;D"/>
    <x v="743"/>
    <n v="3"/>
    <n v="0"/>
    <n v="6.6587999999999994"/>
  </r>
  <r>
    <n v="5241"/>
    <s v="CA-2016-116561"/>
    <d v="2016-09-11T00:00:00"/>
    <d v="2016-09-17T00:00:00"/>
    <s v="Standard Class"/>
    <s v="EB-14110"/>
    <s v="Eugene Barchas"/>
    <s v="Consumer"/>
    <s v="United States"/>
    <x v="49"/>
    <x v="1"/>
    <n v="95123"/>
    <s v="West"/>
    <s v="OFF-BI-10001658"/>
    <s v="Office Supplies"/>
    <s v="Binders"/>
    <s v="GBC Standard Therm-A-Bind Covers"/>
    <x v="3839"/>
    <n v="2"/>
    <n v="0.2"/>
    <n v="12.958399999999999"/>
  </r>
  <r>
    <n v="5242"/>
    <s v="CA-2016-110730"/>
    <d v="2016-09-23T00:00:00"/>
    <d v="2016-09-26T00:00:00"/>
    <s v="Second Class"/>
    <s v="CM-11815"/>
    <s v="Candace McMahon"/>
    <s v="Corporate"/>
    <s v="United States"/>
    <x v="4"/>
    <x v="4"/>
    <n v="98115"/>
    <s v="West"/>
    <s v="OFF-SU-10004737"/>
    <s v="Office Supplies"/>
    <s v="Supplies"/>
    <s v="Acme Design Stainless Steel Bent Scissors"/>
    <x v="3840"/>
    <n v="2"/>
    <n v="0"/>
    <n v="3.6936"/>
  </r>
  <r>
    <n v="5243"/>
    <s v="CA-2017-146367"/>
    <d v="2017-08-04T00:00:00"/>
    <d v="2017-08-08T00:00:00"/>
    <s v="Standard Class"/>
    <s v="HM-14860"/>
    <s v="Harry Marie"/>
    <s v="Corporate"/>
    <s v="United States"/>
    <x v="238"/>
    <x v="5"/>
    <n v="75007"/>
    <s v="Central"/>
    <s v="OFF-BI-10002827"/>
    <s v="Office Supplies"/>
    <s v="Binders"/>
    <s v="Avery Durable Poly Binders"/>
    <x v="3841"/>
    <n v="3"/>
    <n v="0.8"/>
    <n v="-5.6406000000000018"/>
  </r>
  <r>
    <n v="5244"/>
    <s v="CA-2016-149454"/>
    <d v="2016-07-25T00:00:00"/>
    <d v="2016-07-26T00:00:00"/>
    <s v="First Class"/>
    <s v="KM-16375"/>
    <s v="Katherine Murray"/>
    <s v="Home Office"/>
    <s v="United States"/>
    <x v="81"/>
    <x v="17"/>
    <n v="22204"/>
    <s v="South"/>
    <s v="OFF-BI-10003694"/>
    <s v="Office Supplies"/>
    <s v="Binders"/>
    <s v="Avery 3 1/2&quot; Diskette Storage Pages, 10/Pack"/>
    <x v="3842"/>
    <n v="1"/>
    <n v="0"/>
    <n v="4.8023999999999996"/>
  </r>
  <r>
    <n v="5245"/>
    <s v="CA-2016-156265"/>
    <d v="2016-08-02T00:00:00"/>
    <d v="2016-08-04T00:00:00"/>
    <s v="Second Class"/>
    <s v="BF-11020"/>
    <s v="Barry Französisch"/>
    <s v="Corporate"/>
    <s v="United States"/>
    <x v="1"/>
    <x v="1"/>
    <n v="90032"/>
    <s v="West"/>
    <s v="FUR-TA-10001691"/>
    <s v="Furniture"/>
    <s v="Tables"/>
    <s v="Barricks Non-Folding Utility Table with Steel Legs, Laminate Tops"/>
    <x v="3843"/>
    <n v="2"/>
    <n v="0.2"/>
    <n v="15.352199999999989"/>
  </r>
  <r>
    <n v="5246"/>
    <s v="CA-2016-156265"/>
    <d v="2016-08-02T00:00:00"/>
    <d v="2016-08-04T00:00:00"/>
    <s v="Second Class"/>
    <s v="BF-11020"/>
    <s v="Barry Französisch"/>
    <s v="Corporate"/>
    <s v="United States"/>
    <x v="1"/>
    <x v="1"/>
    <n v="90032"/>
    <s v="West"/>
    <s v="TEC-PH-10001918"/>
    <s v="Technology"/>
    <s v="Phones"/>
    <s v="Nortel Business Series Terminal T7208 Digital phone"/>
    <x v="3844"/>
    <n v="3"/>
    <n v="0.2"/>
    <n v="33.357600000000019"/>
  </r>
  <r>
    <n v="5247"/>
    <s v="CA-2016-156265"/>
    <d v="2016-08-02T00:00:00"/>
    <d v="2016-08-04T00:00:00"/>
    <s v="Second Class"/>
    <s v="BF-11020"/>
    <s v="Barry Französisch"/>
    <s v="Corporate"/>
    <s v="United States"/>
    <x v="1"/>
    <x v="1"/>
    <n v="90032"/>
    <s v="West"/>
    <s v="OFF-BI-10000285"/>
    <s v="Office Supplies"/>
    <s v="Binders"/>
    <s v="XtraLife ClearVue Slant-D Ring Binders by Cardinal"/>
    <x v="3845"/>
    <n v="2"/>
    <n v="0.2"/>
    <n v="4.7039999999999997"/>
  </r>
  <r>
    <n v="5248"/>
    <s v="US-2015-168914"/>
    <d v="2015-05-21T00:00:00"/>
    <d v="2015-05-27T00:00:00"/>
    <s v="Standard Class"/>
    <s v="JE-15745"/>
    <s v="Joel Eaton"/>
    <s v="Consumer"/>
    <s v="United States"/>
    <x v="436"/>
    <x v="10"/>
    <n v="60423"/>
    <s v="Central"/>
    <s v="OFF-AP-10000358"/>
    <s v="Office Supplies"/>
    <s v="Appliances"/>
    <s v="Fellowes Basic Home/Office Series Surge Protectors"/>
    <x v="3846"/>
    <n v="8"/>
    <n v="0.8"/>
    <n v="-52.958400000000012"/>
  </r>
  <r>
    <n v="5249"/>
    <s v="US-2017-110989"/>
    <d v="2017-11-03T00:00:00"/>
    <d v="2017-11-05T00:00:00"/>
    <s v="Second Class"/>
    <s v="EJ-14155"/>
    <s v="Eva Jacobs"/>
    <s v="Consumer"/>
    <s v="United States"/>
    <x v="4"/>
    <x v="4"/>
    <n v="98105"/>
    <s v="West"/>
    <s v="TEC-AC-10002345"/>
    <s v="Technology"/>
    <s v="Accessories"/>
    <s v="HP Standard 104 key PS/2 Keyboard"/>
    <x v="3847"/>
    <n v="3"/>
    <n v="0"/>
    <n v="10.875"/>
  </r>
  <r>
    <n v="5250"/>
    <s v="CA-2015-106215"/>
    <d v="2015-04-16T00:00:00"/>
    <d v="2015-04-21T00:00:00"/>
    <s v="Standard Class"/>
    <s v="BN-11470"/>
    <s v="Brad Norvell"/>
    <s v="Corporate"/>
    <s v="United States"/>
    <x v="10"/>
    <x v="9"/>
    <n v="19143"/>
    <s v="East"/>
    <s v="OFF-FA-10001229"/>
    <s v="Office Supplies"/>
    <s v="Fasteners"/>
    <s v="Staples"/>
    <x v="3848"/>
    <n v="4"/>
    <n v="0.2"/>
    <n v="4.0871999999999993"/>
  </r>
  <r>
    <n v="5251"/>
    <s v="US-2016-169369"/>
    <d v="2016-12-12T00:00:00"/>
    <d v="2016-12-18T00:00:00"/>
    <s v="Standard Class"/>
    <s v="EC-14050"/>
    <s v="Erin Creighton"/>
    <s v="Consumer"/>
    <s v="United States"/>
    <x v="38"/>
    <x v="32"/>
    <n v="31907"/>
    <s v="South"/>
    <s v="TEC-AC-10001314"/>
    <s v="Technology"/>
    <s v="Accessories"/>
    <s v="Case Logic 2.4GHz Wireless Keyboard"/>
    <x v="2932"/>
    <n v="5"/>
    <n v="0"/>
    <n v="19.995999999999974"/>
  </r>
  <r>
    <n v="5252"/>
    <s v="US-2016-169369"/>
    <d v="2016-12-12T00:00:00"/>
    <d v="2016-12-18T00:00:00"/>
    <s v="Standard Class"/>
    <s v="EC-14050"/>
    <s v="Erin Creighton"/>
    <s v="Consumer"/>
    <s v="United States"/>
    <x v="38"/>
    <x v="32"/>
    <n v="31907"/>
    <s v="South"/>
    <s v="OFF-PA-10004438"/>
    <s v="Office Supplies"/>
    <s v="Paper"/>
    <s v="Xerox 1907"/>
    <x v="338"/>
    <n v="4"/>
    <n v="0"/>
    <n v="23.086399999999998"/>
  </r>
  <r>
    <n v="5253"/>
    <s v="CA-2015-132318"/>
    <d v="2015-10-30T00:00:00"/>
    <d v="2015-11-02T00:00:00"/>
    <s v="First Class"/>
    <s v="TT-21220"/>
    <s v="Thomas Thornton"/>
    <s v="Consumer"/>
    <s v="United States"/>
    <x v="173"/>
    <x v="17"/>
    <n v="23464"/>
    <s v="South"/>
    <s v="OFF-AP-10000026"/>
    <s v="Office Supplies"/>
    <s v="Appliances"/>
    <s v="Tripp Lite Isotel 6 Outlet Surge Protector with Fax/Modem Protection"/>
    <x v="3849"/>
    <n v="3"/>
    <n v="0"/>
    <n v="53.043899999999979"/>
  </r>
  <r>
    <n v="5254"/>
    <s v="US-2014-131982"/>
    <d v="2014-03-07T00:00:00"/>
    <d v="2014-03-11T00:00:00"/>
    <s v="Second Class"/>
    <s v="NP-18685"/>
    <s v="Nora Pelletier"/>
    <s v="Home Office"/>
    <s v="United States"/>
    <x v="96"/>
    <x v="4"/>
    <n v="98198"/>
    <s v="West"/>
    <s v="OFF-BI-10004224"/>
    <s v="Office Supplies"/>
    <s v="Binders"/>
    <s v="Catalog Binders with Expanding Posts"/>
    <x v="3850"/>
    <n v="2"/>
    <n v="0.2"/>
    <n v="33.639999999999986"/>
  </r>
  <r>
    <n v="5255"/>
    <s v="CA-2015-125185"/>
    <d v="2015-03-05T00:00:00"/>
    <d v="2015-03-07T00:00:00"/>
    <s v="Second Class"/>
    <s v="AH-10195"/>
    <s v="Alan Haines"/>
    <s v="Corporate"/>
    <s v="United States"/>
    <x v="437"/>
    <x v="9"/>
    <n v="18018"/>
    <s v="East"/>
    <s v="FUR-CH-10002647"/>
    <s v="Furniture"/>
    <s v="Chairs"/>
    <s v="Situations Contoured Folding Chairs, 4/Set"/>
    <x v="2811"/>
    <n v="2"/>
    <n v="0.3"/>
    <n v="-7.0979999999999919"/>
  </r>
  <r>
    <n v="5256"/>
    <s v="CA-2015-125185"/>
    <d v="2015-03-05T00:00:00"/>
    <d v="2015-03-07T00:00:00"/>
    <s v="Second Class"/>
    <s v="AH-10195"/>
    <s v="Alan Haines"/>
    <s v="Corporate"/>
    <s v="United States"/>
    <x v="437"/>
    <x v="9"/>
    <n v="18018"/>
    <s v="East"/>
    <s v="FUR-FU-10003247"/>
    <s v="Furniture"/>
    <s v="Furnishings"/>
    <s v="36X48 HARDFLOOR CHAIRMAT"/>
    <x v="3295"/>
    <n v="2"/>
    <n v="0.2"/>
    <n v="-5.4548000000000041"/>
  </r>
  <r>
    <n v="5257"/>
    <s v="CA-2016-130078"/>
    <d v="2016-08-08T00:00:00"/>
    <d v="2016-08-14T00:00:00"/>
    <s v="Standard Class"/>
    <s v="CC-12145"/>
    <s v="Charles Crestani"/>
    <s v="Consumer"/>
    <s v="United States"/>
    <x v="268"/>
    <x v="26"/>
    <n v="73120"/>
    <s v="Central"/>
    <s v="OFF-PA-10003270"/>
    <s v="Office Supplies"/>
    <s v="Paper"/>
    <s v="Xerox 1954"/>
    <x v="232"/>
    <n v="2"/>
    <n v="0"/>
    <n v="4.7519999999999998"/>
  </r>
  <r>
    <n v="5258"/>
    <s v="US-2017-114034"/>
    <d v="2017-01-03T00:00:00"/>
    <d v="2017-01-08T00:00:00"/>
    <s v="Standard Class"/>
    <s v="DL-13315"/>
    <s v="Delfina Latchford"/>
    <s v="Consumer"/>
    <s v="United States"/>
    <x v="277"/>
    <x v="1"/>
    <n v="91730"/>
    <s v="West"/>
    <s v="OFF-PA-10004735"/>
    <s v="Office Supplies"/>
    <s v="Paper"/>
    <s v="Xerox 1905"/>
    <x v="789"/>
    <n v="6"/>
    <n v="0"/>
    <n v="18.662400000000002"/>
  </r>
  <r>
    <n v="5259"/>
    <s v="US-2017-115595"/>
    <d v="2017-10-09T00:00:00"/>
    <d v="2017-10-11T00:00:00"/>
    <s v="First Class"/>
    <s v="XP-21865"/>
    <s v="Xylona Preis"/>
    <s v="Consumer"/>
    <s v="United States"/>
    <x v="1"/>
    <x v="1"/>
    <n v="90032"/>
    <s v="West"/>
    <s v="OFF-PA-10001745"/>
    <s v="Office Supplies"/>
    <s v="Paper"/>
    <s v="Wirebound Message Books, 2 7/8&quot; x 5&quot;, 3 Forms per Page"/>
    <x v="3851"/>
    <n v="5"/>
    <n v="0"/>
    <n v="16.543999999999997"/>
  </r>
  <r>
    <n v="5260"/>
    <s v="CA-2017-158722"/>
    <d v="2017-10-20T00:00:00"/>
    <d v="2017-10-26T00:00:00"/>
    <s v="Standard Class"/>
    <s v="MA-17560"/>
    <s v="Matt Abelman"/>
    <s v="Home Office"/>
    <s v="United States"/>
    <x v="10"/>
    <x v="9"/>
    <n v="19120"/>
    <s v="East"/>
    <s v="OFF-PA-10000176"/>
    <s v="Office Supplies"/>
    <s v="Paper"/>
    <s v="Xerox 1887"/>
    <x v="2817"/>
    <n v="3"/>
    <n v="0.2"/>
    <n v="15.934799999999997"/>
  </r>
  <r>
    <n v="5261"/>
    <s v="CA-2014-105165"/>
    <d v="2014-09-07T00:00:00"/>
    <d v="2014-09-10T00:00:00"/>
    <s v="First Class"/>
    <s v="SZ-20035"/>
    <s v="Sam Zeldin"/>
    <s v="Home Office"/>
    <s v="United States"/>
    <x v="12"/>
    <x v="5"/>
    <n v="77036"/>
    <s v="Central"/>
    <s v="TEC-PH-10000675"/>
    <s v="Technology"/>
    <s v="Phones"/>
    <s v="Panasonic KX TS3282B Corded phone"/>
    <x v="2103"/>
    <n v="3"/>
    <n v="0.2"/>
    <n v="14.758199999999995"/>
  </r>
  <r>
    <n v="5262"/>
    <s v="CA-2014-105165"/>
    <d v="2014-09-07T00:00:00"/>
    <d v="2014-09-10T00:00:00"/>
    <s v="First Class"/>
    <s v="SZ-20035"/>
    <s v="Sam Zeldin"/>
    <s v="Home Office"/>
    <s v="United States"/>
    <x v="12"/>
    <x v="5"/>
    <n v="77036"/>
    <s v="Central"/>
    <s v="OFF-BI-10000050"/>
    <s v="Office Supplies"/>
    <s v="Binders"/>
    <s v="Angle-D Binders with Locking Rings, Label Holders"/>
    <x v="3852"/>
    <n v="2"/>
    <n v="0.8"/>
    <n v="-4.8180000000000005"/>
  </r>
  <r>
    <n v="5263"/>
    <s v="CA-2014-105165"/>
    <d v="2014-09-07T00:00:00"/>
    <d v="2014-09-10T00:00:00"/>
    <s v="First Class"/>
    <s v="SZ-20035"/>
    <s v="Sam Zeldin"/>
    <s v="Home Office"/>
    <s v="United States"/>
    <x v="12"/>
    <x v="5"/>
    <n v="77036"/>
    <s v="Central"/>
    <s v="FUR-TA-10004154"/>
    <s v="Furniture"/>
    <s v="Tables"/>
    <s v="Riverside Furniture Oval Coffee Table, Oval End Table, End Table with Drawer"/>
    <x v="3853"/>
    <n v="1"/>
    <n v="0.3"/>
    <n v="-22.948000000000008"/>
  </r>
  <r>
    <n v="5264"/>
    <s v="CA-2014-105165"/>
    <d v="2014-09-07T00:00:00"/>
    <d v="2014-09-10T00:00:00"/>
    <s v="First Class"/>
    <s v="SZ-20035"/>
    <s v="Sam Zeldin"/>
    <s v="Home Office"/>
    <s v="United States"/>
    <x v="12"/>
    <x v="5"/>
    <n v="77036"/>
    <s v="Central"/>
    <s v="TEC-AC-10002718"/>
    <s v="Technology"/>
    <s v="Accessories"/>
    <s v="Belkin Standard 104 key USB Keyboard"/>
    <x v="3854"/>
    <n v="4"/>
    <n v="0.2"/>
    <n v="-2.9180000000000028"/>
  </r>
  <r>
    <n v="5265"/>
    <s v="CA-2014-105165"/>
    <d v="2014-09-07T00:00:00"/>
    <d v="2014-09-10T00:00:00"/>
    <s v="First Class"/>
    <s v="SZ-20035"/>
    <s v="Sam Zeldin"/>
    <s v="Home Office"/>
    <s v="United States"/>
    <x v="12"/>
    <x v="5"/>
    <n v="77036"/>
    <s v="Central"/>
    <s v="OFF-AR-10003179"/>
    <s v="Office Supplies"/>
    <s v="Art"/>
    <s v="Dixon Ticonderoga Core-Lock Colored Pencils"/>
    <x v="3855"/>
    <n v="3"/>
    <n v="0.2"/>
    <n v="3.5528999999999984"/>
  </r>
  <r>
    <n v="5266"/>
    <s v="CA-2017-147452"/>
    <d v="2017-09-30T00:00:00"/>
    <d v="2017-10-03T00:00:00"/>
    <s v="First Class"/>
    <s v="CS-11845"/>
    <s v="Cari Sayre"/>
    <s v="Corporate"/>
    <s v="United States"/>
    <x v="4"/>
    <x v="4"/>
    <n v="98103"/>
    <s v="West"/>
    <s v="OFF-PA-10001838"/>
    <s v="Office Supplies"/>
    <s v="Paper"/>
    <s v="Adams Telephone Message Book W/Dividers/Space For Phone Numbers, 5 1/4&quot;X8 1/2&quot;, 300/Messages"/>
    <x v="2722"/>
    <n v="2"/>
    <n v="0"/>
    <n v="5.7623999999999995"/>
  </r>
  <r>
    <n v="5267"/>
    <s v="CA-2017-147452"/>
    <d v="2017-09-30T00:00:00"/>
    <d v="2017-10-03T00:00:00"/>
    <s v="First Class"/>
    <s v="CS-11845"/>
    <s v="Cari Sayre"/>
    <s v="Corporate"/>
    <s v="United States"/>
    <x v="4"/>
    <x v="4"/>
    <n v="98103"/>
    <s v="West"/>
    <s v="OFF-PA-10004039"/>
    <s v="Office Supplies"/>
    <s v="Paper"/>
    <s v="Xerox 1882"/>
    <x v="3856"/>
    <n v="3"/>
    <n v="0"/>
    <n v="82.290599999999998"/>
  </r>
  <r>
    <n v="5268"/>
    <s v="CA-2017-147452"/>
    <d v="2017-09-30T00:00:00"/>
    <d v="2017-10-03T00:00:00"/>
    <s v="First Class"/>
    <s v="CS-11845"/>
    <s v="Cari Sayre"/>
    <s v="Corporate"/>
    <s v="United States"/>
    <x v="4"/>
    <x v="4"/>
    <n v="98103"/>
    <s v="West"/>
    <s v="OFF-AP-10001626"/>
    <s v="Office Supplies"/>
    <s v="Appliances"/>
    <s v="Commercial WindTunnel Clean Air Upright Vacuum, Replacement Belts, Filtration Bags"/>
    <x v="3857"/>
    <n v="1"/>
    <n v="0"/>
    <n v="1.0114000000000001"/>
  </r>
  <r>
    <n v="5269"/>
    <s v="US-2017-114657"/>
    <d v="2017-11-16T00:00:00"/>
    <d v="2017-11-21T00:00:00"/>
    <s v="Standard Class"/>
    <s v="MH-18115"/>
    <s v="Mick Hernandez"/>
    <s v="Home Office"/>
    <s v="United States"/>
    <x v="181"/>
    <x v="15"/>
    <n v="10701"/>
    <s v="East"/>
    <s v="TEC-MA-10003173"/>
    <s v="Technology"/>
    <s v="Machines"/>
    <s v="Hewlett-Packard 300S Scientific Calculator"/>
    <x v="3858"/>
    <n v="4"/>
    <n v="0"/>
    <n v="24.122399999999995"/>
  </r>
  <r>
    <n v="5270"/>
    <s v="CA-2017-144484"/>
    <d v="2017-09-11T00:00:00"/>
    <d v="2017-09-11T00:00:00"/>
    <s v="Same Day"/>
    <s v="CB-12025"/>
    <s v="Cassandra Brandow"/>
    <s v="Consumer"/>
    <s v="United States"/>
    <x v="8"/>
    <x v="1"/>
    <n v="94110"/>
    <s v="West"/>
    <s v="FUR-FU-10000260"/>
    <s v="Furniture"/>
    <s v="Furnishings"/>
    <s v="6&quot; Cubicle Wall Clock, Black"/>
    <x v="3859"/>
    <n v="4"/>
    <n v="0"/>
    <n v="11.6496"/>
  </r>
  <r>
    <n v="5271"/>
    <s v="CA-2017-144484"/>
    <d v="2017-09-11T00:00:00"/>
    <d v="2017-09-11T00:00:00"/>
    <s v="Same Day"/>
    <s v="CB-12025"/>
    <s v="Cassandra Brandow"/>
    <s v="Consumer"/>
    <s v="United States"/>
    <x v="8"/>
    <x v="1"/>
    <n v="94110"/>
    <s v="West"/>
    <s v="OFF-AP-10004487"/>
    <s v="Office Supplies"/>
    <s v="Appliances"/>
    <s v="Kensington 4 Outlet MasterPiece Compact Power Control Center"/>
    <x v="846"/>
    <n v="5"/>
    <n v="0"/>
    <n v="113.84799999999998"/>
  </r>
  <r>
    <n v="5272"/>
    <s v="CA-2017-125913"/>
    <d v="2017-01-16T00:00:00"/>
    <d v="2017-01-16T00:00:00"/>
    <s v="Same Day"/>
    <s v="JO-15145"/>
    <s v="Jack O'Briant"/>
    <s v="Corporate"/>
    <s v="United States"/>
    <x v="1"/>
    <x v="1"/>
    <n v="90008"/>
    <s v="West"/>
    <s v="FUR-FU-10001487"/>
    <s v="Furniture"/>
    <s v="Furnishings"/>
    <s v="Eldon Expressions Wood and Plastic Desk Accessories, Cherry Wood"/>
    <x v="3386"/>
    <n v="4"/>
    <n v="0"/>
    <n v="8.0967999999999982"/>
  </r>
  <r>
    <n v="5273"/>
    <s v="CA-2017-125913"/>
    <d v="2017-01-16T00:00:00"/>
    <d v="2017-01-16T00:00:00"/>
    <s v="Same Day"/>
    <s v="JO-15145"/>
    <s v="Jack O'Briant"/>
    <s v="Corporate"/>
    <s v="United States"/>
    <x v="1"/>
    <x v="1"/>
    <n v="90008"/>
    <s v="West"/>
    <s v="FUR-TA-10001520"/>
    <s v="Furniture"/>
    <s v="Tables"/>
    <s v="Lesro Sheffield Collection Coffee Table, End Table, Center Table, Corner Table"/>
    <x v="3860"/>
    <n v="7"/>
    <n v="0.2"/>
    <n v="-14.987700000000061"/>
  </r>
  <r>
    <n v="5274"/>
    <s v="US-2016-158309"/>
    <d v="2016-11-26T00:00:00"/>
    <d v="2016-11-29T00:00:00"/>
    <s v="First Class"/>
    <s v="PA-19060"/>
    <s v="Pete Armstrong"/>
    <s v="Home Office"/>
    <s v="United States"/>
    <x v="100"/>
    <x v="2"/>
    <n v="33142"/>
    <s v="South"/>
    <s v="OFF-BI-10000145"/>
    <s v="Office Supplies"/>
    <s v="Binders"/>
    <s v="Zipper Ring Binder Pockets"/>
    <x v="3861"/>
    <n v="4"/>
    <n v="0.7"/>
    <n v="-2.6207999999999991"/>
  </r>
  <r>
    <n v="5275"/>
    <s v="CA-2015-162887"/>
    <d v="2015-11-07T00:00:00"/>
    <d v="2015-11-09T00:00:00"/>
    <s v="Second Class"/>
    <s v="SV-20785"/>
    <s v="Stewart Visinsky"/>
    <s v="Consumer"/>
    <s v="United States"/>
    <x v="140"/>
    <x v="42"/>
    <s v="05408"/>
    <s v="East"/>
    <s v="FUR-CH-10000595"/>
    <s v="Furniture"/>
    <s v="Chairs"/>
    <s v="Safco Contoured Stacking Chairs"/>
    <x v="3862"/>
    <n v="3"/>
    <n v="0"/>
    <n v="178.79999999999998"/>
  </r>
  <r>
    <n v="5276"/>
    <s v="CA-2017-147333"/>
    <d v="2017-12-14T00:00:00"/>
    <d v="2017-12-20T00:00:00"/>
    <s v="Standard Class"/>
    <s v="KL-16555"/>
    <s v="Kelly Lampkin"/>
    <s v="Corporate"/>
    <s v="United States"/>
    <x v="115"/>
    <x v="36"/>
    <n v="72701"/>
    <s v="South"/>
    <s v="TEC-AC-10004469"/>
    <s v="Technology"/>
    <s v="Accessories"/>
    <s v="Microsoft Sculpt Comfort Mouse"/>
    <x v="3863"/>
    <n v="4"/>
    <n v="0"/>
    <n v="70.312000000000012"/>
  </r>
  <r>
    <n v="5277"/>
    <s v="CA-2017-147333"/>
    <d v="2017-12-14T00:00:00"/>
    <d v="2017-12-20T00:00:00"/>
    <s v="Standard Class"/>
    <s v="KL-16555"/>
    <s v="Kelly Lampkin"/>
    <s v="Corporate"/>
    <s v="United States"/>
    <x v="115"/>
    <x v="36"/>
    <n v="72701"/>
    <s v="South"/>
    <s v="TEC-AC-10003038"/>
    <s v="Technology"/>
    <s v="Accessories"/>
    <s v="Kingston Digital DataTraveler 16GB USB 2.0"/>
    <x v="915"/>
    <n v="5"/>
    <n v="0"/>
    <n v="8.5024999999999942"/>
  </r>
  <r>
    <n v="5278"/>
    <s v="CA-2014-113859"/>
    <d v="2014-09-13T00:00:00"/>
    <d v="2014-09-17T00:00:00"/>
    <s v="Standard Class"/>
    <s v="BC-11125"/>
    <s v="Becky Castell"/>
    <s v="Home Office"/>
    <s v="United States"/>
    <x v="372"/>
    <x v="5"/>
    <n v="79762"/>
    <s v="Central"/>
    <s v="FUR-CH-10004698"/>
    <s v="Furniture"/>
    <s v="Chairs"/>
    <s v="Padded Folding Chairs, Black, 4/Carton"/>
    <x v="3864"/>
    <n v="6"/>
    <n v="0.3"/>
    <n v="-9.717599999999976"/>
  </r>
  <r>
    <n v="5279"/>
    <s v="CA-2014-159681"/>
    <d v="2014-12-07T00:00:00"/>
    <d v="2014-12-13T00:00:00"/>
    <s v="Standard Class"/>
    <s v="PO-18850"/>
    <s v="Patrick O'Brill"/>
    <s v="Consumer"/>
    <s v="United States"/>
    <x v="173"/>
    <x v="17"/>
    <n v="23464"/>
    <s v="South"/>
    <s v="OFF-PA-10003641"/>
    <s v="Office Supplies"/>
    <s v="Paper"/>
    <s v="Xerox 1909"/>
    <x v="151"/>
    <n v="4"/>
    <n v="0"/>
    <n v="48.539199999999994"/>
  </r>
  <r>
    <n v="5280"/>
    <s v="US-2017-104094"/>
    <d v="2017-09-07T00:00:00"/>
    <d v="2017-09-11T00:00:00"/>
    <s v="Standard Class"/>
    <s v="AG-10675"/>
    <s v="Anna Gayman"/>
    <s v="Consumer"/>
    <s v="United States"/>
    <x v="158"/>
    <x v="6"/>
    <n v="53209"/>
    <s v="Central"/>
    <s v="TEC-AC-10002134"/>
    <s v="Technology"/>
    <s v="Accessories"/>
    <s v="Rosewill 107 Normal Keys USB Wired Standard Keyboard"/>
    <x v="814"/>
    <n v="1"/>
    <n v="0"/>
    <n v="1.8872"/>
  </r>
  <r>
    <n v="5281"/>
    <s v="CA-2017-152709"/>
    <d v="2017-10-07T00:00:00"/>
    <d v="2017-10-12T00:00:00"/>
    <s v="Standard Class"/>
    <s v="DB-13210"/>
    <s v="Dean Braden"/>
    <s v="Consumer"/>
    <s v="United States"/>
    <x v="66"/>
    <x v="12"/>
    <n v="48234"/>
    <s v="Central"/>
    <s v="OFF-ST-10001837"/>
    <s v="Office Supplies"/>
    <s v="Storage"/>
    <s v="SAFCO Mobile Desk Side File, Wire Frame"/>
    <x v="2086"/>
    <n v="2"/>
    <n v="0"/>
    <n v="22.235199999999999"/>
  </r>
  <r>
    <n v="5282"/>
    <s v="CA-2015-105158"/>
    <d v="2015-09-05T00:00:00"/>
    <d v="2015-09-10T00:00:00"/>
    <s v="Standard Class"/>
    <s v="SP-20860"/>
    <s v="Sung Pak"/>
    <s v="Corporate"/>
    <s v="United States"/>
    <x v="30"/>
    <x v="11"/>
    <n v="55901"/>
    <s v="Central"/>
    <s v="FUR-FU-10001706"/>
    <s v="Furniture"/>
    <s v="Furnishings"/>
    <s v="Longer-Life Soft White Bulbs"/>
    <x v="51"/>
    <n v="2"/>
    <n v="0"/>
    <n v="2.9567999999999999"/>
  </r>
  <r>
    <n v="5283"/>
    <s v="CA-2015-105158"/>
    <d v="2015-09-05T00:00:00"/>
    <d v="2015-09-10T00:00:00"/>
    <s v="Standard Class"/>
    <s v="SP-20860"/>
    <s v="Sung Pak"/>
    <s v="Corporate"/>
    <s v="United States"/>
    <x v="30"/>
    <x v="11"/>
    <n v="55901"/>
    <s v="Central"/>
    <s v="OFF-PA-10001970"/>
    <s v="Office Supplies"/>
    <s v="Paper"/>
    <s v="Xerox 1881"/>
    <x v="655"/>
    <n v="3"/>
    <n v="0"/>
    <n v="17.314799999999998"/>
  </r>
  <r>
    <n v="5284"/>
    <s v="CA-2014-133424"/>
    <d v="2014-03-30T00:00:00"/>
    <d v="2014-04-04T00:00:00"/>
    <s v="Standard Class"/>
    <s v="Dl-13600"/>
    <s v="Dorris liebe"/>
    <s v="Corporate"/>
    <s v="United States"/>
    <x v="4"/>
    <x v="4"/>
    <n v="98105"/>
    <s v="West"/>
    <s v="OFF-ST-10002957"/>
    <s v="Office Supplies"/>
    <s v="Storage"/>
    <s v="Sterilite Show Offs Storage Containers"/>
    <x v="3426"/>
    <n v="3"/>
    <n v="0"/>
    <n v="0"/>
  </r>
  <r>
    <n v="5285"/>
    <s v="CA-2014-133424"/>
    <d v="2014-03-30T00:00:00"/>
    <d v="2014-04-04T00:00:00"/>
    <s v="Standard Class"/>
    <s v="Dl-13600"/>
    <s v="Dorris liebe"/>
    <s v="Corporate"/>
    <s v="United States"/>
    <x v="4"/>
    <x v="4"/>
    <n v="98105"/>
    <s v="West"/>
    <s v="OFF-LA-10002312"/>
    <s v="Office Supplies"/>
    <s v="Labels"/>
    <s v="Avery 490"/>
    <x v="1851"/>
    <n v="3"/>
    <n v="0"/>
    <n v="22.200000000000003"/>
  </r>
  <r>
    <n v="5286"/>
    <s v="CA-2017-105991"/>
    <d v="2017-05-05T00:00:00"/>
    <d v="2017-05-06T00:00:00"/>
    <s v="First Class"/>
    <s v="LH-17020"/>
    <s v="Lisa Hazard"/>
    <s v="Consumer"/>
    <s v="United States"/>
    <x v="103"/>
    <x v="22"/>
    <n v="80027"/>
    <s v="West"/>
    <s v="OFF-EN-10002600"/>
    <s v="Office Supplies"/>
    <s v="Envelopes"/>
    <s v="Redi-Strip #10 Envelopes, 4 1/8 x 9 1/2"/>
    <x v="3355"/>
    <n v="9"/>
    <n v="0.2"/>
    <n v="7.4339999999999993"/>
  </r>
  <r>
    <n v="5287"/>
    <s v="CA-2017-105991"/>
    <d v="2017-05-05T00:00:00"/>
    <d v="2017-05-06T00:00:00"/>
    <s v="First Class"/>
    <s v="LH-17020"/>
    <s v="Lisa Hazard"/>
    <s v="Consumer"/>
    <s v="United States"/>
    <x v="103"/>
    <x v="22"/>
    <n v="80027"/>
    <s v="West"/>
    <s v="OFF-BI-10003274"/>
    <s v="Office Supplies"/>
    <s v="Binders"/>
    <s v="Avery Durable Slant Ring Binders, No Labels"/>
    <x v="3865"/>
    <n v="8"/>
    <n v="0.7"/>
    <n v="-7.3231999999999999"/>
  </r>
  <r>
    <n v="5288"/>
    <s v="CA-2017-105991"/>
    <d v="2017-05-05T00:00:00"/>
    <d v="2017-05-06T00:00:00"/>
    <s v="First Class"/>
    <s v="LH-17020"/>
    <s v="Lisa Hazard"/>
    <s v="Consumer"/>
    <s v="United States"/>
    <x v="103"/>
    <x v="22"/>
    <n v="80027"/>
    <s v="West"/>
    <s v="FUR-BO-10004467"/>
    <s v="Furniture"/>
    <s v="Bookcases"/>
    <s v="Bestar Classic Bookcase"/>
    <x v="3866"/>
    <n v="3"/>
    <n v="0.7"/>
    <n v="-152.9847"/>
  </r>
  <r>
    <n v="5289"/>
    <s v="US-2017-136784"/>
    <d v="2017-04-30T00:00:00"/>
    <d v="2017-05-05T00:00:00"/>
    <s v="Standard Class"/>
    <s v="AD-10180"/>
    <s v="Alan Dominguez"/>
    <s v="Home Office"/>
    <s v="United States"/>
    <x v="8"/>
    <x v="1"/>
    <n v="94122"/>
    <s v="West"/>
    <s v="OFF-PA-10000675"/>
    <s v="Office Supplies"/>
    <s v="Paper"/>
    <s v="Xerox 1919"/>
    <x v="2919"/>
    <n v="4"/>
    <n v="0"/>
    <n v="80.340400000000002"/>
  </r>
  <r>
    <n v="5290"/>
    <s v="CA-2014-146283"/>
    <d v="2014-09-08T00:00:00"/>
    <d v="2014-09-15T00:00:00"/>
    <s v="Standard Class"/>
    <s v="KT-16465"/>
    <s v="Kean Takahito"/>
    <s v="Consumer"/>
    <s v="United States"/>
    <x v="12"/>
    <x v="5"/>
    <n v="77036"/>
    <s v="Central"/>
    <s v="OFF-PA-10002259"/>
    <s v="Office Supplies"/>
    <s v="Paper"/>
    <s v="Geographics Note Cards, Blank, White, 8 1/2&quot; x 11&quot;"/>
    <x v="3867"/>
    <n v="2"/>
    <n v="0.2"/>
    <n v="6.2664"/>
  </r>
  <r>
    <n v="5291"/>
    <s v="CA-2014-146283"/>
    <d v="2014-09-08T00:00:00"/>
    <d v="2014-09-15T00:00:00"/>
    <s v="Standard Class"/>
    <s v="KT-16465"/>
    <s v="Kean Takahito"/>
    <s v="Consumer"/>
    <s v="United States"/>
    <x v="12"/>
    <x v="5"/>
    <n v="77036"/>
    <s v="Central"/>
    <s v="FUR-CH-10004287"/>
    <s v="Furniture"/>
    <s v="Chairs"/>
    <s v="SAFCO Arco Folding Chair"/>
    <x v="3868"/>
    <n v="5"/>
    <n v="0.3"/>
    <n v="-13.810000000000116"/>
  </r>
  <r>
    <n v="5292"/>
    <s v="CA-2014-146283"/>
    <d v="2014-09-08T00:00:00"/>
    <d v="2014-09-15T00:00:00"/>
    <s v="Standard Class"/>
    <s v="KT-16465"/>
    <s v="Kean Takahito"/>
    <s v="Consumer"/>
    <s v="United States"/>
    <x v="12"/>
    <x v="5"/>
    <n v="77036"/>
    <s v="Central"/>
    <s v="OFF-PA-10000482"/>
    <s v="Office Supplies"/>
    <s v="Paper"/>
    <s v="Snap-A-Way Black Print Carbonless Ruled Speed Letter, Triplicate"/>
    <x v="3869"/>
    <n v="6"/>
    <n v="0.2"/>
    <n v="61.46279999999998"/>
  </r>
  <r>
    <n v="5293"/>
    <s v="CA-2017-151218"/>
    <d v="2017-06-20T00:00:00"/>
    <d v="2017-06-23T00:00:00"/>
    <s v="First Class"/>
    <s v="PJ-19015"/>
    <s v="Pauline Johnson"/>
    <s v="Consumer"/>
    <s v="United States"/>
    <x v="100"/>
    <x v="2"/>
    <n v="33180"/>
    <s v="South"/>
    <s v="OFF-ST-10004835"/>
    <s v="Office Supplies"/>
    <s v="Storage"/>
    <s v="Plastic Stacking Crates &amp; Casters"/>
    <x v="3870"/>
    <n v="1"/>
    <n v="0.2"/>
    <n v="0.33479999999999999"/>
  </r>
  <r>
    <n v="5294"/>
    <s v="CA-2015-111073"/>
    <d v="2015-12-26T00:00:00"/>
    <d v="2015-12-30T00:00:00"/>
    <s v="Standard Class"/>
    <s v="MC-18100"/>
    <s v="Mick Crebagga"/>
    <s v="Consumer"/>
    <s v="United States"/>
    <x v="64"/>
    <x v="24"/>
    <n v="44256"/>
    <s v="East"/>
    <s v="FUR-TA-10004086"/>
    <s v="Furniture"/>
    <s v="Tables"/>
    <s v="KI Adjustable-Height Table"/>
    <x v="3871"/>
    <n v="1"/>
    <n v="0.4"/>
    <n v="-15.476400000000005"/>
  </r>
  <r>
    <n v="5295"/>
    <s v="CA-2017-144883"/>
    <d v="2017-08-15T00:00:00"/>
    <d v="2017-08-19T00:00:00"/>
    <s v="Standard Class"/>
    <s v="BO-11350"/>
    <s v="Bill Overfelt"/>
    <s v="Corporate"/>
    <s v="United States"/>
    <x v="43"/>
    <x v="11"/>
    <n v="55113"/>
    <s v="Central"/>
    <s v="OFF-LA-10000305"/>
    <s v="Office Supplies"/>
    <s v="Labels"/>
    <s v="Avery 495"/>
    <x v="3872"/>
    <n v="8"/>
    <n v="0"/>
    <n v="23.183999999999997"/>
  </r>
  <r>
    <n v="5296"/>
    <s v="CA-2017-142174"/>
    <d v="2017-03-04T00:00:00"/>
    <d v="2017-03-09T00:00:00"/>
    <s v="Standard Class"/>
    <s v="DP-13000"/>
    <s v="Darren Powers"/>
    <s v="Consumer"/>
    <s v="United States"/>
    <x v="12"/>
    <x v="5"/>
    <n v="77041"/>
    <s v="Central"/>
    <s v="OFF-PA-10000806"/>
    <s v="Office Supplies"/>
    <s v="Paper"/>
    <s v="Xerox 1934"/>
    <x v="2879"/>
    <n v="2"/>
    <n v="0.2"/>
    <n v="32.468400000000003"/>
  </r>
  <r>
    <n v="5297"/>
    <s v="CA-2017-108791"/>
    <d v="2017-07-27T00:00:00"/>
    <d v="2017-07-31T00:00:00"/>
    <s v="Standard Class"/>
    <s v="TM-21490"/>
    <s v="Tony Molinari"/>
    <s v="Consumer"/>
    <s v="United States"/>
    <x v="181"/>
    <x v="15"/>
    <n v="10701"/>
    <s v="East"/>
    <s v="FUR-FU-10004018"/>
    <s v="Furniture"/>
    <s v="Furnishings"/>
    <s v="Tensor Computer Mounted Lamp"/>
    <x v="3873"/>
    <n v="1"/>
    <n v="0"/>
    <n v="4.0203000000000007"/>
  </r>
  <r>
    <n v="5298"/>
    <s v="CA-2017-108791"/>
    <d v="2017-07-27T00:00:00"/>
    <d v="2017-07-31T00:00:00"/>
    <s v="Standard Class"/>
    <s v="TM-21490"/>
    <s v="Tony Molinari"/>
    <s v="Consumer"/>
    <s v="United States"/>
    <x v="181"/>
    <x v="15"/>
    <n v="10701"/>
    <s v="East"/>
    <s v="TEC-PH-10002660"/>
    <s v="Technology"/>
    <s v="Phones"/>
    <s v="Nortel Networks T7316 E Nt8 B27"/>
    <x v="821"/>
    <n v="8"/>
    <n v="0"/>
    <n v="135.98000000000002"/>
  </r>
  <r>
    <n v="5299"/>
    <s v="CA-2016-106656"/>
    <d v="2016-09-23T00:00:00"/>
    <d v="2016-09-26T00:00:00"/>
    <s v="First Class"/>
    <s v="DV-13045"/>
    <s v="Darrin Van Huff"/>
    <s v="Corporate"/>
    <s v="United States"/>
    <x v="70"/>
    <x v="1"/>
    <n v="92037"/>
    <s v="West"/>
    <s v="OFF-EN-10001509"/>
    <s v="Office Supplies"/>
    <s v="Envelopes"/>
    <s v="Poly String Tie Envelopes"/>
    <x v="3874"/>
    <n v="2"/>
    <n v="0"/>
    <n v="1.9175999999999997"/>
  </r>
  <r>
    <n v="5300"/>
    <s v="CA-2016-106656"/>
    <d v="2016-09-23T00:00:00"/>
    <d v="2016-09-26T00:00:00"/>
    <s v="First Class"/>
    <s v="DV-13045"/>
    <s v="Darrin Van Huff"/>
    <s v="Corporate"/>
    <s v="United States"/>
    <x v="70"/>
    <x v="1"/>
    <n v="92037"/>
    <s v="West"/>
    <s v="OFF-LA-10003148"/>
    <s v="Office Supplies"/>
    <s v="Labels"/>
    <s v="Avery 51"/>
    <x v="1381"/>
    <n v="3"/>
    <n v="0"/>
    <n v="8.6939999999999991"/>
  </r>
  <r>
    <n v="5301"/>
    <s v="CA-2016-113831"/>
    <d v="2016-05-30T00:00:00"/>
    <d v="2016-06-03T00:00:00"/>
    <s v="Standard Class"/>
    <s v="AH-10690"/>
    <s v="Anna Häberlin"/>
    <s v="Corporate"/>
    <s v="United States"/>
    <x v="24"/>
    <x v="17"/>
    <n v="22153"/>
    <s v="South"/>
    <s v="FUR-TA-10002645"/>
    <s v="Furniture"/>
    <s v="Tables"/>
    <s v="Hon Rectangular Conference Tables"/>
    <x v="3875"/>
    <n v="10"/>
    <n v="0"/>
    <n v="386.83499999999981"/>
  </r>
  <r>
    <n v="5302"/>
    <s v="CA-2016-113831"/>
    <d v="2016-05-30T00:00:00"/>
    <d v="2016-06-03T00:00:00"/>
    <s v="Standard Class"/>
    <s v="AH-10690"/>
    <s v="Anna Häberlin"/>
    <s v="Corporate"/>
    <s v="United States"/>
    <x v="24"/>
    <x v="17"/>
    <n v="22153"/>
    <s v="South"/>
    <s v="TEC-AC-10003033"/>
    <s v="Technology"/>
    <s v="Accessories"/>
    <s v="Plantronics CS510 - Over-the-Head monaural Wireless Headset System"/>
    <x v="3876"/>
    <n v="6"/>
    <n v="0"/>
    <n v="653.30099999999982"/>
  </r>
  <r>
    <n v="5303"/>
    <s v="CA-2016-113831"/>
    <d v="2016-05-30T00:00:00"/>
    <d v="2016-06-03T00:00:00"/>
    <s v="Standard Class"/>
    <s v="AH-10690"/>
    <s v="Anna Häberlin"/>
    <s v="Corporate"/>
    <s v="United States"/>
    <x v="24"/>
    <x v="17"/>
    <n v="22153"/>
    <s v="South"/>
    <s v="OFF-LA-10001297"/>
    <s v="Office Supplies"/>
    <s v="Labels"/>
    <s v="Avery 473"/>
    <x v="3877"/>
    <n v="6"/>
    <n v="0"/>
    <n v="29.808"/>
  </r>
  <r>
    <n v="5304"/>
    <s v="US-2014-139500"/>
    <d v="2014-11-16T00:00:00"/>
    <d v="2014-11-20T00:00:00"/>
    <s v="Standard Class"/>
    <s v="AB-10165"/>
    <s v="Alan Barnes"/>
    <s v="Consumer"/>
    <s v="United States"/>
    <x v="27"/>
    <x v="10"/>
    <n v="62521"/>
    <s v="Central"/>
    <s v="FUR-CH-10002017"/>
    <s v="Furniture"/>
    <s v="Chairs"/>
    <s v="SAFCO Optional Arm Kit for Workspace Cribbage Stacking Chair"/>
    <x v="3878"/>
    <n v="2"/>
    <n v="0.3"/>
    <n v="-1.0656000000000017"/>
  </r>
  <r>
    <n v="5305"/>
    <s v="US-2014-166310"/>
    <d v="2014-09-21T00:00:00"/>
    <d v="2014-09-23T00:00:00"/>
    <s v="First Class"/>
    <s v="JS-15940"/>
    <s v="Joni Sundaresam"/>
    <s v="Home Office"/>
    <s v="United States"/>
    <x v="164"/>
    <x v="5"/>
    <n v="75043"/>
    <s v="Central"/>
    <s v="FUR-FU-10001546"/>
    <s v="Furniture"/>
    <s v="Furnishings"/>
    <s v="Dana Swing-Arm Lamps"/>
    <x v="1086"/>
    <n v="2"/>
    <n v="0.6"/>
    <n v="-7.4759999999999991"/>
  </r>
  <r>
    <n v="5306"/>
    <s v="US-2016-168410"/>
    <d v="2016-02-21T00:00:00"/>
    <d v="2016-02-26T00:00:00"/>
    <s v="Standard Class"/>
    <s v="BV-11245"/>
    <s v="Benjamin Venier"/>
    <s v="Corporate"/>
    <s v="United States"/>
    <x v="147"/>
    <x v="15"/>
    <n v="11572"/>
    <s v="East"/>
    <s v="FUR-FU-10000629"/>
    <s v="Furniture"/>
    <s v="Furnishings"/>
    <s v="9-3/4 Diameter Round Wall Clock"/>
    <x v="3879"/>
    <n v="5"/>
    <n v="0"/>
    <n v="28.959000000000003"/>
  </r>
  <r>
    <n v="5307"/>
    <s v="US-2016-168410"/>
    <d v="2016-02-21T00:00:00"/>
    <d v="2016-02-26T00:00:00"/>
    <s v="Standard Class"/>
    <s v="BV-11245"/>
    <s v="Benjamin Venier"/>
    <s v="Corporate"/>
    <s v="United States"/>
    <x v="147"/>
    <x v="15"/>
    <n v="11572"/>
    <s v="East"/>
    <s v="OFF-ST-10000036"/>
    <s v="Office Supplies"/>
    <s v="Storage"/>
    <s v="Recycled Data-Pak for Archival Bound Computer Printouts, 12-1/2 x 12-1/2 x 16"/>
    <x v="680"/>
    <n v="3"/>
    <n v="0"/>
    <n v="80.019899999999993"/>
  </r>
  <r>
    <n v="5308"/>
    <s v="US-2016-168410"/>
    <d v="2016-02-21T00:00:00"/>
    <d v="2016-02-26T00:00:00"/>
    <s v="Standard Class"/>
    <s v="BV-11245"/>
    <s v="Benjamin Venier"/>
    <s v="Corporate"/>
    <s v="United States"/>
    <x v="147"/>
    <x v="15"/>
    <n v="11572"/>
    <s v="East"/>
    <s v="TEC-PH-10002583"/>
    <s v="Technology"/>
    <s v="Phones"/>
    <s v="iOttie HLCRIO102 Car Mount"/>
    <x v="372"/>
    <n v="2"/>
    <n v="0"/>
    <n v="1.9989999999999952"/>
  </r>
  <r>
    <n v="5309"/>
    <s v="CA-2017-131254"/>
    <d v="2017-11-19T00:00:00"/>
    <d v="2017-11-21T00:00:00"/>
    <s v="First Class"/>
    <s v="NC-18415"/>
    <s v="Nathan Cano"/>
    <s v="Consumer"/>
    <s v="United States"/>
    <x v="12"/>
    <x v="5"/>
    <n v="77095"/>
    <s v="Central"/>
    <s v="FUR-CH-10003774"/>
    <s v="Furniture"/>
    <s v="Chairs"/>
    <s v="Global Wood Trimmed Manager's Task Chair, Khaki"/>
    <x v="3880"/>
    <n v="3"/>
    <n v="0.3"/>
    <n v="-46.399800000000013"/>
  </r>
  <r>
    <n v="5310"/>
    <s v="CA-2017-131254"/>
    <d v="2017-11-19T00:00:00"/>
    <d v="2017-11-21T00:00:00"/>
    <s v="First Class"/>
    <s v="NC-18415"/>
    <s v="Nathan Cano"/>
    <s v="Consumer"/>
    <s v="United States"/>
    <x v="12"/>
    <x v="5"/>
    <n v="77095"/>
    <s v="Central"/>
    <s v="OFF-AR-10003876"/>
    <s v="Office Supplies"/>
    <s v="Art"/>
    <s v="Avery Hi-Liter GlideStik Fluorescent Highlighter, Yellow Ink"/>
    <x v="3881"/>
    <n v="5"/>
    <n v="0.2"/>
    <n v="3.9120000000000004"/>
  </r>
  <r>
    <n v="5311"/>
    <s v="CA-2017-131254"/>
    <d v="2017-11-19T00:00:00"/>
    <d v="2017-11-21T00:00:00"/>
    <s v="First Class"/>
    <s v="NC-18415"/>
    <s v="Nathan Cano"/>
    <s v="Consumer"/>
    <s v="United States"/>
    <x v="12"/>
    <x v="5"/>
    <n v="77095"/>
    <s v="Central"/>
    <s v="OFF-BI-10003527"/>
    <s v="Office Supplies"/>
    <s v="Binders"/>
    <s v="Fellowes PB500 Electric Punch Plastic Comb Binding Machine with Manual Bind"/>
    <x v="3882"/>
    <n v="6"/>
    <n v="0.8"/>
    <n v="-2287.7820000000002"/>
  </r>
  <r>
    <n v="5312"/>
    <s v="CA-2016-123414"/>
    <d v="2016-08-21T00:00:00"/>
    <d v="2016-08-27T00:00:00"/>
    <s v="Standard Class"/>
    <s v="SU-20665"/>
    <s v="Stephanie Ulpright"/>
    <s v="Home Office"/>
    <s v="United States"/>
    <x v="202"/>
    <x v="3"/>
    <n v="27834"/>
    <s v="South"/>
    <s v="OFF-LA-10004559"/>
    <s v="Office Supplies"/>
    <s v="Labels"/>
    <s v="Avery 49"/>
    <x v="2145"/>
    <n v="4"/>
    <n v="0.2"/>
    <n v="3.3408000000000002"/>
  </r>
  <r>
    <n v="5313"/>
    <s v="CA-2016-123414"/>
    <d v="2016-08-21T00:00:00"/>
    <d v="2016-08-27T00:00:00"/>
    <s v="Standard Class"/>
    <s v="SU-20665"/>
    <s v="Stephanie Ulpright"/>
    <s v="Home Office"/>
    <s v="United States"/>
    <x v="202"/>
    <x v="3"/>
    <n v="27834"/>
    <s v="South"/>
    <s v="OFF-SU-10002573"/>
    <s v="Office Supplies"/>
    <s v="Supplies"/>
    <s v="Acme 10&quot; Easy Grip Assistive Scissors"/>
    <x v="3883"/>
    <n v="2"/>
    <n v="0.2"/>
    <n v="3.5059999999999967"/>
  </r>
  <r>
    <n v="5314"/>
    <s v="CA-2017-137876"/>
    <d v="2017-04-30T00:00:00"/>
    <d v="2017-05-05T00:00:00"/>
    <s v="Standard Class"/>
    <s v="DJ-13510"/>
    <s v="Don Jones"/>
    <s v="Corporate"/>
    <s v="United States"/>
    <x v="8"/>
    <x v="1"/>
    <n v="94110"/>
    <s v="West"/>
    <s v="FUR-FU-10000222"/>
    <s v="Furniture"/>
    <s v="Furnishings"/>
    <s v="Seth Thomas 16&quot; Steel Case Clock"/>
    <x v="647"/>
    <n v="2"/>
    <n v="0"/>
    <n v="21.436799999999998"/>
  </r>
  <r>
    <n v="5315"/>
    <s v="CA-2017-137876"/>
    <d v="2017-04-30T00:00:00"/>
    <d v="2017-05-05T00:00:00"/>
    <s v="Standard Class"/>
    <s v="DJ-13510"/>
    <s v="Don Jones"/>
    <s v="Corporate"/>
    <s v="United States"/>
    <x v="8"/>
    <x v="1"/>
    <n v="94110"/>
    <s v="West"/>
    <s v="OFF-EN-10001219"/>
    <s v="Office Supplies"/>
    <s v="Envelopes"/>
    <s v="#10- 4 1/8&quot; x 9 1/2&quot; Security-Tint Envelopes"/>
    <x v="2484"/>
    <n v="4"/>
    <n v="0"/>
    <n v="14.974399999999999"/>
  </r>
  <r>
    <n v="5316"/>
    <s v="CA-2016-154060"/>
    <d v="2016-05-02T00:00:00"/>
    <d v="2016-05-08T00:00:00"/>
    <s v="Standard Class"/>
    <s v="DL-12865"/>
    <s v="Dan Lawera"/>
    <s v="Consumer"/>
    <s v="United States"/>
    <x v="247"/>
    <x v="3"/>
    <n v="27405"/>
    <s v="South"/>
    <s v="FUR-CH-10002304"/>
    <s v="Furniture"/>
    <s v="Chairs"/>
    <s v="Global Stack Chair without Arms, Black"/>
    <x v="3884"/>
    <n v="9"/>
    <n v="0.2"/>
    <n v="11.69100000000001"/>
  </r>
  <r>
    <n v="5317"/>
    <s v="US-2017-162558"/>
    <d v="2017-10-02T00:00:00"/>
    <d v="2017-10-05T00:00:00"/>
    <s v="First Class"/>
    <s v="Dp-13240"/>
    <s v="Dean percer"/>
    <s v="Home Office"/>
    <s v="United States"/>
    <x v="289"/>
    <x v="18"/>
    <n v="37918"/>
    <s v="South"/>
    <s v="FUR-FU-10002364"/>
    <s v="Furniture"/>
    <s v="Furnishings"/>
    <s v="Eldon Expressions Wood Desk Accessories, Oak"/>
    <x v="929"/>
    <n v="2"/>
    <n v="0.2"/>
    <n v="1.3283999999999985"/>
  </r>
  <r>
    <n v="5318"/>
    <s v="US-2017-162558"/>
    <d v="2017-10-02T00:00:00"/>
    <d v="2017-10-05T00:00:00"/>
    <s v="First Class"/>
    <s v="Dp-13240"/>
    <s v="Dean percer"/>
    <s v="Home Office"/>
    <s v="United States"/>
    <x v="289"/>
    <x v="18"/>
    <n v="37918"/>
    <s v="South"/>
    <s v="FUR-FU-10004864"/>
    <s v="Furniture"/>
    <s v="Furnishings"/>
    <s v="Eldon 500 Class Desk Accessories"/>
    <x v="3885"/>
    <n v="1"/>
    <n v="0.2"/>
    <n v="1.5691000000000002"/>
  </r>
  <r>
    <n v="5319"/>
    <s v="US-2017-162558"/>
    <d v="2017-10-02T00:00:00"/>
    <d v="2017-10-05T00:00:00"/>
    <s v="First Class"/>
    <s v="Dp-13240"/>
    <s v="Dean percer"/>
    <s v="Home Office"/>
    <s v="United States"/>
    <x v="289"/>
    <x v="18"/>
    <n v="37918"/>
    <s v="South"/>
    <s v="OFF-PA-10003172"/>
    <s v="Office Supplies"/>
    <s v="Paper"/>
    <s v="Xerox 1996"/>
    <x v="561"/>
    <n v="4"/>
    <n v="0.2"/>
    <n v="7.2576000000000001"/>
  </r>
  <r>
    <n v="5320"/>
    <s v="US-2017-162558"/>
    <d v="2017-10-02T00:00:00"/>
    <d v="2017-10-05T00:00:00"/>
    <s v="First Class"/>
    <s v="Dp-13240"/>
    <s v="Dean percer"/>
    <s v="Home Office"/>
    <s v="United States"/>
    <x v="289"/>
    <x v="18"/>
    <n v="37918"/>
    <s v="South"/>
    <s v="OFF-BI-10000977"/>
    <s v="Office Supplies"/>
    <s v="Binders"/>
    <s v="Ibico Plastic Spiral Binding Combs"/>
    <x v="3347"/>
    <n v="3"/>
    <n v="0.7"/>
    <n v="-21.887999999999991"/>
  </r>
  <r>
    <n v="5321"/>
    <s v="US-2017-162558"/>
    <d v="2017-10-02T00:00:00"/>
    <d v="2017-10-05T00:00:00"/>
    <s v="First Class"/>
    <s v="Dp-13240"/>
    <s v="Dean percer"/>
    <s v="Home Office"/>
    <s v="United States"/>
    <x v="289"/>
    <x v="18"/>
    <n v="37918"/>
    <s v="South"/>
    <s v="FUR-TA-10000198"/>
    <s v="Furniture"/>
    <s v="Tables"/>
    <s v="Chromcraft Bull-Nose Wood Oval Conference Tables &amp; Bases"/>
    <x v="3886"/>
    <n v="7"/>
    <n v="0.4"/>
    <n v="-1002.7836000000001"/>
  </r>
  <r>
    <n v="5322"/>
    <s v="US-2017-162558"/>
    <d v="2017-10-02T00:00:00"/>
    <d v="2017-10-05T00:00:00"/>
    <s v="First Class"/>
    <s v="Dp-13240"/>
    <s v="Dean percer"/>
    <s v="Home Office"/>
    <s v="United States"/>
    <x v="289"/>
    <x v="18"/>
    <n v="37918"/>
    <s v="South"/>
    <s v="OFF-BI-10003984"/>
    <s v="Office Supplies"/>
    <s v="Binders"/>
    <s v="Lock-Up Easel 'Spel-Binder'"/>
    <x v="3887"/>
    <n v="4"/>
    <n v="0.7"/>
    <n v="-26.247599999999998"/>
  </r>
  <r>
    <n v="5323"/>
    <s v="US-2017-162558"/>
    <d v="2017-10-02T00:00:00"/>
    <d v="2017-10-05T00:00:00"/>
    <s v="First Class"/>
    <s v="Dp-13240"/>
    <s v="Dean percer"/>
    <s v="Home Office"/>
    <s v="United States"/>
    <x v="289"/>
    <x v="18"/>
    <n v="37918"/>
    <s v="South"/>
    <s v="FUR-FU-10003691"/>
    <s v="Furniture"/>
    <s v="Furnishings"/>
    <s v="Eldon Image Series Desk Accessories, Ebony"/>
    <x v="2401"/>
    <n v="2"/>
    <n v="0.2"/>
    <n v="5.9279999999999999"/>
  </r>
  <r>
    <n v="5324"/>
    <s v="CA-2017-134439"/>
    <d v="2017-09-18T00:00:00"/>
    <d v="2017-09-23T00:00:00"/>
    <s v="Second Class"/>
    <s v="TM-21010"/>
    <s v="Tamara Manning"/>
    <s v="Consumer"/>
    <s v="United States"/>
    <x v="438"/>
    <x v="8"/>
    <n v="68801"/>
    <s v="Central"/>
    <s v="OFF-PA-10004082"/>
    <s v="Office Supplies"/>
    <s v="Paper"/>
    <s v="Adams Telephone Message Book w/Frequently-Called Numbers Space, 400 Messages per Book"/>
    <x v="3888"/>
    <n v="2"/>
    <n v="0"/>
    <n v="7.98"/>
  </r>
  <r>
    <n v="5325"/>
    <s v="CA-2015-119508"/>
    <d v="2015-12-04T00:00:00"/>
    <d v="2015-12-09T00:00:00"/>
    <s v="Standard Class"/>
    <s v="TZ-21580"/>
    <s v="Tracy Zic"/>
    <s v="Consumer"/>
    <s v="United States"/>
    <x v="80"/>
    <x v="1"/>
    <n v="90712"/>
    <s v="West"/>
    <s v="OFF-AR-10003723"/>
    <s v="Office Supplies"/>
    <s v="Art"/>
    <s v="Avery Hi-Liter Fluorescent Desk Style Markers"/>
    <x v="2952"/>
    <n v="5"/>
    <n v="0"/>
    <n v="6.2530000000000001"/>
  </r>
  <r>
    <n v="5326"/>
    <s v="CA-2015-119508"/>
    <d v="2015-12-04T00:00:00"/>
    <d v="2015-12-09T00:00:00"/>
    <s v="Standard Class"/>
    <s v="TZ-21580"/>
    <s v="Tracy Zic"/>
    <s v="Consumer"/>
    <s v="United States"/>
    <x v="80"/>
    <x v="1"/>
    <n v="90712"/>
    <s v="West"/>
    <s v="FUR-FU-10004270"/>
    <s v="Furniture"/>
    <s v="Furnishings"/>
    <s v="Eldon Image Series Desk Accessories, Burgundy"/>
    <x v="3889"/>
    <n v="6"/>
    <n v="0"/>
    <n v="9.0288000000000004"/>
  </r>
  <r>
    <n v="5327"/>
    <s v="CA-2015-152681"/>
    <d v="2015-01-17T00:00:00"/>
    <d v="2015-01-22T00:00:00"/>
    <s v="Standard Class"/>
    <s v="SC-20260"/>
    <s v="Scott Cohen"/>
    <s v="Corporate"/>
    <s v="United States"/>
    <x v="104"/>
    <x v="31"/>
    <n v="1841"/>
    <s v="East"/>
    <s v="OFF-AR-10003183"/>
    <s v="Office Supplies"/>
    <s v="Art"/>
    <s v="Avery Fluorescent Highlighter Four-Color Set"/>
    <x v="3890"/>
    <n v="2"/>
    <n v="0"/>
    <n v="2.0039999999999996"/>
  </r>
  <r>
    <n v="5328"/>
    <s v="CA-2014-130813"/>
    <d v="2014-01-06T00:00:00"/>
    <d v="2014-01-08T00:00:00"/>
    <s v="Second Class"/>
    <s v="LS-17230"/>
    <s v="Lycoris Saunders"/>
    <s v="Consumer"/>
    <s v="United States"/>
    <x v="1"/>
    <x v="1"/>
    <n v="90049"/>
    <s v="West"/>
    <s v="OFF-PA-10002005"/>
    <s v="Office Supplies"/>
    <s v="Paper"/>
    <s v="Xerox 225"/>
    <x v="541"/>
    <n v="3"/>
    <n v="0"/>
    <n v="9.3312000000000008"/>
  </r>
  <r>
    <n v="5329"/>
    <s v="CA-2015-120320"/>
    <d v="2015-03-05T00:00:00"/>
    <d v="2015-03-09T00:00:00"/>
    <s v="Standard Class"/>
    <s v="MV-18190"/>
    <s v="Mike Vittorini"/>
    <s v="Consumer"/>
    <s v="United States"/>
    <x v="12"/>
    <x v="5"/>
    <n v="77036"/>
    <s v="Central"/>
    <s v="TEC-PH-10000149"/>
    <s v="Technology"/>
    <s v="Phones"/>
    <s v="Cisco SPA525G2 IP Phone - Wireless"/>
    <x v="1051"/>
    <n v="2"/>
    <n v="0.2"/>
    <n v="2.3939999999999984"/>
  </r>
  <r>
    <n v="5330"/>
    <s v="CA-2016-111941"/>
    <d v="2016-12-25T00:00:00"/>
    <d v="2016-12-28T00:00:00"/>
    <s v="Second Class"/>
    <s v="BD-11620"/>
    <s v="Brian DeCherney"/>
    <s v="Consumer"/>
    <s v="United States"/>
    <x v="20"/>
    <x v="15"/>
    <n v="10035"/>
    <s v="East"/>
    <s v="OFF-BI-10001524"/>
    <s v="Office Supplies"/>
    <s v="Binders"/>
    <s v="GBC Premium Transparent Covers with Diagonal Lined Pattern"/>
    <x v="3295"/>
    <n v="2"/>
    <n v="0.2"/>
    <n v="11.748799999999997"/>
  </r>
  <r>
    <n v="5331"/>
    <s v="CA-2016-123120"/>
    <d v="2016-09-04T00:00:00"/>
    <d v="2016-09-08T00:00:00"/>
    <s v="Standard Class"/>
    <s v="CV-12295"/>
    <s v="Christina VanderZanden"/>
    <s v="Consumer"/>
    <s v="United States"/>
    <x v="20"/>
    <x v="15"/>
    <n v="10011"/>
    <s v="East"/>
    <s v="FUR-FU-10004748"/>
    <s v="Furniture"/>
    <s v="Furnishings"/>
    <s v="Howard Miller 16&quot; Diameter Gallery Wall Clock"/>
    <x v="3891"/>
    <n v="1"/>
    <n v="0"/>
    <n v="24.936599999999999"/>
  </r>
  <r>
    <n v="5332"/>
    <s v="CA-2016-123120"/>
    <d v="2016-09-04T00:00:00"/>
    <d v="2016-09-08T00:00:00"/>
    <s v="Standard Class"/>
    <s v="CV-12295"/>
    <s v="Christina VanderZanden"/>
    <s v="Consumer"/>
    <s v="United States"/>
    <x v="20"/>
    <x v="15"/>
    <n v="10011"/>
    <s v="East"/>
    <s v="OFF-BI-10001460"/>
    <s v="Office Supplies"/>
    <s v="Binders"/>
    <s v="Plastic Binding Combs"/>
    <x v="3892"/>
    <n v="5"/>
    <n v="0.2"/>
    <n v="20.452499999999997"/>
  </r>
  <r>
    <n v="5333"/>
    <s v="CA-2016-123120"/>
    <d v="2016-09-04T00:00:00"/>
    <d v="2016-09-08T00:00:00"/>
    <s v="Standard Class"/>
    <s v="CV-12295"/>
    <s v="Christina VanderZanden"/>
    <s v="Consumer"/>
    <s v="United States"/>
    <x v="20"/>
    <x v="15"/>
    <n v="10011"/>
    <s v="East"/>
    <s v="OFF-SU-10002503"/>
    <s v="Office Supplies"/>
    <s v="Supplies"/>
    <s v="Acme Preferred Stainless Steel Scissors"/>
    <x v="20"/>
    <n v="4"/>
    <n v="0"/>
    <n v="6.5887999999999991"/>
  </r>
  <r>
    <n v="5334"/>
    <s v="CA-2014-103331"/>
    <d v="2014-08-26T00:00:00"/>
    <d v="2014-09-01T00:00:00"/>
    <s v="Standard Class"/>
    <s v="KB-16315"/>
    <s v="Karl Braun"/>
    <s v="Consumer"/>
    <s v="United States"/>
    <x v="46"/>
    <x v="13"/>
    <n v="19711"/>
    <s v="East"/>
    <s v="FUR-FU-10001731"/>
    <s v="Furniture"/>
    <s v="Furnishings"/>
    <s v="Acrylic Self-Standing Desk Frames"/>
    <x v="3893"/>
    <n v="4"/>
    <n v="0"/>
    <n v="4.0583999999999998"/>
  </r>
  <r>
    <n v="5335"/>
    <s v="CA-2014-103331"/>
    <d v="2014-08-26T00:00:00"/>
    <d v="2014-09-01T00:00:00"/>
    <s v="Standard Class"/>
    <s v="KB-16315"/>
    <s v="Karl Braun"/>
    <s v="Consumer"/>
    <s v="United States"/>
    <x v="46"/>
    <x v="13"/>
    <n v="19711"/>
    <s v="East"/>
    <s v="OFF-PA-10002160"/>
    <s v="Office Supplies"/>
    <s v="Paper"/>
    <s v="Xerox 1978"/>
    <x v="1714"/>
    <n v="3"/>
    <n v="0"/>
    <n v="8.4966000000000008"/>
  </r>
  <r>
    <n v="5336"/>
    <s v="CA-2014-103331"/>
    <d v="2014-08-26T00:00:00"/>
    <d v="2014-09-01T00:00:00"/>
    <s v="Standard Class"/>
    <s v="KB-16315"/>
    <s v="Karl Braun"/>
    <s v="Consumer"/>
    <s v="United States"/>
    <x v="46"/>
    <x v="13"/>
    <n v="19711"/>
    <s v="East"/>
    <s v="OFF-PA-10002659"/>
    <s v="Office Supplies"/>
    <s v="Paper"/>
    <s v="Avoid Verbal Orders Carbonless Minifold Book"/>
    <x v="1634"/>
    <n v="1"/>
    <n v="0"/>
    <n v="1.5547999999999997"/>
  </r>
  <r>
    <n v="5337"/>
    <s v="CA-2015-169278"/>
    <d v="2015-05-21T00:00:00"/>
    <d v="2015-05-25T00:00:00"/>
    <s v="Standard Class"/>
    <s v="ME-18010"/>
    <s v="Michelle Ellison"/>
    <s v="Corporate"/>
    <s v="United States"/>
    <x v="4"/>
    <x v="4"/>
    <n v="98105"/>
    <s v="West"/>
    <s v="OFF-BI-10001636"/>
    <s v="Office Supplies"/>
    <s v="Binders"/>
    <s v="Ibico Plastic and Wire Spiral Binding Combs"/>
    <x v="783"/>
    <n v="4"/>
    <n v="0.2"/>
    <n v="8.767199999999999"/>
  </r>
  <r>
    <n v="5338"/>
    <s v="CA-2017-111577"/>
    <d v="2017-10-16T00:00:00"/>
    <d v="2017-10-21T00:00:00"/>
    <s v="Standard Class"/>
    <s v="AJ-10780"/>
    <s v="Anthony Jacobs"/>
    <s v="Corporate"/>
    <s v="United States"/>
    <x v="48"/>
    <x v="16"/>
    <n v="85254"/>
    <s v="West"/>
    <s v="OFF-PA-10000062"/>
    <s v="Office Supplies"/>
    <s v="Paper"/>
    <s v="Green Bar Computer Printout Paper"/>
    <x v="3894"/>
    <n v="7"/>
    <n v="0.2"/>
    <n v="111.5688"/>
  </r>
  <r>
    <n v="5339"/>
    <s v="CA-2015-146486"/>
    <d v="2015-11-09T00:00:00"/>
    <d v="2015-11-14T00:00:00"/>
    <s v="Second Class"/>
    <s v="DV-13465"/>
    <s v="Dianna Vittorini"/>
    <s v="Consumer"/>
    <s v="United States"/>
    <x v="147"/>
    <x v="15"/>
    <n v="11572"/>
    <s v="East"/>
    <s v="OFF-ST-10002554"/>
    <s v="Office Supplies"/>
    <s v="Storage"/>
    <s v="Tennsco Industrial Shelving"/>
    <x v="1672"/>
    <n v="5"/>
    <n v="0"/>
    <n v="4.8910000000000053"/>
  </r>
  <r>
    <n v="5340"/>
    <s v="CA-2015-146486"/>
    <d v="2015-11-09T00:00:00"/>
    <d v="2015-11-14T00:00:00"/>
    <s v="Second Class"/>
    <s v="DV-13465"/>
    <s v="Dianna Vittorini"/>
    <s v="Consumer"/>
    <s v="United States"/>
    <x v="147"/>
    <x v="15"/>
    <n v="11572"/>
    <s v="East"/>
    <s v="OFF-EN-10001509"/>
    <s v="Office Supplies"/>
    <s v="Envelopes"/>
    <s v="Poly String Tie Envelopes"/>
    <x v="3895"/>
    <n v="6"/>
    <n v="0"/>
    <n v="5.7527999999999988"/>
  </r>
  <r>
    <n v="5341"/>
    <s v="CA-2015-146486"/>
    <d v="2015-11-09T00:00:00"/>
    <d v="2015-11-14T00:00:00"/>
    <s v="Second Class"/>
    <s v="DV-13465"/>
    <s v="Dianna Vittorini"/>
    <s v="Consumer"/>
    <s v="United States"/>
    <x v="147"/>
    <x v="15"/>
    <n v="11572"/>
    <s v="East"/>
    <s v="TEC-AC-10002018"/>
    <s v="Technology"/>
    <s v="Accessories"/>
    <s v="AmazonBasics 3-Button USB Wired Mouse"/>
    <x v="62"/>
    <n v="2"/>
    <n v="0"/>
    <n v="6.011400000000001"/>
  </r>
  <r>
    <n v="5342"/>
    <s v="CA-2015-146486"/>
    <d v="2015-11-09T00:00:00"/>
    <d v="2015-11-14T00:00:00"/>
    <s v="Second Class"/>
    <s v="DV-13465"/>
    <s v="Dianna Vittorini"/>
    <s v="Consumer"/>
    <s v="United States"/>
    <x v="147"/>
    <x v="15"/>
    <n v="11572"/>
    <s v="East"/>
    <s v="TEC-AC-10002637"/>
    <s v="Technology"/>
    <s v="Accessories"/>
    <s v="Logitech VX Revolution Cordless Laser Mouse for Notebooks (Black)"/>
    <x v="3896"/>
    <n v="5"/>
    <n v="0"/>
    <n v="53.996999999999957"/>
  </r>
  <r>
    <n v="5343"/>
    <s v="US-2014-168501"/>
    <d v="2014-11-21T00:00:00"/>
    <d v="2014-11-27T00:00:00"/>
    <s v="Standard Class"/>
    <s v="JK-15325"/>
    <s v="Jason Klamczynski"/>
    <s v="Corporate"/>
    <s v="United States"/>
    <x v="61"/>
    <x v="5"/>
    <n v="75220"/>
    <s v="Central"/>
    <s v="OFF-EN-10001509"/>
    <s v="Office Supplies"/>
    <s v="Envelopes"/>
    <s v="Poly String Tie Envelopes"/>
    <x v="3897"/>
    <n v="1"/>
    <n v="0.2"/>
    <n v="0.55079999999999985"/>
  </r>
  <r>
    <n v="5344"/>
    <s v="US-2014-168501"/>
    <d v="2014-11-21T00:00:00"/>
    <d v="2014-11-27T00:00:00"/>
    <s v="Standard Class"/>
    <s v="JK-15325"/>
    <s v="Jason Klamczynski"/>
    <s v="Corporate"/>
    <s v="United States"/>
    <x v="61"/>
    <x v="5"/>
    <n v="75220"/>
    <s v="Central"/>
    <s v="TEC-PH-10004922"/>
    <s v="Technology"/>
    <s v="Phones"/>
    <s v="RCA Visys Integrated PBX 8-Line Router"/>
    <x v="3898"/>
    <n v="5"/>
    <n v="0.2"/>
    <n v="16.747500000000016"/>
  </r>
  <r>
    <n v="5345"/>
    <s v="CA-2015-112053"/>
    <d v="2015-10-11T00:00:00"/>
    <d v="2015-10-13T00:00:00"/>
    <s v="Second Class"/>
    <s v="SH-20395"/>
    <s v="Shahid Hopkins"/>
    <s v="Consumer"/>
    <s v="United States"/>
    <x v="30"/>
    <x v="15"/>
    <n v="14609"/>
    <s v="East"/>
    <s v="TEC-AC-10002550"/>
    <s v="Technology"/>
    <s v="Accessories"/>
    <s v="Memorex 25GB 6X Branded Blu-Ray Recordable Disc, 30/Pack"/>
    <x v="3899"/>
    <n v="1"/>
    <n v="0"/>
    <n v="2.2364999999999995"/>
  </r>
  <r>
    <n v="5346"/>
    <s v="CA-2017-108539"/>
    <d v="2017-03-21T00:00:00"/>
    <d v="2017-03-23T00:00:00"/>
    <s v="Second Class"/>
    <s v="SC-20725"/>
    <s v="Steven Cartwright"/>
    <s v="Consumer"/>
    <s v="United States"/>
    <x v="1"/>
    <x v="1"/>
    <n v="90045"/>
    <s v="West"/>
    <s v="OFF-ST-10003208"/>
    <s v="Office Supplies"/>
    <s v="Storage"/>
    <s v="Adjustable Depth Letter/Legal Cart"/>
    <x v="265"/>
    <n v="4"/>
    <n v="0"/>
    <n v="210.4935999999999"/>
  </r>
  <r>
    <n v="5347"/>
    <s v="CA-2017-108539"/>
    <d v="2017-03-21T00:00:00"/>
    <d v="2017-03-23T00:00:00"/>
    <s v="Second Class"/>
    <s v="SC-20725"/>
    <s v="Steven Cartwright"/>
    <s v="Consumer"/>
    <s v="United States"/>
    <x v="1"/>
    <x v="1"/>
    <n v="90045"/>
    <s v="West"/>
    <s v="OFF-BI-10003981"/>
    <s v="Office Supplies"/>
    <s v="Binders"/>
    <s v="Avery Durable Plastic 1&quot; Binders"/>
    <x v="3023"/>
    <n v="3"/>
    <n v="0.2"/>
    <n v="3.9497999999999998"/>
  </r>
  <r>
    <n v="5348"/>
    <s v="CA-2017-108539"/>
    <d v="2017-03-21T00:00:00"/>
    <d v="2017-03-23T00:00:00"/>
    <s v="Second Class"/>
    <s v="SC-20725"/>
    <s v="Steven Cartwright"/>
    <s v="Consumer"/>
    <s v="United States"/>
    <x v="1"/>
    <x v="1"/>
    <n v="90045"/>
    <s v="West"/>
    <s v="OFF-BI-10001031"/>
    <s v="Office Supplies"/>
    <s v="Binders"/>
    <s v="Pressboard Data Binders by Wilson Jones"/>
    <x v="1086"/>
    <n v="2"/>
    <n v="0.2"/>
    <n v="2.8835999999999995"/>
  </r>
  <r>
    <n v="5349"/>
    <s v="CA-2015-149811"/>
    <d v="2015-01-04T00:00:00"/>
    <d v="2015-01-10T00:00:00"/>
    <s v="Standard Class"/>
    <s v="CS-12250"/>
    <s v="Chris Selesnick"/>
    <s v="Corporate"/>
    <s v="United States"/>
    <x v="439"/>
    <x v="11"/>
    <n v="55125"/>
    <s v="Central"/>
    <s v="OFF-BI-10003676"/>
    <s v="Office Supplies"/>
    <s v="Binders"/>
    <s v="GBC Standard Recycled Report Covers, Clear Plastic Sheets"/>
    <x v="3900"/>
    <n v="3"/>
    <n v="0"/>
    <n v="15.523199999999999"/>
  </r>
  <r>
    <n v="5350"/>
    <s v="CA-2015-149811"/>
    <d v="2015-01-04T00:00:00"/>
    <d v="2015-01-10T00:00:00"/>
    <s v="Standard Class"/>
    <s v="CS-12250"/>
    <s v="Chris Selesnick"/>
    <s v="Corporate"/>
    <s v="United States"/>
    <x v="439"/>
    <x v="11"/>
    <n v="55125"/>
    <s v="Central"/>
    <s v="OFF-PA-10004082"/>
    <s v="Office Supplies"/>
    <s v="Paper"/>
    <s v="Adams Telephone Message Book w/Frequently-Called Numbers Space, 400 Messages per Book"/>
    <x v="1778"/>
    <n v="5"/>
    <n v="0"/>
    <n v="19.950000000000003"/>
  </r>
  <r>
    <n v="5351"/>
    <s v="US-2017-103814"/>
    <d v="2017-12-09T00:00:00"/>
    <d v="2017-12-16T00:00:00"/>
    <s v="Standard Class"/>
    <s v="LH-16900"/>
    <s v="Lena Hernandez"/>
    <s v="Consumer"/>
    <s v="United States"/>
    <x v="111"/>
    <x v="10"/>
    <n v="60068"/>
    <s v="Central"/>
    <s v="OFF-PA-10001019"/>
    <s v="Office Supplies"/>
    <s v="Paper"/>
    <s v="Xerox 1884"/>
    <x v="3901"/>
    <n v="9"/>
    <n v="0.2"/>
    <n v="48.551399999999994"/>
  </r>
  <r>
    <n v="5352"/>
    <s v="CA-2016-123932"/>
    <d v="2016-09-06T00:00:00"/>
    <d v="2016-09-12T00:00:00"/>
    <s v="Standard Class"/>
    <s v="YC-21895"/>
    <s v="Yoseph Carroll"/>
    <s v="Corporate"/>
    <s v="United States"/>
    <x v="61"/>
    <x v="5"/>
    <n v="75217"/>
    <s v="Central"/>
    <s v="OFF-PA-10004665"/>
    <s v="Office Supplies"/>
    <s v="Paper"/>
    <s v="Advantus Motivational Note Cards"/>
    <x v="1454"/>
    <n v="4"/>
    <n v="0.2"/>
    <n v="15.195999999999998"/>
  </r>
  <r>
    <n v="5353"/>
    <s v="CA-2016-123932"/>
    <d v="2016-09-06T00:00:00"/>
    <d v="2016-09-12T00:00:00"/>
    <s v="Standard Class"/>
    <s v="YC-21895"/>
    <s v="Yoseph Carroll"/>
    <s v="Corporate"/>
    <s v="United States"/>
    <x v="61"/>
    <x v="5"/>
    <n v="75217"/>
    <s v="Central"/>
    <s v="TEC-PH-10002447"/>
    <s v="Technology"/>
    <s v="Phones"/>
    <s v="AT&amp;T CL83451 4-Handset Telephone"/>
    <x v="3902"/>
    <n v="2"/>
    <n v="0.2"/>
    <n v="37.078199999999981"/>
  </r>
  <r>
    <n v="5354"/>
    <s v="US-2016-101616"/>
    <d v="2016-09-03T00:00:00"/>
    <d v="2016-09-06T00:00:00"/>
    <s v="First Class"/>
    <s v="CY-12745"/>
    <s v="Craig Yedwab"/>
    <s v="Corporate"/>
    <s v="United States"/>
    <x v="53"/>
    <x v="28"/>
    <n v="71203"/>
    <s v="South"/>
    <s v="OFF-BI-10000014"/>
    <s v="Office Supplies"/>
    <s v="Binders"/>
    <s v="Heavy-Duty E-Z-D Binders"/>
    <x v="3903"/>
    <n v="8"/>
    <n v="0"/>
    <n v="41.021599999999999"/>
  </r>
  <r>
    <n v="5355"/>
    <s v="CA-2014-113768"/>
    <d v="2014-05-13T00:00:00"/>
    <d v="2014-05-19T00:00:00"/>
    <s v="Standard Class"/>
    <s v="AH-10030"/>
    <s v="Aaron Hawkins"/>
    <s v="Corporate"/>
    <s v="United States"/>
    <x v="1"/>
    <x v="1"/>
    <n v="90004"/>
    <s v="West"/>
    <s v="FUR-CH-10002439"/>
    <s v="Furniture"/>
    <s v="Chairs"/>
    <s v="Iceberg Nesting Folding Chair, 19w x 6d x 43h"/>
    <x v="3904"/>
    <n v="6"/>
    <n v="0.2"/>
    <n v="20.959199999999996"/>
  </r>
  <r>
    <n v="5356"/>
    <s v="CA-2014-113768"/>
    <d v="2014-05-13T00:00:00"/>
    <d v="2014-05-19T00:00:00"/>
    <s v="Standard Class"/>
    <s v="AH-10030"/>
    <s v="Aaron Hawkins"/>
    <s v="Corporate"/>
    <s v="United States"/>
    <x v="1"/>
    <x v="1"/>
    <n v="90004"/>
    <s v="West"/>
    <s v="OFF-PA-10003063"/>
    <s v="Office Supplies"/>
    <s v="Paper"/>
    <s v="EcoTones Memo Sheets"/>
    <x v="3905"/>
    <n v="2"/>
    <n v="0"/>
    <n v="3.84"/>
  </r>
  <r>
    <n v="5357"/>
    <s v="CA-2016-138037"/>
    <d v="2016-09-29T00:00:00"/>
    <d v="2016-10-03T00:00:00"/>
    <s v="Standard Class"/>
    <s v="AR-10540"/>
    <s v="Andy Reiter"/>
    <s v="Consumer"/>
    <s v="United States"/>
    <x v="8"/>
    <x v="1"/>
    <n v="94109"/>
    <s v="West"/>
    <s v="OFF-BI-10002982"/>
    <s v="Office Supplies"/>
    <s v="Binders"/>
    <s v="Avery Self-Adhesive Photo Pockets for Polaroid Photos"/>
    <x v="77"/>
    <n v="5"/>
    <n v="0.2"/>
    <n v="9.5339999999999971"/>
  </r>
  <r>
    <n v="5358"/>
    <s v="CA-2014-150490"/>
    <d v="2014-08-05T00:00:00"/>
    <d v="2014-08-11T00:00:00"/>
    <s v="Standard Class"/>
    <s v="SS-20590"/>
    <s v="Sonia Sunley"/>
    <s v="Consumer"/>
    <s v="United States"/>
    <x v="8"/>
    <x v="1"/>
    <n v="94122"/>
    <s v="West"/>
    <s v="TEC-AC-10004510"/>
    <s v="Technology"/>
    <s v="Accessories"/>
    <s v="Logitech Desktop MK120 Mouse and keyboard Combo"/>
    <x v="3906"/>
    <n v="1"/>
    <n v="0"/>
    <n v="1.6359999999999992"/>
  </r>
  <r>
    <n v="5359"/>
    <s v="CA-2014-150490"/>
    <d v="2014-08-05T00:00:00"/>
    <d v="2014-08-11T00:00:00"/>
    <s v="Standard Class"/>
    <s v="SS-20590"/>
    <s v="Sonia Sunley"/>
    <s v="Consumer"/>
    <s v="United States"/>
    <x v="8"/>
    <x v="1"/>
    <n v="94122"/>
    <s v="West"/>
    <s v="OFF-ST-10000321"/>
    <s v="Office Supplies"/>
    <s v="Storage"/>
    <s v="Akro Stacking Bins"/>
    <x v="3907"/>
    <n v="2"/>
    <n v="0"/>
    <n v="0.63119999999999798"/>
  </r>
  <r>
    <n v="5360"/>
    <s v="CA-2014-150490"/>
    <d v="2014-08-05T00:00:00"/>
    <d v="2014-08-11T00:00:00"/>
    <s v="Standard Class"/>
    <s v="SS-20590"/>
    <s v="Sonia Sunley"/>
    <s v="Consumer"/>
    <s v="United States"/>
    <x v="8"/>
    <x v="1"/>
    <n v="94122"/>
    <s v="West"/>
    <s v="OFF-AR-10004602"/>
    <s v="Office Supplies"/>
    <s v="Art"/>
    <s v="Boston KS Multi-Size Manual Pencil Sharpener"/>
    <x v="44"/>
    <n v="2"/>
    <n v="0"/>
    <n v="12.874400000000001"/>
  </r>
  <r>
    <n v="5361"/>
    <s v="US-2017-126060"/>
    <d v="2017-04-14T00:00:00"/>
    <d v="2017-04-18T00:00:00"/>
    <s v="Standard Class"/>
    <s v="DW-13585"/>
    <s v="Dorothy Wardle"/>
    <s v="Corporate"/>
    <s v="United States"/>
    <x v="115"/>
    <x v="3"/>
    <n v="28314"/>
    <s v="South"/>
    <s v="FUR-BO-10003433"/>
    <s v="Furniture"/>
    <s v="Bookcases"/>
    <s v="Sauder Cornerstone Collection Library"/>
    <x v="658"/>
    <n v="8"/>
    <n v="0.2"/>
    <n v="-32.219200000000022"/>
  </r>
  <r>
    <n v="5362"/>
    <s v="CA-2017-100951"/>
    <d v="2017-06-09T00:00:00"/>
    <d v="2017-06-10T00:00:00"/>
    <s v="First Class"/>
    <s v="NC-18625"/>
    <s v="Noah Childs"/>
    <s v="Corporate"/>
    <s v="United States"/>
    <x v="61"/>
    <x v="5"/>
    <n v="75217"/>
    <s v="Central"/>
    <s v="OFF-ST-10001496"/>
    <s v="Office Supplies"/>
    <s v="Storage"/>
    <s v="Standard Rollaway File with Lock"/>
    <x v="3908"/>
    <n v="5"/>
    <n v="0.2"/>
    <n v="54.056999999999988"/>
  </r>
  <r>
    <n v="5363"/>
    <s v="CA-2016-122017"/>
    <d v="2016-12-29T00:00:00"/>
    <d v="2017-01-02T00:00:00"/>
    <s v="Standard Class"/>
    <s v="CD-11920"/>
    <s v="Carlos Daly"/>
    <s v="Consumer"/>
    <s v="United States"/>
    <x v="391"/>
    <x v="41"/>
    <n v="67212"/>
    <s v="Central"/>
    <s v="FUR-FU-10000672"/>
    <s v="Furniture"/>
    <s v="Furnishings"/>
    <s v="Executive Impressions 10&quot; Spectator Wall Clock"/>
    <x v="3134"/>
    <n v="6"/>
    <n v="0"/>
    <n v="23.990399999999994"/>
  </r>
  <r>
    <n v="5364"/>
    <s v="CA-2016-122017"/>
    <d v="2016-12-29T00:00:00"/>
    <d v="2017-01-02T00:00:00"/>
    <s v="Standard Class"/>
    <s v="CD-11920"/>
    <s v="Carlos Daly"/>
    <s v="Consumer"/>
    <s v="United States"/>
    <x v="391"/>
    <x v="41"/>
    <n v="67212"/>
    <s v="Central"/>
    <s v="OFF-AP-10001293"/>
    <s v="Office Supplies"/>
    <s v="Appliances"/>
    <s v="Belkin 8 Outlet Surge Protector"/>
    <x v="3411"/>
    <n v="2"/>
    <n v="0"/>
    <n v="22.948799999999999"/>
  </r>
  <r>
    <n v="5365"/>
    <s v="CA-2014-123477"/>
    <d v="2014-01-18T00:00:00"/>
    <d v="2014-01-21T00:00:00"/>
    <s v="Second Class"/>
    <s v="DW-13195"/>
    <s v="David Wiener"/>
    <s v="Corporate"/>
    <s v="United States"/>
    <x v="24"/>
    <x v="21"/>
    <n v="97477"/>
    <s v="West"/>
    <s v="OFF-AP-10000692"/>
    <s v="Office Supplies"/>
    <s v="Appliances"/>
    <s v="Fellowes Mighty 8 Compact Surge Protector"/>
    <x v="2074"/>
    <n v="4"/>
    <n v="0.2"/>
    <n v="6.4864000000000033"/>
  </r>
  <r>
    <n v="5366"/>
    <s v="CA-2016-107790"/>
    <d v="2016-11-20T00:00:00"/>
    <d v="2016-11-24T00:00:00"/>
    <s v="Standard Class"/>
    <s v="EH-13990"/>
    <s v="Erica Hackney"/>
    <s v="Consumer"/>
    <s v="United States"/>
    <x v="12"/>
    <x v="5"/>
    <n v="77041"/>
    <s v="Central"/>
    <s v="TEC-PH-10004539"/>
    <s v="Technology"/>
    <s v="Phones"/>
    <s v="Wireless Extenders zBoost YX545 SOHO Signal Booster"/>
    <x v="3909"/>
    <n v="1"/>
    <n v="0.2"/>
    <n v="13.229299999999995"/>
  </r>
  <r>
    <n v="5367"/>
    <s v="CA-2017-158071"/>
    <d v="2017-06-10T00:00:00"/>
    <d v="2017-06-15T00:00:00"/>
    <s v="Standard Class"/>
    <s v="BD-11320"/>
    <s v="Bill Donatelli"/>
    <s v="Consumer"/>
    <s v="United States"/>
    <x v="4"/>
    <x v="4"/>
    <n v="98103"/>
    <s v="West"/>
    <s v="TEC-PH-10002923"/>
    <s v="Technology"/>
    <s v="Phones"/>
    <s v="Logitech B530 USB Headset - headset - Full size, Binaural"/>
    <x v="2550"/>
    <n v="3"/>
    <n v="0.2"/>
    <n v="7.7679000000000009"/>
  </r>
  <r>
    <n v="5368"/>
    <s v="CA-2017-158071"/>
    <d v="2017-06-10T00:00:00"/>
    <d v="2017-06-15T00:00:00"/>
    <s v="Standard Class"/>
    <s v="BD-11320"/>
    <s v="Bill Donatelli"/>
    <s v="Consumer"/>
    <s v="United States"/>
    <x v="4"/>
    <x v="4"/>
    <n v="98103"/>
    <s v="West"/>
    <s v="OFF-LA-10004689"/>
    <s v="Office Supplies"/>
    <s v="Labels"/>
    <s v="Avery 512"/>
    <x v="1057"/>
    <n v="4"/>
    <n v="0"/>
    <n v="5.4332000000000003"/>
  </r>
  <r>
    <n v="5369"/>
    <s v="CA-2017-158071"/>
    <d v="2017-06-10T00:00:00"/>
    <d v="2017-06-15T00:00:00"/>
    <s v="Standard Class"/>
    <s v="BD-11320"/>
    <s v="Bill Donatelli"/>
    <s v="Consumer"/>
    <s v="United States"/>
    <x v="4"/>
    <x v="4"/>
    <n v="98103"/>
    <s v="West"/>
    <s v="OFF-ST-10001228"/>
    <s v="Office Supplies"/>
    <s v="Storage"/>
    <s v="Personal File Boxes with Fold-Down Carry Handle"/>
    <x v="3910"/>
    <n v="1"/>
    <n v="0"/>
    <n v="3.8949999999999996"/>
  </r>
  <r>
    <n v="5370"/>
    <s v="CA-2017-147403"/>
    <d v="2017-09-10T00:00:00"/>
    <d v="2017-09-13T00:00:00"/>
    <s v="First Class"/>
    <s v="KH-16630"/>
    <s v="Ken Heidel"/>
    <s v="Corporate"/>
    <s v="United States"/>
    <x v="59"/>
    <x v="24"/>
    <n v="44312"/>
    <s v="East"/>
    <s v="OFF-PA-10003302"/>
    <s v="Office Supplies"/>
    <s v="Paper"/>
    <s v="Xerox 1906"/>
    <x v="633"/>
    <n v="3"/>
    <n v="0.2"/>
    <n v="28.706399999999991"/>
  </r>
  <r>
    <n v="5371"/>
    <s v="US-2017-136721"/>
    <d v="2017-04-08T00:00:00"/>
    <d v="2017-04-12T00:00:00"/>
    <s v="Standard Class"/>
    <s v="NH-18610"/>
    <s v="Nicole Hansen"/>
    <s v="Corporate"/>
    <s v="United States"/>
    <x v="423"/>
    <x v="12"/>
    <n v="48237"/>
    <s v="Central"/>
    <s v="FUR-FU-10004665"/>
    <s v="Furniture"/>
    <s v="Furnishings"/>
    <s v="3M Polarizing Task Lamp with Clamp Arm, Light Gray"/>
    <x v="2963"/>
    <n v="2"/>
    <n v="0"/>
    <n v="71.229600000000005"/>
  </r>
  <r>
    <n v="5372"/>
    <s v="US-2017-136721"/>
    <d v="2017-04-08T00:00:00"/>
    <d v="2017-04-12T00:00:00"/>
    <s v="Standard Class"/>
    <s v="NH-18610"/>
    <s v="Nicole Hansen"/>
    <s v="Corporate"/>
    <s v="United States"/>
    <x v="423"/>
    <x v="12"/>
    <n v="48237"/>
    <s v="Central"/>
    <s v="FUR-FU-10004188"/>
    <s v="Furniture"/>
    <s v="Furnishings"/>
    <s v="Luxo Professional Combination Clamp-On Lamps"/>
    <x v="3911"/>
    <n v="3"/>
    <n v="0"/>
    <n v="79.793999999999997"/>
  </r>
  <r>
    <n v="5373"/>
    <s v="CA-2015-118738"/>
    <d v="2015-10-24T00:00:00"/>
    <d v="2015-10-30T00:00:00"/>
    <s v="Standard Class"/>
    <s v="AG-10495"/>
    <s v="Andrew Gjertsen"/>
    <s v="Corporate"/>
    <s v="United States"/>
    <x v="12"/>
    <x v="5"/>
    <n v="77041"/>
    <s v="Central"/>
    <s v="OFF-PA-10003177"/>
    <s v="Office Supplies"/>
    <s v="Paper"/>
    <s v="Xerox 1999"/>
    <x v="12"/>
    <n v="3"/>
    <n v="0.2"/>
    <n v="5.4432"/>
  </r>
  <r>
    <n v="5374"/>
    <s v="CA-2015-118738"/>
    <d v="2015-10-24T00:00:00"/>
    <d v="2015-10-30T00:00:00"/>
    <s v="Standard Class"/>
    <s v="AG-10495"/>
    <s v="Andrew Gjertsen"/>
    <s v="Corporate"/>
    <s v="United States"/>
    <x v="12"/>
    <x v="5"/>
    <n v="77041"/>
    <s v="Central"/>
    <s v="FUR-TA-10002607"/>
    <s v="Furniture"/>
    <s v="Tables"/>
    <s v="KI Conference Tables"/>
    <x v="3912"/>
    <n v="7"/>
    <n v="0.3"/>
    <n v="-69.472199999999958"/>
  </r>
  <r>
    <n v="5375"/>
    <s v="CA-2015-118738"/>
    <d v="2015-10-24T00:00:00"/>
    <d v="2015-10-30T00:00:00"/>
    <s v="Standard Class"/>
    <s v="AG-10495"/>
    <s v="Andrew Gjertsen"/>
    <s v="Corporate"/>
    <s v="United States"/>
    <x v="12"/>
    <x v="5"/>
    <n v="77041"/>
    <s v="Central"/>
    <s v="OFF-PA-10001166"/>
    <s v="Office Supplies"/>
    <s v="Paper"/>
    <s v="Xerox 2"/>
    <x v="563"/>
    <n v="2"/>
    <n v="0.2"/>
    <n v="3.6288"/>
  </r>
  <r>
    <n v="5376"/>
    <s v="CA-2017-134152"/>
    <d v="2017-05-27T00:00:00"/>
    <d v="2017-05-31T00:00:00"/>
    <s v="Standard Class"/>
    <s v="RP-19855"/>
    <s v="Roy Phan"/>
    <s v="Corporate"/>
    <s v="United States"/>
    <x v="4"/>
    <x v="4"/>
    <n v="98103"/>
    <s v="West"/>
    <s v="TEC-AC-10004510"/>
    <s v="Technology"/>
    <s v="Accessories"/>
    <s v="Logitech Desktop MK120 Mouse and keyboard Combo"/>
    <x v="1548"/>
    <n v="6"/>
    <n v="0"/>
    <n v="9.8159999999999954"/>
  </r>
  <r>
    <n v="5377"/>
    <s v="CA-2017-134152"/>
    <d v="2017-05-27T00:00:00"/>
    <d v="2017-05-31T00:00:00"/>
    <s v="Standard Class"/>
    <s v="RP-19855"/>
    <s v="Roy Phan"/>
    <s v="Corporate"/>
    <s v="United States"/>
    <x v="4"/>
    <x v="4"/>
    <n v="98103"/>
    <s v="West"/>
    <s v="OFF-AR-10004062"/>
    <s v="Office Supplies"/>
    <s v="Art"/>
    <s v="Staples in misc. colors"/>
    <x v="974"/>
    <n v="3"/>
    <n v="0"/>
    <n v="7.86"/>
  </r>
  <r>
    <n v="5378"/>
    <s v="CA-2014-125542"/>
    <d v="2014-12-05T00:00:00"/>
    <d v="2014-12-07T00:00:00"/>
    <s v="First Class"/>
    <s v="NB-18655"/>
    <s v="Nona Balk"/>
    <s v="Corporate"/>
    <s v="United States"/>
    <x v="10"/>
    <x v="9"/>
    <n v="19134"/>
    <s v="East"/>
    <s v="OFF-EN-10000056"/>
    <s v="Office Supplies"/>
    <s v="Envelopes"/>
    <s v="Cameo Buff Policy Envelopes"/>
    <x v="3913"/>
    <n v="7"/>
    <n v="0.2"/>
    <n v="117.61469999999996"/>
  </r>
  <r>
    <n v="5379"/>
    <s v="CA-2014-125542"/>
    <d v="2014-12-05T00:00:00"/>
    <d v="2014-12-07T00:00:00"/>
    <s v="First Class"/>
    <s v="NB-18655"/>
    <s v="Nona Balk"/>
    <s v="Corporate"/>
    <s v="United States"/>
    <x v="10"/>
    <x v="9"/>
    <n v="19134"/>
    <s v="East"/>
    <s v="OFF-ST-10001469"/>
    <s v="Office Supplies"/>
    <s v="Storage"/>
    <s v="Fellowes Bankers Box Recycled Super Stor/Drawer"/>
    <x v="3914"/>
    <n v="4"/>
    <n v="0.2"/>
    <n v="-30.228800000000007"/>
  </r>
  <r>
    <n v="5380"/>
    <s v="CA-2016-136021"/>
    <d v="2016-08-14T00:00:00"/>
    <d v="2016-08-18T00:00:00"/>
    <s v="Standard Class"/>
    <s v="JM-15580"/>
    <s v="Jill Matthias"/>
    <s v="Consumer"/>
    <s v="United States"/>
    <x v="1"/>
    <x v="1"/>
    <n v="90045"/>
    <s v="West"/>
    <s v="OFF-PA-10000551"/>
    <s v="Office Supplies"/>
    <s v="Paper"/>
    <s v="Array Memo Cubes"/>
    <x v="3915"/>
    <n v="3"/>
    <n v="0"/>
    <n v="7.6145999999999994"/>
  </r>
  <r>
    <n v="5381"/>
    <s v="CA-2016-136021"/>
    <d v="2016-08-14T00:00:00"/>
    <d v="2016-08-18T00:00:00"/>
    <s v="Standard Class"/>
    <s v="JM-15580"/>
    <s v="Jill Matthias"/>
    <s v="Consumer"/>
    <s v="United States"/>
    <x v="1"/>
    <x v="1"/>
    <n v="90045"/>
    <s v="West"/>
    <s v="TEC-MA-10000423"/>
    <s v="Technology"/>
    <s v="Machines"/>
    <s v="Texas Instruments TI-34 Scientific Calculator"/>
    <x v="3916"/>
    <n v="6"/>
    <n v="0.2"/>
    <n v="35.623799999999996"/>
  </r>
  <r>
    <n v="5382"/>
    <s v="CA-2016-149195"/>
    <d v="2016-09-05T00:00:00"/>
    <d v="2016-09-07T00:00:00"/>
    <s v="Second Class"/>
    <s v="DM-13525"/>
    <s v="Don Miller"/>
    <s v="Corporate"/>
    <s v="United States"/>
    <x v="12"/>
    <x v="5"/>
    <n v="77070"/>
    <s v="Central"/>
    <s v="OFF-PA-10001870"/>
    <s v="Office Supplies"/>
    <s v="Paper"/>
    <s v="Xerox 202"/>
    <x v="233"/>
    <n v="5"/>
    <n v="0.2"/>
    <n v="9.0719999999999992"/>
  </r>
  <r>
    <n v="5383"/>
    <s v="CA-2016-149195"/>
    <d v="2016-09-05T00:00:00"/>
    <d v="2016-09-07T00:00:00"/>
    <s v="Second Class"/>
    <s v="DM-13525"/>
    <s v="Don Miller"/>
    <s v="Corporate"/>
    <s v="United States"/>
    <x v="12"/>
    <x v="5"/>
    <n v="77070"/>
    <s v="Central"/>
    <s v="OFF-FA-10001843"/>
    <s v="Office Supplies"/>
    <s v="Fasteners"/>
    <s v="Staples"/>
    <x v="3917"/>
    <n v="8"/>
    <n v="0.2"/>
    <n v="5.3352000000000004"/>
  </r>
  <r>
    <n v="5384"/>
    <s v="CA-2016-149195"/>
    <d v="2016-09-05T00:00:00"/>
    <d v="2016-09-07T00:00:00"/>
    <s v="Second Class"/>
    <s v="DM-13525"/>
    <s v="Don Miller"/>
    <s v="Corporate"/>
    <s v="United States"/>
    <x v="12"/>
    <x v="5"/>
    <n v="77070"/>
    <s v="Central"/>
    <s v="OFF-PA-10002036"/>
    <s v="Office Supplies"/>
    <s v="Paper"/>
    <s v="Xerox 1930"/>
    <x v="563"/>
    <n v="2"/>
    <n v="0.2"/>
    <n v="3.7584"/>
  </r>
  <r>
    <n v="5385"/>
    <s v="CA-2017-161410"/>
    <d v="2017-06-26T00:00:00"/>
    <d v="2017-07-03T00:00:00"/>
    <s v="Standard Class"/>
    <s v="CC-12220"/>
    <s v="Chris Cortes"/>
    <s v="Consumer"/>
    <s v="United States"/>
    <x v="10"/>
    <x v="9"/>
    <n v="19143"/>
    <s v="East"/>
    <s v="TEC-PH-10001760"/>
    <s v="Technology"/>
    <s v="Phones"/>
    <s v="Bose SoundLink Bluetooth Speaker"/>
    <x v="3918"/>
    <n v="3"/>
    <n v="0.4"/>
    <n v="41.79000000000002"/>
  </r>
  <r>
    <n v="5386"/>
    <s v="CA-2017-161410"/>
    <d v="2017-06-26T00:00:00"/>
    <d v="2017-07-03T00:00:00"/>
    <s v="Standard Class"/>
    <s v="CC-12220"/>
    <s v="Chris Cortes"/>
    <s v="Consumer"/>
    <s v="United States"/>
    <x v="10"/>
    <x v="9"/>
    <n v="19143"/>
    <s v="East"/>
    <s v="TEC-PH-10000673"/>
    <s v="Technology"/>
    <s v="Phones"/>
    <s v="Plantronics Voyager Pro HD - Bluetooth Headset"/>
    <x v="3919"/>
    <n v="14"/>
    <n v="0.4"/>
    <n v="72.788800000000037"/>
  </r>
  <r>
    <n v="5387"/>
    <s v="CA-2017-152786"/>
    <d v="2017-03-12T00:00:00"/>
    <d v="2017-03-17T00:00:00"/>
    <s v="Standard Class"/>
    <s v="GA-14725"/>
    <s v="Guy Armstrong"/>
    <s v="Consumer"/>
    <s v="United States"/>
    <x v="440"/>
    <x v="36"/>
    <n v="72756"/>
    <s v="South"/>
    <s v="OFF-BI-10000829"/>
    <s v="Office Supplies"/>
    <s v="Binders"/>
    <s v="Avery Non-Stick Binders"/>
    <x v="3920"/>
    <n v="9"/>
    <n v="0"/>
    <n v="18.5886"/>
  </r>
  <r>
    <n v="5388"/>
    <s v="CA-2017-164707"/>
    <d v="2017-02-18T00:00:00"/>
    <d v="2017-02-21T00:00:00"/>
    <s v="Second Class"/>
    <s v="CV-12805"/>
    <s v="Cynthia Voltz"/>
    <s v="Corporate"/>
    <s v="United States"/>
    <x v="1"/>
    <x v="1"/>
    <n v="90045"/>
    <s v="West"/>
    <s v="TEC-PH-10001924"/>
    <s v="Technology"/>
    <s v="Phones"/>
    <s v="iHome FM Clock Radio with Lightning Dock"/>
    <x v="3921"/>
    <n v="3"/>
    <n v="0.2"/>
    <n v="10.498500000000007"/>
  </r>
  <r>
    <n v="5389"/>
    <s v="CA-2017-164707"/>
    <d v="2017-02-18T00:00:00"/>
    <d v="2017-02-21T00:00:00"/>
    <s v="Second Class"/>
    <s v="CV-12805"/>
    <s v="Cynthia Voltz"/>
    <s v="Corporate"/>
    <s v="United States"/>
    <x v="1"/>
    <x v="1"/>
    <n v="90045"/>
    <s v="West"/>
    <s v="TEC-AC-10004864"/>
    <s v="Technology"/>
    <s v="Accessories"/>
    <s v="Memorex Micro Travel Drive 32 GB"/>
    <x v="3922"/>
    <n v="3"/>
    <n v="0"/>
    <n v="47.097900000000003"/>
  </r>
  <r>
    <n v="5390"/>
    <s v="CA-2017-164707"/>
    <d v="2017-02-18T00:00:00"/>
    <d v="2017-02-21T00:00:00"/>
    <s v="Second Class"/>
    <s v="CV-12805"/>
    <s v="Cynthia Voltz"/>
    <s v="Corporate"/>
    <s v="United States"/>
    <x v="1"/>
    <x v="1"/>
    <n v="90045"/>
    <s v="West"/>
    <s v="OFF-LA-10004345"/>
    <s v="Office Supplies"/>
    <s v="Labels"/>
    <s v="Avery 493"/>
    <x v="765"/>
    <n v="2"/>
    <n v="0"/>
    <n v="4.8117999999999999"/>
  </r>
  <r>
    <n v="5391"/>
    <s v="CA-2017-163874"/>
    <d v="2017-11-10T00:00:00"/>
    <d v="2017-11-12T00:00:00"/>
    <s v="Second Class"/>
    <s v="NC-18535"/>
    <s v="Nick Crebassa"/>
    <s v="Corporate"/>
    <s v="United States"/>
    <x v="4"/>
    <x v="4"/>
    <n v="98105"/>
    <s v="West"/>
    <s v="OFF-BI-10000088"/>
    <s v="Office Supplies"/>
    <s v="Binders"/>
    <s v="GBC Imprintable Covers"/>
    <x v="3643"/>
    <n v="3"/>
    <n v="0.2"/>
    <n v="9.5525999999999982"/>
  </r>
  <r>
    <n v="5392"/>
    <s v="US-2014-123183"/>
    <d v="2014-11-19T00:00:00"/>
    <d v="2014-11-25T00:00:00"/>
    <s v="Standard Class"/>
    <s v="GR-14560"/>
    <s v="Georgia Rosenberg"/>
    <s v="Corporate"/>
    <s v="United States"/>
    <x v="40"/>
    <x v="13"/>
    <n v="19805"/>
    <s v="East"/>
    <s v="OFF-LA-10002787"/>
    <s v="Office Supplies"/>
    <s v="Labels"/>
    <s v="Avery 480"/>
    <x v="3923"/>
    <n v="6"/>
    <n v="0"/>
    <n v="10.799999999999999"/>
  </r>
  <r>
    <n v="5393"/>
    <s v="US-2014-123183"/>
    <d v="2014-11-19T00:00:00"/>
    <d v="2014-11-25T00:00:00"/>
    <s v="Standard Class"/>
    <s v="GR-14560"/>
    <s v="Georgia Rosenberg"/>
    <s v="Corporate"/>
    <s v="United States"/>
    <x v="40"/>
    <x v="13"/>
    <n v="19805"/>
    <s v="East"/>
    <s v="OFF-LA-10001569"/>
    <s v="Office Supplies"/>
    <s v="Labels"/>
    <s v="Avery 499"/>
    <x v="745"/>
    <n v="2"/>
    <n v="0"/>
    <n v="4.5815999999999999"/>
  </r>
  <r>
    <n v="5394"/>
    <s v="US-2014-123183"/>
    <d v="2014-11-19T00:00:00"/>
    <d v="2014-11-25T00:00:00"/>
    <s v="Standard Class"/>
    <s v="GR-14560"/>
    <s v="Georgia Rosenberg"/>
    <s v="Corporate"/>
    <s v="United States"/>
    <x v="40"/>
    <x v="13"/>
    <n v="19805"/>
    <s v="East"/>
    <s v="OFF-BI-10002429"/>
    <s v="Office Supplies"/>
    <s v="Binders"/>
    <s v="Premier Elliptical Ring Binder, Black"/>
    <x v="3924"/>
    <n v="7"/>
    <n v="0"/>
    <n v="102.2784"/>
  </r>
  <r>
    <n v="5395"/>
    <s v="US-2014-123183"/>
    <d v="2014-11-19T00:00:00"/>
    <d v="2014-11-25T00:00:00"/>
    <s v="Standard Class"/>
    <s v="GR-14560"/>
    <s v="Georgia Rosenberg"/>
    <s v="Corporate"/>
    <s v="United States"/>
    <x v="40"/>
    <x v="13"/>
    <n v="19805"/>
    <s v="East"/>
    <s v="FUR-BO-10000362"/>
    <s v="Furniture"/>
    <s v="Bookcases"/>
    <s v="Sauder Inglewood Library Bookcases"/>
    <x v="3925"/>
    <n v="6"/>
    <n v="0"/>
    <n v="235.95240000000001"/>
  </r>
  <r>
    <n v="5396"/>
    <s v="CA-2014-104829"/>
    <d v="2014-11-18T00:00:00"/>
    <d v="2014-11-21T00:00:00"/>
    <s v="Second Class"/>
    <s v="JG-15805"/>
    <s v="John Grady"/>
    <s v="Corporate"/>
    <s v="United States"/>
    <x v="212"/>
    <x v="7"/>
    <n v="84604"/>
    <s v="West"/>
    <s v="OFF-PA-10003016"/>
    <s v="Office Supplies"/>
    <s v="Paper"/>
    <s v="Adams &quot;While You Were Out&quot; Message Pads"/>
    <x v="223"/>
    <n v="7"/>
    <n v="0"/>
    <n v="9.8909999999999982"/>
  </r>
  <r>
    <n v="5397"/>
    <s v="US-2016-147340"/>
    <d v="2016-09-24T00:00:00"/>
    <d v="2016-09-24T00:00:00"/>
    <s v="Same Day"/>
    <s v="EB-13750"/>
    <s v="Edward Becker"/>
    <s v="Corporate"/>
    <s v="United States"/>
    <x v="8"/>
    <x v="1"/>
    <n v="94110"/>
    <s v="West"/>
    <s v="FUR-FU-10002501"/>
    <s v="Furniture"/>
    <s v="Furnishings"/>
    <s v="Nu-Dell Executive Frame"/>
    <x v="1964"/>
    <n v="5"/>
    <n v="0"/>
    <n v="23.384"/>
  </r>
  <r>
    <n v="5398"/>
    <s v="CA-2016-145492"/>
    <d v="2016-11-20T00:00:00"/>
    <d v="2016-11-27T00:00:00"/>
    <s v="Standard Class"/>
    <s v="MC-17605"/>
    <s v="Matt Connell"/>
    <s v="Corporate"/>
    <s v="United States"/>
    <x v="1"/>
    <x v="1"/>
    <n v="90004"/>
    <s v="West"/>
    <s v="OFF-AP-10003622"/>
    <s v="Office Supplies"/>
    <s v="Appliances"/>
    <s v="Bravo II Megaboss 12-Amp Hard Body Upright, Replacement Belts, 2 Belts per Pack"/>
    <x v="3926"/>
    <n v="12"/>
    <n v="0"/>
    <n v="11.309999999999999"/>
  </r>
  <r>
    <n v="5399"/>
    <s v="CA-2016-163202"/>
    <d v="2016-09-27T00:00:00"/>
    <d v="2016-10-02T00:00:00"/>
    <s v="Standard Class"/>
    <s v="BM-11650"/>
    <s v="Brian Moss"/>
    <s v="Corporate"/>
    <s v="United States"/>
    <x v="152"/>
    <x v="24"/>
    <n v="43130"/>
    <s v="East"/>
    <s v="OFF-BI-10002764"/>
    <s v="Office Supplies"/>
    <s v="Binders"/>
    <s v="Recycled Pressboard Report Cover with Reinforced Top Hinge"/>
    <x v="3927"/>
    <n v="3"/>
    <n v="0.7"/>
    <n v="-2.0348999999999995"/>
  </r>
  <r>
    <n v="5400"/>
    <s v="CA-2016-117681"/>
    <d v="2016-04-09T00:00:00"/>
    <d v="2016-04-14T00:00:00"/>
    <s v="Standard Class"/>
    <s v="HF-14995"/>
    <s v="Herbert Flentye"/>
    <s v="Consumer"/>
    <s v="United States"/>
    <x v="1"/>
    <x v="1"/>
    <n v="90004"/>
    <s v="West"/>
    <s v="FUR-BO-10001798"/>
    <s v="Furniture"/>
    <s v="Bookcases"/>
    <s v="Bush Somerset Collection Bookcase"/>
    <x v="3123"/>
    <n v="5"/>
    <n v="0.15"/>
    <n v="6.5490000000000208"/>
  </r>
  <r>
    <n v="5401"/>
    <s v="CA-2017-132262"/>
    <d v="2017-09-21T00:00:00"/>
    <d v="2017-09-23T00:00:00"/>
    <s v="First Class"/>
    <s v="ML-18265"/>
    <s v="Muhammed Lee"/>
    <s v="Consumer"/>
    <s v="United States"/>
    <x v="4"/>
    <x v="4"/>
    <n v="98103"/>
    <s v="West"/>
    <s v="TEC-AC-10000158"/>
    <s v="Technology"/>
    <s v="Accessories"/>
    <s v="Sony 64GB Class 10 Micro SDHC R40 Memory Card"/>
    <x v="2257"/>
    <n v="2"/>
    <n v="0"/>
    <n v="15.1158"/>
  </r>
  <r>
    <n v="5402"/>
    <s v="CA-2017-132262"/>
    <d v="2017-09-21T00:00:00"/>
    <d v="2017-09-23T00:00:00"/>
    <s v="First Class"/>
    <s v="ML-18265"/>
    <s v="Muhammed Lee"/>
    <s v="Consumer"/>
    <s v="United States"/>
    <x v="4"/>
    <x v="4"/>
    <n v="98103"/>
    <s v="West"/>
    <s v="TEC-AC-10000303"/>
    <s v="Technology"/>
    <s v="Accessories"/>
    <s v="Logitech M510 Wireless Mouse"/>
    <x v="3928"/>
    <n v="2"/>
    <n v="0"/>
    <n v="26.3934"/>
  </r>
  <r>
    <n v="5403"/>
    <s v="CA-2017-123043"/>
    <d v="2017-08-24T00:00:00"/>
    <d v="2017-08-29T00:00:00"/>
    <s v="Standard Class"/>
    <s v="AH-10195"/>
    <s v="Alan Haines"/>
    <s v="Corporate"/>
    <s v="United States"/>
    <x v="20"/>
    <x v="15"/>
    <n v="10024"/>
    <s v="East"/>
    <s v="OFF-BI-10003910"/>
    <s v="Office Supplies"/>
    <s v="Binders"/>
    <s v="DXL Angle-View Binders with Locking Rings by Samsill"/>
    <x v="1072"/>
    <n v="4"/>
    <n v="0.2"/>
    <n v="7.71"/>
  </r>
  <r>
    <n v="5404"/>
    <s v="CA-2017-123043"/>
    <d v="2017-08-24T00:00:00"/>
    <d v="2017-08-29T00:00:00"/>
    <s v="Standard Class"/>
    <s v="AH-10195"/>
    <s v="Alan Haines"/>
    <s v="Corporate"/>
    <s v="United States"/>
    <x v="20"/>
    <x v="15"/>
    <n v="10024"/>
    <s v="East"/>
    <s v="OFF-BI-10000138"/>
    <s v="Office Supplies"/>
    <s v="Binders"/>
    <s v="Acco Translucent Poly Ring Binders"/>
    <x v="3929"/>
    <n v="1"/>
    <n v="0.2"/>
    <n v="1.3104"/>
  </r>
  <r>
    <n v="5405"/>
    <s v="US-2016-143280"/>
    <d v="2016-02-22T00:00:00"/>
    <d v="2016-02-26T00:00:00"/>
    <s v="Standard Class"/>
    <s v="TZ-21580"/>
    <s v="Tracy Zic"/>
    <s v="Consumer"/>
    <s v="United States"/>
    <x v="1"/>
    <x v="1"/>
    <n v="90045"/>
    <s v="West"/>
    <s v="TEC-PH-10002398"/>
    <s v="Technology"/>
    <s v="Phones"/>
    <s v="AT&amp;T 1070 Corded Phone"/>
    <x v="567"/>
    <n v="5"/>
    <n v="0.2"/>
    <n v="55.744999999999948"/>
  </r>
  <r>
    <n v="5406"/>
    <s v="US-2016-143280"/>
    <d v="2016-02-22T00:00:00"/>
    <d v="2016-02-26T00:00:00"/>
    <s v="Standard Class"/>
    <s v="TZ-21580"/>
    <s v="Tracy Zic"/>
    <s v="Consumer"/>
    <s v="United States"/>
    <x v="1"/>
    <x v="1"/>
    <n v="90045"/>
    <s v="West"/>
    <s v="TEC-AC-10003399"/>
    <s v="Technology"/>
    <s v="Accessories"/>
    <s v="Memorex Mini Travel Drive 64 GB USB 2.0 Flash Drive"/>
    <x v="2642"/>
    <n v="1"/>
    <n v="0"/>
    <n v="15.220800000000001"/>
  </r>
  <r>
    <n v="5407"/>
    <s v="US-2016-143280"/>
    <d v="2016-02-22T00:00:00"/>
    <d v="2016-02-26T00:00:00"/>
    <s v="Standard Class"/>
    <s v="TZ-21580"/>
    <s v="Tracy Zic"/>
    <s v="Consumer"/>
    <s v="United States"/>
    <x v="1"/>
    <x v="1"/>
    <n v="90045"/>
    <s v="West"/>
    <s v="OFF-FA-10000992"/>
    <s v="Office Supplies"/>
    <s v="Fasteners"/>
    <s v="Acco Clips to Go Binder Clips, 24 Clips in Two Sizes"/>
    <x v="1397"/>
    <n v="3"/>
    <n v="0"/>
    <n v="5.0054999999999996"/>
  </r>
  <r>
    <n v="5408"/>
    <s v="CA-2017-108854"/>
    <d v="2017-12-08T00:00:00"/>
    <d v="2017-12-14T00:00:00"/>
    <s v="Standard Class"/>
    <s v="DM-13345"/>
    <s v="Denise Monton"/>
    <s v="Corporate"/>
    <s v="United States"/>
    <x v="8"/>
    <x v="1"/>
    <n v="94109"/>
    <s v="West"/>
    <s v="OFF-PA-10003022"/>
    <s v="Office Supplies"/>
    <s v="Paper"/>
    <s v="Standard Line “While You Were Out” Hardbound Telephone Message Book"/>
    <x v="1190"/>
    <n v="4"/>
    <n v="0"/>
    <n v="40.443199999999997"/>
  </r>
  <r>
    <n v="5409"/>
    <s v="CA-2017-108854"/>
    <d v="2017-12-08T00:00:00"/>
    <d v="2017-12-14T00:00:00"/>
    <s v="Standard Class"/>
    <s v="DM-13345"/>
    <s v="Denise Monton"/>
    <s v="Corporate"/>
    <s v="United States"/>
    <x v="8"/>
    <x v="1"/>
    <n v="94109"/>
    <s v="West"/>
    <s v="OFF-BI-10002854"/>
    <s v="Office Supplies"/>
    <s v="Binders"/>
    <s v="Performers Binder/Pad Holder, Black"/>
    <x v="3930"/>
    <n v="1"/>
    <n v="0.2"/>
    <n v="8.4089999999999989"/>
  </r>
  <r>
    <n v="5410"/>
    <s v="CA-2017-108854"/>
    <d v="2017-12-08T00:00:00"/>
    <d v="2017-12-14T00:00:00"/>
    <s v="Standard Class"/>
    <s v="DM-13345"/>
    <s v="Denise Monton"/>
    <s v="Corporate"/>
    <s v="United States"/>
    <x v="8"/>
    <x v="1"/>
    <n v="94109"/>
    <s v="West"/>
    <s v="OFF-BI-10001670"/>
    <s v="Office Supplies"/>
    <s v="Binders"/>
    <s v="Vinyl Sectional Post Binders"/>
    <x v="3476"/>
    <n v="3"/>
    <n v="0.2"/>
    <n v="33.93"/>
  </r>
  <r>
    <n v="5411"/>
    <s v="CA-2017-108854"/>
    <d v="2017-12-08T00:00:00"/>
    <d v="2017-12-14T00:00:00"/>
    <s v="Standard Class"/>
    <s v="DM-13345"/>
    <s v="Denise Monton"/>
    <s v="Corporate"/>
    <s v="United States"/>
    <x v="8"/>
    <x v="1"/>
    <n v="94109"/>
    <s v="West"/>
    <s v="OFF-ST-10001837"/>
    <s v="Office Supplies"/>
    <s v="Storage"/>
    <s v="SAFCO Mobile Desk Side File, Wire Frame"/>
    <x v="3931"/>
    <n v="1"/>
    <n v="0"/>
    <n v="11.117599999999999"/>
  </r>
  <r>
    <n v="5412"/>
    <s v="CA-2017-166856"/>
    <d v="2017-09-18T00:00:00"/>
    <d v="2017-09-22T00:00:00"/>
    <s v="Standard Class"/>
    <s v="TS-21505"/>
    <s v="Tony Sayre"/>
    <s v="Consumer"/>
    <s v="United States"/>
    <x v="441"/>
    <x v="27"/>
    <n v="88101"/>
    <s v="West"/>
    <s v="OFF-BI-10002012"/>
    <s v="Office Supplies"/>
    <s v="Binders"/>
    <s v="Wilson Jones Easy Flow II Sheet Lifters"/>
    <x v="3932"/>
    <n v="7"/>
    <n v="0.2"/>
    <n v="3.5279999999999996"/>
  </r>
  <r>
    <n v="5413"/>
    <s v="CA-2017-166856"/>
    <d v="2017-09-18T00:00:00"/>
    <d v="2017-09-22T00:00:00"/>
    <s v="Standard Class"/>
    <s v="TS-21505"/>
    <s v="Tony Sayre"/>
    <s v="Consumer"/>
    <s v="United States"/>
    <x v="441"/>
    <x v="27"/>
    <n v="88101"/>
    <s v="West"/>
    <s v="TEC-AC-10004992"/>
    <s v="Technology"/>
    <s v="Accessories"/>
    <s v="Kingston Digital DataTraveler 64GB USB 2.0"/>
    <x v="3933"/>
    <n v="3"/>
    <n v="0"/>
    <n v="8.1071999999999917"/>
  </r>
  <r>
    <n v="5414"/>
    <s v="CA-2016-153157"/>
    <d v="2016-09-11T00:00:00"/>
    <d v="2016-09-14T00:00:00"/>
    <s v="First Class"/>
    <s v="TB-21625"/>
    <s v="Trudy Brown"/>
    <s v="Consumer"/>
    <s v="United States"/>
    <x v="391"/>
    <x v="41"/>
    <n v="67212"/>
    <s v="Central"/>
    <s v="TEC-PH-10003171"/>
    <s v="Technology"/>
    <s v="Phones"/>
    <s v="Plantronics Encore H101 Dual Earpieces Headset"/>
    <x v="3934"/>
    <n v="5"/>
    <n v="0"/>
    <n v="62.929999999999993"/>
  </r>
  <r>
    <n v="5415"/>
    <s v="US-2017-125647"/>
    <d v="2017-09-23T00:00:00"/>
    <d v="2017-09-28T00:00:00"/>
    <s v="Standard Class"/>
    <s v="LC-16870"/>
    <s v="Lena Cacioppo"/>
    <s v="Consumer"/>
    <s v="United States"/>
    <x v="22"/>
    <x v="10"/>
    <n v="60653"/>
    <s v="Central"/>
    <s v="OFF-AP-10000390"/>
    <s v="Office Supplies"/>
    <s v="Appliances"/>
    <s v="Euro Pro Shark Stick Mini Vacuum"/>
    <x v="3935"/>
    <n v="6"/>
    <n v="0.8"/>
    <n v="-197.57520000000002"/>
  </r>
  <r>
    <n v="5416"/>
    <s v="US-2017-125647"/>
    <d v="2017-09-23T00:00:00"/>
    <d v="2017-09-28T00:00:00"/>
    <s v="Standard Class"/>
    <s v="LC-16870"/>
    <s v="Lena Cacioppo"/>
    <s v="Consumer"/>
    <s v="United States"/>
    <x v="22"/>
    <x v="10"/>
    <n v="60653"/>
    <s v="Central"/>
    <s v="OFF-PA-10004888"/>
    <s v="Office Supplies"/>
    <s v="Paper"/>
    <s v="Xerox 217"/>
    <x v="561"/>
    <n v="4"/>
    <n v="0.2"/>
    <n v="7.2576000000000001"/>
  </r>
  <r>
    <n v="5417"/>
    <s v="US-2017-125647"/>
    <d v="2017-09-23T00:00:00"/>
    <d v="2017-09-28T00:00:00"/>
    <s v="Standard Class"/>
    <s v="LC-16870"/>
    <s v="Lena Cacioppo"/>
    <s v="Consumer"/>
    <s v="United States"/>
    <x v="22"/>
    <x v="10"/>
    <n v="60653"/>
    <s v="Central"/>
    <s v="TEC-PH-10004188"/>
    <s v="Technology"/>
    <s v="Phones"/>
    <s v="OtterBox Commuter Series Case - Samsung Galaxy S4"/>
    <x v="3936"/>
    <n v="2"/>
    <n v="0.2"/>
    <n v="-8.9963999999999995"/>
  </r>
  <r>
    <n v="5418"/>
    <s v="CA-2014-132542"/>
    <d v="2014-10-06T00:00:00"/>
    <d v="2014-10-08T00:00:00"/>
    <s v="Second Class"/>
    <s v="AM-10360"/>
    <s v="Alice McCarthy"/>
    <s v="Corporate"/>
    <s v="United States"/>
    <x v="155"/>
    <x v="8"/>
    <n v="68104"/>
    <s v="Central"/>
    <s v="OFF-BI-10004099"/>
    <s v="Office Supplies"/>
    <s v="Binders"/>
    <s v="GBC VeloBinder Strips"/>
    <x v="2601"/>
    <n v="2"/>
    <n v="0"/>
    <n v="7.68"/>
  </r>
  <r>
    <n v="5419"/>
    <s v="CA-2015-110877"/>
    <d v="2015-10-23T00:00:00"/>
    <d v="2015-10-26T00:00:00"/>
    <s v="First Class"/>
    <s v="JE-15715"/>
    <s v="Joe Elijah"/>
    <s v="Consumer"/>
    <s v="United States"/>
    <x v="12"/>
    <x v="5"/>
    <n v="77041"/>
    <s v="Central"/>
    <s v="OFF-PA-10004621"/>
    <s v="Office Supplies"/>
    <s v="Paper"/>
    <s v="Xerox 212"/>
    <x v="1590"/>
    <n v="7"/>
    <n v="0.2"/>
    <n v="12.700800000000001"/>
  </r>
  <r>
    <n v="5420"/>
    <s v="CA-2015-110877"/>
    <d v="2015-10-23T00:00:00"/>
    <d v="2015-10-26T00:00:00"/>
    <s v="First Class"/>
    <s v="JE-15715"/>
    <s v="Joe Elijah"/>
    <s v="Consumer"/>
    <s v="United States"/>
    <x v="12"/>
    <x v="5"/>
    <n v="77041"/>
    <s v="Central"/>
    <s v="TEC-PH-10002103"/>
    <s v="Technology"/>
    <s v="Phones"/>
    <s v="Jabra SPEAK 410"/>
    <x v="3937"/>
    <n v="2"/>
    <n v="0.2"/>
    <n v="15.038400000000003"/>
  </r>
  <r>
    <n v="5421"/>
    <s v="US-2016-151827"/>
    <d v="2016-03-31T00:00:00"/>
    <d v="2016-04-02T00:00:00"/>
    <s v="Second Class"/>
    <s v="CS-11950"/>
    <s v="Carlos Soltero"/>
    <s v="Consumer"/>
    <s v="United States"/>
    <x v="10"/>
    <x v="9"/>
    <n v="19134"/>
    <s v="East"/>
    <s v="TEC-PH-10002789"/>
    <s v="Technology"/>
    <s v="Phones"/>
    <s v="LG Exalt"/>
    <x v="804"/>
    <n v="3"/>
    <n v="0.4"/>
    <n v="-60.836100000000016"/>
  </r>
  <r>
    <n v="5422"/>
    <s v="US-2016-151827"/>
    <d v="2016-03-31T00:00:00"/>
    <d v="2016-04-02T00:00:00"/>
    <s v="Second Class"/>
    <s v="CS-11950"/>
    <s v="Carlos Soltero"/>
    <s v="Consumer"/>
    <s v="United States"/>
    <x v="10"/>
    <x v="9"/>
    <n v="19134"/>
    <s v="East"/>
    <s v="TEC-AC-10003289"/>
    <s v="Technology"/>
    <s v="Accessories"/>
    <s v="Anker Ultra-Slim Mini Bluetooth 3.0 Wireless Keyboard"/>
    <x v="236"/>
    <n v="2"/>
    <n v="0.2"/>
    <n v="1.1993999999999998"/>
  </r>
  <r>
    <n v="5423"/>
    <s v="US-2016-163258"/>
    <d v="2016-12-29T00:00:00"/>
    <d v="2017-01-02T00:00:00"/>
    <s v="Standard Class"/>
    <s v="PF-19225"/>
    <s v="Phillip Flathmann"/>
    <s v="Consumer"/>
    <s v="United States"/>
    <x v="1"/>
    <x v="1"/>
    <n v="90045"/>
    <s v="West"/>
    <s v="OFF-BI-10000138"/>
    <s v="Office Supplies"/>
    <s v="Binders"/>
    <s v="Acco Translucent Poly Ring Binders"/>
    <x v="3938"/>
    <n v="3"/>
    <n v="0.2"/>
    <n v="3.9312000000000005"/>
  </r>
  <r>
    <n v="5424"/>
    <s v="CA-2017-103009"/>
    <d v="2017-11-03T00:00:00"/>
    <d v="2017-11-05T00:00:00"/>
    <s v="Second Class"/>
    <s v="PJ-18835"/>
    <s v="Patrick Jones"/>
    <s v="Corporate"/>
    <s v="United States"/>
    <x v="102"/>
    <x v="0"/>
    <n v="40475"/>
    <s v="South"/>
    <s v="OFF-PA-10001215"/>
    <s v="Office Supplies"/>
    <s v="Paper"/>
    <s v="Xerox 1963"/>
    <x v="1603"/>
    <n v="5"/>
    <n v="0"/>
    <n v="11.879999999999999"/>
  </r>
  <r>
    <n v="5425"/>
    <s v="US-2017-120649"/>
    <d v="2017-01-20T00:00:00"/>
    <d v="2017-01-26T00:00:00"/>
    <s v="Standard Class"/>
    <s v="JF-15490"/>
    <s v="Jeremy Farry"/>
    <s v="Consumer"/>
    <s v="United States"/>
    <x v="416"/>
    <x v="29"/>
    <n v="6708"/>
    <s v="East"/>
    <s v="OFF-AR-10001545"/>
    <s v="Office Supplies"/>
    <s v="Art"/>
    <s v="Newell 326"/>
    <x v="2872"/>
    <n v="2"/>
    <n v="0"/>
    <n v="1.0207999999999999"/>
  </r>
  <r>
    <n v="5426"/>
    <s v="CA-2016-153598"/>
    <d v="2016-12-03T00:00:00"/>
    <d v="2016-12-06T00:00:00"/>
    <s v="First Class"/>
    <s v="NM-18520"/>
    <s v="Neoma Murray"/>
    <s v="Consumer"/>
    <s v="United States"/>
    <x v="1"/>
    <x v="1"/>
    <n v="90045"/>
    <s v="West"/>
    <s v="TEC-AC-10003870"/>
    <s v="Technology"/>
    <s v="Accessories"/>
    <s v="Logitech Z-906 Speaker sys - home theater - 5.1-CH"/>
    <x v="3939"/>
    <n v="5"/>
    <n v="0"/>
    <n v="659.98"/>
  </r>
  <r>
    <n v="5427"/>
    <s v="CA-2016-153598"/>
    <d v="2016-12-03T00:00:00"/>
    <d v="2016-12-06T00:00:00"/>
    <s v="First Class"/>
    <s v="NM-18520"/>
    <s v="Neoma Murray"/>
    <s v="Consumer"/>
    <s v="United States"/>
    <x v="1"/>
    <x v="1"/>
    <n v="90045"/>
    <s v="West"/>
    <s v="FUR-FU-10001085"/>
    <s v="Furniture"/>
    <s v="Furnishings"/>
    <s v="3M Polarizing Light Filter Sleeves"/>
    <x v="3940"/>
    <n v="6"/>
    <n v="0"/>
    <n v="51.47399999999999"/>
  </r>
  <r>
    <n v="5428"/>
    <s v="US-2016-108497"/>
    <d v="2016-06-14T00:00:00"/>
    <d v="2016-06-14T00:00:00"/>
    <s v="Same Day"/>
    <s v="MH-17290"/>
    <s v="Marc Harrigan"/>
    <s v="Home Office"/>
    <s v="United States"/>
    <x v="1"/>
    <x v="1"/>
    <n v="90036"/>
    <s v="West"/>
    <s v="FUR-BO-10004218"/>
    <s v="Furniture"/>
    <s v="Bookcases"/>
    <s v="Bush Heritage Pine Collection 5-Shelf Bookcase, Albany Pine Finish, *Special Order"/>
    <x v="3941"/>
    <n v="5"/>
    <n v="0.15"/>
    <n v="35.245000000000005"/>
  </r>
  <r>
    <n v="5429"/>
    <s v="CA-2016-113096"/>
    <d v="2016-09-02T00:00:00"/>
    <d v="2016-09-04T00:00:00"/>
    <s v="First Class"/>
    <s v="SZ-20035"/>
    <s v="Sam Zeldin"/>
    <s v="Home Office"/>
    <s v="United States"/>
    <x v="8"/>
    <x v="1"/>
    <n v="94122"/>
    <s v="West"/>
    <s v="OFF-ST-10003455"/>
    <s v="Office Supplies"/>
    <s v="Storage"/>
    <s v="Tenex File Box, Personal Filing Tote with Lid, Black"/>
    <x v="2063"/>
    <n v="3"/>
    <n v="0"/>
    <n v="12.097800000000001"/>
  </r>
  <r>
    <n v="5430"/>
    <s v="CA-2014-136861"/>
    <d v="2014-09-05T00:00:00"/>
    <d v="2014-09-07T00:00:00"/>
    <s v="First Class"/>
    <s v="PR-18880"/>
    <s v="Patrick Ryan"/>
    <s v="Consumer"/>
    <s v="United States"/>
    <x v="84"/>
    <x v="2"/>
    <n v="33710"/>
    <s v="South"/>
    <s v="FUR-FU-10001967"/>
    <s v="Furniture"/>
    <s v="Furnishings"/>
    <s v="Telescoping Adjustable Floor Lamp"/>
    <x v="236"/>
    <n v="2"/>
    <n v="0.2"/>
    <n v="1.9989999999999979"/>
  </r>
  <r>
    <n v="5431"/>
    <s v="CA-2017-117422"/>
    <d v="2017-10-21T00:00:00"/>
    <d v="2017-10-25T00:00:00"/>
    <s v="Standard Class"/>
    <s v="FC-14245"/>
    <s v="Frank Carlisle"/>
    <s v="Home Office"/>
    <s v="United States"/>
    <x v="80"/>
    <x v="24"/>
    <n v="44107"/>
    <s v="East"/>
    <s v="OFF-AP-10000938"/>
    <s v="Office Supplies"/>
    <s v="Appliances"/>
    <s v="Avanti 1.7 Cu. Ft. Refrigerator"/>
    <x v="224"/>
    <n v="2"/>
    <n v="0.2"/>
    <n v="16.156799999999997"/>
  </r>
  <r>
    <n v="5432"/>
    <s v="CA-2017-117422"/>
    <d v="2017-10-21T00:00:00"/>
    <d v="2017-10-25T00:00:00"/>
    <s v="Standard Class"/>
    <s v="FC-14245"/>
    <s v="Frank Carlisle"/>
    <s v="Home Office"/>
    <s v="United States"/>
    <x v="80"/>
    <x v="24"/>
    <n v="44107"/>
    <s v="East"/>
    <s v="OFF-PA-10002195"/>
    <s v="Office Supplies"/>
    <s v="Paper"/>
    <s v="RSVP Cards &amp; Envelopes, Blank White, 8-1/2&quot; X 11&quot;, 24 Cards/25 Envelopes/Set"/>
    <x v="3942"/>
    <n v="1"/>
    <n v="0.2"/>
    <n v="1.3715999999999999"/>
  </r>
  <r>
    <n v="5433"/>
    <s v="CA-2017-117422"/>
    <d v="2017-10-21T00:00:00"/>
    <d v="2017-10-25T00:00:00"/>
    <s v="Standard Class"/>
    <s v="FC-14245"/>
    <s v="Frank Carlisle"/>
    <s v="Home Office"/>
    <s v="United States"/>
    <x v="80"/>
    <x v="24"/>
    <n v="44107"/>
    <s v="East"/>
    <s v="OFF-BI-10002799"/>
    <s v="Office Supplies"/>
    <s v="Binders"/>
    <s v="SlimView Poly Binder, 3/8&quot;"/>
    <x v="3943"/>
    <n v="4"/>
    <n v="0.7"/>
    <n v="-4.9727999999999994"/>
  </r>
  <r>
    <n v="5434"/>
    <s v="CA-2017-129707"/>
    <d v="2017-04-25T00:00:00"/>
    <d v="2017-04-29T00:00:00"/>
    <s v="Standard Class"/>
    <s v="LH-16750"/>
    <s v="Larry Hughes"/>
    <s v="Consumer"/>
    <s v="United States"/>
    <x v="432"/>
    <x v="16"/>
    <n v="85224"/>
    <s v="West"/>
    <s v="OFF-AR-10000246"/>
    <s v="Office Supplies"/>
    <s v="Art"/>
    <s v="Newell 318"/>
    <x v="3944"/>
    <n v="4"/>
    <n v="0.2"/>
    <n v="0.66719999999999979"/>
  </r>
  <r>
    <n v="5435"/>
    <s v="CA-2015-160171"/>
    <d v="2015-10-19T00:00:00"/>
    <d v="2015-10-24T00:00:00"/>
    <s v="Standard Class"/>
    <s v="RM-19675"/>
    <s v="Robert Marley"/>
    <s v="Home Office"/>
    <s v="United States"/>
    <x v="1"/>
    <x v="1"/>
    <n v="90008"/>
    <s v="West"/>
    <s v="OFF-AP-10000275"/>
    <s v="Office Supplies"/>
    <s v="Appliances"/>
    <s v="Sanyo Counter Height Refrigerator with Crisper, 3.6 Cubic Foot, Stainless Steel/Black"/>
    <x v="3945"/>
    <n v="5"/>
    <n v="0"/>
    <n v="459.39599999999996"/>
  </r>
  <r>
    <n v="5436"/>
    <s v="CA-2015-160171"/>
    <d v="2015-10-19T00:00:00"/>
    <d v="2015-10-24T00:00:00"/>
    <s v="Standard Class"/>
    <s v="RM-19675"/>
    <s v="Robert Marley"/>
    <s v="Home Office"/>
    <s v="United States"/>
    <x v="1"/>
    <x v="1"/>
    <n v="90008"/>
    <s v="West"/>
    <s v="TEC-AC-10000892"/>
    <s v="Technology"/>
    <s v="Accessories"/>
    <s v="NETGEAR N750 Dual Band Wi-Fi Gigabit Router"/>
    <x v="3946"/>
    <n v="3"/>
    <n v="0"/>
    <n v="97.199999999999989"/>
  </r>
  <r>
    <n v="5437"/>
    <s v="CA-2014-103317"/>
    <d v="2014-07-05T00:00:00"/>
    <d v="2014-07-08T00:00:00"/>
    <s v="First Class"/>
    <s v="DM-13525"/>
    <s v="Don Miller"/>
    <s v="Corporate"/>
    <s v="United States"/>
    <x v="144"/>
    <x v="2"/>
    <n v="32137"/>
    <s v="South"/>
    <s v="FUR-FU-10001591"/>
    <s v="Furniture"/>
    <s v="Furnishings"/>
    <s v="Advantus Panel Wall Certificate Holder - 8.5x11"/>
    <x v="3947"/>
    <n v="2"/>
    <n v="0.2"/>
    <n v="5.3680000000000012"/>
  </r>
  <r>
    <n v="5438"/>
    <s v="CA-2014-103317"/>
    <d v="2014-07-05T00:00:00"/>
    <d v="2014-07-08T00:00:00"/>
    <s v="First Class"/>
    <s v="DM-13525"/>
    <s v="Don Miller"/>
    <s v="Corporate"/>
    <s v="United States"/>
    <x v="144"/>
    <x v="2"/>
    <n v="32137"/>
    <s v="South"/>
    <s v="OFF-BI-10001787"/>
    <s v="Office Supplies"/>
    <s v="Binders"/>
    <s v="Wilson Jones Four-Pocket Poly Binders"/>
    <x v="3948"/>
    <n v="5"/>
    <n v="0.7"/>
    <n v="-6.8669999999999973"/>
  </r>
  <r>
    <n v="5439"/>
    <s v="CA-2014-103317"/>
    <d v="2014-07-05T00:00:00"/>
    <d v="2014-07-08T00:00:00"/>
    <s v="First Class"/>
    <s v="DM-13525"/>
    <s v="Don Miller"/>
    <s v="Corporate"/>
    <s v="United States"/>
    <x v="144"/>
    <x v="2"/>
    <n v="32137"/>
    <s v="South"/>
    <s v="FUR-FU-10003192"/>
    <s v="Furniture"/>
    <s v="Furnishings"/>
    <s v="Luxo Adjustable Task Clamp Lamp"/>
    <x v="3949"/>
    <n v="3"/>
    <n v="0.2"/>
    <n v="15.991199999999992"/>
  </r>
  <r>
    <n v="5440"/>
    <s v="CA-2016-167115"/>
    <d v="2016-04-04T00:00:00"/>
    <d v="2016-04-09T00:00:00"/>
    <s v="Standard Class"/>
    <s v="EH-14185"/>
    <s v="Evan Henry"/>
    <s v="Consumer"/>
    <s v="United States"/>
    <x v="20"/>
    <x v="15"/>
    <n v="10035"/>
    <s v="East"/>
    <s v="OFF-BI-10004600"/>
    <s v="Office Supplies"/>
    <s v="Binders"/>
    <s v="Ibico Ibimaster 300 Manual Binding System"/>
    <x v="3950"/>
    <n v="2"/>
    <n v="0.2"/>
    <n v="183.99499999999998"/>
  </r>
  <r>
    <n v="5441"/>
    <s v="US-2017-153633"/>
    <d v="2017-11-13T00:00:00"/>
    <d v="2017-11-18T00:00:00"/>
    <s v="Second Class"/>
    <s v="TC-21295"/>
    <s v="Toby Carlisle"/>
    <s v="Consumer"/>
    <s v="United States"/>
    <x v="442"/>
    <x v="2"/>
    <n v="33458"/>
    <s v="South"/>
    <s v="OFF-AR-10002335"/>
    <s v="Office Supplies"/>
    <s v="Art"/>
    <s v="DIXON Oriole Pencils"/>
    <x v="3951"/>
    <n v="1"/>
    <n v="0.2"/>
    <n v="0.15480000000000005"/>
  </r>
  <r>
    <n v="5442"/>
    <s v="CA-2017-155929"/>
    <d v="2017-09-09T00:00:00"/>
    <d v="2017-09-13T00:00:00"/>
    <s v="Standard Class"/>
    <s v="AI-10855"/>
    <s v="Arianne Irving"/>
    <s v="Consumer"/>
    <s v="United States"/>
    <x v="220"/>
    <x v="16"/>
    <n v="85301"/>
    <s v="West"/>
    <s v="OFF-PA-10000859"/>
    <s v="Office Supplies"/>
    <s v="Paper"/>
    <s v="Unpadded Memo Slips"/>
    <x v="2925"/>
    <n v="2"/>
    <n v="0.2"/>
    <n v="2.3879999999999999"/>
  </r>
  <r>
    <n v="5443"/>
    <s v="CA-2015-148712"/>
    <d v="2015-04-17T00:00:00"/>
    <d v="2015-04-23T00:00:00"/>
    <s v="Standard Class"/>
    <s v="JM-15535"/>
    <s v="Jessica Myrick"/>
    <s v="Consumer"/>
    <s v="United States"/>
    <x v="20"/>
    <x v="15"/>
    <n v="10035"/>
    <s v="East"/>
    <s v="TEC-AC-10003198"/>
    <s v="Technology"/>
    <s v="Accessories"/>
    <s v="Enermax Acrylux Wireless Keyboard"/>
    <x v="921"/>
    <n v="1"/>
    <n v="0"/>
    <n v="36.851999999999997"/>
  </r>
  <r>
    <n v="5444"/>
    <s v="CA-2015-148712"/>
    <d v="2015-04-17T00:00:00"/>
    <d v="2015-04-23T00:00:00"/>
    <s v="Standard Class"/>
    <s v="JM-15535"/>
    <s v="Jessica Myrick"/>
    <s v="Consumer"/>
    <s v="United States"/>
    <x v="20"/>
    <x v="15"/>
    <n v="10035"/>
    <s v="East"/>
    <s v="OFF-BI-10001900"/>
    <s v="Office Supplies"/>
    <s v="Binders"/>
    <s v="DXL Angle-View Binders with Locking Rings, Black"/>
    <x v="3952"/>
    <n v="13"/>
    <n v="0.2"/>
    <n v="21.024899999999999"/>
  </r>
  <r>
    <n v="5445"/>
    <s v="CA-2015-148712"/>
    <d v="2015-04-17T00:00:00"/>
    <d v="2015-04-23T00:00:00"/>
    <s v="Standard Class"/>
    <s v="JM-15535"/>
    <s v="Jessica Myrick"/>
    <s v="Consumer"/>
    <s v="United States"/>
    <x v="20"/>
    <x v="15"/>
    <n v="10035"/>
    <s v="East"/>
    <s v="OFF-AR-10000614"/>
    <s v="Office Supplies"/>
    <s v="Art"/>
    <s v="Barrel Sharpener"/>
    <x v="3953"/>
    <n v="3"/>
    <n v="0"/>
    <n v="2.7845999999999997"/>
  </r>
  <r>
    <n v="5446"/>
    <s v="CA-2016-128307"/>
    <d v="2016-07-25T00:00:00"/>
    <d v="2016-07-29T00:00:00"/>
    <s v="Standard Class"/>
    <s v="BE-11335"/>
    <s v="Bill Eplett"/>
    <s v="Home Office"/>
    <s v="United States"/>
    <x v="12"/>
    <x v="5"/>
    <n v="77041"/>
    <s v="Central"/>
    <s v="OFF-EN-10003040"/>
    <s v="Office Supplies"/>
    <s v="Envelopes"/>
    <s v="Quality Park Security Envelopes"/>
    <x v="3954"/>
    <n v="1"/>
    <n v="0.2"/>
    <n v="7.0659000000000001"/>
  </r>
  <r>
    <n v="5447"/>
    <s v="US-2016-127425"/>
    <d v="2016-08-26T00:00:00"/>
    <d v="2016-08-31T00:00:00"/>
    <s v="Standard Class"/>
    <s v="DR-12880"/>
    <s v="Dan Reichenbach"/>
    <s v="Corporate"/>
    <s v="United States"/>
    <x v="20"/>
    <x v="15"/>
    <n v="10035"/>
    <s v="East"/>
    <s v="TEC-PH-10003442"/>
    <s v="Technology"/>
    <s v="Phones"/>
    <s v="Samsung Replacement EH64AVFWE Premium Headset"/>
    <x v="3955"/>
    <n v="6"/>
    <n v="0"/>
    <n v="8.25"/>
  </r>
  <r>
    <n v="5448"/>
    <s v="US-2016-127425"/>
    <d v="2016-08-26T00:00:00"/>
    <d v="2016-08-31T00:00:00"/>
    <s v="Standard Class"/>
    <s v="DR-12880"/>
    <s v="Dan Reichenbach"/>
    <s v="Corporate"/>
    <s v="United States"/>
    <x v="20"/>
    <x v="15"/>
    <n v="10035"/>
    <s v="East"/>
    <s v="TEC-AC-10002800"/>
    <s v="Technology"/>
    <s v="Accessories"/>
    <s v="Plantronics Audio 478 Stereo USB Headset"/>
    <x v="2932"/>
    <n v="5"/>
    <n v="0"/>
    <n v="87.482499999999987"/>
  </r>
  <r>
    <n v="5449"/>
    <s v="US-2014-119081"/>
    <d v="2014-09-12T00:00:00"/>
    <d v="2014-09-19T00:00:00"/>
    <s v="Standard Class"/>
    <s v="TA-21385"/>
    <s v="Tom Ashbrook"/>
    <s v="Home Office"/>
    <s v="United States"/>
    <x v="250"/>
    <x v="41"/>
    <n v="66062"/>
    <s v="Central"/>
    <s v="OFF-SU-10000157"/>
    <s v="Office Supplies"/>
    <s v="Supplies"/>
    <s v="Compact Automatic Electric Letter Opener"/>
    <x v="3956"/>
    <n v="3"/>
    <n v="0"/>
    <n v="7.158600000000007"/>
  </r>
  <r>
    <n v="5450"/>
    <s v="US-2014-119081"/>
    <d v="2014-09-12T00:00:00"/>
    <d v="2014-09-19T00:00:00"/>
    <s v="Standard Class"/>
    <s v="TA-21385"/>
    <s v="Tom Ashbrook"/>
    <s v="Home Office"/>
    <s v="United States"/>
    <x v="250"/>
    <x v="41"/>
    <n v="66062"/>
    <s v="Central"/>
    <s v="TEC-AC-10001542"/>
    <s v="Technology"/>
    <s v="Accessories"/>
    <s v="SanDisk Cruzer 16 GB USB Flash Drive"/>
    <x v="3957"/>
    <n v="5"/>
    <n v="0"/>
    <n v="10.905999999999993"/>
  </r>
  <r>
    <n v="5451"/>
    <s v="US-2014-119081"/>
    <d v="2014-09-12T00:00:00"/>
    <d v="2014-09-19T00:00:00"/>
    <s v="Standard Class"/>
    <s v="TA-21385"/>
    <s v="Tom Ashbrook"/>
    <s v="Home Office"/>
    <s v="United States"/>
    <x v="250"/>
    <x v="41"/>
    <n v="66062"/>
    <s v="Central"/>
    <s v="OFF-BI-10004519"/>
    <s v="Office Supplies"/>
    <s v="Binders"/>
    <s v="GBC DocuBind P100 Manual Binding Machine"/>
    <x v="3958"/>
    <n v="2"/>
    <n v="0"/>
    <n v="149.38199999999998"/>
  </r>
  <r>
    <n v="5452"/>
    <s v="US-2014-119081"/>
    <d v="2014-09-12T00:00:00"/>
    <d v="2014-09-19T00:00:00"/>
    <s v="Standard Class"/>
    <s v="TA-21385"/>
    <s v="Tom Ashbrook"/>
    <s v="Home Office"/>
    <s v="United States"/>
    <x v="250"/>
    <x v="41"/>
    <n v="66062"/>
    <s v="Central"/>
    <s v="FUR-FU-10003464"/>
    <s v="Furniture"/>
    <s v="Furnishings"/>
    <s v="Seth Thomas 8 1/2&quot; Cubicle Clock"/>
    <x v="1100"/>
    <n v="2"/>
    <n v="0"/>
    <n v="12.979199999999999"/>
  </r>
  <r>
    <n v="5453"/>
    <s v="CA-2016-140613"/>
    <d v="2016-07-22T00:00:00"/>
    <d v="2016-07-29T00:00:00"/>
    <s v="Standard Class"/>
    <s v="KN-16705"/>
    <s v="Kristina Nunn"/>
    <s v="Home Office"/>
    <s v="United States"/>
    <x v="306"/>
    <x v="33"/>
    <n v="89431"/>
    <s v="West"/>
    <s v="OFF-SU-10004261"/>
    <s v="Office Supplies"/>
    <s v="Supplies"/>
    <s v="Fiskars 8&quot; Scissors, 2/Pack"/>
    <x v="3959"/>
    <n v="5"/>
    <n v="0"/>
    <n v="24.997999999999987"/>
  </r>
  <r>
    <n v="5454"/>
    <s v="US-2017-108700"/>
    <d v="2017-05-19T00:00:00"/>
    <d v="2017-05-23T00:00:00"/>
    <s v="Standard Class"/>
    <s v="PJ-18835"/>
    <s v="Patrick Jones"/>
    <s v="Corporate"/>
    <s v="United States"/>
    <x v="179"/>
    <x v="10"/>
    <n v="61107"/>
    <s v="Central"/>
    <s v="OFF-PA-10004733"/>
    <s v="Office Supplies"/>
    <s v="Paper"/>
    <s v="Things To Do Today Spiral Book"/>
    <x v="3960"/>
    <n v="6"/>
    <n v="0.2"/>
    <n v="13.780799999999996"/>
  </r>
  <r>
    <n v="5455"/>
    <s v="CA-2017-160962"/>
    <d v="2017-04-28T00:00:00"/>
    <d v="2017-05-02T00:00:00"/>
    <s v="Standard Class"/>
    <s v="MC-17605"/>
    <s v="Matt Connell"/>
    <s v="Corporate"/>
    <s v="United States"/>
    <x v="10"/>
    <x v="9"/>
    <n v="19143"/>
    <s v="East"/>
    <s v="OFF-ST-10001325"/>
    <s v="Office Supplies"/>
    <s v="Storage"/>
    <s v="Sterilite Officeware Hinged File Box"/>
    <x v="3961"/>
    <n v="1"/>
    <n v="0.2"/>
    <n v="0.73360000000000003"/>
  </r>
  <r>
    <n v="5456"/>
    <s v="CA-2017-160962"/>
    <d v="2017-04-28T00:00:00"/>
    <d v="2017-05-02T00:00:00"/>
    <s v="Standard Class"/>
    <s v="MC-17605"/>
    <s v="Matt Connell"/>
    <s v="Corporate"/>
    <s v="United States"/>
    <x v="10"/>
    <x v="9"/>
    <n v="19143"/>
    <s v="East"/>
    <s v="OFF-AR-10003056"/>
    <s v="Office Supplies"/>
    <s v="Art"/>
    <s v="Newell 341"/>
    <x v="1312"/>
    <n v="2"/>
    <n v="0.2"/>
    <n v="0.77039999999999909"/>
  </r>
  <r>
    <n v="5457"/>
    <s v="CA-2017-130631"/>
    <d v="2017-12-29T00:00:00"/>
    <d v="2018-01-02T00:00:00"/>
    <s v="Standard Class"/>
    <s v="BS-11755"/>
    <s v="Bruce Stewart"/>
    <s v="Consumer"/>
    <s v="United States"/>
    <x v="156"/>
    <x v="4"/>
    <n v="98026"/>
    <s v="West"/>
    <s v="OFF-FA-10000089"/>
    <s v="Office Supplies"/>
    <s v="Fasteners"/>
    <s v="Acco Glide Clips"/>
    <x v="3962"/>
    <n v="5"/>
    <n v="0"/>
    <n v="9.6039999999999992"/>
  </r>
  <r>
    <n v="5458"/>
    <s v="CA-2017-130631"/>
    <d v="2017-12-29T00:00:00"/>
    <d v="2018-01-02T00:00:00"/>
    <s v="Standard Class"/>
    <s v="BS-11755"/>
    <s v="Bruce Stewart"/>
    <s v="Consumer"/>
    <s v="United States"/>
    <x v="156"/>
    <x v="4"/>
    <n v="98026"/>
    <s v="West"/>
    <s v="FUR-FU-10004093"/>
    <s v="Furniture"/>
    <s v="Furnishings"/>
    <s v="Hand-Finished Solid Wood Document Frame"/>
    <x v="3776"/>
    <n v="2"/>
    <n v="0"/>
    <n v="20.537999999999997"/>
  </r>
  <r>
    <n v="5459"/>
    <s v="CA-2017-116680"/>
    <d v="2017-09-04T00:00:00"/>
    <d v="2017-09-06T00:00:00"/>
    <s v="Second Class"/>
    <s v="PK-19075"/>
    <s v="Pete Kriz"/>
    <s v="Consumer"/>
    <s v="United States"/>
    <x v="8"/>
    <x v="1"/>
    <n v="94122"/>
    <s v="West"/>
    <s v="OFF-BI-10004022"/>
    <s v="Office Supplies"/>
    <s v="Binders"/>
    <s v="Acco Suede Grain Vinyl Round Ring Binder"/>
    <x v="3963"/>
    <n v="6"/>
    <n v="0.2"/>
    <n v="4.3367999999999993"/>
  </r>
  <r>
    <n v="5460"/>
    <s v="CA-2017-116680"/>
    <d v="2017-09-04T00:00:00"/>
    <d v="2017-09-06T00:00:00"/>
    <s v="Second Class"/>
    <s v="PK-19075"/>
    <s v="Pete Kriz"/>
    <s v="Consumer"/>
    <s v="United States"/>
    <x v="8"/>
    <x v="1"/>
    <n v="94122"/>
    <s v="West"/>
    <s v="FUR-TA-10001771"/>
    <s v="Furniture"/>
    <s v="Tables"/>
    <s v="Bush Cubix Conference Tables, Fully Assembled"/>
    <x v="3964"/>
    <n v="8"/>
    <n v="0.2"/>
    <n v="92.392000000000053"/>
  </r>
  <r>
    <n v="5461"/>
    <s v="US-2014-107405"/>
    <d v="2014-03-21T00:00:00"/>
    <d v="2014-03-25T00:00:00"/>
    <s v="Standard Class"/>
    <s v="TS-21205"/>
    <s v="Thomas Seio"/>
    <s v="Corporate"/>
    <s v="United States"/>
    <x v="153"/>
    <x v="3"/>
    <n v="28806"/>
    <s v="South"/>
    <s v="OFF-ST-10002301"/>
    <s v="Office Supplies"/>
    <s v="Storage"/>
    <s v="Tennsco Commercial Shelving"/>
    <x v="3965"/>
    <n v="1"/>
    <n v="0.2"/>
    <n v="-3.864600000000002"/>
  </r>
  <r>
    <n v="5462"/>
    <s v="CA-2017-101574"/>
    <d v="2017-09-28T00:00:00"/>
    <d v="2017-10-04T00:00:00"/>
    <s v="Standard Class"/>
    <s v="BD-11725"/>
    <s v="Bruce Degenhardt"/>
    <s v="Consumer"/>
    <s v="United States"/>
    <x v="1"/>
    <x v="1"/>
    <n v="90032"/>
    <s v="West"/>
    <s v="FUR-FU-10001706"/>
    <s v="Furniture"/>
    <s v="Furnishings"/>
    <s v="Longer-Life Soft White Bulbs"/>
    <x v="357"/>
    <n v="3"/>
    <n v="0"/>
    <n v="4.4352"/>
  </r>
  <r>
    <n v="5463"/>
    <s v="CA-2014-146591"/>
    <d v="2014-01-19T00:00:00"/>
    <d v="2014-01-20T00:00:00"/>
    <s v="First Class"/>
    <s v="TS-21340"/>
    <s v="Toby Swindell"/>
    <s v="Consumer"/>
    <s v="United States"/>
    <x v="48"/>
    <x v="16"/>
    <n v="85254"/>
    <s v="West"/>
    <s v="OFF-BI-10003676"/>
    <s v="Office Supplies"/>
    <s v="Binders"/>
    <s v="GBC Standard Recycled Report Covers, Clear Plastic Sheets"/>
    <x v="3966"/>
    <n v="10"/>
    <n v="0.7"/>
    <n v="-23.716000000000001"/>
  </r>
  <r>
    <n v="5464"/>
    <s v="CA-2014-146591"/>
    <d v="2014-01-19T00:00:00"/>
    <d v="2014-01-20T00:00:00"/>
    <s v="First Class"/>
    <s v="TS-21340"/>
    <s v="Toby Swindell"/>
    <s v="Consumer"/>
    <s v="United States"/>
    <x v="48"/>
    <x v="16"/>
    <n v="85254"/>
    <s v="West"/>
    <s v="OFF-PA-10000659"/>
    <s v="Office Supplies"/>
    <s v="Paper"/>
    <s v="TOPS Carbonless Receipt Book, Four 2-3/4 x 7-1/4 Money Receipts per Page"/>
    <x v="3967"/>
    <n v="4"/>
    <n v="0.2"/>
    <n v="19.622399999999999"/>
  </r>
  <r>
    <n v="5465"/>
    <s v="CA-2014-146591"/>
    <d v="2014-01-19T00:00:00"/>
    <d v="2014-01-20T00:00:00"/>
    <s v="First Class"/>
    <s v="TS-21340"/>
    <s v="Toby Swindell"/>
    <s v="Consumer"/>
    <s v="United States"/>
    <x v="48"/>
    <x v="16"/>
    <n v="85254"/>
    <s v="West"/>
    <s v="OFF-EN-10002504"/>
    <s v="Office Supplies"/>
    <s v="Envelopes"/>
    <s v="Tyvek  Top-Opening Peel &amp; Seel Envelopes, Plain White"/>
    <x v="3968"/>
    <n v="5"/>
    <n v="0.2"/>
    <n v="36.692999999999998"/>
  </r>
  <r>
    <n v="5466"/>
    <s v="CA-2014-146591"/>
    <d v="2014-01-19T00:00:00"/>
    <d v="2014-01-20T00:00:00"/>
    <s v="First Class"/>
    <s v="TS-21340"/>
    <s v="Toby Swindell"/>
    <s v="Consumer"/>
    <s v="United States"/>
    <x v="48"/>
    <x v="16"/>
    <n v="85254"/>
    <s v="West"/>
    <s v="FUR-BO-10001972"/>
    <s v="Furniture"/>
    <s v="Bookcases"/>
    <s v="O'Sullivan 4-Shelf Bookcase in Odessa Pine"/>
    <x v="3969"/>
    <n v="5"/>
    <n v="0.7"/>
    <n v="-320.59699999999998"/>
  </r>
  <r>
    <n v="5467"/>
    <s v="CA-2014-107706"/>
    <d v="2014-02-14T00:00:00"/>
    <d v="2014-02-19T00:00:00"/>
    <s v="Second Class"/>
    <s v="ST-20530"/>
    <s v="Shui Tom"/>
    <s v="Consumer"/>
    <s v="United States"/>
    <x v="12"/>
    <x v="5"/>
    <n v="77095"/>
    <s v="Central"/>
    <s v="OFF-PA-10000466"/>
    <s v="Office Supplies"/>
    <s v="Paper"/>
    <s v="Memo Book, 100 Message Capacity, 5 3/8” x 11”"/>
    <x v="3970"/>
    <n v="3"/>
    <n v="0.2"/>
    <n v="6.0659999999999989"/>
  </r>
  <r>
    <n v="5468"/>
    <s v="CA-2016-122448"/>
    <d v="2016-06-09T00:00:00"/>
    <d v="2016-06-14T00:00:00"/>
    <s v="Standard Class"/>
    <s v="DB-13210"/>
    <s v="Dean Braden"/>
    <s v="Consumer"/>
    <s v="United States"/>
    <x v="8"/>
    <x v="1"/>
    <n v="94109"/>
    <s v="West"/>
    <s v="FUR-CH-10002774"/>
    <s v="Furniture"/>
    <s v="Chairs"/>
    <s v="Global Deluxe Stacking Chair, Gray"/>
    <x v="1919"/>
    <n v="3"/>
    <n v="0.2"/>
    <n v="13.764599999999994"/>
  </r>
  <r>
    <n v="5469"/>
    <s v="CA-2014-132451"/>
    <d v="2014-09-26T00:00:00"/>
    <d v="2014-09-27T00:00:00"/>
    <s v="First Class"/>
    <s v="KF-16285"/>
    <s v="Karen Ferguson"/>
    <s v="Home Office"/>
    <s v="United States"/>
    <x v="70"/>
    <x v="1"/>
    <n v="92105"/>
    <s v="West"/>
    <s v="FUR-CH-10000454"/>
    <s v="Furniture"/>
    <s v="Chairs"/>
    <s v="Hon Deluxe Fabric Upholstered Stacking Chairs, Rounded Back"/>
    <x v="2282"/>
    <n v="3"/>
    <n v="0.2"/>
    <n v="73.19399999999996"/>
  </r>
  <r>
    <n v="5470"/>
    <s v="CA-2014-132451"/>
    <d v="2014-09-26T00:00:00"/>
    <d v="2014-09-27T00:00:00"/>
    <s v="First Class"/>
    <s v="KF-16285"/>
    <s v="Karen Ferguson"/>
    <s v="Home Office"/>
    <s v="United States"/>
    <x v="70"/>
    <x v="1"/>
    <n v="92105"/>
    <s v="West"/>
    <s v="OFF-PA-10004888"/>
    <s v="Office Supplies"/>
    <s v="Paper"/>
    <s v="Xerox 217"/>
    <x v="541"/>
    <n v="3"/>
    <n v="0"/>
    <n v="9.3312000000000008"/>
  </r>
  <r>
    <n v="5471"/>
    <s v="CA-2016-158547"/>
    <d v="2016-05-30T00:00:00"/>
    <d v="2016-06-04T00:00:00"/>
    <s v="Standard Class"/>
    <s v="JM-16195"/>
    <s v="Justin MacKendrick"/>
    <s v="Consumer"/>
    <s v="United States"/>
    <x v="57"/>
    <x v="24"/>
    <n v="45011"/>
    <s v="East"/>
    <s v="OFF-AP-10003842"/>
    <s v="Office Supplies"/>
    <s v="Appliances"/>
    <s v="Euro-Pro Shark Turbo Vacuum"/>
    <x v="3971"/>
    <n v="5"/>
    <n v="0.2"/>
    <n v="9.2939999999999969"/>
  </r>
  <r>
    <n v="5472"/>
    <s v="CA-2017-116946"/>
    <d v="2017-12-19T00:00:00"/>
    <d v="2017-12-23T00:00:00"/>
    <s v="Standard Class"/>
    <s v="TS-21505"/>
    <s v="Tony Sayre"/>
    <s v="Consumer"/>
    <s v="United States"/>
    <x v="117"/>
    <x v="22"/>
    <n v="80134"/>
    <s v="West"/>
    <s v="FUR-FU-10000320"/>
    <s v="Furniture"/>
    <s v="Furnishings"/>
    <s v="OIC Stacking Trays"/>
    <x v="3972"/>
    <n v="5"/>
    <n v="0.2"/>
    <n v="4.0080000000000009"/>
  </r>
  <r>
    <n v="5473"/>
    <s v="CA-2017-116946"/>
    <d v="2017-12-19T00:00:00"/>
    <d v="2017-12-23T00:00:00"/>
    <s v="Standard Class"/>
    <s v="TS-21505"/>
    <s v="Tony Sayre"/>
    <s v="Consumer"/>
    <s v="United States"/>
    <x v="117"/>
    <x v="22"/>
    <n v="80134"/>
    <s v="West"/>
    <s v="OFF-ST-10002554"/>
    <s v="Office Supplies"/>
    <s v="Storage"/>
    <s v="Tennsco Industrial Shelving"/>
    <x v="1617"/>
    <n v="2"/>
    <n v="0.2"/>
    <n v="-17.607599999999998"/>
  </r>
  <r>
    <n v="5474"/>
    <s v="CA-2017-116946"/>
    <d v="2017-12-19T00:00:00"/>
    <d v="2017-12-23T00:00:00"/>
    <s v="Standard Class"/>
    <s v="TS-21505"/>
    <s v="Tony Sayre"/>
    <s v="Consumer"/>
    <s v="United States"/>
    <x v="117"/>
    <x v="22"/>
    <n v="80134"/>
    <s v="West"/>
    <s v="FUR-BO-10000468"/>
    <s v="Furniture"/>
    <s v="Bookcases"/>
    <s v="O'Sullivan 2-Shelf Heavy-Duty Bookcases"/>
    <x v="3973"/>
    <n v="7"/>
    <n v="0.7"/>
    <n v="-183.6323999999999"/>
  </r>
  <r>
    <n v="5475"/>
    <s v="CA-2017-121741"/>
    <d v="2017-12-26T00:00:00"/>
    <d v="2017-12-26T00:00:00"/>
    <s v="Same Day"/>
    <s v="YC-21895"/>
    <s v="Yoseph Carroll"/>
    <s v="Corporate"/>
    <s v="United States"/>
    <x v="9"/>
    <x v="8"/>
    <n v="68025"/>
    <s v="Central"/>
    <s v="OFF-ST-10004459"/>
    <s v="Office Supplies"/>
    <s v="Storage"/>
    <s v="Tennsco Single-Tier Lockers"/>
    <x v="3974"/>
    <n v="2"/>
    <n v="0"/>
    <n v="37.533999999999992"/>
  </r>
  <r>
    <n v="5476"/>
    <s v="CA-2017-169691"/>
    <d v="2017-06-15T00:00:00"/>
    <d v="2017-06-18T00:00:00"/>
    <s v="First Class"/>
    <s v="Dp-13240"/>
    <s v="Dean percer"/>
    <s v="Home Office"/>
    <s v="United States"/>
    <x v="349"/>
    <x v="11"/>
    <n v="55369"/>
    <s v="Central"/>
    <s v="OFF-LA-10002312"/>
    <s v="Office Supplies"/>
    <s v="Labels"/>
    <s v="Avery 490"/>
    <x v="1851"/>
    <n v="3"/>
    <n v="0"/>
    <n v="22.200000000000003"/>
  </r>
  <r>
    <n v="5477"/>
    <s v="CA-2017-169691"/>
    <d v="2017-06-15T00:00:00"/>
    <d v="2017-06-18T00:00:00"/>
    <s v="First Class"/>
    <s v="Dp-13240"/>
    <s v="Dean percer"/>
    <s v="Home Office"/>
    <s v="United States"/>
    <x v="349"/>
    <x v="11"/>
    <n v="55369"/>
    <s v="Central"/>
    <s v="OFF-ST-10001291"/>
    <s v="Office Supplies"/>
    <s v="Storage"/>
    <s v="Tenex Personal Self-Stacking Standard File Box, Black/Gray"/>
    <x v="3975"/>
    <n v="5"/>
    <n v="0"/>
    <n v="22.828499999999998"/>
  </r>
  <r>
    <n v="5478"/>
    <s v="CA-2017-169691"/>
    <d v="2017-06-15T00:00:00"/>
    <d v="2017-06-18T00:00:00"/>
    <s v="First Class"/>
    <s v="Dp-13240"/>
    <s v="Dean percer"/>
    <s v="Home Office"/>
    <s v="United States"/>
    <x v="349"/>
    <x v="11"/>
    <n v="55369"/>
    <s v="Central"/>
    <s v="OFF-PA-10003022"/>
    <s v="Office Supplies"/>
    <s v="Paper"/>
    <s v="Xerox 1992"/>
    <x v="1465"/>
    <n v="3"/>
    <n v="0"/>
    <n v="8.7906000000000013"/>
  </r>
  <r>
    <n v="5479"/>
    <s v="CA-2016-121356"/>
    <d v="2016-11-20T00:00:00"/>
    <d v="2016-11-24T00:00:00"/>
    <s v="Standard Class"/>
    <s v="SJ-20500"/>
    <s v="Shirley Jackson"/>
    <s v="Consumer"/>
    <s v="United States"/>
    <x v="46"/>
    <x v="13"/>
    <n v="19711"/>
    <s v="East"/>
    <s v="OFF-BI-10002133"/>
    <s v="Office Supplies"/>
    <s v="Binders"/>
    <s v="Wilson Jones Elliptical Ring 3 1/2&quot; Capacity Binders, 800 sheets"/>
    <x v="3233"/>
    <n v="3"/>
    <n v="0"/>
    <n v="62.915999999999997"/>
  </r>
  <r>
    <n v="5480"/>
    <s v="CA-2014-101770"/>
    <d v="2014-03-31T00:00:00"/>
    <d v="2014-04-04T00:00:00"/>
    <s v="Standard Class"/>
    <s v="KB-16240"/>
    <s v="Karen Bern"/>
    <s v="Corporate"/>
    <s v="United States"/>
    <x v="100"/>
    <x v="2"/>
    <n v="33180"/>
    <s v="South"/>
    <s v="OFF-BI-10001097"/>
    <s v="Office Supplies"/>
    <s v="Binders"/>
    <s v="Avery Hole Reinforcements"/>
    <x v="3976"/>
    <n v="1"/>
    <n v="0.7"/>
    <n v="-1.3082999999999996"/>
  </r>
  <r>
    <n v="5481"/>
    <s v="CA-2017-105487"/>
    <d v="2017-10-08T00:00:00"/>
    <d v="2017-10-14T00:00:00"/>
    <s v="Standard Class"/>
    <s v="CS-12250"/>
    <s v="Chris Selesnick"/>
    <s v="Corporate"/>
    <s v="United States"/>
    <x v="70"/>
    <x v="1"/>
    <n v="92105"/>
    <s v="West"/>
    <s v="TEC-PH-10001336"/>
    <s v="Technology"/>
    <s v="Phones"/>
    <s v="Digium D40 VoIP phone"/>
    <x v="3977"/>
    <n v="1"/>
    <n v="0.2"/>
    <n v="11.609099999999998"/>
  </r>
  <r>
    <n v="5482"/>
    <s v="CA-2017-105487"/>
    <d v="2017-10-08T00:00:00"/>
    <d v="2017-10-14T00:00:00"/>
    <s v="Standard Class"/>
    <s v="CS-12250"/>
    <s v="Chris Selesnick"/>
    <s v="Corporate"/>
    <s v="United States"/>
    <x v="70"/>
    <x v="1"/>
    <n v="92105"/>
    <s v="West"/>
    <s v="TEC-AC-10002305"/>
    <s v="Technology"/>
    <s v="Accessories"/>
    <s v="KeyTronic E03601U1 - Keyboard - Beige"/>
    <x v="3978"/>
    <n v="2"/>
    <n v="0"/>
    <n v="6.4799999999999969"/>
  </r>
  <r>
    <n v="5483"/>
    <s v="CA-2017-105487"/>
    <d v="2017-10-08T00:00:00"/>
    <d v="2017-10-14T00:00:00"/>
    <s v="Standard Class"/>
    <s v="CS-12250"/>
    <s v="Chris Selesnick"/>
    <s v="Corporate"/>
    <s v="United States"/>
    <x v="70"/>
    <x v="1"/>
    <n v="92105"/>
    <s v="West"/>
    <s v="TEC-AC-10003610"/>
    <s v="Technology"/>
    <s v="Accessories"/>
    <s v="Logitech Illuminated - Keyboard"/>
    <x v="3979"/>
    <n v="4"/>
    <n v="0"/>
    <n v="115.1808"/>
  </r>
  <r>
    <n v="5484"/>
    <s v="CA-2017-105487"/>
    <d v="2017-10-08T00:00:00"/>
    <d v="2017-10-14T00:00:00"/>
    <s v="Standard Class"/>
    <s v="CS-12250"/>
    <s v="Chris Selesnick"/>
    <s v="Corporate"/>
    <s v="United States"/>
    <x v="70"/>
    <x v="1"/>
    <n v="92105"/>
    <s v="West"/>
    <s v="OFF-ST-10002301"/>
    <s v="Office Supplies"/>
    <s v="Storage"/>
    <s v="Tennsco Commercial Shelving"/>
    <x v="1390"/>
    <n v="2"/>
    <n v="0"/>
    <n v="0.40679999999999694"/>
  </r>
  <r>
    <n v="5485"/>
    <s v="CA-2017-148999"/>
    <d v="2017-01-30T00:00:00"/>
    <d v="2017-02-04T00:00:00"/>
    <s v="Standard Class"/>
    <s v="EB-13870"/>
    <s v="Emily Burns"/>
    <s v="Consumer"/>
    <s v="United States"/>
    <x v="100"/>
    <x v="2"/>
    <n v="33142"/>
    <s v="South"/>
    <s v="FUR-CH-10002044"/>
    <s v="Furniture"/>
    <s v="Chairs"/>
    <s v="Office Star - Contemporary Task Swivel chair with 2-way adjustable arms, Plum"/>
    <x v="3442"/>
    <n v="4"/>
    <n v="0.2"/>
    <n v="-68.1096"/>
  </r>
  <r>
    <n v="5486"/>
    <s v="CA-2014-107573"/>
    <d v="2014-12-12T00:00:00"/>
    <d v="2014-12-17T00:00:00"/>
    <s v="Standard Class"/>
    <s v="PB-19150"/>
    <s v="Philip Brown"/>
    <s v="Consumer"/>
    <s v="United States"/>
    <x v="100"/>
    <x v="2"/>
    <n v="33178"/>
    <s v="South"/>
    <s v="OFF-EN-10001099"/>
    <s v="Office Supplies"/>
    <s v="Envelopes"/>
    <s v="Staple envelope"/>
    <x v="3032"/>
    <n v="3"/>
    <n v="0.2"/>
    <n v="7.6283999999999974"/>
  </r>
  <r>
    <n v="5487"/>
    <s v="CA-2015-156608"/>
    <d v="2015-10-24T00:00:00"/>
    <d v="2015-10-29T00:00:00"/>
    <s v="Standard Class"/>
    <s v="MT-18070"/>
    <s v="Michelle Tran"/>
    <s v="Home Office"/>
    <s v="United States"/>
    <x v="52"/>
    <x v="5"/>
    <n v="78207"/>
    <s v="Central"/>
    <s v="OFF-BI-10004140"/>
    <s v="Office Supplies"/>
    <s v="Binders"/>
    <s v="Avery Non-Stick Binders"/>
    <x v="3980"/>
    <n v="4"/>
    <n v="0.8"/>
    <n v="-6.2860000000000031"/>
  </r>
  <r>
    <n v="5488"/>
    <s v="CA-2017-134495"/>
    <d v="2017-04-01T00:00:00"/>
    <d v="2017-04-04T00:00:00"/>
    <s v="Second Class"/>
    <s v="BF-11020"/>
    <s v="Barry Französisch"/>
    <s v="Corporate"/>
    <s v="United States"/>
    <x v="108"/>
    <x v="2"/>
    <n v="32216"/>
    <s v="South"/>
    <s v="TEC-PH-10004897"/>
    <s v="Technology"/>
    <s v="Phones"/>
    <s v="Mediabridge Sport Armband iPhone 5s"/>
    <x v="112"/>
    <n v="3"/>
    <n v="0.2"/>
    <n v="-5.694300000000001"/>
  </r>
  <r>
    <n v="5489"/>
    <s v="CA-2017-134495"/>
    <d v="2017-04-01T00:00:00"/>
    <d v="2017-04-04T00:00:00"/>
    <s v="Second Class"/>
    <s v="BF-11020"/>
    <s v="Barry Französisch"/>
    <s v="Corporate"/>
    <s v="United States"/>
    <x v="108"/>
    <x v="2"/>
    <n v="32216"/>
    <s v="South"/>
    <s v="OFF-LA-10000262"/>
    <s v="Office Supplies"/>
    <s v="Labels"/>
    <s v="Avery 494"/>
    <x v="303"/>
    <n v="3"/>
    <n v="0.2"/>
    <n v="2.0358000000000001"/>
  </r>
  <r>
    <n v="5490"/>
    <s v="CA-2017-134495"/>
    <d v="2017-04-01T00:00:00"/>
    <d v="2017-04-04T00:00:00"/>
    <s v="Second Class"/>
    <s v="BF-11020"/>
    <s v="Barry Französisch"/>
    <s v="Corporate"/>
    <s v="United States"/>
    <x v="108"/>
    <x v="2"/>
    <n v="32216"/>
    <s v="South"/>
    <s v="OFF-AP-10002222"/>
    <s v="Office Supplies"/>
    <s v="Appliances"/>
    <s v="Staple holder"/>
    <x v="3981"/>
    <n v="3"/>
    <n v="0.2"/>
    <n v="1.8207000000000013"/>
  </r>
  <r>
    <n v="5491"/>
    <s v="CA-2017-134495"/>
    <d v="2017-04-01T00:00:00"/>
    <d v="2017-04-04T00:00:00"/>
    <s v="Second Class"/>
    <s v="BF-11020"/>
    <s v="Barry Französisch"/>
    <s v="Corporate"/>
    <s v="United States"/>
    <x v="108"/>
    <x v="2"/>
    <n v="32216"/>
    <s v="South"/>
    <s v="FUR-CH-10003774"/>
    <s v="Furniture"/>
    <s v="Chairs"/>
    <s v="Global Wood Trimmed Manager's Task Chair, Khaki"/>
    <x v="287"/>
    <n v="3"/>
    <n v="0.2"/>
    <n v="-19.105800000000016"/>
  </r>
  <r>
    <n v="5492"/>
    <s v="CA-2017-164098"/>
    <d v="2017-01-26T00:00:00"/>
    <d v="2017-01-27T00:00:00"/>
    <s v="First Class"/>
    <s v="CG-12520"/>
    <s v="Claire Gute"/>
    <s v="Consumer"/>
    <s v="United States"/>
    <x v="12"/>
    <x v="5"/>
    <n v="77070"/>
    <s v="Central"/>
    <s v="OFF-ST-10000615"/>
    <s v="Office Supplies"/>
    <s v="Storage"/>
    <s v="SimpliFile Personal File, Black Granite, 15w x 6-15/16d x 11-1/4h"/>
    <x v="1333"/>
    <n v="2"/>
    <n v="0.2"/>
    <n v="1.8160000000000016"/>
  </r>
  <r>
    <n v="5493"/>
    <s v="CA-2014-105249"/>
    <d v="2014-11-28T00:00:00"/>
    <d v="2014-11-28T00:00:00"/>
    <s v="Same Day"/>
    <s v="DH-13675"/>
    <s v="Duane Huffman"/>
    <s v="Home Office"/>
    <s v="United States"/>
    <x v="8"/>
    <x v="1"/>
    <n v="94122"/>
    <s v="West"/>
    <s v="OFF-SU-10001225"/>
    <s v="Office Supplies"/>
    <s v="Supplies"/>
    <s v="Staple remover"/>
    <x v="351"/>
    <n v="2"/>
    <n v="0"/>
    <n v="0.14719999999999978"/>
  </r>
  <r>
    <n v="5494"/>
    <s v="CA-2014-105249"/>
    <d v="2014-11-28T00:00:00"/>
    <d v="2014-11-28T00:00:00"/>
    <s v="Same Day"/>
    <s v="DH-13675"/>
    <s v="Duane Huffman"/>
    <s v="Home Office"/>
    <s v="United States"/>
    <x v="8"/>
    <x v="1"/>
    <n v="94122"/>
    <s v="West"/>
    <s v="OFF-LA-10002043"/>
    <s v="Office Supplies"/>
    <s v="Labels"/>
    <s v="Avery 489"/>
    <x v="1417"/>
    <n v="4"/>
    <n v="0"/>
    <n v="19.872"/>
  </r>
  <r>
    <n v="5495"/>
    <s v="CA-2014-105249"/>
    <d v="2014-11-28T00:00:00"/>
    <d v="2014-11-28T00:00:00"/>
    <s v="Same Day"/>
    <s v="DH-13675"/>
    <s v="Duane Huffman"/>
    <s v="Home Office"/>
    <s v="United States"/>
    <x v="8"/>
    <x v="1"/>
    <n v="94122"/>
    <s v="West"/>
    <s v="FUR-BO-10000330"/>
    <s v="Furniture"/>
    <s v="Bookcases"/>
    <s v="Sauder Camden County Barrister Bookcase, Planked Cherry Finish"/>
    <x v="1527"/>
    <n v="4"/>
    <n v="0.15"/>
    <n v="-4.8391999999999769"/>
  </r>
  <r>
    <n v="5496"/>
    <s v="CA-2015-113523"/>
    <d v="2015-09-04T00:00:00"/>
    <d v="2015-09-08T00:00:00"/>
    <s v="Standard Class"/>
    <s v="SC-20440"/>
    <s v="Shaun Chance"/>
    <s v="Corporate"/>
    <s v="United States"/>
    <x v="10"/>
    <x v="9"/>
    <n v="19140"/>
    <s v="East"/>
    <s v="OFF-BI-10001249"/>
    <s v="Office Supplies"/>
    <s v="Binders"/>
    <s v="Avery Heavy-Duty EZD View Binder with Locking Rings"/>
    <x v="3056"/>
    <n v="4"/>
    <n v="0.7"/>
    <n v="-6.1247999999999987"/>
  </r>
  <r>
    <n v="5497"/>
    <s v="CA-2017-117821"/>
    <d v="2017-06-12T00:00:00"/>
    <d v="2017-06-16T00:00:00"/>
    <s v="Standard Class"/>
    <s v="HG-15025"/>
    <s v="Hunter Glantz"/>
    <s v="Consumer"/>
    <s v="United States"/>
    <x v="292"/>
    <x v="24"/>
    <n v="43302"/>
    <s v="East"/>
    <s v="TEC-AC-10004469"/>
    <s v="Technology"/>
    <s v="Accessories"/>
    <s v="Microsoft Sculpt Comfort Mouse"/>
    <x v="3982"/>
    <n v="2"/>
    <n v="0.2"/>
    <n v="19.176000000000002"/>
  </r>
  <r>
    <n v="5498"/>
    <s v="CA-2017-164378"/>
    <d v="2017-07-15T00:00:00"/>
    <d v="2017-07-18T00:00:00"/>
    <s v="Second Class"/>
    <s v="MM-18055"/>
    <s v="Michelle Moray"/>
    <s v="Consumer"/>
    <s v="United States"/>
    <x v="20"/>
    <x v="15"/>
    <n v="10024"/>
    <s v="East"/>
    <s v="OFF-AR-10001177"/>
    <s v="Office Supplies"/>
    <s v="Art"/>
    <s v="Newell 349"/>
    <x v="2637"/>
    <n v="2"/>
    <n v="0"/>
    <n v="1.9023999999999992"/>
  </r>
  <r>
    <n v="5499"/>
    <s v="CA-2017-164378"/>
    <d v="2017-07-15T00:00:00"/>
    <d v="2017-07-18T00:00:00"/>
    <s v="Second Class"/>
    <s v="MM-18055"/>
    <s v="Michelle Moray"/>
    <s v="Consumer"/>
    <s v="United States"/>
    <x v="20"/>
    <x v="15"/>
    <n v="10024"/>
    <s v="East"/>
    <s v="OFF-LA-10000634"/>
    <s v="Office Supplies"/>
    <s v="Labels"/>
    <s v="Avery 509"/>
    <x v="1507"/>
    <n v="3"/>
    <n v="0"/>
    <n v="3.6017999999999999"/>
  </r>
  <r>
    <n v="5500"/>
    <s v="CA-2017-164378"/>
    <d v="2017-07-15T00:00:00"/>
    <d v="2017-07-18T00:00:00"/>
    <s v="Second Class"/>
    <s v="MM-18055"/>
    <s v="Michelle Moray"/>
    <s v="Consumer"/>
    <s v="United States"/>
    <x v="20"/>
    <x v="15"/>
    <n v="10024"/>
    <s v="East"/>
    <s v="TEC-AC-10004708"/>
    <s v="Technology"/>
    <s v="Accessories"/>
    <s v="Sony 32GB Class 10 Micro SDHC R40 Memory Card"/>
    <x v="365"/>
    <n v="2"/>
    <n v="0"/>
    <n v="8.7989999999999995"/>
  </r>
  <r>
    <n v="5501"/>
    <s v="CA-2017-164378"/>
    <d v="2017-07-15T00:00:00"/>
    <d v="2017-07-18T00:00:00"/>
    <s v="Second Class"/>
    <s v="MM-18055"/>
    <s v="Michelle Moray"/>
    <s v="Consumer"/>
    <s v="United States"/>
    <x v="20"/>
    <x v="15"/>
    <n v="10024"/>
    <s v="East"/>
    <s v="FUR-CH-10002084"/>
    <s v="Furniture"/>
    <s v="Chairs"/>
    <s v="Hon Mobius Operator's Chair"/>
    <x v="3983"/>
    <n v="6"/>
    <n v="0.1"/>
    <n v="88.552800000000005"/>
  </r>
  <r>
    <n v="5502"/>
    <s v="CA-2017-164378"/>
    <d v="2017-07-15T00:00:00"/>
    <d v="2017-07-18T00:00:00"/>
    <s v="Second Class"/>
    <s v="MM-18055"/>
    <s v="Michelle Moray"/>
    <s v="Consumer"/>
    <s v="United States"/>
    <x v="20"/>
    <x v="15"/>
    <n v="10024"/>
    <s v="East"/>
    <s v="OFF-PA-10004519"/>
    <s v="Office Supplies"/>
    <s v="Paper"/>
    <s v="Spiral Phone Message Books with Labels by Adams"/>
    <x v="2482"/>
    <n v="2"/>
    <n v="0"/>
    <n v="4.3904000000000005"/>
  </r>
  <r>
    <n v="5503"/>
    <s v="CA-2017-127782"/>
    <d v="2017-11-02T00:00:00"/>
    <d v="2017-11-06T00:00:00"/>
    <s v="Standard Class"/>
    <s v="TH-21115"/>
    <s v="Thea Hudgings"/>
    <s v="Corporate"/>
    <s v="United States"/>
    <x v="10"/>
    <x v="9"/>
    <n v="19140"/>
    <s v="East"/>
    <s v="FUR-FU-10001847"/>
    <s v="Furniture"/>
    <s v="Furnishings"/>
    <s v="Eldon Image Series Black Desk Accessories"/>
    <x v="3984"/>
    <n v="1"/>
    <n v="0.2"/>
    <n v="0.66239999999999977"/>
  </r>
  <r>
    <n v="5504"/>
    <s v="CA-2017-127782"/>
    <d v="2017-11-02T00:00:00"/>
    <d v="2017-11-06T00:00:00"/>
    <s v="Standard Class"/>
    <s v="TH-21115"/>
    <s v="Thea Hudgings"/>
    <s v="Corporate"/>
    <s v="United States"/>
    <x v="10"/>
    <x v="9"/>
    <n v="19140"/>
    <s v="East"/>
    <s v="OFF-AP-10001962"/>
    <s v="Office Supplies"/>
    <s v="Appliances"/>
    <s v="Black &amp; Decker Filter for Double Action Dustbuster Cordless Vac BLDV7210"/>
    <x v="3985"/>
    <n v="3"/>
    <n v="0.2"/>
    <n v="1.2584999999999997"/>
  </r>
  <r>
    <n v="5505"/>
    <s v="CA-2017-127782"/>
    <d v="2017-11-02T00:00:00"/>
    <d v="2017-11-06T00:00:00"/>
    <s v="Standard Class"/>
    <s v="TH-21115"/>
    <s v="Thea Hudgings"/>
    <s v="Corporate"/>
    <s v="United States"/>
    <x v="10"/>
    <x v="9"/>
    <n v="19140"/>
    <s v="East"/>
    <s v="OFF-EN-10003845"/>
    <s v="Office Supplies"/>
    <s v="Envelopes"/>
    <s v="Colored Envelopes"/>
    <x v="3179"/>
    <n v="3"/>
    <n v="0.2"/>
    <n v="2.8781999999999992"/>
  </r>
  <r>
    <n v="5506"/>
    <s v="CA-2017-127782"/>
    <d v="2017-11-02T00:00:00"/>
    <d v="2017-11-06T00:00:00"/>
    <s v="Standard Class"/>
    <s v="TH-21115"/>
    <s v="Thea Hudgings"/>
    <s v="Corporate"/>
    <s v="United States"/>
    <x v="10"/>
    <x v="9"/>
    <n v="19140"/>
    <s v="East"/>
    <s v="TEC-PH-10001817"/>
    <s v="Technology"/>
    <s v="Phones"/>
    <s v="Wilson Electronics DB Pro Signal Booster"/>
    <x v="3986"/>
    <n v="4"/>
    <n v="0.4"/>
    <n v="-186.15999999999997"/>
  </r>
  <r>
    <n v="5507"/>
    <s v="US-2016-162026"/>
    <d v="2016-10-08T00:00:00"/>
    <d v="2016-10-08T00:00:00"/>
    <s v="Same Day"/>
    <s v="JE-15745"/>
    <s v="Joel Eaton"/>
    <s v="Consumer"/>
    <s v="United States"/>
    <x v="1"/>
    <x v="1"/>
    <n v="90036"/>
    <s v="West"/>
    <s v="OFF-PA-10000167"/>
    <s v="Office Supplies"/>
    <s v="Paper"/>
    <s v="Xerox 1925"/>
    <x v="1168"/>
    <n v="2"/>
    <n v="0"/>
    <n v="27.881999999999998"/>
  </r>
  <r>
    <n v="5508"/>
    <s v="CA-2016-150000"/>
    <d v="2016-04-08T00:00:00"/>
    <d v="2016-04-14T00:00:00"/>
    <s v="Standard Class"/>
    <s v="PG-18820"/>
    <s v="Patrick Gardner"/>
    <s v="Consumer"/>
    <s v="United States"/>
    <x v="214"/>
    <x v="32"/>
    <n v="30080"/>
    <s v="South"/>
    <s v="OFF-EN-10002973"/>
    <s v="Office Supplies"/>
    <s v="Envelopes"/>
    <s v="Ampad #10 Peel &amp; Seel Holiday Envelopes"/>
    <x v="1429"/>
    <n v="4"/>
    <n v="0"/>
    <n v="8.6016000000000012"/>
  </r>
  <r>
    <n v="5509"/>
    <s v="CA-2015-168529"/>
    <d v="2015-10-08T00:00:00"/>
    <d v="2015-10-12T00:00:00"/>
    <s v="Standard Class"/>
    <s v="MB-17305"/>
    <s v="Maria Bertelson"/>
    <s v="Consumer"/>
    <s v="United States"/>
    <x v="8"/>
    <x v="1"/>
    <n v="94122"/>
    <s v="West"/>
    <s v="FUR-FU-10001588"/>
    <s v="Furniture"/>
    <s v="Furnishings"/>
    <s v="Deflect-o SuperTray Unbreakable Stackable Tray, Letter, Black"/>
    <x v="1228"/>
    <n v="5"/>
    <n v="0"/>
    <n v="62.736999999999995"/>
  </r>
  <r>
    <n v="5510"/>
    <s v="US-2017-152569"/>
    <d v="2017-05-15T00:00:00"/>
    <d v="2017-05-20T00:00:00"/>
    <s v="Standard Class"/>
    <s v="JD-16015"/>
    <s v="Joy Daniels"/>
    <s v="Consumer"/>
    <s v="United States"/>
    <x v="22"/>
    <x v="10"/>
    <n v="60653"/>
    <s v="Central"/>
    <s v="OFF-PA-10001736"/>
    <s v="Office Supplies"/>
    <s v="Paper"/>
    <s v="Xerox 1880"/>
    <x v="3987"/>
    <n v="2"/>
    <n v="0.2"/>
    <n v="19.137599999999992"/>
  </r>
  <r>
    <n v="5511"/>
    <s v="US-2017-152569"/>
    <d v="2017-05-15T00:00:00"/>
    <d v="2017-05-20T00:00:00"/>
    <s v="Standard Class"/>
    <s v="JD-16015"/>
    <s v="Joy Daniels"/>
    <s v="Consumer"/>
    <s v="United States"/>
    <x v="22"/>
    <x v="10"/>
    <n v="60653"/>
    <s v="Central"/>
    <s v="TEC-PH-10002185"/>
    <s v="Technology"/>
    <s v="Phones"/>
    <s v="QVS USB Car Charger 2-Port 2.1Amp for iPod/iPhone/iPad/iPad 2/iPad 3"/>
    <x v="3988"/>
    <n v="2"/>
    <n v="0.2"/>
    <n v="3.4749999999999996"/>
  </r>
  <r>
    <n v="5512"/>
    <s v="US-2014-137680"/>
    <d v="2014-02-24T00:00:00"/>
    <d v="2014-03-02T00:00:00"/>
    <s v="Standard Class"/>
    <s v="JH-15430"/>
    <s v="Jennifer Halladay"/>
    <s v="Consumer"/>
    <s v="United States"/>
    <x v="261"/>
    <x v="21"/>
    <n v="97504"/>
    <s v="West"/>
    <s v="OFF-PA-10000174"/>
    <s v="Office Supplies"/>
    <s v="Paper"/>
    <s v="Message Book, Wirebound, Four 5 1/2&quot; X 4&quot; Forms/Pg., 200 Dupl. Sets/Book"/>
    <x v="2731"/>
    <n v="4"/>
    <n v="0.2"/>
    <n v="11.102399999999996"/>
  </r>
  <r>
    <n v="5513"/>
    <s v="US-2014-137680"/>
    <d v="2014-02-24T00:00:00"/>
    <d v="2014-03-02T00:00:00"/>
    <s v="Standard Class"/>
    <s v="JH-15430"/>
    <s v="Jennifer Halladay"/>
    <s v="Consumer"/>
    <s v="United States"/>
    <x v="261"/>
    <x v="21"/>
    <n v="97504"/>
    <s v="West"/>
    <s v="OFF-PA-10000069"/>
    <s v="Office Supplies"/>
    <s v="Paper"/>
    <s v="TOPS 4 x 6 Fluorescent Color Memo Sheets, 500 Sheets per Pack"/>
    <x v="3989"/>
    <n v="3"/>
    <n v="0.2"/>
    <n v="7.6868999999999996"/>
  </r>
  <r>
    <n v="5514"/>
    <s v="CA-2015-103177"/>
    <d v="2015-05-30T00:00:00"/>
    <d v="2015-06-01T00:00:00"/>
    <s v="First Class"/>
    <s v="EN-13780"/>
    <s v="Edward Nazzal"/>
    <s v="Consumer"/>
    <s v="United States"/>
    <x v="20"/>
    <x v="15"/>
    <n v="10009"/>
    <s v="East"/>
    <s v="TEC-PH-10001795"/>
    <s v="Technology"/>
    <s v="Phones"/>
    <s v="RCA H5401RE1 DECT 6.0 4-Line Cordless Handset With Caller ID/Call Waiting"/>
    <x v="764"/>
    <n v="3"/>
    <n v="0"/>
    <n v="2.3996999999999815"/>
  </r>
  <r>
    <n v="5515"/>
    <s v="CA-2015-103177"/>
    <d v="2015-05-30T00:00:00"/>
    <d v="2015-06-01T00:00:00"/>
    <s v="First Class"/>
    <s v="EN-13780"/>
    <s v="Edward Nazzal"/>
    <s v="Consumer"/>
    <s v="United States"/>
    <x v="20"/>
    <x v="15"/>
    <n v="10009"/>
    <s v="East"/>
    <s v="OFF-AP-10004540"/>
    <s v="Office Supplies"/>
    <s v="Appliances"/>
    <s v="Eureka The Boss Lite 10-Amp Upright Vacuum, Blue"/>
    <x v="1985"/>
    <n v="2"/>
    <n v="0"/>
    <n v="44.889600000000002"/>
  </r>
  <r>
    <n v="5516"/>
    <s v="CA-2015-103177"/>
    <d v="2015-05-30T00:00:00"/>
    <d v="2015-06-01T00:00:00"/>
    <s v="First Class"/>
    <s v="EN-13780"/>
    <s v="Edward Nazzal"/>
    <s v="Consumer"/>
    <s v="United States"/>
    <x v="20"/>
    <x v="15"/>
    <n v="10009"/>
    <s v="East"/>
    <s v="TEC-PH-10001527"/>
    <s v="Technology"/>
    <s v="Phones"/>
    <s v="Plantronics MX500i Earset"/>
    <x v="3680"/>
    <n v="3"/>
    <n v="0"/>
    <n v="3.8654999999999973"/>
  </r>
  <r>
    <n v="5517"/>
    <s v="US-2016-138408"/>
    <d v="2016-11-18T00:00:00"/>
    <d v="2016-11-21T00:00:00"/>
    <s v="Second Class"/>
    <s v="KC-16255"/>
    <s v="Karen Carlisle"/>
    <s v="Corporate"/>
    <s v="United States"/>
    <x v="114"/>
    <x v="19"/>
    <n v="35810"/>
    <s v="South"/>
    <s v="TEC-AC-10003870"/>
    <s v="Technology"/>
    <s v="Accessories"/>
    <s v="Logitech Z-906 Speaker sys - home theater - 5.1-CH"/>
    <x v="3990"/>
    <n v="4"/>
    <n v="0"/>
    <n v="527.98400000000004"/>
  </r>
  <r>
    <n v="5518"/>
    <s v="CA-2017-117667"/>
    <d v="2017-12-04T00:00:00"/>
    <d v="2017-12-09T00:00:00"/>
    <s v="Standard Class"/>
    <s v="MS-17980"/>
    <s v="Michael Stewart"/>
    <s v="Corporate"/>
    <s v="United States"/>
    <x v="10"/>
    <x v="9"/>
    <n v="19134"/>
    <s v="East"/>
    <s v="FUR-CH-10004540"/>
    <s v="Furniture"/>
    <s v="Chairs"/>
    <s v="Global Chrome Stack Chair"/>
    <x v="3991"/>
    <n v="10"/>
    <n v="0.3"/>
    <n v="-10.283999999999992"/>
  </r>
  <r>
    <n v="5519"/>
    <s v="CA-2017-117667"/>
    <d v="2017-12-04T00:00:00"/>
    <d v="2017-12-09T00:00:00"/>
    <s v="Standard Class"/>
    <s v="MS-17980"/>
    <s v="Michael Stewart"/>
    <s v="Corporate"/>
    <s v="United States"/>
    <x v="10"/>
    <x v="9"/>
    <n v="19134"/>
    <s v="East"/>
    <s v="FUR-FU-10004093"/>
    <s v="Furniture"/>
    <s v="Furnishings"/>
    <s v="Hand-Finished Solid Wood Document Frame"/>
    <x v="3992"/>
    <n v="2"/>
    <n v="0.2"/>
    <n v="6.8459999999999965"/>
  </r>
  <r>
    <n v="5520"/>
    <s v="CA-2017-117667"/>
    <d v="2017-12-04T00:00:00"/>
    <d v="2017-12-09T00:00:00"/>
    <s v="Standard Class"/>
    <s v="MS-17980"/>
    <s v="Michael Stewart"/>
    <s v="Corporate"/>
    <s v="United States"/>
    <x v="10"/>
    <x v="9"/>
    <n v="19134"/>
    <s v="East"/>
    <s v="OFF-AR-10000716"/>
    <s v="Office Supplies"/>
    <s v="Art"/>
    <s v="DIXON Ticonderoga Erasable Checking Pencils"/>
    <x v="2569"/>
    <n v="3"/>
    <n v="0.2"/>
    <n v="3.1806000000000005"/>
  </r>
  <r>
    <n v="5521"/>
    <s v="CA-2017-117667"/>
    <d v="2017-12-04T00:00:00"/>
    <d v="2017-12-09T00:00:00"/>
    <s v="Standard Class"/>
    <s v="MS-17980"/>
    <s v="Michael Stewart"/>
    <s v="Corporate"/>
    <s v="United States"/>
    <x v="10"/>
    <x v="9"/>
    <n v="19134"/>
    <s v="East"/>
    <s v="OFF-PA-10002709"/>
    <s v="Office Supplies"/>
    <s v="Paper"/>
    <s v="Xerox 1956"/>
    <x v="100"/>
    <n v="5"/>
    <n v="0.2"/>
    <n v="8.6709999999999994"/>
  </r>
  <r>
    <n v="5522"/>
    <s v="CA-2017-117667"/>
    <d v="2017-12-04T00:00:00"/>
    <d v="2017-12-09T00:00:00"/>
    <s v="Standard Class"/>
    <s v="MS-17980"/>
    <s v="Michael Stewart"/>
    <s v="Corporate"/>
    <s v="United States"/>
    <x v="10"/>
    <x v="9"/>
    <n v="19134"/>
    <s v="East"/>
    <s v="TEC-AC-10000580"/>
    <s v="Technology"/>
    <s v="Accessories"/>
    <s v="Logitech G13 Programmable Gameboard with LCD Display"/>
    <x v="1309"/>
    <n v="4"/>
    <n v="0.2"/>
    <n v="-28.796399999999984"/>
  </r>
  <r>
    <n v="5523"/>
    <s v="CA-2016-110982"/>
    <d v="2016-06-05T00:00:00"/>
    <d v="2016-06-07T00:00:00"/>
    <s v="First Class"/>
    <s v="CK-12205"/>
    <s v="Chloris Kastensmidt"/>
    <s v="Consumer"/>
    <s v="United States"/>
    <x v="68"/>
    <x v="1"/>
    <n v="95051"/>
    <s v="West"/>
    <s v="OFF-BI-10000829"/>
    <s v="Office Supplies"/>
    <s v="Binders"/>
    <s v="Avery Non-Stick Binders"/>
    <x v="3993"/>
    <n v="6"/>
    <n v="0.2"/>
    <n v="7.0043999999999977"/>
  </r>
  <r>
    <n v="5524"/>
    <s v="CA-2016-110982"/>
    <d v="2016-06-05T00:00:00"/>
    <d v="2016-06-07T00:00:00"/>
    <s v="First Class"/>
    <s v="CK-12205"/>
    <s v="Chloris Kastensmidt"/>
    <s v="Consumer"/>
    <s v="United States"/>
    <x v="68"/>
    <x v="1"/>
    <n v="95051"/>
    <s v="West"/>
    <s v="OFF-AP-10004859"/>
    <s v="Office Supplies"/>
    <s v="Appliances"/>
    <s v="Acco 6 Outlet Guardian Premium Surge Suppressor"/>
    <x v="3994"/>
    <n v="4"/>
    <n v="0"/>
    <n v="15.724800000000002"/>
  </r>
  <r>
    <n v="5525"/>
    <s v="CA-2016-147123"/>
    <d v="2016-12-10T00:00:00"/>
    <d v="2016-12-12T00:00:00"/>
    <s v="First Class"/>
    <s v="SJ-20125"/>
    <s v="Sanjit Jacobs"/>
    <s v="Home Office"/>
    <s v="United States"/>
    <x v="85"/>
    <x v="1"/>
    <n v="90805"/>
    <s v="West"/>
    <s v="OFF-PA-10000575"/>
    <s v="Office Supplies"/>
    <s v="Paper"/>
    <s v="Wirebound Message Books, Four 2 3/4 x 5 White Forms per Page"/>
    <x v="3995"/>
    <n v="12"/>
    <n v="0"/>
    <n v="36.928799999999995"/>
  </r>
  <r>
    <n v="5526"/>
    <s v="CA-2017-154501"/>
    <d v="2017-04-30T00:00:00"/>
    <d v="2017-05-05T00:00:00"/>
    <s v="Standard Class"/>
    <s v="EA-14035"/>
    <s v="Erin Ashbrook"/>
    <s v="Corporate"/>
    <s v="United States"/>
    <x v="1"/>
    <x v="1"/>
    <n v="90008"/>
    <s v="West"/>
    <s v="OFF-AR-10002804"/>
    <s v="Office Supplies"/>
    <s v="Art"/>
    <s v="Faber Castell Col-Erase Pencils"/>
    <x v="3996"/>
    <n v="2"/>
    <n v="0"/>
    <n v="4.0098000000000003"/>
  </r>
  <r>
    <n v="5527"/>
    <s v="CA-2017-166933"/>
    <d v="2017-04-24T00:00:00"/>
    <d v="2017-04-28T00:00:00"/>
    <s v="Standard Class"/>
    <s v="MG-17890"/>
    <s v="Michael Granlund"/>
    <s v="Home Office"/>
    <s v="United States"/>
    <x v="443"/>
    <x v="1"/>
    <n v="93101"/>
    <s v="West"/>
    <s v="OFF-FA-10002676"/>
    <s v="Office Supplies"/>
    <s v="Fasteners"/>
    <s v="Colored Push Pins"/>
    <x v="2725"/>
    <n v="1"/>
    <n v="0"/>
    <n v="0.65159999999999996"/>
  </r>
  <r>
    <n v="5528"/>
    <s v="CA-2015-142055"/>
    <d v="2015-05-08T00:00:00"/>
    <d v="2015-05-10T00:00:00"/>
    <s v="First Class"/>
    <s v="AB-10255"/>
    <s v="Alejandro Ballentine"/>
    <s v="Home Office"/>
    <s v="United States"/>
    <x v="20"/>
    <x v="15"/>
    <n v="10009"/>
    <s v="East"/>
    <s v="OFF-PA-10003465"/>
    <s v="Office Supplies"/>
    <s v="Paper"/>
    <s v="Xerox 1912"/>
    <x v="2479"/>
    <n v="2"/>
    <n v="0"/>
    <n v="18.211199999999998"/>
  </r>
  <r>
    <n v="5529"/>
    <s v="CA-2015-137106"/>
    <d v="2015-03-31T00:00:00"/>
    <d v="2015-04-04T00:00:00"/>
    <s v="Standard Class"/>
    <s v="SC-20260"/>
    <s v="Scott Cohen"/>
    <s v="Corporate"/>
    <s v="United States"/>
    <x v="108"/>
    <x v="2"/>
    <n v="32216"/>
    <s v="South"/>
    <s v="TEC-PH-10000011"/>
    <s v="Technology"/>
    <s v="Phones"/>
    <s v="PureGear Roll-On Screen Protector"/>
    <x v="1105"/>
    <n v="5"/>
    <n v="0.2"/>
    <n v="27.985999999999994"/>
  </r>
  <r>
    <n v="5530"/>
    <s v="CA-2017-136609"/>
    <d v="2017-08-06T00:00:00"/>
    <d v="2017-08-11T00:00:00"/>
    <s v="Standard Class"/>
    <s v="TB-21355"/>
    <s v="Todd Boyes"/>
    <s v="Corporate"/>
    <s v="United States"/>
    <x v="444"/>
    <x v="5"/>
    <n v="75104"/>
    <s v="Central"/>
    <s v="OFF-PA-10004381"/>
    <s v="Office Supplies"/>
    <s v="Paper"/>
    <s v="14-7/8 x 11 Blue Bar Computer Printout Paper"/>
    <x v="912"/>
    <n v="3"/>
    <n v="0.2"/>
    <n v="40.353599999999986"/>
  </r>
  <r>
    <n v="5531"/>
    <s v="CA-2017-160885"/>
    <d v="2017-12-02T00:00:00"/>
    <d v="2017-12-06T00:00:00"/>
    <s v="Standard Class"/>
    <s v="JK-16090"/>
    <s v="Juliana Krohn"/>
    <s v="Consumer"/>
    <s v="United States"/>
    <x v="155"/>
    <x v="8"/>
    <n v="68104"/>
    <s v="Central"/>
    <s v="TEC-PH-10001795"/>
    <s v="Technology"/>
    <s v="Phones"/>
    <s v="ClearOne CHATAttach 160 - speaker phone"/>
    <x v="3997"/>
    <n v="4"/>
    <n v="0"/>
    <n v="743.98799999999983"/>
  </r>
  <r>
    <n v="5532"/>
    <s v="US-2016-167472"/>
    <d v="2016-06-06T00:00:00"/>
    <d v="2016-06-07T00:00:00"/>
    <s v="First Class"/>
    <s v="CK-12595"/>
    <s v="Clytie Kelty"/>
    <s v="Consumer"/>
    <s v="United States"/>
    <x v="290"/>
    <x v="36"/>
    <n v="72209"/>
    <s v="South"/>
    <s v="TEC-AC-10001109"/>
    <s v="Technology"/>
    <s v="Accessories"/>
    <s v="Logitech Trackman Marble Mouse"/>
    <x v="3998"/>
    <n v="6"/>
    <n v="0"/>
    <n v="75.57480000000001"/>
  </r>
  <r>
    <n v="5533"/>
    <s v="US-2016-167472"/>
    <d v="2016-06-06T00:00:00"/>
    <d v="2016-06-07T00:00:00"/>
    <s v="First Class"/>
    <s v="CK-12595"/>
    <s v="Clytie Kelty"/>
    <s v="Consumer"/>
    <s v="United States"/>
    <x v="290"/>
    <x v="36"/>
    <n v="72209"/>
    <s v="South"/>
    <s v="TEC-AC-10003038"/>
    <s v="Technology"/>
    <s v="Accessories"/>
    <s v="Kingston Digital DataTraveler 16GB USB 2.0"/>
    <x v="3999"/>
    <n v="3"/>
    <n v="0"/>
    <n v="5.101499999999997"/>
  </r>
  <r>
    <n v="5534"/>
    <s v="US-2016-167472"/>
    <d v="2016-06-06T00:00:00"/>
    <d v="2016-06-07T00:00:00"/>
    <s v="First Class"/>
    <s v="CK-12595"/>
    <s v="Clytie Kelty"/>
    <s v="Consumer"/>
    <s v="United States"/>
    <x v="290"/>
    <x v="36"/>
    <n v="72209"/>
    <s v="South"/>
    <s v="TEC-AC-10003174"/>
    <s v="Technology"/>
    <s v="Accessories"/>
    <s v="Plantronics S12 Corded Telephone Headset System"/>
    <x v="2285"/>
    <n v="3"/>
    <n v="0"/>
    <n v="129.34800000000001"/>
  </r>
  <r>
    <n v="5535"/>
    <s v="US-2016-167472"/>
    <d v="2016-06-06T00:00:00"/>
    <d v="2016-06-07T00:00:00"/>
    <s v="First Class"/>
    <s v="CK-12595"/>
    <s v="Clytie Kelty"/>
    <s v="Consumer"/>
    <s v="United States"/>
    <x v="290"/>
    <x v="36"/>
    <n v="72209"/>
    <s v="South"/>
    <s v="OFF-PA-10000157"/>
    <s v="Office Supplies"/>
    <s v="Paper"/>
    <s v="Xerox 191"/>
    <x v="731"/>
    <n v="3"/>
    <n v="0"/>
    <n v="28.171799999999998"/>
  </r>
  <r>
    <n v="5536"/>
    <s v="US-2016-167472"/>
    <d v="2016-06-06T00:00:00"/>
    <d v="2016-06-07T00:00:00"/>
    <s v="First Class"/>
    <s v="CK-12595"/>
    <s v="Clytie Kelty"/>
    <s v="Consumer"/>
    <s v="United States"/>
    <x v="290"/>
    <x v="36"/>
    <n v="72209"/>
    <s v="South"/>
    <s v="OFF-BI-10001721"/>
    <s v="Office Supplies"/>
    <s v="Binders"/>
    <s v="Trimflex Flexible Post Binders"/>
    <x v="2202"/>
    <n v="3"/>
    <n v="0"/>
    <n v="30.787199999999999"/>
  </r>
  <r>
    <n v="5537"/>
    <s v="US-2016-167472"/>
    <d v="2016-06-06T00:00:00"/>
    <d v="2016-06-07T00:00:00"/>
    <s v="First Class"/>
    <s v="CK-12595"/>
    <s v="Clytie Kelty"/>
    <s v="Consumer"/>
    <s v="United States"/>
    <x v="290"/>
    <x v="36"/>
    <n v="72209"/>
    <s v="South"/>
    <s v="OFF-BI-10000591"/>
    <s v="Office Supplies"/>
    <s v="Binders"/>
    <s v="Avery Binder Labels"/>
    <x v="1361"/>
    <n v="3"/>
    <n v="0"/>
    <n v="5.6015999999999995"/>
  </r>
  <r>
    <n v="5538"/>
    <s v="US-2016-167472"/>
    <d v="2016-06-06T00:00:00"/>
    <d v="2016-06-07T00:00:00"/>
    <s v="First Class"/>
    <s v="CK-12595"/>
    <s v="Clytie Kelty"/>
    <s v="Consumer"/>
    <s v="United States"/>
    <x v="290"/>
    <x v="36"/>
    <n v="72209"/>
    <s v="South"/>
    <s v="OFF-PA-10001534"/>
    <s v="Office Supplies"/>
    <s v="Paper"/>
    <s v="Xerox 230"/>
    <x v="91"/>
    <n v="2"/>
    <n v="0"/>
    <n v="6.2208000000000006"/>
  </r>
  <r>
    <n v="5539"/>
    <s v="CA-2015-120551"/>
    <d v="2015-04-13T00:00:00"/>
    <d v="2015-04-20T00:00:00"/>
    <s v="Standard Class"/>
    <s v="SS-20590"/>
    <s v="Sonia Sunley"/>
    <s v="Consumer"/>
    <s v="United States"/>
    <x v="445"/>
    <x v="8"/>
    <n v="68701"/>
    <s v="Central"/>
    <s v="OFF-BI-10002071"/>
    <s v="Office Supplies"/>
    <s v="Binders"/>
    <s v="Fellowes Black Plastic Comb Bindings"/>
    <x v="4000"/>
    <n v="3"/>
    <n v="0"/>
    <n v="8.0177999999999994"/>
  </r>
  <r>
    <n v="5540"/>
    <s v="US-2017-150595"/>
    <d v="2017-05-22T00:00:00"/>
    <d v="2017-05-26T00:00:00"/>
    <s v="Standard Class"/>
    <s v="LE-16810"/>
    <s v="Laurel Elliston"/>
    <s v="Consumer"/>
    <s v="United States"/>
    <x v="22"/>
    <x v="10"/>
    <n v="60653"/>
    <s v="Central"/>
    <s v="FUR-CH-10000513"/>
    <s v="Furniture"/>
    <s v="Chairs"/>
    <s v="High-Back Leather Manager's Chair"/>
    <x v="2124"/>
    <n v="2"/>
    <n v="0.3"/>
    <n v="-54.595799999999997"/>
  </r>
  <r>
    <n v="5541"/>
    <s v="US-2017-150595"/>
    <d v="2017-05-22T00:00:00"/>
    <d v="2017-05-26T00:00:00"/>
    <s v="Standard Class"/>
    <s v="LE-16810"/>
    <s v="Laurel Elliston"/>
    <s v="Consumer"/>
    <s v="United States"/>
    <x v="22"/>
    <x v="10"/>
    <n v="60653"/>
    <s v="Central"/>
    <s v="OFF-BI-10003274"/>
    <s v="Office Supplies"/>
    <s v="Binders"/>
    <s v="Avery Durable Slant Ring Binders, No Labels"/>
    <x v="4001"/>
    <n v="2"/>
    <n v="0.8"/>
    <n v="-2.6268000000000002"/>
  </r>
  <r>
    <n v="5542"/>
    <s v="US-2017-150595"/>
    <d v="2017-05-22T00:00:00"/>
    <d v="2017-05-26T00:00:00"/>
    <s v="Standard Class"/>
    <s v="LE-16810"/>
    <s v="Laurel Elliston"/>
    <s v="Consumer"/>
    <s v="United States"/>
    <x v="22"/>
    <x v="10"/>
    <n v="60653"/>
    <s v="Central"/>
    <s v="OFF-SU-10000381"/>
    <s v="Office Supplies"/>
    <s v="Supplies"/>
    <s v="Acme Forged Steel Scissors with Black Enamel Handles"/>
    <x v="4002"/>
    <n v="3"/>
    <n v="0.2"/>
    <n v="2.5136999999999983"/>
  </r>
  <r>
    <n v="5543"/>
    <s v="CA-2016-134936"/>
    <d v="2016-12-19T00:00:00"/>
    <d v="2016-12-25T00:00:00"/>
    <s v="Standard Class"/>
    <s v="ES-14080"/>
    <s v="Erin Smith"/>
    <s v="Corporate"/>
    <s v="United States"/>
    <x v="93"/>
    <x v="16"/>
    <n v="85705"/>
    <s v="West"/>
    <s v="FUR-TA-10001086"/>
    <s v="Furniture"/>
    <s v="Tables"/>
    <s v="SAFCO PlanMaster Boards, 60w x 37-1/2d, White Melamine"/>
    <x v="4003"/>
    <n v="6"/>
    <n v="0.5"/>
    <n v="-218.86559999999997"/>
  </r>
  <r>
    <n v="5544"/>
    <s v="CA-2016-134936"/>
    <d v="2016-12-19T00:00:00"/>
    <d v="2016-12-25T00:00:00"/>
    <s v="Standard Class"/>
    <s v="ES-14080"/>
    <s v="Erin Smith"/>
    <s v="Corporate"/>
    <s v="United States"/>
    <x v="93"/>
    <x v="16"/>
    <n v="85705"/>
    <s v="West"/>
    <s v="OFF-BI-10000174"/>
    <s v="Office Supplies"/>
    <s v="Binders"/>
    <s v="Wilson Jones Clip &amp; Carry Folder Binder Tool for Ring Binders, Clear"/>
    <x v="828"/>
    <n v="6"/>
    <n v="0.7"/>
    <n v="-7.6559999999999988"/>
  </r>
  <r>
    <n v="5545"/>
    <s v="CA-2016-134936"/>
    <d v="2016-12-19T00:00:00"/>
    <d v="2016-12-25T00:00:00"/>
    <s v="Standard Class"/>
    <s v="ES-14080"/>
    <s v="Erin Smith"/>
    <s v="Corporate"/>
    <s v="United States"/>
    <x v="93"/>
    <x v="16"/>
    <n v="85705"/>
    <s v="West"/>
    <s v="OFF-BI-10002103"/>
    <s v="Office Supplies"/>
    <s v="Binders"/>
    <s v="Cardinal Slant-D Ring Binder, Heavy Gauge Vinyl"/>
    <x v="4004"/>
    <n v="2"/>
    <n v="0.7"/>
    <n v="-4.1711999999999989"/>
  </r>
  <r>
    <n v="5546"/>
    <s v="CA-2017-102967"/>
    <d v="2017-09-22T00:00:00"/>
    <d v="2017-09-26T00:00:00"/>
    <s v="Standard Class"/>
    <s v="MG-17890"/>
    <s v="Michael Granlund"/>
    <s v="Home Office"/>
    <s v="United States"/>
    <x v="3"/>
    <x v="38"/>
    <n v="3301"/>
    <s v="East"/>
    <s v="OFF-ST-10001590"/>
    <s v="Office Supplies"/>
    <s v="Storage"/>
    <s v="Tenex Personal Project File with Scoop Front Design, Black"/>
    <x v="4005"/>
    <n v="5"/>
    <n v="0"/>
    <n v="17.523999999999997"/>
  </r>
  <r>
    <n v="5547"/>
    <s v="CA-2017-151008"/>
    <d v="2017-09-07T00:00:00"/>
    <d v="2017-09-08T00:00:00"/>
    <s v="First Class"/>
    <s v="JM-16195"/>
    <s v="Justin MacKendrick"/>
    <s v="Consumer"/>
    <s v="United States"/>
    <x v="446"/>
    <x v="7"/>
    <n v="84020"/>
    <s v="West"/>
    <s v="FUR-FU-10002396"/>
    <s v="Furniture"/>
    <s v="Furnishings"/>
    <s v="DAX Copper Panel Document Frame, 5 x 7 Size"/>
    <x v="2855"/>
    <n v="2"/>
    <n v="0"/>
    <n v="10.567200000000001"/>
  </r>
  <r>
    <n v="5548"/>
    <s v="CA-2017-151008"/>
    <d v="2017-09-07T00:00:00"/>
    <d v="2017-09-08T00:00:00"/>
    <s v="First Class"/>
    <s v="JM-16195"/>
    <s v="Justin MacKendrick"/>
    <s v="Consumer"/>
    <s v="United States"/>
    <x v="446"/>
    <x v="7"/>
    <n v="84020"/>
    <s v="West"/>
    <s v="TEC-PH-10002807"/>
    <s v="Technology"/>
    <s v="Phones"/>
    <s v="Motorla HX550 Universal Bluetooth Headset"/>
    <x v="4006"/>
    <n v="4"/>
    <n v="0.2"/>
    <n v="47.459999999999994"/>
  </r>
  <r>
    <n v="5549"/>
    <s v="CA-2014-159800"/>
    <d v="2014-11-28T00:00:00"/>
    <d v="2014-12-01T00:00:00"/>
    <s v="First Class"/>
    <s v="SG-20470"/>
    <s v="Sheri Gordon"/>
    <s v="Consumer"/>
    <s v="United States"/>
    <x v="8"/>
    <x v="1"/>
    <n v="94109"/>
    <s v="West"/>
    <s v="OFF-AP-10004859"/>
    <s v="Office Supplies"/>
    <s v="Appliances"/>
    <s v="Acco 6 Outlet Guardian Premium Surge Suppressor"/>
    <x v="2908"/>
    <n v="3"/>
    <n v="0"/>
    <n v="11.793600000000001"/>
  </r>
  <r>
    <n v="5550"/>
    <s v="CA-2014-159800"/>
    <d v="2014-11-28T00:00:00"/>
    <d v="2014-12-01T00:00:00"/>
    <s v="First Class"/>
    <s v="SG-20470"/>
    <s v="Sheri Gordon"/>
    <s v="Consumer"/>
    <s v="United States"/>
    <x v="8"/>
    <x v="1"/>
    <n v="94109"/>
    <s v="West"/>
    <s v="TEC-AC-10003447"/>
    <s v="Technology"/>
    <s v="Accessories"/>
    <s v="Micropad Numeric Keypads"/>
    <x v="4007"/>
    <n v="7"/>
    <n v="0"/>
    <n v="34.982499999999987"/>
  </r>
  <r>
    <n v="5551"/>
    <s v="US-2014-159618"/>
    <d v="2014-11-12T00:00:00"/>
    <d v="2014-11-16T00:00:00"/>
    <s v="Standard Class"/>
    <s v="DB-12970"/>
    <s v="Darren Budd"/>
    <s v="Corporate"/>
    <s v="United States"/>
    <x v="12"/>
    <x v="5"/>
    <n v="77036"/>
    <s v="Central"/>
    <s v="OFF-AR-10003183"/>
    <s v="Office Supplies"/>
    <s v="Art"/>
    <s v="Avery Fluorescent Highlighter Four-Color Set"/>
    <x v="2812"/>
    <n v="1"/>
    <n v="0.2"/>
    <n v="0.33399999999999974"/>
  </r>
  <r>
    <n v="5552"/>
    <s v="US-2014-159618"/>
    <d v="2014-11-12T00:00:00"/>
    <d v="2014-11-16T00:00:00"/>
    <s v="Standard Class"/>
    <s v="DB-12970"/>
    <s v="Darren Budd"/>
    <s v="Corporate"/>
    <s v="United States"/>
    <x v="12"/>
    <x v="5"/>
    <n v="77036"/>
    <s v="Central"/>
    <s v="OFF-SU-10000432"/>
    <s v="Office Supplies"/>
    <s v="Supplies"/>
    <s v="Acco Side-Punched Conventional Columnar Pads"/>
    <x v="4008"/>
    <n v="6"/>
    <n v="0.2"/>
    <n v="-3.123000000000002"/>
  </r>
  <r>
    <n v="5553"/>
    <s v="US-2014-159618"/>
    <d v="2014-11-12T00:00:00"/>
    <d v="2014-11-16T00:00:00"/>
    <s v="Standard Class"/>
    <s v="DB-12970"/>
    <s v="Darren Budd"/>
    <s v="Corporate"/>
    <s v="United States"/>
    <x v="12"/>
    <x v="5"/>
    <n v="77036"/>
    <s v="Central"/>
    <s v="TEC-AC-10003832"/>
    <s v="Technology"/>
    <s v="Accessories"/>
    <s v="Imation 16GB Mini TravelDrive USB 2.0 Flash Drive"/>
    <x v="2220"/>
    <n v="3"/>
    <n v="0.2"/>
    <n v="20.8719"/>
  </r>
  <r>
    <n v="5554"/>
    <s v="US-2014-159618"/>
    <d v="2014-11-12T00:00:00"/>
    <d v="2014-11-16T00:00:00"/>
    <s v="Standard Class"/>
    <s v="DB-12970"/>
    <s v="Darren Budd"/>
    <s v="Corporate"/>
    <s v="United States"/>
    <x v="12"/>
    <x v="5"/>
    <n v="77036"/>
    <s v="Central"/>
    <s v="OFF-PA-10004100"/>
    <s v="Office Supplies"/>
    <s v="Paper"/>
    <s v="Xerox 216"/>
    <x v="1590"/>
    <n v="7"/>
    <n v="0.2"/>
    <n v="12.700800000000001"/>
  </r>
  <r>
    <n v="5555"/>
    <s v="US-2014-159618"/>
    <d v="2014-11-12T00:00:00"/>
    <d v="2014-11-16T00:00:00"/>
    <s v="Standard Class"/>
    <s v="DB-12970"/>
    <s v="Darren Budd"/>
    <s v="Corporate"/>
    <s v="United States"/>
    <x v="12"/>
    <x v="5"/>
    <n v="77036"/>
    <s v="Central"/>
    <s v="FUR-BO-10004467"/>
    <s v="Furniture"/>
    <s v="Bookcases"/>
    <s v="Bestar Classic Bookcase"/>
    <x v="4009"/>
    <n v="1"/>
    <n v="0.32"/>
    <n v="-12.998700000000007"/>
  </r>
  <r>
    <n v="5556"/>
    <s v="CA-2017-116113"/>
    <d v="2017-10-02T00:00:00"/>
    <d v="2017-10-06T00:00:00"/>
    <s v="Second Class"/>
    <s v="JW-15220"/>
    <s v="Jane Waco"/>
    <s v="Corporate"/>
    <s v="United States"/>
    <x v="122"/>
    <x v="19"/>
    <n v="36116"/>
    <s v="South"/>
    <s v="FUR-FU-10002963"/>
    <s v="Furniture"/>
    <s v="Furnishings"/>
    <s v="Master Caster Door Stop, Gray"/>
    <x v="1015"/>
    <n v="2"/>
    <n v="0"/>
    <n v="3.4543999999999997"/>
  </r>
  <r>
    <n v="5557"/>
    <s v="CA-2015-125066"/>
    <d v="2015-12-14T00:00:00"/>
    <d v="2015-12-18T00:00:00"/>
    <s v="Standard Class"/>
    <s v="KD-16495"/>
    <s v="Keith Dawkins"/>
    <s v="Corporate"/>
    <s v="United States"/>
    <x v="25"/>
    <x v="35"/>
    <n v="39212"/>
    <s v="South"/>
    <s v="FUR-FU-10003829"/>
    <s v="Furniture"/>
    <s v="Furnishings"/>
    <s v="Stackable Trays"/>
    <x v="51"/>
    <n v="2"/>
    <n v="0"/>
    <n v="1.9711999999999996"/>
  </r>
  <r>
    <n v="5558"/>
    <s v="CA-2015-125066"/>
    <d v="2015-12-14T00:00:00"/>
    <d v="2015-12-18T00:00:00"/>
    <s v="Standard Class"/>
    <s v="KD-16495"/>
    <s v="Keith Dawkins"/>
    <s v="Corporate"/>
    <s v="United States"/>
    <x v="25"/>
    <x v="35"/>
    <n v="39212"/>
    <s v="South"/>
    <s v="OFF-AR-10003582"/>
    <s v="Office Supplies"/>
    <s v="Art"/>
    <s v="Boston Electric Pencil Sharpener, Model 1818, Charcoal Black"/>
    <x v="2471"/>
    <n v="2"/>
    <n v="0"/>
    <n v="15.764000000000003"/>
  </r>
  <r>
    <n v="5559"/>
    <s v="US-2015-114741"/>
    <d v="2015-12-06T00:00:00"/>
    <d v="2015-12-10T00:00:00"/>
    <s v="Standard Class"/>
    <s v="IL-15100"/>
    <s v="Ivan Liston"/>
    <s v="Consumer"/>
    <s v="United States"/>
    <x v="226"/>
    <x v="33"/>
    <n v="89031"/>
    <s v="West"/>
    <s v="OFF-PA-10000048"/>
    <s v="Office Supplies"/>
    <s v="Paper"/>
    <s v="Xerox 20"/>
    <x v="90"/>
    <n v="1"/>
    <n v="0"/>
    <n v="3.1104000000000003"/>
  </r>
  <r>
    <n v="5560"/>
    <s v="US-2015-114741"/>
    <d v="2015-12-06T00:00:00"/>
    <d v="2015-12-10T00:00:00"/>
    <s v="Standard Class"/>
    <s v="IL-15100"/>
    <s v="Ivan Liston"/>
    <s v="Consumer"/>
    <s v="United States"/>
    <x v="226"/>
    <x v="33"/>
    <n v="89031"/>
    <s v="West"/>
    <s v="OFF-ST-10000078"/>
    <s v="Office Supplies"/>
    <s v="Storage"/>
    <s v="Tennsco 6- and 18-Compartment Lockers"/>
    <x v="2225"/>
    <n v="5"/>
    <n v="0"/>
    <n v="238.65299999999991"/>
  </r>
  <r>
    <n v="5561"/>
    <s v="US-2015-114741"/>
    <d v="2015-12-06T00:00:00"/>
    <d v="2015-12-10T00:00:00"/>
    <s v="Standard Class"/>
    <s v="IL-15100"/>
    <s v="Ivan Liston"/>
    <s v="Consumer"/>
    <s v="United States"/>
    <x v="226"/>
    <x v="33"/>
    <n v="89031"/>
    <s v="West"/>
    <s v="OFF-LA-10004853"/>
    <s v="Office Supplies"/>
    <s v="Labels"/>
    <s v="Avery 483"/>
    <x v="1830"/>
    <n v="3"/>
    <n v="0"/>
    <n v="6.8723999999999998"/>
  </r>
  <r>
    <n v="5562"/>
    <s v="CA-2017-133263"/>
    <d v="2017-03-31T00:00:00"/>
    <d v="2017-04-02T00:00:00"/>
    <s v="Second Class"/>
    <s v="JE-15610"/>
    <s v="Jim Epp"/>
    <s v="Corporate"/>
    <s v="United States"/>
    <x v="118"/>
    <x v="32"/>
    <n v="30318"/>
    <s v="South"/>
    <s v="OFF-BI-10001153"/>
    <s v="Office Supplies"/>
    <s v="Binders"/>
    <s v="Ibico Recycled Grain-Textured Covers"/>
    <x v="4010"/>
    <n v="1"/>
    <n v="0"/>
    <n v="17.27"/>
  </r>
  <r>
    <n v="5563"/>
    <s v="CA-2017-133263"/>
    <d v="2017-03-31T00:00:00"/>
    <d v="2017-04-02T00:00:00"/>
    <s v="Second Class"/>
    <s v="JE-15610"/>
    <s v="Jim Epp"/>
    <s v="Corporate"/>
    <s v="United States"/>
    <x v="118"/>
    <x v="32"/>
    <n v="30318"/>
    <s v="South"/>
    <s v="TEC-CO-10001449"/>
    <s v="Technology"/>
    <s v="Copiers"/>
    <s v="Hewlett Packard LaserJet 3310 Copier"/>
    <x v="491"/>
    <n v="5"/>
    <n v="0"/>
    <n v="1439.9760000000001"/>
  </r>
  <r>
    <n v="5564"/>
    <s v="CA-2017-133263"/>
    <d v="2017-03-31T00:00:00"/>
    <d v="2017-04-02T00:00:00"/>
    <s v="Second Class"/>
    <s v="JE-15610"/>
    <s v="Jim Epp"/>
    <s v="Corporate"/>
    <s v="United States"/>
    <x v="118"/>
    <x v="32"/>
    <n v="30318"/>
    <s v="South"/>
    <s v="OFF-BI-10000474"/>
    <s v="Office Supplies"/>
    <s v="Binders"/>
    <s v="Avery Recycled Flexi-View Covers for Binding Systems"/>
    <x v="4011"/>
    <n v="4"/>
    <n v="0"/>
    <n v="30.7776"/>
  </r>
  <r>
    <n v="5565"/>
    <s v="CA-2017-157966"/>
    <d v="2017-03-13T00:00:00"/>
    <d v="2017-03-13T00:00:00"/>
    <s v="Same Day"/>
    <s v="SU-20665"/>
    <s v="Stephanie Ulpright"/>
    <s v="Home Office"/>
    <s v="United States"/>
    <x v="22"/>
    <x v="10"/>
    <n v="60610"/>
    <s v="Central"/>
    <s v="OFF-AR-10000799"/>
    <s v="Office Supplies"/>
    <s v="Art"/>
    <s v="Col-Erase Pencils with Erasers"/>
    <x v="530"/>
    <n v="4"/>
    <n v="0.2"/>
    <n v="2.188799999999997"/>
  </r>
  <r>
    <n v="5566"/>
    <s v="CA-2017-157966"/>
    <d v="2017-03-13T00:00:00"/>
    <d v="2017-03-13T00:00:00"/>
    <s v="Same Day"/>
    <s v="SU-20665"/>
    <s v="Stephanie Ulpright"/>
    <s v="Home Office"/>
    <s v="United States"/>
    <x v="22"/>
    <x v="10"/>
    <n v="60610"/>
    <s v="Central"/>
    <s v="TEC-MA-10002109"/>
    <s v="Technology"/>
    <s v="Machines"/>
    <s v="HP Officejet Pro 8600 e-All-In-One Printer, Copier, Scanner, Fax"/>
    <x v="4012"/>
    <n v="2"/>
    <n v="0.3"/>
    <n v="8.9993999999999801"/>
  </r>
  <r>
    <n v="5567"/>
    <s v="CA-2017-157966"/>
    <d v="2017-03-13T00:00:00"/>
    <d v="2017-03-13T00:00:00"/>
    <s v="Same Day"/>
    <s v="SU-20665"/>
    <s v="Stephanie Ulpright"/>
    <s v="Home Office"/>
    <s v="United States"/>
    <x v="22"/>
    <x v="10"/>
    <n v="60610"/>
    <s v="Central"/>
    <s v="OFF-AR-10003338"/>
    <s v="Office Supplies"/>
    <s v="Art"/>
    <s v="Eberhard Faber 3 1/2&quot; Golf Pencils"/>
    <x v="4013"/>
    <n v="5"/>
    <n v="0.2"/>
    <n v="1.8599999999999994"/>
  </r>
  <r>
    <n v="5568"/>
    <s v="CA-2017-157966"/>
    <d v="2017-03-13T00:00:00"/>
    <d v="2017-03-13T00:00:00"/>
    <s v="Same Day"/>
    <s v="SU-20665"/>
    <s v="Stephanie Ulpright"/>
    <s v="Home Office"/>
    <s v="United States"/>
    <x v="22"/>
    <x v="10"/>
    <n v="60610"/>
    <s v="Central"/>
    <s v="FUR-CH-10003606"/>
    <s v="Furniture"/>
    <s v="Chairs"/>
    <s v="SAFCO Folding Chair Trolley"/>
    <x v="4014"/>
    <n v="1"/>
    <n v="0.3"/>
    <n v="-2.5647999999999982"/>
  </r>
  <r>
    <n v="5569"/>
    <s v="CA-2017-157966"/>
    <d v="2017-03-13T00:00:00"/>
    <d v="2017-03-13T00:00:00"/>
    <s v="Same Day"/>
    <s v="SU-20665"/>
    <s v="Stephanie Ulpright"/>
    <s v="Home Office"/>
    <s v="United States"/>
    <x v="22"/>
    <x v="10"/>
    <n v="60610"/>
    <s v="Central"/>
    <s v="TEC-CO-10001449"/>
    <s v="Technology"/>
    <s v="Copiers"/>
    <s v="Hewlett Packard LaserJet 3310 Copier"/>
    <x v="324"/>
    <n v="2"/>
    <n v="0.2"/>
    <n v="335.99440000000004"/>
  </r>
  <r>
    <n v="5570"/>
    <s v="CA-2017-157966"/>
    <d v="2017-03-13T00:00:00"/>
    <d v="2017-03-13T00:00:00"/>
    <s v="Same Day"/>
    <s v="SU-20665"/>
    <s v="Stephanie Ulpright"/>
    <s v="Home Office"/>
    <s v="United States"/>
    <x v="22"/>
    <x v="10"/>
    <n v="60610"/>
    <s v="Central"/>
    <s v="OFF-PA-10001934"/>
    <s v="Office Supplies"/>
    <s v="Paper"/>
    <s v="Xerox 1993"/>
    <x v="12"/>
    <n v="3"/>
    <n v="0.2"/>
    <n v="5.6375999999999999"/>
  </r>
  <r>
    <n v="5571"/>
    <s v="CA-2017-157966"/>
    <d v="2017-03-13T00:00:00"/>
    <d v="2017-03-13T00:00:00"/>
    <s v="Same Day"/>
    <s v="SU-20665"/>
    <s v="Stephanie Ulpright"/>
    <s v="Home Office"/>
    <s v="United States"/>
    <x v="22"/>
    <x v="10"/>
    <n v="60610"/>
    <s v="Central"/>
    <s v="TEC-PH-10001527"/>
    <s v="Technology"/>
    <s v="Phones"/>
    <s v="Plantronics MX500i Earset"/>
    <x v="4015"/>
    <n v="1"/>
    <n v="0.2"/>
    <n v="-7.3015000000000025"/>
  </r>
  <r>
    <n v="5572"/>
    <s v="CA-2014-151162"/>
    <d v="2014-12-05T00:00:00"/>
    <d v="2014-12-09T00:00:00"/>
    <s v="Standard Class"/>
    <s v="EA-14035"/>
    <s v="Erin Ashbrook"/>
    <s v="Corporate"/>
    <s v="United States"/>
    <x v="38"/>
    <x v="24"/>
    <n v="43229"/>
    <s v="East"/>
    <s v="OFF-PA-10001033"/>
    <s v="Office Supplies"/>
    <s v="Paper"/>
    <s v="Xerox 1893"/>
    <x v="4016"/>
    <n v="3"/>
    <n v="0.2"/>
    <n v="35.661300000000004"/>
  </r>
  <r>
    <n v="5573"/>
    <s v="CA-2014-151162"/>
    <d v="2014-12-05T00:00:00"/>
    <d v="2014-12-09T00:00:00"/>
    <s v="Standard Class"/>
    <s v="EA-14035"/>
    <s v="Erin Ashbrook"/>
    <s v="Corporate"/>
    <s v="United States"/>
    <x v="38"/>
    <x v="24"/>
    <n v="43229"/>
    <s v="East"/>
    <s v="OFF-BI-10003719"/>
    <s v="Office Supplies"/>
    <s v="Binders"/>
    <s v="Large Capacity Hanging Post Binders"/>
    <x v="4017"/>
    <n v="4"/>
    <n v="0.7"/>
    <n v="-23.952000000000005"/>
  </r>
  <r>
    <n v="5574"/>
    <s v="CA-2014-151162"/>
    <d v="2014-12-05T00:00:00"/>
    <d v="2014-12-09T00:00:00"/>
    <s v="Standard Class"/>
    <s v="EA-14035"/>
    <s v="Erin Ashbrook"/>
    <s v="Corporate"/>
    <s v="United States"/>
    <x v="38"/>
    <x v="24"/>
    <n v="43229"/>
    <s v="East"/>
    <s v="OFF-PA-10003036"/>
    <s v="Office Supplies"/>
    <s v="Paper"/>
    <s v="Black Print Carbonless 8 1/2&quot; x 8 1/4&quot; Rapid Memo Book"/>
    <x v="1133"/>
    <n v="3"/>
    <n v="0.2"/>
    <n v="5.6783999999999981"/>
  </r>
  <r>
    <n v="5575"/>
    <s v="CA-2014-151162"/>
    <d v="2014-12-05T00:00:00"/>
    <d v="2014-12-09T00:00:00"/>
    <s v="Standard Class"/>
    <s v="EA-14035"/>
    <s v="Erin Ashbrook"/>
    <s v="Corporate"/>
    <s v="United States"/>
    <x v="38"/>
    <x v="24"/>
    <n v="43229"/>
    <s v="East"/>
    <s v="TEC-PH-10001870"/>
    <s v="Technology"/>
    <s v="Phones"/>
    <s v="Lunatik TT5L-002 Taktik Strike Impact Protection System for iPhone 5"/>
    <x v="4018"/>
    <n v="1"/>
    <n v="0.4"/>
    <n v="-9.1845000000000034"/>
  </r>
  <r>
    <n v="5576"/>
    <s v="CA-2014-151162"/>
    <d v="2014-12-05T00:00:00"/>
    <d v="2014-12-09T00:00:00"/>
    <s v="Standard Class"/>
    <s v="EA-14035"/>
    <s v="Erin Ashbrook"/>
    <s v="Corporate"/>
    <s v="United States"/>
    <x v="38"/>
    <x v="24"/>
    <n v="43229"/>
    <s v="East"/>
    <s v="TEC-PH-10001809"/>
    <s v="Technology"/>
    <s v="Phones"/>
    <s v="Panasonic KX T7736-B Digital phone"/>
    <x v="4019"/>
    <n v="2"/>
    <n v="0.4"/>
    <n v="-44.984999999999999"/>
  </r>
  <r>
    <n v="5577"/>
    <s v="CA-2016-136686"/>
    <d v="2016-12-12T00:00:00"/>
    <d v="2016-12-16T00:00:00"/>
    <s v="Standard Class"/>
    <s v="RF-19840"/>
    <s v="Roy Französisch"/>
    <s v="Consumer"/>
    <s v="United States"/>
    <x v="45"/>
    <x v="1"/>
    <n v="91104"/>
    <s v="West"/>
    <s v="FUR-FU-10004864"/>
    <s v="Furniture"/>
    <s v="Furnishings"/>
    <s v="Howard Miller 14-1/2&quot; Diameter Chrome Round Wall Clock"/>
    <x v="4020"/>
    <n v="6"/>
    <n v="0"/>
    <n v="122.76479999999999"/>
  </r>
  <r>
    <n v="5578"/>
    <s v="CA-2016-136686"/>
    <d v="2016-12-12T00:00:00"/>
    <d v="2016-12-16T00:00:00"/>
    <s v="Standard Class"/>
    <s v="RF-19840"/>
    <s v="Roy Französisch"/>
    <s v="Consumer"/>
    <s v="United States"/>
    <x v="45"/>
    <x v="1"/>
    <n v="91104"/>
    <s v="West"/>
    <s v="OFF-AP-10002350"/>
    <s v="Office Supplies"/>
    <s v="Appliances"/>
    <s v="Belkin F9H710-06 7 Outlet SurgeMaster Surge Protector"/>
    <x v="3092"/>
    <n v="3"/>
    <n v="0"/>
    <n v="15.8256"/>
  </r>
  <r>
    <n v="5579"/>
    <s v="CA-2017-137498"/>
    <d v="2017-09-09T00:00:00"/>
    <d v="2017-09-14T00:00:00"/>
    <s v="Second Class"/>
    <s v="LC-17050"/>
    <s v="Liz Carlisle"/>
    <s v="Consumer"/>
    <s v="United States"/>
    <x v="1"/>
    <x v="1"/>
    <n v="90004"/>
    <s v="West"/>
    <s v="OFF-AR-10003829"/>
    <s v="Office Supplies"/>
    <s v="Art"/>
    <s v="Newell 35"/>
    <x v="2637"/>
    <n v="2"/>
    <n v="0"/>
    <n v="1.9023999999999992"/>
  </r>
  <r>
    <n v="5580"/>
    <s v="CA-2017-137498"/>
    <d v="2017-09-09T00:00:00"/>
    <d v="2017-09-14T00:00:00"/>
    <s v="Second Class"/>
    <s v="LC-17050"/>
    <s v="Liz Carlisle"/>
    <s v="Consumer"/>
    <s v="United States"/>
    <x v="1"/>
    <x v="1"/>
    <n v="90004"/>
    <s v="West"/>
    <s v="FUR-CH-10003833"/>
    <s v="Furniture"/>
    <s v="Chairs"/>
    <s v="Novimex Fabric Task Chair"/>
    <x v="3611"/>
    <n v="5"/>
    <n v="0.2"/>
    <n v="-15.245000000000005"/>
  </r>
  <r>
    <n v="5581"/>
    <s v="CA-2017-137498"/>
    <d v="2017-09-09T00:00:00"/>
    <d v="2017-09-14T00:00:00"/>
    <s v="Second Class"/>
    <s v="LC-17050"/>
    <s v="Liz Carlisle"/>
    <s v="Consumer"/>
    <s v="United States"/>
    <x v="1"/>
    <x v="1"/>
    <n v="90004"/>
    <s v="West"/>
    <s v="OFF-PA-10000143"/>
    <s v="Office Supplies"/>
    <s v="Paper"/>
    <s v="Astroparche Fine Business Paper"/>
    <x v="4021"/>
    <n v="9"/>
    <n v="0"/>
    <n v="22.809600000000003"/>
  </r>
  <r>
    <n v="5582"/>
    <s v="CA-2017-163818"/>
    <d v="2017-10-04T00:00:00"/>
    <d v="2017-10-08T00:00:00"/>
    <s v="Standard Class"/>
    <s v="PS-18970"/>
    <s v="Paul Stevenson"/>
    <s v="Home Office"/>
    <s v="United States"/>
    <x v="183"/>
    <x v="39"/>
    <n v="20735"/>
    <s v="East"/>
    <s v="FUR-FU-10000076"/>
    <s v="Furniture"/>
    <s v="Furnishings"/>
    <s v="24-Hour Round Wall Clock"/>
    <x v="1024"/>
    <n v="1"/>
    <n v="0"/>
    <n v="8.5914000000000019"/>
  </r>
  <r>
    <n v="5583"/>
    <s v="CA-2016-161158"/>
    <d v="2016-05-09T00:00:00"/>
    <d v="2016-05-13T00:00:00"/>
    <s v="Standard Class"/>
    <s v="PS-18970"/>
    <s v="Paul Stevenson"/>
    <s v="Home Office"/>
    <s v="United States"/>
    <x v="20"/>
    <x v="15"/>
    <n v="10024"/>
    <s v="East"/>
    <s v="OFF-AR-10000462"/>
    <s v="Office Supplies"/>
    <s v="Art"/>
    <s v="Sanford Pocket Accent Highlighters"/>
    <x v="3905"/>
    <n v="5"/>
    <n v="0"/>
    <n v="3.4400000000000008"/>
  </r>
  <r>
    <n v="5584"/>
    <s v="CA-2014-116673"/>
    <d v="2014-12-15T00:00:00"/>
    <d v="2014-12-19T00:00:00"/>
    <s v="Second Class"/>
    <s v="JO-15280"/>
    <s v="Jas O'Carroll"/>
    <s v="Consumer"/>
    <s v="United States"/>
    <x v="70"/>
    <x v="1"/>
    <n v="92037"/>
    <s v="West"/>
    <s v="FUR-FU-10003829"/>
    <s v="Furniture"/>
    <s v="Furnishings"/>
    <s v="Stackable Trays"/>
    <x v="51"/>
    <n v="2"/>
    <n v="0"/>
    <n v="1.9711999999999996"/>
  </r>
  <r>
    <n v="5585"/>
    <s v="CA-2017-105333"/>
    <d v="2017-11-30T00:00:00"/>
    <d v="2017-12-04T00:00:00"/>
    <s v="Standard Class"/>
    <s v="VP-21730"/>
    <s v="Victor Preis"/>
    <s v="Home Office"/>
    <s v="United States"/>
    <x v="20"/>
    <x v="15"/>
    <n v="10011"/>
    <s v="East"/>
    <s v="OFF-ST-10002182"/>
    <s v="Office Supplies"/>
    <s v="Storage"/>
    <s v="Iris 3-Drawer Stacking Bin, Black"/>
    <x v="4022"/>
    <n v="4"/>
    <n v="0"/>
    <n v="1.6711999999999989"/>
  </r>
  <r>
    <n v="5586"/>
    <s v="CA-2017-105333"/>
    <d v="2017-11-30T00:00:00"/>
    <d v="2017-12-04T00:00:00"/>
    <s v="Standard Class"/>
    <s v="VP-21730"/>
    <s v="Victor Preis"/>
    <s v="Home Office"/>
    <s v="United States"/>
    <x v="20"/>
    <x v="15"/>
    <n v="10011"/>
    <s v="East"/>
    <s v="TEC-PH-10001468"/>
    <s v="Technology"/>
    <s v="Phones"/>
    <s v="Panasonic Business Telephones KX-T7736"/>
    <x v="4023"/>
    <n v="3"/>
    <n v="0"/>
    <n v="163.81799999999998"/>
  </r>
  <r>
    <n v="5587"/>
    <s v="CA-2017-105333"/>
    <d v="2017-11-30T00:00:00"/>
    <d v="2017-12-04T00:00:00"/>
    <s v="Standard Class"/>
    <s v="VP-21730"/>
    <s v="Victor Preis"/>
    <s v="Home Office"/>
    <s v="United States"/>
    <x v="20"/>
    <x v="15"/>
    <n v="10011"/>
    <s v="East"/>
    <s v="OFF-ST-10001809"/>
    <s v="Office Supplies"/>
    <s v="Storage"/>
    <s v="Fellowes Officeware Wire Shelving"/>
    <x v="2055"/>
    <n v="3"/>
    <n v="0"/>
    <n v="5.3897999999999939"/>
  </r>
  <r>
    <n v="5588"/>
    <s v="CA-2015-149993"/>
    <d v="2015-03-19T00:00:00"/>
    <d v="2015-03-20T00:00:00"/>
    <s v="First Class"/>
    <s v="GA-14725"/>
    <s v="Guy Armstrong"/>
    <s v="Consumer"/>
    <s v="United States"/>
    <x v="152"/>
    <x v="1"/>
    <n v="93534"/>
    <s v="West"/>
    <s v="OFF-FA-10001561"/>
    <s v="Office Supplies"/>
    <s v="Fasteners"/>
    <s v="Stockwell Push Pins"/>
    <x v="2943"/>
    <n v="5"/>
    <n v="0"/>
    <n v="3.5970000000000004"/>
  </r>
  <r>
    <n v="5589"/>
    <s v="CA-2014-168158"/>
    <d v="2014-07-19T00:00:00"/>
    <d v="2014-07-24T00:00:00"/>
    <s v="Standard Class"/>
    <s v="EM-14140"/>
    <s v="Eugene Moren"/>
    <s v="Home Office"/>
    <s v="United States"/>
    <x v="120"/>
    <x v="37"/>
    <n v="59405"/>
    <s v="West"/>
    <s v="OFF-BI-10001759"/>
    <s v="Office Supplies"/>
    <s v="Binders"/>
    <s v="Acco Pressboard Covers with Storage Hooks, 14 7/8&quot; x 11&quot;, Dark Blue"/>
    <x v="861"/>
    <n v="2"/>
    <n v="0.2"/>
    <n v="2.2098"/>
  </r>
  <r>
    <n v="5590"/>
    <s v="CA-2016-115224"/>
    <d v="2016-12-08T00:00:00"/>
    <d v="2016-12-11T00:00:00"/>
    <s v="Second Class"/>
    <s v="DB-13615"/>
    <s v="Doug Bickford"/>
    <s v="Consumer"/>
    <s v="United States"/>
    <x v="8"/>
    <x v="1"/>
    <n v="94110"/>
    <s v="West"/>
    <s v="OFF-ST-10000615"/>
    <s v="Office Supplies"/>
    <s v="Storage"/>
    <s v="SimpliFile Personal File, Black Granite, 15w x 6-15/16d x 11-1/4h"/>
    <x v="4024"/>
    <n v="3"/>
    <n v="0"/>
    <n v="9.5340000000000025"/>
  </r>
  <r>
    <n v="5591"/>
    <s v="CA-2016-115224"/>
    <d v="2016-12-08T00:00:00"/>
    <d v="2016-12-11T00:00:00"/>
    <s v="Second Class"/>
    <s v="DB-13615"/>
    <s v="Doug Bickford"/>
    <s v="Consumer"/>
    <s v="United States"/>
    <x v="8"/>
    <x v="1"/>
    <n v="94110"/>
    <s v="West"/>
    <s v="OFF-ST-10003816"/>
    <s v="Office Supplies"/>
    <s v="Storage"/>
    <s v="Fellowes High-Stak Drawer Files"/>
    <x v="836"/>
    <n v="2"/>
    <n v="0"/>
    <n v="81.047399999999982"/>
  </r>
  <r>
    <n v="5592"/>
    <s v="CA-2014-164742"/>
    <d v="2014-10-13T00:00:00"/>
    <d v="2014-10-18T00:00:00"/>
    <s v="Second Class"/>
    <s v="ML-17395"/>
    <s v="Marina Lichtenstein"/>
    <s v="Corporate"/>
    <s v="United States"/>
    <x v="80"/>
    <x v="30"/>
    <n v="8701"/>
    <s v="East"/>
    <s v="FUR-CH-10002880"/>
    <s v="Furniture"/>
    <s v="Chairs"/>
    <s v="Global High-Back Leather Tilter, Burgundy"/>
    <x v="4025"/>
    <n v="2"/>
    <n v="0"/>
    <n v="27.057799999999986"/>
  </r>
  <r>
    <n v="5593"/>
    <s v="CA-2014-164742"/>
    <d v="2014-10-13T00:00:00"/>
    <d v="2014-10-18T00:00:00"/>
    <s v="Second Class"/>
    <s v="ML-17395"/>
    <s v="Marina Lichtenstein"/>
    <s v="Corporate"/>
    <s v="United States"/>
    <x v="80"/>
    <x v="30"/>
    <n v="8701"/>
    <s v="East"/>
    <s v="OFF-BI-10004738"/>
    <s v="Office Supplies"/>
    <s v="Binders"/>
    <s v="Flexible Leather- Look Classic Collection Ring Binder"/>
    <x v="4026"/>
    <n v="1"/>
    <n v="0"/>
    <n v="9.4700000000000006"/>
  </r>
  <r>
    <n v="5594"/>
    <s v="US-2017-108014"/>
    <d v="2017-11-19T00:00:00"/>
    <d v="2017-11-25T00:00:00"/>
    <s v="Standard Class"/>
    <s v="JH-15430"/>
    <s v="Jennifer Halladay"/>
    <s v="Consumer"/>
    <s v="United States"/>
    <x v="138"/>
    <x v="24"/>
    <n v="44105"/>
    <s v="East"/>
    <s v="OFF-BI-10003984"/>
    <s v="Office Supplies"/>
    <s v="Binders"/>
    <s v="Lock-Up Easel 'Spel-Binder'"/>
    <x v="4027"/>
    <n v="7"/>
    <n v="0.7"/>
    <n v="-45.933299999999988"/>
  </r>
  <r>
    <n v="5595"/>
    <s v="CA-2017-160325"/>
    <d v="2017-09-24T00:00:00"/>
    <d v="2017-09-24T00:00:00"/>
    <s v="Same Day"/>
    <s v="BP-11095"/>
    <s v="Bart Pistole"/>
    <s v="Corporate"/>
    <s v="United States"/>
    <x v="104"/>
    <x v="31"/>
    <n v="1841"/>
    <s v="East"/>
    <s v="TEC-PH-10000984"/>
    <s v="Technology"/>
    <s v="Phones"/>
    <s v="Panasonic KX-TG9471B"/>
    <x v="3743"/>
    <n v="2"/>
    <n v="0"/>
    <n v="109.75440000000003"/>
  </r>
  <r>
    <n v="5596"/>
    <s v="CA-2017-160325"/>
    <d v="2017-09-24T00:00:00"/>
    <d v="2017-09-24T00:00:00"/>
    <s v="Same Day"/>
    <s v="BP-11095"/>
    <s v="Bart Pistole"/>
    <s v="Corporate"/>
    <s v="United States"/>
    <x v="104"/>
    <x v="31"/>
    <n v="1841"/>
    <s v="East"/>
    <s v="TEC-PH-10001944"/>
    <s v="Technology"/>
    <s v="Phones"/>
    <s v="Wi-Ex zBoost YX540 Cellular Phone Signal Booster"/>
    <x v="1907"/>
    <n v="3"/>
    <n v="0"/>
    <n v="131.35499999999996"/>
  </r>
  <r>
    <n v="5597"/>
    <s v="CA-2015-159779"/>
    <d v="2015-09-25T00:00:00"/>
    <d v="2015-09-29T00:00:00"/>
    <s v="Standard Class"/>
    <s v="SB-20185"/>
    <s v="Sarah Brown"/>
    <s v="Consumer"/>
    <s v="United States"/>
    <x v="3"/>
    <x v="38"/>
    <n v="3301"/>
    <s v="East"/>
    <s v="OFF-BI-10002735"/>
    <s v="Office Supplies"/>
    <s v="Binders"/>
    <s v="GBC Prestige Therm-A-Bind Covers"/>
    <x v="4028"/>
    <n v="2"/>
    <n v="0"/>
    <n v="32.251400000000004"/>
  </r>
  <r>
    <n v="5598"/>
    <s v="CA-2017-151176"/>
    <d v="2017-02-13T00:00:00"/>
    <d v="2017-02-20T00:00:00"/>
    <s v="Standard Class"/>
    <s v="SV-20785"/>
    <s v="Stewart Visinsky"/>
    <s v="Consumer"/>
    <s v="United States"/>
    <x v="248"/>
    <x v="39"/>
    <n v="21215"/>
    <s v="East"/>
    <s v="OFF-SU-10001165"/>
    <s v="Office Supplies"/>
    <s v="Supplies"/>
    <s v="Acme Elite Stainless Steel Scissors"/>
    <x v="3456"/>
    <n v="3"/>
    <n v="0"/>
    <n v="6.5052000000000003"/>
  </r>
  <r>
    <n v="5599"/>
    <s v="CA-2017-151176"/>
    <d v="2017-02-13T00:00:00"/>
    <d v="2017-02-20T00:00:00"/>
    <s v="Standard Class"/>
    <s v="SV-20785"/>
    <s v="Stewart Visinsky"/>
    <s v="Consumer"/>
    <s v="United States"/>
    <x v="248"/>
    <x v="39"/>
    <n v="21215"/>
    <s v="East"/>
    <s v="OFF-AR-10000614"/>
    <s v="Office Supplies"/>
    <s v="Art"/>
    <s v="Barrel Sharpener"/>
    <x v="3953"/>
    <n v="3"/>
    <n v="0"/>
    <n v="2.7845999999999997"/>
  </r>
  <r>
    <n v="5600"/>
    <s v="CA-2014-108903"/>
    <d v="2014-10-03T00:00:00"/>
    <d v="2014-10-03T00:00:00"/>
    <s v="Same Day"/>
    <s v="DO-13435"/>
    <s v="Denny Ordway"/>
    <s v="Consumer"/>
    <s v="United States"/>
    <x v="38"/>
    <x v="24"/>
    <n v="43229"/>
    <s v="East"/>
    <s v="OFF-AR-10004010"/>
    <s v="Office Supplies"/>
    <s v="Art"/>
    <s v="Hunt Boston Vacuum Mount KS Pencil Sharpener"/>
    <x v="4029"/>
    <n v="2"/>
    <n v="0.2"/>
    <n v="4.1987999999999985"/>
  </r>
  <r>
    <n v="5601"/>
    <s v="CA-2014-108903"/>
    <d v="2014-10-03T00:00:00"/>
    <d v="2014-10-03T00:00:00"/>
    <s v="Same Day"/>
    <s v="DO-13435"/>
    <s v="Denny Ordway"/>
    <s v="Consumer"/>
    <s v="United States"/>
    <x v="38"/>
    <x v="24"/>
    <n v="43229"/>
    <s v="East"/>
    <s v="OFF-EN-10004030"/>
    <s v="Office Supplies"/>
    <s v="Envelopes"/>
    <s v="Convenience Packs of Business Envelopes"/>
    <x v="4030"/>
    <n v="5"/>
    <n v="0.2"/>
    <n v="4.8869999999999987"/>
  </r>
  <r>
    <n v="5602"/>
    <s v="CA-2014-108903"/>
    <d v="2014-10-03T00:00:00"/>
    <d v="2014-10-03T00:00:00"/>
    <s v="Same Day"/>
    <s v="DO-13435"/>
    <s v="Denny Ordway"/>
    <s v="Consumer"/>
    <s v="United States"/>
    <x v="38"/>
    <x v="24"/>
    <n v="43229"/>
    <s v="East"/>
    <s v="TEC-AC-10003023"/>
    <s v="Technology"/>
    <s v="Accessories"/>
    <s v="Logitech G105 Gaming Keyboard"/>
    <x v="4031"/>
    <n v="3"/>
    <n v="0.2"/>
    <n v="-3.5622000000000043"/>
  </r>
  <r>
    <n v="5603"/>
    <s v="CA-2016-117919"/>
    <d v="2016-08-27T00:00:00"/>
    <d v="2016-08-29T00:00:00"/>
    <s v="Second Class"/>
    <s v="TB-21355"/>
    <s v="Todd Boyes"/>
    <s v="Corporate"/>
    <s v="United States"/>
    <x v="12"/>
    <x v="5"/>
    <n v="77041"/>
    <s v="Central"/>
    <s v="OFF-ST-10003572"/>
    <s v="Office Supplies"/>
    <s v="Storage"/>
    <s v="Portfile Personal File Boxes"/>
    <x v="1831"/>
    <n v="1"/>
    <n v="0.2"/>
    <n v="1.0620000000000003"/>
  </r>
  <r>
    <n v="5604"/>
    <s v="CA-2016-117919"/>
    <d v="2016-08-27T00:00:00"/>
    <d v="2016-08-29T00:00:00"/>
    <s v="Second Class"/>
    <s v="TB-21355"/>
    <s v="Todd Boyes"/>
    <s v="Corporate"/>
    <s v="United States"/>
    <x v="12"/>
    <x v="5"/>
    <n v="77041"/>
    <s v="Central"/>
    <s v="OFF-PA-10004353"/>
    <s v="Office Supplies"/>
    <s v="Paper"/>
    <s v="Southworth 25% Cotton Premium Laser Paper and Envelopes"/>
    <x v="2020"/>
    <n v="5"/>
    <n v="0.2"/>
    <n v="27.972000000000001"/>
  </r>
  <r>
    <n v="5605"/>
    <s v="CA-2015-142475"/>
    <d v="2015-12-03T00:00:00"/>
    <d v="2015-12-07T00:00:00"/>
    <s v="Standard Class"/>
    <s v="BS-11380"/>
    <s v="Bill Stewart"/>
    <s v="Corporate"/>
    <s v="United States"/>
    <x v="20"/>
    <x v="15"/>
    <n v="10011"/>
    <s v="East"/>
    <s v="OFF-BI-10003718"/>
    <s v="Office Supplies"/>
    <s v="Binders"/>
    <s v="GBC Therma-A-Bind 250T Electric Binding System"/>
    <x v="3455"/>
    <n v="6"/>
    <n v="0.2"/>
    <n v="206.62319999999997"/>
  </r>
  <r>
    <n v="5606"/>
    <s v="CA-2016-134516"/>
    <d v="2016-09-20T00:00:00"/>
    <d v="2016-09-25T00:00:00"/>
    <s v="Standard Class"/>
    <s v="FM-14215"/>
    <s v="Filia McAdams"/>
    <s v="Corporate"/>
    <s v="United States"/>
    <x v="247"/>
    <x v="3"/>
    <n v="27405"/>
    <s v="South"/>
    <s v="FUR-FU-10001546"/>
    <s v="Furniture"/>
    <s v="Furnishings"/>
    <s v="Dana Swing-Arm Lamps"/>
    <x v="1232"/>
    <n v="2"/>
    <n v="0.2"/>
    <n v="1.0679999999999996"/>
  </r>
  <r>
    <n v="5607"/>
    <s v="CA-2016-134516"/>
    <d v="2016-09-20T00:00:00"/>
    <d v="2016-09-25T00:00:00"/>
    <s v="Standard Class"/>
    <s v="FM-14215"/>
    <s v="Filia McAdams"/>
    <s v="Corporate"/>
    <s v="United States"/>
    <x v="247"/>
    <x v="3"/>
    <n v="27405"/>
    <s v="South"/>
    <s v="FUR-CH-10002880"/>
    <s v="Furniture"/>
    <s v="Chairs"/>
    <s v="Global High-Back Leather Tilter, Burgundy"/>
    <x v="4032"/>
    <n v="1"/>
    <n v="0.2"/>
    <n v="-11.069100000000006"/>
  </r>
  <r>
    <n v="5608"/>
    <s v="CA-2017-105193"/>
    <d v="2017-03-25T00:00:00"/>
    <d v="2017-03-31T00:00:00"/>
    <s v="Standard Class"/>
    <s v="JL-15835"/>
    <s v="John Lee"/>
    <s v="Consumer"/>
    <s v="United States"/>
    <x v="20"/>
    <x v="15"/>
    <n v="10024"/>
    <s v="East"/>
    <s v="OFF-AR-10001547"/>
    <s v="Office Supplies"/>
    <s v="Art"/>
    <s v="Newell 311"/>
    <x v="4033"/>
    <n v="5"/>
    <n v="0"/>
    <n v="2.9835000000000003"/>
  </r>
  <r>
    <n v="5609"/>
    <s v="CA-2015-168634"/>
    <d v="2015-12-06T00:00:00"/>
    <d v="2015-12-11T00:00:00"/>
    <s v="Standard Class"/>
    <s v="AF-10870"/>
    <s v="Art Ferguson"/>
    <s v="Consumer"/>
    <s v="United States"/>
    <x v="8"/>
    <x v="1"/>
    <n v="94109"/>
    <s v="West"/>
    <s v="OFF-AP-10001626"/>
    <s v="Office Supplies"/>
    <s v="Appliances"/>
    <s v="Commercial WindTunnel Clean Air Upright Vacuum, Replacement Belts, Filtration Bags"/>
    <x v="4034"/>
    <n v="2"/>
    <n v="0"/>
    <n v="2.0228000000000002"/>
  </r>
  <r>
    <n v="5610"/>
    <s v="CA-2017-117198"/>
    <d v="2017-08-31T00:00:00"/>
    <d v="2017-09-05T00:00:00"/>
    <s v="Standard Class"/>
    <s v="BG-11035"/>
    <s v="Barry Gonzalez"/>
    <s v="Consumer"/>
    <s v="United States"/>
    <x v="53"/>
    <x v="28"/>
    <n v="71203"/>
    <s v="South"/>
    <s v="TEC-AC-10003033"/>
    <s v="Technology"/>
    <s v="Accessories"/>
    <s v="Plantronics CS510 - Over-the-Head monaural Wireless Headset System"/>
    <x v="3042"/>
    <n v="2"/>
    <n v="0"/>
    <n v="217.76699999999994"/>
  </r>
  <r>
    <n v="5611"/>
    <s v="CA-2015-145828"/>
    <d v="2015-10-05T00:00:00"/>
    <d v="2015-10-07T00:00:00"/>
    <s v="First Class"/>
    <s v="MB-17305"/>
    <s v="Maria Bertelson"/>
    <s v="Consumer"/>
    <s v="United States"/>
    <x v="74"/>
    <x v="24"/>
    <n v="45231"/>
    <s v="East"/>
    <s v="TEC-AC-10002323"/>
    <s v="Technology"/>
    <s v="Accessories"/>
    <s v="SanDisk Ultra 32 GB MicroSDHC Class 10 Memory Card"/>
    <x v="4035"/>
    <n v="3"/>
    <n v="0.2"/>
    <n v="-4.6409999999999982"/>
  </r>
  <r>
    <n v="5612"/>
    <s v="CA-2017-121027"/>
    <d v="2017-08-18T00:00:00"/>
    <d v="2017-08-22T00:00:00"/>
    <s v="Standard Class"/>
    <s v="HW-14935"/>
    <s v="Helen Wasserman"/>
    <s v="Corporate"/>
    <s v="United States"/>
    <x v="4"/>
    <x v="4"/>
    <n v="98105"/>
    <s v="West"/>
    <s v="TEC-AC-10002049"/>
    <s v="Technology"/>
    <s v="Accessories"/>
    <s v="Plantronics Savi W720 Multi-Device Wireless Headset System"/>
    <x v="4036"/>
    <n v="2"/>
    <n v="0"/>
    <n v="371.31600000000003"/>
  </r>
  <r>
    <n v="5613"/>
    <s v="CA-2017-121027"/>
    <d v="2017-08-18T00:00:00"/>
    <d v="2017-08-22T00:00:00"/>
    <s v="Standard Class"/>
    <s v="HW-14935"/>
    <s v="Helen Wasserman"/>
    <s v="Corporate"/>
    <s v="United States"/>
    <x v="4"/>
    <x v="4"/>
    <n v="98105"/>
    <s v="West"/>
    <s v="TEC-AC-10002253"/>
    <s v="Technology"/>
    <s v="Accessories"/>
    <s v="Imation Bio 8GB USB Flash Drive Imation Corp"/>
    <x v="4037"/>
    <n v="9"/>
    <n v="0"/>
    <n v="224.42400000000006"/>
  </r>
  <r>
    <n v="5614"/>
    <s v="CA-2016-147431"/>
    <d v="2016-02-02T00:00:00"/>
    <d v="2016-02-07T00:00:00"/>
    <s v="Standard Class"/>
    <s v="AB-10105"/>
    <s v="Adrian Barton"/>
    <s v="Consumer"/>
    <s v="United States"/>
    <x v="20"/>
    <x v="15"/>
    <n v="10011"/>
    <s v="East"/>
    <s v="OFF-ST-10003994"/>
    <s v="Office Supplies"/>
    <s v="Storage"/>
    <s v="Belkin 19&quot; Center-Weighted Shelf, Gray"/>
    <x v="4038"/>
    <n v="2"/>
    <n v="0"/>
    <n v="5.8979999999999961"/>
  </r>
  <r>
    <n v="5615"/>
    <s v="CA-2016-158001"/>
    <d v="2016-08-23T00:00:00"/>
    <d v="2016-08-27T00:00:00"/>
    <s v="Standard Class"/>
    <s v="JP-15460"/>
    <s v="Jennifer Patt"/>
    <s v="Corporate"/>
    <s v="United States"/>
    <x v="20"/>
    <x v="15"/>
    <n v="10035"/>
    <s v="East"/>
    <s v="OFF-AR-10002399"/>
    <s v="Office Supplies"/>
    <s v="Art"/>
    <s v="Dixon Prang Watercolor Pencils, 10-Color Set with Brush"/>
    <x v="4039"/>
    <n v="5"/>
    <n v="0"/>
    <n v="8.7330000000000005"/>
  </r>
  <r>
    <n v="5616"/>
    <s v="CA-2016-158001"/>
    <d v="2016-08-23T00:00:00"/>
    <d v="2016-08-27T00:00:00"/>
    <s v="Standard Class"/>
    <s v="JP-15460"/>
    <s v="Jennifer Patt"/>
    <s v="Corporate"/>
    <s v="United States"/>
    <x v="20"/>
    <x v="15"/>
    <n v="10035"/>
    <s v="East"/>
    <s v="OFF-AP-10002118"/>
    <s v="Office Supplies"/>
    <s v="Appliances"/>
    <s v="1.7 Cubic Foot Compact &quot;Cube&quot; Office Refrigerators"/>
    <x v="4040"/>
    <n v="5"/>
    <n v="0"/>
    <n v="281.01600000000008"/>
  </r>
  <r>
    <n v="5617"/>
    <s v="CA-2016-158001"/>
    <d v="2016-08-23T00:00:00"/>
    <d v="2016-08-27T00:00:00"/>
    <s v="Standard Class"/>
    <s v="JP-15460"/>
    <s v="Jennifer Patt"/>
    <s v="Corporate"/>
    <s v="United States"/>
    <x v="20"/>
    <x v="15"/>
    <n v="10035"/>
    <s v="East"/>
    <s v="OFF-AR-10001954"/>
    <s v="Office Supplies"/>
    <s v="Art"/>
    <s v="Newell 331"/>
    <x v="1624"/>
    <n v="6"/>
    <n v="0"/>
    <n v="7.9218000000000002"/>
  </r>
  <r>
    <n v="5618"/>
    <s v="CA-2017-125745"/>
    <d v="2017-06-30T00:00:00"/>
    <d v="2017-07-04T00:00:00"/>
    <s v="Standard Class"/>
    <s v="DV-13045"/>
    <s v="Darrin Van Huff"/>
    <s v="Corporate"/>
    <s v="United States"/>
    <x v="26"/>
    <x v="18"/>
    <n v="38109"/>
    <s v="South"/>
    <s v="FUR-FU-10001591"/>
    <s v="Furniture"/>
    <s v="Furnishings"/>
    <s v="Advantus Panel Wall Certificate Holder - 8.5x11"/>
    <x v="3947"/>
    <n v="2"/>
    <n v="0.2"/>
    <n v="5.3680000000000012"/>
  </r>
  <r>
    <n v="5619"/>
    <s v="CA-2015-101154"/>
    <d v="2015-09-18T00:00:00"/>
    <d v="2015-09-21T00:00:00"/>
    <s v="First Class"/>
    <s v="CM-12190"/>
    <s v="Charlotte Melton"/>
    <s v="Consumer"/>
    <s v="United States"/>
    <x v="70"/>
    <x v="1"/>
    <n v="92105"/>
    <s v="West"/>
    <s v="OFF-ST-10004186"/>
    <s v="Office Supplies"/>
    <s v="Storage"/>
    <s v="Stur-D-Stor Shelving, Vertical 5-Shelf: 72&quot;H x 36&quot;W x 18 1/2&quot;D"/>
    <x v="2337"/>
    <n v="4"/>
    <n v="0"/>
    <n v="8.8783999999999992"/>
  </r>
  <r>
    <n v="5620"/>
    <s v="US-2016-124163"/>
    <d v="2016-09-25T00:00:00"/>
    <d v="2016-09-30T00:00:00"/>
    <s v="Standard Class"/>
    <s v="SC-20695"/>
    <s v="Steve Chapman"/>
    <s v="Corporate"/>
    <s v="United States"/>
    <x v="411"/>
    <x v="6"/>
    <n v="54601"/>
    <s v="Central"/>
    <s v="TEC-AC-10001908"/>
    <s v="Technology"/>
    <s v="Accessories"/>
    <s v="Logitech Wireless Headset h800"/>
    <x v="4041"/>
    <n v="5"/>
    <n v="0"/>
    <n v="174.98249999999999"/>
  </r>
  <r>
    <n v="5621"/>
    <s v="US-2016-124163"/>
    <d v="2016-09-25T00:00:00"/>
    <d v="2016-09-30T00:00:00"/>
    <s v="Standard Class"/>
    <s v="SC-20695"/>
    <s v="Steve Chapman"/>
    <s v="Corporate"/>
    <s v="United States"/>
    <x v="411"/>
    <x v="6"/>
    <n v="54601"/>
    <s v="Central"/>
    <s v="OFF-AR-10000817"/>
    <s v="Office Supplies"/>
    <s v="Art"/>
    <s v="Manco Dry-Lighter Erasable Highlighter"/>
    <x v="4042"/>
    <n v="1"/>
    <n v="0"/>
    <n v="1.0335999999999999"/>
  </r>
  <r>
    <n v="5622"/>
    <s v="US-2016-124163"/>
    <d v="2016-09-25T00:00:00"/>
    <d v="2016-09-30T00:00:00"/>
    <s v="Standard Class"/>
    <s v="SC-20695"/>
    <s v="Steve Chapman"/>
    <s v="Corporate"/>
    <s v="United States"/>
    <x v="411"/>
    <x v="6"/>
    <n v="54601"/>
    <s v="Central"/>
    <s v="FUR-CH-10004218"/>
    <s v="Furniture"/>
    <s v="Chairs"/>
    <s v="Global Fabric Manager's Chair, Dark Gray"/>
    <x v="4043"/>
    <n v="2"/>
    <n v="0"/>
    <n v="50.490000000000009"/>
  </r>
  <r>
    <n v="5623"/>
    <s v="US-2016-124163"/>
    <d v="2016-09-25T00:00:00"/>
    <d v="2016-09-30T00:00:00"/>
    <s v="Standard Class"/>
    <s v="SC-20695"/>
    <s v="Steve Chapman"/>
    <s v="Corporate"/>
    <s v="United States"/>
    <x v="411"/>
    <x v="6"/>
    <n v="54601"/>
    <s v="Central"/>
    <s v="FUR-FU-10000755"/>
    <s v="Furniture"/>
    <s v="Furnishings"/>
    <s v="Eldon Expressions Mahogany Wood Desk Collection"/>
    <x v="4044"/>
    <n v="11"/>
    <n v="0"/>
    <n v="17.160000000000004"/>
  </r>
  <r>
    <n v="5624"/>
    <s v="CA-2016-121748"/>
    <d v="2016-10-24T00:00:00"/>
    <d v="2016-10-28T00:00:00"/>
    <s v="Second Class"/>
    <s v="VW-21775"/>
    <s v="Victoria Wilson"/>
    <s v="Corporate"/>
    <s v="United States"/>
    <x v="1"/>
    <x v="1"/>
    <n v="90032"/>
    <s v="West"/>
    <s v="TEC-AC-10003063"/>
    <s v="Technology"/>
    <s v="Accessories"/>
    <s v="Micro Innovations USB RF Wireless Keyboard with Mouse"/>
    <x v="1506"/>
    <n v="4"/>
    <n v="0"/>
    <n v="21"/>
  </r>
  <r>
    <n v="5625"/>
    <s v="CA-2016-121748"/>
    <d v="2016-10-24T00:00:00"/>
    <d v="2016-10-28T00:00:00"/>
    <s v="Second Class"/>
    <s v="VW-21775"/>
    <s v="Victoria Wilson"/>
    <s v="Corporate"/>
    <s v="United States"/>
    <x v="1"/>
    <x v="1"/>
    <n v="90032"/>
    <s v="West"/>
    <s v="TEC-AC-10002637"/>
    <s v="Technology"/>
    <s v="Accessories"/>
    <s v="Logitech VX Revolution Cordless Laser Mouse for Notebooks (Black)"/>
    <x v="2684"/>
    <n v="2"/>
    <n v="0"/>
    <n v="21.598799999999983"/>
  </r>
  <r>
    <n v="5626"/>
    <s v="CA-2014-126683"/>
    <d v="2014-09-29T00:00:00"/>
    <d v="2014-10-01T00:00:00"/>
    <s v="Second Class"/>
    <s v="PP-18955"/>
    <s v="Paul Prost"/>
    <s v="Home Office"/>
    <s v="United States"/>
    <x v="4"/>
    <x v="4"/>
    <n v="98115"/>
    <s v="West"/>
    <s v="FUR-FU-10001706"/>
    <s v="Furniture"/>
    <s v="Furnishings"/>
    <s v="Longer-Life Soft White Bulbs"/>
    <x v="51"/>
    <n v="2"/>
    <n v="0"/>
    <n v="2.9567999999999999"/>
  </r>
  <r>
    <n v="5627"/>
    <s v="CA-2014-126683"/>
    <d v="2014-09-29T00:00:00"/>
    <d v="2014-10-01T00:00:00"/>
    <s v="Second Class"/>
    <s v="PP-18955"/>
    <s v="Paul Prost"/>
    <s v="Home Office"/>
    <s v="United States"/>
    <x v="4"/>
    <x v="4"/>
    <n v="98115"/>
    <s v="West"/>
    <s v="FUR-TA-10002958"/>
    <s v="Furniture"/>
    <s v="Tables"/>
    <s v="Bevis Oval Conference Table, Walnut"/>
    <x v="4045"/>
    <n v="9"/>
    <n v="0"/>
    <n v="399.29939999999976"/>
  </r>
  <r>
    <n v="5628"/>
    <s v="CA-2017-148810"/>
    <d v="2017-06-26T00:00:00"/>
    <d v="2017-07-01T00:00:00"/>
    <s v="Standard Class"/>
    <s v="DR-12880"/>
    <s v="Dan Reichenbach"/>
    <s v="Corporate"/>
    <s v="United States"/>
    <x v="100"/>
    <x v="2"/>
    <n v="33180"/>
    <s v="South"/>
    <s v="OFF-LA-10004689"/>
    <s v="Office Supplies"/>
    <s v="Labels"/>
    <s v="Avery 512"/>
    <x v="853"/>
    <n v="6"/>
    <n v="0.2"/>
    <n v="4.6818000000000008"/>
  </r>
  <r>
    <n v="5629"/>
    <s v="CA-2017-148810"/>
    <d v="2017-06-26T00:00:00"/>
    <d v="2017-07-01T00:00:00"/>
    <s v="Standard Class"/>
    <s v="DR-12880"/>
    <s v="Dan Reichenbach"/>
    <s v="Corporate"/>
    <s v="United States"/>
    <x v="100"/>
    <x v="2"/>
    <n v="33180"/>
    <s v="South"/>
    <s v="FUR-CH-10001545"/>
    <s v="Furniture"/>
    <s v="Chairs"/>
    <s v="Hon Comfortask Task/Swivel Chairs"/>
    <x v="4046"/>
    <n v="3"/>
    <n v="0.2"/>
    <n v="-13.677599999999998"/>
  </r>
  <r>
    <n v="5630"/>
    <s v="US-2016-146066"/>
    <d v="2016-08-21T00:00:00"/>
    <d v="2016-08-23T00:00:00"/>
    <s v="Second Class"/>
    <s v="RB-19465"/>
    <s v="Rick Bensley"/>
    <s v="Home Office"/>
    <s v="United States"/>
    <x v="10"/>
    <x v="9"/>
    <n v="19143"/>
    <s v="East"/>
    <s v="FUR-TA-10002530"/>
    <s v="Furniture"/>
    <s v="Tables"/>
    <s v="Iceberg OfficeWorks 42&quot; Round Tables"/>
    <x v="4047"/>
    <n v="9"/>
    <n v="0.4"/>
    <n v="-339.7050000000001"/>
  </r>
  <r>
    <n v="5631"/>
    <s v="CA-2014-127614"/>
    <d v="2014-02-11T00:00:00"/>
    <d v="2014-02-15T00:00:00"/>
    <s v="Standard Class"/>
    <s v="NF-18385"/>
    <s v="Natalie Fritzler"/>
    <s v="Consumer"/>
    <s v="United States"/>
    <x v="269"/>
    <x v="17"/>
    <n v="23320"/>
    <s v="South"/>
    <s v="TEC-AC-10001432"/>
    <s v="Technology"/>
    <s v="Accessories"/>
    <s v="Enermax Aurora Lite Keyboard"/>
    <x v="4048"/>
    <n v="3"/>
    <n v="0"/>
    <n v="103.15800000000003"/>
  </r>
  <r>
    <n v="5632"/>
    <s v="CA-2014-127614"/>
    <d v="2014-02-11T00:00:00"/>
    <d v="2014-02-15T00:00:00"/>
    <s v="Standard Class"/>
    <s v="NF-18385"/>
    <s v="Natalie Fritzler"/>
    <s v="Consumer"/>
    <s v="United States"/>
    <x v="269"/>
    <x v="17"/>
    <n v="23320"/>
    <s v="South"/>
    <s v="FUR-TA-10003715"/>
    <s v="Furniture"/>
    <s v="Tables"/>
    <s v="Hon 2111 Invitation Series Corner Table"/>
    <x v="4049"/>
    <n v="6"/>
    <n v="0"/>
    <n v="75.37319999999994"/>
  </r>
  <r>
    <n v="5633"/>
    <s v="CA-2014-127614"/>
    <d v="2014-02-11T00:00:00"/>
    <d v="2014-02-15T00:00:00"/>
    <s v="Standard Class"/>
    <s v="NF-18385"/>
    <s v="Natalie Fritzler"/>
    <s v="Consumer"/>
    <s v="United States"/>
    <x v="269"/>
    <x v="17"/>
    <n v="23320"/>
    <s v="South"/>
    <s v="OFF-BI-10003291"/>
    <s v="Office Supplies"/>
    <s v="Binders"/>
    <s v="Wilson Jones Leather-Like Binders with DublLock Round Rings"/>
    <x v="45"/>
    <n v="2"/>
    <n v="0"/>
    <n v="8.2061999999999991"/>
  </r>
  <r>
    <n v="5634"/>
    <s v="CA-2016-101742"/>
    <d v="2016-09-23T00:00:00"/>
    <d v="2016-09-28T00:00:00"/>
    <s v="Second Class"/>
    <s v="CR-12580"/>
    <s v="Clay Rozendal"/>
    <s v="Home Office"/>
    <s v="United States"/>
    <x v="20"/>
    <x v="15"/>
    <n v="10009"/>
    <s v="East"/>
    <s v="OFF-BI-10004187"/>
    <s v="Office Supplies"/>
    <s v="Binders"/>
    <s v="3-ring staple pack"/>
    <x v="3330"/>
    <n v="7"/>
    <n v="0.2"/>
    <n v="3.6847999999999987"/>
  </r>
  <r>
    <n v="5635"/>
    <s v="CA-2015-134943"/>
    <d v="2015-12-05T00:00:00"/>
    <d v="2015-12-06T00:00:00"/>
    <s v="First Class"/>
    <s v="SU-20665"/>
    <s v="Stephanie Ulpright"/>
    <s v="Home Office"/>
    <s v="United States"/>
    <x v="447"/>
    <x v="12"/>
    <n v="48104"/>
    <s v="Central"/>
    <s v="OFF-BI-10000666"/>
    <s v="Office Supplies"/>
    <s v="Binders"/>
    <s v="Surelock Post Binders"/>
    <x v="4050"/>
    <n v="5"/>
    <n v="0"/>
    <n v="76.399999999999991"/>
  </r>
  <r>
    <n v="5636"/>
    <s v="CA-2017-123022"/>
    <d v="2017-09-03T00:00:00"/>
    <d v="2017-09-08T00:00:00"/>
    <s v="Standard Class"/>
    <s v="SC-20050"/>
    <s v="Sample Company A"/>
    <s v="Home Office"/>
    <s v="United States"/>
    <x v="448"/>
    <x v="1"/>
    <n v="91941"/>
    <s v="West"/>
    <s v="OFF-BI-10002225"/>
    <s v="Office Supplies"/>
    <s v="Binders"/>
    <s v="Square Ring Data Binders, Rigid 75 Pt. Covers, 11&quot; x 14-7/8&quot;"/>
    <x v="4051"/>
    <n v="5"/>
    <n v="0.2"/>
    <n v="28.896000000000001"/>
  </r>
  <r>
    <n v="5637"/>
    <s v="CA-2017-123022"/>
    <d v="2017-09-03T00:00:00"/>
    <d v="2017-09-08T00:00:00"/>
    <s v="Standard Class"/>
    <s v="SC-20050"/>
    <s v="Sample Company A"/>
    <s v="Home Office"/>
    <s v="United States"/>
    <x v="448"/>
    <x v="1"/>
    <n v="91941"/>
    <s v="West"/>
    <s v="TEC-AC-10000474"/>
    <s v="Technology"/>
    <s v="Accessories"/>
    <s v="Kensington Expert Mouse Optical USB Trackball for PC or Mac"/>
    <x v="4052"/>
    <n v="3"/>
    <n v="0"/>
    <n v="85.490999999999957"/>
  </r>
  <r>
    <n v="5638"/>
    <s v="CA-2017-113208"/>
    <d v="2017-03-26T00:00:00"/>
    <d v="2017-04-02T00:00:00"/>
    <s v="Standard Class"/>
    <s v="ML-18040"/>
    <s v="Michelle Lonsdale"/>
    <s v="Corporate"/>
    <s v="United States"/>
    <x v="130"/>
    <x v="12"/>
    <n v="48126"/>
    <s v="Central"/>
    <s v="FUR-FU-10004245"/>
    <s v="Furniture"/>
    <s v="Furnishings"/>
    <s v="Career Cubicle Clock, 8 1/4&quot;, Black"/>
    <x v="4053"/>
    <n v="3"/>
    <n v="0"/>
    <n v="23.119199999999999"/>
  </r>
  <r>
    <n v="5639"/>
    <s v="CA-2014-154893"/>
    <d v="2014-12-21T00:00:00"/>
    <d v="2014-12-27T00:00:00"/>
    <s v="Standard Class"/>
    <s v="GM-14440"/>
    <s v="Gary McGarr"/>
    <s v="Consumer"/>
    <s v="United States"/>
    <x v="70"/>
    <x v="1"/>
    <n v="92024"/>
    <s v="West"/>
    <s v="FUR-CH-10004287"/>
    <s v="Furniture"/>
    <s v="Chairs"/>
    <s v="SAFCO Arco Folding Chair"/>
    <x v="3694"/>
    <n v="6"/>
    <n v="0.2"/>
    <n v="149.14799999999991"/>
  </r>
  <r>
    <n v="5640"/>
    <s v="CA-2014-154893"/>
    <d v="2014-12-21T00:00:00"/>
    <d v="2014-12-27T00:00:00"/>
    <s v="Standard Class"/>
    <s v="GM-14440"/>
    <s v="Gary McGarr"/>
    <s v="Consumer"/>
    <s v="United States"/>
    <x v="70"/>
    <x v="1"/>
    <n v="92024"/>
    <s v="West"/>
    <s v="FUR-CH-10000595"/>
    <s v="Furniture"/>
    <s v="Chairs"/>
    <s v="Safco Contoured Stacking Chairs"/>
    <x v="3146"/>
    <n v="3"/>
    <n v="0.2"/>
    <n v="35.759999999999962"/>
  </r>
  <r>
    <n v="5641"/>
    <s v="CA-2014-147900"/>
    <d v="2014-09-23T00:00:00"/>
    <d v="2014-09-28T00:00:00"/>
    <s v="Standard Class"/>
    <s v="JK-15640"/>
    <s v="Jim Kriz"/>
    <s v="Home Office"/>
    <s v="United States"/>
    <x v="80"/>
    <x v="24"/>
    <n v="44107"/>
    <s v="East"/>
    <s v="OFF-PA-10003063"/>
    <s v="Office Supplies"/>
    <s v="Paper"/>
    <s v="EcoTones Memo Sheets"/>
    <x v="4054"/>
    <n v="9"/>
    <n v="0.2"/>
    <n v="10.080000000000002"/>
  </r>
  <r>
    <n v="5642"/>
    <s v="CA-2017-106355"/>
    <d v="2017-04-02T00:00:00"/>
    <d v="2017-04-05T00:00:00"/>
    <s v="First Class"/>
    <s v="AT-10435"/>
    <s v="Alyssa Tate"/>
    <s v="Home Office"/>
    <s v="United States"/>
    <x v="255"/>
    <x v="29"/>
    <n v="6450"/>
    <s v="East"/>
    <s v="OFF-AR-10000246"/>
    <s v="Office Supplies"/>
    <s v="Art"/>
    <s v="Newell 318"/>
    <x v="1760"/>
    <n v="4"/>
    <n v="0"/>
    <n v="2.8911999999999995"/>
  </r>
  <r>
    <n v="5643"/>
    <s v="CA-2016-127985"/>
    <d v="2016-04-01T00:00:00"/>
    <d v="2016-04-05T00:00:00"/>
    <s v="Second Class"/>
    <s v="DB-12910"/>
    <s v="Daniel Byrd"/>
    <s v="Home Office"/>
    <s v="United States"/>
    <x v="38"/>
    <x v="32"/>
    <n v="31907"/>
    <s v="South"/>
    <s v="FUR-FU-10003274"/>
    <s v="Furniture"/>
    <s v="Furnishings"/>
    <s v="Regeneration Desk Collection"/>
    <x v="991"/>
    <n v="4"/>
    <n v="0"/>
    <n v="3.0976000000000004"/>
  </r>
  <r>
    <n v="5644"/>
    <s v="CA-2015-166604"/>
    <d v="2015-05-15T00:00:00"/>
    <d v="2015-05-20T00:00:00"/>
    <s v="Second Class"/>
    <s v="AH-10690"/>
    <s v="Anna Häberlin"/>
    <s v="Corporate"/>
    <s v="United States"/>
    <x v="185"/>
    <x v="32"/>
    <n v="30076"/>
    <s v="South"/>
    <s v="OFF-EN-10004147"/>
    <s v="Office Supplies"/>
    <s v="Envelopes"/>
    <s v="Wausau Papers Astrobrights Colored Envelopes"/>
    <x v="1465"/>
    <n v="3"/>
    <n v="0"/>
    <n v="8.7906000000000013"/>
  </r>
  <r>
    <n v="5645"/>
    <s v="CA-2017-120719"/>
    <d v="2017-03-23T00:00:00"/>
    <d v="2017-03-26T00:00:00"/>
    <s v="First Class"/>
    <s v="SJ-20125"/>
    <s v="Sanjit Jacobs"/>
    <s v="Home Office"/>
    <s v="United States"/>
    <x v="4"/>
    <x v="4"/>
    <n v="98105"/>
    <s v="West"/>
    <s v="OFF-BI-10002103"/>
    <s v="Office Supplies"/>
    <s v="Binders"/>
    <s v="Cardinal Slant-D Ring Binder, Heavy Gauge Vinyl"/>
    <x v="1601"/>
    <n v="5"/>
    <n v="0.2"/>
    <n v="11.296999999999999"/>
  </r>
  <r>
    <n v="5646"/>
    <s v="CA-2017-127117"/>
    <d v="2017-04-14T00:00:00"/>
    <d v="2017-04-19T00:00:00"/>
    <s v="Standard Class"/>
    <s v="HM-14860"/>
    <s v="Harry Marie"/>
    <s v="Corporate"/>
    <s v="United States"/>
    <x v="73"/>
    <x v="30"/>
    <n v="7960"/>
    <s v="East"/>
    <s v="FUR-FU-10004018"/>
    <s v="Furniture"/>
    <s v="Furnishings"/>
    <s v="Tensor Computer Mounted Lamp"/>
    <x v="4055"/>
    <n v="5"/>
    <n v="0"/>
    <n v="20.101500000000001"/>
  </r>
  <r>
    <n v="5647"/>
    <s v="CA-2015-104241"/>
    <d v="2015-01-04T00:00:00"/>
    <d v="2015-01-09T00:00:00"/>
    <s v="Standard Class"/>
    <s v="AG-10495"/>
    <s v="Andrew Gjertsen"/>
    <s v="Corporate"/>
    <s v="United States"/>
    <x v="166"/>
    <x v="17"/>
    <n v="22304"/>
    <s v="South"/>
    <s v="FUR-FU-10001473"/>
    <s v="Furniture"/>
    <s v="Furnishings"/>
    <s v="DAX Wood Document Frame"/>
    <x v="4056"/>
    <n v="14"/>
    <n v="0"/>
    <n v="69.199200000000005"/>
  </r>
  <r>
    <n v="5648"/>
    <s v="CA-2017-168179"/>
    <d v="2017-11-02T00:00:00"/>
    <d v="2017-11-07T00:00:00"/>
    <s v="Standard Class"/>
    <s v="JB-16000"/>
    <s v="Joy Bell-"/>
    <s v="Consumer"/>
    <s v="United States"/>
    <x v="288"/>
    <x v="7"/>
    <n v="84106"/>
    <s v="West"/>
    <s v="OFF-PA-10001800"/>
    <s v="Office Supplies"/>
    <s v="Paper"/>
    <s v="Xerox 220"/>
    <x v="541"/>
    <n v="3"/>
    <n v="0"/>
    <n v="9.3312000000000008"/>
  </r>
  <r>
    <n v="5649"/>
    <s v="CA-2017-142342"/>
    <d v="2017-07-17T00:00:00"/>
    <d v="2017-07-19T00:00:00"/>
    <s v="Second Class"/>
    <s v="AJ-10795"/>
    <s v="Anthony Johnson"/>
    <s v="Corporate"/>
    <s v="United States"/>
    <x v="339"/>
    <x v="1"/>
    <n v="92307"/>
    <s v="West"/>
    <s v="OFF-PA-10004609"/>
    <s v="Office Supplies"/>
    <s v="Paper"/>
    <s v="Xerox 221"/>
    <x v="56"/>
    <n v="5"/>
    <n v="0"/>
    <n v="15.552000000000001"/>
  </r>
  <r>
    <n v="5650"/>
    <s v="CA-2017-142342"/>
    <d v="2017-07-17T00:00:00"/>
    <d v="2017-07-19T00:00:00"/>
    <s v="Second Class"/>
    <s v="AJ-10795"/>
    <s v="Anthony Johnson"/>
    <s v="Corporate"/>
    <s v="United States"/>
    <x v="339"/>
    <x v="1"/>
    <n v="92307"/>
    <s v="West"/>
    <s v="OFF-EN-10002592"/>
    <s v="Office Supplies"/>
    <s v="Envelopes"/>
    <s v="Peel &amp; Seel Recycled Catalog Envelopes, Brown"/>
    <x v="4057"/>
    <n v="5"/>
    <n v="0"/>
    <n v="28.95"/>
  </r>
  <r>
    <n v="5651"/>
    <s v="CA-2017-142342"/>
    <d v="2017-07-17T00:00:00"/>
    <d v="2017-07-19T00:00:00"/>
    <s v="Second Class"/>
    <s v="AJ-10795"/>
    <s v="Anthony Johnson"/>
    <s v="Corporate"/>
    <s v="United States"/>
    <x v="339"/>
    <x v="1"/>
    <n v="92307"/>
    <s v="West"/>
    <s v="OFF-ST-10002957"/>
    <s v="Office Supplies"/>
    <s v="Storage"/>
    <s v="Sterilite Show Offs Storage Containers"/>
    <x v="232"/>
    <n v="2"/>
    <n v="0"/>
    <n v="0"/>
  </r>
  <r>
    <n v="5652"/>
    <s v="CA-2017-142342"/>
    <d v="2017-07-17T00:00:00"/>
    <d v="2017-07-19T00:00:00"/>
    <s v="Second Class"/>
    <s v="AJ-10795"/>
    <s v="Anthony Johnson"/>
    <s v="Corporate"/>
    <s v="United States"/>
    <x v="339"/>
    <x v="1"/>
    <n v="92307"/>
    <s v="West"/>
    <s v="FUR-BO-10002613"/>
    <s v="Furniture"/>
    <s v="Bookcases"/>
    <s v="Atlantic Metals Mobile 4-Shelf Bookcases, Custom Colors"/>
    <x v="4058"/>
    <n v="5"/>
    <n v="0.15"/>
    <n v="210.73499999999993"/>
  </r>
  <r>
    <n v="5653"/>
    <s v="CA-2017-109099"/>
    <d v="2017-10-06T00:00:00"/>
    <d v="2017-10-11T00:00:00"/>
    <s v="Standard Class"/>
    <s v="MM-18280"/>
    <s v="Muhammed MacIntyre"/>
    <s v="Corporate"/>
    <s v="United States"/>
    <x v="20"/>
    <x v="15"/>
    <n v="10009"/>
    <s v="East"/>
    <s v="OFF-PA-10001033"/>
    <s v="Office Supplies"/>
    <s v="Paper"/>
    <s v="Xerox 1893"/>
    <x v="1018"/>
    <n v="1"/>
    <n v="0"/>
    <n v="20.085100000000001"/>
  </r>
  <r>
    <n v="5654"/>
    <s v="US-2014-134187"/>
    <d v="2014-11-04T00:00:00"/>
    <d v="2014-11-11T00:00:00"/>
    <s v="Standard Class"/>
    <s v="TH-21235"/>
    <s v="Tiffany House"/>
    <s v="Corporate"/>
    <s v="United States"/>
    <x v="85"/>
    <x v="1"/>
    <n v="90805"/>
    <s v="West"/>
    <s v="OFF-AR-10000940"/>
    <s v="Office Supplies"/>
    <s v="Art"/>
    <s v="Newell 343"/>
    <x v="4059"/>
    <n v="1"/>
    <n v="0"/>
    <n v="0.79380000000000006"/>
  </r>
  <r>
    <n v="5655"/>
    <s v="CA-2016-145261"/>
    <d v="2016-12-18T00:00:00"/>
    <d v="2016-12-21T00:00:00"/>
    <s v="First Class"/>
    <s v="AH-10120"/>
    <s v="Adrian Hane"/>
    <s v="Home Office"/>
    <s v="United States"/>
    <x v="127"/>
    <x v="21"/>
    <n v="97301"/>
    <s v="West"/>
    <s v="OFF-BI-10001670"/>
    <s v="Office Supplies"/>
    <s v="Binders"/>
    <s v="Vinyl Sectional Post Binders"/>
    <x v="4060"/>
    <n v="4"/>
    <n v="0.7"/>
    <n v="-30.159999999999997"/>
  </r>
  <r>
    <n v="5656"/>
    <s v="CA-2016-145261"/>
    <d v="2016-12-18T00:00:00"/>
    <d v="2016-12-21T00:00:00"/>
    <s v="First Class"/>
    <s v="AH-10120"/>
    <s v="Adrian Hane"/>
    <s v="Home Office"/>
    <s v="United States"/>
    <x v="127"/>
    <x v="21"/>
    <n v="97301"/>
    <s v="West"/>
    <s v="OFF-AR-10004078"/>
    <s v="Office Supplies"/>
    <s v="Art"/>
    <s v="Newell 312"/>
    <x v="4061"/>
    <n v="4"/>
    <n v="0.2"/>
    <n v="2.3359999999999994"/>
  </r>
  <r>
    <n v="5657"/>
    <s v="CA-2016-145261"/>
    <d v="2016-12-18T00:00:00"/>
    <d v="2016-12-21T00:00:00"/>
    <s v="First Class"/>
    <s v="AH-10120"/>
    <s v="Adrian Hane"/>
    <s v="Home Office"/>
    <s v="United States"/>
    <x v="127"/>
    <x v="21"/>
    <n v="97301"/>
    <s v="West"/>
    <s v="OFF-PA-10003036"/>
    <s v="Office Supplies"/>
    <s v="Paper"/>
    <s v="Black Print Carbonless 8 1/2&quot; x 8 1/4&quot; Rapid Memo Book"/>
    <x v="25"/>
    <n v="2"/>
    <n v="0.2"/>
    <n v="3.7855999999999992"/>
  </r>
  <r>
    <n v="5658"/>
    <s v="CA-2016-145261"/>
    <d v="2016-12-18T00:00:00"/>
    <d v="2016-12-21T00:00:00"/>
    <s v="First Class"/>
    <s v="AH-10120"/>
    <s v="Adrian Hane"/>
    <s v="Home Office"/>
    <s v="United States"/>
    <x v="127"/>
    <x v="21"/>
    <n v="97301"/>
    <s v="West"/>
    <s v="TEC-AC-10000991"/>
    <s v="Technology"/>
    <s v="Accessories"/>
    <s v="Sony Micro Vault Click 8 GB USB 2.0 Flash Drive"/>
    <x v="4062"/>
    <n v="3"/>
    <n v="0.2"/>
    <n v="-8.4581999999999979"/>
  </r>
  <r>
    <n v="5659"/>
    <s v="CA-2016-145261"/>
    <d v="2016-12-18T00:00:00"/>
    <d v="2016-12-21T00:00:00"/>
    <s v="First Class"/>
    <s v="AH-10120"/>
    <s v="Adrian Hane"/>
    <s v="Home Office"/>
    <s v="United States"/>
    <x v="127"/>
    <x v="21"/>
    <n v="97301"/>
    <s v="West"/>
    <s v="FUR-TA-10002530"/>
    <s v="Furniture"/>
    <s v="Tables"/>
    <s v="Iceberg OfficeWorks 42&quot; Round Tables"/>
    <x v="4063"/>
    <n v="5"/>
    <n v="0.5"/>
    <n v="-264.21500000000003"/>
  </r>
  <r>
    <n v="5660"/>
    <s v="CA-2016-145261"/>
    <d v="2016-12-18T00:00:00"/>
    <d v="2016-12-21T00:00:00"/>
    <s v="First Class"/>
    <s v="AH-10120"/>
    <s v="Adrian Hane"/>
    <s v="Home Office"/>
    <s v="United States"/>
    <x v="127"/>
    <x v="21"/>
    <n v="97301"/>
    <s v="West"/>
    <s v="OFF-LA-10000407"/>
    <s v="Office Supplies"/>
    <s v="Labels"/>
    <s v="Avery White Multi-Purpose Labels"/>
    <x v="801"/>
    <n v="4"/>
    <n v="0.2"/>
    <n v="5.1791999999999998"/>
  </r>
  <r>
    <n v="5661"/>
    <s v="CA-2016-145261"/>
    <d v="2016-12-18T00:00:00"/>
    <d v="2016-12-21T00:00:00"/>
    <s v="First Class"/>
    <s v="AH-10120"/>
    <s v="Adrian Hane"/>
    <s v="Home Office"/>
    <s v="United States"/>
    <x v="127"/>
    <x v="21"/>
    <n v="97301"/>
    <s v="West"/>
    <s v="TEC-PH-10004833"/>
    <s v="Technology"/>
    <s v="Phones"/>
    <s v="Macally Suction Cup Mount"/>
    <x v="4064"/>
    <n v="3"/>
    <n v="0.2"/>
    <n v="-7.17"/>
  </r>
  <r>
    <n v="5662"/>
    <s v="CA-2016-108875"/>
    <d v="2016-09-24T00:00:00"/>
    <d v="2016-10-01T00:00:00"/>
    <s v="Standard Class"/>
    <s v="CL-12700"/>
    <s v="Craig Leslie"/>
    <s v="Home Office"/>
    <s v="United States"/>
    <x v="34"/>
    <x v="22"/>
    <n v="80013"/>
    <s v="West"/>
    <s v="FUR-FU-10002671"/>
    <s v="Furniture"/>
    <s v="Furnishings"/>
    <s v="Electrix 20W Halogen Replacement Bulb for Zoom-In Desk Lamp"/>
    <x v="4065"/>
    <n v="2"/>
    <n v="0.2"/>
    <n v="7.5039999999999987"/>
  </r>
  <r>
    <n v="5663"/>
    <s v="CA-2016-108875"/>
    <d v="2016-09-24T00:00:00"/>
    <d v="2016-10-01T00:00:00"/>
    <s v="Standard Class"/>
    <s v="CL-12700"/>
    <s v="Craig Leslie"/>
    <s v="Home Office"/>
    <s v="United States"/>
    <x v="34"/>
    <x v="22"/>
    <n v="80013"/>
    <s v="West"/>
    <s v="OFF-ST-10001370"/>
    <s v="Office Supplies"/>
    <s v="Storage"/>
    <s v="Sensible Storage WireTech Storage Systems"/>
    <x v="4066"/>
    <n v="9"/>
    <n v="0.2"/>
    <n v="-95.823000000000079"/>
  </r>
  <r>
    <n v="5664"/>
    <s v="CA-2016-141957"/>
    <d v="2016-07-21T00:00:00"/>
    <d v="2016-07-21T00:00:00"/>
    <s v="Same Day"/>
    <s v="JG-15310"/>
    <s v="Jason Gross"/>
    <s v="Corporate"/>
    <s v="United States"/>
    <x v="46"/>
    <x v="24"/>
    <n v="43055"/>
    <s v="East"/>
    <s v="OFF-AR-10000914"/>
    <s v="Office Supplies"/>
    <s v="Art"/>
    <s v="Boston 16765 Mini Stand Up Battery Pencil Sharpener"/>
    <x v="4067"/>
    <n v="2"/>
    <n v="0.2"/>
    <n v="1.3992000000000013"/>
  </r>
  <r>
    <n v="5665"/>
    <s v="CA-2016-141957"/>
    <d v="2016-07-21T00:00:00"/>
    <d v="2016-07-21T00:00:00"/>
    <s v="Same Day"/>
    <s v="JG-15310"/>
    <s v="Jason Gross"/>
    <s v="Corporate"/>
    <s v="United States"/>
    <x v="46"/>
    <x v="24"/>
    <n v="43055"/>
    <s v="East"/>
    <s v="OFF-BI-10001116"/>
    <s v="Office Supplies"/>
    <s v="Binders"/>
    <s v="Wilson Jones 1&quot; Hanging DublLock Ring Binders"/>
    <x v="2227"/>
    <n v="7"/>
    <n v="0.7"/>
    <n v="-8.1311999999999998"/>
  </r>
  <r>
    <n v="5666"/>
    <s v="CA-2016-141957"/>
    <d v="2016-07-21T00:00:00"/>
    <d v="2016-07-21T00:00:00"/>
    <s v="Same Day"/>
    <s v="JG-15310"/>
    <s v="Jason Gross"/>
    <s v="Corporate"/>
    <s v="United States"/>
    <x v="46"/>
    <x v="24"/>
    <n v="43055"/>
    <s v="East"/>
    <s v="OFF-ST-10002276"/>
    <s v="Office Supplies"/>
    <s v="Storage"/>
    <s v="Safco Steel Mobile File Cart"/>
    <x v="4068"/>
    <n v="1"/>
    <n v="0.2"/>
    <n v="4.1680000000000028"/>
  </r>
  <r>
    <n v="5667"/>
    <s v="CA-2016-141957"/>
    <d v="2016-07-21T00:00:00"/>
    <d v="2016-07-21T00:00:00"/>
    <s v="Same Day"/>
    <s v="JG-15310"/>
    <s v="Jason Gross"/>
    <s v="Corporate"/>
    <s v="United States"/>
    <x v="46"/>
    <x v="24"/>
    <n v="43055"/>
    <s v="East"/>
    <s v="OFF-ST-10004340"/>
    <s v="Office Supplies"/>
    <s v="Storage"/>
    <s v="Fellowes Mobile File Cart, Black"/>
    <x v="4069"/>
    <n v="2"/>
    <n v="0.2"/>
    <n v="8.7052000000000049"/>
  </r>
  <r>
    <n v="5668"/>
    <s v="CA-2016-142405"/>
    <d v="2016-06-11T00:00:00"/>
    <d v="2016-06-15T00:00:00"/>
    <s v="Standard Class"/>
    <s v="SE-20110"/>
    <s v="Sanjit Engle"/>
    <s v="Consumer"/>
    <s v="United States"/>
    <x v="4"/>
    <x v="4"/>
    <n v="98103"/>
    <s v="West"/>
    <s v="OFF-LA-10004093"/>
    <s v="Office Supplies"/>
    <s v="Labels"/>
    <s v="Avery 486"/>
    <x v="2"/>
    <n v="2"/>
    <n v="0"/>
    <n v="6.8713999999999995"/>
  </r>
  <r>
    <n v="5669"/>
    <s v="CA-2016-142405"/>
    <d v="2016-06-11T00:00:00"/>
    <d v="2016-06-15T00:00:00"/>
    <s v="Standard Class"/>
    <s v="SE-20110"/>
    <s v="Sanjit Engle"/>
    <s v="Consumer"/>
    <s v="United States"/>
    <x v="4"/>
    <x v="4"/>
    <n v="98103"/>
    <s v="West"/>
    <s v="OFF-BI-10004728"/>
    <s v="Office Supplies"/>
    <s v="Binders"/>
    <s v="Wilson Jones Turn Tabs Binder Tool for Ring Binders"/>
    <x v="4070"/>
    <n v="14"/>
    <n v="0.2"/>
    <n v="17.544800000000002"/>
  </r>
  <r>
    <n v="5670"/>
    <s v="CA-2016-142405"/>
    <d v="2016-06-11T00:00:00"/>
    <d v="2016-06-15T00:00:00"/>
    <s v="Standard Class"/>
    <s v="SE-20110"/>
    <s v="Sanjit Engle"/>
    <s v="Consumer"/>
    <s v="United States"/>
    <x v="4"/>
    <x v="4"/>
    <n v="98103"/>
    <s v="West"/>
    <s v="TEC-AC-10003095"/>
    <s v="Technology"/>
    <s v="Accessories"/>
    <s v="Logitech G35 7.1-Channel Surround Sound Headset"/>
    <x v="1948"/>
    <n v="3"/>
    <n v="0"/>
    <n v="132.58980000000003"/>
  </r>
  <r>
    <n v="5671"/>
    <s v="CA-2015-141012"/>
    <d v="2015-06-09T00:00:00"/>
    <d v="2015-06-11T00:00:00"/>
    <s v="Second Class"/>
    <s v="TG-21640"/>
    <s v="Trudy Glocke"/>
    <s v="Consumer"/>
    <s v="United States"/>
    <x v="449"/>
    <x v="45"/>
    <n v="83201"/>
    <s v="West"/>
    <s v="FUR-FU-10003192"/>
    <s v="Furniture"/>
    <s v="Furnishings"/>
    <s v="Luxo Adjustable Task Clamp Lamp"/>
    <x v="4071"/>
    <n v="4"/>
    <n v="0"/>
    <n v="92.393599999999992"/>
  </r>
  <r>
    <n v="5672"/>
    <s v="CA-2015-141012"/>
    <d v="2015-06-09T00:00:00"/>
    <d v="2015-06-11T00:00:00"/>
    <s v="Second Class"/>
    <s v="TG-21640"/>
    <s v="Trudy Glocke"/>
    <s v="Consumer"/>
    <s v="United States"/>
    <x v="449"/>
    <x v="45"/>
    <n v="83201"/>
    <s v="West"/>
    <s v="TEC-PH-10004522"/>
    <s v="Technology"/>
    <s v="Phones"/>
    <s v="Dexim XPower Skin Super-Thin Power Case for iPhone 5 - Black"/>
    <x v="4072"/>
    <n v="3"/>
    <n v="0.2"/>
    <n v="8.7735000000000056"/>
  </r>
  <r>
    <n v="5673"/>
    <s v="CA-2017-127922"/>
    <d v="2017-10-27T00:00:00"/>
    <d v="2017-11-03T00:00:00"/>
    <s v="Standard Class"/>
    <s v="SH-19975"/>
    <s v="Sally Hughsby"/>
    <s v="Corporate"/>
    <s v="United States"/>
    <x v="61"/>
    <x v="5"/>
    <n v="75081"/>
    <s v="Central"/>
    <s v="OFF-EN-10003068"/>
    <s v="Office Supplies"/>
    <s v="Envelopes"/>
    <s v="#6 3/4 Gummed Flap White Envelopes"/>
    <x v="4073"/>
    <n v="2"/>
    <n v="0.2"/>
    <n v="5.5439999999999987"/>
  </r>
  <r>
    <n v="5674"/>
    <s v="CA-2017-127922"/>
    <d v="2017-10-27T00:00:00"/>
    <d v="2017-11-03T00:00:00"/>
    <s v="Standard Class"/>
    <s v="SH-19975"/>
    <s v="Sally Hughsby"/>
    <s v="Corporate"/>
    <s v="United States"/>
    <x v="61"/>
    <x v="5"/>
    <n v="75081"/>
    <s v="Central"/>
    <s v="OFF-PA-10001204"/>
    <s v="Office Supplies"/>
    <s v="Paper"/>
    <s v="Xerox 1972"/>
    <x v="582"/>
    <n v="2"/>
    <n v="0.2"/>
    <n v="2.6399999999999997"/>
  </r>
  <r>
    <n v="5675"/>
    <s v="CA-2016-146318"/>
    <d v="2016-01-22T00:00:00"/>
    <d v="2016-01-27T00:00:00"/>
    <s v="Standard Class"/>
    <s v="MC-17275"/>
    <s v="Marc Crier"/>
    <s v="Consumer"/>
    <s v="United States"/>
    <x v="4"/>
    <x v="4"/>
    <n v="98105"/>
    <s v="West"/>
    <s v="OFF-PA-10003953"/>
    <s v="Office Supplies"/>
    <s v="Paper"/>
    <s v="Xerox 218"/>
    <x v="91"/>
    <n v="2"/>
    <n v="0"/>
    <n v="6.2208000000000006"/>
  </r>
  <r>
    <n v="5676"/>
    <s v="CA-2014-135993"/>
    <d v="2014-05-28T00:00:00"/>
    <d v="2014-06-02T00:00:00"/>
    <s v="Standard Class"/>
    <s v="PJ-18835"/>
    <s v="Patrick Jones"/>
    <s v="Corporate"/>
    <s v="United States"/>
    <x v="4"/>
    <x v="4"/>
    <n v="98115"/>
    <s v="West"/>
    <s v="TEC-PH-10001552"/>
    <s v="Technology"/>
    <s v="Phones"/>
    <s v="I Need's 3d Hello Kitty Hybrid Silicone Case Cover for HTC One X 4g with 3d Hello Kitty Stylus Pen Green/pink"/>
    <x v="4074"/>
    <n v="6"/>
    <n v="0.2"/>
    <n v="5.7408000000000019"/>
  </r>
  <r>
    <n v="5677"/>
    <s v="CA-2014-135993"/>
    <d v="2014-05-28T00:00:00"/>
    <d v="2014-06-02T00:00:00"/>
    <s v="Standard Class"/>
    <s v="PJ-18835"/>
    <s v="Patrick Jones"/>
    <s v="Corporate"/>
    <s v="United States"/>
    <x v="4"/>
    <x v="4"/>
    <n v="98115"/>
    <s v="West"/>
    <s v="TEC-AC-10004877"/>
    <s v="Technology"/>
    <s v="Accessories"/>
    <s v="Imation 30456 USB Flash Drive 8GB"/>
    <x v="4075"/>
    <n v="4"/>
    <n v="0"/>
    <n v="2.2079999999999984"/>
  </r>
  <r>
    <n v="5678"/>
    <s v="CA-2014-126802"/>
    <d v="2014-12-29T00:00:00"/>
    <d v="2015-01-05T00:00:00"/>
    <s v="Standard Class"/>
    <s v="ZC-21910"/>
    <s v="Zuschuss Carroll"/>
    <s v="Consumer"/>
    <s v="United States"/>
    <x v="22"/>
    <x v="10"/>
    <n v="60610"/>
    <s v="Central"/>
    <s v="FUR-FU-10000193"/>
    <s v="Furniture"/>
    <s v="Furnishings"/>
    <s v="Tenex Chairmats For Use with Hard Floors"/>
    <x v="2360"/>
    <n v="3"/>
    <n v="0.6"/>
    <n v="-50.66879999999999"/>
  </r>
  <r>
    <n v="5679"/>
    <s v="CA-2016-143924"/>
    <d v="2016-07-28T00:00:00"/>
    <d v="2016-08-03T00:00:00"/>
    <s v="Standard Class"/>
    <s v="SC-20680"/>
    <s v="Steve Carroll"/>
    <s v="Home Office"/>
    <s v="United States"/>
    <x v="450"/>
    <x v="12"/>
    <n v="49423"/>
    <s v="Central"/>
    <s v="OFF-FA-10000735"/>
    <s v="Office Supplies"/>
    <s v="Fasteners"/>
    <s v="Staples"/>
    <x v="4076"/>
    <n v="7"/>
    <n v="0"/>
    <n v="9.1979999999999986"/>
  </r>
  <r>
    <n v="5680"/>
    <s v="CA-2016-143924"/>
    <d v="2016-07-28T00:00:00"/>
    <d v="2016-08-03T00:00:00"/>
    <s v="Standard Class"/>
    <s v="SC-20680"/>
    <s v="Steve Carroll"/>
    <s v="Home Office"/>
    <s v="United States"/>
    <x v="450"/>
    <x v="12"/>
    <n v="49423"/>
    <s v="Central"/>
    <s v="OFF-PA-10002120"/>
    <s v="Office Supplies"/>
    <s v="Paper"/>
    <s v="Xerox 1889"/>
    <x v="1446"/>
    <n v="2"/>
    <n v="0"/>
    <n v="53.860799999999998"/>
  </r>
  <r>
    <n v="5681"/>
    <s v="CA-2016-141551"/>
    <d v="2016-09-24T00:00:00"/>
    <d v="2016-09-30T00:00:00"/>
    <s v="Standard Class"/>
    <s v="BP-11230"/>
    <s v="Benjamin Patterson"/>
    <s v="Consumer"/>
    <s v="United States"/>
    <x v="387"/>
    <x v="26"/>
    <n v="74012"/>
    <s v="Central"/>
    <s v="OFF-BI-10001249"/>
    <s v="Office Supplies"/>
    <s v="Binders"/>
    <s v="Avery Heavy-Duty EZD View Binder with Locking Rings"/>
    <x v="4077"/>
    <n v="1"/>
    <n v="0"/>
    <n v="2.9347999999999996"/>
  </r>
  <r>
    <n v="5682"/>
    <s v="CA-2016-141551"/>
    <d v="2016-09-24T00:00:00"/>
    <d v="2016-09-30T00:00:00"/>
    <s v="Standard Class"/>
    <s v="BP-11230"/>
    <s v="Benjamin Patterson"/>
    <s v="Consumer"/>
    <s v="United States"/>
    <x v="387"/>
    <x v="26"/>
    <n v="74012"/>
    <s v="Central"/>
    <s v="OFF-PA-10001569"/>
    <s v="Office Supplies"/>
    <s v="Paper"/>
    <s v="Xerox 232"/>
    <x v="90"/>
    <n v="1"/>
    <n v="0"/>
    <n v="3.1104000000000003"/>
  </r>
  <r>
    <n v="5683"/>
    <s v="CA-2014-164315"/>
    <d v="2014-04-02T00:00:00"/>
    <d v="2014-04-08T00:00:00"/>
    <s v="Standard Class"/>
    <s v="RD-19585"/>
    <s v="Rob Dowd"/>
    <s v="Consumer"/>
    <s v="United States"/>
    <x v="417"/>
    <x v="32"/>
    <n v="30605"/>
    <s v="South"/>
    <s v="OFF-PA-10004248"/>
    <s v="Office Supplies"/>
    <s v="Paper"/>
    <s v="Xerox 1990"/>
    <x v="3426"/>
    <n v="3"/>
    <n v="0"/>
    <n v="7.1280000000000001"/>
  </r>
  <r>
    <n v="5684"/>
    <s v="CA-2014-164315"/>
    <d v="2014-04-02T00:00:00"/>
    <d v="2014-04-08T00:00:00"/>
    <s v="Standard Class"/>
    <s v="RD-19585"/>
    <s v="Rob Dowd"/>
    <s v="Consumer"/>
    <s v="United States"/>
    <x v="417"/>
    <x v="32"/>
    <n v="30605"/>
    <s v="South"/>
    <s v="TEC-PH-10001128"/>
    <s v="Technology"/>
    <s v="Phones"/>
    <s v="Motorola Droid Maxx"/>
    <x v="4078"/>
    <n v="7"/>
    <n v="0"/>
    <n v="293.98040000000003"/>
  </r>
  <r>
    <n v="5685"/>
    <s v="CA-2014-164315"/>
    <d v="2014-04-02T00:00:00"/>
    <d v="2014-04-08T00:00:00"/>
    <s v="Standard Class"/>
    <s v="RD-19585"/>
    <s v="Rob Dowd"/>
    <s v="Consumer"/>
    <s v="United States"/>
    <x v="417"/>
    <x v="32"/>
    <n v="30605"/>
    <s v="South"/>
    <s v="OFF-AP-10003842"/>
    <s v="Office Supplies"/>
    <s v="Appliances"/>
    <s v="Euro-Pro Shark Turbo Vacuum"/>
    <x v="901"/>
    <n v="5"/>
    <n v="0"/>
    <n v="40.274000000000001"/>
  </r>
  <r>
    <n v="5686"/>
    <s v="CA-2015-131072"/>
    <d v="2015-11-05T00:00:00"/>
    <d v="2015-11-05T00:00:00"/>
    <s v="Same Day"/>
    <s v="KL-16645"/>
    <s v="Ken Lonsdale"/>
    <s v="Consumer"/>
    <s v="United States"/>
    <x v="4"/>
    <x v="4"/>
    <n v="98105"/>
    <s v="West"/>
    <s v="OFF-BI-10002794"/>
    <s v="Office Supplies"/>
    <s v="Binders"/>
    <s v="Avery Trapezoid Ring Binder, 3&quot; Capacity, Black, 1040 sheets"/>
    <x v="2066"/>
    <n v="3"/>
    <n v="0.2"/>
    <n v="35.652599999999993"/>
  </r>
  <r>
    <n v="5687"/>
    <s v="CA-2014-131541"/>
    <d v="2014-07-28T00:00:00"/>
    <d v="2014-07-28T00:00:00"/>
    <s v="Same Day"/>
    <s v="CK-12205"/>
    <s v="Chloris Kastensmidt"/>
    <s v="Consumer"/>
    <s v="United States"/>
    <x v="264"/>
    <x v="2"/>
    <n v="32712"/>
    <s v="South"/>
    <s v="OFF-FA-10000621"/>
    <s v="Office Supplies"/>
    <s v="Fasteners"/>
    <s v="OIC Colored Binder Clips, Assorted Sizes"/>
    <x v="4079"/>
    <n v="5"/>
    <n v="0.2"/>
    <n v="5.1910000000000007"/>
  </r>
  <r>
    <n v="5688"/>
    <s v="CA-2014-131541"/>
    <d v="2014-07-28T00:00:00"/>
    <d v="2014-07-28T00:00:00"/>
    <s v="Same Day"/>
    <s v="CK-12205"/>
    <s v="Chloris Kastensmidt"/>
    <s v="Consumer"/>
    <s v="United States"/>
    <x v="264"/>
    <x v="2"/>
    <n v="32712"/>
    <s v="South"/>
    <s v="FUR-FU-10003623"/>
    <s v="Furniture"/>
    <s v="Furnishings"/>
    <s v="DataProducts Ampli Magnifier Task Lamp, Black,"/>
    <x v="4080"/>
    <n v="6"/>
    <n v="0.2"/>
    <n v="12.988799999999991"/>
  </r>
  <r>
    <n v="5689"/>
    <s v="CA-2014-131541"/>
    <d v="2014-07-28T00:00:00"/>
    <d v="2014-07-28T00:00:00"/>
    <s v="Same Day"/>
    <s v="CK-12205"/>
    <s v="Chloris Kastensmidt"/>
    <s v="Consumer"/>
    <s v="United States"/>
    <x v="264"/>
    <x v="2"/>
    <n v="32712"/>
    <s v="South"/>
    <s v="OFF-EN-10000781"/>
    <s v="Office Supplies"/>
    <s v="Envelopes"/>
    <s v="#10- 4 1/8&quot; x 9 1/2&quot; Recycled Envelopes"/>
    <x v="4081"/>
    <n v="7"/>
    <n v="0.2"/>
    <n v="16.518599999999999"/>
  </r>
  <r>
    <n v="5690"/>
    <s v="CA-2015-119550"/>
    <d v="2015-12-26T00:00:00"/>
    <d v="2015-12-31T00:00:00"/>
    <s v="Standard Class"/>
    <s v="RB-19705"/>
    <s v="Roger Barcio"/>
    <s v="Home Office"/>
    <s v="United States"/>
    <x v="12"/>
    <x v="5"/>
    <n v="77070"/>
    <s v="Central"/>
    <s v="FUR-CH-10002044"/>
    <s v="Furniture"/>
    <s v="Chairs"/>
    <s v="Office Star - Contemporary Task Swivel chair with 2-way adjustable arms, Plum"/>
    <x v="4082"/>
    <n v="3"/>
    <n v="0.3"/>
    <n v="-90.376199999999997"/>
  </r>
  <r>
    <n v="5691"/>
    <s v="US-2015-138093"/>
    <d v="2015-12-10T00:00:00"/>
    <d v="2015-12-16T00:00:00"/>
    <s v="Standard Class"/>
    <s v="KM-16225"/>
    <s v="Kalyca Meade"/>
    <s v="Corporate"/>
    <s v="United States"/>
    <x v="248"/>
    <x v="39"/>
    <n v="21215"/>
    <s v="East"/>
    <s v="OFF-AR-10000817"/>
    <s v="Office Supplies"/>
    <s v="Art"/>
    <s v="Manco Dry-Lighter Erasable Highlighter"/>
    <x v="4083"/>
    <n v="9"/>
    <n v="0"/>
    <n v="9.3023999999999987"/>
  </r>
  <r>
    <n v="5692"/>
    <s v="US-2015-138093"/>
    <d v="2015-12-10T00:00:00"/>
    <d v="2015-12-16T00:00:00"/>
    <s v="Standard Class"/>
    <s v="KM-16225"/>
    <s v="Kalyca Meade"/>
    <s v="Corporate"/>
    <s v="United States"/>
    <x v="248"/>
    <x v="39"/>
    <n v="21215"/>
    <s v="East"/>
    <s v="OFF-PA-10001509"/>
    <s v="Office Supplies"/>
    <s v="Paper"/>
    <s v="Recycled Desk Saver Line &quot;While You Were Out&quot; Book, 5 1/2&quot; X 4&quot;"/>
    <x v="915"/>
    <n v="5"/>
    <n v="0"/>
    <n v="20.584999999999994"/>
  </r>
  <r>
    <n v="5693"/>
    <s v="US-2015-138093"/>
    <d v="2015-12-10T00:00:00"/>
    <d v="2015-12-16T00:00:00"/>
    <s v="Standard Class"/>
    <s v="KM-16225"/>
    <s v="Kalyca Meade"/>
    <s v="Corporate"/>
    <s v="United States"/>
    <x v="248"/>
    <x v="39"/>
    <n v="21215"/>
    <s v="East"/>
    <s v="TEC-PH-10004667"/>
    <s v="Technology"/>
    <s v="Phones"/>
    <s v="Cisco 8x8 Inc. 6753i IP Business Phone System"/>
    <x v="4084"/>
    <n v="1"/>
    <n v="0"/>
    <n v="36.447299999999998"/>
  </r>
  <r>
    <n v="5694"/>
    <s v="US-2015-138093"/>
    <d v="2015-12-10T00:00:00"/>
    <d v="2015-12-16T00:00:00"/>
    <s v="Standard Class"/>
    <s v="KM-16225"/>
    <s v="Kalyca Meade"/>
    <s v="Corporate"/>
    <s v="United States"/>
    <x v="248"/>
    <x v="39"/>
    <n v="21215"/>
    <s v="East"/>
    <s v="OFF-PA-10000143"/>
    <s v="Office Supplies"/>
    <s v="Paper"/>
    <s v="Astroparche Fine Business Paper"/>
    <x v="1603"/>
    <n v="5"/>
    <n v="0"/>
    <n v="12.672000000000001"/>
  </r>
  <r>
    <n v="5695"/>
    <s v="US-2015-138093"/>
    <d v="2015-12-10T00:00:00"/>
    <d v="2015-12-16T00:00:00"/>
    <s v="Standard Class"/>
    <s v="KM-16225"/>
    <s v="Kalyca Meade"/>
    <s v="Corporate"/>
    <s v="United States"/>
    <x v="248"/>
    <x v="39"/>
    <n v="21215"/>
    <s v="East"/>
    <s v="FUR-CH-10000785"/>
    <s v="Furniture"/>
    <s v="Chairs"/>
    <s v="Global Ergonomic Managers Chair"/>
    <x v="3116"/>
    <n v="3"/>
    <n v="0"/>
    <n v="141.1644"/>
  </r>
  <r>
    <n v="5696"/>
    <s v="CA-2016-126165"/>
    <d v="2016-05-05T00:00:00"/>
    <d v="2016-05-07T00:00:00"/>
    <s v="Second Class"/>
    <s v="AH-10465"/>
    <s v="Amy Hunt"/>
    <s v="Consumer"/>
    <s v="United States"/>
    <x v="8"/>
    <x v="1"/>
    <n v="94109"/>
    <s v="West"/>
    <s v="FUR-TA-10001676"/>
    <s v="Furniture"/>
    <s v="Tables"/>
    <s v="Hon 61000 Series Interactive Training Tables"/>
    <x v="4085"/>
    <n v="2"/>
    <n v="0.2"/>
    <n v="-1.7772000000000041"/>
  </r>
  <r>
    <n v="5697"/>
    <s v="CA-2017-126123"/>
    <d v="2017-10-14T00:00:00"/>
    <d v="2017-10-18T00:00:00"/>
    <s v="Standard Class"/>
    <s v="AG-10765"/>
    <s v="Anthony Garverick"/>
    <s v="Home Office"/>
    <s v="United States"/>
    <x v="22"/>
    <x v="10"/>
    <n v="60623"/>
    <s v="Central"/>
    <s v="OFF-BI-10000309"/>
    <s v="Office Supplies"/>
    <s v="Binders"/>
    <s v="GBC Twin Loop Wire Binding Elements, 9/16&quot; Spine, Black"/>
    <x v="4086"/>
    <n v="9"/>
    <n v="0.8"/>
    <n v="-42.46380000000002"/>
  </r>
  <r>
    <n v="5698"/>
    <s v="CA-2017-126123"/>
    <d v="2017-10-14T00:00:00"/>
    <d v="2017-10-18T00:00:00"/>
    <s v="Standard Class"/>
    <s v="AG-10765"/>
    <s v="Anthony Garverick"/>
    <s v="Home Office"/>
    <s v="United States"/>
    <x v="22"/>
    <x v="10"/>
    <n v="60623"/>
    <s v="Central"/>
    <s v="OFF-BI-10004224"/>
    <s v="Office Supplies"/>
    <s v="Binders"/>
    <s v="Catalog Binders with Expanding Posts"/>
    <x v="4087"/>
    <n v="1"/>
    <n v="0.8"/>
    <n v="-23.548000000000009"/>
  </r>
  <r>
    <n v="5699"/>
    <s v="CA-2016-143441"/>
    <d v="2016-11-05T00:00:00"/>
    <d v="2016-11-05T00:00:00"/>
    <s v="Same Day"/>
    <s v="EB-14170"/>
    <s v="Evan Bailliet"/>
    <s v="Consumer"/>
    <s v="United States"/>
    <x v="128"/>
    <x v="5"/>
    <n v="78041"/>
    <s v="Central"/>
    <s v="OFF-LA-10002312"/>
    <s v="Office Supplies"/>
    <s v="Labels"/>
    <s v="Avery 490"/>
    <x v="1583"/>
    <n v="1"/>
    <n v="0.2"/>
    <n v="4.4399999999999995"/>
  </r>
  <r>
    <n v="5700"/>
    <s v="CA-2017-148320"/>
    <d v="2017-11-03T00:00:00"/>
    <d v="2017-11-08T00:00:00"/>
    <s v="Standard Class"/>
    <s v="PG-18895"/>
    <s v="Paul Gonzalez"/>
    <s v="Consumer"/>
    <s v="United States"/>
    <x v="8"/>
    <x v="1"/>
    <n v="94109"/>
    <s v="West"/>
    <s v="OFF-PA-10003022"/>
    <s v="Office Supplies"/>
    <s v="Paper"/>
    <s v="Xerox 1992"/>
    <x v="1211"/>
    <n v="6"/>
    <n v="0"/>
    <n v="17.581200000000003"/>
  </r>
  <r>
    <n v="5701"/>
    <s v="CA-2016-125661"/>
    <d v="2016-11-24T00:00:00"/>
    <d v="2016-11-26T00:00:00"/>
    <s v="First Class"/>
    <s v="CA-12055"/>
    <s v="Cathy Armstrong"/>
    <s v="Home Office"/>
    <s v="United States"/>
    <x v="138"/>
    <x v="24"/>
    <n v="44105"/>
    <s v="East"/>
    <s v="OFF-EN-10001532"/>
    <s v="Office Supplies"/>
    <s v="Envelopes"/>
    <s v="Brown Kraft Recycled Envelopes"/>
    <x v="4088"/>
    <n v="3"/>
    <n v="0.2"/>
    <n v="15.281999999999998"/>
  </r>
  <r>
    <n v="5702"/>
    <s v="CA-2016-125661"/>
    <d v="2016-11-24T00:00:00"/>
    <d v="2016-11-26T00:00:00"/>
    <s v="First Class"/>
    <s v="CA-12055"/>
    <s v="Cathy Armstrong"/>
    <s v="Home Office"/>
    <s v="United States"/>
    <x v="138"/>
    <x v="24"/>
    <n v="44105"/>
    <s v="East"/>
    <s v="TEC-AC-10004855"/>
    <s v="Technology"/>
    <s v="Accessories"/>
    <s v="V7 USB Numeric Keypad"/>
    <x v="4089"/>
    <n v="5"/>
    <n v="0.2"/>
    <n v="-22.743500000000004"/>
  </r>
  <r>
    <n v="5703"/>
    <s v="US-2014-123519"/>
    <d v="2014-12-14T00:00:00"/>
    <d v="2014-12-21T00:00:00"/>
    <s v="Standard Class"/>
    <s v="SS-20875"/>
    <s v="Sung Shariari"/>
    <s v="Consumer"/>
    <s v="United States"/>
    <x v="292"/>
    <x v="24"/>
    <n v="43302"/>
    <s v="East"/>
    <s v="OFF-AR-10003829"/>
    <s v="Office Supplies"/>
    <s v="Art"/>
    <s v="Newell 35"/>
    <x v="370"/>
    <n v="1"/>
    <n v="0.2"/>
    <n v="0.29519999999999957"/>
  </r>
  <r>
    <n v="5704"/>
    <s v="US-2014-123519"/>
    <d v="2014-12-14T00:00:00"/>
    <d v="2014-12-21T00:00:00"/>
    <s v="Standard Class"/>
    <s v="SS-20875"/>
    <s v="Sung Shariari"/>
    <s v="Consumer"/>
    <s v="United States"/>
    <x v="292"/>
    <x v="24"/>
    <n v="43302"/>
    <s v="East"/>
    <s v="FUR-TA-10002645"/>
    <s v="Furniture"/>
    <s v="Tables"/>
    <s v="Hon Rectangular Conference Tables"/>
    <x v="4090"/>
    <n v="1"/>
    <n v="0.4"/>
    <n v="-52.336500000000029"/>
  </r>
  <r>
    <n v="5705"/>
    <s v="US-2014-123519"/>
    <d v="2014-12-14T00:00:00"/>
    <d v="2014-12-21T00:00:00"/>
    <s v="Standard Class"/>
    <s v="SS-20875"/>
    <s v="Sung Shariari"/>
    <s v="Consumer"/>
    <s v="United States"/>
    <x v="292"/>
    <x v="24"/>
    <n v="43302"/>
    <s v="East"/>
    <s v="TEC-AC-10003033"/>
    <s v="Technology"/>
    <s v="Accessories"/>
    <s v="Plantronics CS510 - Over-the-Head monaural Wireless Headset System"/>
    <x v="2392"/>
    <n v="1"/>
    <n v="0.2"/>
    <n v="42.893499999999975"/>
  </r>
  <r>
    <n v="5706"/>
    <s v="CA-2014-155593"/>
    <d v="2014-11-03T00:00:00"/>
    <d v="2014-11-08T00:00:00"/>
    <s v="Standard Class"/>
    <s v="RP-19390"/>
    <s v="Resi Pölking"/>
    <s v="Consumer"/>
    <s v="United States"/>
    <x v="54"/>
    <x v="29"/>
    <n v="6824"/>
    <s v="East"/>
    <s v="OFF-SU-10002522"/>
    <s v="Office Supplies"/>
    <s v="Supplies"/>
    <s v="Acme Kleen Earth Office Shears"/>
    <x v="4091"/>
    <n v="3"/>
    <n v="0"/>
    <n v="3.3755999999999986"/>
  </r>
  <r>
    <n v="5707"/>
    <s v="CA-2017-136000"/>
    <d v="2017-09-22T00:00:00"/>
    <d v="2017-09-25T00:00:00"/>
    <s v="Second Class"/>
    <s v="SC-20440"/>
    <s v="Shaun Chance"/>
    <s v="Corporate"/>
    <s v="United States"/>
    <x v="20"/>
    <x v="15"/>
    <n v="10009"/>
    <s v="East"/>
    <s v="OFF-BI-10004828"/>
    <s v="Office Supplies"/>
    <s v="Binders"/>
    <s v="GBC Poly Designer Binding Covers"/>
    <x v="3022"/>
    <n v="3"/>
    <n v="0.2"/>
    <n v="14.563799999999997"/>
  </r>
  <r>
    <n v="5708"/>
    <s v="US-2015-160857"/>
    <d v="2015-05-08T00:00:00"/>
    <d v="2015-05-15T00:00:00"/>
    <s v="Standard Class"/>
    <s v="NW-18400"/>
    <s v="Natalie Webber"/>
    <s v="Consumer"/>
    <s v="United States"/>
    <x v="20"/>
    <x v="15"/>
    <n v="10024"/>
    <s v="East"/>
    <s v="FUR-FU-10001095"/>
    <s v="Furniture"/>
    <s v="Furnishings"/>
    <s v="DAX Black Cherry Wood-Tone Poster Frame"/>
    <x v="4092"/>
    <n v="3"/>
    <n v="0"/>
    <n v="30.187200000000001"/>
  </r>
  <r>
    <n v="5709"/>
    <s v="US-2015-160857"/>
    <d v="2015-05-08T00:00:00"/>
    <d v="2015-05-15T00:00:00"/>
    <s v="Standard Class"/>
    <s v="NW-18400"/>
    <s v="Natalie Webber"/>
    <s v="Consumer"/>
    <s v="United States"/>
    <x v="20"/>
    <x v="15"/>
    <n v="10024"/>
    <s v="East"/>
    <s v="OFF-SU-10000157"/>
    <s v="Office Supplies"/>
    <s v="Supplies"/>
    <s v="Compact Automatic Electric Letter Opener"/>
    <x v="3956"/>
    <n v="3"/>
    <n v="0"/>
    <n v="7.158600000000007"/>
  </r>
  <r>
    <n v="5710"/>
    <s v="US-2015-160857"/>
    <d v="2015-05-08T00:00:00"/>
    <d v="2015-05-15T00:00:00"/>
    <s v="Standard Class"/>
    <s v="NW-18400"/>
    <s v="Natalie Webber"/>
    <s v="Consumer"/>
    <s v="United States"/>
    <x v="20"/>
    <x v="15"/>
    <n v="10024"/>
    <s v="East"/>
    <s v="FUR-CH-10002647"/>
    <s v="Furniture"/>
    <s v="Chairs"/>
    <s v="Situations Contoured Folding Chairs, 4/Set"/>
    <x v="4093"/>
    <n v="2"/>
    <n v="0.1"/>
    <n v="21.294000000000008"/>
  </r>
  <r>
    <n v="5711"/>
    <s v="US-2015-160857"/>
    <d v="2015-05-08T00:00:00"/>
    <d v="2015-05-15T00:00:00"/>
    <s v="Standard Class"/>
    <s v="NW-18400"/>
    <s v="Natalie Webber"/>
    <s v="Consumer"/>
    <s v="United States"/>
    <x v="20"/>
    <x v="15"/>
    <n v="10024"/>
    <s v="East"/>
    <s v="TEC-CO-10004115"/>
    <s v="Technology"/>
    <s v="Copiers"/>
    <s v="Sharp AL-1530CS Digital Copier"/>
    <x v="4094"/>
    <n v="7"/>
    <n v="0.2"/>
    <n v="1014.9797"/>
  </r>
  <r>
    <n v="5712"/>
    <s v="US-2015-160857"/>
    <d v="2015-05-08T00:00:00"/>
    <d v="2015-05-15T00:00:00"/>
    <s v="Standard Class"/>
    <s v="NW-18400"/>
    <s v="Natalie Webber"/>
    <s v="Consumer"/>
    <s v="United States"/>
    <x v="20"/>
    <x v="15"/>
    <n v="10024"/>
    <s v="East"/>
    <s v="OFF-PA-10003363"/>
    <s v="Office Supplies"/>
    <s v="Paper"/>
    <s v="Xerox 204"/>
    <x v="541"/>
    <n v="3"/>
    <n v="0"/>
    <n v="9.3312000000000008"/>
  </r>
  <r>
    <n v="5713"/>
    <s v="CA-2017-115805"/>
    <d v="2017-07-31T00:00:00"/>
    <d v="2017-07-31T00:00:00"/>
    <s v="Same Day"/>
    <s v="KW-16435"/>
    <s v="Katrina Willman"/>
    <s v="Consumer"/>
    <s v="United States"/>
    <x v="22"/>
    <x v="10"/>
    <n v="60653"/>
    <s v="Central"/>
    <s v="TEC-PH-10003092"/>
    <s v="Technology"/>
    <s v="Phones"/>
    <s v="Motorola L804"/>
    <x v="2204"/>
    <n v="1"/>
    <n v="0.2"/>
    <n v="4.1390999999999991"/>
  </r>
  <r>
    <n v="5714"/>
    <s v="US-2014-143707"/>
    <d v="2014-03-01T00:00:00"/>
    <d v="2014-03-05T00:00:00"/>
    <s v="Standard Class"/>
    <s v="HR-14770"/>
    <s v="Hallie Redmond"/>
    <s v="Home Office"/>
    <s v="United States"/>
    <x v="20"/>
    <x v="15"/>
    <n v="10035"/>
    <s v="East"/>
    <s v="TEC-PH-10003655"/>
    <s v="Technology"/>
    <s v="Phones"/>
    <s v="Sannysis Cute Owl Design Soft Skin Case Cover for Samsung Galaxy S4"/>
    <x v="4095"/>
    <n v="3"/>
    <n v="0"/>
    <n v="1.6037999999999999"/>
  </r>
  <r>
    <n v="5715"/>
    <s v="CA-2017-116939"/>
    <d v="2017-09-25T00:00:00"/>
    <d v="2017-09-29T00:00:00"/>
    <s v="Standard Class"/>
    <s v="AG-10900"/>
    <s v="Arthur Gainer"/>
    <s v="Consumer"/>
    <s v="United States"/>
    <x v="102"/>
    <x v="17"/>
    <n v="23223"/>
    <s v="South"/>
    <s v="OFF-ST-10001476"/>
    <s v="Office Supplies"/>
    <s v="Storage"/>
    <s v="Steel Personal Filing/Posting Tote"/>
    <x v="4096"/>
    <n v="5"/>
    <n v="0"/>
    <n v="47.938500000000005"/>
  </r>
  <r>
    <n v="5716"/>
    <s v="CA-2015-124107"/>
    <d v="2015-10-09T00:00:00"/>
    <d v="2015-10-12T00:00:00"/>
    <s v="Second Class"/>
    <s v="BM-11650"/>
    <s v="Brian Moss"/>
    <s v="Corporate"/>
    <s v="United States"/>
    <x v="447"/>
    <x v="12"/>
    <n v="48104"/>
    <s v="Central"/>
    <s v="TEC-AC-10002049"/>
    <s v="Technology"/>
    <s v="Accessories"/>
    <s v="Logitech G19 Programmable Gaming Keyboard"/>
    <x v="1008"/>
    <n v="5"/>
    <n v="0"/>
    <n v="111.59099999999995"/>
  </r>
  <r>
    <n v="5717"/>
    <s v="CA-2015-124107"/>
    <d v="2015-10-09T00:00:00"/>
    <d v="2015-10-12T00:00:00"/>
    <s v="Second Class"/>
    <s v="BM-11650"/>
    <s v="Brian Moss"/>
    <s v="Corporate"/>
    <s v="United States"/>
    <x v="447"/>
    <x v="12"/>
    <n v="48104"/>
    <s v="Central"/>
    <s v="TEC-PH-10003875"/>
    <s v="Technology"/>
    <s v="Phones"/>
    <s v="KLD Oscar II Style Snap-on Ultra Thin Side Flip Synthetic Leather Cover Case for HTC One HTC M7"/>
    <x v="3325"/>
    <n v="3"/>
    <n v="0"/>
    <n v="8.4563999999999986"/>
  </r>
  <r>
    <n v="5718"/>
    <s v="CA-2015-124107"/>
    <d v="2015-10-09T00:00:00"/>
    <d v="2015-10-12T00:00:00"/>
    <s v="Second Class"/>
    <s v="BM-11650"/>
    <s v="Brian Moss"/>
    <s v="Corporate"/>
    <s v="United States"/>
    <x v="447"/>
    <x v="12"/>
    <n v="48104"/>
    <s v="Central"/>
    <s v="OFF-EN-10003286"/>
    <s v="Office Supplies"/>
    <s v="Envelopes"/>
    <s v="Staple envelope"/>
    <x v="4097"/>
    <n v="7"/>
    <n v="0"/>
    <n v="27.241199999999996"/>
  </r>
  <r>
    <n v="5719"/>
    <s v="CA-2015-124107"/>
    <d v="2015-10-09T00:00:00"/>
    <d v="2015-10-12T00:00:00"/>
    <s v="Second Class"/>
    <s v="BM-11650"/>
    <s v="Brian Moss"/>
    <s v="Corporate"/>
    <s v="United States"/>
    <x v="447"/>
    <x v="12"/>
    <n v="48104"/>
    <s v="Central"/>
    <s v="OFF-AP-10003971"/>
    <s v="Office Supplies"/>
    <s v="Appliances"/>
    <s v="Belkin 6 Outlet Metallic Surge Strip"/>
    <x v="4098"/>
    <n v="3"/>
    <n v="0.1"/>
    <n v="5.2272000000000007"/>
  </r>
  <r>
    <n v="5720"/>
    <s v="CA-2017-126550"/>
    <d v="2017-03-29T00:00:00"/>
    <d v="2017-04-02T00:00:00"/>
    <s v="Second Class"/>
    <s v="RD-19720"/>
    <s v="Roger Demir"/>
    <s v="Consumer"/>
    <s v="United States"/>
    <x v="240"/>
    <x v="14"/>
    <n v="47905"/>
    <s v="Central"/>
    <s v="OFF-ST-10001031"/>
    <s v="Office Supplies"/>
    <s v="Storage"/>
    <s v="Adjustable Personal File Tote"/>
    <x v="4099"/>
    <n v="5"/>
    <n v="0"/>
    <n v="21.164000000000005"/>
  </r>
  <r>
    <n v="5721"/>
    <s v="CA-2015-138674"/>
    <d v="2015-11-14T00:00:00"/>
    <d v="2015-11-17T00:00:00"/>
    <s v="First Class"/>
    <s v="KB-16585"/>
    <s v="Ken Black"/>
    <s v="Corporate"/>
    <s v="United States"/>
    <x v="24"/>
    <x v="21"/>
    <n v="97477"/>
    <s v="West"/>
    <s v="OFF-FA-10000304"/>
    <s v="Office Supplies"/>
    <s v="Fasteners"/>
    <s v="Advantus Push Pins"/>
    <x v="525"/>
    <n v="5"/>
    <n v="0.2"/>
    <n v="2.289000000000001"/>
  </r>
  <r>
    <n v="5722"/>
    <s v="CA-2015-138674"/>
    <d v="2015-11-14T00:00:00"/>
    <d v="2015-11-17T00:00:00"/>
    <s v="First Class"/>
    <s v="KB-16585"/>
    <s v="Ken Black"/>
    <s v="Corporate"/>
    <s v="United States"/>
    <x v="24"/>
    <x v="21"/>
    <n v="97477"/>
    <s v="West"/>
    <s v="TEC-AC-10000358"/>
    <s v="Technology"/>
    <s v="Accessories"/>
    <s v="Imation Secure Drive + Hardware Encrypted USB flash drive - 16 GB"/>
    <x v="4100"/>
    <n v="3"/>
    <n v="0.2"/>
    <n v="4.5587999999999944"/>
  </r>
  <r>
    <n v="5723"/>
    <s v="CA-2015-138674"/>
    <d v="2015-11-14T00:00:00"/>
    <d v="2015-11-17T00:00:00"/>
    <s v="First Class"/>
    <s v="KB-16585"/>
    <s v="Ken Black"/>
    <s v="Corporate"/>
    <s v="United States"/>
    <x v="24"/>
    <x v="21"/>
    <n v="97477"/>
    <s v="West"/>
    <s v="TEC-AC-10002800"/>
    <s v="Technology"/>
    <s v="Accessories"/>
    <s v="Plantronics Audio 478 Stereo USB Headset"/>
    <x v="4101"/>
    <n v="4"/>
    <n v="0.2"/>
    <n v="29.993999999999986"/>
  </r>
  <r>
    <n v="5724"/>
    <s v="CA-2016-165820"/>
    <d v="2016-09-26T00:00:00"/>
    <d v="2016-09-30T00:00:00"/>
    <s v="Standard Class"/>
    <s v="DW-13585"/>
    <s v="Dorothy Wardle"/>
    <s v="Corporate"/>
    <s v="United States"/>
    <x v="8"/>
    <x v="1"/>
    <n v="94109"/>
    <s v="West"/>
    <s v="OFF-PA-10004735"/>
    <s v="Office Supplies"/>
    <s v="Paper"/>
    <s v="Xerox 1905"/>
    <x v="91"/>
    <n v="2"/>
    <n v="0"/>
    <n v="6.2208000000000006"/>
  </r>
  <r>
    <n v="5725"/>
    <s v="CA-2014-103191"/>
    <d v="2014-09-22T00:00:00"/>
    <d v="2014-09-27T00:00:00"/>
    <s v="Standard Class"/>
    <s v="VG-21805"/>
    <s v="Vivek Grady"/>
    <s v="Corporate"/>
    <s v="United States"/>
    <x v="22"/>
    <x v="10"/>
    <n v="60653"/>
    <s v="Central"/>
    <s v="OFF-ST-10002574"/>
    <s v="Office Supplies"/>
    <s v="Storage"/>
    <s v="SAFCO Commercial Wire Shelving, Black"/>
    <x v="4102"/>
    <n v="3"/>
    <n v="0.2"/>
    <n v="-82.884"/>
  </r>
  <r>
    <n v="5726"/>
    <s v="CA-2015-103933"/>
    <d v="2015-09-25T00:00:00"/>
    <d v="2015-09-27T00:00:00"/>
    <s v="First Class"/>
    <s v="DR-12880"/>
    <s v="Dan Reichenbach"/>
    <s v="Corporate"/>
    <s v="United States"/>
    <x v="20"/>
    <x v="15"/>
    <n v="10011"/>
    <s v="East"/>
    <s v="TEC-AC-10004171"/>
    <s v="Technology"/>
    <s v="Accessories"/>
    <s v="Razer Kraken 7.1 Surround Sound Over Ear USB Gaming Headset"/>
    <x v="438"/>
    <n v="9"/>
    <n v="0"/>
    <n v="395.96040000000005"/>
  </r>
  <r>
    <n v="5727"/>
    <s v="CA-2015-110548"/>
    <d v="2015-05-04T00:00:00"/>
    <d v="2015-05-08T00:00:00"/>
    <s v="Standard Class"/>
    <s v="AH-10690"/>
    <s v="Anna Häberlin"/>
    <s v="Corporate"/>
    <s v="United States"/>
    <x v="12"/>
    <x v="5"/>
    <n v="77095"/>
    <s v="Central"/>
    <s v="TEC-PH-10002922"/>
    <s v="Technology"/>
    <s v="Phones"/>
    <s v="ShoreTel ShorePhone IP 230 VoIP phone"/>
    <x v="1266"/>
    <n v="7"/>
    <n v="0.2"/>
    <n v="118.29299999999989"/>
  </r>
  <r>
    <n v="5728"/>
    <s v="CA-2017-117324"/>
    <d v="2017-12-08T00:00:00"/>
    <d v="2017-12-13T00:00:00"/>
    <s v="Standard Class"/>
    <s v="JP-15520"/>
    <s v="Jeremy Pistek"/>
    <s v="Consumer"/>
    <s v="United States"/>
    <x v="6"/>
    <x v="6"/>
    <n v="53711"/>
    <s v="Central"/>
    <s v="TEC-AC-10003023"/>
    <s v="Technology"/>
    <s v="Accessories"/>
    <s v="Logitech G105 Gaming Keyboard"/>
    <x v="4103"/>
    <n v="3"/>
    <n v="0"/>
    <n v="32.059799999999996"/>
  </r>
  <r>
    <n v="5729"/>
    <s v="CA-2017-117324"/>
    <d v="2017-12-08T00:00:00"/>
    <d v="2017-12-13T00:00:00"/>
    <s v="Standard Class"/>
    <s v="JP-15520"/>
    <s v="Jeremy Pistek"/>
    <s v="Consumer"/>
    <s v="United States"/>
    <x v="6"/>
    <x v="6"/>
    <n v="53711"/>
    <s v="Central"/>
    <s v="OFF-AP-10003590"/>
    <s v="Office Supplies"/>
    <s v="Appliances"/>
    <s v="Hoover WindTunnel Plus Canister Vacuum"/>
    <x v="1234"/>
    <n v="3"/>
    <n v="0"/>
    <n v="305.13000000000011"/>
  </r>
  <r>
    <n v="5730"/>
    <s v="CA-2017-117324"/>
    <d v="2017-12-08T00:00:00"/>
    <d v="2017-12-13T00:00:00"/>
    <s v="Standard Class"/>
    <s v="JP-15520"/>
    <s v="Jeremy Pistek"/>
    <s v="Consumer"/>
    <s v="United States"/>
    <x v="6"/>
    <x v="6"/>
    <n v="53711"/>
    <s v="Central"/>
    <s v="OFF-LA-10003510"/>
    <s v="Office Supplies"/>
    <s v="Labels"/>
    <s v="Avery 4027 File Folder Labels for Dot Matrix Printers, 5000 Labels per Box, White"/>
    <x v="3550"/>
    <n v="2"/>
    <n v="0"/>
    <n v="28.087600000000002"/>
  </r>
  <r>
    <n v="5731"/>
    <s v="CA-2017-117324"/>
    <d v="2017-12-08T00:00:00"/>
    <d v="2017-12-13T00:00:00"/>
    <s v="Standard Class"/>
    <s v="JP-15520"/>
    <s v="Jeremy Pistek"/>
    <s v="Consumer"/>
    <s v="United States"/>
    <x v="6"/>
    <x v="6"/>
    <n v="53711"/>
    <s v="Central"/>
    <s v="FUR-BO-10003159"/>
    <s v="Furniture"/>
    <s v="Bookcases"/>
    <s v="Sauder Camden County Collection Libraries, Planked Cherry Finish"/>
    <x v="4104"/>
    <n v="4"/>
    <n v="0"/>
    <n v="41.392799999999966"/>
  </r>
  <r>
    <n v="5732"/>
    <s v="CA-2017-117324"/>
    <d v="2017-12-08T00:00:00"/>
    <d v="2017-12-13T00:00:00"/>
    <s v="Standard Class"/>
    <s v="JP-15520"/>
    <s v="Jeremy Pistek"/>
    <s v="Consumer"/>
    <s v="United States"/>
    <x v="6"/>
    <x v="6"/>
    <n v="53711"/>
    <s v="Central"/>
    <s v="OFF-PA-10002713"/>
    <s v="Office Supplies"/>
    <s v="Paper"/>
    <s v="Adams Phone Message Book, 200 Message Capacity, 8 1/16” x 11”"/>
    <x v="4105"/>
    <n v="4"/>
    <n v="0"/>
    <n v="12.659199999999998"/>
  </r>
  <r>
    <n v="5733"/>
    <s v="CA-2017-143574"/>
    <d v="2017-06-29T00:00:00"/>
    <d v="2017-07-02T00:00:00"/>
    <s v="First Class"/>
    <s v="DR-12880"/>
    <s v="Dan Reichenbach"/>
    <s v="Corporate"/>
    <s v="United States"/>
    <x v="451"/>
    <x v="29"/>
    <n v="6460"/>
    <s v="East"/>
    <s v="FUR-BO-10002598"/>
    <s v="Furniture"/>
    <s v="Bookcases"/>
    <s v="Hon Metal Bookcases, Putty"/>
    <x v="3166"/>
    <n v="9"/>
    <n v="0"/>
    <n v="185.25779999999997"/>
  </r>
  <r>
    <n v="5734"/>
    <s v="CA-2017-143574"/>
    <d v="2017-06-29T00:00:00"/>
    <d v="2017-07-02T00:00:00"/>
    <s v="First Class"/>
    <s v="DR-12880"/>
    <s v="Dan Reichenbach"/>
    <s v="Corporate"/>
    <s v="United States"/>
    <x v="451"/>
    <x v="29"/>
    <n v="6460"/>
    <s v="East"/>
    <s v="OFF-SU-10002537"/>
    <s v="Office Supplies"/>
    <s v="Supplies"/>
    <s v="Acme Box Cutter Scissors"/>
    <x v="4106"/>
    <n v="3"/>
    <n v="0"/>
    <n v="7.9794000000000018"/>
  </r>
  <r>
    <n v="5735"/>
    <s v="CA-2017-143574"/>
    <d v="2017-06-29T00:00:00"/>
    <d v="2017-07-02T00:00:00"/>
    <s v="First Class"/>
    <s v="DR-12880"/>
    <s v="Dan Reichenbach"/>
    <s v="Corporate"/>
    <s v="United States"/>
    <x v="451"/>
    <x v="29"/>
    <n v="6460"/>
    <s v="East"/>
    <s v="FUR-FU-10003976"/>
    <s v="Furniture"/>
    <s v="Furnishings"/>
    <s v="DAX Executive Solid Wood Document Frame, Desktop or Hang, Mahogany, 5 x 7"/>
    <x v="2855"/>
    <n v="2"/>
    <n v="0"/>
    <n v="8.5543999999999976"/>
  </r>
  <r>
    <n v="5736"/>
    <s v="CA-2014-111773"/>
    <d v="2014-06-29T00:00:00"/>
    <d v="2014-07-03T00:00:00"/>
    <s v="Standard Class"/>
    <s v="JK-15625"/>
    <s v="Jim Karlsson"/>
    <s v="Consumer"/>
    <s v="United States"/>
    <x v="20"/>
    <x v="15"/>
    <n v="10024"/>
    <s v="East"/>
    <s v="OFF-BI-10000174"/>
    <s v="Office Supplies"/>
    <s v="Binders"/>
    <s v="Wilson Jones Clip &amp; Carry Folder Binder Tool for Ring Binders, Clear"/>
    <x v="4107"/>
    <n v="3"/>
    <n v="0.2"/>
    <n v="4.8720000000000008"/>
  </r>
  <r>
    <n v="5737"/>
    <s v="CA-2014-148614"/>
    <d v="2014-01-20T00:00:00"/>
    <d v="2014-01-25T00:00:00"/>
    <s v="Standard Class"/>
    <s v="MV-17485"/>
    <s v="Mark Van Huff"/>
    <s v="Consumer"/>
    <s v="United States"/>
    <x v="1"/>
    <x v="1"/>
    <n v="90049"/>
    <s v="West"/>
    <s v="OFF-PA-10002893"/>
    <s v="Office Supplies"/>
    <s v="Paper"/>
    <s v="Wirebound Service Call Books, 5 1/2&quot; x 4&quot;"/>
    <x v="2439"/>
    <n v="2"/>
    <n v="0"/>
    <n v="9.2927999999999997"/>
  </r>
  <r>
    <n v="5738"/>
    <s v="CA-2014-148614"/>
    <d v="2014-01-20T00:00:00"/>
    <d v="2014-01-25T00:00:00"/>
    <s v="Standard Class"/>
    <s v="MV-17485"/>
    <s v="Mark Van Huff"/>
    <s v="Consumer"/>
    <s v="United States"/>
    <x v="1"/>
    <x v="1"/>
    <n v="90049"/>
    <s v="West"/>
    <s v="FUR-FU-10003194"/>
    <s v="Furniture"/>
    <s v="Furnishings"/>
    <s v="Eldon Expressions Desk Accessory, Wood Pencil Holder, Oak"/>
    <x v="78"/>
    <n v="2"/>
    <n v="0"/>
    <n v="5.7899999999999991"/>
  </r>
  <r>
    <n v="5739"/>
    <s v="CA-2017-156139"/>
    <d v="2016-12-31T00:00:00"/>
    <d v="2017-01-06T00:00:00"/>
    <s v="Standard Class"/>
    <s v="BP-11155"/>
    <s v="Becky Pak"/>
    <s v="Consumer"/>
    <s v="United States"/>
    <x v="8"/>
    <x v="1"/>
    <n v="94109"/>
    <s v="West"/>
    <s v="OFF-BI-10004233"/>
    <s v="Office Supplies"/>
    <s v="Binders"/>
    <s v="GBC Pre-Punched Binding Paper, Plastic, White, 8-1/2&quot; x 11&quot;"/>
    <x v="4108"/>
    <n v="3"/>
    <n v="0.2"/>
    <n v="13.4316"/>
  </r>
  <r>
    <n v="5740"/>
    <s v="US-2017-147886"/>
    <d v="2017-03-28T00:00:00"/>
    <d v="2017-03-31T00:00:00"/>
    <s v="First Class"/>
    <s v="DH-13075"/>
    <s v="Dave Hallsten"/>
    <s v="Corporate"/>
    <s v="United States"/>
    <x v="54"/>
    <x v="1"/>
    <n v="94533"/>
    <s v="West"/>
    <s v="OFF-PA-10000232"/>
    <s v="Office Supplies"/>
    <s v="Paper"/>
    <s v="Xerox 1975"/>
    <x v="91"/>
    <n v="2"/>
    <n v="0"/>
    <n v="6.3504000000000005"/>
  </r>
  <r>
    <n v="5741"/>
    <s v="US-2017-147886"/>
    <d v="2017-03-28T00:00:00"/>
    <d v="2017-03-31T00:00:00"/>
    <s v="First Class"/>
    <s v="DH-13075"/>
    <s v="Dave Hallsten"/>
    <s v="Corporate"/>
    <s v="United States"/>
    <x v="54"/>
    <x v="1"/>
    <n v="94533"/>
    <s v="West"/>
    <s v="FUR-FU-10001095"/>
    <s v="Furniture"/>
    <s v="Furnishings"/>
    <s v="DAX Black Cherry Wood-Tone Poster Frame"/>
    <x v="4109"/>
    <n v="1"/>
    <n v="0"/>
    <n v="10.0624"/>
  </r>
  <r>
    <n v="5742"/>
    <s v="US-2017-147886"/>
    <d v="2017-03-28T00:00:00"/>
    <d v="2017-03-31T00:00:00"/>
    <s v="First Class"/>
    <s v="DH-13075"/>
    <s v="Dave Hallsten"/>
    <s v="Corporate"/>
    <s v="United States"/>
    <x v="54"/>
    <x v="1"/>
    <n v="94533"/>
    <s v="West"/>
    <s v="TEC-MA-10004679"/>
    <s v="Technology"/>
    <s v="Machines"/>
    <s v="StarTech.com 10/100 VDSL2 Ethernet Extender Kit"/>
    <x v="4110"/>
    <n v="2"/>
    <n v="0.2"/>
    <n v="53.271999999999991"/>
  </r>
  <r>
    <n v="5743"/>
    <s v="US-2017-147886"/>
    <d v="2017-03-28T00:00:00"/>
    <d v="2017-03-31T00:00:00"/>
    <s v="First Class"/>
    <s v="DH-13075"/>
    <s v="Dave Hallsten"/>
    <s v="Corporate"/>
    <s v="United States"/>
    <x v="54"/>
    <x v="1"/>
    <n v="94533"/>
    <s v="West"/>
    <s v="OFF-PA-10003651"/>
    <s v="Office Supplies"/>
    <s v="Paper"/>
    <s v="Xerox 1968"/>
    <x v="4111"/>
    <n v="4"/>
    <n v="0"/>
    <n v="12.8256"/>
  </r>
  <r>
    <n v="5744"/>
    <s v="US-2017-147886"/>
    <d v="2017-03-28T00:00:00"/>
    <d v="2017-03-31T00:00:00"/>
    <s v="First Class"/>
    <s v="DH-13075"/>
    <s v="Dave Hallsten"/>
    <s v="Corporate"/>
    <s v="United States"/>
    <x v="54"/>
    <x v="1"/>
    <n v="94533"/>
    <s v="West"/>
    <s v="OFF-PA-10000743"/>
    <s v="Office Supplies"/>
    <s v="Paper"/>
    <s v="Xerox 1977"/>
    <x v="130"/>
    <n v="3"/>
    <n v="0"/>
    <n v="9.6191999999999993"/>
  </r>
  <r>
    <n v="5745"/>
    <s v="US-2017-147886"/>
    <d v="2017-03-28T00:00:00"/>
    <d v="2017-03-31T00:00:00"/>
    <s v="First Class"/>
    <s v="DH-13075"/>
    <s v="Dave Hallsten"/>
    <s v="Corporate"/>
    <s v="United States"/>
    <x v="54"/>
    <x v="1"/>
    <n v="94533"/>
    <s v="West"/>
    <s v="OFF-ST-10002743"/>
    <s v="Office Supplies"/>
    <s v="Storage"/>
    <s v="SAFCO Boltless Steel Shelving"/>
    <x v="4112"/>
    <n v="7"/>
    <n v="0"/>
    <n v="7.9547999999999632"/>
  </r>
  <r>
    <n v="5746"/>
    <s v="US-2017-147886"/>
    <d v="2017-03-28T00:00:00"/>
    <d v="2017-03-31T00:00:00"/>
    <s v="First Class"/>
    <s v="DH-13075"/>
    <s v="Dave Hallsten"/>
    <s v="Corporate"/>
    <s v="United States"/>
    <x v="54"/>
    <x v="1"/>
    <n v="94533"/>
    <s v="West"/>
    <s v="FUR-FU-10003829"/>
    <s v="Furniture"/>
    <s v="Furnishings"/>
    <s v="Stackable Trays"/>
    <x v="748"/>
    <n v="7"/>
    <n v="0"/>
    <n v="6.8991999999999987"/>
  </r>
  <r>
    <n v="5747"/>
    <s v="CA-2016-113733"/>
    <d v="2016-12-08T00:00:00"/>
    <d v="2016-12-12T00:00:00"/>
    <s v="Standard Class"/>
    <s v="LH-16900"/>
    <s v="Lena Hernandez"/>
    <s v="Consumer"/>
    <s v="United States"/>
    <x v="202"/>
    <x v="3"/>
    <n v="27834"/>
    <s v="South"/>
    <s v="TEC-PH-10002496"/>
    <s v="Technology"/>
    <s v="Phones"/>
    <s v="Cisco SPA301"/>
    <x v="2528"/>
    <n v="2"/>
    <n v="0.2"/>
    <n v="31.197999999999986"/>
  </r>
  <r>
    <n v="5748"/>
    <s v="CA-2016-113733"/>
    <d v="2016-12-08T00:00:00"/>
    <d v="2016-12-12T00:00:00"/>
    <s v="Standard Class"/>
    <s v="LH-16900"/>
    <s v="Lena Hernandez"/>
    <s v="Consumer"/>
    <s v="United States"/>
    <x v="202"/>
    <x v="3"/>
    <n v="27834"/>
    <s v="South"/>
    <s v="TEC-AC-10002473"/>
    <s v="Technology"/>
    <s v="Accessories"/>
    <s v="Maxell 4.7GB DVD-R"/>
    <x v="3147"/>
    <n v="3"/>
    <n v="0.2"/>
    <n v="17.879399999999997"/>
  </r>
  <r>
    <n v="5749"/>
    <s v="CA-2016-113733"/>
    <d v="2016-12-08T00:00:00"/>
    <d v="2016-12-12T00:00:00"/>
    <s v="Standard Class"/>
    <s v="LH-16900"/>
    <s v="Lena Hernandez"/>
    <s v="Consumer"/>
    <s v="United States"/>
    <x v="202"/>
    <x v="3"/>
    <n v="27834"/>
    <s v="South"/>
    <s v="TEC-AC-10004877"/>
    <s v="Technology"/>
    <s v="Accessories"/>
    <s v="Imation 30456 USB Flash Drive 8GB"/>
    <x v="4113"/>
    <n v="3"/>
    <n v="0.2"/>
    <n v="-2.4840000000000018"/>
  </r>
  <r>
    <n v="5750"/>
    <s v="CA-2017-104913"/>
    <d v="2017-11-18T00:00:00"/>
    <d v="2017-11-22T00:00:00"/>
    <s v="Standard Class"/>
    <s v="DK-13090"/>
    <s v="Dave Kipp"/>
    <s v="Consumer"/>
    <s v="United States"/>
    <x v="85"/>
    <x v="15"/>
    <n v="11561"/>
    <s v="East"/>
    <s v="TEC-PH-10000923"/>
    <s v="Technology"/>
    <s v="Phones"/>
    <s v="Belkin SportFit Armband For iPhone 5s/5c, Fuchsia"/>
    <x v="4114"/>
    <n v="5"/>
    <n v="0"/>
    <n v="36.725500000000004"/>
  </r>
  <r>
    <n v="5751"/>
    <s v="CA-2014-145800"/>
    <d v="2014-05-30T00:00:00"/>
    <d v="2014-06-05T00:00:00"/>
    <s v="Standard Class"/>
    <s v="SS-20410"/>
    <s v="Shahid Shariari"/>
    <s v="Consumer"/>
    <s v="United States"/>
    <x v="452"/>
    <x v="10"/>
    <n v="60089"/>
    <s v="Central"/>
    <s v="FUR-TA-10001539"/>
    <s v="Furniture"/>
    <s v="Tables"/>
    <s v="Chromcraft Rectangular Conference Tables"/>
    <x v="4115"/>
    <n v="3"/>
    <n v="0.5"/>
    <n v="-184.83660000000003"/>
  </r>
  <r>
    <n v="5752"/>
    <s v="CA-2016-125850"/>
    <d v="2016-01-22T00:00:00"/>
    <d v="2016-01-28T00:00:00"/>
    <s v="Standard Class"/>
    <s v="FP-14320"/>
    <s v="Frank Preis"/>
    <s v="Consumer"/>
    <s v="United States"/>
    <x v="70"/>
    <x v="1"/>
    <n v="92037"/>
    <s v="West"/>
    <s v="OFF-LA-10003498"/>
    <s v="Office Supplies"/>
    <s v="Labels"/>
    <s v="Avery 475"/>
    <x v="1851"/>
    <n v="3"/>
    <n v="0"/>
    <n v="22.200000000000003"/>
  </r>
  <r>
    <n v="5753"/>
    <s v="CA-2016-125850"/>
    <d v="2016-01-22T00:00:00"/>
    <d v="2016-01-28T00:00:00"/>
    <s v="Standard Class"/>
    <s v="FP-14320"/>
    <s v="Frank Preis"/>
    <s v="Consumer"/>
    <s v="United States"/>
    <x v="70"/>
    <x v="1"/>
    <n v="92037"/>
    <s v="West"/>
    <s v="OFF-LA-10004484"/>
    <s v="Office Supplies"/>
    <s v="Labels"/>
    <s v="Avery 476"/>
    <x v="2809"/>
    <n v="5"/>
    <n v="0"/>
    <n v="9.4989999999999988"/>
  </r>
  <r>
    <n v="5754"/>
    <s v="CA-2016-118514"/>
    <d v="2016-02-03T00:00:00"/>
    <d v="2016-02-10T00:00:00"/>
    <s v="Standard Class"/>
    <s v="LC-17050"/>
    <s v="Liz Carlisle"/>
    <s v="Consumer"/>
    <s v="United States"/>
    <x v="102"/>
    <x v="0"/>
    <n v="40475"/>
    <s v="South"/>
    <s v="FUR-CH-10000015"/>
    <s v="Furniture"/>
    <s v="Chairs"/>
    <s v="Hon Multipurpose Stacking Arm Chairs"/>
    <x v="405"/>
    <n v="4"/>
    <n v="0"/>
    <n v="225.26400000000001"/>
  </r>
  <r>
    <n v="5755"/>
    <s v="CA-2015-150749"/>
    <d v="2015-03-29T00:00:00"/>
    <d v="2015-04-03T00:00:00"/>
    <s v="Second Class"/>
    <s v="AS-10240"/>
    <s v="Alan Shonely"/>
    <s v="Consumer"/>
    <s v="United States"/>
    <x v="24"/>
    <x v="17"/>
    <n v="22153"/>
    <s v="South"/>
    <s v="OFF-AR-10003732"/>
    <s v="Office Supplies"/>
    <s v="Art"/>
    <s v="Newell 333"/>
    <x v="348"/>
    <n v="2"/>
    <n v="0"/>
    <n v="1.4455999999999998"/>
  </r>
  <r>
    <n v="5756"/>
    <s v="CA-2014-163748"/>
    <d v="2014-10-14T00:00:00"/>
    <d v="2014-10-18T00:00:00"/>
    <s v="Standard Class"/>
    <s v="HG-15025"/>
    <s v="Hunter Glantz"/>
    <s v="Consumer"/>
    <s v="United States"/>
    <x v="5"/>
    <x v="5"/>
    <n v="76106"/>
    <s v="Central"/>
    <s v="OFF-AP-10004052"/>
    <s v="Office Supplies"/>
    <s v="Appliances"/>
    <s v="Hoover Replacement Belts For Soft Guard &amp; Commercial Ltweight Upright Vacs, 2/Pk"/>
    <x v="4116"/>
    <n v="4"/>
    <n v="0.8"/>
    <n v="-8.532"/>
  </r>
  <r>
    <n v="5757"/>
    <s v="CA-2014-163748"/>
    <d v="2014-10-14T00:00:00"/>
    <d v="2014-10-18T00:00:00"/>
    <s v="Standard Class"/>
    <s v="HG-15025"/>
    <s v="Hunter Glantz"/>
    <s v="Consumer"/>
    <s v="United States"/>
    <x v="5"/>
    <x v="5"/>
    <n v="76106"/>
    <s v="Central"/>
    <s v="TEC-CO-10002095"/>
    <s v="Technology"/>
    <s v="Copiers"/>
    <s v="Hewlett Packard 610 Color Digital Copier / Printer"/>
    <x v="4117"/>
    <n v="5"/>
    <n v="0.2"/>
    <n v="624.98749999999995"/>
  </r>
  <r>
    <n v="5758"/>
    <s v="CA-2015-119634"/>
    <d v="2015-08-11T00:00:00"/>
    <d v="2015-08-16T00:00:00"/>
    <s v="Standard Class"/>
    <s v="BW-11065"/>
    <s v="Barry Weirich"/>
    <s v="Consumer"/>
    <s v="United States"/>
    <x v="253"/>
    <x v="3"/>
    <n v="27604"/>
    <s v="South"/>
    <s v="FUR-FU-10004270"/>
    <s v="Furniture"/>
    <s v="Furnishings"/>
    <s v="Executive Impressions 13&quot; Clairmont Wall Clock"/>
    <x v="4118"/>
    <n v="3"/>
    <n v="0.2"/>
    <n v="12.114900000000002"/>
  </r>
  <r>
    <n v="5759"/>
    <s v="CA-2015-149300"/>
    <d v="2015-11-22T00:00:00"/>
    <d v="2015-11-23T00:00:00"/>
    <s v="First Class"/>
    <s v="BH-11710"/>
    <s v="Brosina Hoffman"/>
    <s v="Consumer"/>
    <s v="United States"/>
    <x v="146"/>
    <x v="2"/>
    <n v="33012"/>
    <s v="South"/>
    <s v="TEC-MA-10000423"/>
    <s v="Technology"/>
    <s v="Machines"/>
    <s v="Texas Instruments TI-34 Scientific Calculator"/>
    <x v="4119"/>
    <n v="3"/>
    <n v="0.5"/>
    <n v="-1.9791000000000025"/>
  </r>
  <r>
    <n v="5760"/>
    <s v="US-2016-111528"/>
    <d v="2016-12-30T00:00:00"/>
    <d v="2016-12-30T00:00:00"/>
    <s v="Same Day"/>
    <s v="JP-16135"/>
    <s v="Julie Prescott"/>
    <s v="Home Office"/>
    <s v="United States"/>
    <x v="1"/>
    <x v="1"/>
    <n v="90032"/>
    <s v="West"/>
    <s v="OFF-ST-10001526"/>
    <s v="Office Supplies"/>
    <s v="Storage"/>
    <s v="Iceberg Mobile Mega Data/Printer Cart "/>
    <x v="2289"/>
    <n v="4"/>
    <n v="0"/>
    <n v="125.14319999999998"/>
  </r>
  <r>
    <n v="5761"/>
    <s v="US-2016-111528"/>
    <d v="2016-12-30T00:00:00"/>
    <d v="2016-12-30T00:00:00"/>
    <s v="Same Day"/>
    <s v="JP-16135"/>
    <s v="Julie Prescott"/>
    <s v="Home Office"/>
    <s v="United States"/>
    <x v="1"/>
    <x v="1"/>
    <n v="90032"/>
    <s v="West"/>
    <s v="OFF-BI-10002194"/>
    <s v="Office Supplies"/>
    <s v="Binders"/>
    <s v="Cardinal Hold-It CD Pocket"/>
    <x v="4120"/>
    <n v="1"/>
    <n v="0.2"/>
    <n v="2.1546000000000003"/>
  </r>
  <r>
    <n v="5762"/>
    <s v="CA-2017-158169"/>
    <d v="2017-08-12T00:00:00"/>
    <d v="2017-08-15T00:00:00"/>
    <s v="First Class"/>
    <s v="JM-16195"/>
    <s v="Justin MacKendrick"/>
    <s v="Consumer"/>
    <s v="United States"/>
    <x v="453"/>
    <x v="1"/>
    <n v="92630"/>
    <s v="West"/>
    <s v="OFF-AP-10000828"/>
    <s v="Office Supplies"/>
    <s v="Appliances"/>
    <s v="Avanti 4.4 Cu. Ft. Refrigerator"/>
    <x v="3116"/>
    <n v="3"/>
    <n v="0"/>
    <n v="152.02319999999997"/>
  </r>
  <r>
    <n v="5763"/>
    <s v="CA-2017-158169"/>
    <d v="2017-08-12T00:00:00"/>
    <d v="2017-08-15T00:00:00"/>
    <s v="First Class"/>
    <s v="JM-16195"/>
    <s v="Justin MacKendrick"/>
    <s v="Consumer"/>
    <s v="United States"/>
    <x v="453"/>
    <x v="1"/>
    <n v="92630"/>
    <s v="West"/>
    <s v="FUR-FU-10001473"/>
    <s v="Furniture"/>
    <s v="Furnishings"/>
    <s v="DAX Wood Document Frame"/>
    <x v="4121"/>
    <n v="4"/>
    <n v="0"/>
    <n v="19.7712"/>
  </r>
  <r>
    <n v="5764"/>
    <s v="CA-2015-162047"/>
    <d v="2015-11-03T00:00:00"/>
    <d v="2015-11-05T00:00:00"/>
    <s v="First Class"/>
    <s v="FH-14365"/>
    <s v="Fred Hopkins"/>
    <s v="Corporate"/>
    <s v="United States"/>
    <x v="85"/>
    <x v="15"/>
    <n v="11561"/>
    <s v="East"/>
    <s v="FUR-CH-10004983"/>
    <s v="Furniture"/>
    <s v="Chairs"/>
    <s v="Office Star - Mid Back Dual function Ergonomic High Back Chair with 2-Way Adjustable Arms"/>
    <x v="4122"/>
    <n v="10"/>
    <n v="0.1"/>
    <n v="209.27399999999992"/>
  </r>
  <r>
    <n v="5765"/>
    <s v="CA-2015-117772"/>
    <d v="2015-09-10T00:00:00"/>
    <d v="2015-09-12T00:00:00"/>
    <s v="Second Class"/>
    <s v="MC-17575"/>
    <s v="Matt Collins"/>
    <s v="Consumer"/>
    <s v="United States"/>
    <x v="4"/>
    <x v="4"/>
    <n v="98103"/>
    <s v="West"/>
    <s v="OFF-ST-10003994"/>
    <s v="Office Supplies"/>
    <s v="Storage"/>
    <s v="Belkin 19&quot; Center-Weighted Shelf, Gray"/>
    <x v="4123"/>
    <n v="6"/>
    <n v="0"/>
    <n v="17.693999999999988"/>
  </r>
  <r>
    <n v="5766"/>
    <s v="US-2014-126340"/>
    <d v="2014-11-08T00:00:00"/>
    <d v="2014-11-14T00:00:00"/>
    <s v="Standard Class"/>
    <s v="EB-13870"/>
    <s v="Emily Burns"/>
    <s v="Consumer"/>
    <s v="United States"/>
    <x v="454"/>
    <x v="1"/>
    <n v="96003"/>
    <s v="West"/>
    <s v="TEC-PH-10004447"/>
    <s v="Technology"/>
    <s v="Phones"/>
    <s v="Toshiba IPT2010-SD IP Telephone"/>
    <x v="3844"/>
    <n v="3"/>
    <n v="0.2"/>
    <n v="25.018199999999993"/>
  </r>
  <r>
    <n v="5767"/>
    <s v="CA-2016-149685"/>
    <d v="2016-10-08T00:00:00"/>
    <d v="2016-10-15T00:00:00"/>
    <s v="Standard Class"/>
    <s v="PM-19135"/>
    <s v="Peter McVee"/>
    <s v="Home Office"/>
    <s v="United States"/>
    <x v="52"/>
    <x v="5"/>
    <n v="78207"/>
    <s v="Central"/>
    <s v="OFF-LA-10004545"/>
    <s v="Office Supplies"/>
    <s v="Labels"/>
    <s v="Avery 50"/>
    <x v="4124"/>
    <n v="6"/>
    <n v="0.2"/>
    <n v="20.298599999999993"/>
  </r>
  <r>
    <n v="5768"/>
    <s v="CA-2017-126396"/>
    <d v="2017-09-08T00:00:00"/>
    <d v="2017-09-12T00:00:00"/>
    <s v="Second Class"/>
    <s v="AR-10345"/>
    <s v="Alex Russell"/>
    <s v="Corporate"/>
    <s v="United States"/>
    <x v="12"/>
    <x v="5"/>
    <n v="77070"/>
    <s v="Central"/>
    <s v="TEC-AC-10003116"/>
    <s v="Technology"/>
    <s v="Accessories"/>
    <s v="Memorex Froggy Flash Drive 8 GB"/>
    <x v="4125"/>
    <n v="6"/>
    <n v="0.2"/>
    <n v="20.234999999999996"/>
  </r>
  <r>
    <n v="5769"/>
    <s v="CA-2015-154900"/>
    <d v="2015-02-25T00:00:00"/>
    <d v="2015-03-01T00:00:00"/>
    <s v="Standard Class"/>
    <s v="SS-20875"/>
    <s v="Sung Shariari"/>
    <s v="Consumer"/>
    <s v="United States"/>
    <x v="273"/>
    <x v="31"/>
    <n v="1453"/>
    <s v="East"/>
    <s v="OFF-LA-10001641"/>
    <s v="Office Supplies"/>
    <s v="Labels"/>
    <s v="Avery 518"/>
    <x v="982"/>
    <n v="1"/>
    <n v="0"/>
    <n v="1.512"/>
  </r>
  <r>
    <n v="5770"/>
    <s v="CA-2015-154900"/>
    <d v="2015-02-25T00:00:00"/>
    <d v="2015-03-01T00:00:00"/>
    <s v="Standard Class"/>
    <s v="SS-20875"/>
    <s v="Sung Shariari"/>
    <s v="Consumer"/>
    <s v="United States"/>
    <x v="273"/>
    <x v="31"/>
    <n v="1453"/>
    <s v="East"/>
    <s v="OFF-PA-10002377"/>
    <s v="Office Supplies"/>
    <s v="Paper"/>
    <s v="Adams Telephone Message Book W/Dividers/Space For Phone Numbers, 5 1/4&quot;X8 1/2&quot;, 200/Messages"/>
    <x v="20"/>
    <n v="4"/>
    <n v="0"/>
    <n v="10.223999999999998"/>
  </r>
  <r>
    <n v="5771"/>
    <s v="CA-2015-103835"/>
    <d v="2015-09-24T00:00:00"/>
    <d v="2015-09-28T00:00:00"/>
    <s v="Standard Class"/>
    <s v="SC-20440"/>
    <s v="Shaun Chance"/>
    <s v="Corporate"/>
    <s v="United States"/>
    <x v="1"/>
    <x v="1"/>
    <n v="90032"/>
    <s v="West"/>
    <s v="FUR-FU-10000010"/>
    <s v="Furniture"/>
    <s v="Furnishings"/>
    <s v="DAX Value U-Channel Document Frames, Easel Back"/>
    <x v="4126"/>
    <n v="3"/>
    <n v="0"/>
    <n v="4.6220999999999997"/>
  </r>
  <r>
    <n v="5772"/>
    <s v="CA-2015-103835"/>
    <d v="2015-09-24T00:00:00"/>
    <d v="2015-09-28T00:00:00"/>
    <s v="Standard Class"/>
    <s v="SC-20440"/>
    <s v="Shaun Chance"/>
    <s v="Corporate"/>
    <s v="United States"/>
    <x v="1"/>
    <x v="1"/>
    <n v="90032"/>
    <s v="West"/>
    <s v="OFF-AP-10002651"/>
    <s v="Office Supplies"/>
    <s v="Appliances"/>
    <s v="Hoover Upright Vacuum With Dirt Cup"/>
    <x v="4127"/>
    <n v="4"/>
    <n v="0"/>
    <n v="335.85479999999984"/>
  </r>
  <r>
    <n v="5773"/>
    <s v="CA-2015-158939"/>
    <d v="2015-11-26T00:00:00"/>
    <d v="2015-12-01T00:00:00"/>
    <s v="Standard Class"/>
    <s v="EA-14035"/>
    <s v="Erin Ashbrook"/>
    <s v="Corporate"/>
    <s v="United States"/>
    <x v="24"/>
    <x v="25"/>
    <n v="65807"/>
    <s v="Central"/>
    <s v="TEC-CO-10002313"/>
    <s v="Technology"/>
    <s v="Copiers"/>
    <s v="Canon PC1080F Personal Copier"/>
    <x v="4128"/>
    <n v="1"/>
    <n v="0"/>
    <n v="233.99610000000001"/>
  </r>
  <r>
    <n v="5774"/>
    <s v="CA-2016-117408"/>
    <d v="2016-08-31T00:00:00"/>
    <d v="2016-09-06T00:00:00"/>
    <s v="Standard Class"/>
    <s v="TP-21130"/>
    <s v="Theone Pippenger"/>
    <s v="Consumer"/>
    <s v="United States"/>
    <x v="435"/>
    <x v="5"/>
    <n v="76706"/>
    <s v="Central"/>
    <s v="OFF-ST-10001580"/>
    <s v="Office Supplies"/>
    <s v="Storage"/>
    <s v="Super Decoflex Portable Personal File"/>
    <x v="942"/>
    <n v="2"/>
    <n v="0.2"/>
    <n v="2.3967999999999989"/>
  </r>
  <r>
    <n v="5775"/>
    <s v="CA-2016-142398"/>
    <d v="2016-04-12T00:00:00"/>
    <d v="2016-04-16T00:00:00"/>
    <s v="Standard Class"/>
    <s v="BP-11290"/>
    <s v="Beth Paige"/>
    <s v="Consumer"/>
    <s v="United States"/>
    <x v="1"/>
    <x v="1"/>
    <n v="90036"/>
    <s v="West"/>
    <s v="FUR-CH-10001545"/>
    <s v="Furniture"/>
    <s v="Chairs"/>
    <s v="Hon Comfortask Task/Swivel Chairs"/>
    <x v="4129"/>
    <n v="7"/>
    <n v="0.2"/>
    <n v="-31.914400000000015"/>
  </r>
  <r>
    <n v="5776"/>
    <s v="CA-2016-142398"/>
    <d v="2016-04-12T00:00:00"/>
    <d v="2016-04-16T00:00:00"/>
    <s v="Standard Class"/>
    <s v="BP-11290"/>
    <s v="Beth Paige"/>
    <s v="Consumer"/>
    <s v="United States"/>
    <x v="1"/>
    <x v="1"/>
    <n v="90036"/>
    <s v="West"/>
    <s v="OFF-BI-10004826"/>
    <s v="Office Supplies"/>
    <s v="Binders"/>
    <s v="JM Magazine Binder"/>
    <x v="4130"/>
    <n v="1"/>
    <n v="0.2"/>
    <n v="4.6228000000000007"/>
  </r>
  <r>
    <n v="5777"/>
    <s v="CA-2016-105277"/>
    <d v="2016-12-04T00:00:00"/>
    <d v="2016-12-08T00:00:00"/>
    <s v="Standard Class"/>
    <s v="LM-17065"/>
    <s v="Liz MacKendrick"/>
    <s v="Consumer"/>
    <s v="United States"/>
    <x v="109"/>
    <x v="15"/>
    <n v="13021"/>
    <s v="East"/>
    <s v="OFF-BI-10000301"/>
    <s v="Office Supplies"/>
    <s v="Binders"/>
    <s v="GBC Instant Report Kit"/>
    <x v="1654"/>
    <n v="3"/>
    <n v="0.2"/>
    <n v="5.8230000000000004"/>
  </r>
  <r>
    <n v="5778"/>
    <s v="CA-2016-112060"/>
    <d v="2016-12-04T00:00:00"/>
    <d v="2016-12-09T00:00:00"/>
    <s v="Standard Class"/>
    <s v="KT-16465"/>
    <s v="Kean Takahito"/>
    <s v="Consumer"/>
    <s v="United States"/>
    <x v="8"/>
    <x v="1"/>
    <n v="94109"/>
    <s v="West"/>
    <s v="OFF-PA-10000994"/>
    <s v="Office Supplies"/>
    <s v="Paper"/>
    <s v="Xerox 1915"/>
    <x v="2840"/>
    <n v="1"/>
    <n v="0"/>
    <n v="50.327999999999996"/>
  </r>
  <r>
    <n v="5779"/>
    <s v="CA-2014-105270"/>
    <d v="2014-11-11T00:00:00"/>
    <d v="2014-11-18T00:00:00"/>
    <s v="Standard Class"/>
    <s v="AP-10915"/>
    <s v="Arthur Prichep"/>
    <s v="Consumer"/>
    <s v="United States"/>
    <x v="1"/>
    <x v="1"/>
    <n v="90008"/>
    <s v="West"/>
    <s v="OFF-AR-10003156"/>
    <s v="Office Supplies"/>
    <s v="Art"/>
    <s v="50 Colored Long Pencils"/>
    <x v="429"/>
    <n v="3"/>
    <n v="0"/>
    <n v="7.9248000000000012"/>
  </r>
  <r>
    <n v="5780"/>
    <s v="CA-2014-105270"/>
    <d v="2014-11-11T00:00:00"/>
    <d v="2014-11-18T00:00:00"/>
    <s v="Standard Class"/>
    <s v="AP-10915"/>
    <s v="Arthur Prichep"/>
    <s v="Consumer"/>
    <s v="United States"/>
    <x v="1"/>
    <x v="1"/>
    <n v="90008"/>
    <s v="West"/>
    <s v="FUR-CH-10000988"/>
    <s v="Furniture"/>
    <s v="Chairs"/>
    <s v="Hon Olson Stacker Stools"/>
    <x v="4131"/>
    <n v="1"/>
    <n v="0.2"/>
    <n v="11.264799999999997"/>
  </r>
  <r>
    <n v="5781"/>
    <s v="US-2015-159513"/>
    <d v="2015-04-02T00:00:00"/>
    <d v="2015-04-09T00:00:00"/>
    <s v="Standard Class"/>
    <s v="JD-15790"/>
    <s v="John Dryer"/>
    <s v="Consumer"/>
    <s v="United States"/>
    <x v="1"/>
    <x v="1"/>
    <n v="90049"/>
    <s v="West"/>
    <s v="TEC-MA-10003329"/>
    <s v="Technology"/>
    <s v="Machines"/>
    <s v="Vtech AT&amp;T CL2940 Corded Speakerphone, Black"/>
    <x v="981"/>
    <n v="3"/>
    <n v="0.2"/>
    <n v="24.291899999999998"/>
  </r>
  <r>
    <n v="5782"/>
    <s v="CA-2015-155586"/>
    <d v="2015-12-12T00:00:00"/>
    <d v="2015-12-16T00:00:00"/>
    <s v="Second Class"/>
    <s v="XP-21865"/>
    <s v="Xylona Preis"/>
    <s v="Consumer"/>
    <s v="United States"/>
    <x v="455"/>
    <x v="1"/>
    <n v="95928"/>
    <s v="West"/>
    <s v="OFF-AR-10001547"/>
    <s v="Office Supplies"/>
    <s v="Art"/>
    <s v="Newell 311"/>
    <x v="4132"/>
    <n v="1"/>
    <n v="0"/>
    <n v="0.59670000000000001"/>
  </r>
  <r>
    <n v="5783"/>
    <s v="CA-2015-155586"/>
    <d v="2015-12-12T00:00:00"/>
    <d v="2015-12-16T00:00:00"/>
    <s v="Second Class"/>
    <s v="XP-21865"/>
    <s v="Xylona Preis"/>
    <s v="Consumer"/>
    <s v="United States"/>
    <x v="455"/>
    <x v="1"/>
    <n v="95928"/>
    <s v="West"/>
    <s v="OFF-EN-10003072"/>
    <s v="Office Supplies"/>
    <s v="Envelopes"/>
    <s v="Peel &amp; Seel Envelopes"/>
    <x v="2887"/>
    <n v="4"/>
    <n v="0"/>
    <n v="7.4496000000000002"/>
  </r>
  <r>
    <n v="5784"/>
    <s v="CA-2015-155586"/>
    <d v="2015-12-12T00:00:00"/>
    <d v="2015-12-16T00:00:00"/>
    <s v="Second Class"/>
    <s v="XP-21865"/>
    <s v="Xylona Preis"/>
    <s v="Consumer"/>
    <s v="United States"/>
    <x v="455"/>
    <x v="1"/>
    <n v="95928"/>
    <s v="West"/>
    <s v="OFF-PA-10000726"/>
    <s v="Office Supplies"/>
    <s v="Paper"/>
    <s v="Black Print Carbonless Snap-Off Rapid Letter, 8 1/2&quot; x 7&quot;"/>
    <x v="2978"/>
    <n v="4"/>
    <n v="0"/>
    <n v="16.397999999999996"/>
  </r>
  <r>
    <n v="5785"/>
    <s v="CA-2017-141117"/>
    <d v="2017-10-02T00:00:00"/>
    <d v="2017-10-08T00:00:00"/>
    <s v="Standard Class"/>
    <s v="JK-16090"/>
    <s v="Juliana Krohn"/>
    <s v="Consumer"/>
    <s v="United States"/>
    <x v="24"/>
    <x v="21"/>
    <n v="97477"/>
    <s v="West"/>
    <s v="FUR-BO-10001972"/>
    <s v="Furniture"/>
    <s v="Bookcases"/>
    <s v="O'Sullivan 4-Shelf Bookcase in Odessa Pine"/>
    <x v="4133"/>
    <n v="6"/>
    <n v="0.7"/>
    <n v="-384.71640000000002"/>
  </r>
  <r>
    <n v="5786"/>
    <s v="CA-2017-141117"/>
    <d v="2017-10-02T00:00:00"/>
    <d v="2017-10-08T00:00:00"/>
    <s v="Standard Class"/>
    <s v="JK-16090"/>
    <s v="Juliana Krohn"/>
    <s v="Consumer"/>
    <s v="United States"/>
    <x v="24"/>
    <x v="21"/>
    <n v="97477"/>
    <s v="West"/>
    <s v="OFF-SU-10004664"/>
    <s v="Office Supplies"/>
    <s v="Supplies"/>
    <s v="Acme Softgrip Scissors"/>
    <x v="384"/>
    <n v="6"/>
    <n v="0.2"/>
    <n v="4.3955999999999982"/>
  </r>
  <r>
    <n v="5787"/>
    <s v="CA-2017-141117"/>
    <d v="2017-10-02T00:00:00"/>
    <d v="2017-10-08T00:00:00"/>
    <s v="Standard Class"/>
    <s v="JK-16090"/>
    <s v="Juliana Krohn"/>
    <s v="Consumer"/>
    <s v="United States"/>
    <x v="24"/>
    <x v="21"/>
    <n v="97477"/>
    <s v="West"/>
    <s v="OFF-BI-10003676"/>
    <s v="Office Supplies"/>
    <s v="Binders"/>
    <s v="GBC Standard Recycled Report Covers, Clear Plastic Sheets"/>
    <x v="4134"/>
    <n v="7"/>
    <n v="0.7"/>
    <n v="-16.601199999999999"/>
  </r>
  <r>
    <n v="5788"/>
    <s v="CA-2017-141117"/>
    <d v="2017-10-02T00:00:00"/>
    <d v="2017-10-08T00:00:00"/>
    <s v="Standard Class"/>
    <s v="JK-16090"/>
    <s v="Juliana Krohn"/>
    <s v="Consumer"/>
    <s v="United States"/>
    <x v="24"/>
    <x v="21"/>
    <n v="97477"/>
    <s v="West"/>
    <s v="OFF-AR-10003727"/>
    <s v="Office Supplies"/>
    <s v="Art"/>
    <s v="Berol Giant Pencil Sharpener"/>
    <x v="4135"/>
    <n v="7"/>
    <n v="0.2"/>
    <n v="10.703699999999987"/>
  </r>
  <r>
    <n v="5789"/>
    <s v="CA-2017-115070"/>
    <d v="2017-04-10T00:00:00"/>
    <d v="2017-04-14T00:00:00"/>
    <s v="Second Class"/>
    <s v="MG-18205"/>
    <s v="Mitch Gastineau"/>
    <s v="Corporate"/>
    <s v="United States"/>
    <x v="108"/>
    <x v="2"/>
    <n v="32216"/>
    <s v="South"/>
    <s v="FUR-FU-10003829"/>
    <s v="Furniture"/>
    <s v="Furnishings"/>
    <s v="Stackable Trays"/>
    <x v="4136"/>
    <n v="5"/>
    <n v="0.2"/>
    <n v="1.8479999999999985"/>
  </r>
  <r>
    <n v="5790"/>
    <s v="CA-2017-115070"/>
    <d v="2017-04-10T00:00:00"/>
    <d v="2017-04-14T00:00:00"/>
    <s v="Second Class"/>
    <s v="MG-18205"/>
    <s v="Mitch Gastineau"/>
    <s v="Corporate"/>
    <s v="United States"/>
    <x v="108"/>
    <x v="2"/>
    <n v="32216"/>
    <s v="South"/>
    <s v="OFF-BI-10003712"/>
    <s v="Office Supplies"/>
    <s v="Binders"/>
    <s v="Acco Pressboard Covers with Storage Hooks, 14 7/8&quot; x 11&quot;, Light Blue"/>
    <x v="2974"/>
    <n v="3"/>
    <n v="0.7"/>
    <n v="-3.0933000000000002"/>
  </r>
  <r>
    <n v="5791"/>
    <s v="CA-2017-140186"/>
    <d v="2017-09-29T00:00:00"/>
    <d v="2017-10-02T00:00:00"/>
    <s v="First Class"/>
    <s v="PG-18820"/>
    <s v="Patrick Gardner"/>
    <s v="Consumer"/>
    <s v="United States"/>
    <x v="329"/>
    <x v="1"/>
    <n v="93309"/>
    <s v="West"/>
    <s v="OFF-FA-10002280"/>
    <s v="Office Supplies"/>
    <s v="Fasteners"/>
    <s v="Advantus Plastic Paper Clips"/>
    <x v="768"/>
    <n v="7"/>
    <n v="0"/>
    <n v="16.8"/>
  </r>
  <r>
    <n v="5792"/>
    <s v="CA-2017-140186"/>
    <d v="2017-09-29T00:00:00"/>
    <d v="2017-10-02T00:00:00"/>
    <s v="First Class"/>
    <s v="PG-18820"/>
    <s v="Patrick Gardner"/>
    <s v="Consumer"/>
    <s v="United States"/>
    <x v="329"/>
    <x v="1"/>
    <n v="93309"/>
    <s v="West"/>
    <s v="FUR-CH-10002961"/>
    <s v="Furniture"/>
    <s v="Chairs"/>
    <s v="Leather Task Chair, Black"/>
    <x v="74"/>
    <n v="1"/>
    <n v="0.2"/>
    <n v="0"/>
  </r>
  <r>
    <n v="5793"/>
    <s v="CA-2017-140186"/>
    <d v="2017-09-29T00:00:00"/>
    <d v="2017-10-02T00:00:00"/>
    <s v="First Class"/>
    <s v="PG-18820"/>
    <s v="Patrick Gardner"/>
    <s v="Consumer"/>
    <s v="United States"/>
    <x v="329"/>
    <x v="1"/>
    <n v="93309"/>
    <s v="West"/>
    <s v="OFF-AP-10002578"/>
    <s v="Office Supplies"/>
    <s v="Appliances"/>
    <s v="Fellowes Premier Superior Surge Suppressor, 10-Outlet, With Phone and Remote"/>
    <x v="2064"/>
    <n v="2"/>
    <n v="0"/>
    <n v="25.438400000000001"/>
  </r>
  <r>
    <n v="5794"/>
    <s v="CA-2017-140186"/>
    <d v="2017-09-29T00:00:00"/>
    <d v="2017-10-02T00:00:00"/>
    <s v="First Class"/>
    <s v="PG-18820"/>
    <s v="Patrick Gardner"/>
    <s v="Consumer"/>
    <s v="United States"/>
    <x v="329"/>
    <x v="1"/>
    <n v="93309"/>
    <s v="West"/>
    <s v="FUR-FU-10004848"/>
    <s v="Furniture"/>
    <s v="Furnishings"/>
    <s v="Howard Miller 13-3/4&quot; Diameter Brushed Chrome Round Wall Clock"/>
    <x v="2678"/>
    <n v="1"/>
    <n v="0"/>
    <n v="15.524999999999999"/>
  </r>
  <r>
    <n v="5795"/>
    <s v="CA-2017-140186"/>
    <d v="2017-09-29T00:00:00"/>
    <d v="2017-10-02T00:00:00"/>
    <s v="First Class"/>
    <s v="PG-18820"/>
    <s v="Patrick Gardner"/>
    <s v="Consumer"/>
    <s v="United States"/>
    <x v="329"/>
    <x v="1"/>
    <n v="93309"/>
    <s v="West"/>
    <s v="OFF-BI-10003364"/>
    <s v="Office Supplies"/>
    <s v="Binders"/>
    <s v="Binding Machine Supplies"/>
    <x v="1004"/>
    <n v="2"/>
    <n v="0.2"/>
    <n v="16.3352"/>
  </r>
  <r>
    <n v="5796"/>
    <s v="CA-2014-124856"/>
    <d v="2014-09-29T00:00:00"/>
    <d v="2014-10-03T00:00:00"/>
    <s v="Second Class"/>
    <s v="LD-17005"/>
    <s v="Lisa DeCherney"/>
    <s v="Consumer"/>
    <s v="United States"/>
    <x v="20"/>
    <x v="15"/>
    <n v="10011"/>
    <s v="East"/>
    <s v="OFF-ST-10002615"/>
    <s v="Office Supplies"/>
    <s v="Storage"/>
    <s v="Dual Level, Single-Width Filing Carts"/>
    <x v="4137"/>
    <n v="9"/>
    <n v="0"/>
    <n v="362.84040000000005"/>
  </r>
  <r>
    <n v="5797"/>
    <s v="CA-2014-124856"/>
    <d v="2014-09-29T00:00:00"/>
    <d v="2014-10-03T00:00:00"/>
    <s v="Second Class"/>
    <s v="LD-17005"/>
    <s v="Lisa DeCherney"/>
    <s v="Consumer"/>
    <s v="United States"/>
    <x v="20"/>
    <x v="15"/>
    <n v="10011"/>
    <s v="East"/>
    <s v="FUR-FU-10000521"/>
    <s v="Furniture"/>
    <s v="Furnishings"/>
    <s v="Seth Thomas 14&quot; Putty-Colored Wall Clock"/>
    <x v="4138"/>
    <n v="4"/>
    <n v="0"/>
    <n v="36.381599999999992"/>
  </r>
  <r>
    <n v="5798"/>
    <s v="CA-2014-124856"/>
    <d v="2014-09-29T00:00:00"/>
    <d v="2014-10-03T00:00:00"/>
    <s v="Second Class"/>
    <s v="LD-17005"/>
    <s v="Lisa DeCherney"/>
    <s v="Consumer"/>
    <s v="United States"/>
    <x v="20"/>
    <x v="15"/>
    <n v="10011"/>
    <s v="East"/>
    <s v="OFF-LA-10000121"/>
    <s v="Office Supplies"/>
    <s v="Labels"/>
    <s v="Avery 48"/>
    <x v="1381"/>
    <n v="3"/>
    <n v="0"/>
    <n v="8.6939999999999991"/>
  </r>
  <r>
    <n v="5799"/>
    <s v="CA-2014-124856"/>
    <d v="2014-09-29T00:00:00"/>
    <d v="2014-10-03T00:00:00"/>
    <s v="Second Class"/>
    <s v="LD-17005"/>
    <s v="Lisa DeCherney"/>
    <s v="Consumer"/>
    <s v="United States"/>
    <x v="20"/>
    <x v="15"/>
    <n v="10011"/>
    <s v="East"/>
    <s v="OFF-PA-10001289"/>
    <s v="Office Supplies"/>
    <s v="Paper"/>
    <s v="White Computer Printout Paper by Universal"/>
    <x v="2723"/>
    <n v="2"/>
    <n v="0"/>
    <n v="37.9848"/>
  </r>
  <r>
    <n v="5800"/>
    <s v="CA-2014-166716"/>
    <d v="2014-08-20T00:00:00"/>
    <d v="2014-08-25T00:00:00"/>
    <s v="Second Class"/>
    <s v="CR-12730"/>
    <s v="Craig Reiter"/>
    <s v="Consumer"/>
    <s v="United States"/>
    <x v="22"/>
    <x v="10"/>
    <n v="60610"/>
    <s v="Central"/>
    <s v="FUR-CH-10004495"/>
    <s v="Furniture"/>
    <s v="Chairs"/>
    <s v="Global Leather and Oak Executive Chair, Black"/>
    <x v="4139"/>
    <n v="2"/>
    <n v="0.3"/>
    <n v="-6.0196000000000538"/>
  </r>
  <r>
    <n v="5801"/>
    <s v="CA-2014-123225"/>
    <d v="2014-07-11T00:00:00"/>
    <d v="2014-07-14T00:00:00"/>
    <s v="First Class"/>
    <s v="MN-17935"/>
    <s v="Michael Nguyen"/>
    <s v="Consumer"/>
    <s v="United States"/>
    <x v="236"/>
    <x v="5"/>
    <n v="79907"/>
    <s v="Central"/>
    <s v="TEC-PH-10000895"/>
    <s v="Technology"/>
    <s v="Phones"/>
    <s v="Polycom VVX 310 VoIP phone"/>
    <x v="4140"/>
    <n v="4"/>
    <n v="0.2"/>
    <n v="43.197600000000023"/>
  </r>
  <r>
    <n v="5802"/>
    <s v="CA-2014-123225"/>
    <d v="2014-07-11T00:00:00"/>
    <d v="2014-07-14T00:00:00"/>
    <s v="First Class"/>
    <s v="MN-17935"/>
    <s v="Michael Nguyen"/>
    <s v="Consumer"/>
    <s v="United States"/>
    <x v="236"/>
    <x v="5"/>
    <n v="79907"/>
    <s v="Central"/>
    <s v="OFF-PA-10000552"/>
    <s v="Office Supplies"/>
    <s v="Paper"/>
    <s v="Xerox 200"/>
    <x v="563"/>
    <n v="2"/>
    <n v="0.2"/>
    <n v="3.6288"/>
  </r>
  <r>
    <n v="5803"/>
    <s v="CA-2015-163440"/>
    <d v="2015-03-22T00:00:00"/>
    <d v="2015-03-24T00:00:00"/>
    <s v="First Class"/>
    <s v="RD-19900"/>
    <s v="Ruben Dartt"/>
    <s v="Consumer"/>
    <s v="United States"/>
    <x v="302"/>
    <x v="1"/>
    <n v="91360"/>
    <s v="West"/>
    <s v="TEC-PH-10000376"/>
    <s v="Technology"/>
    <s v="Phones"/>
    <s v="Square Credit Card Reader"/>
    <x v="2992"/>
    <n v="2"/>
    <n v="0.2"/>
    <n v="1.1988000000000003"/>
  </r>
  <r>
    <n v="5804"/>
    <s v="US-2017-106796"/>
    <d v="2017-05-12T00:00:00"/>
    <d v="2017-05-19T00:00:00"/>
    <s v="Standard Class"/>
    <s v="JP-16135"/>
    <s v="Julie Prescott"/>
    <s v="Home Office"/>
    <s v="United States"/>
    <x v="24"/>
    <x v="24"/>
    <n v="45503"/>
    <s v="East"/>
    <s v="OFF-AR-10003504"/>
    <s v="Office Supplies"/>
    <s v="Art"/>
    <s v="Newell 347"/>
    <x v="1518"/>
    <n v="3"/>
    <n v="0.2"/>
    <n v="1.1555999999999984"/>
  </r>
  <r>
    <n v="5805"/>
    <s v="CA-2017-113873"/>
    <d v="2017-11-13T00:00:00"/>
    <d v="2017-11-19T00:00:00"/>
    <s v="Standard Class"/>
    <s v="KE-16420"/>
    <s v="Katrina Edelman"/>
    <s v="Corporate"/>
    <s v="United States"/>
    <x v="61"/>
    <x v="5"/>
    <n v="75220"/>
    <s v="Central"/>
    <s v="OFF-ST-10000943"/>
    <s v="Office Supplies"/>
    <s v="Storage"/>
    <s v="Eldon ProFile File 'N Store Portable File Tub Letter/Legal Size Black"/>
    <x v="1845"/>
    <n v="4"/>
    <n v="0.2"/>
    <n v="6.1792000000000016"/>
  </r>
  <r>
    <n v="5806"/>
    <s v="CA-2017-113873"/>
    <d v="2017-11-13T00:00:00"/>
    <d v="2017-11-19T00:00:00"/>
    <s v="Standard Class"/>
    <s v="KE-16420"/>
    <s v="Katrina Edelman"/>
    <s v="Corporate"/>
    <s v="United States"/>
    <x v="61"/>
    <x v="5"/>
    <n v="75220"/>
    <s v="Central"/>
    <s v="FUR-BO-10003441"/>
    <s v="Furniture"/>
    <s v="Bookcases"/>
    <s v="Bush Westfield Collection Bookcases, Fully Assembled"/>
    <x v="4141"/>
    <n v="3"/>
    <n v="0.32"/>
    <n v="-27.264600000000016"/>
  </r>
  <r>
    <n v="5807"/>
    <s v="CA-2016-149783"/>
    <d v="2016-09-04T00:00:00"/>
    <d v="2016-09-07T00:00:00"/>
    <s v="Second Class"/>
    <s v="DL-13315"/>
    <s v="Delfina Latchford"/>
    <s v="Consumer"/>
    <s v="United States"/>
    <x v="289"/>
    <x v="18"/>
    <n v="37918"/>
    <s v="South"/>
    <s v="OFF-PA-10002195"/>
    <s v="Office Supplies"/>
    <s v="Paper"/>
    <s v="RSVP Cards &amp; Envelopes, Blank White, 8-1/2&quot; X 11&quot;, 24 Cards/25 Envelopes/Set"/>
    <x v="854"/>
    <n v="3"/>
    <n v="0.2"/>
    <n v="4.1147999999999998"/>
  </r>
  <r>
    <n v="5808"/>
    <s v="CA-2016-149783"/>
    <d v="2016-09-04T00:00:00"/>
    <d v="2016-09-07T00:00:00"/>
    <s v="Second Class"/>
    <s v="DL-13315"/>
    <s v="Delfina Latchford"/>
    <s v="Consumer"/>
    <s v="United States"/>
    <x v="289"/>
    <x v="18"/>
    <n v="37918"/>
    <s v="South"/>
    <s v="OFF-AP-10001205"/>
    <s v="Office Supplies"/>
    <s v="Appliances"/>
    <s v="Belkin 5 Outlet SurgeMaster Power Centers"/>
    <x v="2802"/>
    <n v="2"/>
    <n v="0.2"/>
    <n v="8.7168000000000063"/>
  </r>
  <r>
    <n v="5809"/>
    <s v="CA-2016-149783"/>
    <d v="2016-09-04T00:00:00"/>
    <d v="2016-09-07T00:00:00"/>
    <s v="Second Class"/>
    <s v="DL-13315"/>
    <s v="Delfina Latchford"/>
    <s v="Consumer"/>
    <s v="United States"/>
    <x v="289"/>
    <x v="18"/>
    <n v="37918"/>
    <s v="South"/>
    <s v="OFF-AR-10002987"/>
    <s v="Office Supplies"/>
    <s v="Art"/>
    <s v="Prismacolor Color Pencil Set"/>
    <x v="4142"/>
    <n v="2"/>
    <n v="0.2"/>
    <n v="8.3328000000000024"/>
  </r>
  <r>
    <n v="5810"/>
    <s v="CA-2016-125017"/>
    <d v="2016-02-06T00:00:00"/>
    <d v="2016-02-11T00:00:00"/>
    <s v="Standard Class"/>
    <s v="KB-16240"/>
    <s v="Karen Bern"/>
    <s v="Corporate"/>
    <s v="United States"/>
    <x v="346"/>
    <x v="18"/>
    <n v="37421"/>
    <s v="South"/>
    <s v="FUR-FU-10000723"/>
    <s v="Furniture"/>
    <s v="Furnishings"/>
    <s v="Deflect-o EconoMat Studded, No Bevel Mat for Low Pile Carpeting"/>
    <x v="4143"/>
    <n v="4"/>
    <n v="0.2"/>
    <n v="-18.180799999999998"/>
  </r>
  <r>
    <n v="5811"/>
    <s v="US-2015-163279"/>
    <d v="2015-03-22T00:00:00"/>
    <d v="2015-03-26T00:00:00"/>
    <s v="Standard Class"/>
    <s v="JD-16150"/>
    <s v="Justin Deggeller"/>
    <s v="Corporate"/>
    <s v="United States"/>
    <x v="70"/>
    <x v="1"/>
    <n v="92037"/>
    <s v="West"/>
    <s v="OFF-PA-10003127"/>
    <s v="Office Supplies"/>
    <s v="Paper"/>
    <s v="Easy-staple paper"/>
    <x v="151"/>
    <n v="4"/>
    <n v="0"/>
    <n v="48.539199999999994"/>
  </r>
  <r>
    <n v="5812"/>
    <s v="US-2015-163279"/>
    <d v="2015-03-22T00:00:00"/>
    <d v="2015-03-26T00:00:00"/>
    <s v="Standard Class"/>
    <s v="JD-16150"/>
    <s v="Justin Deggeller"/>
    <s v="Corporate"/>
    <s v="United States"/>
    <x v="70"/>
    <x v="1"/>
    <n v="92037"/>
    <s v="West"/>
    <s v="FUR-FU-10000747"/>
    <s v="Furniture"/>
    <s v="Furnishings"/>
    <s v="Tenex B1-RE Series Chair Mats for Low Pile Carpets"/>
    <x v="1377"/>
    <n v="2"/>
    <n v="0"/>
    <n v="15.633199999999988"/>
  </r>
  <r>
    <n v="5813"/>
    <s v="US-2015-163279"/>
    <d v="2015-03-22T00:00:00"/>
    <d v="2015-03-26T00:00:00"/>
    <s v="Standard Class"/>
    <s v="JD-16150"/>
    <s v="Justin Deggeller"/>
    <s v="Corporate"/>
    <s v="United States"/>
    <x v="70"/>
    <x v="1"/>
    <n v="92037"/>
    <s v="West"/>
    <s v="TEC-PH-10001795"/>
    <s v="Technology"/>
    <s v="Phones"/>
    <s v="ClearOne CHATAttach 160 - speaker phone"/>
    <x v="4144"/>
    <n v="3"/>
    <n v="0.2"/>
    <n v="185.99699999999984"/>
  </r>
  <r>
    <n v="5814"/>
    <s v="CA-2015-150196"/>
    <d v="2015-07-02T00:00:00"/>
    <d v="2015-07-03T00:00:00"/>
    <s v="First Class"/>
    <s v="SR-20740"/>
    <s v="Steven Roelle"/>
    <s v="Home Office"/>
    <s v="United States"/>
    <x v="20"/>
    <x v="15"/>
    <n v="10024"/>
    <s v="East"/>
    <s v="OFF-PA-10003797"/>
    <s v="Office Supplies"/>
    <s v="Paper"/>
    <s v="Xerox 209"/>
    <x v="541"/>
    <n v="3"/>
    <n v="0"/>
    <n v="9.3312000000000008"/>
  </r>
  <r>
    <n v="5815"/>
    <s v="US-2015-106495"/>
    <d v="2015-06-15T00:00:00"/>
    <d v="2015-06-17T00:00:00"/>
    <s v="First Class"/>
    <s v="AC-10450"/>
    <s v="Amy Cox"/>
    <s v="Consumer"/>
    <s v="United States"/>
    <x v="67"/>
    <x v="2"/>
    <n v="33614"/>
    <s v="South"/>
    <s v="TEC-AC-10002718"/>
    <s v="Technology"/>
    <s v="Accessories"/>
    <s v="Belkin Standard 104 key USB Keyboard"/>
    <x v="4145"/>
    <n v="1"/>
    <n v="0.2"/>
    <n v="-0.7295000000000007"/>
  </r>
  <r>
    <n v="5816"/>
    <s v="CA-2014-124730"/>
    <d v="2014-11-26T00:00:00"/>
    <d v="2014-11-26T00:00:00"/>
    <s v="Same Day"/>
    <s v="LS-17245"/>
    <s v="Lynn Smith"/>
    <s v="Consumer"/>
    <s v="United States"/>
    <x v="456"/>
    <x v="15"/>
    <n v="13501"/>
    <s v="East"/>
    <s v="TEC-PH-10002170"/>
    <s v="Technology"/>
    <s v="Phones"/>
    <s v="ClearSounds CSC500 Amplified Spirit Phone Corded phone"/>
    <x v="463"/>
    <n v="4"/>
    <n v="0"/>
    <n v="78.388800000000003"/>
  </r>
  <r>
    <n v="5817"/>
    <s v="CA-2014-124730"/>
    <d v="2014-11-26T00:00:00"/>
    <d v="2014-11-26T00:00:00"/>
    <s v="Same Day"/>
    <s v="LS-17245"/>
    <s v="Lynn Smith"/>
    <s v="Consumer"/>
    <s v="United States"/>
    <x v="456"/>
    <x v="15"/>
    <n v="13501"/>
    <s v="East"/>
    <s v="OFF-BI-10001078"/>
    <s v="Office Supplies"/>
    <s v="Binders"/>
    <s v="Acco PRESSTEX Data Binder with Storage Hooks, Dark Blue, 14 7/8&quot; X 11&quot;"/>
    <x v="4146"/>
    <n v="3"/>
    <n v="0.2"/>
    <n v="4.6806000000000001"/>
  </r>
  <r>
    <n v="5818"/>
    <s v="CA-2014-124730"/>
    <d v="2014-11-26T00:00:00"/>
    <d v="2014-11-26T00:00:00"/>
    <s v="Same Day"/>
    <s v="LS-17245"/>
    <s v="Lynn Smith"/>
    <s v="Consumer"/>
    <s v="United States"/>
    <x v="456"/>
    <x v="15"/>
    <n v="13501"/>
    <s v="East"/>
    <s v="OFF-BI-10001031"/>
    <s v="Office Supplies"/>
    <s v="Binders"/>
    <s v="Pressboard Data Binders by Wilson Jones"/>
    <x v="1232"/>
    <n v="4"/>
    <n v="0.2"/>
    <n v="5.767199999999999"/>
  </r>
  <r>
    <n v="5819"/>
    <s v="CA-2014-124730"/>
    <d v="2014-11-26T00:00:00"/>
    <d v="2014-11-26T00:00:00"/>
    <s v="Same Day"/>
    <s v="LS-17245"/>
    <s v="Lynn Smith"/>
    <s v="Consumer"/>
    <s v="United States"/>
    <x v="456"/>
    <x v="15"/>
    <n v="13501"/>
    <s v="East"/>
    <s v="OFF-LA-10001158"/>
    <s v="Office Supplies"/>
    <s v="Labels"/>
    <s v="Avery Address/Shipping Labels for Typewriters, 4&quot; x 2&quot;"/>
    <x v="4147"/>
    <n v="9"/>
    <n v="0"/>
    <n v="44.712000000000003"/>
  </r>
  <r>
    <n v="5820"/>
    <s v="CA-2014-124730"/>
    <d v="2014-11-26T00:00:00"/>
    <d v="2014-11-26T00:00:00"/>
    <s v="Same Day"/>
    <s v="LS-17245"/>
    <s v="Lynn Smith"/>
    <s v="Consumer"/>
    <s v="United States"/>
    <x v="456"/>
    <x v="15"/>
    <n v="13501"/>
    <s v="East"/>
    <s v="OFF-LA-10001613"/>
    <s v="Office Supplies"/>
    <s v="Labels"/>
    <s v="Avery File Folder Labels"/>
    <x v="132"/>
    <n v="4"/>
    <n v="0"/>
    <n v="5.6448"/>
  </r>
  <r>
    <n v="5821"/>
    <s v="CA-2017-117632"/>
    <d v="2017-05-12T00:00:00"/>
    <d v="2017-05-18T00:00:00"/>
    <s v="Standard Class"/>
    <s v="CS-12175"/>
    <s v="Charles Sheldon"/>
    <s v="Corporate"/>
    <s v="United States"/>
    <x v="8"/>
    <x v="1"/>
    <n v="94122"/>
    <s v="West"/>
    <s v="OFF-SU-10000157"/>
    <s v="Office Supplies"/>
    <s v="Supplies"/>
    <s v="Compact Automatic Electric Letter Opener"/>
    <x v="4148"/>
    <n v="2"/>
    <n v="0"/>
    <n v="4.7724000000000046"/>
  </r>
  <r>
    <n v="5822"/>
    <s v="CA-2017-117632"/>
    <d v="2017-05-12T00:00:00"/>
    <d v="2017-05-18T00:00:00"/>
    <s v="Standard Class"/>
    <s v="CS-12175"/>
    <s v="Charles Sheldon"/>
    <s v="Corporate"/>
    <s v="United States"/>
    <x v="8"/>
    <x v="1"/>
    <n v="94122"/>
    <s v="West"/>
    <s v="OFF-AP-10004868"/>
    <s v="Office Supplies"/>
    <s v="Appliances"/>
    <s v="Hoover Commercial Soft Guard Upright Vacuum And Disposable Filtration Bags"/>
    <x v="4149"/>
    <n v="1"/>
    <n v="0"/>
    <n v="2.0979000000000001"/>
  </r>
  <r>
    <n v="5823"/>
    <s v="CA-2017-117632"/>
    <d v="2017-05-12T00:00:00"/>
    <d v="2017-05-18T00:00:00"/>
    <s v="Standard Class"/>
    <s v="CS-12175"/>
    <s v="Charles Sheldon"/>
    <s v="Corporate"/>
    <s v="United States"/>
    <x v="8"/>
    <x v="1"/>
    <n v="94122"/>
    <s v="West"/>
    <s v="FUR-TA-10001520"/>
    <s v="Furniture"/>
    <s v="Tables"/>
    <s v="Lesro Sheffield Collection Coffee Table, End Table, Center Table, Corner Table"/>
    <x v="4150"/>
    <n v="5"/>
    <n v="0.2"/>
    <n v="-10.705500000000043"/>
  </r>
  <r>
    <n v="5824"/>
    <s v="CA-2017-117632"/>
    <d v="2017-05-12T00:00:00"/>
    <d v="2017-05-18T00:00:00"/>
    <s v="Standard Class"/>
    <s v="CS-12175"/>
    <s v="Charles Sheldon"/>
    <s v="Corporate"/>
    <s v="United States"/>
    <x v="8"/>
    <x v="1"/>
    <n v="94122"/>
    <s v="West"/>
    <s v="OFF-BI-10001900"/>
    <s v="Office Supplies"/>
    <s v="Binders"/>
    <s v="DXL Angle-View Binders with Locking Rings, Black"/>
    <x v="4151"/>
    <n v="4"/>
    <n v="0.2"/>
    <n v="6.4691999999999998"/>
  </r>
  <r>
    <n v="5825"/>
    <s v="CA-2014-115056"/>
    <d v="2014-05-02T00:00:00"/>
    <d v="2014-05-02T00:00:00"/>
    <s v="Same Day"/>
    <s v="AR-10510"/>
    <s v="Andrew Roberts"/>
    <s v="Consumer"/>
    <s v="United States"/>
    <x v="38"/>
    <x v="24"/>
    <n v="43229"/>
    <s v="East"/>
    <s v="OFF-AP-10003971"/>
    <s v="Office Supplies"/>
    <s v="Appliances"/>
    <s v="Belkin 6 Outlet Metallic Surge Strip"/>
    <x v="4152"/>
    <n v="3"/>
    <n v="0.2"/>
    <n v="1.9602000000000004"/>
  </r>
  <r>
    <n v="5826"/>
    <s v="CA-2017-161067"/>
    <d v="2017-09-03T00:00:00"/>
    <d v="2017-09-06T00:00:00"/>
    <s v="Second Class"/>
    <s v="KB-16405"/>
    <s v="Katrina Bavinger"/>
    <s v="Home Office"/>
    <s v="United States"/>
    <x v="20"/>
    <x v="15"/>
    <n v="10035"/>
    <s v="East"/>
    <s v="OFF-PA-10000418"/>
    <s v="Office Supplies"/>
    <s v="Paper"/>
    <s v="Xerox 189"/>
    <x v="1257"/>
    <n v="4"/>
    <n v="0"/>
    <n v="201.31199999999998"/>
  </r>
  <r>
    <n v="5827"/>
    <s v="CA-2017-161067"/>
    <d v="2017-09-03T00:00:00"/>
    <d v="2017-09-06T00:00:00"/>
    <s v="Second Class"/>
    <s v="KB-16405"/>
    <s v="Katrina Bavinger"/>
    <s v="Home Office"/>
    <s v="United States"/>
    <x v="20"/>
    <x v="15"/>
    <n v="10035"/>
    <s v="East"/>
    <s v="FUR-CH-10004626"/>
    <s v="Furniture"/>
    <s v="Chairs"/>
    <s v="Office Star Flex Back Scooter Chair with Aluminum Finish Frame"/>
    <x v="4153"/>
    <n v="1"/>
    <n v="0.1"/>
    <n v="14.124599999999999"/>
  </r>
  <r>
    <n v="5828"/>
    <s v="CA-2017-161067"/>
    <d v="2017-09-03T00:00:00"/>
    <d v="2017-09-06T00:00:00"/>
    <s v="Second Class"/>
    <s v="KB-16405"/>
    <s v="Katrina Bavinger"/>
    <s v="Home Office"/>
    <s v="United States"/>
    <x v="20"/>
    <x v="15"/>
    <n v="10035"/>
    <s v="East"/>
    <s v="FUR-CH-10004860"/>
    <s v="Furniture"/>
    <s v="Chairs"/>
    <s v="Global Low Back Tilter Chair"/>
    <x v="4154"/>
    <n v="2"/>
    <n v="0.1"/>
    <n v="-8.0784000000000198"/>
  </r>
  <r>
    <n v="5829"/>
    <s v="CA-2017-161067"/>
    <d v="2017-09-03T00:00:00"/>
    <d v="2017-09-06T00:00:00"/>
    <s v="Second Class"/>
    <s v="KB-16405"/>
    <s v="Katrina Bavinger"/>
    <s v="Home Office"/>
    <s v="United States"/>
    <x v="20"/>
    <x v="15"/>
    <n v="10035"/>
    <s v="East"/>
    <s v="OFF-AR-10003251"/>
    <s v="Office Supplies"/>
    <s v="Art"/>
    <s v="Prang Drawing Pencil Set"/>
    <x v="348"/>
    <n v="2"/>
    <n v="0"/>
    <n v="2.2239999999999998"/>
  </r>
  <r>
    <n v="5830"/>
    <s v="CA-2016-122063"/>
    <d v="2016-12-03T00:00:00"/>
    <d v="2016-12-07T00:00:00"/>
    <s v="Standard Class"/>
    <s v="MM-17920"/>
    <s v="Michael Moore"/>
    <s v="Consumer"/>
    <s v="United States"/>
    <x v="102"/>
    <x v="14"/>
    <n v="47374"/>
    <s v="Central"/>
    <s v="FUR-TA-10004575"/>
    <s v="Furniture"/>
    <s v="Tables"/>
    <s v="Hon 5100 Series Wood Tables"/>
    <x v="4155"/>
    <n v="2"/>
    <n v="0"/>
    <n v="104.75279999999998"/>
  </r>
  <r>
    <n v="5831"/>
    <s v="CA-2016-122063"/>
    <d v="2016-12-03T00:00:00"/>
    <d v="2016-12-07T00:00:00"/>
    <s v="Standard Class"/>
    <s v="MM-17920"/>
    <s v="Michael Moore"/>
    <s v="Consumer"/>
    <s v="United States"/>
    <x v="102"/>
    <x v="14"/>
    <n v="47374"/>
    <s v="Central"/>
    <s v="FUR-CH-10004754"/>
    <s v="Furniture"/>
    <s v="Chairs"/>
    <s v="Global Stack Chair with Arms, Black"/>
    <x v="4156"/>
    <n v="1"/>
    <n v="0"/>
    <n v="8.0945999999999998"/>
  </r>
  <r>
    <n v="5832"/>
    <s v="CA-2015-111206"/>
    <d v="2015-07-18T00:00:00"/>
    <d v="2015-07-22T00:00:00"/>
    <s v="Standard Class"/>
    <s v="RF-19735"/>
    <s v="Roland Fjeld"/>
    <s v="Consumer"/>
    <s v="United States"/>
    <x v="70"/>
    <x v="1"/>
    <n v="92105"/>
    <s v="West"/>
    <s v="TEC-AC-10003095"/>
    <s v="Technology"/>
    <s v="Accessories"/>
    <s v="Logitech G35 7.1-Channel Surround Sound Headset"/>
    <x v="4157"/>
    <n v="4"/>
    <n v="0"/>
    <n v="176.78640000000001"/>
  </r>
  <r>
    <n v="5833"/>
    <s v="CA-2016-142895"/>
    <d v="2016-07-21T00:00:00"/>
    <d v="2016-07-26T00:00:00"/>
    <s v="Standard Class"/>
    <s v="BP-11290"/>
    <s v="Beth Paige"/>
    <s v="Consumer"/>
    <s v="United States"/>
    <x v="3"/>
    <x v="3"/>
    <n v="28027"/>
    <s v="South"/>
    <s v="OFF-LA-10000262"/>
    <s v="Office Supplies"/>
    <s v="Labels"/>
    <s v="Avery 494"/>
    <x v="303"/>
    <n v="3"/>
    <n v="0.2"/>
    <n v="2.0358000000000001"/>
  </r>
  <r>
    <n v="5834"/>
    <s v="CA-2016-142895"/>
    <d v="2016-07-21T00:00:00"/>
    <d v="2016-07-26T00:00:00"/>
    <s v="Standard Class"/>
    <s v="BP-11290"/>
    <s v="Beth Paige"/>
    <s v="Consumer"/>
    <s v="United States"/>
    <x v="3"/>
    <x v="3"/>
    <n v="28027"/>
    <s v="South"/>
    <s v="FUR-CH-10002961"/>
    <s v="Furniture"/>
    <s v="Chairs"/>
    <s v="Leather Task Chair, Black"/>
    <x v="4158"/>
    <n v="5"/>
    <n v="0.2"/>
    <n v="0"/>
  </r>
  <r>
    <n v="5835"/>
    <s v="CA-2015-101868"/>
    <d v="2015-06-09T00:00:00"/>
    <d v="2015-06-16T00:00:00"/>
    <s v="Standard Class"/>
    <s v="MJ-17740"/>
    <s v="Max Jones"/>
    <s v="Consumer"/>
    <s v="United States"/>
    <x v="100"/>
    <x v="2"/>
    <n v="33178"/>
    <s v="South"/>
    <s v="OFF-BI-10003876"/>
    <s v="Office Supplies"/>
    <s v="Binders"/>
    <s v="Green Canvas Binder for 8-1/2&quot; x 14&quot; Sheets"/>
    <x v="4159"/>
    <n v="5"/>
    <n v="0.7"/>
    <n v="-42.799999999999983"/>
  </r>
  <r>
    <n v="5836"/>
    <s v="CA-2015-101868"/>
    <d v="2015-06-09T00:00:00"/>
    <d v="2015-06-16T00:00:00"/>
    <s v="Standard Class"/>
    <s v="MJ-17740"/>
    <s v="Max Jones"/>
    <s v="Consumer"/>
    <s v="United States"/>
    <x v="100"/>
    <x v="2"/>
    <n v="33178"/>
    <s v="South"/>
    <s v="OFF-BI-10002133"/>
    <s v="Office Supplies"/>
    <s v="Binders"/>
    <s v="Wilson Jones Elliptical Ring 3 1/2&quot; Capacity Binders, 800 sheets"/>
    <x v="1811"/>
    <n v="3"/>
    <n v="0.7"/>
    <n v="-26.963999999999999"/>
  </r>
  <r>
    <n v="5837"/>
    <s v="CA-2015-101868"/>
    <d v="2015-06-09T00:00:00"/>
    <d v="2015-06-16T00:00:00"/>
    <s v="Standard Class"/>
    <s v="MJ-17740"/>
    <s v="Max Jones"/>
    <s v="Consumer"/>
    <s v="United States"/>
    <x v="100"/>
    <x v="2"/>
    <n v="33178"/>
    <s v="South"/>
    <s v="TEC-AC-10004396"/>
    <s v="Technology"/>
    <s v="Accessories"/>
    <s v="Logitech Keyboard K120"/>
    <x v="4160"/>
    <n v="5"/>
    <n v="0.2"/>
    <n v="-8.1674999999999933"/>
  </r>
  <r>
    <n v="5838"/>
    <s v="CA-2017-133207"/>
    <d v="2017-11-27T00:00:00"/>
    <d v="2017-12-03T00:00:00"/>
    <s v="Standard Class"/>
    <s v="DO-13645"/>
    <s v="Doug O'Connell"/>
    <s v="Consumer"/>
    <s v="United States"/>
    <x v="1"/>
    <x v="1"/>
    <n v="90036"/>
    <s v="West"/>
    <s v="TEC-PH-10004100"/>
    <s v="Technology"/>
    <s v="Phones"/>
    <s v="Griffin GC17055 Auxiliary Audio Cable"/>
    <x v="4161"/>
    <n v="4"/>
    <n v="0.2"/>
    <n v="5.7568000000000019"/>
  </r>
  <r>
    <n v="5839"/>
    <s v="CA-2015-132948"/>
    <d v="2015-03-27T00:00:00"/>
    <d v="2015-04-03T00:00:00"/>
    <s v="Standard Class"/>
    <s v="MV-17485"/>
    <s v="Mark Van Huff"/>
    <s v="Consumer"/>
    <s v="United States"/>
    <x v="4"/>
    <x v="4"/>
    <n v="98115"/>
    <s v="West"/>
    <s v="OFF-ST-10000636"/>
    <s v="Office Supplies"/>
    <s v="Storage"/>
    <s v="Rogers Profile Extra Capacity Storage Tub"/>
    <x v="4162"/>
    <n v="5"/>
    <n v="0"/>
    <n v="3.3479999999999954"/>
  </r>
  <r>
    <n v="5840"/>
    <s v="CA-2015-134992"/>
    <d v="2015-09-22T00:00:00"/>
    <d v="2015-09-26T00:00:00"/>
    <s v="Second Class"/>
    <s v="MG-17875"/>
    <s v="Michael Grace"/>
    <s v="Home Office"/>
    <s v="United States"/>
    <x v="81"/>
    <x v="17"/>
    <n v="22204"/>
    <s v="South"/>
    <s v="OFF-PA-10001972"/>
    <s v="Office Supplies"/>
    <s v="Paper"/>
    <s v="Xerox 214"/>
    <x v="56"/>
    <n v="5"/>
    <n v="0"/>
    <n v="15.552000000000001"/>
  </r>
  <r>
    <n v="5841"/>
    <s v="CA-2015-134992"/>
    <d v="2015-09-22T00:00:00"/>
    <d v="2015-09-26T00:00:00"/>
    <s v="Second Class"/>
    <s v="MG-17875"/>
    <s v="Michael Grace"/>
    <s v="Home Office"/>
    <s v="United States"/>
    <x v="81"/>
    <x v="17"/>
    <n v="22204"/>
    <s v="South"/>
    <s v="FUR-FU-10002554"/>
    <s v="Furniture"/>
    <s v="Furnishings"/>
    <s v="Westinghouse Floor Lamp with Metal Mesh Shade, Black"/>
    <x v="3264"/>
    <n v="2"/>
    <n v="0"/>
    <n v="11.035399999999996"/>
  </r>
  <r>
    <n v="5842"/>
    <s v="CA-2015-126725"/>
    <d v="2015-11-17T00:00:00"/>
    <d v="2015-11-21T00:00:00"/>
    <s v="Standard Class"/>
    <s v="BS-11665"/>
    <s v="Brian Stugart"/>
    <s v="Consumer"/>
    <s v="United States"/>
    <x v="70"/>
    <x v="1"/>
    <n v="92105"/>
    <s v="West"/>
    <s v="TEC-PH-10003174"/>
    <s v="Technology"/>
    <s v="Phones"/>
    <s v="RCA ViSYS 25825 Wireless digital phone"/>
    <x v="4163"/>
    <n v="4"/>
    <n v="0.2"/>
    <n v="51.995999999999981"/>
  </r>
  <r>
    <n v="5843"/>
    <s v="CA-2015-126725"/>
    <d v="2015-11-17T00:00:00"/>
    <d v="2015-11-21T00:00:00"/>
    <s v="Standard Class"/>
    <s v="BS-11665"/>
    <s v="Brian Stugart"/>
    <s v="Consumer"/>
    <s v="United States"/>
    <x v="70"/>
    <x v="1"/>
    <n v="92105"/>
    <s v="West"/>
    <s v="OFF-ST-10001418"/>
    <s v="Office Supplies"/>
    <s v="Storage"/>
    <s v="Carina Media Storage Towers in Natural &amp; Black"/>
    <x v="4164"/>
    <n v="5"/>
    <n v="0"/>
    <n v="6.097999999999999"/>
  </r>
  <r>
    <n v="5844"/>
    <s v="CA-2015-126725"/>
    <d v="2015-11-17T00:00:00"/>
    <d v="2015-11-21T00:00:00"/>
    <s v="Standard Class"/>
    <s v="BS-11665"/>
    <s v="Brian Stugart"/>
    <s v="Consumer"/>
    <s v="United States"/>
    <x v="70"/>
    <x v="1"/>
    <n v="92105"/>
    <s v="West"/>
    <s v="FUR-FU-10002813"/>
    <s v="Furniture"/>
    <s v="Furnishings"/>
    <s v="DAX Contemporary Wood Frame with Silver Metal Mat, Desktop, 11 x 14 Size"/>
    <x v="4165"/>
    <n v="4"/>
    <n v="0"/>
    <n v="29.145599999999995"/>
  </r>
  <r>
    <n v="5845"/>
    <s v="CA-2015-126725"/>
    <d v="2015-11-17T00:00:00"/>
    <d v="2015-11-21T00:00:00"/>
    <s v="Standard Class"/>
    <s v="BS-11665"/>
    <s v="Brian Stugart"/>
    <s v="Consumer"/>
    <s v="United States"/>
    <x v="70"/>
    <x v="1"/>
    <n v="92105"/>
    <s v="West"/>
    <s v="OFF-ST-10000129"/>
    <s v="Office Supplies"/>
    <s v="Storage"/>
    <s v="Fellowes Recycled Storage Drawers"/>
    <x v="4166"/>
    <n v="7"/>
    <n v="0"/>
    <n v="54.404699999999963"/>
  </r>
  <r>
    <n v="5846"/>
    <s v="CA-2015-126725"/>
    <d v="2015-11-17T00:00:00"/>
    <d v="2015-11-21T00:00:00"/>
    <s v="Standard Class"/>
    <s v="BS-11665"/>
    <s v="Brian Stugart"/>
    <s v="Consumer"/>
    <s v="United States"/>
    <x v="70"/>
    <x v="1"/>
    <n v="92105"/>
    <s v="West"/>
    <s v="OFF-PA-10001639"/>
    <s v="Office Supplies"/>
    <s v="Paper"/>
    <s v="Xerox 203"/>
    <x v="56"/>
    <n v="5"/>
    <n v="0"/>
    <n v="15.552000000000001"/>
  </r>
  <r>
    <n v="5847"/>
    <s v="CA-2015-126725"/>
    <d v="2015-11-17T00:00:00"/>
    <d v="2015-11-21T00:00:00"/>
    <s v="Standard Class"/>
    <s v="BS-11665"/>
    <s v="Brian Stugart"/>
    <s v="Consumer"/>
    <s v="United States"/>
    <x v="70"/>
    <x v="1"/>
    <n v="92105"/>
    <s v="West"/>
    <s v="FUR-CH-10001708"/>
    <s v="Furniture"/>
    <s v="Chairs"/>
    <s v="Office Star - Contemporary Swivel Chair with Padded Adjustable Arms and Flex Back"/>
    <x v="4167"/>
    <n v="2"/>
    <n v="0.2"/>
    <n v="2.8195999999999799"/>
  </r>
  <r>
    <n v="5848"/>
    <s v="CA-2015-126725"/>
    <d v="2015-11-17T00:00:00"/>
    <d v="2015-11-21T00:00:00"/>
    <s v="Standard Class"/>
    <s v="BS-11665"/>
    <s v="Brian Stugart"/>
    <s v="Consumer"/>
    <s v="United States"/>
    <x v="70"/>
    <x v="1"/>
    <n v="92105"/>
    <s v="West"/>
    <s v="FUR-FU-10001591"/>
    <s v="Furniture"/>
    <s v="Furnishings"/>
    <s v="Advantus Panel Wall Certificate Holder - 8.5x11"/>
    <x v="4168"/>
    <n v="3"/>
    <n v="0"/>
    <n v="15.372000000000002"/>
  </r>
  <r>
    <n v="5849"/>
    <s v="CA-2015-121783"/>
    <d v="2015-11-10T00:00:00"/>
    <d v="2015-11-14T00:00:00"/>
    <s v="Standard Class"/>
    <s v="PO-19180"/>
    <s v="Philisse Overcash"/>
    <s v="Home Office"/>
    <s v="United States"/>
    <x v="43"/>
    <x v="11"/>
    <n v="55113"/>
    <s v="Central"/>
    <s v="OFF-AP-10003849"/>
    <s v="Office Supplies"/>
    <s v="Appliances"/>
    <s v="Hoover Shoulder Vac Commercial Portable Vacuum"/>
    <x v="4169"/>
    <n v="2"/>
    <n v="0"/>
    <n v="178.90999999999997"/>
  </r>
  <r>
    <n v="5850"/>
    <s v="CA-2015-121783"/>
    <d v="2015-11-10T00:00:00"/>
    <d v="2015-11-14T00:00:00"/>
    <s v="Standard Class"/>
    <s v="PO-19180"/>
    <s v="Philisse Overcash"/>
    <s v="Home Office"/>
    <s v="United States"/>
    <x v="43"/>
    <x v="11"/>
    <n v="55113"/>
    <s v="Central"/>
    <s v="OFF-ST-10000078"/>
    <s v="Office Supplies"/>
    <s v="Storage"/>
    <s v="Tennsco 6- and 18-Compartment Lockers"/>
    <x v="4170"/>
    <n v="3"/>
    <n v="0"/>
    <n v="143.19179999999994"/>
  </r>
  <r>
    <n v="5851"/>
    <s v="CA-2015-121783"/>
    <d v="2015-11-10T00:00:00"/>
    <d v="2015-11-14T00:00:00"/>
    <s v="Standard Class"/>
    <s v="PO-19180"/>
    <s v="Philisse Overcash"/>
    <s v="Home Office"/>
    <s v="United States"/>
    <x v="43"/>
    <x v="11"/>
    <n v="55113"/>
    <s v="Central"/>
    <s v="TEC-CO-10001571"/>
    <s v="Technology"/>
    <s v="Copiers"/>
    <s v="Sharp 1540cs Digital Laser Copier"/>
    <x v="3745"/>
    <n v="1"/>
    <n v="0"/>
    <n v="274.995"/>
  </r>
  <r>
    <n v="5852"/>
    <s v="CA-2015-121783"/>
    <d v="2015-11-10T00:00:00"/>
    <d v="2015-11-14T00:00:00"/>
    <s v="Standard Class"/>
    <s v="PO-19180"/>
    <s v="Philisse Overcash"/>
    <s v="Home Office"/>
    <s v="United States"/>
    <x v="43"/>
    <x v="11"/>
    <n v="55113"/>
    <s v="Central"/>
    <s v="OFF-BI-10001658"/>
    <s v="Office Supplies"/>
    <s v="Binders"/>
    <s v="GBC Standard Therm-A-Bind Covers"/>
    <x v="4171"/>
    <n v="3"/>
    <n v="0"/>
    <n v="34.389600000000002"/>
  </r>
  <r>
    <n v="5853"/>
    <s v="CA-2015-121783"/>
    <d v="2015-11-10T00:00:00"/>
    <d v="2015-11-14T00:00:00"/>
    <s v="Standard Class"/>
    <s v="PO-19180"/>
    <s v="Philisse Overcash"/>
    <s v="Home Office"/>
    <s v="United States"/>
    <x v="43"/>
    <x v="11"/>
    <n v="55113"/>
    <s v="Central"/>
    <s v="FUR-FU-10004351"/>
    <s v="Furniture"/>
    <s v="Furnishings"/>
    <s v="Staple-based wall hangings"/>
    <x v="4172"/>
    <n v="3"/>
    <n v="0"/>
    <n v="12.856800000000002"/>
  </r>
  <r>
    <n v="5854"/>
    <s v="US-2014-138835"/>
    <d v="2014-09-10T00:00:00"/>
    <d v="2014-09-14T00:00:00"/>
    <s v="Standard Class"/>
    <s v="DA-13450"/>
    <s v="Dianna Arnett"/>
    <s v="Home Office"/>
    <s v="United States"/>
    <x v="173"/>
    <x v="17"/>
    <n v="23464"/>
    <s v="South"/>
    <s v="OFF-BI-10003314"/>
    <s v="Office Supplies"/>
    <s v="Binders"/>
    <s v="Tuff Stuff Recycled Round Ring Binders"/>
    <x v="1328"/>
    <n v="2"/>
    <n v="0"/>
    <n v="4.7236000000000002"/>
  </r>
  <r>
    <n v="5855"/>
    <s v="CA-2015-112214"/>
    <d v="2015-08-05T00:00:00"/>
    <d v="2015-08-11T00:00:00"/>
    <s v="Standard Class"/>
    <s v="AH-10690"/>
    <s v="Anna Häberlin"/>
    <s v="Corporate"/>
    <s v="United States"/>
    <x v="61"/>
    <x v="5"/>
    <n v="75220"/>
    <s v="Central"/>
    <s v="OFF-ST-10001505"/>
    <s v="Office Supplies"/>
    <s v="Storage"/>
    <s v="Perma STOR-ALL Hanging File Box, 13 1/8&quot;W x 12 1/4&quot;D x 10 1/2&quot;H"/>
    <x v="1399"/>
    <n v="7"/>
    <n v="0.2"/>
    <n v="-1.2558000000000051"/>
  </r>
  <r>
    <n v="5856"/>
    <s v="CA-2015-112214"/>
    <d v="2015-08-05T00:00:00"/>
    <d v="2015-08-11T00:00:00"/>
    <s v="Standard Class"/>
    <s v="AH-10690"/>
    <s v="Anna Häberlin"/>
    <s v="Corporate"/>
    <s v="United States"/>
    <x v="61"/>
    <x v="5"/>
    <n v="75220"/>
    <s v="Central"/>
    <s v="OFF-SU-10003567"/>
    <s v="Office Supplies"/>
    <s v="Supplies"/>
    <s v="Stiletto Hand Letter Openers"/>
    <x v="4173"/>
    <n v="3"/>
    <n v="0.2"/>
    <n v="-4.895999999999999"/>
  </r>
  <r>
    <n v="5857"/>
    <s v="CA-2015-112214"/>
    <d v="2015-08-05T00:00:00"/>
    <d v="2015-08-11T00:00:00"/>
    <s v="Standard Class"/>
    <s v="AH-10690"/>
    <s v="Anna Häberlin"/>
    <s v="Corporate"/>
    <s v="United States"/>
    <x v="61"/>
    <x v="5"/>
    <n v="75220"/>
    <s v="Central"/>
    <s v="OFF-BI-10002982"/>
    <s v="Office Supplies"/>
    <s v="Binders"/>
    <s v="Avery Self-Adhesive Photo Pockets for Polaroid Photos"/>
    <x v="4174"/>
    <n v="1"/>
    <n v="0.8"/>
    <n v="-2.1792000000000007"/>
  </r>
  <r>
    <n v="5858"/>
    <s v="CA-2015-112214"/>
    <d v="2015-08-05T00:00:00"/>
    <d v="2015-08-11T00:00:00"/>
    <s v="Standard Class"/>
    <s v="AH-10690"/>
    <s v="Anna Häberlin"/>
    <s v="Corporate"/>
    <s v="United States"/>
    <x v="61"/>
    <x v="5"/>
    <n v="75220"/>
    <s v="Central"/>
    <s v="FUR-FU-10002364"/>
    <s v="Furniture"/>
    <s v="Furnishings"/>
    <s v="Eldon Expressions Wood Desk Accessories, Oak"/>
    <x v="1816"/>
    <n v="5"/>
    <n v="0.6"/>
    <n v="-11.439000000000004"/>
  </r>
  <r>
    <n v="5859"/>
    <s v="US-2017-153255"/>
    <d v="2017-09-03T00:00:00"/>
    <d v="2017-09-07T00:00:00"/>
    <s v="Second Class"/>
    <s v="JK-15730"/>
    <s v="Joe Kamberova"/>
    <s v="Consumer"/>
    <s v="United States"/>
    <x v="3"/>
    <x v="1"/>
    <n v="94521"/>
    <s v="West"/>
    <s v="FUR-BO-10004218"/>
    <s v="Furniture"/>
    <s v="Bookcases"/>
    <s v="Bush Heritage Pine Collection 5-Shelf Bookcase, Albany Pine Finish, *Special Order"/>
    <x v="4175"/>
    <n v="2"/>
    <n v="0.15"/>
    <n v="14.097999999999999"/>
  </r>
  <r>
    <n v="5860"/>
    <s v="CA-2015-108119"/>
    <d v="2015-11-01T00:00:00"/>
    <d v="2015-11-08T00:00:00"/>
    <s v="Standard Class"/>
    <s v="MS-17530"/>
    <s v="MaryBeth Skach"/>
    <s v="Consumer"/>
    <s v="United States"/>
    <x v="457"/>
    <x v="36"/>
    <n v="72032"/>
    <s v="South"/>
    <s v="FUR-TA-10002530"/>
    <s v="Furniture"/>
    <s v="Tables"/>
    <s v="Iceberg OfficeWorks 42&quot; Round Tables"/>
    <x v="85"/>
    <n v="2"/>
    <n v="0"/>
    <n v="45.293999999999983"/>
  </r>
  <r>
    <n v="5861"/>
    <s v="CA-2015-157434"/>
    <d v="2015-04-29T00:00:00"/>
    <d v="2015-05-04T00:00:00"/>
    <s v="Second Class"/>
    <s v="JK-15640"/>
    <s v="Jim Kriz"/>
    <s v="Home Office"/>
    <s v="United States"/>
    <x v="10"/>
    <x v="9"/>
    <n v="19120"/>
    <s v="East"/>
    <s v="OFF-PA-10001526"/>
    <s v="Office Supplies"/>
    <s v="Paper"/>
    <s v="Xerox 1949"/>
    <x v="892"/>
    <n v="2"/>
    <n v="0.2"/>
    <n v="2.8884000000000007"/>
  </r>
  <r>
    <n v="5862"/>
    <s v="CA-2016-101525"/>
    <d v="2016-05-01T00:00:00"/>
    <d v="2016-05-04T00:00:00"/>
    <s v="Second Class"/>
    <s v="CM-12235"/>
    <s v="Chris McAfee"/>
    <s v="Consumer"/>
    <s v="United States"/>
    <x v="290"/>
    <x v="36"/>
    <n v="72209"/>
    <s v="South"/>
    <s v="OFF-PA-10001497"/>
    <s v="Office Supplies"/>
    <s v="Paper"/>
    <s v="Xerox 1914"/>
    <x v="1446"/>
    <n v="2"/>
    <n v="0"/>
    <n v="53.860799999999998"/>
  </r>
  <r>
    <n v="5863"/>
    <s v="CA-2016-101525"/>
    <d v="2016-05-01T00:00:00"/>
    <d v="2016-05-04T00:00:00"/>
    <s v="Second Class"/>
    <s v="CM-12235"/>
    <s v="Chris McAfee"/>
    <s v="Consumer"/>
    <s v="United States"/>
    <x v="290"/>
    <x v="36"/>
    <n v="72209"/>
    <s v="South"/>
    <s v="OFF-PA-10003936"/>
    <s v="Office Supplies"/>
    <s v="Paper"/>
    <s v="Xerox 1994"/>
    <x v="541"/>
    <n v="3"/>
    <n v="0"/>
    <n v="9.3312000000000008"/>
  </r>
  <r>
    <n v="5864"/>
    <s v="CA-2016-101525"/>
    <d v="2016-05-01T00:00:00"/>
    <d v="2016-05-04T00:00:00"/>
    <s v="Second Class"/>
    <s v="CM-12235"/>
    <s v="Chris McAfee"/>
    <s v="Consumer"/>
    <s v="United States"/>
    <x v="290"/>
    <x v="36"/>
    <n v="72209"/>
    <s v="South"/>
    <s v="OFF-AR-10000716"/>
    <s v="Office Supplies"/>
    <s v="Art"/>
    <s v="DIXON Ticonderoga Erasable Checking Pencils"/>
    <x v="954"/>
    <n v="2"/>
    <n v="0"/>
    <n v="4.3524000000000003"/>
  </r>
  <r>
    <n v="5865"/>
    <s v="US-2014-117968"/>
    <d v="2014-08-05T00:00:00"/>
    <d v="2014-08-07T00:00:00"/>
    <s v="Second Class"/>
    <s v="RS-19420"/>
    <s v="Ricardo Sperren"/>
    <s v="Corporate"/>
    <s v="United States"/>
    <x v="255"/>
    <x v="29"/>
    <n v="6450"/>
    <s v="East"/>
    <s v="OFF-AP-10002765"/>
    <s v="Office Supplies"/>
    <s v="Appliances"/>
    <s v="Fellowes Advanced Computer Series Surge Protectors"/>
    <x v="1972"/>
    <n v="3"/>
    <n v="0"/>
    <n v="22.251600000000003"/>
  </r>
  <r>
    <n v="5866"/>
    <s v="US-2014-117968"/>
    <d v="2014-08-05T00:00:00"/>
    <d v="2014-08-07T00:00:00"/>
    <s v="Second Class"/>
    <s v="RS-19420"/>
    <s v="Ricardo Sperren"/>
    <s v="Corporate"/>
    <s v="United States"/>
    <x v="255"/>
    <x v="29"/>
    <n v="6450"/>
    <s v="East"/>
    <s v="OFF-AR-10004165"/>
    <s v="Office Supplies"/>
    <s v="Art"/>
    <s v="Binney &amp; Smith inkTank Erasable Pocket Highlighter, Chisel Tip, Yellow"/>
    <x v="4176"/>
    <n v="2"/>
    <n v="0"/>
    <n v="2.0064000000000002"/>
  </r>
  <r>
    <n v="5867"/>
    <s v="US-2014-117968"/>
    <d v="2014-08-05T00:00:00"/>
    <d v="2014-08-07T00:00:00"/>
    <s v="Second Class"/>
    <s v="RS-19420"/>
    <s v="Ricardo Sperren"/>
    <s v="Corporate"/>
    <s v="United States"/>
    <x v="255"/>
    <x v="29"/>
    <n v="6450"/>
    <s v="East"/>
    <s v="FUR-CH-10002335"/>
    <s v="Furniture"/>
    <s v="Chairs"/>
    <s v="Hon GuestStacker Chair"/>
    <x v="4177"/>
    <n v="5"/>
    <n v="0"/>
    <n v="294.67100000000005"/>
  </r>
  <r>
    <n v="5868"/>
    <s v="CA-2016-158211"/>
    <d v="2016-01-04T00:00:00"/>
    <d v="2016-01-08T00:00:00"/>
    <s v="Standard Class"/>
    <s v="BP-11185"/>
    <s v="Ben Peterman"/>
    <s v="Corporate"/>
    <s v="United States"/>
    <x v="10"/>
    <x v="9"/>
    <n v="19143"/>
    <s v="East"/>
    <s v="OFF-AR-10004078"/>
    <s v="Office Supplies"/>
    <s v="Art"/>
    <s v="Newell 312"/>
    <x v="1091"/>
    <n v="1"/>
    <n v="0.2"/>
    <n v="0.58399999999999985"/>
  </r>
  <r>
    <n v="5869"/>
    <s v="CA-2016-158211"/>
    <d v="2016-01-04T00:00:00"/>
    <d v="2016-01-08T00:00:00"/>
    <s v="Standard Class"/>
    <s v="BP-11185"/>
    <s v="Ben Peterman"/>
    <s v="Corporate"/>
    <s v="United States"/>
    <x v="10"/>
    <x v="9"/>
    <n v="19143"/>
    <s v="East"/>
    <s v="OFF-BI-10002026"/>
    <s v="Office Supplies"/>
    <s v="Binders"/>
    <s v="Avery Arch Ring Binders"/>
    <x v="4178"/>
    <n v="6"/>
    <n v="0.7"/>
    <n v="-80.178000000000026"/>
  </r>
  <r>
    <n v="5870"/>
    <s v="CA-2016-152247"/>
    <d v="2016-11-07T00:00:00"/>
    <d v="2016-11-12T00:00:00"/>
    <s v="Standard Class"/>
    <s v="MA-17995"/>
    <s v="Michelle Arnett"/>
    <s v="Home Office"/>
    <s v="United States"/>
    <x v="458"/>
    <x v="47"/>
    <n v="82001"/>
    <s v="West"/>
    <s v="FUR-CH-10001215"/>
    <s v="Furniture"/>
    <s v="Chairs"/>
    <s v="Global Troy Executive Leather Low-Back Tilter"/>
    <x v="2355"/>
    <n v="4"/>
    <n v="0.2"/>
    <n v="100.19599999999997"/>
  </r>
  <r>
    <n v="5871"/>
    <s v="CA-2016-128223"/>
    <d v="2016-06-14T00:00:00"/>
    <d v="2016-06-14T00:00:00"/>
    <s v="Same Day"/>
    <s v="EB-13705"/>
    <s v="Ed Braxton"/>
    <s v="Corporate"/>
    <s v="United States"/>
    <x v="125"/>
    <x v="1"/>
    <n v="92804"/>
    <s v="West"/>
    <s v="FUR-TA-10001771"/>
    <s v="Furniture"/>
    <s v="Tables"/>
    <s v="Bush Cubix Conference Tables, Fully Assembled"/>
    <x v="4179"/>
    <n v="7"/>
    <n v="0.2"/>
    <n v="80.843000000000075"/>
  </r>
  <r>
    <n v="5872"/>
    <s v="CA-2016-154235"/>
    <d v="2016-09-24T00:00:00"/>
    <d v="2016-09-28T00:00:00"/>
    <s v="Standard Class"/>
    <s v="RD-19900"/>
    <s v="Ruben Dartt"/>
    <s v="Consumer"/>
    <s v="United States"/>
    <x v="41"/>
    <x v="14"/>
    <n v="47401"/>
    <s v="Central"/>
    <s v="FUR-FU-10004006"/>
    <s v="Furniture"/>
    <s v="Furnishings"/>
    <s v="Deflect-o DuraMat Lighweight, Studded, Beveled Mat for Low Pile Carpeting"/>
    <x v="4180"/>
    <n v="3"/>
    <n v="0"/>
    <n v="21.751499999999986"/>
  </r>
  <r>
    <n v="5873"/>
    <s v="CA-2017-129910"/>
    <d v="2017-03-30T00:00:00"/>
    <d v="2017-04-03T00:00:00"/>
    <s v="Standard Class"/>
    <s v="ME-17320"/>
    <s v="Maria Etezadi"/>
    <s v="Home Office"/>
    <s v="United States"/>
    <x v="38"/>
    <x v="32"/>
    <n v="31907"/>
    <s v="South"/>
    <s v="OFF-ST-10003282"/>
    <s v="Office Supplies"/>
    <s v="Storage"/>
    <s v="Advantus 10-Drawer Portable Organizer, Chrome Metal Frame, Smoke Drawers"/>
    <x v="4181"/>
    <n v="1"/>
    <n v="0"/>
    <n v="16.732800000000005"/>
  </r>
  <r>
    <n v="5874"/>
    <s v="CA-2017-133095"/>
    <d v="2017-06-04T00:00:00"/>
    <d v="2017-06-04T00:00:00"/>
    <s v="Same Day"/>
    <s v="EH-14005"/>
    <s v="Erica Hernandez"/>
    <s v="Home Office"/>
    <s v="United States"/>
    <x v="186"/>
    <x v="36"/>
    <n v="72401"/>
    <s v="South"/>
    <s v="OFF-BI-10002353"/>
    <s v="Office Supplies"/>
    <s v="Binders"/>
    <s v="GBC VeloBind Cover Sets"/>
    <x v="4182"/>
    <n v="7"/>
    <n v="0"/>
    <n v="54.04"/>
  </r>
  <r>
    <n v="5875"/>
    <s v="CA-2017-133095"/>
    <d v="2017-06-04T00:00:00"/>
    <d v="2017-06-04T00:00:00"/>
    <s v="Same Day"/>
    <s v="EH-14005"/>
    <s v="Erica Hernandez"/>
    <s v="Home Office"/>
    <s v="United States"/>
    <x v="186"/>
    <x v="36"/>
    <n v="72401"/>
    <s v="South"/>
    <s v="OFF-BI-10004141"/>
    <s v="Office Supplies"/>
    <s v="Binders"/>
    <s v="Insertable Tab Indexes For Data Binders"/>
    <x v="4183"/>
    <n v="3"/>
    <n v="0"/>
    <n v="4.3883999999999999"/>
  </r>
  <r>
    <n v="5876"/>
    <s v="CA-2015-130554"/>
    <d v="2015-04-07T00:00:00"/>
    <d v="2015-04-09T00:00:00"/>
    <s v="First Class"/>
    <s v="FM-14290"/>
    <s v="Frank Merwin"/>
    <s v="Home Office"/>
    <s v="United States"/>
    <x v="10"/>
    <x v="9"/>
    <n v="19140"/>
    <s v="East"/>
    <s v="OFF-AR-10001954"/>
    <s v="Office Supplies"/>
    <s v="Art"/>
    <s v="Newell 331"/>
    <x v="4184"/>
    <n v="3"/>
    <n v="0.2"/>
    <n v="1.0268999999999999"/>
  </r>
  <r>
    <n v="5877"/>
    <s v="CA-2014-152443"/>
    <d v="2014-05-21T00:00:00"/>
    <d v="2014-05-26T00:00:00"/>
    <s v="Standard Class"/>
    <s v="FG-14260"/>
    <s v="Frank Gastineau"/>
    <s v="Home Office"/>
    <s v="United States"/>
    <x v="104"/>
    <x v="31"/>
    <n v="1841"/>
    <s v="East"/>
    <s v="OFF-BI-10001071"/>
    <s v="Office Supplies"/>
    <s v="Binders"/>
    <s v="GBC ProClick Punch Binding System"/>
    <x v="2509"/>
    <n v="7"/>
    <n v="0"/>
    <n v="219.45140000000001"/>
  </r>
  <r>
    <n v="5878"/>
    <s v="CA-2014-152443"/>
    <d v="2014-05-21T00:00:00"/>
    <d v="2014-05-26T00:00:00"/>
    <s v="Standard Class"/>
    <s v="FG-14260"/>
    <s v="Frank Gastineau"/>
    <s v="Home Office"/>
    <s v="United States"/>
    <x v="104"/>
    <x v="31"/>
    <n v="1841"/>
    <s v="East"/>
    <s v="OFF-PA-10003022"/>
    <s v="Office Supplies"/>
    <s v="Paper"/>
    <s v="Xerox 1992"/>
    <x v="1465"/>
    <n v="3"/>
    <n v="0"/>
    <n v="8.7906000000000013"/>
  </r>
  <r>
    <n v="5879"/>
    <s v="CA-2014-152443"/>
    <d v="2014-05-21T00:00:00"/>
    <d v="2014-05-26T00:00:00"/>
    <s v="Standard Class"/>
    <s v="FG-14260"/>
    <s v="Frank Gastineau"/>
    <s v="Home Office"/>
    <s v="United States"/>
    <x v="104"/>
    <x v="31"/>
    <n v="1841"/>
    <s v="East"/>
    <s v="OFF-AP-10001293"/>
    <s v="Office Supplies"/>
    <s v="Appliances"/>
    <s v="Belkin 8 Outlet Surge Protector"/>
    <x v="3605"/>
    <n v="6"/>
    <n v="0"/>
    <n v="68.846399999999988"/>
  </r>
  <r>
    <n v="5880"/>
    <s v="CA-2016-133319"/>
    <d v="2016-09-05T00:00:00"/>
    <d v="2016-09-11T00:00:00"/>
    <s v="Standard Class"/>
    <s v="MV-17485"/>
    <s v="Mark Van Huff"/>
    <s v="Consumer"/>
    <s v="United States"/>
    <x v="20"/>
    <x v="15"/>
    <n v="10011"/>
    <s v="East"/>
    <s v="OFF-PA-10001815"/>
    <s v="Office Supplies"/>
    <s v="Paper"/>
    <s v="Xerox 1885"/>
    <x v="2250"/>
    <n v="4"/>
    <n v="0"/>
    <n v="92.236799999999988"/>
  </r>
  <r>
    <n v="5881"/>
    <s v="CA-2016-133935"/>
    <d v="2016-09-18T00:00:00"/>
    <d v="2016-09-22T00:00:00"/>
    <s v="Standard Class"/>
    <s v="JW-15220"/>
    <s v="Jane Waco"/>
    <s v="Corporate"/>
    <s v="United States"/>
    <x v="70"/>
    <x v="1"/>
    <n v="92105"/>
    <s v="West"/>
    <s v="FUR-CH-10001215"/>
    <s v="Furniture"/>
    <s v="Chairs"/>
    <s v="Global Troy Executive Leather Low-Back Tilter"/>
    <x v="479"/>
    <n v="2"/>
    <n v="0.2"/>
    <n v="50.097999999999985"/>
  </r>
  <r>
    <n v="5882"/>
    <s v="CA-2016-133935"/>
    <d v="2016-09-18T00:00:00"/>
    <d v="2016-09-22T00:00:00"/>
    <s v="Standard Class"/>
    <s v="JW-15220"/>
    <s v="Jane Waco"/>
    <s v="Corporate"/>
    <s v="United States"/>
    <x v="70"/>
    <x v="1"/>
    <n v="92105"/>
    <s v="West"/>
    <s v="OFF-PA-10000100"/>
    <s v="Office Supplies"/>
    <s v="Paper"/>
    <s v="Xerox 1945"/>
    <x v="1542"/>
    <n v="9"/>
    <n v="0"/>
    <n v="180.76590000000002"/>
  </r>
  <r>
    <n v="5883"/>
    <s v="CA-2016-133935"/>
    <d v="2016-09-18T00:00:00"/>
    <d v="2016-09-22T00:00:00"/>
    <s v="Standard Class"/>
    <s v="JW-15220"/>
    <s v="Jane Waco"/>
    <s v="Corporate"/>
    <s v="United States"/>
    <x v="70"/>
    <x v="1"/>
    <n v="92105"/>
    <s v="West"/>
    <s v="FUR-CH-10002880"/>
    <s v="Furniture"/>
    <s v="Chairs"/>
    <s v="Global High-Back Leather Tilter, Burgundy"/>
    <x v="4185"/>
    <n v="9"/>
    <n v="0.2"/>
    <n v="-99.621900000000068"/>
  </r>
  <r>
    <n v="5884"/>
    <s v="CA-2016-136301"/>
    <d v="2016-03-13T00:00:00"/>
    <d v="2016-03-15T00:00:00"/>
    <s v="Second Class"/>
    <s v="EH-13765"/>
    <s v="Edward Hooks"/>
    <s v="Corporate"/>
    <s v="United States"/>
    <x v="8"/>
    <x v="1"/>
    <n v="94109"/>
    <s v="West"/>
    <s v="FUR-FU-10004712"/>
    <s v="Furniture"/>
    <s v="Furnishings"/>
    <s v="Westinghouse Mesh Shade Clip-On Gooseneck Lamp, Black"/>
    <x v="4186"/>
    <n v="2"/>
    <n v="0"/>
    <n v="7.352800000000002"/>
  </r>
  <r>
    <n v="5885"/>
    <s v="CA-2016-136301"/>
    <d v="2016-03-13T00:00:00"/>
    <d v="2016-03-15T00:00:00"/>
    <s v="Second Class"/>
    <s v="EH-13765"/>
    <s v="Edward Hooks"/>
    <s v="Corporate"/>
    <s v="United States"/>
    <x v="8"/>
    <x v="1"/>
    <n v="94109"/>
    <s v="West"/>
    <s v="OFF-SU-10000151"/>
    <s v="Office Supplies"/>
    <s v="Supplies"/>
    <s v="High Speed Automatic Electric Letter Opener"/>
    <x v="4187"/>
    <n v="3"/>
    <n v="0"/>
    <n v="196.50359999999978"/>
  </r>
  <r>
    <n v="5886"/>
    <s v="US-2014-109456"/>
    <d v="2014-10-16T00:00:00"/>
    <d v="2014-10-17T00:00:00"/>
    <s v="Same Day"/>
    <s v="LS-17245"/>
    <s v="Lynn Smith"/>
    <s v="Consumer"/>
    <s v="United States"/>
    <x v="8"/>
    <x v="1"/>
    <n v="94110"/>
    <s v="West"/>
    <s v="OFF-BI-10000136"/>
    <s v="Office Supplies"/>
    <s v="Binders"/>
    <s v="Avery Non-Stick Heavy Duty View Round Locking Ring Binders"/>
    <x v="646"/>
    <n v="3"/>
    <n v="0.2"/>
    <n v="5.0231999999999992"/>
  </r>
  <r>
    <n v="5887"/>
    <s v="US-2014-109456"/>
    <d v="2014-10-16T00:00:00"/>
    <d v="2014-10-17T00:00:00"/>
    <s v="Same Day"/>
    <s v="LS-17245"/>
    <s v="Lynn Smith"/>
    <s v="Consumer"/>
    <s v="United States"/>
    <x v="8"/>
    <x v="1"/>
    <n v="94110"/>
    <s v="West"/>
    <s v="TEC-AC-10003610"/>
    <s v="Technology"/>
    <s v="Accessories"/>
    <s v="Logitech Illuminated - Keyboard"/>
    <x v="690"/>
    <n v="3"/>
    <n v="0"/>
    <n v="86.385600000000011"/>
  </r>
  <r>
    <n v="5888"/>
    <s v="CA-2017-151596"/>
    <d v="2017-10-08T00:00:00"/>
    <d v="2017-10-11T00:00:00"/>
    <s v="First Class"/>
    <s v="BP-11050"/>
    <s v="Barry Pond"/>
    <s v="Corporate"/>
    <s v="United States"/>
    <x v="395"/>
    <x v="34"/>
    <n v="2920"/>
    <s v="East"/>
    <s v="OFF-ST-10001837"/>
    <s v="Office Supplies"/>
    <s v="Storage"/>
    <s v="SAFCO Mobile Desk Side File, Wire Frame"/>
    <x v="3931"/>
    <n v="1"/>
    <n v="0"/>
    <n v="11.117599999999999"/>
  </r>
  <r>
    <n v="5889"/>
    <s v="CA-2015-147879"/>
    <d v="2015-05-07T00:00:00"/>
    <d v="2015-05-12T00:00:00"/>
    <s v="Standard Class"/>
    <s v="CC-12220"/>
    <s v="Chris Cortes"/>
    <s v="Consumer"/>
    <s v="United States"/>
    <x v="459"/>
    <x v="0"/>
    <n v="42301"/>
    <s v="South"/>
    <s v="OFF-PA-10001952"/>
    <s v="Office Supplies"/>
    <s v="Paper"/>
    <s v="Xerox 1902"/>
    <x v="1846"/>
    <n v="2"/>
    <n v="0"/>
    <n v="21.012799999999999"/>
  </r>
  <r>
    <n v="5890"/>
    <s v="CA-2016-166625"/>
    <d v="2016-04-14T00:00:00"/>
    <d v="2016-04-17T00:00:00"/>
    <s v="First Class"/>
    <s v="JM-15580"/>
    <s v="Jill Matthias"/>
    <s v="Consumer"/>
    <s v="United States"/>
    <x v="248"/>
    <x v="39"/>
    <n v="21215"/>
    <s v="East"/>
    <s v="OFF-BI-10002414"/>
    <s v="Office Supplies"/>
    <s v="Binders"/>
    <s v="GBC ProClick Spines for 32-Hole Punch"/>
    <x v="2989"/>
    <n v="2"/>
    <n v="0"/>
    <n v="11.778199999999998"/>
  </r>
  <r>
    <n v="5891"/>
    <s v="CA-2016-146157"/>
    <d v="2016-11-21T00:00:00"/>
    <d v="2016-11-26T00:00:00"/>
    <s v="Standard Class"/>
    <s v="RD-19720"/>
    <s v="Roger Demir"/>
    <s v="Consumer"/>
    <s v="United States"/>
    <x v="22"/>
    <x v="10"/>
    <n v="60610"/>
    <s v="Central"/>
    <s v="OFF-PA-10001790"/>
    <s v="Office Supplies"/>
    <s v="Paper"/>
    <s v="Xerox 1910"/>
    <x v="4188"/>
    <n v="1"/>
    <n v="0.2"/>
    <n v="13.451199999999996"/>
  </r>
  <r>
    <n v="5892"/>
    <s v="CA-2016-146157"/>
    <d v="2016-11-21T00:00:00"/>
    <d v="2016-11-26T00:00:00"/>
    <s v="Standard Class"/>
    <s v="RD-19720"/>
    <s v="Roger Demir"/>
    <s v="Consumer"/>
    <s v="United States"/>
    <x v="22"/>
    <x v="10"/>
    <n v="60610"/>
    <s v="Central"/>
    <s v="OFF-ST-10001590"/>
    <s v="Office Supplies"/>
    <s v="Storage"/>
    <s v="Tenex Personal Project File with Scoop Front Design, Black"/>
    <x v="4189"/>
    <n v="2"/>
    <n v="0.2"/>
    <n v="1.6175999999999986"/>
  </r>
  <r>
    <n v="5893"/>
    <s v="CA-2016-146157"/>
    <d v="2016-11-21T00:00:00"/>
    <d v="2016-11-26T00:00:00"/>
    <s v="Standard Class"/>
    <s v="RD-19720"/>
    <s v="Roger Demir"/>
    <s v="Consumer"/>
    <s v="United States"/>
    <x v="22"/>
    <x v="10"/>
    <n v="60610"/>
    <s v="Central"/>
    <s v="TEC-AC-10003657"/>
    <s v="Technology"/>
    <s v="Accessories"/>
    <s v="Lenovo 17-Key USB Numeric Keypad"/>
    <x v="4190"/>
    <n v="3"/>
    <n v="0.2"/>
    <n v="2.0393999999999934"/>
  </r>
  <r>
    <n v="5894"/>
    <s v="CA-2017-159954"/>
    <d v="2017-09-10T00:00:00"/>
    <d v="2017-09-14T00:00:00"/>
    <s v="Standard Class"/>
    <s v="SS-20410"/>
    <s v="Shahid Shariari"/>
    <s v="Consumer"/>
    <s v="United States"/>
    <x v="118"/>
    <x v="32"/>
    <n v="30318"/>
    <s v="South"/>
    <s v="OFF-BI-10004876"/>
    <s v="Office Supplies"/>
    <s v="Binders"/>
    <s v="Wilson Jones Suede Grain Vinyl Binders"/>
    <x v="1104"/>
    <n v="1"/>
    <n v="0"/>
    <n v="1.3621999999999999"/>
  </r>
  <r>
    <n v="5895"/>
    <s v="CA-2017-100825"/>
    <d v="2017-09-09T00:00:00"/>
    <d v="2017-09-14T00:00:00"/>
    <s v="Standard Class"/>
    <s v="KD-16495"/>
    <s v="Keith Dawkins"/>
    <s v="Corporate"/>
    <s v="United States"/>
    <x v="1"/>
    <x v="1"/>
    <n v="90036"/>
    <s v="West"/>
    <s v="OFF-ST-10003123"/>
    <s v="Office Supplies"/>
    <s v="Storage"/>
    <s v="Fellowes Bases and Tops For Staxonsteel/High-Stak Systems"/>
    <x v="4191"/>
    <n v="3"/>
    <n v="0"/>
    <n v="23.968799999999998"/>
  </r>
  <r>
    <n v="5896"/>
    <s v="CA-2014-168305"/>
    <d v="2014-11-01T00:00:00"/>
    <d v="2014-11-08T00:00:00"/>
    <s v="Standard Class"/>
    <s v="PL-18925"/>
    <s v="Paul Lucas"/>
    <s v="Home Office"/>
    <s v="United States"/>
    <x v="1"/>
    <x v="1"/>
    <n v="90049"/>
    <s v="West"/>
    <s v="OFF-LA-10003498"/>
    <s v="Office Supplies"/>
    <s v="Labels"/>
    <s v="Avery 475"/>
    <x v="1851"/>
    <n v="3"/>
    <n v="0"/>
    <n v="22.200000000000003"/>
  </r>
  <r>
    <n v="5897"/>
    <s v="CA-2014-168305"/>
    <d v="2014-11-01T00:00:00"/>
    <d v="2014-11-08T00:00:00"/>
    <s v="Standard Class"/>
    <s v="PL-18925"/>
    <s v="Paul Lucas"/>
    <s v="Home Office"/>
    <s v="United States"/>
    <x v="1"/>
    <x v="1"/>
    <n v="90049"/>
    <s v="West"/>
    <s v="OFF-PA-10004947"/>
    <s v="Office Supplies"/>
    <s v="Paper"/>
    <s v="Easy-staple paper"/>
    <x v="1591"/>
    <n v="5"/>
    <n v="0"/>
    <n v="9.629999999999999"/>
  </r>
  <r>
    <n v="5898"/>
    <s v="CA-2016-167682"/>
    <d v="2016-04-03T00:00:00"/>
    <d v="2016-04-09T00:00:00"/>
    <s v="Standard Class"/>
    <s v="ZD-21925"/>
    <s v="Zuschuss Donatelli"/>
    <s v="Consumer"/>
    <s v="United States"/>
    <x v="102"/>
    <x v="14"/>
    <n v="47374"/>
    <s v="Central"/>
    <s v="FUR-FU-10003799"/>
    <s v="Furniture"/>
    <s v="Furnishings"/>
    <s v="Seth Thomas 13 1/2&quot; Wall Clock"/>
    <x v="4192"/>
    <n v="4"/>
    <n v="0"/>
    <n v="22.047199999999997"/>
  </r>
  <r>
    <n v="5899"/>
    <s v="CA-2016-167682"/>
    <d v="2016-04-03T00:00:00"/>
    <d v="2016-04-09T00:00:00"/>
    <s v="Standard Class"/>
    <s v="ZD-21925"/>
    <s v="Zuschuss Donatelli"/>
    <s v="Consumer"/>
    <s v="United States"/>
    <x v="102"/>
    <x v="14"/>
    <n v="47374"/>
    <s v="Central"/>
    <s v="TEC-PH-10000673"/>
    <s v="Technology"/>
    <s v="Phones"/>
    <s v="Plantronics Voyager Pro HD - Bluetooth Headset"/>
    <x v="4193"/>
    <n v="4"/>
    <n v="0"/>
    <n v="124.7808"/>
  </r>
  <r>
    <n v="5900"/>
    <s v="CA-2017-108000"/>
    <d v="2017-01-12T00:00:00"/>
    <d v="2017-01-16T00:00:00"/>
    <s v="Standard Class"/>
    <s v="LS-16945"/>
    <s v="Linda Southworth"/>
    <s v="Corporate"/>
    <s v="United States"/>
    <x v="8"/>
    <x v="1"/>
    <n v="94110"/>
    <s v="West"/>
    <s v="OFF-EN-10002621"/>
    <s v="Office Supplies"/>
    <s v="Envelopes"/>
    <s v="Staple envelope"/>
    <x v="3996"/>
    <n v="1"/>
    <n v="0"/>
    <n v="4.8899999999999997"/>
  </r>
  <r>
    <n v="5901"/>
    <s v="CA-2015-146465"/>
    <d v="2015-11-20T00:00:00"/>
    <d v="2015-11-24T00:00:00"/>
    <s v="Standard Class"/>
    <s v="PB-18805"/>
    <s v="Patrick Bzostek"/>
    <s v="Home Office"/>
    <s v="United States"/>
    <x v="8"/>
    <x v="1"/>
    <n v="94122"/>
    <s v="West"/>
    <s v="OFF-BI-10004528"/>
    <s v="Office Supplies"/>
    <s v="Binders"/>
    <s v="Cardinal Poly Pocket Divider Pockets for Ring Binders"/>
    <x v="4194"/>
    <n v="9"/>
    <n v="0.2"/>
    <n v="7.5599999999999987"/>
  </r>
  <r>
    <n v="5902"/>
    <s v="CA-2016-159639"/>
    <d v="2016-11-27T00:00:00"/>
    <d v="2016-12-02T00:00:00"/>
    <s v="Standard Class"/>
    <s v="PC-18745"/>
    <s v="Pamela Coakley"/>
    <s v="Corporate"/>
    <s v="United States"/>
    <x v="58"/>
    <x v="30"/>
    <n v="7090"/>
    <s v="East"/>
    <s v="FUR-FU-10001889"/>
    <s v="Furniture"/>
    <s v="Furnishings"/>
    <s v="Ultra Door Pull Handle"/>
    <x v="1629"/>
    <n v="3"/>
    <n v="0"/>
    <n v="10.4148"/>
  </r>
  <r>
    <n v="5903"/>
    <s v="US-2017-153948"/>
    <d v="2017-11-06T00:00:00"/>
    <d v="2017-11-06T00:00:00"/>
    <s v="Same Day"/>
    <s v="FM-14290"/>
    <s v="Frank Merwin"/>
    <s v="Home Office"/>
    <s v="United States"/>
    <x v="8"/>
    <x v="1"/>
    <n v="94122"/>
    <s v="West"/>
    <s v="OFF-PA-10000157"/>
    <s v="Office Supplies"/>
    <s v="Paper"/>
    <s v="Xerox 191"/>
    <x v="731"/>
    <n v="3"/>
    <n v="0"/>
    <n v="28.171799999999998"/>
  </r>
  <r>
    <n v="5904"/>
    <s v="US-2017-153948"/>
    <d v="2017-11-06T00:00:00"/>
    <d v="2017-11-06T00:00:00"/>
    <s v="Same Day"/>
    <s v="FM-14290"/>
    <s v="Frank Merwin"/>
    <s v="Home Office"/>
    <s v="United States"/>
    <x v="8"/>
    <x v="1"/>
    <n v="94122"/>
    <s v="West"/>
    <s v="OFF-PA-10002764"/>
    <s v="Office Supplies"/>
    <s v="Paper"/>
    <s v="Easy-staple paper"/>
    <x v="1568"/>
    <n v="4"/>
    <n v="0"/>
    <n v="22.226399999999998"/>
  </r>
  <r>
    <n v="5905"/>
    <s v="US-2017-153948"/>
    <d v="2017-11-06T00:00:00"/>
    <d v="2017-11-06T00:00:00"/>
    <s v="Same Day"/>
    <s v="FM-14290"/>
    <s v="Frank Merwin"/>
    <s v="Home Office"/>
    <s v="United States"/>
    <x v="8"/>
    <x v="1"/>
    <n v="94122"/>
    <s v="West"/>
    <s v="OFF-PA-10000143"/>
    <s v="Office Supplies"/>
    <s v="Paper"/>
    <s v="Astroparche Fine Business Paper"/>
    <x v="1603"/>
    <n v="5"/>
    <n v="0"/>
    <n v="12.672000000000001"/>
  </r>
  <r>
    <n v="5906"/>
    <s v="US-2017-153948"/>
    <d v="2017-11-06T00:00:00"/>
    <d v="2017-11-06T00:00:00"/>
    <s v="Same Day"/>
    <s v="FM-14290"/>
    <s v="Frank Merwin"/>
    <s v="Home Office"/>
    <s v="United States"/>
    <x v="8"/>
    <x v="1"/>
    <n v="94122"/>
    <s v="West"/>
    <s v="OFF-LA-10000414"/>
    <s v="Office Supplies"/>
    <s v="Labels"/>
    <s v="Avery 503"/>
    <x v="1417"/>
    <n v="4"/>
    <n v="0"/>
    <n v="19.872"/>
  </r>
  <r>
    <n v="5907"/>
    <s v="US-2017-153948"/>
    <d v="2017-11-06T00:00:00"/>
    <d v="2017-11-06T00:00:00"/>
    <s v="Same Day"/>
    <s v="FM-14290"/>
    <s v="Frank Merwin"/>
    <s v="Home Office"/>
    <s v="United States"/>
    <x v="8"/>
    <x v="1"/>
    <n v="94122"/>
    <s v="West"/>
    <s v="TEC-AC-10003441"/>
    <s v="Technology"/>
    <s v="Accessories"/>
    <s v="Kingston Digital DataTraveler 32GB USB 2.0"/>
    <x v="4195"/>
    <n v="1"/>
    <n v="0"/>
    <n v="1.0169999999999995"/>
  </r>
  <r>
    <n v="5908"/>
    <s v="US-2016-113985"/>
    <d v="2016-12-02T00:00:00"/>
    <d v="2016-12-07T00:00:00"/>
    <s v="Standard Class"/>
    <s v="KD-16495"/>
    <s v="Keith Dawkins"/>
    <s v="Corporate"/>
    <s v="United States"/>
    <x v="49"/>
    <x v="1"/>
    <n v="95123"/>
    <s v="West"/>
    <s v="OFF-BI-10002353"/>
    <s v="Office Supplies"/>
    <s v="Binders"/>
    <s v="GBC VeloBind Cover Sets"/>
    <x v="4196"/>
    <n v="2"/>
    <n v="0.2"/>
    <n v="9.2639999999999993"/>
  </r>
  <r>
    <n v="5909"/>
    <s v="US-2016-113985"/>
    <d v="2016-12-02T00:00:00"/>
    <d v="2016-12-07T00:00:00"/>
    <s v="Standard Class"/>
    <s v="KD-16495"/>
    <s v="Keith Dawkins"/>
    <s v="Corporate"/>
    <s v="United States"/>
    <x v="49"/>
    <x v="1"/>
    <n v="95123"/>
    <s v="West"/>
    <s v="OFF-AP-10001303"/>
    <s v="Office Supplies"/>
    <s v="Appliances"/>
    <s v="Holmes Cool Mist Humidifier for the Whole House with 8-Gallon Output per Day, Extended Life Filter"/>
    <x v="3359"/>
    <n v="3"/>
    <n v="0"/>
    <n v="26.864999999999995"/>
  </r>
  <r>
    <n v="5910"/>
    <s v="US-2016-113985"/>
    <d v="2016-12-02T00:00:00"/>
    <d v="2016-12-07T00:00:00"/>
    <s v="Standard Class"/>
    <s v="KD-16495"/>
    <s v="Keith Dawkins"/>
    <s v="Corporate"/>
    <s v="United States"/>
    <x v="49"/>
    <x v="1"/>
    <n v="95123"/>
    <s v="West"/>
    <s v="FUR-FU-10003026"/>
    <s v="Furniture"/>
    <s v="Furnishings"/>
    <s v="Eldon Regeneration Recycled Desk Accessories, Black"/>
    <x v="1606"/>
    <n v="3"/>
    <n v="0"/>
    <n v="5.6627999999999998"/>
  </r>
  <r>
    <n v="5911"/>
    <s v="US-2016-113985"/>
    <d v="2016-12-02T00:00:00"/>
    <d v="2016-12-07T00:00:00"/>
    <s v="Standard Class"/>
    <s v="KD-16495"/>
    <s v="Keith Dawkins"/>
    <s v="Corporate"/>
    <s v="United States"/>
    <x v="49"/>
    <x v="1"/>
    <n v="95123"/>
    <s v="West"/>
    <s v="OFF-BI-10000632"/>
    <s v="Office Supplies"/>
    <s v="Binders"/>
    <s v="Satellite Sectional Post Binders"/>
    <x v="4197"/>
    <n v="3"/>
    <n v="0.2"/>
    <n v="33.8598"/>
  </r>
  <r>
    <n v="5912"/>
    <s v="CA-2016-155383"/>
    <d v="2016-12-17T00:00:00"/>
    <d v="2016-12-22T00:00:00"/>
    <s v="Standard Class"/>
    <s v="SC-20680"/>
    <s v="Steve Carroll"/>
    <s v="Home Office"/>
    <s v="United States"/>
    <x v="4"/>
    <x v="4"/>
    <n v="98115"/>
    <s v="West"/>
    <s v="OFF-ST-10001328"/>
    <s v="Office Supplies"/>
    <s v="Storage"/>
    <s v="Personal Filing Tote with Lid, Black/Gray"/>
    <x v="2063"/>
    <n v="3"/>
    <n v="0"/>
    <n v="13.028400000000001"/>
  </r>
  <r>
    <n v="5913"/>
    <s v="CA-2014-120432"/>
    <d v="2014-08-24T00:00:00"/>
    <d v="2014-08-26T00:00:00"/>
    <s v="Second Class"/>
    <s v="DW-13585"/>
    <s v="Dorothy Wardle"/>
    <s v="Corporate"/>
    <s v="United States"/>
    <x v="459"/>
    <x v="0"/>
    <n v="42301"/>
    <s v="South"/>
    <s v="OFF-SU-10004661"/>
    <s v="Office Supplies"/>
    <s v="Supplies"/>
    <s v="Acme Titanium Bonded Scissors"/>
    <x v="4198"/>
    <n v="3"/>
    <n v="0"/>
    <n v="6.63"/>
  </r>
  <r>
    <n v="5914"/>
    <s v="US-2015-126977"/>
    <d v="2015-09-17T00:00:00"/>
    <d v="2015-09-23T00:00:00"/>
    <s v="Standard Class"/>
    <s v="PF-19120"/>
    <s v="Peter Fuller"/>
    <s v="Consumer"/>
    <s v="United States"/>
    <x v="20"/>
    <x v="15"/>
    <n v="10035"/>
    <s v="East"/>
    <s v="OFF-ST-10000617"/>
    <s v="Office Supplies"/>
    <s v="Storage"/>
    <s v="Woodgrain Magazine Files by Perma"/>
    <x v="81"/>
    <n v="5"/>
    <n v="0"/>
    <n v="1.0429999999999984"/>
  </r>
  <r>
    <n v="5915"/>
    <s v="US-2015-126977"/>
    <d v="2015-09-17T00:00:00"/>
    <d v="2015-09-23T00:00:00"/>
    <s v="Standard Class"/>
    <s v="PF-19120"/>
    <s v="Peter Fuller"/>
    <s v="Consumer"/>
    <s v="United States"/>
    <x v="20"/>
    <x v="15"/>
    <n v="10035"/>
    <s v="East"/>
    <s v="OFF-LA-10002762"/>
    <s v="Office Supplies"/>
    <s v="Labels"/>
    <s v="Avery 485"/>
    <x v="2077"/>
    <n v="7"/>
    <n v="0"/>
    <n v="41.223699999999994"/>
  </r>
  <r>
    <n v="5916"/>
    <s v="US-2015-126977"/>
    <d v="2015-09-17T00:00:00"/>
    <d v="2015-09-23T00:00:00"/>
    <s v="Standard Class"/>
    <s v="PF-19120"/>
    <s v="Peter Fuller"/>
    <s v="Consumer"/>
    <s v="United States"/>
    <x v="20"/>
    <x v="15"/>
    <n v="10035"/>
    <s v="East"/>
    <s v="FUR-CH-10001973"/>
    <s v="Furniture"/>
    <s v="Chairs"/>
    <s v="Office Star Flex Back Scooter Chair with White Frame"/>
    <x v="4199"/>
    <n v="2"/>
    <n v="0.1"/>
    <n v="8.8783999999999956"/>
  </r>
  <r>
    <n v="5917"/>
    <s v="US-2015-126977"/>
    <d v="2015-09-17T00:00:00"/>
    <d v="2015-09-23T00:00:00"/>
    <s v="Standard Class"/>
    <s v="PF-19120"/>
    <s v="Peter Fuller"/>
    <s v="Consumer"/>
    <s v="United States"/>
    <x v="20"/>
    <x v="15"/>
    <n v="10035"/>
    <s v="East"/>
    <s v="OFF-ST-10003058"/>
    <s v="Office Supplies"/>
    <s v="Storage"/>
    <s v="Eldon Mobile Mega Data Cart  Mega Stackable  Add-On Trays"/>
    <x v="4200"/>
    <n v="4"/>
    <n v="0"/>
    <n v="27.433999999999997"/>
  </r>
  <r>
    <n v="5918"/>
    <s v="US-2015-126977"/>
    <d v="2015-09-17T00:00:00"/>
    <d v="2015-09-23T00:00:00"/>
    <s v="Standard Class"/>
    <s v="PF-19120"/>
    <s v="Peter Fuller"/>
    <s v="Consumer"/>
    <s v="United States"/>
    <x v="20"/>
    <x v="15"/>
    <n v="10035"/>
    <s v="East"/>
    <s v="FUR-BO-10004834"/>
    <s v="Furniture"/>
    <s v="Bookcases"/>
    <s v="Riverside Palais Royal Lawyers Bookcase, Royale Cherry Finish"/>
    <x v="4201"/>
    <n v="6"/>
    <n v="0.2"/>
    <n v="158.57639999999992"/>
  </r>
  <r>
    <n v="5919"/>
    <s v="US-2015-126977"/>
    <d v="2015-09-17T00:00:00"/>
    <d v="2015-09-23T00:00:00"/>
    <s v="Standard Class"/>
    <s v="PF-19120"/>
    <s v="Peter Fuller"/>
    <s v="Consumer"/>
    <s v="United States"/>
    <x v="20"/>
    <x v="15"/>
    <n v="10035"/>
    <s v="East"/>
    <s v="FUR-BO-10002213"/>
    <s v="Furniture"/>
    <s v="Bookcases"/>
    <s v="DMI Eclipse Executive Suite Bookcases"/>
    <x v="4202"/>
    <n v="5"/>
    <n v="0.2"/>
    <n v="-25.049000000000149"/>
  </r>
  <r>
    <n v="5920"/>
    <s v="US-2015-126977"/>
    <d v="2015-09-17T00:00:00"/>
    <d v="2015-09-23T00:00:00"/>
    <s v="Standard Class"/>
    <s v="PF-19120"/>
    <s v="Peter Fuller"/>
    <s v="Consumer"/>
    <s v="United States"/>
    <x v="20"/>
    <x v="15"/>
    <n v="10035"/>
    <s v="East"/>
    <s v="TEC-PH-10002170"/>
    <s v="Technology"/>
    <s v="Phones"/>
    <s v="ClearSounds CSC500 Amplified Spirit Phone Corded phone"/>
    <x v="2779"/>
    <n v="3"/>
    <n v="0"/>
    <n v="58.791600000000003"/>
  </r>
  <r>
    <n v="5921"/>
    <s v="US-2015-126977"/>
    <d v="2015-09-17T00:00:00"/>
    <d v="2015-09-23T00:00:00"/>
    <s v="Standard Class"/>
    <s v="PF-19120"/>
    <s v="Peter Fuller"/>
    <s v="Consumer"/>
    <s v="United States"/>
    <x v="20"/>
    <x v="15"/>
    <n v="10035"/>
    <s v="East"/>
    <s v="TEC-AC-10003033"/>
    <s v="Technology"/>
    <s v="Accessories"/>
    <s v="Plantronics CS510 - Over-the-Head monaural Wireless Headset System"/>
    <x v="3042"/>
    <n v="2"/>
    <n v="0"/>
    <n v="217.76699999999994"/>
  </r>
  <r>
    <n v="5922"/>
    <s v="US-2015-126977"/>
    <d v="2015-09-17T00:00:00"/>
    <d v="2015-09-23T00:00:00"/>
    <s v="Standard Class"/>
    <s v="PF-19120"/>
    <s v="Peter Fuller"/>
    <s v="Consumer"/>
    <s v="United States"/>
    <x v="20"/>
    <x v="15"/>
    <n v="10035"/>
    <s v="East"/>
    <s v="OFF-PA-10004071"/>
    <s v="Office Supplies"/>
    <s v="Paper"/>
    <s v="Eaton Premium Continuous-Feed Paper, 25% Cotton, Letter Size, White, 1000 Shts/Box"/>
    <x v="168"/>
    <n v="2"/>
    <n v="0"/>
    <n v="53.260799999999996"/>
  </r>
  <r>
    <n v="5923"/>
    <s v="US-2015-126977"/>
    <d v="2015-09-17T00:00:00"/>
    <d v="2015-09-23T00:00:00"/>
    <s v="Standard Class"/>
    <s v="PF-19120"/>
    <s v="Peter Fuller"/>
    <s v="Consumer"/>
    <s v="United States"/>
    <x v="20"/>
    <x v="15"/>
    <n v="10035"/>
    <s v="East"/>
    <s v="TEC-PH-10000169"/>
    <s v="Technology"/>
    <s v="Phones"/>
    <s v="ARKON Windshield Dashboard Air Vent Car Mount Holder"/>
    <x v="766"/>
    <n v="4"/>
    <n v="0"/>
    <n v="1.3559999999999945"/>
  </r>
  <r>
    <n v="5924"/>
    <s v="CA-2016-130288"/>
    <d v="2016-11-26T00:00:00"/>
    <d v="2016-11-30T00:00:00"/>
    <s v="Second Class"/>
    <s v="DK-13225"/>
    <s v="Dean Katz"/>
    <s v="Corporate"/>
    <s v="United States"/>
    <x v="20"/>
    <x v="15"/>
    <n v="10011"/>
    <s v="East"/>
    <s v="FUR-TA-10002958"/>
    <s v="Furniture"/>
    <s v="Tables"/>
    <s v="Bevis Oval Conference Table, Walnut"/>
    <x v="4203"/>
    <n v="2"/>
    <n v="0.4"/>
    <n v="-120.05080000000007"/>
  </r>
  <r>
    <n v="5925"/>
    <s v="CA-2017-146458"/>
    <d v="2017-11-19T00:00:00"/>
    <d v="2017-11-22T00:00:00"/>
    <s v="Second Class"/>
    <s v="RB-19435"/>
    <s v="Richard Bierner"/>
    <s v="Consumer"/>
    <s v="United States"/>
    <x v="24"/>
    <x v="17"/>
    <n v="22153"/>
    <s v="South"/>
    <s v="OFF-AR-10001177"/>
    <s v="Office Supplies"/>
    <s v="Art"/>
    <s v="Newell 349"/>
    <x v="1011"/>
    <n v="7"/>
    <n v="0"/>
    <n v="6.6583999999999968"/>
  </r>
  <r>
    <n v="5926"/>
    <s v="CA-2017-150420"/>
    <d v="2017-06-03T00:00:00"/>
    <d v="2017-06-08T00:00:00"/>
    <s v="Standard Class"/>
    <s v="GD-14590"/>
    <s v="Giulietta Dortch"/>
    <s v="Corporate"/>
    <s v="United States"/>
    <x v="317"/>
    <x v="4"/>
    <n v="98226"/>
    <s v="West"/>
    <s v="TEC-AC-10004975"/>
    <s v="Technology"/>
    <s v="Accessories"/>
    <s v="Plantronics Audio 995 Wireless Stereo Headset"/>
    <x v="4204"/>
    <n v="10"/>
    <n v="0"/>
    <n v="362.83500000000004"/>
  </r>
  <r>
    <n v="5927"/>
    <s v="US-2014-118997"/>
    <d v="2014-04-08T00:00:00"/>
    <d v="2014-04-12T00:00:00"/>
    <s v="Standard Class"/>
    <s v="RA-19885"/>
    <s v="Ruben Ausman"/>
    <s v="Corporate"/>
    <s v="United States"/>
    <x v="27"/>
    <x v="19"/>
    <n v="35601"/>
    <s v="South"/>
    <s v="FUR-TA-10001086"/>
    <s v="Furniture"/>
    <s v="Tables"/>
    <s v="SAFCO PlanMaster Boards, 60w x 37-1/2d, White Melamine"/>
    <x v="4205"/>
    <n v="8"/>
    <n v="0"/>
    <n v="316.13920000000007"/>
  </r>
  <r>
    <n v="5928"/>
    <s v="CA-2014-114314"/>
    <d v="2014-10-11T00:00:00"/>
    <d v="2014-10-15T00:00:00"/>
    <s v="Standard Class"/>
    <s v="DB-13555"/>
    <s v="Dorothy Badders"/>
    <s v="Corporate"/>
    <s v="United States"/>
    <x v="115"/>
    <x v="36"/>
    <n v="72701"/>
    <s v="South"/>
    <s v="OFF-LA-10000240"/>
    <s v="Office Supplies"/>
    <s v="Labels"/>
    <s v="Self-Adhesive Address Labels for Typewriters by Universal"/>
    <x v="2061"/>
    <n v="1"/>
    <n v="0"/>
    <n v="3.4356999999999998"/>
  </r>
  <r>
    <n v="5929"/>
    <s v="CA-2014-114314"/>
    <d v="2014-10-11T00:00:00"/>
    <d v="2014-10-15T00:00:00"/>
    <s v="Standard Class"/>
    <s v="DB-13555"/>
    <s v="Dorothy Badders"/>
    <s v="Corporate"/>
    <s v="United States"/>
    <x v="115"/>
    <x v="36"/>
    <n v="72701"/>
    <s v="South"/>
    <s v="FUR-FU-10002107"/>
    <s v="Furniture"/>
    <s v="Furnishings"/>
    <s v="Eldon Pizzaz Desk Accessories"/>
    <x v="4206"/>
    <n v="4"/>
    <n v="0"/>
    <n v="3.9248000000000003"/>
  </r>
  <r>
    <n v="5930"/>
    <s v="US-2017-169551"/>
    <d v="2017-07-07T00:00:00"/>
    <d v="2017-07-09T00:00:00"/>
    <s v="First Class"/>
    <s v="RL-19615"/>
    <s v="Rob Lucas"/>
    <s v="Consumer"/>
    <s v="United States"/>
    <x v="10"/>
    <x v="9"/>
    <n v="19120"/>
    <s v="East"/>
    <s v="FUR-BO-10001519"/>
    <s v="Furniture"/>
    <s v="Bookcases"/>
    <s v="O'Sullivan 3-Shelf Heavy-Duty Bookcases"/>
    <x v="4207"/>
    <n v="3"/>
    <n v="0.5"/>
    <n v="-45.349200000000003"/>
  </r>
  <r>
    <n v="5931"/>
    <s v="US-2017-169551"/>
    <d v="2017-07-07T00:00:00"/>
    <d v="2017-07-09T00:00:00"/>
    <s v="First Class"/>
    <s v="RL-19615"/>
    <s v="Rob Lucas"/>
    <s v="Consumer"/>
    <s v="United States"/>
    <x v="10"/>
    <x v="9"/>
    <n v="19120"/>
    <s v="East"/>
    <s v="OFF-PA-10004100"/>
    <s v="Office Supplies"/>
    <s v="Paper"/>
    <s v="Xerox 216"/>
    <x v="12"/>
    <n v="3"/>
    <n v="0.2"/>
    <n v="5.4432"/>
  </r>
  <r>
    <n v="5932"/>
    <s v="US-2017-169551"/>
    <d v="2017-07-07T00:00:00"/>
    <d v="2017-07-09T00:00:00"/>
    <s v="First Class"/>
    <s v="RL-19615"/>
    <s v="Rob Lucas"/>
    <s v="Consumer"/>
    <s v="United States"/>
    <x v="10"/>
    <x v="9"/>
    <n v="19120"/>
    <s v="East"/>
    <s v="TEC-PH-10001363"/>
    <s v="Technology"/>
    <s v="Phones"/>
    <s v="Apple iPhone 5S"/>
    <x v="4208"/>
    <n v="2"/>
    <n v="0.4"/>
    <n v="-113.9980000000001"/>
  </r>
  <r>
    <n v="5933"/>
    <s v="US-2017-169551"/>
    <d v="2017-07-07T00:00:00"/>
    <d v="2017-07-09T00:00:00"/>
    <s v="First Class"/>
    <s v="RL-19615"/>
    <s v="Rob Lucas"/>
    <s v="Consumer"/>
    <s v="United States"/>
    <x v="10"/>
    <x v="9"/>
    <n v="19120"/>
    <s v="East"/>
    <s v="OFF-ST-10004835"/>
    <s v="Office Supplies"/>
    <s v="Storage"/>
    <s v="Plastic Stacking Crates &amp; Casters"/>
    <x v="2569"/>
    <n v="3"/>
    <n v="0.2"/>
    <n v="1.0044"/>
  </r>
  <r>
    <n v="5934"/>
    <s v="US-2017-169551"/>
    <d v="2017-07-07T00:00:00"/>
    <d v="2017-07-09T00:00:00"/>
    <s v="First Class"/>
    <s v="RL-19615"/>
    <s v="Rob Lucas"/>
    <s v="Consumer"/>
    <s v="United States"/>
    <x v="10"/>
    <x v="9"/>
    <n v="19120"/>
    <s v="East"/>
    <s v="TEC-AC-10002018"/>
    <s v="Technology"/>
    <s v="Accessories"/>
    <s v="AmazonBasics 3-Button USB Wired Mouse"/>
    <x v="3664"/>
    <n v="3"/>
    <n v="0.2"/>
    <n v="4.8231000000000002"/>
  </r>
  <r>
    <n v="5935"/>
    <s v="US-2017-169551"/>
    <d v="2017-07-07T00:00:00"/>
    <d v="2017-07-09T00:00:00"/>
    <s v="First Class"/>
    <s v="RL-19615"/>
    <s v="Rob Lucas"/>
    <s v="Consumer"/>
    <s v="United States"/>
    <x v="10"/>
    <x v="9"/>
    <n v="19120"/>
    <s v="East"/>
    <s v="TEC-AC-10003033"/>
    <s v="Technology"/>
    <s v="Accessories"/>
    <s v="Plantronics CS510 - Over-the-Head monaural Wireless Headset System"/>
    <x v="4209"/>
    <n v="2"/>
    <n v="0.2"/>
    <n v="85.786999999999949"/>
  </r>
  <r>
    <n v="5936"/>
    <s v="CA-2016-103107"/>
    <d v="2016-07-04T00:00:00"/>
    <d v="2016-07-04T00:00:00"/>
    <s v="Same Day"/>
    <s v="RB-19465"/>
    <s v="Rick Bensley"/>
    <s v="Home Office"/>
    <s v="United States"/>
    <x v="4"/>
    <x v="4"/>
    <n v="98103"/>
    <s v="West"/>
    <s v="FUR-FU-10000221"/>
    <s v="Furniture"/>
    <s v="Furnishings"/>
    <s v="Master Caster Door Stop, Brown"/>
    <x v="3383"/>
    <n v="5"/>
    <n v="0"/>
    <n v="8.6359999999999992"/>
  </r>
  <r>
    <n v="5937"/>
    <s v="CA-2016-103107"/>
    <d v="2016-07-04T00:00:00"/>
    <d v="2016-07-04T00:00:00"/>
    <s v="Same Day"/>
    <s v="RB-19465"/>
    <s v="Rick Bensley"/>
    <s v="Home Office"/>
    <s v="United States"/>
    <x v="4"/>
    <x v="4"/>
    <n v="98103"/>
    <s v="West"/>
    <s v="TEC-PH-10001198"/>
    <s v="Technology"/>
    <s v="Phones"/>
    <s v="Avaya 4621SW VoIP phone"/>
    <x v="1665"/>
    <n v="3"/>
    <n v="0.2"/>
    <n v="19.966499999999982"/>
  </r>
  <r>
    <n v="5938"/>
    <s v="CA-2016-103107"/>
    <d v="2016-07-04T00:00:00"/>
    <d v="2016-07-04T00:00:00"/>
    <s v="Same Day"/>
    <s v="RB-19465"/>
    <s v="Rick Bensley"/>
    <s v="Home Office"/>
    <s v="United States"/>
    <x v="4"/>
    <x v="4"/>
    <n v="98103"/>
    <s v="West"/>
    <s v="TEC-PH-10002564"/>
    <s v="Technology"/>
    <s v="Phones"/>
    <s v="OtterBox Defender Series Case - Samsung Galaxy S4"/>
    <x v="981"/>
    <n v="3"/>
    <n v="0.2"/>
    <n v="8.9969999999999892"/>
  </r>
  <r>
    <n v="5939"/>
    <s v="CA-2017-122077"/>
    <d v="2017-05-19T00:00:00"/>
    <d v="2017-05-25T00:00:00"/>
    <s v="Standard Class"/>
    <s v="JF-15295"/>
    <s v="Jason Fortune-"/>
    <s v="Consumer"/>
    <s v="United States"/>
    <x v="243"/>
    <x v="5"/>
    <n v="75023"/>
    <s v="Central"/>
    <s v="TEC-PH-10003811"/>
    <s v="Technology"/>
    <s v="Phones"/>
    <s v="Jabra Supreme Plus Driver Edition Headset"/>
    <x v="4210"/>
    <n v="1"/>
    <n v="0.2"/>
    <n v="9.5991999999999997"/>
  </r>
  <r>
    <n v="5940"/>
    <s v="CA-2017-122077"/>
    <d v="2017-05-19T00:00:00"/>
    <d v="2017-05-25T00:00:00"/>
    <s v="Standard Class"/>
    <s v="JF-15295"/>
    <s v="Jason Fortune-"/>
    <s v="Consumer"/>
    <s v="United States"/>
    <x v="243"/>
    <x v="5"/>
    <n v="75023"/>
    <s v="Central"/>
    <s v="OFF-LA-10004178"/>
    <s v="Office Supplies"/>
    <s v="Labels"/>
    <s v="Avery 491"/>
    <x v="1157"/>
    <n v="4"/>
    <n v="0.2"/>
    <n v="4.2951999999999995"/>
  </r>
  <r>
    <n v="5941"/>
    <s v="CA-2017-112431"/>
    <d v="2017-10-12T00:00:00"/>
    <d v="2017-10-14T00:00:00"/>
    <s v="Second Class"/>
    <s v="RW-19690"/>
    <s v="Robert Waldorf"/>
    <s v="Consumer"/>
    <s v="United States"/>
    <x v="1"/>
    <x v="1"/>
    <n v="90049"/>
    <s v="West"/>
    <s v="TEC-AC-10001465"/>
    <s v="Technology"/>
    <s v="Accessories"/>
    <s v="SanDisk Cruzer 64 GB USB Flash Drive"/>
    <x v="4211"/>
    <n v="12"/>
    <n v="0"/>
    <n v="130.75199999999995"/>
  </r>
  <r>
    <n v="5942"/>
    <s v="CA-2017-112431"/>
    <d v="2017-10-12T00:00:00"/>
    <d v="2017-10-14T00:00:00"/>
    <s v="Second Class"/>
    <s v="RW-19690"/>
    <s v="Robert Waldorf"/>
    <s v="Consumer"/>
    <s v="United States"/>
    <x v="1"/>
    <x v="1"/>
    <n v="90049"/>
    <s v="West"/>
    <s v="OFF-AR-10000940"/>
    <s v="Office Supplies"/>
    <s v="Art"/>
    <s v="Newell 343"/>
    <x v="490"/>
    <n v="2"/>
    <n v="0"/>
    <n v="1.5876000000000001"/>
  </r>
  <r>
    <n v="5943"/>
    <s v="CA-2016-151092"/>
    <d v="2016-08-06T00:00:00"/>
    <d v="2016-08-13T00:00:00"/>
    <s v="Standard Class"/>
    <s v="VG-21790"/>
    <s v="Vivek Gonzalez"/>
    <s v="Consumer"/>
    <s v="United States"/>
    <x v="1"/>
    <x v="1"/>
    <n v="90032"/>
    <s v="West"/>
    <s v="TEC-PH-10001700"/>
    <s v="Technology"/>
    <s v="Phones"/>
    <s v="Panasonic KX-TG6844B Expandable Digital Cordless Telephone"/>
    <x v="2005"/>
    <n v="4"/>
    <n v="0.2"/>
    <n v="18.477200000000011"/>
  </r>
  <r>
    <n v="5944"/>
    <s v="CA-2014-104178"/>
    <d v="2014-08-25T00:00:00"/>
    <d v="2014-08-29T00:00:00"/>
    <s v="Standard Class"/>
    <s v="JM-15265"/>
    <s v="Janet Molinari"/>
    <s v="Corporate"/>
    <s v="United States"/>
    <x v="1"/>
    <x v="1"/>
    <n v="90036"/>
    <s v="West"/>
    <s v="FUR-FU-10000771"/>
    <s v="Furniture"/>
    <s v="Furnishings"/>
    <s v="Eldon 200 Class Desk Accessories, Smoke"/>
    <x v="3012"/>
    <n v="1"/>
    <n v="0"/>
    <n v="2.6376000000000004"/>
  </r>
  <r>
    <n v="5945"/>
    <s v="CA-2014-104178"/>
    <d v="2014-08-25T00:00:00"/>
    <d v="2014-08-29T00:00:00"/>
    <s v="Standard Class"/>
    <s v="JM-15265"/>
    <s v="Janet Molinari"/>
    <s v="Corporate"/>
    <s v="United States"/>
    <x v="1"/>
    <x v="1"/>
    <n v="90036"/>
    <s v="West"/>
    <s v="TEC-AC-10002399"/>
    <s v="Technology"/>
    <s v="Accessories"/>
    <s v="SanDisk Cruzer 32 GB USB Flash Drive"/>
    <x v="2050"/>
    <n v="5"/>
    <n v="0"/>
    <n v="30.431999999999995"/>
  </r>
  <r>
    <n v="5946"/>
    <s v="CA-2014-104178"/>
    <d v="2014-08-25T00:00:00"/>
    <d v="2014-08-29T00:00:00"/>
    <s v="Standard Class"/>
    <s v="JM-15265"/>
    <s v="Janet Molinari"/>
    <s v="Corporate"/>
    <s v="United States"/>
    <x v="1"/>
    <x v="1"/>
    <n v="90036"/>
    <s v="West"/>
    <s v="OFF-PA-10004983"/>
    <s v="Office Supplies"/>
    <s v="Paper"/>
    <s v="Xerox 23"/>
    <x v="243"/>
    <n v="4"/>
    <n v="0"/>
    <n v="12.441600000000001"/>
  </r>
  <r>
    <n v="5947"/>
    <s v="CA-2014-104178"/>
    <d v="2014-08-25T00:00:00"/>
    <d v="2014-08-29T00:00:00"/>
    <s v="Standard Class"/>
    <s v="JM-15265"/>
    <s v="Janet Molinari"/>
    <s v="Corporate"/>
    <s v="United States"/>
    <x v="1"/>
    <x v="1"/>
    <n v="90036"/>
    <s v="West"/>
    <s v="OFF-ST-10004258"/>
    <s v="Office Supplies"/>
    <s v="Storage"/>
    <s v="Portable Personal File Box"/>
    <x v="4212"/>
    <n v="4"/>
    <n v="0"/>
    <n v="13.186800000000005"/>
  </r>
  <r>
    <n v="5948"/>
    <s v="CA-2015-115924"/>
    <d v="2015-09-14T00:00:00"/>
    <d v="2015-09-18T00:00:00"/>
    <s v="Second Class"/>
    <s v="BE-11455"/>
    <s v="Brad Eason"/>
    <s v="Home Office"/>
    <s v="United States"/>
    <x v="96"/>
    <x v="23"/>
    <n v="50315"/>
    <s v="Central"/>
    <s v="OFF-BI-10004040"/>
    <s v="Office Supplies"/>
    <s v="Binders"/>
    <s v="Wilson Jones Impact Binders"/>
    <x v="4213"/>
    <n v="5"/>
    <n v="0"/>
    <n v="12.690999999999999"/>
  </r>
  <r>
    <n v="5949"/>
    <s v="CA-2017-161046"/>
    <d v="2017-03-05T00:00:00"/>
    <d v="2017-03-05T00:00:00"/>
    <s v="Same Day"/>
    <s v="CB-12535"/>
    <s v="Claudia Bergmann"/>
    <s v="Corporate"/>
    <s v="United States"/>
    <x v="295"/>
    <x v="35"/>
    <n v="38671"/>
    <s v="South"/>
    <s v="OFF-EN-10003862"/>
    <s v="Office Supplies"/>
    <s v="Envelopes"/>
    <s v="Laser &amp; Ink Jet Business Envelopes"/>
    <x v="4214"/>
    <n v="4"/>
    <n v="0"/>
    <n v="19.6328"/>
  </r>
  <r>
    <n v="5950"/>
    <s v="CA-2017-161046"/>
    <d v="2017-03-05T00:00:00"/>
    <d v="2017-03-05T00:00:00"/>
    <s v="Same Day"/>
    <s v="CB-12535"/>
    <s v="Claudia Bergmann"/>
    <s v="Corporate"/>
    <s v="United States"/>
    <x v="295"/>
    <x v="35"/>
    <n v="38671"/>
    <s v="South"/>
    <s v="TEC-AC-10004571"/>
    <s v="Technology"/>
    <s v="Accessories"/>
    <s v="Logitech G700s Rechargeable Gaming Mouse"/>
    <x v="674"/>
    <n v="3"/>
    <n v="0"/>
    <n v="125.98740000000001"/>
  </r>
  <r>
    <n v="5951"/>
    <s v="CA-2017-161046"/>
    <d v="2017-03-05T00:00:00"/>
    <d v="2017-03-05T00:00:00"/>
    <s v="Same Day"/>
    <s v="CB-12535"/>
    <s v="Claudia Bergmann"/>
    <s v="Corporate"/>
    <s v="United States"/>
    <x v="295"/>
    <x v="35"/>
    <n v="38671"/>
    <s v="South"/>
    <s v="OFF-AP-10000891"/>
    <s v="Office Supplies"/>
    <s v="Appliances"/>
    <s v="Kensington 7 Outlet MasterPiece HOMEOFFICE Power Control Center"/>
    <x v="2727"/>
    <n v="2"/>
    <n v="0"/>
    <n v="78.671999999999997"/>
  </r>
  <r>
    <n v="5952"/>
    <s v="CA-2017-161046"/>
    <d v="2017-03-05T00:00:00"/>
    <d v="2017-03-05T00:00:00"/>
    <s v="Same Day"/>
    <s v="CB-12535"/>
    <s v="Claudia Bergmann"/>
    <s v="Corporate"/>
    <s v="United States"/>
    <x v="295"/>
    <x v="35"/>
    <n v="38671"/>
    <s v="South"/>
    <s v="OFF-BI-10002026"/>
    <s v="Office Supplies"/>
    <s v="Binders"/>
    <s v="Ibico Recycled Linen-Style Covers"/>
    <x v="4215"/>
    <n v="6"/>
    <n v="0"/>
    <n v="112.49279999999999"/>
  </r>
  <r>
    <n v="5953"/>
    <s v="US-2017-141698"/>
    <d v="2017-04-15T00:00:00"/>
    <d v="2017-04-21T00:00:00"/>
    <s v="Standard Class"/>
    <s v="SD-20485"/>
    <s v="Shirley Daniels"/>
    <s v="Home Office"/>
    <s v="United States"/>
    <x v="12"/>
    <x v="5"/>
    <n v="77041"/>
    <s v="Central"/>
    <s v="OFF-PA-10001826"/>
    <s v="Office Supplies"/>
    <s v="Paper"/>
    <s v="Xerox 207"/>
    <x v="561"/>
    <n v="4"/>
    <n v="0.2"/>
    <n v="7.2576000000000001"/>
  </r>
  <r>
    <n v="5954"/>
    <s v="US-2014-105151"/>
    <d v="2014-03-30T00:00:00"/>
    <d v="2014-03-31T00:00:00"/>
    <s v="First Class"/>
    <s v="SG-20890"/>
    <s v="Susan Gilcrest"/>
    <s v="Corporate"/>
    <s v="United States"/>
    <x v="20"/>
    <x v="15"/>
    <n v="10009"/>
    <s v="East"/>
    <s v="OFF-AR-10001231"/>
    <s v="Office Supplies"/>
    <s v="Art"/>
    <s v="Sanford EarthWrite Recycled Pencils, Medium Soft, #2"/>
    <x v="4216"/>
    <n v="5"/>
    <n v="0"/>
    <n v="2.9400000000000004"/>
  </r>
  <r>
    <n v="5955"/>
    <s v="CA-2014-155796"/>
    <d v="2014-11-11T00:00:00"/>
    <d v="2014-11-15T00:00:00"/>
    <s v="Second Class"/>
    <s v="TS-21430"/>
    <s v="Tom Stivers"/>
    <s v="Corporate"/>
    <s v="United States"/>
    <x v="265"/>
    <x v="9"/>
    <n v="19601"/>
    <s v="East"/>
    <s v="FUR-FU-10000409"/>
    <s v="Furniture"/>
    <s v="Furnishings"/>
    <s v="GE 4 Foot Flourescent Tube, 40 Watt"/>
    <x v="942"/>
    <n v="2"/>
    <n v="0.2"/>
    <n v="7.7896000000000001"/>
  </r>
  <r>
    <n v="5956"/>
    <s v="CA-2014-155796"/>
    <d v="2014-11-11T00:00:00"/>
    <d v="2014-11-15T00:00:00"/>
    <s v="Second Class"/>
    <s v="TS-21430"/>
    <s v="Tom Stivers"/>
    <s v="Corporate"/>
    <s v="United States"/>
    <x v="265"/>
    <x v="9"/>
    <n v="19601"/>
    <s v="East"/>
    <s v="FUR-BO-10002545"/>
    <s v="Furniture"/>
    <s v="Bookcases"/>
    <s v="Atlantic Metals Mobile 3-Shelf Bookcases, Custom Colors"/>
    <x v="3533"/>
    <n v="4"/>
    <n v="0.5"/>
    <n v="-250.54079999999999"/>
  </r>
  <r>
    <n v="5957"/>
    <s v="CA-2016-127138"/>
    <d v="2016-03-12T00:00:00"/>
    <d v="2016-03-15T00:00:00"/>
    <s v="Second Class"/>
    <s v="DK-13225"/>
    <s v="Dean Katz"/>
    <s v="Corporate"/>
    <s v="United States"/>
    <x v="8"/>
    <x v="1"/>
    <n v="94109"/>
    <s v="West"/>
    <s v="OFF-ST-10002756"/>
    <s v="Office Supplies"/>
    <s v="Storage"/>
    <s v="Tennsco Stur-D-Stor Boltless Shelving, 5 Shelves, 24&quot; Deep, Sand"/>
    <x v="4217"/>
    <n v="5"/>
    <n v="0"/>
    <n v="6.7655000000000598"/>
  </r>
  <r>
    <n v="5958"/>
    <s v="CA-2016-127138"/>
    <d v="2016-03-12T00:00:00"/>
    <d v="2016-03-15T00:00:00"/>
    <s v="Second Class"/>
    <s v="DK-13225"/>
    <s v="Dean Katz"/>
    <s v="Corporate"/>
    <s v="United States"/>
    <x v="8"/>
    <x v="1"/>
    <n v="94109"/>
    <s v="West"/>
    <s v="OFF-AP-10003842"/>
    <s v="Office Supplies"/>
    <s v="Appliances"/>
    <s v="Euro-Pro Shark Turbo Vacuum"/>
    <x v="901"/>
    <n v="5"/>
    <n v="0"/>
    <n v="40.274000000000001"/>
  </r>
  <r>
    <n v="5959"/>
    <s v="CA-2016-127138"/>
    <d v="2016-03-12T00:00:00"/>
    <d v="2016-03-15T00:00:00"/>
    <s v="Second Class"/>
    <s v="DK-13225"/>
    <s v="Dean Katz"/>
    <s v="Corporate"/>
    <s v="United States"/>
    <x v="8"/>
    <x v="1"/>
    <n v="94109"/>
    <s v="West"/>
    <s v="OFF-EN-10004459"/>
    <s v="Office Supplies"/>
    <s v="Envelopes"/>
    <s v="Security-Tint Envelopes"/>
    <x v="2484"/>
    <n v="4"/>
    <n v="0"/>
    <n v="14.974399999999999"/>
  </r>
  <r>
    <n v="5960"/>
    <s v="CA-2016-127138"/>
    <d v="2016-03-12T00:00:00"/>
    <d v="2016-03-15T00:00:00"/>
    <s v="Second Class"/>
    <s v="DK-13225"/>
    <s v="Dean Katz"/>
    <s v="Corporate"/>
    <s v="United States"/>
    <x v="8"/>
    <x v="1"/>
    <n v="94109"/>
    <s v="West"/>
    <s v="FUR-CH-10003746"/>
    <s v="Furniture"/>
    <s v="Chairs"/>
    <s v="Hon 4070 Series Pagoda Round Back Stacking Chairs"/>
    <x v="4218"/>
    <n v="3"/>
    <n v="0.2"/>
    <n v="77.035199999999975"/>
  </r>
  <r>
    <n v="5961"/>
    <s v="CA-2017-150602"/>
    <d v="2017-02-09T00:00:00"/>
    <d v="2017-02-14T00:00:00"/>
    <s v="Second Class"/>
    <s v="ML-17395"/>
    <s v="Marina Lichtenstein"/>
    <s v="Corporate"/>
    <s v="United States"/>
    <x v="1"/>
    <x v="1"/>
    <n v="90045"/>
    <s v="West"/>
    <s v="FUR-FU-10003142"/>
    <s v="Furniture"/>
    <s v="Furnishings"/>
    <s v="Master Big Foot Doorstop, Beige"/>
    <x v="3131"/>
    <n v="4"/>
    <n v="0"/>
    <n v="6.5471999999999984"/>
  </r>
  <r>
    <n v="5962"/>
    <s v="CA-2014-140732"/>
    <d v="2014-11-11T00:00:00"/>
    <d v="2014-11-13T00:00:00"/>
    <s v="Second Class"/>
    <s v="MA-17560"/>
    <s v="Matt Abelman"/>
    <s v="Home Office"/>
    <s v="United States"/>
    <x v="1"/>
    <x v="1"/>
    <n v="90004"/>
    <s v="West"/>
    <s v="TEC-PH-10001425"/>
    <s v="Technology"/>
    <s v="Phones"/>
    <s v="Mophie Juice Pack Helium for iPhone"/>
    <x v="4219"/>
    <n v="9"/>
    <n v="0.2"/>
    <n v="57.592799999999983"/>
  </r>
  <r>
    <n v="5963"/>
    <s v="CA-2014-140732"/>
    <d v="2014-11-11T00:00:00"/>
    <d v="2014-11-13T00:00:00"/>
    <s v="Second Class"/>
    <s v="MA-17560"/>
    <s v="Matt Abelman"/>
    <s v="Home Office"/>
    <s v="United States"/>
    <x v="1"/>
    <x v="1"/>
    <n v="90004"/>
    <s v="West"/>
    <s v="OFF-AP-10001626"/>
    <s v="Office Supplies"/>
    <s v="Appliances"/>
    <s v="Commercial WindTunnel Clean Air Upright Vacuum, Replacement Belts, Filtration Bags"/>
    <x v="4034"/>
    <n v="2"/>
    <n v="0"/>
    <n v="2.0228000000000002"/>
  </r>
  <r>
    <n v="5964"/>
    <s v="CA-2014-140732"/>
    <d v="2014-11-11T00:00:00"/>
    <d v="2014-11-13T00:00:00"/>
    <s v="Second Class"/>
    <s v="MA-17560"/>
    <s v="Matt Abelman"/>
    <s v="Home Office"/>
    <s v="United States"/>
    <x v="1"/>
    <x v="1"/>
    <n v="90004"/>
    <s v="West"/>
    <s v="OFF-PA-10003625"/>
    <s v="Office Supplies"/>
    <s v="Paper"/>
    <s v="Xerox 1979"/>
    <x v="1862"/>
    <n v="4"/>
    <n v="0"/>
    <n v="55.763999999999996"/>
  </r>
  <r>
    <n v="5965"/>
    <s v="CA-2017-119011"/>
    <d v="2017-08-20T00:00:00"/>
    <d v="2017-08-25T00:00:00"/>
    <s v="Standard Class"/>
    <s v="LR-17035"/>
    <s v="Lisa Ryan"/>
    <s v="Corporate"/>
    <s v="United States"/>
    <x v="8"/>
    <x v="1"/>
    <n v="94109"/>
    <s v="West"/>
    <s v="OFF-SU-10004768"/>
    <s v="Office Supplies"/>
    <s v="Supplies"/>
    <s v="Acme Kleencut Forged Steel Scissors"/>
    <x v="1711"/>
    <n v="3"/>
    <n v="0"/>
    <n v="5.1659999999999986"/>
  </r>
  <r>
    <n v="5966"/>
    <s v="CA-2017-119011"/>
    <d v="2017-08-20T00:00:00"/>
    <d v="2017-08-25T00:00:00"/>
    <s v="Standard Class"/>
    <s v="LR-17035"/>
    <s v="Lisa Ryan"/>
    <s v="Corporate"/>
    <s v="United States"/>
    <x v="8"/>
    <x v="1"/>
    <n v="94109"/>
    <s v="West"/>
    <s v="OFF-ST-10000777"/>
    <s v="Office Supplies"/>
    <s v="Storage"/>
    <s v="Companion Letter/Legal File, Black"/>
    <x v="118"/>
    <n v="6"/>
    <n v="0"/>
    <n v="63.436800000000005"/>
  </r>
  <r>
    <n v="5967"/>
    <s v="CA-2017-119011"/>
    <d v="2017-08-20T00:00:00"/>
    <d v="2017-08-25T00:00:00"/>
    <s v="Standard Class"/>
    <s v="LR-17035"/>
    <s v="Lisa Ryan"/>
    <s v="Corporate"/>
    <s v="United States"/>
    <x v="8"/>
    <x v="1"/>
    <n v="94109"/>
    <s v="West"/>
    <s v="TEC-PH-10003171"/>
    <s v="Technology"/>
    <s v="Phones"/>
    <s v="Plantronics Encore H101 Dual Earpieces Headset"/>
    <x v="4220"/>
    <n v="3"/>
    <n v="0.2"/>
    <n v="10.787999999999997"/>
  </r>
  <r>
    <n v="5968"/>
    <s v="CA-2016-166912"/>
    <d v="2016-01-15T00:00:00"/>
    <d v="2016-01-17T00:00:00"/>
    <s v="First Class"/>
    <s v="BE-11335"/>
    <s v="Bill Eplett"/>
    <s v="Home Office"/>
    <s v="United States"/>
    <x v="20"/>
    <x v="15"/>
    <n v="10009"/>
    <s v="East"/>
    <s v="OFF-PA-10001033"/>
    <s v="Office Supplies"/>
    <s v="Paper"/>
    <s v="Xerox 1893"/>
    <x v="2658"/>
    <n v="2"/>
    <n v="0"/>
    <n v="40.170200000000001"/>
  </r>
  <r>
    <n v="5969"/>
    <s v="CA-2014-141726"/>
    <d v="2014-07-20T00:00:00"/>
    <d v="2014-07-22T00:00:00"/>
    <s v="First Class"/>
    <s v="CC-12145"/>
    <s v="Charles Crestani"/>
    <s v="Consumer"/>
    <s v="United States"/>
    <x v="70"/>
    <x v="1"/>
    <n v="92105"/>
    <s v="West"/>
    <s v="OFF-PA-10000418"/>
    <s v="Office Supplies"/>
    <s v="Paper"/>
    <s v="Xerox 189"/>
    <x v="2840"/>
    <n v="1"/>
    <n v="0"/>
    <n v="50.327999999999996"/>
  </r>
  <r>
    <n v="5970"/>
    <s v="CA-2014-141726"/>
    <d v="2014-07-20T00:00:00"/>
    <d v="2014-07-22T00:00:00"/>
    <s v="First Class"/>
    <s v="CC-12145"/>
    <s v="Charles Crestani"/>
    <s v="Consumer"/>
    <s v="United States"/>
    <x v="70"/>
    <x v="1"/>
    <n v="92105"/>
    <s v="West"/>
    <s v="OFF-BI-10001982"/>
    <s v="Office Supplies"/>
    <s v="Binders"/>
    <s v="Wilson Jones Custom Binder Spines &amp; Labels"/>
    <x v="4221"/>
    <n v="2"/>
    <n v="0.2"/>
    <n v="3.1551999999999998"/>
  </r>
  <r>
    <n v="5971"/>
    <s v="CA-2014-141726"/>
    <d v="2014-07-20T00:00:00"/>
    <d v="2014-07-22T00:00:00"/>
    <s v="First Class"/>
    <s v="CC-12145"/>
    <s v="Charles Crestani"/>
    <s v="Consumer"/>
    <s v="United States"/>
    <x v="70"/>
    <x v="1"/>
    <n v="92105"/>
    <s v="West"/>
    <s v="OFF-PA-10002230"/>
    <s v="Office Supplies"/>
    <s v="Paper"/>
    <s v="Xerox 1897"/>
    <x v="548"/>
    <n v="4"/>
    <n v="0"/>
    <n v="9.7608000000000015"/>
  </r>
  <r>
    <n v="5972"/>
    <s v="CA-2014-141726"/>
    <d v="2014-07-20T00:00:00"/>
    <d v="2014-07-22T00:00:00"/>
    <s v="First Class"/>
    <s v="CC-12145"/>
    <s v="Charles Crestani"/>
    <s v="Consumer"/>
    <s v="United States"/>
    <x v="70"/>
    <x v="1"/>
    <n v="92105"/>
    <s v="West"/>
    <s v="FUR-FU-10003577"/>
    <s v="Furniture"/>
    <s v="Furnishings"/>
    <s v="Nu-Dell Leatherette Frames"/>
    <x v="4222"/>
    <n v="3"/>
    <n v="0"/>
    <n v="15.4872"/>
  </r>
  <r>
    <n v="5973"/>
    <s v="CA-2017-115105"/>
    <d v="2017-02-06T00:00:00"/>
    <d v="2017-02-11T00:00:00"/>
    <s v="Standard Class"/>
    <s v="BD-11770"/>
    <s v="Bryan Davis"/>
    <s v="Consumer"/>
    <s v="United States"/>
    <x v="20"/>
    <x v="15"/>
    <n v="10024"/>
    <s v="East"/>
    <s v="FUR-BO-10001811"/>
    <s v="Furniture"/>
    <s v="Bookcases"/>
    <s v="Atlantic Metals Mobile 5-Shelf Bookcases, Custom Colors"/>
    <x v="3028"/>
    <n v="1"/>
    <n v="0.2"/>
    <n v="30.097999999999978"/>
  </r>
  <r>
    <n v="5974"/>
    <s v="CA-2015-143980"/>
    <d v="2015-12-25T00:00:00"/>
    <d v="2015-12-29T00:00:00"/>
    <s v="Standard Class"/>
    <s v="JK-15640"/>
    <s v="Jim Kriz"/>
    <s v="Home Office"/>
    <s v="United States"/>
    <x v="20"/>
    <x v="15"/>
    <n v="10011"/>
    <s v="East"/>
    <s v="OFF-AP-10003779"/>
    <s v="Office Supplies"/>
    <s v="Appliances"/>
    <s v="Kensington 7 Outlet MasterPiece Power Center with Fax/Phone Line Protection"/>
    <x v="4223"/>
    <n v="2"/>
    <n v="0"/>
    <n v="124.48799999999994"/>
  </r>
  <r>
    <n v="5975"/>
    <s v="CA-2016-135636"/>
    <d v="2016-10-08T00:00:00"/>
    <d v="2016-10-13T00:00:00"/>
    <s v="Standard Class"/>
    <s v="DB-13615"/>
    <s v="Doug Bickford"/>
    <s v="Consumer"/>
    <s v="United States"/>
    <x v="35"/>
    <x v="3"/>
    <n v="28205"/>
    <s v="South"/>
    <s v="OFF-ST-10000676"/>
    <s v="Office Supplies"/>
    <s v="Storage"/>
    <s v="Fellowes Econo/Stor Drawers"/>
    <x v="4224"/>
    <n v="5"/>
    <n v="0.2"/>
    <n v="-67.851000000000028"/>
  </r>
  <r>
    <n v="5976"/>
    <s v="CA-2017-102155"/>
    <d v="2017-07-13T00:00:00"/>
    <d v="2017-07-17T00:00:00"/>
    <s v="Standard Class"/>
    <s v="RR-19525"/>
    <s v="Rick Reed"/>
    <s v="Corporate"/>
    <s v="United States"/>
    <x v="356"/>
    <x v="41"/>
    <n v="66212"/>
    <s v="Central"/>
    <s v="OFF-ST-10001496"/>
    <s v="Office Supplies"/>
    <s v="Storage"/>
    <s v="Standard Rollaway File with Lock"/>
    <x v="2936"/>
    <n v="2"/>
    <n v="0"/>
    <n v="93.698800000000006"/>
  </r>
  <r>
    <n v="5977"/>
    <s v="CA-2017-102155"/>
    <d v="2017-07-13T00:00:00"/>
    <d v="2017-07-17T00:00:00"/>
    <s v="Standard Class"/>
    <s v="RR-19525"/>
    <s v="Rick Reed"/>
    <s v="Corporate"/>
    <s v="United States"/>
    <x v="356"/>
    <x v="41"/>
    <n v="66212"/>
    <s v="Central"/>
    <s v="OFF-PA-10003673"/>
    <s v="Office Supplies"/>
    <s v="Paper"/>
    <s v="Strathmore Photo Mount Cards"/>
    <x v="4225"/>
    <n v="2"/>
    <n v="0"/>
    <n v="6.2375999999999996"/>
  </r>
  <r>
    <n v="5978"/>
    <s v="CA-2017-116953"/>
    <d v="2017-04-24T00:00:00"/>
    <d v="2017-04-25T00:00:00"/>
    <s v="First Class"/>
    <s v="SV-20935"/>
    <s v="Susan Vittorini"/>
    <s v="Consumer"/>
    <s v="United States"/>
    <x v="123"/>
    <x v="16"/>
    <n v="85204"/>
    <s v="West"/>
    <s v="TEC-PH-10004614"/>
    <s v="Technology"/>
    <s v="Phones"/>
    <s v="AT&amp;T 841000 Phone"/>
    <x v="4226"/>
    <n v="10"/>
    <n v="0.2"/>
    <n v="34.5"/>
  </r>
  <r>
    <n v="5979"/>
    <s v="CA-2014-117765"/>
    <d v="2014-09-07T00:00:00"/>
    <d v="2014-09-13T00:00:00"/>
    <s v="Standard Class"/>
    <s v="RB-19465"/>
    <s v="Rick Bensley"/>
    <s v="Home Office"/>
    <s v="United States"/>
    <x v="251"/>
    <x v="26"/>
    <n v="74133"/>
    <s v="Central"/>
    <s v="FUR-TA-10001039"/>
    <s v="Furniture"/>
    <s v="Tables"/>
    <s v="KI Adjustable-Height Table"/>
    <x v="4227"/>
    <n v="5"/>
    <n v="0"/>
    <n v="111.77400000000003"/>
  </r>
  <r>
    <n v="5980"/>
    <s v="CA-2014-117765"/>
    <d v="2014-09-07T00:00:00"/>
    <d v="2014-09-13T00:00:00"/>
    <s v="Standard Class"/>
    <s v="RB-19465"/>
    <s v="Rick Bensley"/>
    <s v="Home Office"/>
    <s v="United States"/>
    <x v="251"/>
    <x v="26"/>
    <n v="74133"/>
    <s v="Central"/>
    <s v="OFF-BI-10000474"/>
    <s v="Office Supplies"/>
    <s v="Binders"/>
    <s v="Avery Recycled Flexi-View Covers for Binding Systems"/>
    <x v="4228"/>
    <n v="2"/>
    <n v="0"/>
    <n v="15.3888"/>
  </r>
  <r>
    <n v="5981"/>
    <s v="CA-2014-117765"/>
    <d v="2014-09-07T00:00:00"/>
    <d v="2014-09-13T00:00:00"/>
    <s v="Standard Class"/>
    <s v="RB-19465"/>
    <s v="Rick Bensley"/>
    <s v="Home Office"/>
    <s v="United States"/>
    <x v="251"/>
    <x v="26"/>
    <n v="74133"/>
    <s v="Central"/>
    <s v="FUR-CH-10004698"/>
    <s v="Furniture"/>
    <s v="Chairs"/>
    <s v="Padded Folding Chairs, Black, 4/Carton"/>
    <x v="4229"/>
    <n v="2"/>
    <n v="0"/>
    <n v="45.348800000000011"/>
  </r>
  <r>
    <n v="5982"/>
    <s v="CA-2014-117765"/>
    <d v="2014-09-07T00:00:00"/>
    <d v="2014-09-13T00:00:00"/>
    <s v="Standard Class"/>
    <s v="RB-19465"/>
    <s v="Rick Bensley"/>
    <s v="Home Office"/>
    <s v="United States"/>
    <x v="251"/>
    <x v="26"/>
    <n v="74133"/>
    <s v="Central"/>
    <s v="OFF-ST-10003327"/>
    <s v="Office Supplies"/>
    <s v="Storage"/>
    <s v="Akro-Mils 12-Gallon Tote"/>
    <x v="4230"/>
    <n v="2"/>
    <n v="0"/>
    <n v="5.7593999999999976"/>
  </r>
  <r>
    <n v="5983"/>
    <s v="CA-2016-114895"/>
    <d v="2016-11-21T00:00:00"/>
    <d v="2016-11-28T00:00:00"/>
    <s v="Standard Class"/>
    <s v="MV-18190"/>
    <s v="Mike Vittorini"/>
    <s v="Consumer"/>
    <s v="United States"/>
    <x v="20"/>
    <x v="15"/>
    <n v="10035"/>
    <s v="East"/>
    <s v="OFF-PA-10000232"/>
    <s v="Office Supplies"/>
    <s v="Paper"/>
    <s v="Xerox 1975"/>
    <x v="91"/>
    <n v="2"/>
    <n v="0"/>
    <n v="6.3504000000000005"/>
  </r>
  <r>
    <n v="5984"/>
    <s v="CA-2017-112984"/>
    <d v="2017-09-16T00:00:00"/>
    <d v="2017-09-18T00:00:00"/>
    <s v="Second Class"/>
    <s v="EH-14185"/>
    <s v="Evan Henry"/>
    <s v="Consumer"/>
    <s v="United States"/>
    <x v="10"/>
    <x v="9"/>
    <n v="19143"/>
    <s v="East"/>
    <s v="OFF-PA-10003657"/>
    <s v="Office Supplies"/>
    <s v="Paper"/>
    <s v="Xerox 1927"/>
    <x v="3331"/>
    <n v="6"/>
    <n v="0.2"/>
    <n v="6.4199999999999964"/>
  </r>
  <r>
    <n v="5985"/>
    <s v="CA-2016-163776"/>
    <d v="2016-07-19T00:00:00"/>
    <d v="2016-07-25T00:00:00"/>
    <s v="Standard Class"/>
    <s v="JS-16030"/>
    <s v="Joy Smith"/>
    <s v="Consumer"/>
    <s v="United States"/>
    <x v="413"/>
    <x v="35"/>
    <n v="39401"/>
    <s v="South"/>
    <s v="FUR-FU-10001185"/>
    <s v="Furniture"/>
    <s v="Furnishings"/>
    <s v="Advantus Employee of the Month Certificate Frame, 11 x 13-1/2"/>
    <x v="2324"/>
    <n v="6"/>
    <n v="0"/>
    <n v="76.087800000000001"/>
  </r>
  <r>
    <n v="5986"/>
    <s v="CA-2016-163776"/>
    <d v="2016-07-19T00:00:00"/>
    <d v="2016-07-25T00:00:00"/>
    <s v="Standard Class"/>
    <s v="JS-16030"/>
    <s v="Joy Smith"/>
    <s v="Consumer"/>
    <s v="United States"/>
    <x v="413"/>
    <x v="35"/>
    <n v="39401"/>
    <s v="South"/>
    <s v="OFF-BI-10003007"/>
    <s v="Office Supplies"/>
    <s v="Binders"/>
    <s v="Premium Transparent Presentation Covers, No Pattern/Clear, 8 1/2&quot; x 11&quot;"/>
    <x v="4231"/>
    <n v="2"/>
    <n v="0"/>
    <n v="35.677599999999998"/>
  </r>
  <r>
    <n v="5987"/>
    <s v="CA-2016-163776"/>
    <d v="2016-07-19T00:00:00"/>
    <d v="2016-07-25T00:00:00"/>
    <s v="Standard Class"/>
    <s v="JS-16030"/>
    <s v="Joy Smith"/>
    <s v="Consumer"/>
    <s v="United States"/>
    <x v="413"/>
    <x v="35"/>
    <n v="39401"/>
    <s v="South"/>
    <s v="OFF-ST-10002485"/>
    <s v="Office Supplies"/>
    <s v="Storage"/>
    <s v="Rogers Deluxe File Chest"/>
    <x v="1190"/>
    <n v="4"/>
    <n v="0"/>
    <n v="0.87919999999999732"/>
  </r>
  <r>
    <n v="5988"/>
    <s v="CA-2016-163776"/>
    <d v="2016-07-19T00:00:00"/>
    <d v="2016-07-25T00:00:00"/>
    <s v="Standard Class"/>
    <s v="JS-16030"/>
    <s v="Joy Smith"/>
    <s v="Consumer"/>
    <s v="United States"/>
    <x v="413"/>
    <x v="35"/>
    <n v="39401"/>
    <s v="South"/>
    <s v="OFF-PA-10001033"/>
    <s v="Office Supplies"/>
    <s v="Paper"/>
    <s v="Xerox 1893"/>
    <x v="4232"/>
    <n v="6"/>
    <n v="0"/>
    <n v="120.51060000000001"/>
  </r>
  <r>
    <n v="5989"/>
    <s v="CA-2016-163776"/>
    <d v="2016-07-19T00:00:00"/>
    <d v="2016-07-25T00:00:00"/>
    <s v="Standard Class"/>
    <s v="JS-16030"/>
    <s v="Joy Smith"/>
    <s v="Consumer"/>
    <s v="United States"/>
    <x v="413"/>
    <x v="35"/>
    <n v="39401"/>
    <s v="South"/>
    <s v="OFF-BI-10000404"/>
    <s v="Office Supplies"/>
    <s v="Binders"/>
    <s v="Avery Printable Repositionable Plastic Tabs"/>
    <x v="4233"/>
    <n v="1"/>
    <n v="0"/>
    <n v="4.0419999999999998"/>
  </r>
  <r>
    <n v="5990"/>
    <s v="CA-2016-163776"/>
    <d v="2016-07-19T00:00:00"/>
    <d v="2016-07-25T00:00:00"/>
    <s v="Standard Class"/>
    <s v="JS-16030"/>
    <s v="Joy Smith"/>
    <s v="Consumer"/>
    <s v="United States"/>
    <x v="413"/>
    <x v="35"/>
    <n v="39401"/>
    <s v="South"/>
    <s v="FUR-BO-10003546"/>
    <s v="Furniture"/>
    <s v="Bookcases"/>
    <s v="Hon 4-Shelf Metal Bookcases"/>
    <x v="2465"/>
    <n v="5"/>
    <n v="0"/>
    <n v="126.22500000000002"/>
  </r>
  <r>
    <n v="5991"/>
    <s v="US-2017-163300"/>
    <d v="2017-09-15T00:00:00"/>
    <d v="2017-09-21T00:00:00"/>
    <s v="Standard Class"/>
    <s v="ES-14020"/>
    <s v="Erica Smith"/>
    <s v="Consumer"/>
    <s v="United States"/>
    <x v="1"/>
    <x v="1"/>
    <n v="90049"/>
    <s v="West"/>
    <s v="OFF-BI-10004390"/>
    <s v="Office Supplies"/>
    <s v="Binders"/>
    <s v="GBC DocuBind 200 Manual Binding Machine"/>
    <x v="4234"/>
    <n v="7"/>
    <n v="0.2"/>
    <n v="884.05799999999999"/>
  </r>
  <r>
    <n v="5992"/>
    <s v="US-2017-163300"/>
    <d v="2017-09-15T00:00:00"/>
    <d v="2017-09-21T00:00:00"/>
    <s v="Standard Class"/>
    <s v="ES-14020"/>
    <s v="Erica Smith"/>
    <s v="Consumer"/>
    <s v="United States"/>
    <x v="1"/>
    <x v="1"/>
    <n v="90049"/>
    <s v="West"/>
    <s v="TEC-PH-10001700"/>
    <s v="Technology"/>
    <s v="Phones"/>
    <s v="Panasonic KX-TG6844B Expandable Digital Cordless Telephone"/>
    <x v="4235"/>
    <n v="7"/>
    <n v="0.2"/>
    <n v="32.335100000000025"/>
  </r>
  <r>
    <n v="5993"/>
    <s v="US-2017-163300"/>
    <d v="2017-09-15T00:00:00"/>
    <d v="2017-09-21T00:00:00"/>
    <s v="Standard Class"/>
    <s v="ES-14020"/>
    <s v="Erica Smith"/>
    <s v="Consumer"/>
    <s v="United States"/>
    <x v="1"/>
    <x v="1"/>
    <n v="90049"/>
    <s v="West"/>
    <s v="FUR-CH-10003396"/>
    <s v="Furniture"/>
    <s v="Chairs"/>
    <s v="Global Deluxe Steno Chair"/>
    <x v="4236"/>
    <n v="3"/>
    <n v="0.2"/>
    <n v="-20.784600000000012"/>
  </r>
  <r>
    <n v="5994"/>
    <s v="CA-2016-162187"/>
    <d v="2016-12-11T00:00:00"/>
    <d v="2016-12-11T00:00:00"/>
    <s v="Same Day"/>
    <s v="NS-18640"/>
    <s v="Noel Staavos"/>
    <s v="Corporate"/>
    <s v="United States"/>
    <x v="38"/>
    <x v="24"/>
    <n v="43229"/>
    <s v="East"/>
    <s v="OFF-ST-10001558"/>
    <s v="Office Supplies"/>
    <s v="Storage"/>
    <s v="Acco Perma 4000 Stacking Storage Drawers"/>
    <x v="647"/>
    <n v="5"/>
    <n v="0.2"/>
    <n v="-4.0599999999999987"/>
  </r>
  <r>
    <n v="5995"/>
    <s v="CA-2016-162187"/>
    <d v="2016-12-11T00:00:00"/>
    <d v="2016-12-11T00:00:00"/>
    <s v="Same Day"/>
    <s v="NS-18640"/>
    <s v="Noel Staavos"/>
    <s v="Corporate"/>
    <s v="United States"/>
    <x v="38"/>
    <x v="24"/>
    <n v="43229"/>
    <s v="East"/>
    <s v="OFF-SU-10004782"/>
    <s v="Office Supplies"/>
    <s v="Supplies"/>
    <s v="Elite 5&quot; Scissors"/>
    <x v="1933"/>
    <n v="2"/>
    <n v="0.2"/>
    <n v="1.6899999999999986"/>
  </r>
  <r>
    <n v="5996"/>
    <s v="CA-2016-162187"/>
    <d v="2016-12-11T00:00:00"/>
    <d v="2016-12-11T00:00:00"/>
    <s v="Same Day"/>
    <s v="NS-18640"/>
    <s v="Noel Staavos"/>
    <s v="Corporate"/>
    <s v="United States"/>
    <x v="38"/>
    <x v="24"/>
    <n v="43229"/>
    <s v="East"/>
    <s v="FUR-CH-10003298"/>
    <s v="Furniture"/>
    <s v="Chairs"/>
    <s v="Office Star - Contemporary Task Swivel chair with Loop Arms, Charcoal"/>
    <x v="4237"/>
    <n v="5"/>
    <n v="0.3"/>
    <n v="-137.52900000000002"/>
  </r>
  <r>
    <n v="5997"/>
    <s v="CA-2016-162187"/>
    <d v="2016-12-11T00:00:00"/>
    <d v="2016-12-11T00:00:00"/>
    <s v="Same Day"/>
    <s v="NS-18640"/>
    <s v="Noel Staavos"/>
    <s v="Corporate"/>
    <s v="United States"/>
    <x v="38"/>
    <x v="24"/>
    <n v="43229"/>
    <s v="East"/>
    <s v="OFF-AP-10000576"/>
    <s v="Office Supplies"/>
    <s v="Appliances"/>
    <s v="Belkin 325VA UPS Surge Protector, 6'"/>
    <x v="2388"/>
    <n v="4"/>
    <n v="0.2"/>
    <n v="24.196000000000012"/>
  </r>
  <r>
    <n v="5998"/>
    <s v="CA-2016-162187"/>
    <d v="2016-12-11T00:00:00"/>
    <d v="2016-12-11T00:00:00"/>
    <s v="Same Day"/>
    <s v="NS-18640"/>
    <s v="Noel Staavos"/>
    <s v="Corporate"/>
    <s v="United States"/>
    <x v="38"/>
    <x v="24"/>
    <n v="43229"/>
    <s v="East"/>
    <s v="FUR-TA-10003008"/>
    <s v="Furniture"/>
    <s v="Tables"/>
    <s v="Lesro Round Back Collection Coffee Table, End Table"/>
    <x v="4238"/>
    <n v="3"/>
    <n v="0.4"/>
    <n v="-147.8655"/>
  </r>
  <r>
    <n v="5999"/>
    <s v="US-2014-112991"/>
    <d v="2014-12-10T00:00:00"/>
    <d v="2014-12-14T00:00:00"/>
    <s v="Standard Class"/>
    <s v="SH-19975"/>
    <s v="Sally Hughsby"/>
    <s v="Corporate"/>
    <s v="United States"/>
    <x v="460"/>
    <x v="45"/>
    <n v="83605"/>
    <s v="West"/>
    <s v="FUR-CH-10001708"/>
    <s v="Furniture"/>
    <s v="Chairs"/>
    <s v="Office Star - Contemporary Swivel Chair with Padded Adjustable Arms and Flex Back"/>
    <x v="4239"/>
    <n v="3"/>
    <n v="0.2"/>
    <n v="4.2293999999999699"/>
  </r>
  <r>
    <n v="6000"/>
    <s v="US-2014-112991"/>
    <d v="2014-12-10T00:00:00"/>
    <d v="2014-12-14T00:00:00"/>
    <s v="Standard Class"/>
    <s v="SH-19975"/>
    <s v="Sally Hughsby"/>
    <s v="Corporate"/>
    <s v="United States"/>
    <x v="460"/>
    <x v="45"/>
    <n v="83605"/>
    <s v="West"/>
    <s v="OFF-PA-10000019"/>
    <s v="Office Supplies"/>
    <s v="Paper"/>
    <s v="Xerox 1931"/>
    <x v="243"/>
    <n v="4"/>
    <n v="0"/>
    <n v="12.441600000000001"/>
  </r>
  <r>
    <n v="6001"/>
    <s v="US-2014-112991"/>
    <d v="2014-12-10T00:00:00"/>
    <d v="2014-12-14T00:00:00"/>
    <s v="Standard Class"/>
    <s v="SH-19975"/>
    <s v="Sally Hughsby"/>
    <s v="Corporate"/>
    <s v="United States"/>
    <x v="460"/>
    <x v="45"/>
    <n v="83605"/>
    <s v="West"/>
    <s v="OFF-PA-10002222"/>
    <s v="Office Supplies"/>
    <s v="Paper"/>
    <s v="Xerox Color Copier Paper, 11&quot; x 17&quot;, Ream"/>
    <x v="422"/>
    <n v="4"/>
    <n v="0"/>
    <n v="42.025599999999997"/>
  </r>
  <r>
    <n v="6002"/>
    <s v="CA-2014-124079"/>
    <d v="2014-12-13T00:00:00"/>
    <d v="2014-12-17T00:00:00"/>
    <s v="Standard Class"/>
    <s v="RF-19345"/>
    <s v="Randy Ferguson"/>
    <s v="Corporate"/>
    <s v="United States"/>
    <x v="42"/>
    <x v="16"/>
    <n v="85023"/>
    <s v="West"/>
    <s v="FUR-FU-10002553"/>
    <s v="Furniture"/>
    <s v="Furnishings"/>
    <s v="Electrix Incandescent Magnifying Lamp, Black"/>
    <x v="4240"/>
    <n v="3"/>
    <n v="0.2"/>
    <n v="7.6965000000000039"/>
  </r>
  <r>
    <n v="6003"/>
    <s v="CA-2014-124079"/>
    <d v="2014-12-13T00:00:00"/>
    <d v="2014-12-17T00:00:00"/>
    <s v="Standard Class"/>
    <s v="RF-19345"/>
    <s v="Randy Ferguson"/>
    <s v="Corporate"/>
    <s v="United States"/>
    <x v="42"/>
    <x v="16"/>
    <n v="85023"/>
    <s v="West"/>
    <s v="OFF-BI-10002103"/>
    <s v="Office Supplies"/>
    <s v="Binders"/>
    <s v="Cardinal Slant-D Ring Binder, Heavy Gauge Vinyl"/>
    <x v="4004"/>
    <n v="2"/>
    <n v="0.7"/>
    <n v="-4.1711999999999989"/>
  </r>
  <r>
    <n v="6004"/>
    <s v="US-2017-146878"/>
    <d v="2017-09-21T00:00:00"/>
    <d v="2017-09-27T00:00:00"/>
    <s v="Standard Class"/>
    <s v="DL-12865"/>
    <s v="Dan Lawera"/>
    <s v="Consumer"/>
    <s v="United States"/>
    <x v="100"/>
    <x v="2"/>
    <n v="33142"/>
    <s v="South"/>
    <s v="OFF-BI-10002794"/>
    <s v="Office Supplies"/>
    <s v="Binders"/>
    <s v="Avery Trapezoid Ring Binder, 3&quot; Capacity, Black, 1040 sheets"/>
    <x v="4241"/>
    <n v="1"/>
    <n v="0.7"/>
    <n v="-8.6057999999999986"/>
  </r>
  <r>
    <n v="6005"/>
    <s v="CA-2017-107244"/>
    <d v="2017-09-07T00:00:00"/>
    <d v="2017-09-11T00:00:00"/>
    <s v="Standard Class"/>
    <s v="AG-10390"/>
    <s v="Allen Goldenen"/>
    <s v="Consumer"/>
    <s v="United States"/>
    <x v="1"/>
    <x v="1"/>
    <n v="90004"/>
    <s v="West"/>
    <s v="FUR-FU-10002597"/>
    <s v="Furniture"/>
    <s v="Furnishings"/>
    <s v="C-Line Magnetic Cubicle Keepers, Clear Polypropylene"/>
    <x v="2401"/>
    <n v="4"/>
    <n v="0"/>
    <n v="8.2992000000000008"/>
  </r>
  <r>
    <n v="6006"/>
    <s v="CA-2015-100657"/>
    <d v="2015-11-02T00:00:00"/>
    <d v="2015-11-07T00:00:00"/>
    <s v="Standard Class"/>
    <s v="SW-20245"/>
    <s v="Scot Wooten"/>
    <s v="Consumer"/>
    <s v="United States"/>
    <x v="21"/>
    <x v="15"/>
    <n v="12180"/>
    <s v="East"/>
    <s v="FUR-CH-10003535"/>
    <s v="Furniture"/>
    <s v="Chairs"/>
    <s v="Global Armless Task Chair, Royal Blue"/>
    <x v="4242"/>
    <n v="2"/>
    <n v="0.1"/>
    <n v="8.5371999999999968"/>
  </r>
  <r>
    <n v="6007"/>
    <s v="CA-2017-129581"/>
    <d v="2017-12-11T00:00:00"/>
    <d v="2017-12-18T00:00:00"/>
    <s v="Standard Class"/>
    <s v="KN-16390"/>
    <s v="Katherine Nockton"/>
    <s v="Corporate"/>
    <s v="United States"/>
    <x v="217"/>
    <x v="31"/>
    <n v="2740"/>
    <s v="East"/>
    <s v="TEC-PH-10001527"/>
    <s v="Technology"/>
    <s v="Phones"/>
    <s v="Plantronics MX500i Earset"/>
    <x v="3680"/>
    <n v="3"/>
    <n v="0"/>
    <n v="3.8654999999999973"/>
  </r>
  <r>
    <n v="6008"/>
    <s v="CA-2017-129028"/>
    <d v="2017-04-01T00:00:00"/>
    <d v="2017-04-03T00:00:00"/>
    <s v="First Class"/>
    <s v="GB-14530"/>
    <s v="George Bell"/>
    <s v="Corporate"/>
    <s v="United States"/>
    <x v="159"/>
    <x v="20"/>
    <n v="29501"/>
    <s v="South"/>
    <s v="FUR-FU-10004006"/>
    <s v="Furniture"/>
    <s v="Furnishings"/>
    <s v="Deflect-o DuraMat Lighweight, Studded, Beveled Mat for Low Pile Carpeting"/>
    <x v="4180"/>
    <n v="3"/>
    <n v="0"/>
    <n v="21.751499999999986"/>
  </r>
  <r>
    <n v="6009"/>
    <s v="CA-2015-135580"/>
    <d v="2015-12-30T00:00:00"/>
    <d v="2016-01-03T00:00:00"/>
    <s v="Standard Class"/>
    <s v="CL-12565"/>
    <s v="Clay Ludtke"/>
    <s v="Consumer"/>
    <s v="United States"/>
    <x v="1"/>
    <x v="1"/>
    <n v="90049"/>
    <s v="West"/>
    <s v="OFF-PA-10000595"/>
    <s v="Office Supplies"/>
    <s v="Paper"/>
    <s v="Xerox 1929"/>
    <x v="4243"/>
    <n v="3"/>
    <n v="0"/>
    <n v="31.519199999999998"/>
  </r>
  <r>
    <n v="6010"/>
    <s v="CA-2015-135580"/>
    <d v="2015-12-30T00:00:00"/>
    <d v="2016-01-03T00:00:00"/>
    <s v="Standard Class"/>
    <s v="CL-12565"/>
    <s v="Clay Ludtke"/>
    <s v="Consumer"/>
    <s v="United States"/>
    <x v="1"/>
    <x v="1"/>
    <n v="90049"/>
    <s v="West"/>
    <s v="OFF-ST-10000798"/>
    <s v="Office Supplies"/>
    <s v="Storage"/>
    <s v="2300 Heavy-Duty Transfer File Systems by Perma"/>
    <x v="4244"/>
    <n v="3"/>
    <n v="0"/>
    <n v="14.238599999999995"/>
  </r>
  <r>
    <n v="6011"/>
    <s v="CA-2015-135580"/>
    <d v="2015-12-30T00:00:00"/>
    <d v="2016-01-03T00:00:00"/>
    <s v="Standard Class"/>
    <s v="CL-12565"/>
    <s v="Clay Ludtke"/>
    <s v="Consumer"/>
    <s v="United States"/>
    <x v="1"/>
    <x v="1"/>
    <n v="90049"/>
    <s v="West"/>
    <s v="TEC-MA-10004002"/>
    <s v="Technology"/>
    <s v="Machines"/>
    <s v="Zebra GX420t Direct Thermal/Thermal Transfer Printer"/>
    <x v="4245"/>
    <n v="6"/>
    <n v="0.2"/>
    <n v="286.71299999999962"/>
  </r>
  <r>
    <n v="6012"/>
    <s v="CA-2015-135580"/>
    <d v="2015-12-30T00:00:00"/>
    <d v="2016-01-03T00:00:00"/>
    <s v="Standard Class"/>
    <s v="CL-12565"/>
    <s v="Clay Ludtke"/>
    <s v="Consumer"/>
    <s v="United States"/>
    <x v="1"/>
    <x v="1"/>
    <n v="90049"/>
    <s v="West"/>
    <s v="OFF-EN-10003296"/>
    <s v="Office Supplies"/>
    <s v="Envelopes"/>
    <s v="Tyvek Side-Opening Peel &amp; Seel Expanding Envelopes"/>
    <x v="3439"/>
    <n v="3"/>
    <n v="0"/>
    <n v="122.148"/>
  </r>
  <r>
    <n v="6013"/>
    <s v="CA-2015-135580"/>
    <d v="2015-12-30T00:00:00"/>
    <d v="2016-01-03T00:00:00"/>
    <s v="Standard Class"/>
    <s v="CL-12565"/>
    <s v="Clay Ludtke"/>
    <s v="Consumer"/>
    <s v="United States"/>
    <x v="1"/>
    <x v="1"/>
    <n v="90049"/>
    <s v="West"/>
    <s v="TEC-PH-10004345"/>
    <s v="Technology"/>
    <s v="Phones"/>
    <s v="Cisco SPA 502G IP Phone"/>
    <x v="4246"/>
    <n v="3"/>
    <n v="0.2"/>
    <n v="35.984999999999999"/>
  </r>
  <r>
    <n v="6014"/>
    <s v="CA-2016-159016"/>
    <d v="2016-03-10T00:00:00"/>
    <d v="2016-03-11T00:00:00"/>
    <s v="First Class"/>
    <s v="KF-16285"/>
    <s v="Karen Ferguson"/>
    <s v="Home Office"/>
    <s v="United States"/>
    <x v="1"/>
    <x v="1"/>
    <n v="90008"/>
    <s v="West"/>
    <s v="OFF-PA-10004405"/>
    <s v="Office Supplies"/>
    <s v="Paper"/>
    <s v="Rediform Voice Mail Log Books"/>
    <x v="81"/>
    <n v="5"/>
    <n v="0"/>
    <n v="7.1519999999999992"/>
  </r>
  <r>
    <n v="6015"/>
    <s v="CA-2016-159016"/>
    <d v="2016-03-10T00:00:00"/>
    <d v="2016-03-11T00:00:00"/>
    <s v="First Class"/>
    <s v="KF-16285"/>
    <s v="Karen Ferguson"/>
    <s v="Home Office"/>
    <s v="United States"/>
    <x v="1"/>
    <x v="1"/>
    <n v="90008"/>
    <s v="West"/>
    <s v="TEC-PH-10002885"/>
    <s v="Technology"/>
    <s v="Phones"/>
    <s v="Apple iPhone 5"/>
    <x v="4247"/>
    <n v="8"/>
    <n v="0.2"/>
    <n v="363.90480000000025"/>
  </r>
  <r>
    <n v="6016"/>
    <s v="CA-2014-102652"/>
    <d v="2014-04-06T00:00:00"/>
    <d v="2014-04-12T00:00:00"/>
    <s v="Standard Class"/>
    <s v="AY-10555"/>
    <s v="Andy Yotov"/>
    <s v="Corporate"/>
    <s v="United States"/>
    <x v="1"/>
    <x v="1"/>
    <n v="90049"/>
    <s v="West"/>
    <s v="FUR-FU-10000747"/>
    <s v="Furniture"/>
    <s v="Furnishings"/>
    <s v="Tenex B1-RE Series Chair Mats for Low Pile Carpets"/>
    <x v="1377"/>
    <n v="2"/>
    <n v="0"/>
    <n v="15.633199999999988"/>
  </r>
  <r>
    <n v="6017"/>
    <s v="CA-2014-102652"/>
    <d v="2014-04-06T00:00:00"/>
    <d v="2014-04-12T00:00:00"/>
    <s v="Standard Class"/>
    <s v="AY-10555"/>
    <s v="Andy Yotov"/>
    <s v="Corporate"/>
    <s v="United States"/>
    <x v="1"/>
    <x v="1"/>
    <n v="90049"/>
    <s v="West"/>
    <s v="FUR-FU-10001918"/>
    <s v="Furniture"/>
    <s v="Furnishings"/>
    <s v="C-Line Cubicle Keepers Polyproplyene Holder With Velcro Backings"/>
    <x v="907"/>
    <n v="7"/>
    <n v="0"/>
    <n v="12.912900000000004"/>
  </r>
  <r>
    <n v="6018"/>
    <s v="CA-2014-102652"/>
    <d v="2014-04-06T00:00:00"/>
    <d v="2014-04-12T00:00:00"/>
    <s v="Standard Class"/>
    <s v="AY-10555"/>
    <s v="Andy Yotov"/>
    <s v="Corporate"/>
    <s v="United States"/>
    <x v="1"/>
    <x v="1"/>
    <n v="90049"/>
    <s v="West"/>
    <s v="OFF-PA-10003309"/>
    <s v="Office Supplies"/>
    <s v="Paper"/>
    <s v="Xerox 211"/>
    <x v="541"/>
    <n v="3"/>
    <n v="0"/>
    <n v="9.3312000000000008"/>
  </r>
  <r>
    <n v="6019"/>
    <s v="CA-2014-102652"/>
    <d v="2014-04-06T00:00:00"/>
    <d v="2014-04-12T00:00:00"/>
    <s v="Standard Class"/>
    <s v="AY-10555"/>
    <s v="Andy Yotov"/>
    <s v="Corporate"/>
    <s v="United States"/>
    <x v="1"/>
    <x v="1"/>
    <n v="90049"/>
    <s v="West"/>
    <s v="OFF-PA-10001977"/>
    <s v="Office Supplies"/>
    <s v="Paper"/>
    <s v="Xerox 194"/>
    <x v="447"/>
    <n v="1"/>
    <n v="0"/>
    <n v="26.630399999999998"/>
  </r>
  <r>
    <n v="6020"/>
    <s v="CA-2014-152422"/>
    <d v="2014-10-05T00:00:00"/>
    <d v="2014-10-10T00:00:00"/>
    <s v="Second Class"/>
    <s v="BD-11635"/>
    <s v="Brian Derr"/>
    <s v="Consumer"/>
    <s v="United States"/>
    <x v="38"/>
    <x v="24"/>
    <n v="43229"/>
    <s v="East"/>
    <s v="OFF-AP-10002892"/>
    <s v="Office Supplies"/>
    <s v="Appliances"/>
    <s v="Belkin F5C206VTEL 6 Outlet Surge"/>
    <x v="2856"/>
    <n v="5"/>
    <n v="0.2"/>
    <n v="11.489999999999991"/>
  </r>
  <r>
    <n v="6021"/>
    <s v="US-2016-156692"/>
    <d v="2016-08-13T00:00:00"/>
    <d v="2016-08-13T00:00:00"/>
    <s v="Same Day"/>
    <s v="HG-15025"/>
    <s v="Hunter Glantz"/>
    <s v="Consumer"/>
    <s v="United States"/>
    <x v="461"/>
    <x v="28"/>
    <n v="70065"/>
    <s v="South"/>
    <s v="OFF-AP-10002222"/>
    <s v="Office Supplies"/>
    <s v="Appliances"/>
    <s v="Staple holder"/>
    <x v="1714"/>
    <n v="2"/>
    <n v="0"/>
    <n v="4.6818000000000008"/>
  </r>
  <r>
    <n v="6022"/>
    <s v="US-2016-156692"/>
    <d v="2016-08-13T00:00:00"/>
    <d v="2016-08-13T00:00:00"/>
    <s v="Same Day"/>
    <s v="HG-15025"/>
    <s v="Hunter Glantz"/>
    <s v="Consumer"/>
    <s v="United States"/>
    <x v="461"/>
    <x v="28"/>
    <n v="70065"/>
    <s v="South"/>
    <s v="TEC-AC-10000158"/>
    <s v="Technology"/>
    <s v="Accessories"/>
    <s v="Sony 64GB Class 10 Micro SDHC R40 Memory Card"/>
    <x v="2257"/>
    <n v="2"/>
    <n v="0"/>
    <n v="15.1158"/>
  </r>
  <r>
    <n v="6023"/>
    <s v="CA-2014-130869"/>
    <d v="2014-11-17T00:00:00"/>
    <d v="2014-11-21T00:00:00"/>
    <s v="Standard Class"/>
    <s v="CB-12025"/>
    <s v="Cassandra Brandow"/>
    <s v="Consumer"/>
    <s v="United States"/>
    <x v="444"/>
    <x v="5"/>
    <n v="75104"/>
    <s v="Central"/>
    <s v="OFF-EN-10002600"/>
    <s v="Office Supplies"/>
    <s v="Envelopes"/>
    <s v="Redi-Strip #10 Envelopes, 4 1/8 x 9 1/2"/>
    <x v="913"/>
    <n v="3"/>
    <n v="0.2"/>
    <n v="2.4779999999999989"/>
  </r>
  <r>
    <n v="6024"/>
    <s v="US-2017-128832"/>
    <d v="2017-04-24T00:00:00"/>
    <d v="2017-04-27T00:00:00"/>
    <s v="First Class"/>
    <s v="LS-16945"/>
    <s v="Linda Southworth"/>
    <s v="Corporate"/>
    <s v="United States"/>
    <x v="205"/>
    <x v="34"/>
    <n v="2908"/>
    <s v="East"/>
    <s v="TEC-AC-10004855"/>
    <s v="Technology"/>
    <s v="Accessories"/>
    <s v="V7 USB Numeric Keypad"/>
    <x v="3502"/>
    <n v="2"/>
    <n v="0"/>
    <n v="4.8986000000000018"/>
  </r>
  <r>
    <n v="6025"/>
    <s v="CA-2017-139717"/>
    <d v="2017-08-24T00:00:00"/>
    <d v="2017-08-26T00:00:00"/>
    <s v="Second Class"/>
    <s v="DM-13015"/>
    <s v="Darrin Martin"/>
    <s v="Consumer"/>
    <s v="United States"/>
    <x v="152"/>
    <x v="24"/>
    <n v="43130"/>
    <s v="East"/>
    <s v="OFF-AP-10000938"/>
    <s v="Office Supplies"/>
    <s v="Appliances"/>
    <s v="Avanti 1.7 Cu. Ft. Refrigerator"/>
    <x v="4248"/>
    <n v="8"/>
    <n v="0.2"/>
    <n v="64.627199999999988"/>
  </r>
  <r>
    <n v="6026"/>
    <s v="CA-2017-139717"/>
    <d v="2017-08-24T00:00:00"/>
    <d v="2017-08-26T00:00:00"/>
    <s v="Second Class"/>
    <s v="DM-13015"/>
    <s v="Darrin Martin"/>
    <s v="Consumer"/>
    <s v="United States"/>
    <x v="152"/>
    <x v="24"/>
    <n v="43130"/>
    <s v="East"/>
    <s v="OFF-PA-10002195"/>
    <s v="Office Supplies"/>
    <s v="Paper"/>
    <s v="Xerox 1966"/>
    <x v="563"/>
    <n v="2"/>
    <n v="0.2"/>
    <n v="3.7584"/>
  </r>
  <r>
    <n v="6027"/>
    <s v="CA-2017-136007"/>
    <d v="2017-02-23T00:00:00"/>
    <d v="2017-03-02T00:00:00"/>
    <s v="Standard Class"/>
    <s v="AC-10615"/>
    <s v="Ann Chong"/>
    <s v="Corporate"/>
    <s v="United States"/>
    <x v="4"/>
    <x v="4"/>
    <n v="98115"/>
    <s v="West"/>
    <s v="OFF-FA-10002701"/>
    <s v="Office Supplies"/>
    <s v="Fasteners"/>
    <s v="Alliance Rubber Bands"/>
    <x v="3681"/>
    <n v="5"/>
    <n v="0"/>
    <n v="0.33599999999999963"/>
  </r>
  <r>
    <n v="6028"/>
    <s v="CA-2017-136007"/>
    <d v="2017-02-23T00:00:00"/>
    <d v="2017-03-02T00:00:00"/>
    <s v="Standard Class"/>
    <s v="AC-10615"/>
    <s v="Ann Chong"/>
    <s v="Corporate"/>
    <s v="United States"/>
    <x v="4"/>
    <x v="4"/>
    <n v="98115"/>
    <s v="West"/>
    <s v="TEC-PH-10003589"/>
    <s v="Technology"/>
    <s v="Phones"/>
    <s v="invisibleSHIELD by ZAGG Smudge-Free Screen Protector"/>
    <x v="1002"/>
    <n v="5"/>
    <n v="0.2"/>
    <n v="25.185999999999996"/>
  </r>
  <r>
    <n v="6029"/>
    <s v="CA-2016-157364"/>
    <d v="2016-11-19T00:00:00"/>
    <d v="2016-11-21T00:00:00"/>
    <s v="First Class"/>
    <s v="LT-17110"/>
    <s v="Liz Thompson"/>
    <s v="Consumer"/>
    <s v="United States"/>
    <x v="108"/>
    <x v="3"/>
    <n v="28540"/>
    <s v="South"/>
    <s v="OFF-AR-10003752"/>
    <s v="Office Supplies"/>
    <s v="Art"/>
    <s v="Deluxe Chalkboard Eraser Cleaner"/>
    <x v="4249"/>
    <n v="2"/>
    <n v="0.2"/>
    <n v="6.0059999999999993"/>
  </r>
  <r>
    <n v="6030"/>
    <s v="US-2016-112970"/>
    <d v="2016-11-14T00:00:00"/>
    <d v="2016-11-15T00:00:00"/>
    <s v="First Class"/>
    <s v="TB-21250"/>
    <s v="Tim Brockman"/>
    <s v="Consumer"/>
    <s v="United States"/>
    <x v="1"/>
    <x v="1"/>
    <n v="90049"/>
    <s v="West"/>
    <s v="OFF-AR-10003829"/>
    <s v="Office Supplies"/>
    <s v="Art"/>
    <s v="Newell 35"/>
    <x v="296"/>
    <n v="3"/>
    <n v="0"/>
    <n v="2.8535999999999988"/>
  </r>
  <r>
    <n v="6031"/>
    <s v="US-2017-152492"/>
    <d v="2017-07-06T00:00:00"/>
    <d v="2017-07-06T00:00:00"/>
    <s v="Same Day"/>
    <s v="AH-10585"/>
    <s v="Angele Hood"/>
    <s v="Consumer"/>
    <s v="United States"/>
    <x v="100"/>
    <x v="2"/>
    <n v="33142"/>
    <s v="South"/>
    <s v="FUR-CH-10000155"/>
    <s v="Furniture"/>
    <s v="Chairs"/>
    <s v="Global Comet Stacking Armless Chair"/>
    <x v="4250"/>
    <n v="1"/>
    <n v="0.2"/>
    <n v="23.924000000000007"/>
  </r>
  <r>
    <n v="6032"/>
    <s v="CA-2016-101168"/>
    <d v="2016-12-25T00:00:00"/>
    <d v="2017-01-01T00:00:00"/>
    <s v="Standard Class"/>
    <s v="SS-20140"/>
    <s v="Saphhira Shifley"/>
    <s v="Corporate"/>
    <s v="United States"/>
    <x v="462"/>
    <x v="38"/>
    <n v="3060"/>
    <s v="East"/>
    <s v="FUR-FU-10003142"/>
    <s v="Furniture"/>
    <s v="Furnishings"/>
    <s v="Master Big Foot Doorstop, Beige"/>
    <x v="3131"/>
    <n v="4"/>
    <n v="0"/>
    <n v="6.5471999999999984"/>
  </r>
  <r>
    <n v="6033"/>
    <s v="CA-2017-104010"/>
    <d v="2017-04-23T00:00:00"/>
    <d v="2017-04-25T00:00:00"/>
    <s v="First Class"/>
    <s v="TD-20995"/>
    <s v="Tamara Dahlen"/>
    <s v="Consumer"/>
    <s v="United States"/>
    <x v="20"/>
    <x v="15"/>
    <n v="10011"/>
    <s v="East"/>
    <s v="OFF-SU-10001218"/>
    <s v="Office Supplies"/>
    <s v="Supplies"/>
    <s v="Fiskars Softgrip Scissors"/>
    <x v="2803"/>
    <n v="5"/>
    <n v="0"/>
    <n v="15.372000000000003"/>
  </r>
  <r>
    <n v="6034"/>
    <s v="CA-2015-130253"/>
    <d v="2015-12-14T00:00:00"/>
    <d v="2015-12-18T00:00:00"/>
    <s v="Standard Class"/>
    <s v="PP-18955"/>
    <s v="Paul Prost"/>
    <s v="Home Office"/>
    <s v="United States"/>
    <x v="1"/>
    <x v="1"/>
    <n v="90036"/>
    <s v="West"/>
    <s v="FUR-FU-10002963"/>
    <s v="Furniture"/>
    <s v="Furnishings"/>
    <s v="Master Caster Door Stop, Gray"/>
    <x v="597"/>
    <n v="3"/>
    <n v="0"/>
    <n v="5.1815999999999995"/>
  </r>
  <r>
    <n v="6035"/>
    <s v="US-2015-155369"/>
    <d v="2015-04-19T00:00:00"/>
    <d v="2015-04-25T00:00:00"/>
    <s v="Standard Class"/>
    <s v="PG-18820"/>
    <s v="Patrick Gardner"/>
    <s v="Consumer"/>
    <s v="United States"/>
    <x v="238"/>
    <x v="5"/>
    <n v="75007"/>
    <s v="Central"/>
    <s v="OFF-AP-10002578"/>
    <s v="Office Supplies"/>
    <s v="Appliances"/>
    <s v="Fellowes Premier Superior Surge Suppressor, 10-Outlet, With Phone and Remote"/>
    <x v="4251"/>
    <n v="2"/>
    <n v="0.8"/>
    <n v="-52.833600000000004"/>
  </r>
  <r>
    <n v="6036"/>
    <s v="US-2015-155369"/>
    <d v="2015-04-19T00:00:00"/>
    <d v="2015-04-25T00:00:00"/>
    <s v="Standard Class"/>
    <s v="PG-18820"/>
    <s v="Patrick Gardner"/>
    <s v="Consumer"/>
    <s v="United States"/>
    <x v="238"/>
    <x v="5"/>
    <n v="75007"/>
    <s v="Central"/>
    <s v="OFF-BI-10003925"/>
    <s v="Office Supplies"/>
    <s v="Binders"/>
    <s v="Fellowes PB300 Plastic Comb Binding Machine"/>
    <x v="4252"/>
    <n v="4"/>
    <n v="0.8"/>
    <n v="-512.14680000000021"/>
  </r>
  <r>
    <n v="6037"/>
    <s v="CA-2016-131205"/>
    <d v="2016-09-04T00:00:00"/>
    <d v="2016-09-08T00:00:00"/>
    <s v="Standard Class"/>
    <s v="AA-10645"/>
    <s v="Anna Andreadi"/>
    <s v="Consumer"/>
    <s v="United States"/>
    <x v="430"/>
    <x v="0"/>
    <n v="40324"/>
    <s v="South"/>
    <s v="FUR-FU-10003347"/>
    <s v="Furniture"/>
    <s v="Furnishings"/>
    <s v="Coloredge Poster Frame"/>
    <x v="532"/>
    <n v="3"/>
    <n v="0"/>
    <n v="16.614000000000001"/>
  </r>
  <r>
    <n v="6038"/>
    <s v="CA-2016-131205"/>
    <d v="2016-09-04T00:00:00"/>
    <d v="2016-09-08T00:00:00"/>
    <s v="Standard Class"/>
    <s v="AA-10645"/>
    <s v="Anna Andreadi"/>
    <s v="Consumer"/>
    <s v="United States"/>
    <x v="430"/>
    <x v="0"/>
    <n v="40324"/>
    <s v="South"/>
    <s v="OFF-BI-10000315"/>
    <s v="Office Supplies"/>
    <s v="Binders"/>
    <s v="Poly Designer Cover &amp; Back"/>
    <x v="3369"/>
    <n v="6"/>
    <n v="0"/>
    <n v="54.691199999999995"/>
  </r>
  <r>
    <n v="6039"/>
    <s v="CA-2016-131205"/>
    <d v="2016-09-04T00:00:00"/>
    <d v="2016-09-08T00:00:00"/>
    <s v="Standard Class"/>
    <s v="AA-10645"/>
    <s v="Anna Andreadi"/>
    <s v="Consumer"/>
    <s v="United States"/>
    <x v="430"/>
    <x v="0"/>
    <n v="40324"/>
    <s v="South"/>
    <s v="OFF-ST-10002583"/>
    <s v="Office Supplies"/>
    <s v="Storage"/>
    <s v="Fellowes Neat Ideas Storage Cubes"/>
    <x v="681"/>
    <n v="4"/>
    <n v="0"/>
    <n v="5.1967999999999961"/>
  </r>
  <r>
    <n v="6040"/>
    <s v="CA-2016-131205"/>
    <d v="2016-09-04T00:00:00"/>
    <d v="2016-09-08T00:00:00"/>
    <s v="Standard Class"/>
    <s v="AA-10645"/>
    <s v="Anna Andreadi"/>
    <s v="Consumer"/>
    <s v="United States"/>
    <x v="430"/>
    <x v="0"/>
    <n v="40324"/>
    <s v="South"/>
    <s v="OFF-AR-10003469"/>
    <s v="Office Supplies"/>
    <s v="Art"/>
    <s v="Nontoxic Chalk"/>
    <x v="267"/>
    <n v="3"/>
    <n v="0"/>
    <n v="2.5343999999999998"/>
  </r>
  <r>
    <n v="6041"/>
    <s v="CA-2017-122364"/>
    <d v="2017-09-24T00:00:00"/>
    <d v="2017-09-29T00:00:00"/>
    <s v="Standard Class"/>
    <s v="FA-14230"/>
    <s v="Frank Atkinson"/>
    <s v="Corporate"/>
    <s v="United States"/>
    <x v="1"/>
    <x v="1"/>
    <n v="90008"/>
    <s v="West"/>
    <s v="TEC-PH-10001817"/>
    <s v="Technology"/>
    <s v="Phones"/>
    <s v="Wilson Electronics DB Pro Signal Booster"/>
    <x v="4253"/>
    <n v="3"/>
    <n v="0.2"/>
    <n v="75.180000000000064"/>
  </r>
  <r>
    <n v="6042"/>
    <s v="CA-2017-122364"/>
    <d v="2017-09-24T00:00:00"/>
    <d v="2017-09-29T00:00:00"/>
    <s v="Standard Class"/>
    <s v="FA-14230"/>
    <s v="Frank Atkinson"/>
    <s v="Corporate"/>
    <s v="United States"/>
    <x v="1"/>
    <x v="1"/>
    <n v="90008"/>
    <s v="West"/>
    <s v="TEC-MA-10001031"/>
    <s v="Technology"/>
    <s v="Machines"/>
    <s v="Socket Bluetooth Cordless Hand Scanner (CHS)"/>
    <x v="4254"/>
    <n v="3"/>
    <n v="0.2"/>
    <n v="177.19799999999998"/>
  </r>
  <r>
    <n v="6043"/>
    <s v="CA-2016-117912"/>
    <d v="2016-02-04T00:00:00"/>
    <d v="2016-02-08T00:00:00"/>
    <s v="Standard Class"/>
    <s v="TB-21520"/>
    <s v="Tracy Blumstein"/>
    <s v="Consumer"/>
    <s v="United States"/>
    <x v="136"/>
    <x v="16"/>
    <n v="85635"/>
    <s v="West"/>
    <s v="FUR-FU-10002088"/>
    <s v="Furniture"/>
    <s v="Furnishings"/>
    <s v="Nu-Dell Float Frame 11 x 14 1/2"/>
    <x v="325"/>
    <n v="2"/>
    <n v="0.2"/>
    <n v="3.9512"/>
  </r>
  <r>
    <n v="6044"/>
    <s v="CA-2017-145702"/>
    <d v="2017-05-19T00:00:00"/>
    <d v="2017-05-24T00:00:00"/>
    <s v="Second Class"/>
    <s v="AH-10075"/>
    <s v="Adam Hart"/>
    <s v="Corporate"/>
    <s v="United States"/>
    <x v="289"/>
    <x v="18"/>
    <n v="37918"/>
    <s v="South"/>
    <s v="FUR-CH-10001482"/>
    <s v="Furniture"/>
    <s v="Chairs"/>
    <s v="Office Star - Mesh Screen back chair with Vinyl seat"/>
    <x v="2361"/>
    <n v="3"/>
    <n v="0.2"/>
    <n v="-35.36460000000001"/>
  </r>
  <r>
    <n v="6045"/>
    <s v="CA-2017-145702"/>
    <d v="2017-05-19T00:00:00"/>
    <d v="2017-05-24T00:00:00"/>
    <s v="Second Class"/>
    <s v="AH-10075"/>
    <s v="Adam Hart"/>
    <s v="Corporate"/>
    <s v="United States"/>
    <x v="289"/>
    <x v="18"/>
    <n v="37918"/>
    <s v="South"/>
    <s v="OFF-PA-10001526"/>
    <s v="Office Supplies"/>
    <s v="Paper"/>
    <s v="Xerox 1949"/>
    <x v="2898"/>
    <n v="7"/>
    <n v="0.2"/>
    <n v="10.109400000000001"/>
  </r>
  <r>
    <n v="6046"/>
    <s v="CA-2015-113215"/>
    <d v="2015-09-03T00:00:00"/>
    <d v="2015-09-08T00:00:00"/>
    <s v="Standard Class"/>
    <s v="CP-12085"/>
    <s v="Cathy Prescott"/>
    <s v="Corporate"/>
    <s v="United States"/>
    <x v="93"/>
    <x v="16"/>
    <n v="85705"/>
    <s v="West"/>
    <s v="FUR-FU-10002937"/>
    <s v="Furniture"/>
    <s v="Furnishings"/>
    <s v="GE 48&quot; Fluorescent Tube, Cool White Energy Saver, 34 Watts, 30/Box"/>
    <x v="4255"/>
    <n v="3"/>
    <n v="0.2"/>
    <n v="89.306999999999988"/>
  </r>
  <r>
    <n v="6047"/>
    <s v="CA-2016-154662"/>
    <d v="2016-06-09T00:00:00"/>
    <d v="2016-06-16T00:00:00"/>
    <s v="Standard Class"/>
    <s v="BF-11215"/>
    <s v="Benjamin Farhat"/>
    <s v="Home Office"/>
    <s v="United States"/>
    <x v="31"/>
    <x v="11"/>
    <n v="55407"/>
    <s v="Central"/>
    <s v="FUR-TA-10001771"/>
    <s v="Furniture"/>
    <s v="Tables"/>
    <s v="Bush Cubix Conference Tables, Fully Assembled"/>
    <x v="4256"/>
    <n v="3"/>
    <n v="0"/>
    <n v="173.23500000000001"/>
  </r>
  <r>
    <n v="6048"/>
    <s v="CA-2015-105571"/>
    <d v="2015-11-07T00:00:00"/>
    <d v="2015-11-11T00:00:00"/>
    <s v="Standard Class"/>
    <s v="CP-12340"/>
    <s v="Christine Phan"/>
    <s v="Corporate"/>
    <s v="United States"/>
    <x v="100"/>
    <x v="2"/>
    <n v="33142"/>
    <s v="South"/>
    <s v="OFF-BI-10003305"/>
    <s v="Office Supplies"/>
    <s v="Binders"/>
    <s v="Avery Hanging File Binders"/>
    <x v="4257"/>
    <n v="9"/>
    <n v="0.7"/>
    <n v="-12.916800000000002"/>
  </r>
  <r>
    <n v="6049"/>
    <s v="CA-2015-105571"/>
    <d v="2015-11-07T00:00:00"/>
    <d v="2015-11-11T00:00:00"/>
    <s v="Standard Class"/>
    <s v="CP-12340"/>
    <s v="Christine Phan"/>
    <s v="Corporate"/>
    <s v="United States"/>
    <x v="100"/>
    <x v="2"/>
    <n v="33142"/>
    <s v="South"/>
    <s v="OFF-BI-10001359"/>
    <s v="Office Supplies"/>
    <s v="Binders"/>
    <s v="GBC DocuBind TL300 Electric Binding System"/>
    <x v="4258"/>
    <n v="5"/>
    <n v="0.7"/>
    <n v="-1031.5385000000001"/>
  </r>
  <r>
    <n v="6050"/>
    <s v="CA-2016-152765"/>
    <d v="2016-06-15T00:00:00"/>
    <d v="2016-06-18T00:00:00"/>
    <s v="First Class"/>
    <s v="LS-17245"/>
    <s v="Lynn Smith"/>
    <s v="Consumer"/>
    <s v="United States"/>
    <x v="12"/>
    <x v="5"/>
    <n v="77036"/>
    <s v="Central"/>
    <s v="OFF-PA-10000483"/>
    <s v="Office Supplies"/>
    <s v="Paper"/>
    <s v="Xerox 19"/>
    <x v="4259"/>
    <n v="7"/>
    <n v="0.2"/>
    <n v="54.214999999999982"/>
  </r>
  <r>
    <n v="6051"/>
    <s v="CA-2015-153878"/>
    <d v="2015-04-25T00:00:00"/>
    <d v="2015-04-30T00:00:00"/>
    <s v="Standard Class"/>
    <s v="TS-21655"/>
    <s v="Trudy Schmidt"/>
    <s v="Consumer"/>
    <s v="United States"/>
    <x v="158"/>
    <x v="6"/>
    <n v="53209"/>
    <s v="Central"/>
    <s v="OFF-AR-10000658"/>
    <s v="Office Supplies"/>
    <s v="Art"/>
    <s v="Newell 324"/>
    <x v="2495"/>
    <n v="5"/>
    <n v="0"/>
    <n v="16.170000000000002"/>
  </r>
  <r>
    <n v="6052"/>
    <s v="CA-2015-153878"/>
    <d v="2015-04-25T00:00:00"/>
    <d v="2015-04-30T00:00:00"/>
    <s v="Standard Class"/>
    <s v="TS-21655"/>
    <s v="Trudy Schmidt"/>
    <s v="Consumer"/>
    <s v="United States"/>
    <x v="158"/>
    <x v="6"/>
    <n v="53209"/>
    <s v="Central"/>
    <s v="OFF-AP-10001205"/>
    <s v="Office Supplies"/>
    <s v="Appliances"/>
    <s v="Belkin 5 Outlet SurgeMaster Power Centers"/>
    <x v="4260"/>
    <n v="5"/>
    <n v="0"/>
    <n v="76.27200000000002"/>
  </r>
  <r>
    <n v="6053"/>
    <s v="CA-2016-124016"/>
    <d v="2016-09-23T00:00:00"/>
    <d v="2016-09-26T00:00:00"/>
    <s v="Second Class"/>
    <s v="JS-15940"/>
    <s v="Joni Sundaresam"/>
    <s v="Home Office"/>
    <s v="United States"/>
    <x v="152"/>
    <x v="24"/>
    <n v="43130"/>
    <s v="East"/>
    <s v="OFF-PA-10002586"/>
    <s v="Office Supplies"/>
    <s v="Paper"/>
    <s v="Xerox 1970"/>
    <x v="1655"/>
    <n v="3"/>
    <n v="0.2"/>
    <n v="4.0338000000000003"/>
  </r>
  <r>
    <n v="6054"/>
    <s v="CA-2016-124016"/>
    <d v="2016-09-23T00:00:00"/>
    <d v="2016-09-26T00:00:00"/>
    <s v="Second Class"/>
    <s v="JS-15940"/>
    <s v="Joni Sundaresam"/>
    <s v="Home Office"/>
    <s v="United States"/>
    <x v="152"/>
    <x v="24"/>
    <n v="43130"/>
    <s v="East"/>
    <s v="FUR-FU-10004963"/>
    <s v="Furniture"/>
    <s v="Furnishings"/>
    <s v="Eldon 400 Class Desk Accessories, Black Carbon"/>
    <x v="4261"/>
    <n v="4"/>
    <n v="0.2"/>
    <n v="7.7000000000000028"/>
  </r>
  <r>
    <n v="6055"/>
    <s v="CA-2016-124016"/>
    <d v="2016-09-23T00:00:00"/>
    <d v="2016-09-26T00:00:00"/>
    <s v="Second Class"/>
    <s v="JS-15940"/>
    <s v="Joni Sundaresam"/>
    <s v="Home Office"/>
    <s v="United States"/>
    <x v="152"/>
    <x v="24"/>
    <n v="43130"/>
    <s v="East"/>
    <s v="OFF-BI-10002071"/>
    <s v="Office Supplies"/>
    <s v="Binders"/>
    <s v="Fellowes Black Plastic Comb Bindings"/>
    <x v="4262"/>
    <n v="7"/>
    <n v="0.7"/>
    <n v="-9.7607999999999961"/>
  </r>
  <r>
    <n v="6056"/>
    <s v="CA-2016-113551"/>
    <d v="2016-08-18T00:00:00"/>
    <d v="2016-08-20T00:00:00"/>
    <s v="First Class"/>
    <s v="NF-18385"/>
    <s v="Natalie Fritzler"/>
    <s v="Consumer"/>
    <s v="United States"/>
    <x v="380"/>
    <x v="5"/>
    <n v="78539"/>
    <s v="Central"/>
    <s v="OFF-BI-10001617"/>
    <s v="Office Supplies"/>
    <s v="Binders"/>
    <s v="GBC Wire Binding Combs"/>
    <x v="4263"/>
    <n v="1"/>
    <n v="0.8"/>
    <n v="-3.4122000000000003"/>
  </r>
  <r>
    <n v="6057"/>
    <s v="CA-2016-113551"/>
    <d v="2016-08-18T00:00:00"/>
    <d v="2016-08-20T00:00:00"/>
    <s v="First Class"/>
    <s v="NF-18385"/>
    <s v="Natalie Fritzler"/>
    <s v="Consumer"/>
    <s v="United States"/>
    <x v="380"/>
    <x v="5"/>
    <n v="78539"/>
    <s v="Central"/>
    <s v="OFF-PA-10004665"/>
    <s v="Office Supplies"/>
    <s v="Paper"/>
    <s v="Advantus Motivational Note Cards"/>
    <x v="1348"/>
    <n v="8"/>
    <n v="0.2"/>
    <n v="30.391999999999996"/>
  </r>
  <r>
    <n v="6058"/>
    <s v="CA-2014-107524"/>
    <d v="2014-03-02T00:00:00"/>
    <d v="2014-03-08T00:00:00"/>
    <s v="Standard Class"/>
    <s v="KN-16705"/>
    <s v="Kristina Nunn"/>
    <s v="Home Office"/>
    <s v="United States"/>
    <x v="20"/>
    <x v="15"/>
    <n v="10009"/>
    <s v="East"/>
    <s v="OFF-EN-10001990"/>
    <s v="Office Supplies"/>
    <s v="Envelopes"/>
    <s v="Staple envelope"/>
    <x v="716"/>
    <n v="2"/>
    <n v="0"/>
    <n v="5.3391999999999991"/>
  </r>
  <r>
    <n v="6059"/>
    <s v="CA-2014-107524"/>
    <d v="2014-03-02T00:00:00"/>
    <d v="2014-03-08T00:00:00"/>
    <s v="Standard Class"/>
    <s v="KN-16705"/>
    <s v="Kristina Nunn"/>
    <s v="Home Office"/>
    <s v="United States"/>
    <x v="20"/>
    <x v="15"/>
    <n v="10009"/>
    <s v="East"/>
    <s v="OFF-PA-10000587"/>
    <s v="Office Supplies"/>
    <s v="Paper"/>
    <s v="Array Parchment Paper, Assorted Colors"/>
    <x v="3441"/>
    <n v="5"/>
    <n v="0"/>
    <n v="17.472000000000001"/>
  </r>
  <r>
    <n v="6060"/>
    <s v="CA-2014-138072"/>
    <d v="2014-12-30T00:00:00"/>
    <d v="2015-01-03T00:00:00"/>
    <s v="Standard Class"/>
    <s v="GA-14725"/>
    <s v="Guy Armstrong"/>
    <s v="Consumer"/>
    <s v="United States"/>
    <x v="10"/>
    <x v="9"/>
    <n v="19120"/>
    <s v="East"/>
    <s v="TEC-AC-10004859"/>
    <s v="Technology"/>
    <s v="Accessories"/>
    <s v="Maxell Pro 80 Minute CD-R, 10/Pack"/>
    <x v="893"/>
    <n v="2"/>
    <n v="0.2"/>
    <n v="6.9920000000000009"/>
  </r>
  <r>
    <n v="6061"/>
    <s v="CA-2015-134201"/>
    <d v="2015-04-10T00:00:00"/>
    <d v="2015-04-16T00:00:00"/>
    <s v="Standard Class"/>
    <s v="EH-14125"/>
    <s v="Eugene Hildebrand"/>
    <s v="Home Office"/>
    <s v="United States"/>
    <x v="30"/>
    <x v="15"/>
    <n v="14609"/>
    <s v="East"/>
    <s v="OFF-ST-10001476"/>
    <s v="Office Supplies"/>
    <s v="Storage"/>
    <s v="Steel Personal Filing/Posting Tote"/>
    <x v="4264"/>
    <n v="4"/>
    <n v="0"/>
    <n v="38.350800000000007"/>
  </r>
  <r>
    <n v="6062"/>
    <s v="CA-2015-134201"/>
    <d v="2015-04-10T00:00:00"/>
    <d v="2015-04-16T00:00:00"/>
    <s v="Standard Class"/>
    <s v="EH-14125"/>
    <s v="Eugene Hildebrand"/>
    <s v="Home Office"/>
    <s v="United States"/>
    <x v="30"/>
    <x v="15"/>
    <n v="14609"/>
    <s v="East"/>
    <s v="OFF-AR-10002804"/>
    <s v="Office Supplies"/>
    <s v="Art"/>
    <s v="Faber Castell Col-Erase Pencils"/>
    <x v="1865"/>
    <n v="3"/>
    <n v="0"/>
    <n v="6.0147000000000004"/>
  </r>
  <r>
    <n v="6063"/>
    <s v="CA-2015-111780"/>
    <d v="2015-12-25T00:00:00"/>
    <d v="2015-12-30T00:00:00"/>
    <s v="Second Class"/>
    <s v="RA-19285"/>
    <s v="Ralph Arnett"/>
    <s v="Consumer"/>
    <s v="United States"/>
    <x v="70"/>
    <x v="1"/>
    <n v="92037"/>
    <s v="West"/>
    <s v="TEC-CO-10004202"/>
    <s v="Technology"/>
    <s v="Copiers"/>
    <s v="Brother DCP1000 Digital 3 in 1 Multifunction Machine"/>
    <x v="4265"/>
    <n v="5"/>
    <n v="0.2"/>
    <n v="224.99249999999995"/>
  </r>
  <r>
    <n v="6064"/>
    <s v="CA-2015-111780"/>
    <d v="2015-12-25T00:00:00"/>
    <d v="2015-12-30T00:00:00"/>
    <s v="Second Class"/>
    <s v="RA-19285"/>
    <s v="Ralph Arnett"/>
    <s v="Consumer"/>
    <s v="United States"/>
    <x v="70"/>
    <x v="1"/>
    <n v="92037"/>
    <s v="West"/>
    <s v="OFF-PA-10001307"/>
    <s v="Office Supplies"/>
    <s v="Paper"/>
    <s v="Important Message Pads, 50 4-1/4 x 5-1/2 Forms per Pad"/>
    <x v="4266"/>
    <n v="3"/>
    <n v="0"/>
    <n v="6.1739999999999995"/>
  </r>
  <r>
    <n v="6065"/>
    <s v="CA-2015-111780"/>
    <d v="2015-12-25T00:00:00"/>
    <d v="2015-12-30T00:00:00"/>
    <s v="Second Class"/>
    <s v="RA-19285"/>
    <s v="Ralph Arnett"/>
    <s v="Consumer"/>
    <s v="United States"/>
    <x v="70"/>
    <x v="1"/>
    <n v="92037"/>
    <s v="West"/>
    <s v="OFF-PA-10001667"/>
    <s v="Office Supplies"/>
    <s v="Paper"/>
    <s v="Great White Multi-Use Recycled Paper (20Lb. and 84 Bright)"/>
    <x v="1465"/>
    <n v="3"/>
    <n v="0"/>
    <n v="8.0730000000000004"/>
  </r>
  <r>
    <n v="6066"/>
    <s v="CA-2015-119942"/>
    <d v="2015-04-05T00:00:00"/>
    <d v="2015-04-07T00:00:00"/>
    <s v="First Class"/>
    <s v="TT-21070"/>
    <s v="Ted Trevino"/>
    <s v="Consumer"/>
    <s v="United States"/>
    <x v="10"/>
    <x v="9"/>
    <n v="19120"/>
    <s v="East"/>
    <s v="OFF-LA-10001569"/>
    <s v="Office Supplies"/>
    <s v="Labels"/>
    <s v="Avery 499"/>
    <x v="4267"/>
    <n v="6"/>
    <n v="0.2"/>
    <n v="7.7687999999999988"/>
  </r>
  <r>
    <n v="6067"/>
    <s v="CA-2015-151547"/>
    <d v="2015-01-17T00:00:00"/>
    <d v="2015-01-23T00:00:00"/>
    <s v="Standard Class"/>
    <s v="AH-10465"/>
    <s v="Amy Hunt"/>
    <s v="Consumer"/>
    <s v="United States"/>
    <x v="463"/>
    <x v="18"/>
    <n v="38134"/>
    <s v="South"/>
    <s v="OFF-SU-10000898"/>
    <s v="Office Supplies"/>
    <s v="Supplies"/>
    <s v="Acme Hot Forged Carbon Steel Scissors with Nickel-Plated Handles, 3 7/8&quot; Cut, 8&quot;L"/>
    <x v="4268"/>
    <n v="8"/>
    <n v="0.2"/>
    <n v="10.007999999999988"/>
  </r>
  <r>
    <n v="6068"/>
    <s v="CA-2017-166695"/>
    <d v="2017-05-20T00:00:00"/>
    <d v="2017-05-24T00:00:00"/>
    <s v="Standard Class"/>
    <s v="CC-12430"/>
    <s v="Chuck Clark"/>
    <s v="Home Office"/>
    <s v="United States"/>
    <x v="80"/>
    <x v="1"/>
    <n v="90712"/>
    <s v="West"/>
    <s v="FUR-CH-10000225"/>
    <s v="Furniture"/>
    <s v="Chairs"/>
    <s v="Global Geo Office Task Chair, Gray"/>
    <x v="4269"/>
    <n v="8"/>
    <n v="0.2"/>
    <n v="-97.176000000000073"/>
  </r>
  <r>
    <n v="6069"/>
    <s v="CA-2017-166695"/>
    <d v="2017-05-20T00:00:00"/>
    <d v="2017-05-24T00:00:00"/>
    <s v="Standard Class"/>
    <s v="CC-12430"/>
    <s v="Chuck Clark"/>
    <s v="Home Office"/>
    <s v="United States"/>
    <x v="80"/>
    <x v="1"/>
    <n v="90712"/>
    <s v="West"/>
    <s v="FUR-FU-10002191"/>
    <s v="Furniture"/>
    <s v="Furnishings"/>
    <s v="G.E. Halogen Desk Lamp Bulbs"/>
    <x v="4270"/>
    <n v="1"/>
    <n v="0"/>
    <n v="3.3504"/>
  </r>
  <r>
    <n v="6070"/>
    <s v="CA-2017-166695"/>
    <d v="2017-05-20T00:00:00"/>
    <d v="2017-05-24T00:00:00"/>
    <s v="Standard Class"/>
    <s v="CC-12430"/>
    <s v="Chuck Clark"/>
    <s v="Home Office"/>
    <s v="United States"/>
    <x v="80"/>
    <x v="1"/>
    <n v="90712"/>
    <s v="West"/>
    <s v="TEC-MA-10003176"/>
    <s v="Technology"/>
    <s v="Machines"/>
    <s v="Okidata B400 Printer"/>
    <x v="4271"/>
    <n v="1"/>
    <n v="0.2"/>
    <n v="38.609999999999957"/>
  </r>
  <r>
    <n v="6071"/>
    <s v="CA-2017-167542"/>
    <d v="2017-08-13T00:00:00"/>
    <d v="2017-08-20T00:00:00"/>
    <s v="Standard Class"/>
    <s v="KD-16495"/>
    <s v="Keith Dawkins"/>
    <s v="Corporate"/>
    <s v="United States"/>
    <x v="10"/>
    <x v="9"/>
    <n v="19120"/>
    <s v="East"/>
    <s v="OFF-LA-10004093"/>
    <s v="Office Supplies"/>
    <s v="Labels"/>
    <s v="Avery 486"/>
    <x v="1593"/>
    <n v="3"/>
    <n v="0.2"/>
    <n v="5.9210999999999983"/>
  </r>
  <r>
    <n v="6072"/>
    <s v="CA-2015-120901"/>
    <d v="2015-12-31T00:00:00"/>
    <d v="2016-01-04T00:00:00"/>
    <s v="Standard Class"/>
    <s v="BG-11035"/>
    <s v="Barry Gonzalez"/>
    <s v="Consumer"/>
    <s v="United States"/>
    <x v="89"/>
    <x v="5"/>
    <n v="78745"/>
    <s v="Central"/>
    <s v="OFF-ST-10000025"/>
    <s v="Office Supplies"/>
    <s v="Storage"/>
    <s v="Fellowes Stor/Drawer Steel Plus Storage Drawers"/>
    <x v="4272"/>
    <n v="2"/>
    <n v="0.2"/>
    <n v="-26.720400000000019"/>
  </r>
  <r>
    <n v="6073"/>
    <s v="CA-2015-120901"/>
    <d v="2015-12-31T00:00:00"/>
    <d v="2016-01-04T00:00:00"/>
    <s v="Standard Class"/>
    <s v="BG-11035"/>
    <s v="Barry Gonzalez"/>
    <s v="Consumer"/>
    <s v="United States"/>
    <x v="89"/>
    <x v="5"/>
    <n v="78745"/>
    <s v="Central"/>
    <s v="OFF-FA-10001561"/>
    <s v="Office Supplies"/>
    <s v="Fasteners"/>
    <s v="Stockwell Push Pins"/>
    <x v="4273"/>
    <n v="2"/>
    <n v="0.2"/>
    <n v="0.56679999999999997"/>
  </r>
  <r>
    <n v="6074"/>
    <s v="CA-2015-120901"/>
    <d v="2015-12-31T00:00:00"/>
    <d v="2016-01-04T00:00:00"/>
    <s v="Standard Class"/>
    <s v="BG-11035"/>
    <s v="Barry Gonzalez"/>
    <s v="Consumer"/>
    <s v="United States"/>
    <x v="89"/>
    <x v="5"/>
    <n v="78745"/>
    <s v="Central"/>
    <s v="OFF-SU-10001225"/>
    <s v="Office Supplies"/>
    <s v="Supplies"/>
    <s v="Staple remover"/>
    <x v="4274"/>
    <n v="2"/>
    <n v="0.2"/>
    <n v="-1.3248000000000004"/>
  </r>
  <r>
    <n v="6075"/>
    <s v="CA-2017-121398"/>
    <d v="2017-12-25T00:00:00"/>
    <d v="2017-12-29T00:00:00"/>
    <s v="Standard Class"/>
    <s v="FH-14365"/>
    <s v="Fred Hopkins"/>
    <s v="Corporate"/>
    <s v="United States"/>
    <x v="1"/>
    <x v="1"/>
    <n v="90008"/>
    <s v="West"/>
    <s v="OFF-BI-10001718"/>
    <s v="Office Supplies"/>
    <s v="Binders"/>
    <s v="GBC DocuBind P50 Personal Binding Machine"/>
    <x v="1860"/>
    <n v="3"/>
    <n v="0.2"/>
    <n v="51.823799999999999"/>
  </r>
  <r>
    <n v="6076"/>
    <s v="CA-2017-121398"/>
    <d v="2017-12-25T00:00:00"/>
    <d v="2017-12-29T00:00:00"/>
    <s v="Standard Class"/>
    <s v="FH-14365"/>
    <s v="Fred Hopkins"/>
    <s v="Corporate"/>
    <s v="United States"/>
    <x v="1"/>
    <x v="1"/>
    <n v="90008"/>
    <s v="West"/>
    <s v="OFF-ST-10002756"/>
    <s v="Office Supplies"/>
    <s v="Storage"/>
    <s v="Tennsco Stur-D-Stor Boltless Shelving, 5 Shelves, 24&quot; Deep, Sand"/>
    <x v="4275"/>
    <n v="2"/>
    <n v="0"/>
    <n v="2.7062000000000239"/>
  </r>
  <r>
    <n v="6077"/>
    <s v="CA-2016-151561"/>
    <d v="2016-09-01T00:00:00"/>
    <d v="2016-09-07T00:00:00"/>
    <s v="Standard Class"/>
    <s v="PG-18820"/>
    <s v="Patrick Gardner"/>
    <s v="Consumer"/>
    <s v="United States"/>
    <x v="20"/>
    <x v="15"/>
    <n v="10011"/>
    <s v="East"/>
    <s v="TEC-AC-10001432"/>
    <s v="Technology"/>
    <s v="Accessories"/>
    <s v="Enermax Aurora Lite Keyboard"/>
    <x v="515"/>
    <n v="6"/>
    <n v="0"/>
    <n v="206.31600000000006"/>
  </r>
  <r>
    <n v="6078"/>
    <s v="CA-2016-151561"/>
    <d v="2016-09-01T00:00:00"/>
    <d v="2016-09-07T00:00:00"/>
    <s v="Standard Class"/>
    <s v="PG-18820"/>
    <s v="Patrick Gardner"/>
    <s v="Consumer"/>
    <s v="United States"/>
    <x v="20"/>
    <x v="15"/>
    <n v="10011"/>
    <s v="East"/>
    <s v="TEC-AC-10003399"/>
    <s v="Technology"/>
    <s v="Accessories"/>
    <s v="Memorex Mini Travel Drive 64 GB USB 2.0 Flash Drive"/>
    <x v="4276"/>
    <n v="2"/>
    <n v="0"/>
    <n v="30.441600000000001"/>
  </r>
  <r>
    <n v="6079"/>
    <s v="CA-2016-151561"/>
    <d v="2016-09-01T00:00:00"/>
    <d v="2016-09-07T00:00:00"/>
    <s v="Standard Class"/>
    <s v="PG-18820"/>
    <s v="Patrick Gardner"/>
    <s v="Consumer"/>
    <s v="United States"/>
    <x v="20"/>
    <x v="15"/>
    <n v="10011"/>
    <s v="East"/>
    <s v="OFF-SU-10001574"/>
    <s v="Office Supplies"/>
    <s v="Supplies"/>
    <s v="Acme Value Line Scissors"/>
    <x v="1031"/>
    <n v="3"/>
    <n v="0"/>
    <n v="3.2849999999999993"/>
  </r>
  <r>
    <n v="6080"/>
    <s v="CA-2016-151561"/>
    <d v="2016-09-01T00:00:00"/>
    <d v="2016-09-07T00:00:00"/>
    <s v="Standard Class"/>
    <s v="PG-18820"/>
    <s v="Patrick Gardner"/>
    <s v="Consumer"/>
    <s v="United States"/>
    <x v="20"/>
    <x v="15"/>
    <n v="10011"/>
    <s v="East"/>
    <s v="FUR-FU-10004864"/>
    <s v="Furniture"/>
    <s v="Furnishings"/>
    <s v="Howard Miller 14-1/2&quot; Diameter Chrome Round Wall Clock"/>
    <x v="1868"/>
    <n v="3"/>
    <n v="0"/>
    <n v="61.382399999999997"/>
  </r>
  <r>
    <n v="6081"/>
    <s v="CA-2017-154676"/>
    <d v="2017-08-05T00:00:00"/>
    <d v="2017-08-08T00:00:00"/>
    <s v="First Class"/>
    <s v="NZ-18565"/>
    <s v="Nick Zandusky"/>
    <s v="Home Office"/>
    <s v="United States"/>
    <x v="12"/>
    <x v="5"/>
    <n v="77070"/>
    <s v="Central"/>
    <s v="OFF-ST-10001172"/>
    <s v="Office Supplies"/>
    <s v="Storage"/>
    <s v="Tennsco Lockers, Sand"/>
    <x v="4277"/>
    <n v="9"/>
    <n v="0.2"/>
    <n v="7.5527999999999977"/>
  </r>
  <r>
    <n v="6082"/>
    <s v="US-2014-165589"/>
    <d v="2014-02-18T00:00:00"/>
    <d v="2014-02-18T00:00:00"/>
    <s v="Same Day"/>
    <s v="TB-21595"/>
    <s v="Troy Blackwell"/>
    <s v="Consumer"/>
    <s v="United States"/>
    <x v="270"/>
    <x v="5"/>
    <n v="79424"/>
    <s v="Central"/>
    <s v="FUR-FU-10002396"/>
    <s v="Furniture"/>
    <s v="Furnishings"/>
    <s v="DAX Copper Panel Document Frame, 5 x 7 Size"/>
    <x v="2855"/>
    <n v="5"/>
    <n v="0.6"/>
    <n v="-11.321999999999999"/>
  </r>
  <r>
    <n v="6083"/>
    <s v="US-2016-132577"/>
    <d v="2016-11-22T00:00:00"/>
    <d v="2016-11-27T00:00:00"/>
    <s v="Standard Class"/>
    <s v="JE-15475"/>
    <s v="Jeremy Ellison"/>
    <s v="Consumer"/>
    <s v="United States"/>
    <x v="12"/>
    <x v="5"/>
    <n v="77095"/>
    <s v="Central"/>
    <s v="OFF-BI-10004040"/>
    <s v="Office Supplies"/>
    <s v="Binders"/>
    <s v="Wilson Jones Impact Binders"/>
    <x v="4278"/>
    <n v="6"/>
    <n v="0.8"/>
    <n v="-9.634800000000002"/>
  </r>
  <r>
    <n v="6084"/>
    <s v="US-2016-132577"/>
    <d v="2016-11-22T00:00:00"/>
    <d v="2016-11-27T00:00:00"/>
    <s v="Standard Class"/>
    <s v="JE-15475"/>
    <s v="Jeremy Ellison"/>
    <s v="Consumer"/>
    <s v="United States"/>
    <x v="12"/>
    <x v="5"/>
    <n v="77095"/>
    <s v="Central"/>
    <s v="OFF-AR-10003481"/>
    <s v="Office Supplies"/>
    <s v="Art"/>
    <s v="Newell 348"/>
    <x v="3452"/>
    <n v="9"/>
    <n v="0.2"/>
    <n v="2.6567999999999969"/>
  </r>
  <r>
    <n v="6085"/>
    <s v="US-2016-132577"/>
    <d v="2016-11-22T00:00:00"/>
    <d v="2016-11-27T00:00:00"/>
    <s v="Standard Class"/>
    <s v="JE-15475"/>
    <s v="Jeremy Ellison"/>
    <s v="Consumer"/>
    <s v="United States"/>
    <x v="12"/>
    <x v="5"/>
    <n v="77095"/>
    <s v="Central"/>
    <s v="TEC-AC-10000387"/>
    <s v="Technology"/>
    <s v="Accessories"/>
    <s v="KeyTronic KT800P2 - Keyboard - Black"/>
    <x v="4279"/>
    <n v="2"/>
    <n v="0.2"/>
    <n v="-0.60080000000000044"/>
  </r>
  <r>
    <n v="6086"/>
    <s v="US-2016-132577"/>
    <d v="2016-11-22T00:00:00"/>
    <d v="2016-11-27T00:00:00"/>
    <s v="Standard Class"/>
    <s v="JE-15475"/>
    <s v="Jeremy Ellison"/>
    <s v="Consumer"/>
    <s v="United States"/>
    <x v="12"/>
    <x v="5"/>
    <n v="77095"/>
    <s v="Central"/>
    <s v="OFF-LA-10000262"/>
    <s v="Office Supplies"/>
    <s v="Labels"/>
    <s v="Avery 494"/>
    <x v="4280"/>
    <n v="1"/>
    <n v="0.2"/>
    <n v="0.67859999999999987"/>
  </r>
  <r>
    <n v="6087"/>
    <s v="US-2016-132577"/>
    <d v="2016-11-22T00:00:00"/>
    <d v="2016-11-27T00:00:00"/>
    <s v="Standard Class"/>
    <s v="JE-15475"/>
    <s v="Jeremy Ellison"/>
    <s v="Consumer"/>
    <s v="United States"/>
    <x v="12"/>
    <x v="5"/>
    <n v="77095"/>
    <s v="Central"/>
    <s v="OFF-BI-10003196"/>
    <s v="Office Supplies"/>
    <s v="Binders"/>
    <s v="Accohide Poly Flexible Ring Binders"/>
    <x v="4281"/>
    <n v="6"/>
    <n v="0.8"/>
    <n v="-6.7320000000000011"/>
  </r>
  <r>
    <n v="6088"/>
    <s v="CA-2015-114048"/>
    <d v="2015-12-14T00:00:00"/>
    <d v="2015-12-18T00:00:00"/>
    <s v="Standard Class"/>
    <s v="EH-13945"/>
    <s v="Eric Hoffmann"/>
    <s v="Consumer"/>
    <s v="United States"/>
    <x v="116"/>
    <x v="1"/>
    <n v="92627"/>
    <s v="West"/>
    <s v="FUR-FU-10004351"/>
    <s v="Furniture"/>
    <s v="Furnishings"/>
    <s v="Staple-based wall hangings"/>
    <x v="4172"/>
    <n v="3"/>
    <n v="0"/>
    <n v="12.856800000000002"/>
  </r>
  <r>
    <n v="6089"/>
    <s v="CA-2015-137281"/>
    <d v="2015-06-13T00:00:00"/>
    <d v="2015-06-17T00:00:00"/>
    <s v="Standard Class"/>
    <s v="BF-10975"/>
    <s v="Barbara Fisher"/>
    <s v="Corporate"/>
    <s v="United States"/>
    <x v="185"/>
    <x v="32"/>
    <n v="30076"/>
    <s v="South"/>
    <s v="OFF-PA-10001870"/>
    <s v="Office Supplies"/>
    <s v="Paper"/>
    <s v="Xerox 202"/>
    <x v="90"/>
    <n v="1"/>
    <n v="0"/>
    <n v="3.1104000000000003"/>
  </r>
  <r>
    <n v="6090"/>
    <s v="US-2017-162068"/>
    <d v="2017-12-28T00:00:00"/>
    <d v="2017-12-31T00:00:00"/>
    <s v="Second Class"/>
    <s v="PC-18745"/>
    <s v="Pamela Coakley"/>
    <s v="Corporate"/>
    <s v="United States"/>
    <x v="431"/>
    <x v="22"/>
    <n v="80538"/>
    <s v="West"/>
    <s v="OFF-BI-10002813"/>
    <s v="Office Supplies"/>
    <s v="Binders"/>
    <s v="Avery Reinforcements for Hole-Punch Pages"/>
    <x v="1473"/>
    <n v="2"/>
    <n v="0.7"/>
    <n v="-0.98999999999999977"/>
  </r>
  <r>
    <n v="6091"/>
    <s v="CA-2017-100111"/>
    <d v="2017-09-20T00:00:00"/>
    <d v="2017-09-26T00:00:00"/>
    <s v="Standard Class"/>
    <s v="SV-20365"/>
    <s v="Seth Vernon"/>
    <s v="Consumer"/>
    <s v="United States"/>
    <x v="20"/>
    <x v="15"/>
    <n v="10035"/>
    <s v="East"/>
    <s v="FUR-CH-10003846"/>
    <s v="Furniture"/>
    <s v="Chairs"/>
    <s v="Hon Valutask Swivel Chairs"/>
    <x v="4282"/>
    <n v="3"/>
    <n v="0.1"/>
    <n v="18.176400000000008"/>
  </r>
  <r>
    <n v="6092"/>
    <s v="CA-2017-100111"/>
    <d v="2017-09-20T00:00:00"/>
    <d v="2017-09-26T00:00:00"/>
    <s v="Standard Class"/>
    <s v="SV-20365"/>
    <s v="Seth Vernon"/>
    <s v="Consumer"/>
    <s v="United States"/>
    <x v="20"/>
    <x v="15"/>
    <n v="10035"/>
    <s v="East"/>
    <s v="TEC-AC-10002647"/>
    <s v="Technology"/>
    <s v="Accessories"/>
    <s v="Logitech Wireless Boombox Speaker - portable - wireless, wired"/>
    <x v="4283"/>
    <n v="2"/>
    <n v="0"/>
    <n v="95.759999999999991"/>
  </r>
  <r>
    <n v="6093"/>
    <s v="CA-2017-100111"/>
    <d v="2017-09-20T00:00:00"/>
    <d v="2017-09-26T00:00:00"/>
    <s v="Standard Class"/>
    <s v="SV-20365"/>
    <s v="Seth Vernon"/>
    <s v="Consumer"/>
    <s v="United States"/>
    <x v="20"/>
    <x v="15"/>
    <n v="10035"/>
    <s v="East"/>
    <s v="OFF-PA-10000807"/>
    <s v="Office Supplies"/>
    <s v="Paper"/>
    <s v="TOPS &quot;Important Message&quot; Pads, Canary, 4-1/4 x 5-1/2, 50 Sheets per Pad"/>
    <x v="1811"/>
    <n v="9"/>
    <n v="0"/>
    <n v="18.104400000000002"/>
  </r>
  <r>
    <n v="6094"/>
    <s v="CA-2017-100111"/>
    <d v="2017-09-20T00:00:00"/>
    <d v="2017-09-26T00:00:00"/>
    <s v="Standard Class"/>
    <s v="SV-20365"/>
    <s v="Seth Vernon"/>
    <s v="Consumer"/>
    <s v="United States"/>
    <x v="20"/>
    <x v="15"/>
    <n v="10035"/>
    <s v="East"/>
    <s v="TEC-AC-10001465"/>
    <s v="Technology"/>
    <s v="Accessories"/>
    <s v="SanDisk Cruzer 64 GB USB Flash Drive"/>
    <x v="3720"/>
    <n v="2"/>
    <n v="0"/>
    <n v="21.791999999999994"/>
  </r>
  <r>
    <n v="6095"/>
    <s v="CA-2017-100111"/>
    <d v="2017-09-20T00:00:00"/>
    <d v="2017-09-26T00:00:00"/>
    <s v="Standard Class"/>
    <s v="SV-20365"/>
    <s v="Seth Vernon"/>
    <s v="Consumer"/>
    <s v="United States"/>
    <x v="20"/>
    <x v="15"/>
    <n v="10035"/>
    <s v="East"/>
    <s v="OFF-ST-10000615"/>
    <s v="Office Supplies"/>
    <s v="Storage"/>
    <s v="SimpliFile Personal File, Black Granite, 15w x 6-15/16d x 11-1/4h"/>
    <x v="4284"/>
    <n v="4"/>
    <n v="0"/>
    <n v="12.712000000000003"/>
  </r>
  <r>
    <n v="6096"/>
    <s v="CA-2017-100111"/>
    <d v="2017-09-20T00:00:00"/>
    <d v="2017-09-26T00:00:00"/>
    <s v="Standard Class"/>
    <s v="SV-20365"/>
    <s v="Seth Vernon"/>
    <s v="Consumer"/>
    <s v="United States"/>
    <x v="20"/>
    <x v="15"/>
    <n v="10035"/>
    <s v="East"/>
    <s v="OFF-PA-10002713"/>
    <s v="Office Supplies"/>
    <s v="Paper"/>
    <s v="Adams Phone Message Book, 200 Message Capacity, 8 1/16” x 11”"/>
    <x v="1288"/>
    <n v="2"/>
    <n v="0"/>
    <n v="6.3295999999999992"/>
  </r>
  <r>
    <n v="6097"/>
    <s v="CA-2017-100111"/>
    <d v="2017-09-20T00:00:00"/>
    <d v="2017-09-26T00:00:00"/>
    <s v="Standard Class"/>
    <s v="SV-20365"/>
    <s v="Seth Vernon"/>
    <s v="Consumer"/>
    <s v="United States"/>
    <x v="20"/>
    <x v="15"/>
    <n v="10035"/>
    <s v="East"/>
    <s v="FUR-CH-10003061"/>
    <s v="Furniture"/>
    <s v="Chairs"/>
    <s v="Global Leather Task Chair, Black"/>
    <x v="4285"/>
    <n v="1"/>
    <n v="0.1"/>
    <n v="8.0990999999999875"/>
  </r>
  <r>
    <n v="6098"/>
    <s v="CA-2017-100111"/>
    <d v="2017-09-20T00:00:00"/>
    <d v="2017-09-26T00:00:00"/>
    <s v="Standard Class"/>
    <s v="SV-20365"/>
    <s v="Seth Vernon"/>
    <s v="Consumer"/>
    <s v="United States"/>
    <x v="20"/>
    <x v="15"/>
    <n v="10035"/>
    <s v="East"/>
    <s v="OFF-BI-10000343"/>
    <s v="Office Supplies"/>
    <s v="Binders"/>
    <s v="Pressboard Covers with Storage Hooks, 9 1/2&quot; x 11&quot;, Light Blue"/>
    <x v="696"/>
    <n v="3"/>
    <n v="0.2"/>
    <n v="3.9770999999999996"/>
  </r>
  <r>
    <n v="6099"/>
    <s v="CA-2017-100111"/>
    <d v="2017-09-20T00:00:00"/>
    <d v="2017-09-26T00:00:00"/>
    <s v="Standard Class"/>
    <s v="SV-20365"/>
    <s v="Seth Vernon"/>
    <s v="Consumer"/>
    <s v="United States"/>
    <x v="20"/>
    <x v="15"/>
    <n v="10035"/>
    <s v="East"/>
    <s v="OFF-FA-10000304"/>
    <s v="Office Supplies"/>
    <s v="Fasteners"/>
    <s v="Advantus Push Pins"/>
    <x v="1009"/>
    <n v="2"/>
    <n v="0"/>
    <n v="1.7876000000000003"/>
  </r>
  <r>
    <n v="6100"/>
    <s v="CA-2017-100111"/>
    <d v="2017-09-20T00:00:00"/>
    <d v="2017-09-26T00:00:00"/>
    <s v="Standard Class"/>
    <s v="SV-20365"/>
    <s v="Seth Vernon"/>
    <s v="Consumer"/>
    <s v="United States"/>
    <x v="20"/>
    <x v="15"/>
    <n v="10035"/>
    <s v="East"/>
    <s v="FUR-CH-10004086"/>
    <s v="Furniture"/>
    <s v="Chairs"/>
    <s v="Hon 4070 Series Pagoda Armless Upholstered Stacking Chairs"/>
    <x v="4286"/>
    <n v="11"/>
    <n v="0.1"/>
    <n v="609.71569999999997"/>
  </r>
  <r>
    <n v="6101"/>
    <s v="CA-2017-100111"/>
    <d v="2017-09-20T00:00:00"/>
    <d v="2017-09-26T00:00:00"/>
    <s v="Standard Class"/>
    <s v="SV-20365"/>
    <s v="Seth Vernon"/>
    <s v="Consumer"/>
    <s v="United States"/>
    <x v="20"/>
    <x v="15"/>
    <n v="10035"/>
    <s v="East"/>
    <s v="TEC-PH-10002885"/>
    <s v="Technology"/>
    <s v="Phones"/>
    <s v="Apple iPhone 5"/>
    <x v="4287"/>
    <n v="2"/>
    <n v="0"/>
    <n v="350.90820000000008"/>
  </r>
  <r>
    <n v="6102"/>
    <s v="CA-2017-100111"/>
    <d v="2017-09-20T00:00:00"/>
    <d v="2017-09-26T00:00:00"/>
    <s v="Standard Class"/>
    <s v="SV-20365"/>
    <s v="Seth Vernon"/>
    <s v="Consumer"/>
    <s v="United States"/>
    <x v="20"/>
    <x v="15"/>
    <n v="10035"/>
    <s v="East"/>
    <s v="FUR-CH-10001215"/>
    <s v="Furniture"/>
    <s v="Chairs"/>
    <s v="Global Troy Executive Leather Low-Back Tilter"/>
    <x v="4288"/>
    <n v="5"/>
    <n v="0.1"/>
    <n v="375.73500000000001"/>
  </r>
  <r>
    <n v="6103"/>
    <s v="CA-2017-100111"/>
    <d v="2017-09-20T00:00:00"/>
    <d v="2017-09-26T00:00:00"/>
    <s v="Standard Class"/>
    <s v="SV-20365"/>
    <s v="Seth Vernon"/>
    <s v="Consumer"/>
    <s v="United States"/>
    <x v="20"/>
    <x v="15"/>
    <n v="10035"/>
    <s v="East"/>
    <s v="TEC-PH-10000215"/>
    <s v="Technology"/>
    <s v="Phones"/>
    <s v="Plantronics Cordless Phone Headset with In-line Volume - M214C"/>
    <x v="1245"/>
    <n v="3"/>
    <n v="0"/>
    <n v="28.309500000000007"/>
  </r>
  <r>
    <n v="6104"/>
    <s v="CA-2017-100111"/>
    <d v="2017-09-20T00:00:00"/>
    <d v="2017-09-26T00:00:00"/>
    <s v="Standard Class"/>
    <s v="SV-20365"/>
    <s v="Seth Vernon"/>
    <s v="Consumer"/>
    <s v="United States"/>
    <x v="20"/>
    <x v="15"/>
    <n v="10035"/>
    <s v="East"/>
    <s v="TEC-AC-10001998"/>
    <s v="Technology"/>
    <s v="Accessories"/>
    <s v="Logitech LS21 Speaker System - PC Multimedia - 2.1-CH - Wired"/>
    <x v="1543"/>
    <n v="3"/>
    <n v="0"/>
    <n v="20.389799999999994"/>
  </r>
  <r>
    <n v="6105"/>
    <s v="US-2017-132381"/>
    <d v="2017-08-22T00:00:00"/>
    <d v="2017-08-24T00:00:00"/>
    <s v="First Class"/>
    <s v="Dp-13240"/>
    <s v="Dean percer"/>
    <s v="Home Office"/>
    <s v="United States"/>
    <x v="10"/>
    <x v="9"/>
    <n v="19143"/>
    <s v="East"/>
    <s v="FUR-TA-10002356"/>
    <s v="Furniture"/>
    <s v="Tables"/>
    <s v="Bevis Boat-Shaped Conference Table"/>
    <x v="4289"/>
    <n v="2"/>
    <n v="0.4"/>
    <n v="-83.875200000000035"/>
  </r>
  <r>
    <n v="6106"/>
    <s v="CA-2015-147011"/>
    <d v="2015-06-18T00:00:00"/>
    <d v="2015-06-22T00:00:00"/>
    <s v="Standard Class"/>
    <s v="HR-14830"/>
    <s v="Harold Ryan"/>
    <s v="Corporate"/>
    <s v="United States"/>
    <x v="100"/>
    <x v="2"/>
    <n v="33178"/>
    <s v="South"/>
    <s v="OFF-AR-10002399"/>
    <s v="Office Supplies"/>
    <s v="Art"/>
    <s v="Dixon Prang Watercolor Pencils, 10-Color Set with Brush"/>
    <x v="4290"/>
    <n v="4"/>
    <n v="0.2"/>
    <n v="3.5783999999999998"/>
  </r>
  <r>
    <n v="6107"/>
    <s v="CA-2014-120852"/>
    <d v="2014-12-20T00:00:00"/>
    <d v="2014-12-25T00:00:00"/>
    <s v="Standard Class"/>
    <s v="WB-21850"/>
    <s v="William Brown"/>
    <s v="Consumer"/>
    <s v="United States"/>
    <x v="55"/>
    <x v="5"/>
    <n v="75051"/>
    <s v="Central"/>
    <s v="OFF-AP-10001563"/>
    <s v="Office Supplies"/>
    <s v="Appliances"/>
    <s v="Belkin Premiere Surge Master II 8-outlet surge protector"/>
    <x v="4291"/>
    <n v="2"/>
    <n v="0.8"/>
    <n v="-49.551600000000022"/>
  </r>
  <r>
    <n v="6108"/>
    <s v="CA-2014-120852"/>
    <d v="2014-12-20T00:00:00"/>
    <d v="2014-12-25T00:00:00"/>
    <s v="Standard Class"/>
    <s v="WB-21850"/>
    <s v="William Brown"/>
    <s v="Consumer"/>
    <s v="United States"/>
    <x v="55"/>
    <x v="5"/>
    <n v="75051"/>
    <s v="Central"/>
    <s v="TEC-AC-10004510"/>
    <s v="Technology"/>
    <s v="Accessories"/>
    <s v="Logitech Desktop MK120 Mouse and keyboard Combo"/>
    <x v="4292"/>
    <n v="5"/>
    <n v="0.2"/>
    <n v="-8.1800000000000033"/>
  </r>
  <r>
    <n v="6109"/>
    <s v="CA-2016-150007"/>
    <d v="2016-09-11T00:00:00"/>
    <d v="2016-09-16T00:00:00"/>
    <s v="Standard Class"/>
    <s v="AS-10090"/>
    <s v="Adam Shillingsburg"/>
    <s v="Consumer"/>
    <s v="United States"/>
    <x v="22"/>
    <x v="10"/>
    <n v="60653"/>
    <s v="Central"/>
    <s v="OFF-LA-10001982"/>
    <s v="Office Supplies"/>
    <s v="Labels"/>
    <s v="Smead Alpha-Z Color-Coded Name Labels First Letter Starter Set"/>
    <x v="1628"/>
    <n v="2"/>
    <n v="0.2"/>
    <n v="2.0999999999999996"/>
  </r>
  <r>
    <n v="6110"/>
    <s v="CA-2016-150007"/>
    <d v="2016-09-11T00:00:00"/>
    <d v="2016-09-16T00:00:00"/>
    <s v="Standard Class"/>
    <s v="AS-10090"/>
    <s v="Adam Shillingsburg"/>
    <s v="Consumer"/>
    <s v="United States"/>
    <x v="22"/>
    <x v="10"/>
    <n v="60653"/>
    <s v="Central"/>
    <s v="OFF-BI-10004141"/>
    <s v="Office Supplies"/>
    <s v="Binders"/>
    <s v="Insertable Tab Indexes For Data Binders"/>
    <x v="4293"/>
    <n v="3"/>
    <n v="0.8"/>
    <n v="-3.2436000000000016"/>
  </r>
  <r>
    <n v="6111"/>
    <s v="CA-2016-124590"/>
    <d v="2016-11-12T00:00:00"/>
    <d v="2016-11-16T00:00:00"/>
    <s v="Standard Class"/>
    <s v="SP-20920"/>
    <s v="Susan Pistek"/>
    <s v="Consumer"/>
    <s v="United States"/>
    <x v="215"/>
    <x v="24"/>
    <n v="44134"/>
    <s v="East"/>
    <s v="FUR-CH-10004495"/>
    <s v="Furniture"/>
    <s v="Chairs"/>
    <s v="Global Leather and Oak Executive Chair, Black"/>
    <x v="4294"/>
    <n v="7"/>
    <n v="0.3"/>
    <n v="-21.068600000000174"/>
  </r>
  <r>
    <n v="6112"/>
    <s v="CA-2016-124590"/>
    <d v="2016-11-12T00:00:00"/>
    <d v="2016-11-16T00:00:00"/>
    <s v="Standard Class"/>
    <s v="SP-20920"/>
    <s v="Susan Pistek"/>
    <s v="Consumer"/>
    <s v="United States"/>
    <x v="215"/>
    <x v="24"/>
    <n v="44134"/>
    <s v="East"/>
    <s v="OFF-AP-10002311"/>
    <s v="Office Supplies"/>
    <s v="Appliances"/>
    <s v="Holmes Replacement Filter for HEPA Air Cleaner, Very Large Room, HEPA Filter"/>
    <x v="4295"/>
    <n v="2"/>
    <n v="0.2"/>
    <n v="33.028800000000004"/>
  </r>
  <r>
    <n v="6113"/>
    <s v="CA-2016-124590"/>
    <d v="2016-11-12T00:00:00"/>
    <d v="2016-11-16T00:00:00"/>
    <s v="Standard Class"/>
    <s v="SP-20920"/>
    <s v="Susan Pistek"/>
    <s v="Consumer"/>
    <s v="United States"/>
    <x v="215"/>
    <x v="24"/>
    <n v="44134"/>
    <s v="East"/>
    <s v="OFF-FA-10000585"/>
    <s v="Office Supplies"/>
    <s v="Fasteners"/>
    <s v="OIC Bulk Pack Metal Binder Clips"/>
    <x v="4296"/>
    <n v="6"/>
    <n v="0.2"/>
    <n v="5.4443999999999999"/>
  </r>
  <r>
    <n v="6114"/>
    <s v="CA-2016-124590"/>
    <d v="2016-11-12T00:00:00"/>
    <d v="2016-11-16T00:00:00"/>
    <s v="Standard Class"/>
    <s v="SP-20920"/>
    <s v="Susan Pistek"/>
    <s v="Consumer"/>
    <s v="United States"/>
    <x v="215"/>
    <x v="24"/>
    <n v="44134"/>
    <s v="East"/>
    <s v="FUR-CH-10000454"/>
    <s v="Furniture"/>
    <s v="Chairs"/>
    <s v="Hon Deluxe Fabric Upholstered Stacking Chairs, Rounded Back"/>
    <x v="4297"/>
    <n v="9"/>
    <n v="0.3"/>
    <n v="0"/>
  </r>
  <r>
    <n v="6115"/>
    <s v="CA-2016-124590"/>
    <d v="2016-11-12T00:00:00"/>
    <d v="2016-11-16T00:00:00"/>
    <s v="Standard Class"/>
    <s v="SP-20920"/>
    <s v="Susan Pistek"/>
    <s v="Consumer"/>
    <s v="United States"/>
    <x v="215"/>
    <x v="24"/>
    <n v="44134"/>
    <s v="East"/>
    <s v="FUR-CH-10003746"/>
    <s v="Furniture"/>
    <s v="Chairs"/>
    <s v="Hon 4070 Series Pagoda Round Back Stacking Chairs"/>
    <x v="4298"/>
    <n v="2"/>
    <n v="0.3"/>
    <n v="-12.839199999999977"/>
  </r>
  <r>
    <n v="6116"/>
    <s v="CA-2016-133802"/>
    <d v="2016-03-14T00:00:00"/>
    <d v="2016-03-20T00:00:00"/>
    <s v="Standard Class"/>
    <s v="SP-20650"/>
    <s v="Stephanie Phelps"/>
    <s v="Corporate"/>
    <s v="United States"/>
    <x v="464"/>
    <x v="1"/>
    <n v="94061"/>
    <s v="West"/>
    <s v="OFF-BI-10003291"/>
    <s v="Office Supplies"/>
    <s v="Binders"/>
    <s v="Wilson Jones Leather-Like Binders with DublLock Round Rings"/>
    <x v="4299"/>
    <n v="6"/>
    <n v="0.2"/>
    <n v="14.142599999999996"/>
  </r>
  <r>
    <n v="6117"/>
    <s v="US-2016-113677"/>
    <d v="2016-11-13T00:00:00"/>
    <d v="2016-11-19T00:00:00"/>
    <s v="Standard Class"/>
    <s v="CM-12655"/>
    <s v="Corinna Mitchell"/>
    <s v="Home Office"/>
    <s v="United States"/>
    <x v="20"/>
    <x v="15"/>
    <n v="10011"/>
    <s v="East"/>
    <s v="TEC-PH-10002114"/>
    <s v="Technology"/>
    <s v="Phones"/>
    <s v="Xiaomi Mi3"/>
    <x v="4300"/>
    <n v="4"/>
    <n v="0"/>
    <n v="592.78960000000006"/>
  </r>
  <r>
    <n v="6118"/>
    <s v="US-2016-113677"/>
    <d v="2016-11-13T00:00:00"/>
    <d v="2016-11-19T00:00:00"/>
    <s v="Standard Class"/>
    <s v="CM-12655"/>
    <s v="Corinna Mitchell"/>
    <s v="Home Office"/>
    <s v="United States"/>
    <x v="20"/>
    <x v="15"/>
    <n v="10011"/>
    <s v="East"/>
    <s v="OFF-LA-10001569"/>
    <s v="Office Supplies"/>
    <s v="Labels"/>
    <s v="Avery 499"/>
    <x v="1830"/>
    <n v="3"/>
    <n v="0"/>
    <n v="6.8723999999999998"/>
  </r>
  <r>
    <n v="6119"/>
    <s v="CA-2017-143378"/>
    <d v="2017-09-19T00:00:00"/>
    <d v="2017-09-25T00:00:00"/>
    <s v="Standard Class"/>
    <s v="JR-16210"/>
    <s v="Justin Ritter"/>
    <s v="Corporate"/>
    <s v="United States"/>
    <x v="24"/>
    <x v="21"/>
    <n v="97477"/>
    <s v="West"/>
    <s v="TEC-PH-10001425"/>
    <s v="Technology"/>
    <s v="Phones"/>
    <s v="Mophie Juice Pack Helium for iPhone"/>
    <x v="1837"/>
    <n v="3"/>
    <n v="0.2"/>
    <n v="19.197599999999994"/>
  </r>
  <r>
    <n v="6120"/>
    <s v="CA-2017-143378"/>
    <d v="2017-09-19T00:00:00"/>
    <d v="2017-09-25T00:00:00"/>
    <s v="Standard Class"/>
    <s v="JR-16210"/>
    <s v="Justin Ritter"/>
    <s v="Corporate"/>
    <s v="United States"/>
    <x v="24"/>
    <x v="21"/>
    <n v="97477"/>
    <s v="West"/>
    <s v="OFF-AR-10001915"/>
    <s v="Office Supplies"/>
    <s v="Art"/>
    <s v="Peel-Off China Markers"/>
    <x v="361"/>
    <n v="3"/>
    <n v="0.2"/>
    <n v="6.5538000000000007"/>
  </r>
  <r>
    <n v="6121"/>
    <s v="CA-2017-143378"/>
    <d v="2017-09-19T00:00:00"/>
    <d v="2017-09-25T00:00:00"/>
    <s v="Standard Class"/>
    <s v="JR-16210"/>
    <s v="Justin Ritter"/>
    <s v="Corporate"/>
    <s v="United States"/>
    <x v="24"/>
    <x v="21"/>
    <n v="97477"/>
    <s v="West"/>
    <s v="FUR-FU-10004864"/>
    <s v="Furniture"/>
    <s v="Furnishings"/>
    <s v="Howard Miller 14-1/2&quot; Diameter Chrome Round Wall Clock"/>
    <x v="4301"/>
    <n v="8"/>
    <n v="0.2"/>
    <n v="61.38239999999999"/>
  </r>
  <r>
    <n v="6122"/>
    <s v="CA-2017-143378"/>
    <d v="2017-09-19T00:00:00"/>
    <d v="2017-09-25T00:00:00"/>
    <s v="Standard Class"/>
    <s v="JR-16210"/>
    <s v="Justin Ritter"/>
    <s v="Corporate"/>
    <s v="United States"/>
    <x v="24"/>
    <x v="21"/>
    <n v="97477"/>
    <s v="West"/>
    <s v="FUR-BO-10001972"/>
    <s v="Furniture"/>
    <s v="Bookcases"/>
    <s v="O'Sullivan 4-Shelf Bookcase in Odessa Pine"/>
    <x v="1270"/>
    <n v="2"/>
    <n v="0.7"/>
    <n v="-128.2388"/>
  </r>
  <r>
    <n v="6123"/>
    <s v="CA-2017-152660"/>
    <d v="2017-12-04T00:00:00"/>
    <d v="2017-12-09T00:00:00"/>
    <s v="Standard Class"/>
    <s v="CB-12415"/>
    <s v="Christy Brittain"/>
    <s v="Consumer"/>
    <s v="United States"/>
    <x v="22"/>
    <x v="10"/>
    <n v="60610"/>
    <s v="Central"/>
    <s v="OFF-ST-10000532"/>
    <s v="Office Supplies"/>
    <s v="Storage"/>
    <s v="Advantus Rolling Drawer Organizers"/>
    <x v="3629"/>
    <n v="2"/>
    <n v="0.2"/>
    <n v="4.6175999999999995"/>
  </r>
  <r>
    <n v="6124"/>
    <s v="CA-2015-142139"/>
    <d v="2015-08-31T00:00:00"/>
    <d v="2015-09-05T00:00:00"/>
    <s v="Standard Class"/>
    <s v="SD-20485"/>
    <s v="Shirley Daniels"/>
    <s v="Home Office"/>
    <s v="United States"/>
    <x v="385"/>
    <x v="5"/>
    <n v="76021"/>
    <s v="Central"/>
    <s v="OFF-PA-10003883"/>
    <s v="Office Supplies"/>
    <s v="Paper"/>
    <s v="Message Book, Phone, Wirebound Standard Line Memo, 2 3/4&quot; X 5&quot;"/>
    <x v="3300"/>
    <n v="4"/>
    <n v="0.2"/>
    <n v="6.8119999999999994"/>
  </r>
  <r>
    <n v="6125"/>
    <s v="CA-2017-145772"/>
    <d v="2017-06-03T00:00:00"/>
    <d v="2017-06-07T00:00:00"/>
    <s v="Standard Class"/>
    <s v="SS-20140"/>
    <s v="Saphhira Shifley"/>
    <s v="Corporate"/>
    <s v="United States"/>
    <x v="1"/>
    <x v="1"/>
    <n v="90036"/>
    <s v="West"/>
    <s v="TEC-AC-10003038"/>
    <s v="Technology"/>
    <s v="Accessories"/>
    <s v="Kingston Digital DataTraveler 16GB USB 2.0"/>
    <x v="915"/>
    <n v="5"/>
    <n v="0"/>
    <n v="8.5024999999999942"/>
  </r>
  <r>
    <n v="6126"/>
    <s v="CA-2017-145772"/>
    <d v="2017-06-03T00:00:00"/>
    <d v="2017-06-07T00:00:00"/>
    <s v="Standard Class"/>
    <s v="SS-20140"/>
    <s v="Saphhira Shifley"/>
    <s v="Corporate"/>
    <s v="United States"/>
    <x v="1"/>
    <x v="1"/>
    <n v="90036"/>
    <s v="West"/>
    <s v="OFF-PA-10001593"/>
    <s v="Office Supplies"/>
    <s v="Paper"/>
    <s v="Xerox 1947"/>
    <x v="493"/>
    <n v="2"/>
    <n v="0"/>
    <n v="5.3819999999999997"/>
  </r>
  <r>
    <n v="6127"/>
    <s v="CA-2017-145772"/>
    <d v="2017-06-03T00:00:00"/>
    <d v="2017-06-07T00:00:00"/>
    <s v="Standard Class"/>
    <s v="SS-20140"/>
    <s v="Saphhira Shifley"/>
    <s v="Corporate"/>
    <s v="United States"/>
    <x v="1"/>
    <x v="1"/>
    <n v="90036"/>
    <s v="West"/>
    <s v="OFF-BI-10002049"/>
    <s v="Office Supplies"/>
    <s v="Binders"/>
    <s v="UniKeep View Case Binders"/>
    <x v="2970"/>
    <n v="1"/>
    <n v="0.2"/>
    <n v="1.2713999999999996"/>
  </r>
  <r>
    <n v="6128"/>
    <s v="CA-2016-124100"/>
    <d v="2016-03-31T00:00:00"/>
    <d v="2016-04-06T00:00:00"/>
    <s v="Standard Class"/>
    <s v="EH-13990"/>
    <s v="Erica Hackney"/>
    <s v="Consumer"/>
    <s v="United States"/>
    <x v="20"/>
    <x v="15"/>
    <n v="10009"/>
    <s v="East"/>
    <s v="FUR-CH-10003817"/>
    <s v="Furniture"/>
    <s v="Chairs"/>
    <s v="Global Value Steno Chair, Gray"/>
    <x v="4302"/>
    <n v="6"/>
    <n v="0.1"/>
    <n v="54.666000000000011"/>
  </r>
  <r>
    <n v="6129"/>
    <s v="US-2014-158400"/>
    <d v="2014-10-25T00:00:00"/>
    <d v="2014-10-28T00:00:00"/>
    <s v="First Class"/>
    <s v="AH-10030"/>
    <s v="Aaron Hawkins"/>
    <s v="Corporate"/>
    <s v="United States"/>
    <x v="8"/>
    <x v="1"/>
    <n v="94109"/>
    <s v="West"/>
    <s v="OFF-BI-10002353"/>
    <s v="Office Supplies"/>
    <s v="Binders"/>
    <s v="GBC VeloBind Cover Sets"/>
    <x v="4303"/>
    <n v="4"/>
    <n v="0.2"/>
    <n v="18.527999999999999"/>
  </r>
  <r>
    <n v="6130"/>
    <s v="CA-2017-162033"/>
    <d v="2017-03-26T00:00:00"/>
    <d v="2017-04-02T00:00:00"/>
    <s v="Standard Class"/>
    <s v="EM-14200"/>
    <s v="Evan Minnotte"/>
    <s v="Home Office"/>
    <s v="United States"/>
    <x v="173"/>
    <x v="17"/>
    <n v="23464"/>
    <s v="South"/>
    <s v="TEC-AC-10003116"/>
    <s v="Technology"/>
    <s v="Accessories"/>
    <s v="Memorex Froggy Flash Drive 8 GB"/>
    <x v="3545"/>
    <n v="3"/>
    <n v="0"/>
    <n v="20.767499999999998"/>
  </r>
  <r>
    <n v="6131"/>
    <s v="CA-2017-162033"/>
    <d v="2017-03-26T00:00:00"/>
    <d v="2017-04-02T00:00:00"/>
    <s v="Standard Class"/>
    <s v="EM-14200"/>
    <s v="Evan Minnotte"/>
    <s v="Home Office"/>
    <s v="United States"/>
    <x v="173"/>
    <x v="17"/>
    <n v="23464"/>
    <s v="South"/>
    <s v="OFF-FA-10003021"/>
    <s v="Office Supplies"/>
    <s v="Fasteners"/>
    <s v="Staples"/>
    <x v="1061"/>
    <n v="2"/>
    <n v="0"/>
    <n v="1.3159999999999998"/>
  </r>
  <r>
    <n v="6132"/>
    <s v="CA-2014-163447"/>
    <d v="2014-12-27T00:00:00"/>
    <d v="2014-12-31T00:00:00"/>
    <s v="Standard Class"/>
    <s v="TB-21190"/>
    <s v="Thomas Brumley"/>
    <s v="Home Office"/>
    <s v="United States"/>
    <x v="20"/>
    <x v="15"/>
    <n v="10011"/>
    <s v="East"/>
    <s v="FUR-CH-10004477"/>
    <s v="Furniture"/>
    <s v="Chairs"/>
    <s v="Global Push Button Manager's Chair, Indigo"/>
    <x v="4304"/>
    <n v="14"/>
    <n v="0.1"/>
    <n v="161.96739999999997"/>
  </r>
  <r>
    <n v="6133"/>
    <s v="CA-2017-145737"/>
    <d v="2017-09-15T00:00:00"/>
    <d v="2017-09-20T00:00:00"/>
    <s v="Standard Class"/>
    <s v="AB-10165"/>
    <s v="Alan Barnes"/>
    <s v="Consumer"/>
    <s v="United States"/>
    <x v="465"/>
    <x v="18"/>
    <n v="37087"/>
    <s v="South"/>
    <s v="OFF-PA-10001033"/>
    <s v="Office Supplies"/>
    <s v="Paper"/>
    <s v="Xerox 1893"/>
    <x v="2919"/>
    <n v="5"/>
    <n v="0.2"/>
    <n v="59.435499999999998"/>
  </r>
  <r>
    <n v="6134"/>
    <s v="CA-2016-148096"/>
    <d v="2016-08-16T00:00:00"/>
    <d v="2016-08-19T00:00:00"/>
    <s v="First Class"/>
    <s v="AO-10810"/>
    <s v="Anthony O'Donnell"/>
    <s v="Corporate"/>
    <s v="United States"/>
    <x v="1"/>
    <x v="1"/>
    <n v="90045"/>
    <s v="West"/>
    <s v="FUR-TA-10004152"/>
    <s v="Furniture"/>
    <s v="Tables"/>
    <s v="Barricks 18&quot; x 48&quot; Non-Folding Utility Table with Bottom Storage Shelf"/>
    <x v="4305"/>
    <n v="2"/>
    <n v="0.2"/>
    <n v="12.095999999999997"/>
  </r>
  <r>
    <n v="6135"/>
    <s v="CA-2016-146766"/>
    <d v="2016-11-04T00:00:00"/>
    <d v="2016-11-04T00:00:00"/>
    <s v="Same Day"/>
    <s v="TT-21220"/>
    <s v="Thomas Thornton"/>
    <s v="Consumer"/>
    <s v="United States"/>
    <x v="374"/>
    <x v="1"/>
    <n v="91911"/>
    <s v="West"/>
    <s v="OFF-AR-10002135"/>
    <s v="Office Supplies"/>
    <s v="Art"/>
    <s v="Boston Heavy-Duty Trimline Electric Pencil Sharpeners"/>
    <x v="4306"/>
    <n v="4"/>
    <n v="0"/>
    <n v="55.911999999999978"/>
  </r>
  <r>
    <n v="6136"/>
    <s v="CA-2015-105613"/>
    <d v="2015-10-18T00:00:00"/>
    <d v="2015-10-22T00:00:00"/>
    <s v="Standard Class"/>
    <s v="KN-16705"/>
    <s v="Kristina Nunn"/>
    <s v="Home Office"/>
    <s v="United States"/>
    <x v="392"/>
    <x v="5"/>
    <n v="78501"/>
    <s v="Central"/>
    <s v="TEC-AC-10000521"/>
    <s v="Technology"/>
    <s v="Accessories"/>
    <s v="Verbatim Slim CD and DVD Storage Cases, 50/Pack"/>
    <x v="3578"/>
    <n v="3"/>
    <n v="0.2"/>
    <n v="3.4619999999999997"/>
  </r>
  <r>
    <n v="6137"/>
    <s v="CA-2015-105613"/>
    <d v="2015-10-18T00:00:00"/>
    <d v="2015-10-22T00:00:00"/>
    <s v="Standard Class"/>
    <s v="KN-16705"/>
    <s v="Kristina Nunn"/>
    <s v="Home Office"/>
    <s v="United States"/>
    <x v="392"/>
    <x v="5"/>
    <n v="78501"/>
    <s v="Central"/>
    <s v="OFF-AP-10000026"/>
    <s v="Office Supplies"/>
    <s v="Appliances"/>
    <s v="Tripp Lite Isotel 6 Outlet Surge Protector with Fax/Modem Protection"/>
    <x v="4307"/>
    <n v="6"/>
    <n v="0.8"/>
    <n v="-186.56820000000005"/>
  </r>
  <r>
    <n v="6138"/>
    <s v="US-2016-142251"/>
    <d v="2016-10-31T00:00:00"/>
    <d v="2016-11-04T00:00:00"/>
    <s v="Second Class"/>
    <s v="FO-14305"/>
    <s v="Frank Olsen"/>
    <s v="Consumer"/>
    <s v="United States"/>
    <x v="389"/>
    <x v="2"/>
    <n v="33021"/>
    <s v="South"/>
    <s v="OFF-PA-10002986"/>
    <s v="Office Supplies"/>
    <s v="Paper"/>
    <s v="Xerox 1898"/>
    <x v="164"/>
    <n v="6"/>
    <n v="0.2"/>
    <n v="11.222399999999999"/>
  </r>
  <r>
    <n v="6139"/>
    <s v="CA-2014-131247"/>
    <d v="2014-03-30T00:00:00"/>
    <d v="2014-04-04T00:00:00"/>
    <s v="Standard Class"/>
    <s v="GA-14725"/>
    <s v="Guy Armstrong"/>
    <s v="Consumer"/>
    <s v="United States"/>
    <x v="8"/>
    <x v="1"/>
    <n v="94110"/>
    <s v="West"/>
    <s v="FUR-BO-10001337"/>
    <s v="Furniture"/>
    <s v="Bookcases"/>
    <s v="O'Sullivan Living Dimensions 2-Shelf Bookcases"/>
    <x v="4308"/>
    <n v="2"/>
    <n v="0.15"/>
    <n v="-12.097999999999999"/>
  </r>
  <r>
    <n v="6140"/>
    <s v="US-2015-113593"/>
    <d v="2015-04-18T00:00:00"/>
    <d v="2015-04-20T00:00:00"/>
    <s v="First Class"/>
    <s v="NC-18415"/>
    <s v="Nathan Cano"/>
    <s v="Consumer"/>
    <s v="United States"/>
    <x v="466"/>
    <x v="1"/>
    <n v="93454"/>
    <s v="West"/>
    <s v="OFF-ST-10000532"/>
    <s v="Office Supplies"/>
    <s v="Storage"/>
    <s v="Advantus Rolling Drawer Organizers"/>
    <x v="4309"/>
    <n v="3"/>
    <n v="0"/>
    <n v="30.014399999999998"/>
  </r>
  <r>
    <n v="6141"/>
    <s v="CA-2017-121083"/>
    <d v="2017-07-09T00:00:00"/>
    <d v="2017-07-15T00:00:00"/>
    <s v="Standard Class"/>
    <s v="JF-15190"/>
    <s v="Jamie Frazer"/>
    <s v="Consumer"/>
    <s v="United States"/>
    <x v="91"/>
    <x v="29"/>
    <n v="6040"/>
    <s v="East"/>
    <s v="OFF-PA-10001497"/>
    <s v="Office Supplies"/>
    <s v="Paper"/>
    <s v="Xerox 1914"/>
    <x v="4310"/>
    <n v="5"/>
    <n v="0"/>
    <n v="134.65199999999999"/>
  </r>
  <r>
    <n v="6142"/>
    <s v="CA-2017-121083"/>
    <d v="2017-07-09T00:00:00"/>
    <d v="2017-07-15T00:00:00"/>
    <s v="Standard Class"/>
    <s v="JF-15190"/>
    <s v="Jamie Frazer"/>
    <s v="Consumer"/>
    <s v="United States"/>
    <x v="91"/>
    <x v="29"/>
    <n v="6040"/>
    <s v="East"/>
    <s v="OFF-ST-10002554"/>
    <s v="Office Supplies"/>
    <s v="Storage"/>
    <s v="Tennsco Industrial Shelving"/>
    <x v="3589"/>
    <n v="4"/>
    <n v="0"/>
    <n v="3.9128000000000043"/>
  </r>
  <r>
    <n v="6143"/>
    <s v="CA-2017-121083"/>
    <d v="2017-07-09T00:00:00"/>
    <d v="2017-07-15T00:00:00"/>
    <s v="Standard Class"/>
    <s v="JF-15190"/>
    <s v="Jamie Frazer"/>
    <s v="Consumer"/>
    <s v="United States"/>
    <x v="91"/>
    <x v="29"/>
    <n v="6040"/>
    <s v="East"/>
    <s v="TEC-PH-10001336"/>
    <s v="Technology"/>
    <s v="Phones"/>
    <s v="Digium D40 VoIP phone"/>
    <x v="2052"/>
    <n v="2"/>
    <n v="0"/>
    <n v="74.8142"/>
  </r>
  <r>
    <n v="6144"/>
    <s v="CA-2017-121083"/>
    <d v="2017-07-09T00:00:00"/>
    <d v="2017-07-15T00:00:00"/>
    <s v="Standard Class"/>
    <s v="JF-15190"/>
    <s v="Jamie Frazer"/>
    <s v="Consumer"/>
    <s v="United States"/>
    <x v="91"/>
    <x v="29"/>
    <n v="6040"/>
    <s v="East"/>
    <s v="OFF-AR-10002987"/>
    <s v="Office Supplies"/>
    <s v="Art"/>
    <s v="Prismacolor Color Pencil Set"/>
    <x v="4311"/>
    <n v="6"/>
    <n v="0"/>
    <n v="48.806400000000011"/>
  </r>
  <r>
    <n v="6145"/>
    <s v="CA-2017-151190"/>
    <d v="2017-06-27T00:00:00"/>
    <d v="2017-07-01T00:00:00"/>
    <s v="Standard Class"/>
    <s v="GT-14710"/>
    <s v="Greg Tran"/>
    <s v="Consumer"/>
    <s v="United States"/>
    <x v="155"/>
    <x v="8"/>
    <n v="68104"/>
    <s v="Central"/>
    <s v="OFF-PA-10000575"/>
    <s v="Office Supplies"/>
    <s v="Paper"/>
    <s v="Wirebound Message Books, Four 2 3/4 x 5 White Forms per Page"/>
    <x v="4312"/>
    <n v="3"/>
    <n v="0"/>
    <n v="9.2321999999999989"/>
  </r>
  <r>
    <n v="6146"/>
    <s v="CA-2014-133543"/>
    <d v="2014-12-22T00:00:00"/>
    <d v="2014-12-26T00:00:00"/>
    <s v="Standard Class"/>
    <s v="KM-16660"/>
    <s v="Khloe Miller"/>
    <s v="Consumer"/>
    <s v="United States"/>
    <x v="49"/>
    <x v="1"/>
    <n v="95123"/>
    <s v="West"/>
    <s v="OFF-AR-10003394"/>
    <s v="Office Supplies"/>
    <s v="Art"/>
    <s v="Newell 332"/>
    <x v="2722"/>
    <n v="4"/>
    <n v="0"/>
    <n v="3.1752000000000002"/>
  </r>
  <r>
    <n v="6147"/>
    <s v="CA-2017-105130"/>
    <d v="2017-11-21T00:00:00"/>
    <d v="2017-11-25T00:00:00"/>
    <s v="Standard Class"/>
    <s v="PJ-18835"/>
    <s v="Patrick Jones"/>
    <s v="Corporate"/>
    <s v="United States"/>
    <x v="8"/>
    <x v="1"/>
    <n v="94122"/>
    <s v="West"/>
    <s v="OFF-AR-10003394"/>
    <s v="Office Supplies"/>
    <s v="Art"/>
    <s v="Newell 332"/>
    <x v="2722"/>
    <n v="4"/>
    <n v="0"/>
    <n v="3.1752000000000002"/>
  </r>
  <r>
    <n v="6148"/>
    <s v="CA-2017-105130"/>
    <d v="2017-11-21T00:00:00"/>
    <d v="2017-11-25T00:00:00"/>
    <s v="Standard Class"/>
    <s v="PJ-18835"/>
    <s v="Patrick Jones"/>
    <s v="Corporate"/>
    <s v="United States"/>
    <x v="8"/>
    <x v="1"/>
    <n v="94122"/>
    <s v="West"/>
    <s v="OFF-BI-10001191"/>
    <s v="Office Supplies"/>
    <s v="Binders"/>
    <s v="Canvas Sectional Post Binders"/>
    <x v="4313"/>
    <n v="2"/>
    <n v="0.2"/>
    <n v="14.7668"/>
  </r>
  <r>
    <n v="6149"/>
    <s v="CA-2016-161928"/>
    <d v="2016-06-27T00:00:00"/>
    <d v="2016-06-29T00:00:00"/>
    <s v="Second Class"/>
    <s v="AC-10660"/>
    <s v="Anna Chung"/>
    <s v="Consumer"/>
    <s v="United States"/>
    <x v="8"/>
    <x v="1"/>
    <n v="94109"/>
    <s v="West"/>
    <s v="TEC-PH-10003484"/>
    <s v="Technology"/>
    <s v="Phones"/>
    <s v="Ooma Telo VoIP Home Phone System"/>
    <x v="1227"/>
    <n v="2"/>
    <n v="0.2"/>
    <n v="12.599000000000004"/>
  </r>
  <r>
    <n v="6150"/>
    <s v="CA-2017-101322"/>
    <d v="2017-12-28T00:00:00"/>
    <d v="2017-12-31T00:00:00"/>
    <s v="First Class"/>
    <s v="JG-15310"/>
    <s v="Jason Gross"/>
    <s v="Corporate"/>
    <s v="United States"/>
    <x v="85"/>
    <x v="1"/>
    <n v="90805"/>
    <s v="West"/>
    <s v="FUR-CH-10003968"/>
    <s v="Furniture"/>
    <s v="Chairs"/>
    <s v="Novimex Turbo Task Chair"/>
    <x v="4314"/>
    <n v="6"/>
    <n v="0.2"/>
    <n v="-34.070400000000006"/>
  </r>
  <r>
    <n v="6151"/>
    <s v="US-2016-106600"/>
    <d v="2016-04-08T00:00:00"/>
    <d v="2016-04-11T00:00:00"/>
    <s v="First Class"/>
    <s v="RM-19375"/>
    <s v="Raymond Messe"/>
    <s v="Consumer"/>
    <s v="United States"/>
    <x v="38"/>
    <x v="32"/>
    <n v="31907"/>
    <s v="South"/>
    <s v="FUR-BO-10001608"/>
    <s v="Furniture"/>
    <s v="Bookcases"/>
    <s v="Hon Metal Bookcases, Black"/>
    <x v="1383"/>
    <n v="5"/>
    <n v="0"/>
    <n v="88.725000000000023"/>
  </r>
  <r>
    <n v="6152"/>
    <s v="CA-2014-111871"/>
    <d v="2014-03-18T00:00:00"/>
    <d v="2014-03-21T00:00:00"/>
    <s v="Second Class"/>
    <s v="EK-13795"/>
    <s v="Eileen Kiefer"/>
    <s v="Home Office"/>
    <s v="United States"/>
    <x v="8"/>
    <x v="1"/>
    <n v="94110"/>
    <s v="West"/>
    <s v="FUR-BO-10004218"/>
    <s v="Furniture"/>
    <s v="Bookcases"/>
    <s v="Bush Heritage Pine Collection 5-Shelf Bookcase, Albany Pine Finish, *Special Order"/>
    <x v="4315"/>
    <n v="10"/>
    <n v="0.15"/>
    <n v="70.490000000000009"/>
  </r>
  <r>
    <n v="6153"/>
    <s v="CA-2017-139437"/>
    <d v="2017-07-03T00:00:00"/>
    <d v="2017-07-08T00:00:00"/>
    <s v="Standard Class"/>
    <s v="RD-19585"/>
    <s v="Rob Dowd"/>
    <s v="Consumer"/>
    <s v="United States"/>
    <x v="1"/>
    <x v="1"/>
    <n v="90004"/>
    <s v="West"/>
    <s v="OFF-ST-10002485"/>
    <s v="Office Supplies"/>
    <s v="Storage"/>
    <s v="Rogers Deluxe File Chest"/>
    <x v="1190"/>
    <n v="4"/>
    <n v="0"/>
    <n v="0.87919999999999732"/>
  </r>
  <r>
    <n v="6154"/>
    <s v="CA-2017-151484"/>
    <d v="2017-04-20T00:00:00"/>
    <d v="2017-04-23T00:00:00"/>
    <s v="First Class"/>
    <s v="CV-12805"/>
    <s v="Cynthia Voltz"/>
    <s v="Corporate"/>
    <s v="United States"/>
    <x v="10"/>
    <x v="9"/>
    <n v="19120"/>
    <s v="East"/>
    <s v="FUR-FU-10001876"/>
    <s v="Furniture"/>
    <s v="Furnishings"/>
    <s v="Computer Room Manger, 14&quot;"/>
    <x v="3518"/>
    <n v="2"/>
    <n v="0.2"/>
    <n v="10.393599999999998"/>
  </r>
  <r>
    <n v="6155"/>
    <s v="CA-2017-151484"/>
    <d v="2017-04-20T00:00:00"/>
    <d v="2017-04-23T00:00:00"/>
    <s v="First Class"/>
    <s v="CV-12805"/>
    <s v="Cynthia Voltz"/>
    <s v="Corporate"/>
    <s v="United States"/>
    <x v="10"/>
    <x v="9"/>
    <n v="19120"/>
    <s v="East"/>
    <s v="OFF-ST-10002370"/>
    <s v="Office Supplies"/>
    <s v="Storage"/>
    <s v="Sortfiler Multipurpose Personal File Organizer, Black"/>
    <x v="4316"/>
    <n v="3"/>
    <n v="0.2"/>
    <n v="5.7752999999999961"/>
  </r>
  <r>
    <n v="6156"/>
    <s v="CA-2017-151484"/>
    <d v="2017-04-20T00:00:00"/>
    <d v="2017-04-23T00:00:00"/>
    <s v="First Class"/>
    <s v="CV-12805"/>
    <s v="Cynthia Voltz"/>
    <s v="Corporate"/>
    <s v="United States"/>
    <x v="10"/>
    <x v="9"/>
    <n v="19120"/>
    <s v="East"/>
    <s v="OFF-ST-10000142"/>
    <s v="Office Supplies"/>
    <s v="Storage"/>
    <s v="Deluxe Rollaway Locking File with Drawer"/>
    <x v="4317"/>
    <n v="1"/>
    <n v="0.2"/>
    <n v="33.270399999999981"/>
  </r>
  <r>
    <n v="6157"/>
    <s v="CA-2017-151484"/>
    <d v="2017-04-20T00:00:00"/>
    <d v="2017-04-23T00:00:00"/>
    <s v="First Class"/>
    <s v="CV-12805"/>
    <s v="Cynthia Voltz"/>
    <s v="Corporate"/>
    <s v="United States"/>
    <x v="10"/>
    <x v="9"/>
    <n v="19120"/>
    <s v="East"/>
    <s v="FUR-FU-10004671"/>
    <s v="Furniture"/>
    <s v="Furnishings"/>
    <s v="Executive Impressions 12&quot; Wall Clock"/>
    <x v="4318"/>
    <n v="3"/>
    <n v="0.2"/>
    <n v="9.5418000000000003"/>
  </r>
  <r>
    <n v="6158"/>
    <s v="CA-2016-104150"/>
    <d v="2016-08-03T00:00:00"/>
    <d v="2016-08-05T00:00:00"/>
    <s v="Second Class"/>
    <s v="AG-10330"/>
    <s v="Alex Grayson"/>
    <s v="Consumer"/>
    <s v="United States"/>
    <x v="251"/>
    <x v="26"/>
    <n v="74133"/>
    <s v="Central"/>
    <s v="OFF-EN-10002504"/>
    <s v="Office Supplies"/>
    <s v="Envelopes"/>
    <s v="Tyvek  Top-Opening Peel &amp; Seel Envelopes, Plain White"/>
    <x v="4319"/>
    <n v="3"/>
    <n v="0"/>
    <n v="38.323799999999999"/>
  </r>
  <r>
    <n v="6159"/>
    <s v="CA-2016-104150"/>
    <d v="2016-08-03T00:00:00"/>
    <d v="2016-08-05T00:00:00"/>
    <s v="Second Class"/>
    <s v="AG-10330"/>
    <s v="Alex Grayson"/>
    <s v="Consumer"/>
    <s v="United States"/>
    <x v="251"/>
    <x v="26"/>
    <n v="74133"/>
    <s v="Central"/>
    <s v="TEC-AC-10004803"/>
    <s v="Technology"/>
    <s v="Accessories"/>
    <s v="Sony Micro Vault Click 4 GB USB 2.0 Flash Drive"/>
    <x v="4320"/>
    <n v="12"/>
    <n v="0"/>
    <n v="23.419200000000011"/>
  </r>
  <r>
    <n v="6160"/>
    <s v="CA-2016-161025"/>
    <d v="2016-12-03T00:00:00"/>
    <d v="2016-12-09T00:00:00"/>
    <s v="Standard Class"/>
    <s v="GM-14440"/>
    <s v="Gary McGarr"/>
    <s v="Consumer"/>
    <s v="United States"/>
    <x v="1"/>
    <x v="1"/>
    <n v="90049"/>
    <s v="West"/>
    <s v="OFF-ST-10001932"/>
    <s v="Office Supplies"/>
    <s v="Storage"/>
    <s v="Fellowes Staxonsteel Drawer Files"/>
    <x v="4321"/>
    <n v="4"/>
    <n v="0"/>
    <n v="108.17520000000002"/>
  </r>
  <r>
    <n v="6161"/>
    <s v="CA-2014-103989"/>
    <d v="2014-03-19T00:00:00"/>
    <d v="2014-03-21T00:00:00"/>
    <s v="First Class"/>
    <s v="MC-17605"/>
    <s v="Matt Connell"/>
    <s v="Corporate"/>
    <s v="United States"/>
    <x v="121"/>
    <x v="2"/>
    <n v="33801"/>
    <s v="South"/>
    <s v="TEC-PH-10004667"/>
    <s v="Technology"/>
    <s v="Phones"/>
    <s v="Cisco 8x8 Inc. 6753i IP Business Phone System"/>
    <x v="830"/>
    <n v="3"/>
    <n v="0.2"/>
    <n v="28.347899999999981"/>
  </r>
  <r>
    <n v="6162"/>
    <s v="CA-2014-103989"/>
    <d v="2014-03-19T00:00:00"/>
    <d v="2014-03-21T00:00:00"/>
    <s v="First Class"/>
    <s v="MC-17605"/>
    <s v="Matt Connell"/>
    <s v="Corporate"/>
    <s v="United States"/>
    <x v="121"/>
    <x v="2"/>
    <n v="33801"/>
    <s v="South"/>
    <s v="OFF-LA-10000443"/>
    <s v="Office Supplies"/>
    <s v="Labels"/>
    <s v="Avery 501"/>
    <x v="929"/>
    <n v="4"/>
    <n v="0.2"/>
    <n v="3.9851999999999999"/>
  </r>
  <r>
    <n v="6163"/>
    <s v="CA-2014-103989"/>
    <d v="2014-03-19T00:00:00"/>
    <d v="2014-03-21T00:00:00"/>
    <s v="First Class"/>
    <s v="MC-17605"/>
    <s v="Matt Connell"/>
    <s v="Corporate"/>
    <s v="United States"/>
    <x v="121"/>
    <x v="2"/>
    <n v="33801"/>
    <s v="South"/>
    <s v="OFF-ST-10000918"/>
    <s v="Office Supplies"/>
    <s v="Storage"/>
    <s v="Crate-A-Files"/>
    <x v="4322"/>
    <n v="3"/>
    <n v="0.2"/>
    <n v="1.961999999999998"/>
  </r>
  <r>
    <n v="6164"/>
    <s v="CA-2014-103989"/>
    <d v="2014-03-19T00:00:00"/>
    <d v="2014-03-21T00:00:00"/>
    <s v="First Class"/>
    <s v="MC-17605"/>
    <s v="Matt Connell"/>
    <s v="Corporate"/>
    <s v="United States"/>
    <x v="121"/>
    <x v="2"/>
    <n v="33801"/>
    <s v="South"/>
    <s v="OFF-BI-10001196"/>
    <s v="Office Supplies"/>
    <s v="Binders"/>
    <s v="Avery Flip-Chart Easel Binder, Black"/>
    <x v="4323"/>
    <n v="5"/>
    <n v="0.7"/>
    <n v="-25.737000000000002"/>
  </r>
  <r>
    <n v="6165"/>
    <s v="CA-2014-103989"/>
    <d v="2014-03-19T00:00:00"/>
    <d v="2014-03-21T00:00:00"/>
    <s v="First Class"/>
    <s v="MC-17605"/>
    <s v="Matt Connell"/>
    <s v="Corporate"/>
    <s v="United States"/>
    <x v="121"/>
    <x v="2"/>
    <n v="33801"/>
    <s v="South"/>
    <s v="FUR-FU-10003981"/>
    <s v="Furniture"/>
    <s v="Furnishings"/>
    <s v="Eldon Wave Desk Accessories"/>
    <x v="3808"/>
    <n v="3"/>
    <n v="0.2"/>
    <n v="1.3728000000000002"/>
  </r>
  <r>
    <n v="6166"/>
    <s v="CA-2014-103989"/>
    <d v="2014-03-19T00:00:00"/>
    <d v="2014-03-21T00:00:00"/>
    <s v="First Class"/>
    <s v="MC-17605"/>
    <s v="Matt Connell"/>
    <s v="Corporate"/>
    <s v="United States"/>
    <x v="121"/>
    <x v="2"/>
    <n v="33801"/>
    <s v="South"/>
    <s v="FUR-FU-10002508"/>
    <s v="Furniture"/>
    <s v="Furnishings"/>
    <s v="Document Clip Frames"/>
    <x v="184"/>
    <n v="3"/>
    <n v="0.2"/>
    <n v="5.5044000000000013"/>
  </r>
  <r>
    <n v="6167"/>
    <s v="CA-2014-103989"/>
    <d v="2014-03-19T00:00:00"/>
    <d v="2014-03-21T00:00:00"/>
    <s v="First Class"/>
    <s v="MC-17605"/>
    <s v="Matt Connell"/>
    <s v="Corporate"/>
    <s v="United States"/>
    <x v="121"/>
    <x v="2"/>
    <n v="33801"/>
    <s v="South"/>
    <s v="TEC-AC-10002647"/>
    <s v="Technology"/>
    <s v="Accessories"/>
    <s v="Logitech Wireless Boombox Speaker - portable - wireless, wired"/>
    <x v="4324"/>
    <n v="2"/>
    <n v="0.2"/>
    <n v="53.199999999999989"/>
  </r>
  <r>
    <n v="6168"/>
    <s v="CA-2015-142433"/>
    <d v="2015-04-20T00:00:00"/>
    <d v="2015-04-25T00:00:00"/>
    <s v="Standard Class"/>
    <s v="ES-14020"/>
    <s v="Erica Smith"/>
    <s v="Consumer"/>
    <s v="United States"/>
    <x v="12"/>
    <x v="5"/>
    <n v="77036"/>
    <s v="Central"/>
    <s v="OFF-PA-10002377"/>
    <s v="Office Supplies"/>
    <s v="Paper"/>
    <s v="Xerox 1916"/>
    <x v="4325"/>
    <n v="3"/>
    <n v="0.2"/>
    <n v="44.045999999999992"/>
  </r>
  <r>
    <n v="6169"/>
    <s v="CA-2015-132815"/>
    <d v="2015-09-19T00:00:00"/>
    <d v="2015-09-22T00:00:00"/>
    <s v="Second Class"/>
    <s v="RW-19540"/>
    <s v="Rick Wilson"/>
    <s v="Corporate"/>
    <s v="United States"/>
    <x v="1"/>
    <x v="1"/>
    <n v="90008"/>
    <s v="West"/>
    <s v="OFF-PA-10004530"/>
    <s v="Office Supplies"/>
    <s v="Paper"/>
    <s v="Personal Creations Ink Jet Cards and Labels"/>
    <x v="1113"/>
    <n v="2"/>
    <n v="0"/>
    <n v="11.250400000000001"/>
  </r>
  <r>
    <n v="6170"/>
    <s v="CA-2014-101266"/>
    <d v="2014-08-27T00:00:00"/>
    <d v="2014-08-30T00:00:00"/>
    <s v="Second Class"/>
    <s v="MM-17920"/>
    <s v="Michael Moore"/>
    <s v="Consumer"/>
    <s v="United States"/>
    <x v="24"/>
    <x v="17"/>
    <n v="22153"/>
    <s v="South"/>
    <s v="OFF-PA-10002986"/>
    <s v="Office Supplies"/>
    <s v="Paper"/>
    <s v="Xerox 1898"/>
    <x v="522"/>
    <n v="2"/>
    <n v="0"/>
    <n v="6.4127999999999998"/>
  </r>
  <r>
    <n v="6171"/>
    <s v="CA-2016-141523"/>
    <d v="2016-12-19T00:00:00"/>
    <d v="2016-12-24T00:00:00"/>
    <s v="Second Class"/>
    <s v="MH-17440"/>
    <s v="Mark Haberlin"/>
    <s v="Corporate"/>
    <s v="United States"/>
    <x v="20"/>
    <x v="15"/>
    <n v="10035"/>
    <s v="East"/>
    <s v="OFF-BI-10000948"/>
    <s v="Office Supplies"/>
    <s v="Binders"/>
    <s v="GBC Laser Imprintable Binding System Covers, Desert Sand"/>
    <x v="4326"/>
    <n v="3"/>
    <n v="0.2"/>
    <n v="11.558699999999998"/>
  </r>
  <r>
    <n v="6172"/>
    <s v="CA-2016-141523"/>
    <d v="2016-12-19T00:00:00"/>
    <d v="2016-12-24T00:00:00"/>
    <s v="Second Class"/>
    <s v="MH-17440"/>
    <s v="Mark Haberlin"/>
    <s v="Corporate"/>
    <s v="United States"/>
    <x v="20"/>
    <x v="15"/>
    <n v="10035"/>
    <s v="East"/>
    <s v="OFF-AR-10001545"/>
    <s v="Office Supplies"/>
    <s v="Art"/>
    <s v="Newell 326"/>
    <x v="2872"/>
    <n v="2"/>
    <n v="0"/>
    <n v="1.0207999999999999"/>
  </r>
  <r>
    <n v="6173"/>
    <s v="US-2014-106299"/>
    <d v="2014-08-02T00:00:00"/>
    <d v="2014-08-08T00:00:00"/>
    <s v="Standard Class"/>
    <s v="NZ-18565"/>
    <s v="Nick Zandusky"/>
    <s v="Home Office"/>
    <s v="United States"/>
    <x v="24"/>
    <x v="25"/>
    <n v="65807"/>
    <s v="Central"/>
    <s v="OFF-BI-10001758"/>
    <s v="Office Supplies"/>
    <s v="Binders"/>
    <s v="Wilson Jones 14 Line Acrylic Coated Pressboard Data Binders"/>
    <x v="4327"/>
    <n v="5"/>
    <n v="0"/>
    <n v="12.548999999999999"/>
  </r>
  <r>
    <n v="6174"/>
    <s v="US-2014-106299"/>
    <d v="2014-08-02T00:00:00"/>
    <d v="2014-08-08T00:00:00"/>
    <s v="Standard Class"/>
    <s v="NZ-18565"/>
    <s v="Nick Zandusky"/>
    <s v="Home Office"/>
    <s v="United States"/>
    <x v="24"/>
    <x v="25"/>
    <n v="65807"/>
    <s v="Central"/>
    <s v="TEC-AC-10003237"/>
    <s v="Technology"/>
    <s v="Accessories"/>
    <s v="Memorex Micro Travel Drive 4 GB"/>
    <x v="4328"/>
    <n v="2"/>
    <n v="0"/>
    <n v="9.1160000000000014"/>
  </r>
  <r>
    <n v="6175"/>
    <s v="US-2014-106299"/>
    <d v="2014-08-02T00:00:00"/>
    <d v="2014-08-08T00:00:00"/>
    <s v="Standard Class"/>
    <s v="NZ-18565"/>
    <s v="Nick Zandusky"/>
    <s v="Home Office"/>
    <s v="United States"/>
    <x v="24"/>
    <x v="25"/>
    <n v="65807"/>
    <s v="Central"/>
    <s v="OFF-ST-10002011"/>
    <s v="Office Supplies"/>
    <s v="Storage"/>
    <s v="Smead Adjustable Mobile File Trolley with Lockable Top"/>
    <x v="4329"/>
    <n v="2"/>
    <n v="0"/>
    <n v="226.36260000000004"/>
  </r>
  <r>
    <n v="6176"/>
    <s v="CA-2015-158421"/>
    <d v="2015-09-21T00:00:00"/>
    <d v="2015-09-26T00:00:00"/>
    <s v="Standard Class"/>
    <s v="GB-14575"/>
    <s v="Giulietta Baptist"/>
    <s v="Consumer"/>
    <s v="United States"/>
    <x v="29"/>
    <x v="20"/>
    <n v="29203"/>
    <s v="South"/>
    <s v="FUR-CH-10000309"/>
    <s v="Furniture"/>
    <s v="Chairs"/>
    <s v="Global Comet Stacking Arm Chair"/>
    <x v="4330"/>
    <n v="4"/>
    <n v="0"/>
    <n v="422.51"/>
  </r>
  <r>
    <n v="6177"/>
    <s v="CA-2015-158421"/>
    <d v="2015-09-21T00:00:00"/>
    <d v="2015-09-26T00:00:00"/>
    <s v="Standard Class"/>
    <s v="GB-14575"/>
    <s v="Giulietta Baptist"/>
    <s v="Consumer"/>
    <s v="United States"/>
    <x v="29"/>
    <x v="20"/>
    <n v="29203"/>
    <s v="South"/>
    <s v="OFF-ST-10002444"/>
    <s v="Office Supplies"/>
    <s v="Storage"/>
    <s v="Recycled Eldon Regeneration Jumbo File"/>
    <x v="3016"/>
    <n v="7"/>
    <n v="0"/>
    <n v="24.068799999999996"/>
  </r>
  <r>
    <n v="6178"/>
    <s v="CA-2015-158421"/>
    <d v="2015-09-21T00:00:00"/>
    <d v="2015-09-26T00:00:00"/>
    <s v="Standard Class"/>
    <s v="GB-14575"/>
    <s v="Giulietta Baptist"/>
    <s v="Consumer"/>
    <s v="United States"/>
    <x v="29"/>
    <x v="20"/>
    <n v="29203"/>
    <s v="South"/>
    <s v="OFF-EN-10001453"/>
    <s v="Office Supplies"/>
    <s v="Envelopes"/>
    <s v="Tyvek Interoffice Envelopes, 9 1/2&quot; x 12 1/2&quot;, 100/Box"/>
    <x v="4331"/>
    <n v="2"/>
    <n v="0"/>
    <n v="57.32119999999999"/>
  </r>
  <r>
    <n v="6179"/>
    <s v="CA-2015-158421"/>
    <d v="2015-09-21T00:00:00"/>
    <d v="2015-09-26T00:00:00"/>
    <s v="Standard Class"/>
    <s v="GB-14575"/>
    <s v="Giulietta Baptist"/>
    <s v="Consumer"/>
    <s v="United States"/>
    <x v="29"/>
    <x v="20"/>
    <n v="29203"/>
    <s v="South"/>
    <s v="OFF-PA-10001801"/>
    <s v="Office Supplies"/>
    <s v="Paper"/>
    <s v="Xerox 193"/>
    <x v="100"/>
    <n v="4"/>
    <n v="0"/>
    <n v="11.720800000000001"/>
  </r>
  <r>
    <n v="6180"/>
    <s v="CA-2015-158421"/>
    <d v="2015-09-21T00:00:00"/>
    <d v="2015-09-26T00:00:00"/>
    <s v="Standard Class"/>
    <s v="GB-14575"/>
    <s v="Giulietta Baptist"/>
    <s v="Consumer"/>
    <s v="United States"/>
    <x v="29"/>
    <x v="20"/>
    <n v="29203"/>
    <s v="South"/>
    <s v="OFF-ST-10000563"/>
    <s v="Office Supplies"/>
    <s v="Storage"/>
    <s v="Fellowes Bankers Box Stor/Drawer Steel Plus"/>
    <x v="1480"/>
    <n v="2"/>
    <n v="0"/>
    <n v="6.3960000000000008"/>
  </r>
  <r>
    <n v="6181"/>
    <s v="CA-2015-158421"/>
    <d v="2015-09-21T00:00:00"/>
    <d v="2015-09-26T00:00:00"/>
    <s v="Standard Class"/>
    <s v="GB-14575"/>
    <s v="Giulietta Baptist"/>
    <s v="Consumer"/>
    <s v="United States"/>
    <x v="29"/>
    <x v="20"/>
    <n v="29203"/>
    <s v="South"/>
    <s v="TEC-PH-10000369"/>
    <s v="Technology"/>
    <s v="Phones"/>
    <s v="HTC One Mini"/>
    <x v="3211"/>
    <n v="5"/>
    <n v="0"/>
    <n v="176.38600000000002"/>
  </r>
  <r>
    <n v="6182"/>
    <s v="CA-2015-158421"/>
    <d v="2015-09-21T00:00:00"/>
    <d v="2015-09-26T00:00:00"/>
    <s v="Standard Class"/>
    <s v="GB-14575"/>
    <s v="Giulietta Baptist"/>
    <s v="Consumer"/>
    <s v="United States"/>
    <x v="29"/>
    <x v="20"/>
    <n v="29203"/>
    <s v="South"/>
    <s v="TEC-PH-10002538"/>
    <s v="Technology"/>
    <s v="Phones"/>
    <s v="Grandstream GXP1160 VoIP phone"/>
    <x v="4332"/>
    <n v="3"/>
    <n v="0"/>
    <n v="32.981699999999989"/>
  </r>
  <r>
    <n v="6183"/>
    <s v="CA-2015-158421"/>
    <d v="2015-09-21T00:00:00"/>
    <d v="2015-09-26T00:00:00"/>
    <s v="Standard Class"/>
    <s v="GB-14575"/>
    <s v="Giulietta Baptist"/>
    <s v="Consumer"/>
    <s v="United States"/>
    <x v="29"/>
    <x v="20"/>
    <n v="29203"/>
    <s v="South"/>
    <s v="OFF-BI-10000050"/>
    <s v="Office Supplies"/>
    <s v="Binders"/>
    <s v="Angle-D Binders with Locking Rings, Label Holders"/>
    <x v="4333"/>
    <n v="2"/>
    <n v="0"/>
    <n v="6.8619999999999992"/>
  </r>
  <r>
    <n v="6184"/>
    <s v="CA-2015-158421"/>
    <d v="2015-09-21T00:00:00"/>
    <d v="2015-09-26T00:00:00"/>
    <s v="Standard Class"/>
    <s v="GB-14575"/>
    <s v="Giulietta Baptist"/>
    <s v="Consumer"/>
    <s v="United States"/>
    <x v="29"/>
    <x v="20"/>
    <n v="29203"/>
    <s v="South"/>
    <s v="OFF-ST-10004186"/>
    <s v="Office Supplies"/>
    <s v="Storage"/>
    <s v="Stur-D-Stor Shelving, Vertical 5-Shelf: 72&quot;H x 36&quot;W x 18 1/2&quot;D"/>
    <x v="4334"/>
    <n v="8"/>
    <n v="0"/>
    <n v="17.756799999999998"/>
  </r>
  <r>
    <n v="6185"/>
    <s v="CA-2016-143609"/>
    <d v="2016-12-11T00:00:00"/>
    <d v="2016-12-13T00:00:00"/>
    <s v="First Class"/>
    <s v="DB-13270"/>
    <s v="Deborah Brumfield"/>
    <s v="Home Office"/>
    <s v="United States"/>
    <x v="32"/>
    <x v="21"/>
    <n v="97206"/>
    <s v="West"/>
    <s v="FUR-CH-10004218"/>
    <s v="Furniture"/>
    <s v="Chairs"/>
    <s v="Global Fabric Manager's Chair, Dark Gray"/>
    <x v="4335"/>
    <n v="5"/>
    <n v="0.2"/>
    <n v="25.245000000000019"/>
  </r>
  <r>
    <n v="6186"/>
    <s v="CA-2015-138331"/>
    <d v="2015-08-07T00:00:00"/>
    <d v="2015-08-12T00:00:00"/>
    <s v="Standard Class"/>
    <s v="JK-15625"/>
    <s v="Jim Karlsson"/>
    <s v="Consumer"/>
    <s v="United States"/>
    <x v="10"/>
    <x v="9"/>
    <n v="19120"/>
    <s v="East"/>
    <s v="OFF-AR-10002952"/>
    <s v="Office Supplies"/>
    <s v="Art"/>
    <s v="Stanley Contemporary Battery Pencil Sharpeners"/>
    <x v="4336"/>
    <n v="10"/>
    <n v="0.2"/>
    <n v="10.679999999999996"/>
  </r>
  <r>
    <n v="6187"/>
    <s v="CA-2015-138954"/>
    <d v="2015-11-15T00:00:00"/>
    <d v="2015-11-17T00:00:00"/>
    <s v="First Class"/>
    <s v="MH-17785"/>
    <s v="Maya Herman"/>
    <s v="Corporate"/>
    <s v="United States"/>
    <x v="20"/>
    <x v="15"/>
    <n v="10035"/>
    <s v="East"/>
    <s v="OFF-ST-10003058"/>
    <s v="Office Supplies"/>
    <s v="Storage"/>
    <s v="Eldon Mobile Mega Data Cart  Mega Stackable  Add-On Trays"/>
    <x v="421"/>
    <n v="3"/>
    <n v="0"/>
    <n v="20.575499999999998"/>
  </r>
  <r>
    <n v="6188"/>
    <s v="CA-2015-138954"/>
    <d v="2015-11-15T00:00:00"/>
    <d v="2015-11-17T00:00:00"/>
    <s v="First Class"/>
    <s v="MH-17785"/>
    <s v="Maya Herman"/>
    <s v="Corporate"/>
    <s v="United States"/>
    <x v="20"/>
    <x v="15"/>
    <n v="10035"/>
    <s v="East"/>
    <s v="OFF-BI-10003963"/>
    <s v="Office Supplies"/>
    <s v="Binders"/>
    <s v="Cardinal Holdit Data Disk Pockets"/>
    <x v="4337"/>
    <n v="6"/>
    <n v="0.2"/>
    <n v="11.793599999999998"/>
  </r>
  <r>
    <n v="6189"/>
    <s v="CA-2015-138954"/>
    <d v="2015-11-15T00:00:00"/>
    <d v="2015-11-17T00:00:00"/>
    <s v="First Class"/>
    <s v="MH-17785"/>
    <s v="Maya Herman"/>
    <s v="Corporate"/>
    <s v="United States"/>
    <x v="20"/>
    <x v="15"/>
    <n v="10035"/>
    <s v="East"/>
    <s v="OFF-AR-10001955"/>
    <s v="Office Supplies"/>
    <s v="Art"/>
    <s v="Newell 319"/>
    <x v="4311"/>
    <n v="6"/>
    <n v="0"/>
    <n v="35.711999999999989"/>
  </r>
  <r>
    <n v="6190"/>
    <s v="CA-2017-157903"/>
    <d v="2017-04-04T00:00:00"/>
    <d v="2017-04-08T00:00:00"/>
    <s v="Standard Class"/>
    <s v="AM-10705"/>
    <s v="Anne McFarland"/>
    <s v="Consumer"/>
    <s v="United States"/>
    <x v="467"/>
    <x v="10"/>
    <n v="60016"/>
    <s v="Central"/>
    <s v="TEC-PH-10004345"/>
    <s v="Technology"/>
    <s v="Phones"/>
    <s v="Cisco SPA 502G IP Phone"/>
    <x v="4338"/>
    <n v="4"/>
    <n v="0.2"/>
    <n v="47.97999999999999"/>
  </r>
  <r>
    <n v="6191"/>
    <s v="CA-2016-157259"/>
    <d v="2016-12-24T00:00:00"/>
    <d v="2016-12-28T00:00:00"/>
    <s v="Standard Class"/>
    <s v="JM-15535"/>
    <s v="Jessica Myrick"/>
    <s v="Consumer"/>
    <s v="United States"/>
    <x v="20"/>
    <x v="15"/>
    <n v="10035"/>
    <s v="East"/>
    <s v="FUR-FU-10003192"/>
    <s v="Furniture"/>
    <s v="Furnishings"/>
    <s v="Luxo Adjustable Task Clamp Lamp"/>
    <x v="4339"/>
    <n v="9"/>
    <n v="0"/>
    <n v="207.88559999999998"/>
  </r>
  <r>
    <n v="6192"/>
    <s v="CA-2017-107986"/>
    <d v="2017-12-13T00:00:00"/>
    <d v="2017-12-13T00:00:00"/>
    <s v="Same Day"/>
    <s v="MW-18220"/>
    <s v="Mitch Webber"/>
    <s v="Consumer"/>
    <s v="United States"/>
    <x v="4"/>
    <x v="4"/>
    <n v="98103"/>
    <s v="West"/>
    <s v="OFF-ST-10001325"/>
    <s v="Office Supplies"/>
    <s v="Storage"/>
    <s v="Sterilite Officeware Hinged File Box"/>
    <x v="974"/>
    <n v="3"/>
    <n v="0"/>
    <n v="8.4888000000000012"/>
  </r>
  <r>
    <n v="6193"/>
    <s v="CA-2017-104927"/>
    <d v="2017-12-22T00:00:00"/>
    <d v="2017-12-26T00:00:00"/>
    <s v="Standard Class"/>
    <s v="AG-10330"/>
    <s v="Alex Grayson"/>
    <s v="Consumer"/>
    <s v="United States"/>
    <x v="12"/>
    <x v="5"/>
    <n v="77095"/>
    <s v="Central"/>
    <s v="OFF-PA-10000019"/>
    <s v="Office Supplies"/>
    <s v="Paper"/>
    <s v="Xerox 1931"/>
    <x v="233"/>
    <n v="5"/>
    <n v="0.2"/>
    <n v="9.0719999999999992"/>
  </r>
  <r>
    <n v="6194"/>
    <s v="CA-2017-104927"/>
    <d v="2017-12-22T00:00:00"/>
    <d v="2017-12-26T00:00:00"/>
    <s v="Standard Class"/>
    <s v="AG-10330"/>
    <s v="Alex Grayson"/>
    <s v="Consumer"/>
    <s v="United States"/>
    <x v="12"/>
    <x v="5"/>
    <n v="77095"/>
    <s v="Central"/>
    <s v="OFF-BI-10003429"/>
    <s v="Office Supplies"/>
    <s v="Binders"/>
    <s v="Cardinal HOLDit! Binder Insert Strips,Extra Strips"/>
    <x v="4340"/>
    <n v="5"/>
    <n v="0.8"/>
    <n v="-9.8114999999999988"/>
  </r>
  <r>
    <n v="6195"/>
    <s v="CA-2017-104927"/>
    <d v="2017-12-22T00:00:00"/>
    <d v="2017-12-26T00:00:00"/>
    <s v="Standard Class"/>
    <s v="AG-10330"/>
    <s v="Alex Grayson"/>
    <s v="Consumer"/>
    <s v="United States"/>
    <x v="12"/>
    <x v="5"/>
    <n v="77095"/>
    <s v="Central"/>
    <s v="OFF-PA-10000176"/>
    <s v="Office Supplies"/>
    <s v="Paper"/>
    <s v="Xerox 1887"/>
    <x v="69"/>
    <n v="5"/>
    <n v="0.2"/>
    <n v="26.557999999999993"/>
  </r>
  <r>
    <n v="6196"/>
    <s v="CA-2017-113453"/>
    <d v="2017-10-21T00:00:00"/>
    <d v="2017-10-28T00:00:00"/>
    <s v="Standard Class"/>
    <s v="CM-12160"/>
    <s v="Charles McCrossin"/>
    <s v="Consumer"/>
    <s v="United States"/>
    <x v="10"/>
    <x v="9"/>
    <n v="19143"/>
    <s v="East"/>
    <s v="TEC-PH-10004165"/>
    <s v="Technology"/>
    <s v="Phones"/>
    <s v="Mitel MiVoice 5330e IP Phone"/>
    <x v="4341"/>
    <n v="2"/>
    <n v="0.4"/>
    <n v="-76.997200000000021"/>
  </r>
  <r>
    <n v="6197"/>
    <s v="CA-2017-113453"/>
    <d v="2017-10-21T00:00:00"/>
    <d v="2017-10-28T00:00:00"/>
    <s v="Standard Class"/>
    <s v="CM-12160"/>
    <s v="Charles McCrossin"/>
    <s v="Consumer"/>
    <s v="United States"/>
    <x v="10"/>
    <x v="9"/>
    <n v="19143"/>
    <s v="East"/>
    <s v="OFF-ST-10000352"/>
    <s v="Office Supplies"/>
    <s v="Storage"/>
    <s v="Acco Perma 2700 Stacking Storage Drawers"/>
    <x v="4342"/>
    <n v="3"/>
    <n v="0.2"/>
    <n v="-4.460999999999995"/>
  </r>
  <r>
    <n v="6198"/>
    <s v="CA-2015-149909"/>
    <d v="2015-11-13T00:00:00"/>
    <d v="2015-11-17T00:00:00"/>
    <s v="Standard Class"/>
    <s v="RA-19915"/>
    <s v="Russell Applegate"/>
    <s v="Consumer"/>
    <s v="United States"/>
    <x v="38"/>
    <x v="14"/>
    <n v="47201"/>
    <s v="Central"/>
    <s v="OFF-PA-10000726"/>
    <s v="Office Supplies"/>
    <s v="Paper"/>
    <s v="Black Print Carbonless Snap-Off Rapid Letter, 8 1/2&quot; x 7&quot;"/>
    <x v="4343"/>
    <n v="7"/>
    <n v="0"/>
    <n v="28.696499999999993"/>
  </r>
  <r>
    <n v="6199"/>
    <s v="CA-2015-149909"/>
    <d v="2015-11-13T00:00:00"/>
    <d v="2015-11-17T00:00:00"/>
    <s v="Standard Class"/>
    <s v="RA-19915"/>
    <s v="Russell Applegate"/>
    <s v="Consumer"/>
    <s v="United States"/>
    <x v="38"/>
    <x v="14"/>
    <n v="47201"/>
    <s v="Central"/>
    <s v="TEC-PH-10001536"/>
    <s v="Technology"/>
    <s v="Phones"/>
    <s v="Spigen Samsung Galaxy S5 Case Wallet"/>
    <x v="4344"/>
    <n v="3"/>
    <n v="0"/>
    <n v="13.252199999999997"/>
  </r>
  <r>
    <n v="6200"/>
    <s v="CA-2015-149909"/>
    <d v="2015-11-13T00:00:00"/>
    <d v="2015-11-17T00:00:00"/>
    <s v="Standard Class"/>
    <s v="RA-19915"/>
    <s v="Russell Applegate"/>
    <s v="Consumer"/>
    <s v="United States"/>
    <x v="38"/>
    <x v="14"/>
    <n v="47201"/>
    <s v="Central"/>
    <s v="OFF-PA-10001790"/>
    <s v="Office Supplies"/>
    <s v="Paper"/>
    <s v="Xerox 1910"/>
    <x v="3656"/>
    <n v="2"/>
    <n v="0"/>
    <n v="46.118399999999994"/>
  </r>
  <r>
    <n v="6201"/>
    <s v="CA-2015-146675"/>
    <d v="2015-04-16T00:00:00"/>
    <d v="2015-04-20T00:00:00"/>
    <s v="Standard Class"/>
    <s v="SB-20185"/>
    <s v="Sarah Brown"/>
    <s v="Consumer"/>
    <s v="United States"/>
    <x v="148"/>
    <x v="10"/>
    <n v="60201"/>
    <s v="Central"/>
    <s v="TEC-CO-10001766"/>
    <s v="Technology"/>
    <s v="Copiers"/>
    <s v="Canon PC940 Copier"/>
    <x v="4345"/>
    <n v="4"/>
    <n v="0.2"/>
    <n v="485.98919999999993"/>
  </r>
  <r>
    <n v="6202"/>
    <s v="CA-2015-146675"/>
    <d v="2015-04-16T00:00:00"/>
    <d v="2015-04-20T00:00:00"/>
    <s v="Standard Class"/>
    <s v="SB-20185"/>
    <s v="Sarah Brown"/>
    <s v="Consumer"/>
    <s v="United States"/>
    <x v="148"/>
    <x v="10"/>
    <n v="60201"/>
    <s v="Central"/>
    <s v="TEC-AC-10004396"/>
    <s v="Technology"/>
    <s v="Accessories"/>
    <s v="Logitech Keyboard K120"/>
    <x v="1906"/>
    <n v="3"/>
    <n v="0.2"/>
    <n v="-4.9004999999999974"/>
  </r>
  <r>
    <n v="6203"/>
    <s v="CA-2016-118332"/>
    <d v="2016-12-16T00:00:00"/>
    <d v="2016-12-23T00:00:00"/>
    <s v="Standard Class"/>
    <s v="PK-19075"/>
    <s v="Pete Kriz"/>
    <s v="Consumer"/>
    <s v="United States"/>
    <x v="339"/>
    <x v="1"/>
    <n v="92307"/>
    <s v="West"/>
    <s v="FUR-CH-10001708"/>
    <s v="Furniture"/>
    <s v="Chairs"/>
    <s v="Office Star - Contemporary Swivel Chair with Padded Adjustable Arms and Flex Back"/>
    <x v="4346"/>
    <n v="5"/>
    <n v="0.2"/>
    <n v="7.0489999999999498"/>
  </r>
  <r>
    <n v="6204"/>
    <s v="CA-2016-133669"/>
    <d v="2016-10-21T00:00:00"/>
    <d v="2016-10-27T00:00:00"/>
    <s v="Standard Class"/>
    <s v="SV-20935"/>
    <s v="Susan Vittorini"/>
    <s v="Consumer"/>
    <s v="United States"/>
    <x v="38"/>
    <x v="24"/>
    <n v="43229"/>
    <s v="East"/>
    <s v="TEC-PH-10001305"/>
    <s v="Technology"/>
    <s v="Phones"/>
    <s v="Panasonic KX TS208W Corded phone"/>
    <x v="4347"/>
    <n v="8"/>
    <n v="0.4"/>
    <n v="-47.030399999999986"/>
  </r>
  <r>
    <n v="6205"/>
    <s v="CA-2017-145660"/>
    <d v="2017-12-01T00:00:00"/>
    <d v="2017-12-03T00:00:00"/>
    <s v="First Class"/>
    <s v="MG-17650"/>
    <s v="Matthew Grinstein"/>
    <s v="Home Office"/>
    <s v="United States"/>
    <x v="292"/>
    <x v="24"/>
    <n v="43302"/>
    <s v="East"/>
    <s v="FUR-FU-10002885"/>
    <s v="Furniture"/>
    <s v="Furnishings"/>
    <s v="Magna Visual Magnetic Picture Hangers"/>
    <x v="326"/>
    <n v="2"/>
    <n v="0.2"/>
    <n v="1.7352000000000005"/>
  </r>
  <r>
    <n v="6206"/>
    <s v="CA-2016-133697"/>
    <d v="2016-10-20T00:00:00"/>
    <d v="2016-10-24T00:00:00"/>
    <s v="Second Class"/>
    <s v="CM-12445"/>
    <s v="Chuck Magee"/>
    <s v="Consumer"/>
    <s v="United States"/>
    <x v="12"/>
    <x v="5"/>
    <n v="77095"/>
    <s v="Central"/>
    <s v="OFF-PA-10000726"/>
    <s v="Office Supplies"/>
    <s v="Paper"/>
    <s v="Black Print Carbonless Snap-Off Rapid Letter, 8 1/2&quot; x 7&quot;"/>
    <x v="4348"/>
    <n v="7"/>
    <n v="0.2"/>
    <n v="15.942499999999992"/>
  </r>
  <r>
    <n v="6207"/>
    <s v="CA-2016-133697"/>
    <d v="2016-10-20T00:00:00"/>
    <d v="2016-10-24T00:00:00"/>
    <s v="Second Class"/>
    <s v="CM-12445"/>
    <s v="Chuck Magee"/>
    <s v="Consumer"/>
    <s v="United States"/>
    <x v="12"/>
    <x v="5"/>
    <n v="77095"/>
    <s v="Central"/>
    <s v="OFF-FA-10003112"/>
    <s v="Office Supplies"/>
    <s v="Fasteners"/>
    <s v="Staples"/>
    <x v="4349"/>
    <n v="4"/>
    <n v="0.2"/>
    <n v="7.8899999999999979"/>
  </r>
  <r>
    <n v="6208"/>
    <s v="CA-2016-133697"/>
    <d v="2016-10-20T00:00:00"/>
    <d v="2016-10-24T00:00:00"/>
    <s v="Second Class"/>
    <s v="CM-12445"/>
    <s v="Chuck Magee"/>
    <s v="Consumer"/>
    <s v="United States"/>
    <x v="12"/>
    <x v="5"/>
    <n v="77095"/>
    <s v="Central"/>
    <s v="FUR-CH-10002372"/>
    <s v="Furniture"/>
    <s v="Chairs"/>
    <s v="Office Star - Ergonomically Designed Knee Chair"/>
    <x v="4350"/>
    <n v="1"/>
    <n v="0.3"/>
    <n v="-14.576399999999996"/>
  </r>
  <r>
    <n v="6209"/>
    <s v="CA-2017-148138"/>
    <d v="2017-09-29T00:00:00"/>
    <d v="2017-10-03T00:00:00"/>
    <s v="Standard Class"/>
    <s v="ME-18010"/>
    <s v="Michelle Ellison"/>
    <s v="Corporate"/>
    <s v="United States"/>
    <x v="292"/>
    <x v="24"/>
    <n v="43302"/>
    <s v="East"/>
    <s v="OFF-ST-10000563"/>
    <s v="Office Supplies"/>
    <s v="Storage"/>
    <s v="Fellowes Bankers Box Stor/Drawer Steel Plus"/>
    <x v="4351"/>
    <n v="2"/>
    <n v="0.2"/>
    <n v="-6.3960000000000008"/>
  </r>
  <r>
    <n v="6210"/>
    <s v="CA-2017-119809"/>
    <d v="2017-08-18T00:00:00"/>
    <d v="2017-08-25T00:00:00"/>
    <s v="Standard Class"/>
    <s v="YS-21880"/>
    <s v="Yana Sorensen"/>
    <s v="Corporate"/>
    <s v="United States"/>
    <x v="4"/>
    <x v="4"/>
    <n v="98103"/>
    <s v="West"/>
    <s v="OFF-BI-10003925"/>
    <s v="Office Supplies"/>
    <s v="Binders"/>
    <s v="Fellowes PB300 Plastic Comb Binding Machine"/>
    <x v="4352"/>
    <n v="9"/>
    <n v="0.2"/>
    <n v="942.81569999999988"/>
  </r>
  <r>
    <n v="6211"/>
    <s v="CA-2017-119809"/>
    <d v="2017-08-18T00:00:00"/>
    <d v="2017-08-25T00:00:00"/>
    <s v="Standard Class"/>
    <s v="YS-21880"/>
    <s v="Yana Sorensen"/>
    <s v="Corporate"/>
    <s v="United States"/>
    <x v="4"/>
    <x v="4"/>
    <n v="98103"/>
    <s v="West"/>
    <s v="OFF-ST-10003306"/>
    <s v="Office Supplies"/>
    <s v="Storage"/>
    <s v="Letter Size Cart"/>
    <x v="1415"/>
    <n v="7"/>
    <n v="0"/>
    <n v="290.00579999999991"/>
  </r>
  <r>
    <n v="6212"/>
    <s v="CA-2017-119809"/>
    <d v="2017-08-18T00:00:00"/>
    <d v="2017-08-25T00:00:00"/>
    <s v="Standard Class"/>
    <s v="YS-21880"/>
    <s v="Yana Sorensen"/>
    <s v="Corporate"/>
    <s v="United States"/>
    <x v="4"/>
    <x v="4"/>
    <n v="98103"/>
    <s v="West"/>
    <s v="FUR-FU-10001475"/>
    <s v="Furniture"/>
    <s v="Furnishings"/>
    <s v="Contract Clock, 14&quot;, Brown"/>
    <x v="4353"/>
    <n v="3"/>
    <n v="0"/>
    <n v="22.419600000000003"/>
  </r>
  <r>
    <n v="6213"/>
    <s v="CA-2017-149944"/>
    <d v="2017-11-12T00:00:00"/>
    <d v="2017-11-16T00:00:00"/>
    <s v="Second Class"/>
    <s v="MB-17305"/>
    <s v="Maria Bertelson"/>
    <s v="Consumer"/>
    <s v="United States"/>
    <x v="468"/>
    <x v="4"/>
    <n v="98632"/>
    <s v="West"/>
    <s v="OFF-FA-10003495"/>
    <s v="Office Supplies"/>
    <s v="Fasteners"/>
    <s v="Staples"/>
    <x v="2614"/>
    <n v="3"/>
    <n v="0"/>
    <n v="9.120000000000001"/>
  </r>
  <r>
    <n v="6214"/>
    <s v="CA-2017-149944"/>
    <d v="2017-11-12T00:00:00"/>
    <d v="2017-11-16T00:00:00"/>
    <s v="Second Class"/>
    <s v="MB-17305"/>
    <s v="Maria Bertelson"/>
    <s v="Consumer"/>
    <s v="United States"/>
    <x v="468"/>
    <x v="4"/>
    <n v="98632"/>
    <s v="West"/>
    <s v="OFF-AP-10004708"/>
    <s v="Office Supplies"/>
    <s v="Appliances"/>
    <s v="Fellowes Superior 10 Outlet Split Surge Protector"/>
    <x v="566"/>
    <n v="2"/>
    <n v="0"/>
    <n v="22.074799999999996"/>
  </r>
  <r>
    <n v="6215"/>
    <s v="CA-2014-128538"/>
    <d v="2014-10-11T00:00:00"/>
    <d v="2014-10-15T00:00:00"/>
    <s v="Standard Class"/>
    <s v="AS-10240"/>
    <s v="Alan Shonely"/>
    <s v="Consumer"/>
    <s v="United States"/>
    <x v="332"/>
    <x v="1"/>
    <n v="90278"/>
    <s v="West"/>
    <s v="OFF-EN-10001219"/>
    <s v="Office Supplies"/>
    <s v="Envelopes"/>
    <s v="#10- 4 1/8&quot; x 9 1/2&quot; Security-Tint Envelopes"/>
    <x v="2522"/>
    <n v="1"/>
    <n v="0"/>
    <n v="3.7435999999999998"/>
  </r>
  <r>
    <n v="6216"/>
    <s v="CA-2015-161711"/>
    <d v="2015-11-28T00:00:00"/>
    <d v="2015-12-03T00:00:00"/>
    <s v="Standard Class"/>
    <s v="MC-17425"/>
    <s v="Mark Cousins"/>
    <s v="Corporate"/>
    <s v="United States"/>
    <x v="20"/>
    <x v="15"/>
    <n v="10035"/>
    <s v="East"/>
    <s v="FUR-FU-10000087"/>
    <s v="Furniture"/>
    <s v="Furnishings"/>
    <s v="Executive Impressions 14&quot; Two-Color Numerals Wall Clock"/>
    <x v="4354"/>
    <n v="3"/>
    <n v="0"/>
    <n v="27.945600000000002"/>
  </r>
  <r>
    <n v="6217"/>
    <s v="CA-2015-161711"/>
    <d v="2015-11-28T00:00:00"/>
    <d v="2015-12-03T00:00:00"/>
    <s v="Standard Class"/>
    <s v="MC-17425"/>
    <s v="Mark Cousins"/>
    <s v="Corporate"/>
    <s v="United States"/>
    <x v="20"/>
    <x v="15"/>
    <n v="10035"/>
    <s v="East"/>
    <s v="OFF-EN-10001539"/>
    <s v="Office Supplies"/>
    <s v="Envelopes"/>
    <s v="Staple envelope"/>
    <x v="2586"/>
    <n v="8"/>
    <n v="0"/>
    <n v="29.252800000000001"/>
  </r>
  <r>
    <n v="6218"/>
    <s v="US-2015-129553"/>
    <d v="2015-07-27T00:00:00"/>
    <d v="2015-08-02T00:00:00"/>
    <s v="Standard Class"/>
    <s v="PG-18820"/>
    <s v="Patrick Gardner"/>
    <s v="Consumer"/>
    <s v="United States"/>
    <x v="103"/>
    <x v="0"/>
    <n v="40214"/>
    <s v="South"/>
    <s v="TEC-PH-10004897"/>
    <s v="Technology"/>
    <s v="Phones"/>
    <s v="Mediabridge Sport Armband iPhone 5s"/>
    <x v="2065"/>
    <n v="3"/>
    <n v="0"/>
    <n v="0.29969999999999963"/>
  </r>
  <r>
    <n v="6219"/>
    <s v="CA-2016-160220"/>
    <d v="2016-10-20T00:00:00"/>
    <d v="2016-10-26T00:00:00"/>
    <s v="Standard Class"/>
    <s v="JS-16030"/>
    <s v="Joy Smith"/>
    <s v="Consumer"/>
    <s v="United States"/>
    <x v="149"/>
    <x v="12"/>
    <n v="48183"/>
    <s v="Central"/>
    <s v="TEC-PH-10001300"/>
    <s v="Technology"/>
    <s v="Phones"/>
    <s v="iKross Bluetooth Portable Keyboard + Cell Phone Stand Holder + Brush for Apple iPhone 5S 5C 5, 4S 4"/>
    <x v="4355"/>
    <n v="6"/>
    <n v="0"/>
    <n v="35.195999999999998"/>
  </r>
  <r>
    <n v="6220"/>
    <s v="CA-2016-160220"/>
    <d v="2016-10-20T00:00:00"/>
    <d v="2016-10-26T00:00:00"/>
    <s v="Standard Class"/>
    <s v="JS-16030"/>
    <s v="Joy Smith"/>
    <s v="Consumer"/>
    <s v="United States"/>
    <x v="149"/>
    <x v="12"/>
    <n v="48183"/>
    <s v="Central"/>
    <s v="TEC-PH-10001557"/>
    <s v="Technology"/>
    <s v="Phones"/>
    <s v="Pyle PMP37LED"/>
    <x v="772"/>
    <n v="2"/>
    <n v="0"/>
    <n v="51.834599999999995"/>
  </r>
  <r>
    <n v="6221"/>
    <s v="CA-2016-160220"/>
    <d v="2016-10-20T00:00:00"/>
    <d v="2016-10-26T00:00:00"/>
    <s v="Standard Class"/>
    <s v="JS-16030"/>
    <s v="Joy Smith"/>
    <s v="Consumer"/>
    <s v="United States"/>
    <x v="149"/>
    <x v="12"/>
    <n v="48183"/>
    <s v="Central"/>
    <s v="OFF-ST-10000617"/>
    <s v="Office Supplies"/>
    <s v="Storage"/>
    <s v="Woodgrain Magazine Files by Perma"/>
    <x v="1539"/>
    <n v="7"/>
    <n v="0"/>
    <n v="1.4601999999999977"/>
  </r>
  <r>
    <n v="6222"/>
    <s v="US-2017-157224"/>
    <d v="2017-09-14T00:00:00"/>
    <d v="2017-09-18T00:00:00"/>
    <s v="Second Class"/>
    <s v="JB-16000"/>
    <s v="Joy Bell-"/>
    <s v="Consumer"/>
    <s v="United States"/>
    <x v="1"/>
    <x v="1"/>
    <n v="90045"/>
    <s v="West"/>
    <s v="OFF-LA-10000121"/>
    <s v="Office Supplies"/>
    <s v="Labels"/>
    <s v="Avery 48"/>
    <x v="4356"/>
    <n v="9"/>
    <n v="0"/>
    <n v="26.081999999999997"/>
  </r>
  <r>
    <n v="6223"/>
    <s v="CA-2017-140627"/>
    <d v="2017-12-23T00:00:00"/>
    <d v="2017-12-27T00:00:00"/>
    <s v="Standard Class"/>
    <s v="DK-12985"/>
    <s v="Darren Koutras"/>
    <s v="Consumer"/>
    <s v="United States"/>
    <x v="469"/>
    <x v="18"/>
    <n v="37075"/>
    <s v="South"/>
    <s v="FUR-FU-10000087"/>
    <s v="Furniture"/>
    <s v="Furnishings"/>
    <s v="Executive Impressions 14&quot; Two-Color Numerals Wall Clock"/>
    <x v="218"/>
    <n v="4"/>
    <n v="0.2"/>
    <n v="19.084800000000005"/>
  </r>
  <r>
    <n v="6224"/>
    <s v="CA-2017-140627"/>
    <d v="2017-12-23T00:00:00"/>
    <d v="2017-12-27T00:00:00"/>
    <s v="Standard Class"/>
    <s v="DK-12985"/>
    <s v="Darren Koutras"/>
    <s v="Consumer"/>
    <s v="United States"/>
    <x v="469"/>
    <x v="18"/>
    <n v="37075"/>
    <s v="South"/>
    <s v="OFF-AR-10000422"/>
    <s v="Office Supplies"/>
    <s v="Art"/>
    <s v="Pencil and Crayon Sharpener"/>
    <x v="4357"/>
    <n v="7"/>
    <n v="0.2"/>
    <n v="1.0730999999999993"/>
  </r>
  <r>
    <n v="6225"/>
    <s v="CA-2017-140627"/>
    <d v="2017-12-23T00:00:00"/>
    <d v="2017-12-27T00:00:00"/>
    <s v="Standard Class"/>
    <s v="DK-12985"/>
    <s v="Darren Koutras"/>
    <s v="Consumer"/>
    <s v="United States"/>
    <x v="469"/>
    <x v="18"/>
    <n v="37075"/>
    <s v="South"/>
    <s v="OFF-ST-10004123"/>
    <s v="Office Supplies"/>
    <s v="Storage"/>
    <s v="Safco Industrial Wire Shelving System"/>
    <x v="287"/>
    <n v="3"/>
    <n v="0.2"/>
    <n v="-54.588000000000008"/>
  </r>
  <r>
    <n v="6226"/>
    <s v="CA-2015-133445"/>
    <d v="2015-10-05T00:00:00"/>
    <d v="2015-10-09T00:00:00"/>
    <s v="Standard Class"/>
    <s v="JF-15490"/>
    <s v="Jeremy Farry"/>
    <s v="Consumer"/>
    <s v="United States"/>
    <x v="32"/>
    <x v="21"/>
    <n v="97206"/>
    <s v="West"/>
    <s v="FUR-BO-10003660"/>
    <s v="Furniture"/>
    <s v="Bookcases"/>
    <s v="Bush Cubix Collection Bookcases, Fully Assembled"/>
    <x v="4358"/>
    <n v="1"/>
    <n v="0.7"/>
    <n v="-103.86059999999998"/>
  </r>
  <r>
    <n v="6227"/>
    <s v="CA-2015-133445"/>
    <d v="2015-10-05T00:00:00"/>
    <d v="2015-10-09T00:00:00"/>
    <s v="Standard Class"/>
    <s v="JF-15490"/>
    <s v="Jeremy Farry"/>
    <s v="Consumer"/>
    <s v="United States"/>
    <x v="32"/>
    <x v="21"/>
    <n v="97206"/>
    <s v="West"/>
    <s v="FUR-CH-10000422"/>
    <s v="Furniture"/>
    <s v="Chairs"/>
    <s v="Global Highback Leather Tilter in Burgundy"/>
    <x v="4359"/>
    <n v="4"/>
    <n v="0.2"/>
    <n v="-14.558399999999978"/>
  </r>
  <r>
    <n v="6228"/>
    <s v="CA-2014-148782"/>
    <d v="2014-11-02T00:00:00"/>
    <d v="2014-11-07T00:00:00"/>
    <s v="Standard Class"/>
    <s v="PO-18850"/>
    <s v="Patrick O'Brill"/>
    <s v="Consumer"/>
    <s v="United States"/>
    <x v="218"/>
    <x v="5"/>
    <n v="75061"/>
    <s v="Central"/>
    <s v="TEC-PH-10002923"/>
    <s v="Technology"/>
    <s v="Phones"/>
    <s v="Logitech B530 USB Headset - headset - Full size, Binaural"/>
    <x v="2550"/>
    <n v="3"/>
    <n v="0.2"/>
    <n v="7.7679000000000009"/>
  </r>
  <r>
    <n v="6229"/>
    <s v="CA-2016-148208"/>
    <d v="2016-01-22T00:00:00"/>
    <d v="2016-01-27T00:00:00"/>
    <s v="Standard Class"/>
    <s v="BT-11530"/>
    <s v="Bradley Talbott"/>
    <s v="Home Office"/>
    <s v="United States"/>
    <x v="138"/>
    <x v="24"/>
    <n v="44105"/>
    <s v="East"/>
    <s v="TEC-PH-10004093"/>
    <s v="Technology"/>
    <s v="Phones"/>
    <s v="Panasonic Kx-TS550"/>
    <x v="4360"/>
    <n v="4"/>
    <n v="0.4"/>
    <n v="-20.235600000000005"/>
  </r>
  <r>
    <n v="6230"/>
    <s v="CA-2016-148208"/>
    <d v="2016-01-22T00:00:00"/>
    <d v="2016-01-27T00:00:00"/>
    <s v="Standard Class"/>
    <s v="BT-11530"/>
    <s v="Bradley Talbott"/>
    <s v="Home Office"/>
    <s v="United States"/>
    <x v="138"/>
    <x v="24"/>
    <n v="44105"/>
    <s v="East"/>
    <s v="TEC-AC-10000171"/>
    <s v="Technology"/>
    <s v="Accessories"/>
    <s v="Verbatim 25 GB 6x Blu-ray Single Layer Recordable Disc, 25/Pack"/>
    <x v="498"/>
    <n v="3"/>
    <n v="0.2"/>
    <n v="15.863099999999999"/>
  </r>
  <r>
    <n v="6231"/>
    <s v="CA-2017-127656"/>
    <d v="2017-07-11T00:00:00"/>
    <d v="2017-07-17T00:00:00"/>
    <s v="Standard Class"/>
    <s v="NW-18400"/>
    <s v="Natalie Webber"/>
    <s v="Consumer"/>
    <s v="United States"/>
    <x v="470"/>
    <x v="23"/>
    <n v="50701"/>
    <s v="Central"/>
    <s v="OFF-AR-10001166"/>
    <s v="Office Supplies"/>
    <s v="Art"/>
    <s v="Staples in misc. colors"/>
    <x v="4361"/>
    <n v="4"/>
    <n v="0"/>
    <n v="11.8248"/>
  </r>
  <r>
    <n v="6232"/>
    <s v="US-2017-142188"/>
    <d v="2017-09-11T00:00:00"/>
    <d v="2017-09-11T00:00:00"/>
    <s v="Same Day"/>
    <s v="JF-15415"/>
    <s v="Jennifer Ferguson"/>
    <s v="Consumer"/>
    <s v="United States"/>
    <x v="4"/>
    <x v="4"/>
    <n v="98105"/>
    <s v="West"/>
    <s v="FUR-CH-10003199"/>
    <s v="Furniture"/>
    <s v="Chairs"/>
    <s v="Office Star - Contemporary Task Swivel Chair"/>
    <x v="2859"/>
    <n v="2"/>
    <n v="0.2"/>
    <n v="8.8783999999999921"/>
  </r>
  <r>
    <n v="6233"/>
    <s v="US-2017-142188"/>
    <d v="2017-09-11T00:00:00"/>
    <d v="2017-09-11T00:00:00"/>
    <s v="Same Day"/>
    <s v="JF-15415"/>
    <s v="Jennifer Ferguson"/>
    <s v="Consumer"/>
    <s v="United States"/>
    <x v="4"/>
    <x v="4"/>
    <n v="98105"/>
    <s v="West"/>
    <s v="OFF-PA-10002005"/>
    <s v="Office Supplies"/>
    <s v="Paper"/>
    <s v="Xerox 225"/>
    <x v="541"/>
    <n v="3"/>
    <n v="0"/>
    <n v="9.3312000000000008"/>
  </r>
  <r>
    <n v="6234"/>
    <s v="US-2017-142188"/>
    <d v="2017-09-11T00:00:00"/>
    <d v="2017-09-11T00:00:00"/>
    <s v="Same Day"/>
    <s v="JF-15415"/>
    <s v="Jennifer Ferguson"/>
    <s v="Consumer"/>
    <s v="United States"/>
    <x v="4"/>
    <x v="4"/>
    <n v="98105"/>
    <s v="West"/>
    <s v="OFF-PA-10004101"/>
    <s v="Office Supplies"/>
    <s v="Paper"/>
    <s v="Xerox 1894"/>
    <x v="4362"/>
    <n v="11"/>
    <n v="0"/>
    <n v="34.214400000000005"/>
  </r>
  <r>
    <n v="6235"/>
    <s v="US-2017-142188"/>
    <d v="2017-09-11T00:00:00"/>
    <d v="2017-09-11T00:00:00"/>
    <s v="Same Day"/>
    <s v="JF-15415"/>
    <s v="Jennifer Ferguson"/>
    <s v="Consumer"/>
    <s v="United States"/>
    <x v="4"/>
    <x v="4"/>
    <n v="98105"/>
    <s v="West"/>
    <s v="OFF-BI-10004600"/>
    <s v="Office Supplies"/>
    <s v="Binders"/>
    <s v="Ibico Ibimaster 300 Manual Binding System"/>
    <x v="4363"/>
    <n v="5"/>
    <n v="0.2"/>
    <n v="459.98749999999995"/>
  </r>
  <r>
    <n v="6236"/>
    <s v="US-2017-142188"/>
    <d v="2017-09-11T00:00:00"/>
    <d v="2017-09-11T00:00:00"/>
    <s v="Same Day"/>
    <s v="JF-15415"/>
    <s v="Jennifer Ferguson"/>
    <s v="Consumer"/>
    <s v="United States"/>
    <x v="4"/>
    <x v="4"/>
    <n v="98105"/>
    <s v="West"/>
    <s v="TEC-PH-10000127"/>
    <s v="Technology"/>
    <s v="Phones"/>
    <s v="iOttie XL Car Mount"/>
    <x v="1105"/>
    <n v="5"/>
    <n v="0.2"/>
    <n v="-17.991000000000003"/>
  </r>
  <r>
    <n v="6237"/>
    <s v="CA-2016-144400"/>
    <d v="2016-02-23T00:00:00"/>
    <d v="2016-02-27T00:00:00"/>
    <s v="Standard Class"/>
    <s v="AC-10420"/>
    <s v="Alyssa Crouse"/>
    <s v="Corporate"/>
    <s v="United States"/>
    <x v="10"/>
    <x v="9"/>
    <n v="19120"/>
    <s v="East"/>
    <s v="OFF-EN-10004386"/>
    <s v="Office Supplies"/>
    <s v="Envelopes"/>
    <s v="Recycled Interoffice Envelopes with String and Button Closure, 10 x 13"/>
    <x v="264"/>
    <n v="3"/>
    <n v="0.2"/>
    <n v="21.591000000000001"/>
  </r>
  <r>
    <n v="6238"/>
    <s v="US-2016-155180"/>
    <d v="2016-01-22T00:00:00"/>
    <d v="2016-01-29T00:00:00"/>
    <s v="Standard Class"/>
    <s v="TB-21280"/>
    <s v="Toby Braunhardt"/>
    <s v="Consumer"/>
    <s v="United States"/>
    <x v="20"/>
    <x v="15"/>
    <n v="10009"/>
    <s v="East"/>
    <s v="OFF-BI-10004506"/>
    <s v="Office Supplies"/>
    <s v="Binders"/>
    <s v="Wilson Jones data.warehouse D-Ring Binders with DublLock"/>
    <x v="4364"/>
    <n v="4"/>
    <n v="0.2"/>
    <n v="9.2176000000000009"/>
  </r>
  <r>
    <n v="6239"/>
    <s v="CA-2015-134075"/>
    <d v="2015-12-12T00:00:00"/>
    <d v="2015-12-16T00:00:00"/>
    <s v="Standard Class"/>
    <s v="HA-14905"/>
    <s v="Helen Abelman"/>
    <s v="Consumer"/>
    <s v="United States"/>
    <x v="49"/>
    <x v="1"/>
    <n v="95123"/>
    <s v="West"/>
    <s v="FUR-FU-10004597"/>
    <s v="Furniture"/>
    <s v="Furnishings"/>
    <s v="Eldon Cleatmat Chair Mats for Medium Pile Carpets"/>
    <x v="4365"/>
    <n v="3"/>
    <n v="0"/>
    <n v="21.64500000000001"/>
  </r>
  <r>
    <n v="6240"/>
    <s v="CA-2015-134075"/>
    <d v="2015-12-12T00:00:00"/>
    <d v="2015-12-16T00:00:00"/>
    <s v="Standard Class"/>
    <s v="HA-14905"/>
    <s v="Helen Abelman"/>
    <s v="Consumer"/>
    <s v="United States"/>
    <x v="49"/>
    <x v="1"/>
    <n v="95123"/>
    <s v="West"/>
    <s v="OFF-ST-10001496"/>
    <s v="Office Supplies"/>
    <s v="Storage"/>
    <s v="Standard Rollaway File with Lock"/>
    <x v="2936"/>
    <n v="2"/>
    <n v="0"/>
    <n v="93.698800000000006"/>
  </r>
  <r>
    <n v="6241"/>
    <s v="US-2016-131912"/>
    <d v="2016-10-29T00:00:00"/>
    <d v="2016-11-01T00:00:00"/>
    <s v="Second Class"/>
    <s v="LH-17155"/>
    <s v="Logan Haushalter"/>
    <s v="Consumer"/>
    <s v="United States"/>
    <x v="1"/>
    <x v="1"/>
    <n v="90008"/>
    <s v="West"/>
    <s v="OFF-BI-10004236"/>
    <s v="Office Supplies"/>
    <s v="Binders"/>
    <s v="XtraLife ClearVue Slant-D Ring Binder, White, 3&quot;"/>
    <x v="4366"/>
    <n v="1"/>
    <n v="0.2"/>
    <n v="3.8167999999999997"/>
  </r>
  <r>
    <n v="6242"/>
    <s v="CA-2017-141572"/>
    <d v="2017-05-28T00:00:00"/>
    <d v="2017-05-31T00:00:00"/>
    <s v="Second Class"/>
    <s v="LO-17170"/>
    <s v="Lori Olson"/>
    <s v="Corporate"/>
    <s v="United States"/>
    <x v="3"/>
    <x v="38"/>
    <n v="3301"/>
    <s v="East"/>
    <s v="FUR-FU-10001185"/>
    <s v="Furniture"/>
    <s v="Furnishings"/>
    <s v="Advantus Employee of the Month Certificate Frame, 11 x 13-1/2"/>
    <x v="4367"/>
    <n v="8"/>
    <n v="0"/>
    <n v="101.4504"/>
  </r>
  <r>
    <n v="6243"/>
    <s v="CA-2014-134621"/>
    <d v="2014-12-21T00:00:00"/>
    <d v="2014-12-28T00:00:00"/>
    <s v="Standard Class"/>
    <s v="DP-13390"/>
    <s v="Dennis Pardue"/>
    <s v="Home Office"/>
    <s v="United States"/>
    <x v="29"/>
    <x v="18"/>
    <n v="38401"/>
    <s v="South"/>
    <s v="OFF-BI-10000977"/>
    <s v="Office Supplies"/>
    <s v="Binders"/>
    <s v="Ibico Plastic Spiral Binding Combs"/>
    <x v="2614"/>
    <n v="2"/>
    <n v="0.7"/>
    <n v="-14.591999999999999"/>
  </r>
  <r>
    <n v="6244"/>
    <s v="CA-2016-165561"/>
    <d v="2016-11-24T00:00:00"/>
    <d v="2016-11-28T00:00:00"/>
    <s v="Standard Class"/>
    <s v="CR-12580"/>
    <s v="Clay Rozendal"/>
    <s v="Home Office"/>
    <s v="United States"/>
    <x v="234"/>
    <x v="4"/>
    <n v="98006"/>
    <s v="West"/>
    <s v="OFF-SU-10004782"/>
    <s v="Office Supplies"/>
    <s v="Supplies"/>
    <s v="Elite 5&quot; Scissors"/>
    <x v="3554"/>
    <n v="3"/>
    <n v="0"/>
    <n v="7.6049999999999978"/>
  </r>
  <r>
    <n v="6245"/>
    <s v="CA-2015-112305"/>
    <d v="2015-11-20T00:00:00"/>
    <d v="2015-11-25T00:00:00"/>
    <s v="Standard Class"/>
    <s v="KB-16405"/>
    <s v="Katrina Bavinger"/>
    <s v="Home Office"/>
    <s v="United States"/>
    <x v="4"/>
    <x v="4"/>
    <n v="98105"/>
    <s v="West"/>
    <s v="OFF-AR-10002067"/>
    <s v="Office Supplies"/>
    <s v="Art"/>
    <s v="Newell 334"/>
    <x v="4311"/>
    <n v="6"/>
    <n v="0"/>
    <n v="30.950400000000002"/>
  </r>
  <r>
    <n v="6246"/>
    <s v="CA-2015-112305"/>
    <d v="2015-11-20T00:00:00"/>
    <d v="2015-11-25T00:00:00"/>
    <s v="Standard Class"/>
    <s v="KB-16405"/>
    <s v="Katrina Bavinger"/>
    <s v="Home Office"/>
    <s v="United States"/>
    <x v="4"/>
    <x v="4"/>
    <n v="98105"/>
    <s v="West"/>
    <s v="FUR-FU-10002364"/>
    <s v="Furniture"/>
    <s v="Furnishings"/>
    <s v="Eldon Expressions Wood Desk Accessories, Oak"/>
    <x v="3077"/>
    <n v="3"/>
    <n v="0"/>
    <n v="6.4205999999999976"/>
  </r>
  <r>
    <n v="6247"/>
    <s v="CA-2015-112305"/>
    <d v="2015-11-20T00:00:00"/>
    <d v="2015-11-25T00:00:00"/>
    <s v="Standard Class"/>
    <s v="KB-16405"/>
    <s v="Katrina Bavinger"/>
    <s v="Home Office"/>
    <s v="United States"/>
    <x v="4"/>
    <x v="4"/>
    <n v="98105"/>
    <s v="West"/>
    <s v="TEC-AC-10002018"/>
    <s v="Technology"/>
    <s v="Accessories"/>
    <s v="AmazonBasics 3-Button USB Wired Mouse"/>
    <x v="62"/>
    <n v="2"/>
    <n v="0"/>
    <n v="6.011400000000001"/>
  </r>
  <r>
    <n v="6248"/>
    <s v="CA-2017-121580"/>
    <d v="2017-05-29T00:00:00"/>
    <d v="2017-06-04T00:00:00"/>
    <s v="Standard Class"/>
    <s v="ML-17410"/>
    <s v="Maris LaWare"/>
    <s v="Consumer"/>
    <s v="United States"/>
    <x v="38"/>
    <x v="14"/>
    <n v="47201"/>
    <s v="Central"/>
    <s v="OFF-BI-10000632"/>
    <s v="Office Supplies"/>
    <s v="Binders"/>
    <s v="Satellite Sectional Post Binders"/>
    <x v="4368"/>
    <n v="1"/>
    <n v="0"/>
    <n v="19.968599999999999"/>
  </r>
  <r>
    <n v="6249"/>
    <s v="CA-2017-121580"/>
    <d v="2017-05-29T00:00:00"/>
    <d v="2017-06-04T00:00:00"/>
    <s v="Standard Class"/>
    <s v="ML-17410"/>
    <s v="Maris LaWare"/>
    <s v="Consumer"/>
    <s v="United States"/>
    <x v="38"/>
    <x v="14"/>
    <n v="47201"/>
    <s v="Central"/>
    <s v="FUR-FU-10003981"/>
    <s v="Furniture"/>
    <s v="Furnishings"/>
    <s v="Eldon Wave Desk Accessories"/>
    <x v="875"/>
    <n v="3"/>
    <n v="0"/>
    <n v="2.6208000000000005"/>
  </r>
  <r>
    <n v="6250"/>
    <s v="CA-2017-121580"/>
    <d v="2017-05-29T00:00:00"/>
    <d v="2017-06-04T00:00:00"/>
    <s v="Standard Class"/>
    <s v="ML-17410"/>
    <s v="Maris LaWare"/>
    <s v="Consumer"/>
    <s v="United States"/>
    <x v="38"/>
    <x v="14"/>
    <n v="47201"/>
    <s v="Central"/>
    <s v="OFF-AP-10001564"/>
    <s v="Office Supplies"/>
    <s v="Appliances"/>
    <s v="Hoover Commercial Lightweight Upright Vacuum with E-Z Empty Dirt Cup"/>
    <x v="4369"/>
    <n v="2"/>
    <n v="0"/>
    <n v="120.94159999999999"/>
  </r>
  <r>
    <n v="6251"/>
    <s v="CA-2017-121580"/>
    <d v="2017-05-29T00:00:00"/>
    <d v="2017-06-04T00:00:00"/>
    <s v="Standard Class"/>
    <s v="ML-17410"/>
    <s v="Maris LaWare"/>
    <s v="Consumer"/>
    <s v="United States"/>
    <x v="38"/>
    <x v="14"/>
    <n v="47201"/>
    <s v="Central"/>
    <s v="OFF-PA-10004082"/>
    <s v="Office Supplies"/>
    <s v="Paper"/>
    <s v="Adams Telephone Message Book w/Frequently-Called Numbers Space, 400 Messages per Book"/>
    <x v="3373"/>
    <n v="1"/>
    <n v="0"/>
    <n v="3.99"/>
  </r>
  <r>
    <n v="6252"/>
    <s v="CA-2014-101147"/>
    <d v="2014-12-02T00:00:00"/>
    <d v="2014-12-04T00:00:00"/>
    <s v="First Class"/>
    <s v="MC-17575"/>
    <s v="Matt Collins"/>
    <s v="Consumer"/>
    <s v="United States"/>
    <x v="22"/>
    <x v="10"/>
    <n v="60623"/>
    <s v="Central"/>
    <s v="OFF-AP-10004249"/>
    <s v="Office Supplies"/>
    <s v="Appliances"/>
    <s v="Staple holder"/>
    <x v="4370"/>
    <n v="1"/>
    <n v="0.8"/>
    <n v="-6.344100000000001"/>
  </r>
  <r>
    <n v="6253"/>
    <s v="CA-2014-165806"/>
    <d v="2014-04-07T00:00:00"/>
    <d v="2014-04-07T00:00:00"/>
    <s v="Same Day"/>
    <s v="VM-21685"/>
    <s v="Valerie Mitchum"/>
    <s v="Home Office"/>
    <s v="United States"/>
    <x v="419"/>
    <x v="32"/>
    <n v="30062"/>
    <s v="South"/>
    <s v="OFF-PA-10003441"/>
    <s v="Office Supplies"/>
    <s v="Paper"/>
    <s v="Xerox 226"/>
    <x v="713"/>
    <n v="9"/>
    <n v="0"/>
    <n v="27.993600000000001"/>
  </r>
  <r>
    <n v="6254"/>
    <s v="CA-2014-165806"/>
    <d v="2014-04-07T00:00:00"/>
    <d v="2014-04-07T00:00:00"/>
    <s v="Same Day"/>
    <s v="VM-21685"/>
    <s v="Valerie Mitchum"/>
    <s v="Home Office"/>
    <s v="United States"/>
    <x v="419"/>
    <x v="32"/>
    <n v="30062"/>
    <s v="South"/>
    <s v="TEC-PH-10004922"/>
    <s v="Technology"/>
    <s v="Phones"/>
    <s v="RCA Visys Integrated PBX 8-Line Router"/>
    <x v="4371"/>
    <n v="3"/>
    <n v="0"/>
    <n v="50.242500000000007"/>
  </r>
  <r>
    <n v="6255"/>
    <s v="CA-2015-151624"/>
    <d v="2015-09-08T00:00:00"/>
    <d v="2015-09-14T00:00:00"/>
    <s v="Standard Class"/>
    <s v="VW-21775"/>
    <s v="Victoria Wilson"/>
    <s v="Corporate"/>
    <s v="United States"/>
    <x v="122"/>
    <x v="19"/>
    <n v="36116"/>
    <s v="South"/>
    <s v="FUR-FU-10001731"/>
    <s v="Furniture"/>
    <s v="Furnishings"/>
    <s v="Acrylic Self-Standing Desk Frames"/>
    <x v="794"/>
    <n v="8"/>
    <n v="0"/>
    <n v="8.1167999999999996"/>
  </r>
  <r>
    <n v="6256"/>
    <s v="CA-2017-139444"/>
    <d v="2017-09-09T00:00:00"/>
    <d v="2017-09-15T00:00:00"/>
    <s v="Standard Class"/>
    <s v="GK-14620"/>
    <s v="Grace Kelly"/>
    <s v="Corporate"/>
    <s v="United States"/>
    <x v="243"/>
    <x v="5"/>
    <n v="75023"/>
    <s v="Central"/>
    <s v="OFF-LA-10000134"/>
    <s v="Office Supplies"/>
    <s v="Labels"/>
    <s v="Avery 511"/>
    <x v="4372"/>
    <n v="4"/>
    <n v="0.2"/>
    <n v="3.4495999999999993"/>
  </r>
  <r>
    <n v="6257"/>
    <s v="CA-2015-133977"/>
    <d v="2015-09-06T00:00:00"/>
    <d v="2015-09-08T00:00:00"/>
    <s v="Second Class"/>
    <s v="AT-10435"/>
    <s v="Alyssa Tate"/>
    <s v="Home Office"/>
    <s v="United States"/>
    <x v="76"/>
    <x v="2"/>
    <n v="33319"/>
    <s v="South"/>
    <s v="OFF-BI-10003166"/>
    <s v="Office Supplies"/>
    <s v="Binders"/>
    <s v="GBC Plasticlear Binding Covers"/>
    <x v="2753"/>
    <n v="1"/>
    <n v="0.7"/>
    <n v="-2.5255999999999998"/>
  </r>
  <r>
    <n v="6258"/>
    <s v="CA-2017-141425"/>
    <d v="2017-11-02T00:00:00"/>
    <d v="2017-11-06T00:00:00"/>
    <s v="Second Class"/>
    <s v="AR-10825"/>
    <s v="Anthony Rawles"/>
    <s v="Corporate"/>
    <s v="United States"/>
    <x v="38"/>
    <x v="24"/>
    <n v="43229"/>
    <s v="East"/>
    <s v="OFF-SU-10000646"/>
    <s v="Office Supplies"/>
    <s v="Supplies"/>
    <s v="Premier Automatic Letter Opener"/>
    <x v="4373"/>
    <n v="2"/>
    <n v="0.2"/>
    <n v="-81.725799999999978"/>
  </r>
  <r>
    <n v="6259"/>
    <s v="CA-2015-133536"/>
    <d v="2015-03-28T00:00:00"/>
    <d v="2015-03-30T00:00:00"/>
    <s v="Second Class"/>
    <s v="JH-15820"/>
    <s v="John Huston"/>
    <s v="Consumer"/>
    <s v="United States"/>
    <x v="20"/>
    <x v="15"/>
    <n v="10009"/>
    <s v="East"/>
    <s v="OFF-EN-10004459"/>
    <s v="Office Supplies"/>
    <s v="Envelopes"/>
    <s v="Security-Tint Envelopes"/>
    <x v="996"/>
    <n v="3"/>
    <n v="0"/>
    <n v="11.230799999999999"/>
  </r>
  <r>
    <n v="6260"/>
    <s v="CA-2015-150441"/>
    <d v="2015-08-13T00:00:00"/>
    <d v="2015-08-17T00:00:00"/>
    <s v="Second Class"/>
    <s v="RA-19285"/>
    <s v="Ralph Arnett"/>
    <s v="Consumer"/>
    <s v="United States"/>
    <x v="102"/>
    <x v="14"/>
    <n v="47374"/>
    <s v="Central"/>
    <s v="OFF-BI-10003529"/>
    <s v="Office Supplies"/>
    <s v="Binders"/>
    <s v="Avery Round Ring Poly Binders"/>
    <x v="716"/>
    <n v="4"/>
    <n v="0"/>
    <n v="5.5663999999999998"/>
  </r>
  <r>
    <n v="6261"/>
    <s v="CA-2015-162607"/>
    <d v="2015-05-12T00:00:00"/>
    <d v="2015-05-18T00:00:00"/>
    <s v="Standard Class"/>
    <s v="RO-19780"/>
    <s v="Rose O'Brian"/>
    <s v="Consumer"/>
    <s v="United States"/>
    <x v="4"/>
    <x v="4"/>
    <n v="98115"/>
    <s v="West"/>
    <s v="OFF-BI-10002949"/>
    <s v="Office Supplies"/>
    <s v="Binders"/>
    <s v="Prestige Round Ring Binders"/>
    <x v="851"/>
    <n v="3"/>
    <n v="0.2"/>
    <n v="4.9247999999999985"/>
  </r>
  <r>
    <n v="6262"/>
    <s v="CA-2017-103506"/>
    <d v="2017-07-23T00:00:00"/>
    <d v="2017-07-27T00:00:00"/>
    <s v="Standard Class"/>
    <s v="LR-17035"/>
    <s v="Lisa Ryan"/>
    <s v="Corporate"/>
    <s v="United States"/>
    <x v="85"/>
    <x v="15"/>
    <n v="11561"/>
    <s v="East"/>
    <s v="OFF-LA-10001158"/>
    <s v="Office Supplies"/>
    <s v="Labels"/>
    <s v="Avery Address/Shipping Labels for Typewriters, 4&quot; x 2&quot;"/>
    <x v="1417"/>
    <n v="4"/>
    <n v="0"/>
    <n v="19.872"/>
  </r>
  <r>
    <n v="6263"/>
    <s v="CA-2016-132479"/>
    <d v="2016-09-24T00:00:00"/>
    <d v="2016-09-26T00:00:00"/>
    <s v="First Class"/>
    <s v="MK-17905"/>
    <s v="Michael Kennedy"/>
    <s v="Corporate"/>
    <s v="United States"/>
    <x v="179"/>
    <x v="10"/>
    <n v="61107"/>
    <s v="Central"/>
    <s v="OFF-BI-10004584"/>
    <s v="Office Supplies"/>
    <s v="Binders"/>
    <s v="GBC ProClick 150 Presentation Binding System"/>
    <x v="4374"/>
    <n v="7"/>
    <n v="0.8"/>
    <n v="-729.91380000000004"/>
  </r>
  <r>
    <n v="6264"/>
    <s v="CA-2017-160724"/>
    <d v="2017-05-05T00:00:00"/>
    <d v="2017-05-10T00:00:00"/>
    <s v="Standard Class"/>
    <s v="YS-21880"/>
    <s v="Yana Sorensen"/>
    <s v="Corporate"/>
    <s v="United States"/>
    <x v="38"/>
    <x v="32"/>
    <n v="31907"/>
    <s v="South"/>
    <s v="OFF-BI-10004965"/>
    <s v="Office Supplies"/>
    <s v="Binders"/>
    <s v="Ibico Covers for Plastic or Wire Binding Elements"/>
    <x v="1339"/>
    <n v="3"/>
    <n v="0"/>
    <n v="15.524999999999999"/>
  </r>
  <r>
    <n v="6265"/>
    <s v="US-2016-115952"/>
    <d v="2016-10-06T00:00:00"/>
    <d v="2016-10-06T00:00:00"/>
    <s v="Same Day"/>
    <s v="JH-15910"/>
    <s v="Jonathan Howell"/>
    <s v="Consumer"/>
    <s v="United States"/>
    <x v="251"/>
    <x v="26"/>
    <n v="74133"/>
    <s v="Central"/>
    <s v="OFF-BI-10004654"/>
    <s v="Office Supplies"/>
    <s v="Binders"/>
    <s v="Avery Binding System Hidden Tab Executive Style Index Sets"/>
    <x v="4375"/>
    <n v="5"/>
    <n v="0"/>
    <n v="14.424999999999999"/>
  </r>
  <r>
    <n v="6266"/>
    <s v="CA-2014-146731"/>
    <d v="2014-11-03T00:00:00"/>
    <d v="2014-11-08T00:00:00"/>
    <s v="Standard Class"/>
    <s v="AT-10735"/>
    <s v="Annie Thurman"/>
    <s v="Consumer"/>
    <s v="United States"/>
    <x v="316"/>
    <x v="18"/>
    <n v="37211"/>
    <s v="South"/>
    <s v="OFF-PA-10000141"/>
    <s v="Office Supplies"/>
    <s v="Paper"/>
    <s v="Ampad Evidence Wirebond Steno Books, 6&quot; x 9&quot;"/>
    <x v="4273"/>
    <n v="2"/>
    <n v="0.2"/>
    <n v="1.1771999999999998"/>
  </r>
  <r>
    <n v="6267"/>
    <s v="CA-2014-146731"/>
    <d v="2014-11-03T00:00:00"/>
    <d v="2014-11-08T00:00:00"/>
    <s v="Standard Class"/>
    <s v="AT-10735"/>
    <s v="Annie Thurman"/>
    <s v="Consumer"/>
    <s v="United States"/>
    <x v="316"/>
    <x v="18"/>
    <n v="37211"/>
    <s v="South"/>
    <s v="OFF-PA-10001019"/>
    <s v="Office Supplies"/>
    <s v="Paper"/>
    <s v="Xerox 1884"/>
    <x v="3901"/>
    <n v="9"/>
    <n v="0.2"/>
    <n v="48.551399999999994"/>
  </r>
  <r>
    <n v="6268"/>
    <s v="CA-2015-115392"/>
    <d v="2015-10-01T00:00:00"/>
    <d v="2015-10-04T00:00:00"/>
    <s v="Second Class"/>
    <s v="RM-19675"/>
    <s v="Robert Marley"/>
    <s v="Home Office"/>
    <s v="United States"/>
    <x v="471"/>
    <x v="31"/>
    <n v="2138"/>
    <s v="East"/>
    <s v="TEC-PH-10002496"/>
    <s v="Technology"/>
    <s v="Phones"/>
    <s v="Cisco SPA301"/>
    <x v="4376"/>
    <n v="2"/>
    <n v="0"/>
    <n v="93.593999999999994"/>
  </r>
  <r>
    <n v="6269"/>
    <s v="CA-2015-115392"/>
    <d v="2015-10-01T00:00:00"/>
    <d v="2015-10-04T00:00:00"/>
    <s v="Second Class"/>
    <s v="RM-19675"/>
    <s v="Robert Marley"/>
    <s v="Home Office"/>
    <s v="United States"/>
    <x v="471"/>
    <x v="31"/>
    <n v="2138"/>
    <s v="East"/>
    <s v="OFF-BI-10000829"/>
    <s v="Office Supplies"/>
    <s v="Binders"/>
    <s v="Avery Non-Stick Binders"/>
    <x v="4377"/>
    <n v="5"/>
    <n v="0"/>
    <n v="10.327"/>
  </r>
  <r>
    <n v="6270"/>
    <s v="CA-2017-102379"/>
    <d v="2017-12-02T00:00:00"/>
    <d v="2017-12-06T00:00:00"/>
    <s v="Standard Class"/>
    <s v="BB-11545"/>
    <s v="Brenda Bowman"/>
    <s v="Corporate"/>
    <s v="United States"/>
    <x v="182"/>
    <x v="1"/>
    <n v="94601"/>
    <s v="West"/>
    <s v="TEC-PH-10001448"/>
    <s v="Technology"/>
    <s v="Phones"/>
    <s v="Anker Astro 15000mAh USB Portable Charger"/>
    <x v="3149"/>
    <n v="1"/>
    <n v="0.2"/>
    <n v="-7.9984000000000073"/>
  </r>
  <r>
    <n v="6271"/>
    <s v="CA-2017-102379"/>
    <d v="2017-12-02T00:00:00"/>
    <d v="2017-12-06T00:00:00"/>
    <s v="Standard Class"/>
    <s v="BB-11545"/>
    <s v="Brenda Bowman"/>
    <s v="Corporate"/>
    <s v="United States"/>
    <x v="182"/>
    <x v="1"/>
    <n v="94601"/>
    <s v="West"/>
    <s v="FUR-CH-10004983"/>
    <s v="Furniture"/>
    <s v="Chairs"/>
    <s v="Office Star - Mid Back Dual function Ergonomic High Back Chair with 2-Way Adjustable Arms"/>
    <x v="4378"/>
    <n v="9"/>
    <n v="0.2"/>
    <n v="43.464599999999905"/>
  </r>
  <r>
    <n v="6272"/>
    <s v="CA-2017-102379"/>
    <d v="2017-12-02T00:00:00"/>
    <d v="2017-12-06T00:00:00"/>
    <s v="Standard Class"/>
    <s v="BB-11545"/>
    <s v="Brenda Bowman"/>
    <s v="Corporate"/>
    <s v="United States"/>
    <x v="182"/>
    <x v="1"/>
    <n v="94601"/>
    <s v="West"/>
    <s v="OFF-AR-10004022"/>
    <s v="Office Supplies"/>
    <s v="Art"/>
    <s v="Panasonic KP-380BK Classic Electric Pencil Sharpener"/>
    <x v="4379"/>
    <n v="5"/>
    <n v="0"/>
    <n v="44.974999999999987"/>
  </r>
  <r>
    <n v="6273"/>
    <s v="CA-2017-149706"/>
    <d v="2017-12-11T00:00:00"/>
    <d v="2017-12-12T00:00:00"/>
    <s v="First Class"/>
    <s v="AS-10285"/>
    <s v="Alejandro Savely"/>
    <s v="Corporate"/>
    <s v="United States"/>
    <x v="472"/>
    <x v="10"/>
    <n v="60067"/>
    <s v="Central"/>
    <s v="TEC-AC-10001284"/>
    <s v="Technology"/>
    <s v="Accessories"/>
    <s v="Enermax Briskie RF Wireless Keyboard and Mouse Combo"/>
    <x v="4380"/>
    <n v="7"/>
    <n v="0.2"/>
    <n v="23.262400000000003"/>
  </r>
  <r>
    <n v="6274"/>
    <s v="US-2016-139087"/>
    <d v="2016-07-17T00:00:00"/>
    <d v="2016-07-22T00:00:00"/>
    <s v="Second Class"/>
    <s v="DK-13375"/>
    <s v="Dennis Kane"/>
    <s v="Consumer"/>
    <s v="United States"/>
    <x v="4"/>
    <x v="4"/>
    <n v="98105"/>
    <s v="West"/>
    <s v="FUR-FU-10001847"/>
    <s v="Furniture"/>
    <s v="Furnishings"/>
    <s v="Eldon Image Series Black Desk Accessories"/>
    <x v="2162"/>
    <n v="3"/>
    <n v="0"/>
    <n v="4.4711999999999996"/>
  </r>
  <r>
    <n v="6275"/>
    <s v="US-2016-139087"/>
    <d v="2016-07-17T00:00:00"/>
    <d v="2016-07-22T00:00:00"/>
    <s v="Second Class"/>
    <s v="DK-13375"/>
    <s v="Dennis Kane"/>
    <s v="Consumer"/>
    <s v="United States"/>
    <x v="4"/>
    <x v="4"/>
    <n v="98105"/>
    <s v="West"/>
    <s v="TEC-AC-10004595"/>
    <s v="Technology"/>
    <s v="Accessories"/>
    <s v="First Data TMFD35 PIN Pad"/>
    <x v="4381"/>
    <n v="3"/>
    <n v="0"/>
    <n v="89.963999999999999"/>
  </r>
  <r>
    <n v="6276"/>
    <s v="US-2016-139087"/>
    <d v="2016-07-17T00:00:00"/>
    <d v="2016-07-22T00:00:00"/>
    <s v="Second Class"/>
    <s v="DK-13375"/>
    <s v="Dennis Kane"/>
    <s v="Consumer"/>
    <s v="United States"/>
    <x v="4"/>
    <x v="4"/>
    <n v="98105"/>
    <s v="West"/>
    <s v="FUR-FU-10004164"/>
    <s v="Furniture"/>
    <s v="Furnishings"/>
    <s v="Eldon 300 Class Desk Accessories, Black"/>
    <x v="4382"/>
    <n v="5"/>
    <n v="0"/>
    <n v="10.890000000000002"/>
  </r>
  <r>
    <n v="6277"/>
    <s v="US-2016-139087"/>
    <d v="2016-07-17T00:00:00"/>
    <d v="2016-07-22T00:00:00"/>
    <s v="Second Class"/>
    <s v="DK-13375"/>
    <s v="Dennis Kane"/>
    <s v="Consumer"/>
    <s v="United States"/>
    <x v="4"/>
    <x v="4"/>
    <n v="98105"/>
    <s v="West"/>
    <s v="OFF-LA-10001074"/>
    <s v="Office Supplies"/>
    <s v="Labels"/>
    <s v="Round Specialty Laser Printer Labels"/>
    <x v="2077"/>
    <n v="7"/>
    <n v="0"/>
    <n v="41.223699999999994"/>
  </r>
  <r>
    <n v="6278"/>
    <s v="US-2016-139087"/>
    <d v="2016-07-17T00:00:00"/>
    <d v="2016-07-22T00:00:00"/>
    <s v="Second Class"/>
    <s v="DK-13375"/>
    <s v="Dennis Kane"/>
    <s v="Consumer"/>
    <s v="United States"/>
    <x v="4"/>
    <x v="4"/>
    <n v="98105"/>
    <s v="West"/>
    <s v="OFF-ST-10000604"/>
    <s v="Office Supplies"/>
    <s v="Storage"/>
    <s v="Home/Office Personal File Carts"/>
    <x v="2876"/>
    <n v="2"/>
    <n v="0"/>
    <n v="17.379999999999995"/>
  </r>
  <r>
    <n v="6279"/>
    <s v="US-2016-139087"/>
    <d v="2016-07-17T00:00:00"/>
    <d v="2016-07-22T00:00:00"/>
    <s v="Second Class"/>
    <s v="DK-13375"/>
    <s v="Dennis Kane"/>
    <s v="Consumer"/>
    <s v="United States"/>
    <x v="4"/>
    <x v="4"/>
    <n v="98105"/>
    <s v="West"/>
    <s v="TEC-PH-10000148"/>
    <s v="Technology"/>
    <s v="Phones"/>
    <s v="Cyber Acoustics AC-202b Speech Recognition Stereo Headset"/>
    <x v="4383"/>
    <n v="2"/>
    <n v="0.2"/>
    <n v="-4.6764000000000001"/>
  </r>
  <r>
    <n v="6280"/>
    <s v="US-2016-139087"/>
    <d v="2016-07-17T00:00:00"/>
    <d v="2016-07-22T00:00:00"/>
    <s v="Second Class"/>
    <s v="DK-13375"/>
    <s v="Dennis Kane"/>
    <s v="Consumer"/>
    <s v="United States"/>
    <x v="4"/>
    <x v="4"/>
    <n v="98105"/>
    <s v="West"/>
    <s v="OFF-BI-10000042"/>
    <s v="Office Supplies"/>
    <s v="Binders"/>
    <s v="Pressboard Data Binder, Crimson, 12&quot; X 8 1/2&quot;"/>
    <x v="2994"/>
    <n v="3"/>
    <n v="0.2"/>
    <n v="4.1651999999999987"/>
  </r>
  <r>
    <n v="6281"/>
    <s v="CA-2017-152226"/>
    <d v="2017-05-12T00:00:00"/>
    <d v="2017-05-16T00:00:00"/>
    <s v="Standard Class"/>
    <s v="JH-15910"/>
    <s v="Jonathan Howell"/>
    <s v="Consumer"/>
    <s v="United States"/>
    <x v="74"/>
    <x v="24"/>
    <n v="45231"/>
    <s v="East"/>
    <s v="OFF-LA-10000443"/>
    <s v="Office Supplies"/>
    <s v="Labels"/>
    <s v="Avery 501"/>
    <x v="2184"/>
    <n v="2"/>
    <n v="0.2"/>
    <n v="1.9925999999999999"/>
  </r>
  <r>
    <n v="6282"/>
    <s v="CA-2015-116484"/>
    <d v="2015-11-20T00:00:00"/>
    <d v="2015-11-26T00:00:00"/>
    <s v="Standard Class"/>
    <s v="JK-15205"/>
    <s v="Jamie Kunitz"/>
    <s v="Consumer"/>
    <s v="United States"/>
    <x v="292"/>
    <x v="24"/>
    <n v="43302"/>
    <s v="East"/>
    <s v="FUR-FU-10002874"/>
    <s v="Furniture"/>
    <s v="Furnishings"/>
    <s v="Ultra Commercial Grade Dual Valve Door Closer"/>
    <x v="4384"/>
    <n v="2"/>
    <n v="0.2"/>
    <n v="9.5735999999999937"/>
  </r>
  <r>
    <n v="6283"/>
    <s v="CA-2015-116484"/>
    <d v="2015-11-20T00:00:00"/>
    <d v="2015-11-26T00:00:00"/>
    <s v="Standard Class"/>
    <s v="JK-15205"/>
    <s v="Jamie Kunitz"/>
    <s v="Consumer"/>
    <s v="United States"/>
    <x v="292"/>
    <x v="24"/>
    <n v="43302"/>
    <s v="East"/>
    <s v="OFF-ST-10003994"/>
    <s v="Office Supplies"/>
    <s v="Storage"/>
    <s v="Belkin 19&quot; Center-Weighted Shelf, Gray"/>
    <x v="4385"/>
    <n v="3"/>
    <n v="0.2"/>
    <n v="-26.541000000000004"/>
  </r>
  <r>
    <n v="6284"/>
    <s v="CA-2016-100944"/>
    <d v="2016-09-24T00:00:00"/>
    <d v="2016-09-28T00:00:00"/>
    <s v="Standard Class"/>
    <s v="EH-13765"/>
    <s v="Edward Hooks"/>
    <s v="Corporate"/>
    <s v="United States"/>
    <x v="1"/>
    <x v="1"/>
    <n v="90049"/>
    <s v="West"/>
    <s v="OFF-EN-10001453"/>
    <s v="Office Supplies"/>
    <s v="Envelopes"/>
    <s v="Tyvek Interoffice Envelopes, 9 1/2&quot; x 12 1/2&quot;, 100/Box"/>
    <x v="4164"/>
    <n v="5"/>
    <n v="0"/>
    <n v="143.30299999999997"/>
  </r>
  <r>
    <n v="6285"/>
    <s v="CA-2016-100944"/>
    <d v="2016-09-24T00:00:00"/>
    <d v="2016-09-28T00:00:00"/>
    <s v="Standard Class"/>
    <s v="EH-13765"/>
    <s v="Edward Hooks"/>
    <s v="Corporate"/>
    <s v="United States"/>
    <x v="1"/>
    <x v="1"/>
    <n v="90049"/>
    <s v="West"/>
    <s v="FUR-CH-10000988"/>
    <s v="Furniture"/>
    <s v="Chairs"/>
    <s v="Hon Olson Stacker Stools"/>
    <x v="4386"/>
    <n v="5"/>
    <n v="0.2"/>
    <n v="56.324000000000012"/>
  </r>
  <r>
    <n v="6286"/>
    <s v="CA-2016-125080"/>
    <d v="2016-10-21T00:00:00"/>
    <d v="2016-10-26T00:00:00"/>
    <s v="Standard Class"/>
    <s v="VW-21775"/>
    <s v="Victoria Wilson"/>
    <s v="Corporate"/>
    <s v="United States"/>
    <x v="80"/>
    <x v="24"/>
    <n v="44107"/>
    <s v="East"/>
    <s v="FUR-TA-10003238"/>
    <s v="Furniture"/>
    <s v="Tables"/>
    <s v="Chromcraft Bull-Nose Wood 48&quot; x 96&quot; Rectangular Conference Tables"/>
    <x v="4387"/>
    <n v="2"/>
    <n v="0.4"/>
    <n v="-231.41160000000008"/>
  </r>
  <r>
    <n v="6287"/>
    <s v="CA-2016-121020"/>
    <d v="2016-10-24T00:00:00"/>
    <d v="2016-10-31T00:00:00"/>
    <s v="Standard Class"/>
    <s v="CG-12040"/>
    <s v="Catherine Glotzbach"/>
    <s v="Home Office"/>
    <s v="United States"/>
    <x v="465"/>
    <x v="18"/>
    <n v="37087"/>
    <s v="South"/>
    <s v="TEC-PH-10001061"/>
    <s v="Technology"/>
    <s v="Phones"/>
    <s v="Apple iPhone 5C"/>
    <x v="1977"/>
    <n v="3"/>
    <n v="0.2"/>
    <n v="17.998199999999997"/>
  </r>
  <r>
    <n v="6288"/>
    <s v="CA-2014-100090"/>
    <d v="2014-07-08T00:00:00"/>
    <d v="2014-07-12T00:00:00"/>
    <s v="Standard Class"/>
    <s v="EB-13705"/>
    <s v="Ed Braxton"/>
    <s v="Corporate"/>
    <s v="United States"/>
    <x v="8"/>
    <x v="1"/>
    <n v="94122"/>
    <s v="West"/>
    <s v="FUR-TA-10003715"/>
    <s v="Furniture"/>
    <s v="Tables"/>
    <s v="Hon 2111 Invitation Series Corner Table"/>
    <x v="4388"/>
    <n v="3"/>
    <n v="0.2"/>
    <n v="-87.935400000000044"/>
  </r>
  <r>
    <n v="6289"/>
    <s v="CA-2014-100090"/>
    <d v="2014-07-08T00:00:00"/>
    <d v="2014-07-12T00:00:00"/>
    <s v="Standard Class"/>
    <s v="EB-13705"/>
    <s v="Ed Braxton"/>
    <s v="Corporate"/>
    <s v="United States"/>
    <x v="8"/>
    <x v="1"/>
    <n v="94122"/>
    <s v="West"/>
    <s v="OFF-BI-10001597"/>
    <s v="Office Supplies"/>
    <s v="Binders"/>
    <s v="Wilson Jones Ledger-Size, Piano-Hinge Binder, 2&quot;, Blue"/>
    <x v="4389"/>
    <n v="6"/>
    <n v="0.2"/>
    <n v="68.846399999999974"/>
  </r>
  <r>
    <n v="6290"/>
    <s v="US-2015-139675"/>
    <d v="2015-03-13T00:00:00"/>
    <d v="2015-03-18T00:00:00"/>
    <s v="Second Class"/>
    <s v="NF-18595"/>
    <s v="Nicole Fjeld"/>
    <s v="Home Office"/>
    <s v="United States"/>
    <x v="455"/>
    <x v="1"/>
    <n v="95928"/>
    <s v="West"/>
    <s v="FUR-CH-10004063"/>
    <s v="Furniture"/>
    <s v="Chairs"/>
    <s v="Global Deluxe High-Back Manager's Chair"/>
    <x v="4390"/>
    <n v="4"/>
    <n v="0.2"/>
    <n v="102.95279999999988"/>
  </r>
  <r>
    <n v="6291"/>
    <s v="US-2015-139675"/>
    <d v="2015-03-13T00:00:00"/>
    <d v="2015-03-18T00:00:00"/>
    <s v="Second Class"/>
    <s v="NF-18595"/>
    <s v="Nicole Fjeld"/>
    <s v="Home Office"/>
    <s v="United States"/>
    <x v="455"/>
    <x v="1"/>
    <n v="95928"/>
    <s v="West"/>
    <s v="FUR-FU-10001979"/>
    <s v="Furniture"/>
    <s v="Furnishings"/>
    <s v="Dana Halogen Swing-Arm Architect Lamp"/>
    <x v="568"/>
    <n v="8"/>
    <n v="0"/>
    <n v="91.772800000000018"/>
  </r>
  <r>
    <n v="6292"/>
    <s v="CA-2017-143756"/>
    <d v="2017-12-02T00:00:00"/>
    <d v="2017-12-05T00:00:00"/>
    <s v="First Class"/>
    <s v="ME-17725"/>
    <s v="Max Engle"/>
    <s v="Consumer"/>
    <s v="United States"/>
    <x v="127"/>
    <x v="17"/>
    <n v="24153"/>
    <s v="South"/>
    <s v="FUR-CH-10001854"/>
    <s v="Furniture"/>
    <s v="Chairs"/>
    <s v="Office Star - Professional Matrix Back Chair with 2-to-1 Synchro Tilt and Mesh Fabric Seat"/>
    <x v="4391"/>
    <n v="2"/>
    <n v="0"/>
    <n v="168.47040000000004"/>
  </r>
  <r>
    <n v="6293"/>
    <s v="CA-2015-151253"/>
    <d v="2015-04-22T00:00:00"/>
    <d v="2015-04-26T00:00:00"/>
    <s v="Standard Class"/>
    <s v="AZ-10750"/>
    <s v="Annie Zypern"/>
    <s v="Consumer"/>
    <s v="United States"/>
    <x v="1"/>
    <x v="1"/>
    <n v="90008"/>
    <s v="West"/>
    <s v="TEC-PH-10002923"/>
    <s v="Technology"/>
    <s v="Phones"/>
    <s v="Logitech B530 USB Headset - headset - Full size, Binaural"/>
    <x v="2550"/>
    <n v="3"/>
    <n v="0.2"/>
    <n v="7.7679000000000009"/>
  </r>
  <r>
    <n v="6294"/>
    <s v="CA-2015-151253"/>
    <d v="2015-04-22T00:00:00"/>
    <d v="2015-04-26T00:00:00"/>
    <s v="Standard Class"/>
    <s v="AZ-10750"/>
    <s v="Annie Zypern"/>
    <s v="Consumer"/>
    <s v="United States"/>
    <x v="1"/>
    <x v="1"/>
    <n v="90008"/>
    <s v="West"/>
    <s v="OFF-AR-10004691"/>
    <s v="Office Supplies"/>
    <s v="Art"/>
    <s v="Boston 1730 StandUp Electric Pencil Sharpener"/>
    <x v="2202"/>
    <n v="3"/>
    <n v="0"/>
    <n v="16.676400000000001"/>
  </r>
  <r>
    <n v="6295"/>
    <s v="CA-2014-141152"/>
    <d v="2014-09-16T00:00:00"/>
    <d v="2014-09-19T00:00:00"/>
    <s v="First Class"/>
    <s v="RF-19345"/>
    <s v="Randy Ferguson"/>
    <s v="Corporate"/>
    <s v="United States"/>
    <x v="20"/>
    <x v="15"/>
    <n v="10024"/>
    <s v="East"/>
    <s v="OFF-BI-10002931"/>
    <s v="Office Supplies"/>
    <s v="Binders"/>
    <s v="Avery Trapezoid Extra Heavy Duty 4&quot; Binders"/>
    <x v="4392"/>
    <n v="1"/>
    <n v="0.2"/>
    <n v="12.581999999999999"/>
  </r>
  <r>
    <n v="6296"/>
    <s v="CA-2014-141313"/>
    <d v="2014-12-28T00:00:00"/>
    <d v="2015-01-01T00:00:00"/>
    <s v="Standard Class"/>
    <s v="AJ-10780"/>
    <s v="Anthony Jacobs"/>
    <s v="Corporate"/>
    <s v="United States"/>
    <x v="473"/>
    <x v="31"/>
    <n v="1915"/>
    <s v="East"/>
    <s v="OFF-AP-10002651"/>
    <s v="Office Supplies"/>
    <s v="Appliances"/>
    <s v="Hoover Upright Vacuum With Dirt Cup"/>
    <x v="4393"/>
    <n v="6"/>
    <n v="0"/>
    <n v="503.78219999999976"/>
  </r>
  <r>
    <n v="6297"/>
    <s v="CA-2014-141313"/>
    <d v="2014-12-28T00:00:00"/>
    <d v="2015-01-01T00:00:00"/>
    <s v="Standard Class"/>
    <s v="AJ-10780"/>
    <s v="Anthony Jacobs"/>
    <s v="Corporate"/>
    <s v="United States"/>
    <x v="473"/>
    <x v="31"/>
    <n v="1915"/>
    <s v="East"/>
    <s v="OFF-ST-10000689"/>
    <s v="Office Supplies"/>
    <s v="Storage"/>
    <s v="Fellowes Strictly Business Drawer File, Letter/Legal Size"/>
    <x v="457"/>
    <n v="5"/>
    <n v="0"/>
    <n v="84.51"/>
  </r>
  <r>
    <n v="6298"/>
    <s v="CA-2014-141313"/>
    <d v="2014-12-28T00:00:00"/>
    <d v="2015-01-01T00:00:00"/>
    <s v="Standard Class"/>
    <s v="AJ-10780"/>
    <s v="Anthony Jacobs"/>
    <s v="Corporate"/>
    <s v="United States"/>
    <x v="473"/>
    <x v="31"/>
    <n v="1915"/>
    <s v="East"/>
    <s v="OFF-PA-10003302"/>
    <s v="Office Supplies"/>
    <s v="Paper"/>
    <s v="Xerox 1906"/>
    <x v="275"/>
    <n v="4"/>
    <n v="0"/>
    <n v="66.627199999999988"/>
  </r>
  <r>
    <n v="6299"/>
    <s v="CA-2014-169852"/>
    <d v="2014-10-21T00:00:00"/>
    <d v="2014-10-26T00:00:00"/>
    <s v="Standard Class"/>
    <s v="SF-20965"/>
    <s v="Sylvia Foulston"/>
    <s v="Corporate"/>
    <s v="United States"/>
    <x v="70"/>
    <x v="1"/>
    <n v="92024"/>
    <s v="West"/>
    <s v="OFF-BI-10001460"/>
    <s v="Office Supplies"/>
    <s v="Binders"/>
    <s v="Plastic Binding Combs"/>
    <x v="4394"/>
    <n v="3"/>
    <n v="0.2"/>
    <n v="12.2715"/>
  </r>
  <r>
    <n v="6300"/>
    <s v="CA-2017-107314"/>
    <d v="2017-11-30T00:00:00"/>
    <d v="2017-12-03T00:00:00"/>
    <s v="First Class"/>
    <s v="MZ-17335"/>
    <s v="Maria Zettner"/>
    <s v="Home Office"/>
    <s v="United States"/>
    <x v="8"/>
    <x v="1"/>
    <n v="94109"/>
    <s v="West"/>
    <s v="FUR-FU-10003489"/>
    <s v="Furniture"/>
    <s v="Furnishings"/>
    <s v="Contemporary Borderless Frame"/>
    <x v="4395"/>
    <n v="3"/>
    <n v="0"/>
    <n v="9.5570999999999984"/>
  </r>
  <r>
    <n v="6301"/>
    <s v="US-2014-161305"/>
    <d v="2014-06-06T00:00:00"/>
    <d v="2014-06-12T00:00:00"/>
    <s v="Standard Class"/>
    <s v="SB-20170"/>
    <s v="Sarah Bern"/>
    <s v="Consumer"/>
    <s v="United States"/>
    <x v="22"/>
    <x v="10"/>
    <n v="60623"/>
    <s v="Central"/>
    <s v="OFF-BI-10002794"/>
    <s v="Office Supplies"/>
    <s v="Binders"/>
    <s v="Avery Trapezoid Ring Binder, 3&quot; Capacity, Black, 1040 sheets"/>
    <x v="4396"/>
    <n v="3"/>
    <n v="0.8"/>
    <n v="-38.11140000000001"/>
  </r>
  <r>
    <n v="6302"/>
    <s v="US-2014-161305"/>
    <d v="2014-06-06T00:00:00"/>
    <d v="2014-06-12T00:00:00"/>
    <s v="Standard Class"/>
    <s v="SB-20170"/>
    <s v="Sarah Bern"/>
    <s v="Consumer"/>
    <s v="United States"/>
    <x v="22"/>
    <x v="10"/>
    <n v="60623"/>
    <s v="Central"/>
    <s v="OFF-EN-10000461"/>
    <s v="Office Supplies"/>
    <s v="Envelopes"/>
    <s v="#10- 4 1/8&quot; x 9 1/2&quot; Recycled Envelopes"/>
    <x v="4397"/>
    <n v="2"/>
    <n v="0.2"/>
    <n v="4.7195999999999998"/>
  </r>
  <r>
    <n v="6303"/>
    <s v="CA-2017-166919"/>
    <d v="2017-11-23T00:00:00"/>
    <d v="2017-11-27T00:00:00"/>
    <s v="Standard Class"/>
    <s v="AH-10210"/>
    <s v="Alan Hwang"/>
    <s v="Consumer"/>
    <s v="United States"/>
    <x v="61"/>
    <x v="5"/>
    <n v="75220"/>
    <s v="Central"/>
    <s v="TEC-PH-10001305"/>
    <s v="Technology"/>
    <s v="Phones"/>
    <s v="Panasonic KX TS208W Corded phone"/>
    <x v="4398"/>
    <n v="5"/>
    <n v="0.2"/>
    <n v="19.596000000000018"/>
  </r>
  <r>
    <n v="6304"/>
    <s v="CA-2017-162712"/>
    <d v="2017-06-18T00:00:00"/>
    <d v="2017-06-20T00:00:00"/>
    <s v="Second Class"/>
    <s v="NK-18490"/>
    <s v="Neil Knudson"/>
    <s v="Home Office"/>
    <s v="United States"/>
    <x v="331"/>
    <x v="5"/>
    <n v="78415"/>
    <s v="Central"/>
    <s v="OFF-PA-10000167"/>
    <s v="Office Supplies"/>
    <s v="Paper"/>
    <s v="Xerox 1925"/>
    <x v="1355"/>
    <n v="3"/>
    <n v="0.2"/>
    <n v="23.234999999999992"/>
  </r>
  <r>
    <n v="6305"/>
    <s v="CA-2017-107552"/>
    <d v="2017-05-05T00:00:00"/>
    <d v="2017-05-05T00:00:00"/>
    <s v="Same Day"/>
    <s v="AI-10855"/>
    <s v="Arianne Irving"/>
    <s v="Consumer"/>
    <s v="United States"/>
    <x v="20"/>
    <x v="15"/>
    <n v="10035"/>
    <s v="East"/>
    <s v="OFF-PA-10002947"/>
    <s v="Office Supplies"/>
    <s v="Paper"/>
    <s v="Xerox 1923"/>
    <x v="3890"/>
    <n v="1"/>
    <n v="0"/>
    <n v="3.2063999999999999"/>
  </r>
  <r>
    <n v="6306"/>
    <s v="CA-2016-163328"/>
    <d v="2016-11-04T00:00:00"/>
    <d v="2016-11-06T00:00:00"/>
    <s v="Second Class"/>
    <s v="TP-21565"/>
    <s v="Tracy Poddar"/>
    <s v="Corporate"/>
    <s v="United States"/>
    <x v="474"/>
    <x v="21"/>
    <n v="97405"/>
    <s v="West"/>
    <s v="OFF-SU-10002301"/>
    <s v="Office Supplies"/>
    <s v="Supplies"/>
    <s v="Serrated Blade or Curved Handle Hand Letter Openers"/>
    <x v="4399"/>
    <n v="7"/>
    <n v="0.2"/>
    <n v="-4.1761999999999997"/>
  </r>
  <r>
    <n v="6307"/>
    <s v="CA-2016-163328"/>
    <d v="2016-11-04T00:00:00"/>
    <d v="2016-11-06T00:00:00"/>
    <s v="Second Class"/>
    <s v="TP-21565"/>
    <s v="Tracy Poddar"/>
    <s v="Corporate"/>
    <s v="United States"/>
    <x v="474"/>
    <x v="21"/>
    <n v="97405"/>
    <s v="West"/>
    <s v="FUR-CH-10003298"/>
    <s v="Furniture"/>
    <s v="Chairs"/>
    <s v="Office Star - Contemporary Task Swivel chair with Loop Arms, Charcoal"/>
    <x v="4400"/>
    <n v="1"/>
    <n v="0.2"/>
    <n v="-14.407800000000009"/>
  </r>
  <r>
    <n v="6308"/>
    <s v="CA-2016-163328"/>
    <d v="2016-11-04T00:00:00"/>
    <d v="2016-11-06T00:00:00"/>
    <s v="Second Class"/>
    <s v="TP-21565"/>
    <s v="Tracy Poddar"/>
    <s v="Corporate"/>
    <s v="United States"/>
    <x v="474"/>
    <x v="21"/>
    <n v="97405"/>
    <s v="West"/>
    <s v="OFF-PA-10004353"/>
    <s v="Office Supplies"/>
    <s v="Paper"/>
    <s v="Southworth 25% Cotton Premium Laser Paper and Envelopes"/>
    <x v="1107"/>
    <n v="3"/>
    <n v="0.2"/>
    <n v="16.783200000000001"/>
  </r>
  <r>
    <n v="6309"/>
    <s v="CA-2016-163328"/>
    <d v="2016-11-04T00:00:00"/>
    <d v="2016-11-06T00:00:00"/>
    <s v="Second Class"/>
    <s v="TP-21565"/>
    <s v="Tracy Poddar"/>
    <s v="Corporate"/>
    <s v="United States"/>
    <x v="474"/>
    <x v="21"/>
    <n v="97405"/>
    <s v="West"/>
    <s v="FUR-CH-10000229"/>
    <s v="Furniture"/>
    <s v="Chairs"/>
    <s v="Global Enterprise Series Seating High-Back Swivel/Tilt Chairs"/>
    <x v="4401"/>
    <n v="3"/>
    <n v="0.2"/>
    <n v="-97.552800000000076"/>
  </r>
  <r>
    <n v="6310"/>
    <s v="CA-2016-163328"/>
    <d v="2016-11-04T00:00:00"/>
    <d v="2016-11-06T00:00:00"/>
    <s v="Second Class"/>
    <s v="TP-21565"/>
    <s v="Tracy Poddar"/>
    <s v="Corporate"/>
    <s v="United States"/>
    <x v="474"/>
    <x v="21"/>
    <n v="97405"/>
    <s v="West"/>
    <s v="OFF-LA-10003930"/>
    <s v="Office Supplies"/>
    <s v="Labels"/>
    <s v="Dot Matrix Printer Tape Reel Labels, White, 5000/Box"/>
    <x v="4402"/>
    <n v="8"/>
    <n v="0.2"/>
    <n v="228.07919999999999"/>
  </r>
  <r>
    <n v="6311"/>
    <s v="CA-2016-163328"/>
    <d v="2016-11-04T00:00:00"/>
    <d v="2016-11-06T00:00:00"/>
    <s v="Second Class"/>
    <s v="TP-21565"/>
    <s v="Tracy Poddar"/>
    <s v="Corporate"/>
    <s v="United States"/>
    <x v="474"/>
    <x v="21"/>
    <n v="97405"/>
    <s v="West"/>
    <s v="OFF-PA-10000176"/>
    <s v="Office Supplies"/>
    <s v="Paper"/>
    <s v="Xerox 1887"/>
    <x v="4403"/>
    <n v="1"/>
    <n v="0.2"/>
    <n v="5.3115999999999985"/>
  </r>
  <r>
    <n v="6312"/>
    <s v="CA-2014-112837"/>
    <d v="2014-09-11T00:00:00"/>
    <d v="2014-09-16T00:00:00"/>
    <s v="Standard Class"/>
    <s v="LW-17125"/>
    <s v="Liz Willingham"/>
    <s v="Consumer"/>
    <s v="United States"/>
    <x v="475"/>
    <x v="1"/>
    <n v="93030"/>
    <s v="West"/>
    <s v="FUR-FU-10004006"/>
    <s v="Furniture"/>
    <s v="Furnishings"/>
    <s v="Deflect-o DuraMat Lighweight, Studded, Beveled Mat for Low Pile Carpeting"/>
    <x v="4180"/>
    <n v="3"/>
    <n v="0"/>
    <n v="21.751499999999986"/>
  </r>
  <r>
    <n v="6313"/>
    <s v="CA-2017-120019"/>
    <d v="2017-02-16T00:00:00"/>
    <d v="2017-02-21T00:00:00"/>
    <s v="Standard Class"/>
    <s v="NG-18355"/>
    <s v="Nat Gilpin"/>
    <s v="Corporate"/>
    <s v="United States"/>
    <x v="54"/>
    <x v="29"/>
    <n v="6824"/>
    <s v="East"/>
    <s v="OFF-ST-10001932"/>
    <s v="Office Supplies"/>
    <s v="Storage"/>
    <s v="Fellowes Staxonsteel Drawer Files"/>
    <x v="4404"/>
    <n v="3"/>
    <n v="0"/>
    <n v="81.131400000000014"/>
  </r>
  <r>
    <n v="6314"/>
    <s v="CA-2017-120019"/>
    <d v="2017-02-16T00:00:00"/>
    <d v="2017-02-21T00:00:00"/>
    <s v="Standard Class"/>
    <s v="NG-18355"/>
    <s v="Nat Gilpin"/>
    <s v="Corporate"/>
    <s v="United States"/>
    <x v="54"/>
    <x v="29"/>
    <n v="6824"/>
    <s v="East"/>
    <s v="TEC-PH-10000923"/>
    <s v="Technology"/>
    <s v="Phones"/>
    <s v="Belkin SportFit Armband For iPhone 5s/5c, Fuchsia"/>
    <x v="4405"/>
    <n v="1"/>
    <n v="0"/>
    <n v="7.3451000000000004"/>
  </r>
  <r>
    <n v="6315"/>
    <s v="CA-2014-100762"/>
    <d v="2014-11-24T00:00:00"/>
    <d v="2014-11-29T00:00:00"/>
    <s v="Standard Class"/>
    <s v="NG-18355"/>
    <s v="Nat Gilpin"/>
    <s v="Corporate"/>
    <s v="United States"/>
    <x v="25"/>
    <x v="12"/>
    <n v="49201"/>
    <s v="Central"/>
    <s v="OFF-AR-10000380"/>
    <s v="Office Supplies"/>
    <s v="Art"/>
    <s v="Hunt PowerHouse Electric Pencil Sharpener, Blue"/>
    <x v="4406"/>
    <n v="4"/>
    <n v="0"/>
    <n v="45.575999999999979"/>
  </r>
  <r>
    <n v="6316"/>
    <s v="CA-2014-100762"/>
    <d v="2014-11-24T00:00:00"/>
    <d v="2014-11-29T00:00:00"/>
    <s v="Standard Class"/>
    <s v="NG-18355"/>
    <s v="Nat Gilpin"/>
    <s v="Corporate"/>
    <s v="United States"/>
    <x v="25"/>
    <x v="12"/>
    <n v="49201"/>
    <s v="Central"/>
    <s v="OFF-LA-10003930"/>
    <s v="Office Supplies"/>
    <s v="Labels"/>
    <s v="Dot Matrix Printer Tape Reel Labels, White, 5000/Box"/>
    <x v="1461"/>
    <n v="2"/>
    <n v="0"/>
    <n v="96.343800000000002"/>
  </r>
  <r>
    <n v="6317"/>
    <s v="CA-2014-100762"/>
    <d v="2014-11-24T00:00:00"/>
    <d v="2014-11-29T00:00:00"/>
    <s v="Standard Class"/>
    <s v="NG-18355"/>
    <s v="Nat Gilpin"/>
    <s v="Corporate"/>
    <s v="United States"/>
    <x v="25"/>
    <x v="12"/>
    <n v="49201"/>
    <s v="Central"/>
    <s v="OFF-PA-10001815"/>
    <s v="Office Supplies"/>
    <s v="Paper"/>
    <s v="Xerox 1885"/>
    <x v="3803"/>
    <n v="3"/>
    <n v="0"/>
    <n v="69.177599999999984"/>
  </r>
  <r>
    <n v="6318"/>
    <s v="CA-2014-100762"/>
    <d v="2014-11-24T00:00:00"/>
    <d v="2014-11-29T00:00:00"/>
    <s v="Standard Class"/>
    <s v="NG-18355"/>
    <s v="Nat Gilpin"/>
    <s v="Corporate"/>
    <s v="United States"/>
    <x v="25"/>
    <x v="12"/>
    <n v="49201"/>
    <s v="Central"/>
    <s v="OFF-PA-10004082"/>
    <s v="Office Supplies"/>
    <s v="Paper"/>
    <s v="Adams Telephone Message Book w/Frequently-Called Numbers Space, 400 Messages per Book"/>
    <x v="3888"/>
    <n v="2"/>
    <n v="0"/>
    <n v="7.98"/>
  </r>
  <r>
    <n v="6319"/>
    <s v="CA-2017-161459"/>
    <d v="2017-11-25T00:00:00"/>
    <d v="2017-11-29T00:00:00"/>
    <s v="Second Class"/>
    <s v="EB-13750"/>
    <s v="Edward Becker"/>
    <s v="Corporate"/>
    <s v="United States"/>
    <x v="229"/>
    <x v="1"/>
    <n v="92677"/>
    <s v="West"/>
    <s v="TEC-PH-10004071"/>
    <s v="Technology"/>
    <s v="Phones"/>
    <s v="PayAnywhere Card Reader"/>
    <x v="1409"/>
    <n v="5"/>
    <n v="0.2"/>
    <n v="3.4964999999999993"/>
  </r>
  <r>
    <n v="6320"/>
    <s v="CA-2017-161459"/>
    <d v="2017-11-25T00:00:00"/>
    <d v="2017-11-29T00:00:00"/>
    <s v="Second Class"/>
    <s v="EB-13750"/>
    <s v="Edward Becker"/>
    <s v="Corporate"/>
    <s v="United States"/>
    <x v="229"/>
    <x v="1"/>
    <n v="92677"/>
    <s v="West"/>
    <s v="OFF-PA-10002377"/>
    <s v="Office Supplies"/>
    <s v="Paper"/>
    <s v="Adams Telephone Message Book W/Dividers/Space For Phone Numbers, 5 1/4&quot;X8 1/2&quot;, 200/Messages"/>
    <x v="3229"/>
    <n v="6"/>
    <n v="0"/>
    <n v="15.335999999999999"/>
  </r>
  <r>
    <n v="6321"/>
    <s v="CA-2017-160017"/>
    <d v="2017-09-28T00:00:00"/>
    <d v="2017-10-02T00:00:00"/>
    <s v="Standard Class"/>
    <s v="SP-20860"/>
    <s v="Sung Pak"/>
    <s v="Corporate"/>
    <s v="United States"/>
    <x v="108"/>
    <x v="2"/>
    <n v="32216"/>
    <s v="South"/>
    <s v="OFF-PA-10001800"/>
    <s v="Office Supplies"/>
    <s v="Paper"/>
    <s v="Xerox 220"/>
    <x v="563"/>
    <n v="2"/>
    <n v="0.2"/>
    <n v="3.6288"/>
  </r>
  <r>
    <n v="6322"/>
    <s v="CA-2014-123316"/>
    <d v="2014-10-13T00:00:00"/>
    <d v="2014-10-17T00:00:00"/>
    <s v="Standard Class"/>
    <s v="SP-20545"/>
    <s v="Sibella Parks"/>
    <s v="Corporate"/>
    <s v="United States"/>
    <x v="145"/>
    <x v="15"/>
    <n v="10550"/>
    <s v="East"/>
    <s v="OFF-BI-10002764"/>
    <s v="Office Supplies"/>
    <s v="Binders"/>
    <s v="Recycled Pressboard Report Cover with Reinforced Top Hinge"/>
    <x v="3294"/>
    <n v="3"/>
    <n v="0.2"/>
    <n v="2.8100999999999998"/>
  </r>
  <r>
    <n v="6323"/>
    <s v="CA-2014-141299"/>
    <d v="2014-06-03T00:00:00"/>
    <d v="2014-06-07T00:00:00"/>
    <s v="Second Class"/>
    <s v="RB-19795"/>
    <s v="Ross Baird"/>
    <s v="Home Office"/>
    <s v="United States"/>
    <x v="297"/>
    <x v="12"/>
    <n v="48640"/>
    <s v="Central"/>
    <s v="OFF-EN-10004459"/>
    <s v="Office Supplies"/>
    <s v="Envelopes"/>
    <s v="Security-Tint Envelopes"/>
    <x v="770"/>
    <n v="2"/>
    <n v="0"/>
    <n v="7.4871999999999996"/>
  </r>
  <r>
    <n v="6324"/>
    <s v="CA-2014-104402"/>
    <d v="2014-06-17T00:00:00"/>
    <d v="2014-06-23T00:00:00"/>
    <s v="Standard Class"/>
    <s v="DB-13660"/>
    <s v="Duane Benoit"/>
    <s v="Consumer"/>
    <s v="United States"/>
    <x v="46"/>
    <x v="13"/>
    <n v="19711"/>
    <s v="East"/>
    <s v="TEC-MA-10000423"/>
    <s v="Technology"/>
    <s v="Machines"/>
    <s v="Texas Instruments TI-34 Scientific Calculator"/>
    <x v="4407"/>
    <n v="3"/>
    <n v="0"/>
    <n v="31.005899999999997"/>
  </r>
  <r>
    <n v="6325"/>
    <s v="CA-2015-110289"/>
    <d v="2015-10-29T00:00:00"/>
    <d v="2015-11-02T00:00:00"/>
    <s v="Standard Class"/>
    <s v="NB-18655"/>
    <s v="Nona Balk"/>
    <s v="Corporate"/>
    <s v="United States"/>
    <x v="8"/>
    <x v="1"/>
    <n v="94109"/>
    <s v="West"/>
    <s v="OFF-PA-10002986"/>
    <s v="Office Supplies"/>
    <s v="Paper"/>
    <s v="Xerox 1898"/>
    <x v="657"/>
    <n v="5"/>
    <n v="0"/>
    <n v="16.032"/>
  </r>
  <r>
    <n v="6326"/>
    <s v="CA-2015-110289"/>
    <d v="2015-10-29T00:00:00"/>
    <d v="2015-11-02T00:00:00"/>
    <s v="Standard Class"/>
    <s v="NB-18655"/>
    <s v="Nona Balk"/>
    <s v="Corporate"/>
    <s v="United States"/>
    <x v="8"/>
    <x v="1"/>
    <n v="94109"/>
    <s v="West"/>
    <s v="OFF-EN-10001434"/>
    <s v="Office Supplies"/>
    <s v="Envelopes"/>
    <s v="Strathmore #10 Envelopes, Ultimate White"/>
    <x v="4408"/>
    <n v="4"/>
    <n v="0"/>
    <n v="103.3116"/>
  </r>
  <r>
    <n v="6327"/>
    <s v="CA-2014-167927"/>
    <d v="2014-01-20T00:00:00"/>
    <d v="2014-01-26T00:00:00"/>
    <s v="Standard Class"/>
    <s v="XP-21865"/>
    <s v="Xylona Preis"/>
    <s v="Consumer"/>
    <s v="United States"/>
    <x v="17"/>
    <x v="12"/>
    <n v="48185"/>
    <s v="Central"/>
    <s v="OFF-ST-10000760"/>
    <s v="Office Supplies"/>
    <s v="Storage"/>
    <s v="Eldon Fold 'N Roll Cart System"/>
    <x v="62"/>
    <n v="1"/>
    <n v="0"/>
    <n v="4.0541999999999998"/>
  </r>
  <r>
    <n v="6328"/>
    <s v="CA-2014-167927"/>
    <d v="2014-01-20T00:00:00"/>
    <d v="2014-01-26T00:00:00"/>
    <s v="Standard Class"/>
    <s v="XP-21865"/>
    <s v="Xylona Preis"/>
    <s v="Consumer"/>
    <s v="United States"/>
    <x v="17"/>
    <x v="12"/>
    <n v="48185"/>
    <s v="Central"/>
    <s v="FUR-FU-10002918"/>
    <s v="Furniture"/>
    <s v="Furnishings"/>
    <s v="Eldon ClusterMat Chair Mat with Cordless Antistatic Protection"/>
    <x v="1050"/>
    <n v="3"/>
    <n v="0"/>
    <n v="30.023400000000009"/>
  </r>
  <r>
    <n v="6329"/>
    <s v="CA-2014-167927"/>
    <d v="2014-01-20T00:00:00"/>
    <d v="2014-01-26T00:00:00"/>
    <s v="Standard Class"/>
    <s v="XP-21865"/>
    <s v="Xylona Preis"/>
    <s v="Consumer"/>
    <s v="United States"/>
    <x v="17"/>
    <x v="12"/>
    <n v="48185"/>
    <s v="Central"/>
    <s v="OFF-BI-10000605"/>
    <s v="Office Supplies"/>
    <s v="Binders"/>
    <s v="Acco Pressboard Covers with Storage Hooks, 9 1/2&quot; x 11&quot;, Executive Red"/>
    <x v="4409"/>
    <n v="5"/>
    <n v="0"/>
    <n v="8.9534999999999982"/>
  </r>
  <r>
    <n v="6330"/>
    <s v="CA-2014-167927"/>
    <d v="2014-01-20T00:00:00"/>
    <d v="2014-01-26T00:00:00"/>
    <s v="Standard Class"/>
    <s v="XP-21865"/>
    <s v="Xylona Preis"/>
    <s v="Consumer"/>
    <s v="United States"/>
    <x v="17"/>
    <x v="12"/>
    <n v="48185"/>
    <s v="Central"/>
    <s v="OFF-AP-10002311"/>
    <s v="Office Supplies"/>
    <s v="Appliances"/>
    <s v="Holmes Replacement Filter for HEPA Air Cleaner, Very Large Room, HEPA Filter"/>
    <x v="4410"/>
    <n v="4"/>
    <n v="0.1"/>
    <n v="93.581600000000009"/>
  </r>
  <r>
    <n v="6331"/>
    <s v="CA-2014-167927"/>
    <d v="2014-01-20T00:00:00"/>
    <d v="2014-01-26T00:00:00"/>
    <s v="Standard Class"/>
    <s v="XP-21865"/>
    <s v="Xylona Preis"/>
    <s v="Consumer"/>
    <s v="United States"/>
    <x v="17"/>
    <x v="12"/>
    <n v="48185"/>
    <s v="Central"/>
    <s v="OFF-ST-10003123"/>
    <s v="Office Supplies"/>
    <s v="Storage"/>
    <s v="Fellowes Bases and Tops For Staxonsteel/High-Stak Systems"/>
    <x v="4411"/>
    <n v="2"/>
    <n v="0"/>
    <n v="15.979199999999999"/>
  </r>
  <r>
    <n v="6332"/>
    <s v="CA-2014-167927"/>
    <d v="2014-01-20T00:00:00"/>
    <d v="2014-01-26T00:00:00"/>
    <s v="Standard Class"/>
    <s v="XP-21865"/>
    <s v="Xylona Preis"/>
    <s v="Consumer"/>
    <s v="United States"/>
    <x v="17"/>
    <x v="12"/>
    <n v="48185"/>
    <s v="Central"/>
    <s v="OFF-AR-10004456"/>
    <s v="Office Supplies"/>
    <s v="Art"/>
    <s v="Panasonic KP-4ABK Battery-Operated Pencil Sharpener"/>
    <x v="2911"/>
    <n v="3"/>
    <n v="0"/>
    <n v="12.736799999999999"/>
  </r>
  <r>
    <n v="6333"/>
    <s v="CA-2014-167927"/>
    <d v="2014-01-20T00:00:00"/>
    <d v="2014-01-26T00:00:00"/>
    <s v="Standard Class"/>
    <s v="XP-21865"/>
    <s v="Xylona Preis"/>
    <s v="Consumer"/>
    <s v="United States"/>
    <x v="17"/>
    <x v="12"/>
    <n v="48185"/>
    <s v="Central"/>
    <s v="FUR-FU-10002268"/>
    <s v="Furniture"/>
    <s v="Furnishings"/>
    <s v="Ultra Door Push Plate"/>
    <x v="1674"/>
    <n v="3"/>
    <n v="0"/>
    <n v="4.8608999999999991"/>
  </r>
  <r>
    <n v="6334"/>
    <s v="CA-2014-167927"/>
    <d v="2014-01-20T00:00:00"/>
    <d v="2014-01-26T00:00:00"/>
    <s v="Standard Class"/>
    <s v="XP-21865"/>
    <s v="Xylona Preis"/>
    <s v="Consumer"/>
    <s v="United States"/>
    <x v="17"/>
    <x v="12"/>
    <n v="48185"/>
    <s v="Central"/>
    <s v="OFF-BI-10004364"/>
    <s v="Office Supplies"/>
    <s v="Binders"/>
    <s v="Storex Dura Pro Binders"/>
    <x v="1286"/>
    <n v="5"/>
    <n v="0"/>
    <n v="13.365"/>
  </r>
  <r>
    <n v="6335"/>
    <s v="CA-2014-133305"/>
    <d v="2014-07-11T00:00:00"/>
    <d v="2014-07-15T00:00:00"/>
    <s v="Standard Class"/>
    <s v="MH-17455"/>
    <s v="Mark Hamilton"/>
    <s v="Consumer"/>
    <s v="United States"/>
    <x v="20"/>
    <x v="15"/>
    <n v="10011"/>
    <s v="East"/>
    <s v="OFF-PA-10001970"/>
    <s v="Office Supplies"/>
    <s v="Paper"/>
    <s v="Xerox 1881"/>
    <x v="338"/>
    <n v="4"/>
    <n v="0"/>
    <n v="23.086399999999998"/>
  </r>
  <r>
    <n v="6336"/>
    <s v="CA-2014-133305"/>
    <d v="2014-07-11T00:00:00"/>
    <d v="2014-07-15T00:00:00"/>
    <s v="Standard Class"/>
    <s v="MH-17455"/>
    <s v="Mark Hamilton"/>
    <s v="Consumer"/>
    <s v="United States"/>
    <x v="20"/>
    <x v="15"/>
    <n v="10011"/>
    <s v="East"/>
    <s v="OFF-BI-10002954"/>
    <s v="Office Supplies"/>
    <s v="Binders"/>
    <s v="Newell 3-Hole Punched Plastic Slotted Magazine Holders for Binders"/>
    <x v="723"/>
    <n v="5"/>
    <n v="0.2"/>
    <n v="6.3979999999999997"/>
  </r>
  <r>
    <n v="6337"/>
    <s v="CA-2016-165995"/>
    <d v="2016-08-30T00:00:00"/>
    <d v="2016-09-06T00:00:00"/>
    <s v="Standard Class"/>
    <s v="BG-11740"/>
    <s v="Bruce Geld"/>
    <s v="Consumer"/>
    <s v="United States"/>
    <x v="1"/>
    <x v="1"/>
    <n v="90008"/>
    <s v="West"/>
    <s v="FUR-FU-10000672"/>
    <s v="Furniture"/>
    <s v="Furnishings"/>
    <s v="Executive Impressions 10&quot; Spectator Wall Clock"/>
    <x v="116"/>
    <n v="4"/>
    <n v="0"/>
    <n v="15.993599999999997"/>
  </r>
  <r>
    <n v="6338"/>
    <s v="CA-2016-165995"/>
    <d v="2016-08-30T00:00:00"/>
    <d v="2016-09-06T00:00:00"/>
    <s v="Standard Class"/>
    <s v="BG-11740"/>
    <s v="Bruce Geld"/>
    <s v="Consumer"/>
    <s v="United States"/>
    <x v="1"/>
    <x v="1"/>
    <n v="90008"/>
    <s v="West"/>
    <s v="TEC-PH-10004908"/>
    <s v="Technology"/>
    <s v="Phones"/>
    <s v="Panasonic KX TS3282W Corded phone"/>
    <x v="107"/>
    <n v="5"/>
    <n v="0.2"/>
    <n v="42.494999999999948"/>
  </r>
  <r>
    <n v="6339"/>
    <s v="CA-2017-143112"/>
    <d v="2017-10-05T00:00:00"/>
    <d v="2017-10-09T00:00:00"/>
    <s v="Standard Class"/>
    <s v="TS-21370"/>
    <s v="Todd Sumrall"/>
    <s v="Corporate"/>
    <s v="United States"/>
    <x v="20"/>
    <x v="15"/>
    <n v="10035"/>
    <s v="East"/>
    <s v="TEC-PH-10003095"/>
    <s v="Technology"/>
    <s v="Phones"/>
    <s v="Samsung HM1900 Bluetooth Headset"/>
    <x v="4412"/>
    <n v="4"/>
    <n v="0"/>
    <n v="43.9"/>
  </r>
  <r>
    <n v="6340"/>
    <s v="CA-2017-143112"/>
    <d v="2017-10-05T00:00:00"/>
    <d v="2017-10-09T00:00:00"/>
    <s v="Standard Class"/>
    <s v="TS-21370"/>
    <s v="Todd Sumrall"/>
    <s v="Corporate"/>
    <s v="United States"/>
    <x v="20"/>
    <x v="15"/>
    <n v="10035"/>
    <s v="East"/>
    <s v="FUR-CH-10002880"/>
    <s v="Furniture"/>
    <s v="Chairs"/>
    <s v="Global High-Back Leather Tilter, Burgundy"/>
    <x v="4413"/>
    <n v="2"/>
    <n v="0.1"/>
    <n v="2.4597999999999871"/>
  </r>
  <r>
    <n v="6341"/>
    <s v="CA-2017-143112"/>
    <d v="2017-10-05T00:00:00"/>
    <d v="2017-10-09T00:00:00"/>
    <s v="Standard Class"/>
    <s v="TS-21370"/>
    <s v="Todd Sumrall"/>
    <s v="Corporate"/>
    <s v="United States"/>
    <x v="20"/>
    <x v="15"/>
    <n v="10035"/>
    <s v="East"/>
    <s v="TEC-MA-10001047"/>
    <s v="Technology"/>
    <s v="Machines"/>
    <s v="3D Systems Cube Printer, 2nd Generation, Magenta"/>
    <x v="4414"/>
    <n v="4"/>
    <n v="0"/>
    <n v="1351.9895999999999"/>
  </r>
  <r>
    <n v="6342"/>
    <s v="US-2017-105830"/>
    <d v="2016-12-31T00:00:00"/>
    <d v="2017-01-02T00:00:00"/>
    <s v="First Class"/>
    <s v="DB-13660"/>
    <s v="Duane Benoit"/>
    <s v="Consumer"/>
    <s v="United States"/>
    <x v="152"/>
    <x v="24"/>
    <n v="43130"/>
    <s v="East"/>
    <s v="OFF-ST-10002554"/>
    <s v="Office Supplies"/>
    <s v="Storage"/>
    <s v="Tennsco Industrial Shelving"/>
    <x v="4415"/>
    <n v="4"/>
    <n v="0.2"/>
    <n v="-35.215199999999996"/>
  </r>
  <r>
    <n v="6343"/>
    <s v="CA-2015-146255"/>
    <d v="2015-03-07T00:00:00"/>
    <d v="2015-03-10T00:00:00"/>
    <s v="First Class"/>
    <s v="EM-14140"/>
    <s v="Eugene Moren"/>
    <s v="Home Office"/>
    <s v="United States"/>
    <x v="46"/>
    <x v="13"/>
    <n v="19711"/>
    <s v="East"/>
    <s v="TEC-AC-10004469"/>
    <s v="Technology"/>
    <s v="Accessories"/>
    <s v="Microsoft Sculpt Comfort Mouse"/>
    <x v="4416"/>
    <n v="3"/>
    <n v="0"/>
    <n v="52.734000000000009"/>
  </r>
  <r>
    <n v="6344"/>
    <s v="CA-2015-146255"/>
    <d v="2015-03-07T00:00:00"/>
    <d v="2015-03-10T00:00:00"/>
    <s v="First Class"/>
    <s v="EM-14140"/>
    <s v="Eugene Moren"/>
    <s v="Home Office"/>
    <s v="United States"/>
    <x v="46"/>
    <x v="13"/>
    <n v="19711"/>
    <s v="East"/>
    <s v="OFF-BI-10000309"/>
    <s v="Office Supplies"/>
    <s v="Binders"/>
    <s v="GBC Twin Loop Wire Binding Elements, 9/16&quot; Spine, Black"/>
    <x v="2690"/>
    <n v="2"/>
    <n v="0"/>
    <n v="14.9156"/>
  </r>
  <r>
    <n v="6345"/>
    <s v="CA-2015-146255"/>
    <d v="2015-03-07T00:00:00"/>
    <d v="2015-03-10T00:00:00"/>
    <s v="First Class"/>
    <s v="EM-14140"/>
    <s v="Eugene Moren"/>
    <s v="Home Office"/>
    <s v="United States"/>
    <x v="46"/>
    <x v="13"/>
    <n v="19711"/>
    <s v="East"/>
    <s v="OFF-BI-10001765"/>
    <s v="Office Supplies"/>
    <s v="Binders"/>
    <s v="Wilson Jones Heavy-Duty Casebound Ring Binders with Metal Hinges"/>
    <x v="4417"/>
    <n v="2"/>
    <n v="0"/>
    <n v="33.254399999999997"/>
  </r>
  <r>
    <n v="6346"/>
    <s v="CA-2015-146255"/>
    <d v="2015-03-07T00:00:00"/>
    <d v="2015-03-10T00:00:00"/>
    <s v="First Class"/>
    <s v="EM-14140"/>
    <s v="Eugene Moren"/>
    <s v="Home Office"/>
    <s v="United States"/>
    <x v="46"/>
    <x v="13"/>
    <n v="19711"/>
    <s v="East"/>
    <s v="TEC-PH-10001619"/>
    <s v="Technology"/>
    <s v="Phones"/>
    <s v="LG G3"/>
    <x v="2173"/>
    <n v="3"/>
    <n v="0"/>
    <n v="170.51129999999998"/>
  </r>
  <r>
    <n v="6347"/>
    <s v="CA-2017-104822"/>
    <d v="2017-10-20T00:00:00"/>
    <d v="2017-10-20T00:00:00"/>
    <s v="Same Day"/>
    <s v="RB-19465"/>
    <s v="Rick Bensley"/>
    <s v="Home Office"/>
    <s v="United States"/>
    <x v="20"/>
    <x v="15"/>
    <n v="10024"/>
    <s v="East"/>
    <s v="OFF-LA-10002034"/>
    <s v="Office Supplies"/>
    <s v="Labels"/>
    <s v="Avery 478"/>
    <x v="4418"/>
    <n v="5"/>
    <n v="0"/>
    <n v="12.029499999999999"/>
  </r>
  <r>
    <n v="6348"/>
    <s v="CA-2015-104486"/>
    <d v="2015-05-01T00:00:00"/>
    <d v="2015-05-06T00:00:00"/>
    <s v="Standard Class"/>
    <s v="PO-18850"/>
    <s v="Patrick O'Brill"/>
    <s v="Consumer"/>
    <s v="United States"/>
    <x v="8"/>
    <x v="1"/>
    <n v="94109"/>
    <s v="West"/>
    <s v="OFF-BI-10000309"/>
    <s v="Office Supplies"/>
    <s v="Binders"/>
    <s v="GBC Twin Loop Wire Binding Elements, 9/16&quot; Spine, Black"/>
    <x v="4419"/>
    <n v="1"/>
    <n v="0.2"/>
    <n v="4.4137999999999993"/>
  </r>
  <r>
    <n v="6349"/>
    <s v="CA-2015-104486"/>
    <d v="2015-05-01T00:00:00"/>
    <d v="2015-05-06T00:00:00"/>
    <s v="Standard Class"/>
    <s v="PO-18850"/>
    <s v="Patrick O'Brill"/>
    <s v="Consumer"/>
    <s v="United States"/>
    <x v="8"/>
    <x v="1"/>
    <n v="94109"/>
    <s v="West"/>
    <s v="OFF-ST-10000876"/>
    <s v="Office Supplies"/>
    <s v="Storage"/>
    <s v="Eldon Simplefile Box Office"/>
    <x v="2191"/>
    <n v="3"/>
    <n v="0"/>
    <n v="10.4496"/>
  </r>
  <r>
    <n v="6350"/>
    <s v="CA-2015-104486"/>
    <d v="2015-05-01T00:00:00"/>
    <d v="2015-05-06T00:00:00"/>
    <s v="Standard Class"/>
    <s v="PO-18850"/>
    <s v="Patrick O'Brill"/>
    <s v="Consumer"/>
    <s v="United States"/>
    <x v="8"/>
    <x v="1"/>
    <n v="94109"/>
    <s v="West"/>
    <s v="OFF-SU-10002573"/>
    <s v="Office Supplies"/>
    <s v="Supplies"/>
    <s v="Acme 10&quot; Easy Grip Assistive Scissors"/>
    <x v="1530"/>
    <n v="2"/>
    <n v="0"/>
    <n v="10.517999999999997"/>
  </r>
  <r>
    <n v="6351"/>
    <s v="CA-2017-161557"/>
    <d v="2017-09-03T00:00:00"/>
    <d v="2017-09-08T00:00:00"/>
    <s v="Standard Class"/>
    <s v="AG-10900"/>
    <s v="Arthur Gainer"/>
    <s v="Consumer"/>
    <s v="United States"/>
    <x v="61"/>
    <x v="5"/>
    <n v="75217"/>
    <s v="Central"/>
    <s v="FUR-FU-10004622"/>
    <s v="Furniture"/>
    <s v="Furnishings"/>
    <s v="Eldon Advantage Foldable Chair Mats for Low Pile Carpets"/>
    <x v="4420"/>
    <n v="5"/>
    <n v="0.6"/>
    <n v="-105.69000000000003"/>
  </r>
  <r>
    <n v="6352"/>
    <s v="CA-2017-161130"/>
    <d v="2017-11-03T00:00:00"/>
    <d v="2017-11-08T00:00:00"/>
    <s v="Standard Class"/>
    <s v="BF-11275"/>
    <s v="Beth Fritzler"/>
    <s v="Corporate"/>
    <s v="United States"/>
    <x v="100"/>
    <x v="2"/>
    <n v="33178"/>
    <s v="South"/>
    <s v="TEC-PH-10002549"/>
    <s v="Technology"/>
    <s v="Phones"/>
    <s v="Polycom SoundPoint IP 450 VoIP phone"/>
    <x v="3348"/>
    <n v="2"/>
    <n v="0.2"/>
    <n v="27.103200000000001"/>
  </r>
  <r>
    <n v="6353"/>
    <s v="US-2015-161347"/>
    <d v="2015-09-13T00:00:00"/>
    <d v="2015-09-19T00:00:00"/>
    <s v="Standard Class"/>
    <s v="HG-14845"/>
    <s v="Harry Greene"/>
    <s v="Consumer"/>
    <s v="United States"/>
    <x v="10"/>
    <x v="9"/>
    <n v="19120"/>
    <s v="East"/>
    <s v="OFF-BI-10004209"/>
    <s v="Office Supplies"/>
    <s v="Binders"/>
    <s v="Fellowes Twister Kit, Gray/Clear, 3/pkg"/>
    <x v="4421"/>
    <n v="1"/>
    <n v="0.7"/>
    <n v="-2.0099999999999998"/>
  </r>
  <r>
    <n v="6354"/>
    <s v="US-2015-109015"/>
    <d v="2015-09-06T00:00:00"/>
    <d v="2015-09-12T00:00:00"/>
    <s v="Standard Class"/>
    <s v="BS-11590"/>
    <s v="Brendan Sweed"/>
    <s v="Corporate"/>
    <s v="United States"/>
    <x v="20"/>
    <x v="15"/>
    <n v="10011"/>
    <s v="East"/>
    <s v="OFF-AP-10001962"/>
    <s v="Office Supplies"/>
    <s v="Appliances"/>
    <s v="Black &amp; Decker Filter for Double Action Dustbuster Cordless Vac BLDV7210"/>
    <x v="4422"/>
    <n v="1"/>
    <n v="0"/>
    <n v="2.0975000000000001"/>
  </r>
  <r>
    <n v="6355"/>
    <s v="US-2015-109015"/>
    <d v="2015-09-06T00:00:00"/>
    <d v="2015-09-12T00:00:00"/>
    <s v="Standard Class"/>
    <s v="BS-11590"/>
    <s v="Brendan Sweed"/>
    <s v="Corporate"/>
    <s v="United States"/>
    <x v="20"/>
    <x v="15"/>
    <n v="10011"/>
    <s v="East"/>
    <s v="TEC-PH-10002922"/>
    <s v="Technology"/>
    <s v="Phones"/>
    <s v="ShoreTel ShorePhone IP 230 VoIP phone"/>
    <x v="4423"/>
    <n v="2"/>
    <n v="0"/>
    <n v="101.39399999999998"/>
  </r>
  <r>
    <n v="6356"/>
    <s v="CA-2014-110611"/>
    <d v="2014-10-06T00:00:00"/>
    <d v="2014-10-13T00:00:00"/>
    <s v="Standard Class"/>
    <s v="JD-16015"/>
    <s v="Joy Daniels"/>
    <s v="Consumer"/>
    <s v="United States"/>
    <x v="10"/>
    <x v="9"/>
    <n v="19120"/>
    <s v="East"/>
    <s v="OFF-ST-10000642"/>
    <s v="Office Supplies"/>
    <s v="Storage"/>
    <s v="Tennsco Lockers, Gray"/>
    <x v="2067"/>
    <n v="5"/>
    <n v="0.2"/>
    <n v="-13.637000000000011"/>
  </r>
  <r>
    <n v="6357"/>
    <s v="CA-2017-139080"/>
    <d v="2017-01-23T00:00:00"/>
    <d v="2017-01-28T00:00:00"/>
    <s v="Standard Class"/>
    <s v="CS-12250"/>
    <s v="Chris Selesnick"/>
    <s v="Corporate"/>
    <s v="United States"/>
    <x v="4"/>
    <x v="4"/>
    <n v="98103"/>
    <s v="West"/>
    <s v="OFF-BI-10001757"/>
    <s v="Office Supplies"/>
    <s v="Binders"/>
    <s v="Pressboard Hanging Data Binders for Unburst Sheets"/>
    <x v="1209"/>
    <n v="5"/>
    <n v="0.2"/>
    <n v="6.8879999999999981"/>
  </r>
  <r>
    <n v="6358"/>
    <s v="CA-2017-139080"/>
    <d v="2017-01-23T00:00:00"/>
    <d v="2017-01-28T00:00:00"/>
    <s v="Standard Class"/>
    <s v="CS-12250"/>
    <s v="Chris Selesnick"/>
    <s v="Corporate"/>
    <s v="United States"/>
    <x v="4"/>
    <x v="4"/>
    <n v="98103"/>
    <s v="West"/>
    <s v="OFF-PA-10004621"/>
    <s v="Office Supplies"/>
    <s v="Paper"/>
    <s v="Xerox 212"/>
    <x v="243"/>
    <n v="4"/>
    <n v="0"/>
    <n v="12.441600000000001"/>
  </r>
  <r>
    <n v="6359"/>
    <s v="CA-2017-139080"/>
    <d v="2017-01-23T00:00:00"/>
    <d v="2017-01-28T00:00:00"/>
    <s v="Standard Class"/>
    <s v="CS-12250"/>
    <s v="Chris Selesnick"/>
    <s v="Corporate"/>
    <s v="United States"/>
    <x v="4"/>
    <x v="4"/>
    <n v="98103"/>
    <s v="West"/>
    <s v="OFF-PA-10002262"/>
    <s v="Office Supplies"/>
    <s v="Paper"/>
    <s v="Xerox 192"/>
    <x v="90"/>
    <n v="1"/>
    <n v="0"/>
    <n v="3.1104000000000003"/>
  </r>
  <r>
    <n v="6360"/>
    <s v="CA-2017-139080"/>
    <d v="2017-01-23T00:00:00"/>
    <d v="2017-01-28T00:00:00"/>
    <s v="Standard Class"/>
    <s v="CS-12250"/>
    <s v="Chris Selesnick"/>
    <s v="Corporate"/>
    <s v="United States"/>
    <x v="4"/>
    <x v="4"/>
    <n v="98103"/>
    <s v="West"/>
    <s v="TEC-PH-10004100"/>
    <s v="Technology"/>
    <s v="Phones"/>
    <s v="Griffin GC17055 Auxiliary Audio Cable"/>
    <x v="1146"/>
    <n v="6"/>
    <n v="0.2"/>
    <n v="8.6352000000000011"/>
  </r>
  <r>
    <n v="6361"/>
    <s v="CA-2015-115693"/>
    <d v="2015-12-10T00:00:00"/>
    <d v="2015-12-15T00:00:00"/>
    <s v="Standard Class"/>
    <s v="FC-14245"/>
    <s v="Frank Carlisle"/>
    <s v="Home Office"/>
    <s v="United States"/>
    <x v="1"/>
    <x v="1"/>
    <n v="90032"/>
    <s v="West"/>
    <s v="OFF-AR-10003582"/>
    <s v="Office Supplies"/>
    <s v="Art"/>
    <s v="Boston Electric Pencil Sharpener, Model 1818, Charcoal Black"/>
    <x v="2471"/>
    <n v="2"/>
    <n v="0"/>
    <n v="15.764000000000003"/>
  </r>
  <r>
    <n v="6362"/>
    <s v="US-2014-107993"/>
    <d v="2014-11-25T00:00:00"/>
    <d v="2014-11-30T00:00:00"/>
    <s v="Standard Class"/>
    <s v="SE-20110"/>
    <s v="Sanjit Engle"/>
    <s v="Consumer"/>
    <s v="United States"/>
    <x v="24"/>
    <x v="21"/>
    <n v="97477"/>
    <s v="West"/>
    <s v="OFF-AR-10003179"/>
    <s v="Office Supplies"/>
    <s v="Art"/>
    <s v="Dixon Ticonderoga Core-Lock Colored Pencils"/>
    <x v="4348"/>
    <n v="7"/>
    <n v="0.2"/>
    <n v="8.2900999999999954"/>
  </r>
  <r>
    <n v="6363"/>
    <s v="CA-2017-110443"/>
    <d v="2017-11-21T00:00:00"/>
    <d v="2017-11-25T00:00:00"/>
    <s v="Standard Class"/>
    <s v="CK-12205"/>
    <s v="Chloris Kastensmidt"/>
    <s v="Consumer"/>
    <s v="United States"/>
    <x v="476"/>
    <x v="4"/>
    <n v="98059"/>
    <s v="West"/>
    <s v="OFF-BI-10001670"/>
    <s v="Office Supplies"/>
    <s v="Binders"/>
    <s v="Vinyl Sectional Post Binders"/>
    <x v="4424"/>
    <n v="5"/>
    <n v="0.2"/>
    <n v="56.55"/>
  </r>
  <r>
    <n v="6364"/>
    <s v="CA-2017-110443"/>
    <d v="2017-11-21T00:00:00"/>
    <d v="2017-11-25T00:00:00"/>
    <s v="Standard Class"/>
    <s v="CK-12205"/>
    <s v="Chloris Kastensmidt"/>
    <s v="Consumer"/>
    <s v="United States"/>
    <x v="476"/>
    <x v="4"/>
    <n v="98059"/>
    <s v="West"/>
    <s v="TEC-MA-10002073"/>
    <s v="Technology"/>
    <s v="Machines"/>
    <s v="3D Systems Cube Printer, 2nd Generation, White"/>
    <x v="4425"/>
    <n v="1"/>
    <n v="0.2"/>
    <n v="103.99920000000003"/>
  </r>
  <r>
    <n v="6365"/>
    <s v="CA-2017-110443"/>
    <d v="2017-11-21T00:00:00"/>
    <d v="2017-11-25T00:00:00"/>
    <s v="Standard Class"/>
    <s v="CK-12205"/>
    <s v="Chloris Kastensmidt"/>
    <s v="Consumer"/>
    <s v="United States"/>
    <x v="476"/>
    <x v="4"/>
    <n v="98059"/>
    <s v="West"/>
    <s v="OFF-PA-10003797"/>
    <s v="Office Supplies"/>
    <s v="Paper"/>
    <s v="Xerox 209"/>
    <x v="187"/>
    <n v="8"/>
    <n v="0"/>
    <n v="24.883200000000002"/>
  </r>
  <r>
    <n v="6366"/>
    <s v="CA-2017-144848"/>
    <d v="2017-04-04T00:00:00"/>
    <d v="2017-04-05T00:00:00"/>
    <s v="First Class"/>
    <s v="DS-13030"/>
    <s v="Darrin Sayre"/>
    <s v="Home Office"/>
    <s v="United States"/>
    <x v="20"/>
    <x v="15"/>
    <n v="10009"/>
    <s v="East"/>
    <s v="TEC-PH-10004006"/>
    <s v="Technology"/>
    <s v="Phones"/>
    <s v="Panasonic KX - TS880B Telephone"/>
    <x v="4426"/>
    <n v="1"/>
    <n v="0"/>
    <n v="11.1294"/>
  </r>
  <r>
    <n v="6367"/>
    <s v="CA-2017-144848"/>
    <d v="2017-04-04T00:00:00"/>
    <d v="2017-04-05T00:00:00"/>
    <s v="First Class"/>
    <s v="DS-13030"/>
    <s v="Darrin Sayre"/>
    <s v="Home Office"/>
    <s v="United States"/>
    <x v="20"/>
    <x v="15"/>
    <n v="10009"/>
    <s v="East"/>
    <s v="OFF-SU-10000646"/>
    <s v="Office Supplies"/>
    <s v="Supplies"/>
    <s v="Premier Automatic Letter Opener"/>
    <x v="4427"/>
    <n v="1"/>
    <n v="0"/>
    <n v="7.2111000000000161"/>
  </r>
  <r>
    <n v="6368"/>
    <s v="CA-2017-144848"/>
    <d v="2017-04-04T00:00:00"/>
    <d v="2017-04-05T00:00:00"/>
    <s v="First Class"/>
    <s v="DS-13030"/>
    <s v="Darrin Sayre"/>
    <s v="Home Office"/>
    <s v="United States"/>
    <x v="20"/>
    <x v="15"/>
    <n v="10009"/>
    <s v="East"/>
    <s v="TEC-PH-10002262"/>
    <s v="Technology"/>
    <s v="Phones"/>
    <s v="LG Electronics Tone+ HBS-730 Bluetooth Headset"/>
    <x v="4428"/>
    <n v="2"/>
    <n v="0"/>
    <n v="33.325600000000009"/>
  </r>
  <r>
    <n v="6369"/>
    <s v="US-2017-147998"/>
    <d v="2017-05-19T00:00:00"/>
    <d v="2017-05-24T00:00:00"/>
    <s v="Standard Class"/>
    <s v="SA-20830"/>
    <s v="Sue Ann Reed"/>
    <s v="Consumer"/>
    <s v="United States"/>
    <x v="49"/>
    <x v="1"/>
    <n v="95123"/>
    <s v="West"/>
    <s v="OFF-BI-10002082"/>
    <s v="Office Supplies"/>
    <s v="Binders"/>
    <s v="GBC Twin Loop Wire Binding Elements"/>
    <x v="4429"/>
    <n v="5"/>
    <n v="0.2"/>
    <n v="49.92"/>
  </r>
  <r>
    <n v="6370"/>
    <s v="CA-2016-103919"/>
    <d v="2016-10-03T00:00:00"/>
    <d v="2016-10-07T00:00:00"/>
    <s v="Standard Class"/>
    <s v="TP-21565"/>
    <s v="Tracy Poddar"/>
    <s v="Corporate"/>
    <s v="United States"/>
    <x v="55"/>
    <x v="5"/>
    <n v="75051"/>
    <s v="Central"/>
    <s v="FUR-FU-10001756"/>
    <s v="Furniture"/>
    <s v="Furnishings"/>
    <s v="Eldon Expressions Desk Accessory, Wood Photo Frame, Mahogany"/>
    <x v="4430"/>
    <n v="5"/>
    <n v="0.6"/>
    <n v="-29.512000000000008"/>
  </r>
  <r>
    <n v="6371"/>
    <s v="CA-2016-113425"/>
    <d v="2016-11-21T00:00:00"/>
    <d v="2016-11-21T00:00:00"/>
    <s v="Same Day"/>
    <s v="JK-16120"/>
    <s v="Julie Kriz"/>
    <s v="Home Office"/>
    <s v="United States"/>
    <x v="20"/>
    <x v="15"/>
    <n v="10009"/>
    <s v="East"/>
    <s v="FUR-BO-10002598"/>
    <s v="Furniture"/>
    <s v="Bookcases"/>
    <s v="Hon Metal Bookcases, Putty"/>
    <x v="394"/>
    <n v="2"/>
    <n v="0.2"/>
    <n v="12.776399999999988"/>
  </r>
  <r>
    <n v="6372"/>
    <s v="CA-2017-143035"/>
    <d v="2017-10-03T00:00:00"/>
    <d v="2017-10-05T00:00:00"/>
    <s v="Second Class"/>
    <s v="CC-12430"/>
    <s v="Chuck Clark"/>
    <s v="Home Office"/>
    <s v="United States"/>
    <x v="20"/>
    <x v="15"/>
    <n v="10009"/>
    <s v="East"/>
    <s v="FUR-FU-10001934"/>
    <s v="Furniture"/>
    <s v="Furnishings"/>
    <s v="Magnifier Swing Arm Lamp"/>
    <x v="202"/>
    <n v="4"/>
    <n v="0"/>
    <n v="21.819200000000002"/>
  </r>
  <r>
    <n v="6373"/>
    <s v="CA-2017-143035"/>
    <d v="2017-10-03T00:00:00"/>
    <d v="2017-10-05T00:00:00"/>
    <s v="Second Class"/>
    <s v="CC-12430"/>
    <s v="Chuck Clark"/>
    <s v="Home Office"/>
    <s v="United States"/>
    <x v="20"/>
    <x v="15"/>
    <n v="10009"/>
    <s v="East"/>
    <s v="OFF-AR-10001130"/>
    <s v="Office Supplies"/>
    <s v="Art"/>
    <s v="Quartet Alpha White Chalk, 12/Pack"/>
    <x v="153"/>
    <n v="3"/>
    <n v="0"/>
    <n v="3.1160999999999999"/>
  </r>
  <r>
    <n v="6374"/>
    <s v="CA-2017-143035"/>
    <d v="2017-10-03T00:00:00"/>
    <d v="2017-10-05T00:00:00"/>
    <s v="Second Class"/>
    <s v="CC-12430"/>
    <s v="Chuck Clark"/>
    <s v="Home Office"/>
    <s v="United States"/>
    <x v="20"/>
    <x v="15"/>
    <n v="10009"/>
    <s v="East"/>
    <s v="TEC-AC-10002049"/>
    <s v="Technology"/>
    <s v="Accessories"/>
    <s v="Logitech G19 Programmable Gaming Keyboard"/>
    <x v="810"/>
    <n v="3"/>
    <n v="0"/>
    <n v="66.954599999999971"/>
  </r>
  <r>
    <n v="6375"/>
    <s v="CA-2014-107811"/>
    <d v="2014-04-29T00:00:00"/>
    <d v="2014-05-03T00:00:00"/>
    <s v="Standard Class"/>
    <s v="LA-16780"/>
    <s v="Laura Armstrong"/>
    <s v="Corporate"/>
    <s v="United States"/>
    <x v="26"/>
    <x v="18"/>
    <n v="38109"/>
    <s v="South"/>
    <s v="FUR-CH-10001394"/>
    <s v="Furniture"/>
    <s v="Chairs"/>
    <s v="Global Leather Executive Chair"/>
    <x v="4431"/>
    <n v="2"/>
    <n v="0.2"/>
    <n v="70.197999999999922"/>
  </r>
  <r>
    <n v="6376"/>
    <s v="CA-2014-107811"/>
    <d v="2014-04-29T00:00:00"/>
    <d v="2014-05-03T00:00:00"/>
    <s v="Standard Class"/>
    <s v="LA-16780"/>
    <s v="Laura Armstrong"/>
    <s v="Corporate"/>
    <s v="United States"/>
    <x v="26"/>
    <x v="18"/>
    <n v="38109"/>
    <s v="South"/>
    <s v="OFF-ST-10000798"/>
    <s v="Office Supplies"/>
    <s v="Storage"/>
    <s v="2300 Heavy-Duty Transfer File Systems by Perma"/>
    <x v="4432"/>
    <n v="5"/>
    <n v="0.2"/>
    <n v="-1.249000000000013"/>
  </r>
  <r>
    <n v="6377"/>
    <s v="CA-2016-163216"/>
    <d v="2016-10-07T00:00:00"/>
    <d v="2016-10-10T00:00:00"/>
    <s v="First Class"/>
    <s v="AW-10930"/>
    <s v="Arthur Wiediger"/>
    <s v="Home Office"/>
    <s v="United States"/>
    <x v="10"/>
    <x v="9"/>
    <n v="19143"/>
    <s v="East"/>
    <s v="OFF-LA-10000134"/>
    <s v="Office Supplies"/>
    <s v="Labels"/>
    <s v="Avery 511"/>
    <x v="1268"/>
    <n v="2"/>
    <n v="0.2"/>
    <n v="1.7247999999999997"/>
  </r>
  <r>
    <n v="6378"/>
    <s v="US-2016-116442"/>
    <d v="2016-12-15T00:00:00"/>
    <d v="2016-12-22T00:00:00"/>
    <s v="Standard Class"/>
    <s v="BP-11230"/>
    <s v="Benjamin Patterson"/>
    <s v="Consumer"/>
    <s v="United States"/>
    <x v="1"/>
    <x v="1"/>
    <n v="90004"/>
    <s v="West"/>
    <s v="FUR-FU-10002364"/>
    <s v="Furniture"/>
    <s v="Furnishings"/>
    <s v="Eldon Expressions Wood Desk Accessories, Oak"/>
    <x v="1816"/>
    <n v="2"/>
    <n v="0"/>
    <n v="4.2803999999999984"/>
  </r>
  <r>
    <n v="6379"/>
    <s v="CA-2017-150623"/>
    <d v="2017-04-10T00:00:00"/>
    <d v="2017-04-14T00:00:00"/>
    <s v="Standard Class"/>
    <s v="DB-13360"/>
    <s v="Dennis Bolton"/>
    <s v="Home Office"/>
    <s v="United States"/>
    <x v="416"/>
    <x v="29"/>
    <n v="6708"/>
    <s v="East"/>
    <s v="TEC-AC-10004571"/>
    <s v="Technology"/>
    <s v="Accessories"/>
    <s v="Logitech G700s Rechargeable Gaming Mouse"/>
    <x v="313"/>
    <n v="1"/>
    <n v="0"/>
    <n v="41.995800000000003"/>
  </r>
  <r>
    <n v="6380"/>
    <s v="CA-2017-150623"/>
    <d v="2017-04-10T00:00:00"/>
    <d v="2017-04-14T00:00:00"/>
    <s v="Standard Class"/>
    <s v="DB-13360"/>
    <s v="Dennis Bolton"/>
    <s v="Home Office"/>
    <s v="United States"/>
    <x v="416"/>
    <x v="29"/>
    <n v="6708"/>
    <s v="East"/>
    <s v="OFF-ST-10003692"/>
    <s v="Office Supplies"/>
    <s v="Storage"/>
    <s v="Recycled Steel Personal File for Hanging File Folders"/>
    <x v="4433"/>
    <n v="5"/>
    <n v="0"/>
    <n v="71.537499999999994"/>
  </r>
  <r>
    <n v="6381"/>
    <s v="US-2014-163797"/>
    <d v="2014-04-08T00:00:00"/>
    <d v="2014-04-13T00:00:00"/>
    <s v="Standard Class"/>
    <s v="PC-19000"/>
    <s v="Pauline Chand"/>
    <s v="Home Office"/>
    <s v="United States"/>
    <x v="432"/>
    <x v="16"/>
    <n v="85224"/>
    <s v="West"/>
    <s v="OFF-FA-10001883"/>
    <s v="Office Supplies"/>
    <s v="Fasteners"/>
    <s v="Alliance Super-Size Bands, Assorted Sizes"/>
    <x v="4434"/>
    <n v="8"/>
    <n v="0.2"/>
    <n v="-11.825600000000001"/>
  </r>
  <r>
    <n v="6382"/>
    <s v="CA-2016-127236"/>
    <d v="2016-03-29T00:00:00"/>
    <d v="2016-04-02T00:00:00"/>
    <s v="Standard Class"/>
    <s v="TB-21595"/>
    <s v="Troy Blackwell"/>
    <s v="Consumer"/>
    <s v="United States"/>
    <x v="24"/>
    <x v="24"/>
    <n v="45503"/>
    <s v="East"/>
    <s v="FUR-BO-10004015"/>
    <s v="Furniture"/>
    <s v="Bookcases"/>
    <s v="Bush Andora Bookcase, Maple/Graphite Gray Finish"/>
    <x v="4435"/>
    <n v="5"/>
    <n v="0.5"/>
    <n v="-167.98600000000002"/>
  </r>
  <r>
    <n v="6383"/>
    <s v="CA-2016-127236"/>
    <d v="2016-03-29T00:00:00"/>
    <d v="2016-04-02T00:00:00"/>
    <s v="Standard Class"/>
    <s v="TB-21595"/>
    <s v="Troy Blackwell"/>
    <s v="Consumer"/>
    <s v="United States"/>
    <x v="24"/>
    <x v="24"/>
    <n v="45503"/>
    <s v="East"/>
    <s v="TEC-PH-10000141"/>
    <s v="Technology"/>
    <s v="Phones"/>
    <s v="Clearsounds A400"/>
    <x v="3608"/>
    <n v="4"/>
    <n v="0.4"/>
    <n v="-36.954399999999993"/>
  </r>
  <r>
    <n v="6384"/>
    <s v="US-2017-104661"/>
    <d v="2017-01-15T00:00:00"/>
    <d v="2017-01-18T00:00:00"/>
    <s v="First Class"/>
    <s v="TB-21250"/>
    <s v="Tim Brockman"/>
    <s v="Consumer"/>
    <s v="United States"/>
    <x v="89"/>
    <x v="5"/>
    <n v="78745"/>
    <s v="Central"/>
    <s v="OFF-BI-10001597"/>
    <s v="Office Supplies"/>
    <s v="Binders"/>
    <s v="Wilson Jones Ledger-Size, Piano-Hinge Binder, 2&quot;, Blue"/>
    <x v="2102"/>
    <n v="4"/>
    <n v="0.8"/>
    <n v="-52.454400000000007"/>
  </r>
  <r>
    <n v="6385"/>
    <s v="US-2017-104661"/>
    <d v="2017-01-15T00:00:00"/>
    <d v="2017-01-18T00:00:00"/>
    <s v="First Class"/>
    <s v="TB-21250"/>
    <s v="Tim Brockman"/>
    <s v="Consumer"/>
    <s v="United States"/>
    <x v="89"/>
    <x v="5"/>
    <n v="78745"/>
    <s v="Central"/>
    <s v="TEC-AC-10003628"/>
    <s v="Technology"/>
    <s v="Accessories"/>
    <s v="Logitech 910-002974 M325 Wireless Mouse for Web Scrolling"/>
    <x v="736"/>
    <n v="2"/>
    <n v="0.2"/>
    <n v="14.395200000000004"/>
  </r>
  <r>
    <n v="6386"/>
    <s v="US-2017-104661"/>
    <d v="2017-01-15T00:00:00"/>
    <d v="2017-01-18T00:00:00"/>
    <s v="First Class"/>
    <s v="TB-21250"/>
    <s v="Tim Brockman"/>
    <s v="Consumer"/>
    <s v="United States"/>
    <x v="89"/>
    <x v="5"/>
    <n v="78745"/>
    <s v="Central"/>
    <s v="TEC-AC-10002331"/>
    <s v="Technology"/>
    <s v="Accessories"/>
    <s v="Maxell 74 Minute CDR, 10/Pack"/>
    <x v="4436"/>
    <n v="8"/>
    <n v="0.2"/>
    <n v="13.300799999999999"/>
  </r>
  <r>
    <n v="6387"/>
    <s v="US-2017-104661"/>
    <d v="2017-01-15T00:00:00"/>
    <d v="2017-01-18T00:00:00"/>
    <s v="First Class"/>
    <s v="TB-21250"/>
    <s v="Tim Brockman"/>
    <s v="Consumer"/>
    <s v="United States"/>
    <x v="89"/>
    <x v="5"/>
    <n v="78745"/>
    <s v="Central"/>
    <s v="OFF-BI-10001098"/>
    <s v="Office Supplies"/>
    <s v="Binders"/>
    <s v="Acco D-Ring Binder w/DublLock"/>
    <x v="4437"/>
    <n v="1"/>
    <n v="0.8"/>
    <n v="-6.6278000000000006"/>
  </r>
  <r>
    <n v="6388"/>
    <s v="CA-2014-134103"/>
    <d v="2014-01-30T00:00:00"/>
    <d v="2014-02-04T00:00:00"/>
    <s v="Standard Class"/>
    <s v="MV-18190"/>
    <s v="Mike Vittorini"/>
    <s v="Consumer"/>
    <s v="United States"/>
    <x v="66"/>
    <x v="12"/>
    <n v="48234"/>
    <s v="Central"/>
    <s v="OFF-PA-10001204"/>
    <s v="Office Supplies"/>
    <s v="Paper"/>
    <s v="Xerox 1972"/>
    <x v="232"/>
    <n v="2"/>
    <n v="0"/>
    <n v="4.7519999999999998"/>
  </r>
  <r>
    <n v="6389"/>
    <s v="CA-2014-134103"/>
    <d v="2014-01-30T00:00:00"/>
    <d v="2014-02-04T00:00:00"/>
    <s v="Standard Class"/>
    <s v="MV-18190"/>
    <s v="Mike Vittorini"/>
    <s v="Consumer"/>
    <s v="United States"/>
    <x v="66"/>
    <x v="12"/>
    <n v="48234"/>
    <s v="Central"/>
    <s v="OFF-ST-10000991"/>
    <s v="Office Supplies"/>
    <s v="Storage"/>
    <s v="Space Solutions HD Industrial Steel Shelving."/>
    <x v="4438"/>
    <n v="2"/>
    <n v="0"/>
    <n v="6.8982000000000028"/>
  </r>
  <r>
    <n v="6390"/>
    <s v="CA-2015-147529"/>
    <d v="2015-02-07T00:00:00"/>
    <d v="2015-02-11T00:00:00"/>
    <s v="Standard Class"/>
    <s v="DK-12835"/>
    <s v="Damala Kotsonis"/>
    <s v="Corporate"/>
    <s v="United States"/>
    <x v="24"/>
    <x v="17"/>
    <n v="22153"/>
    <s v="South"/>
    <s v="OFF-EN-10000056"/>
    <s v="Office Supplies"/>
    <s v="Envelopes"/>
    <s v="Cameo Buff Policy Envelopes"/>
    <x v="4439"/>
    <n v="5"/>
    <n v="0"/>
    <n v="146.24049999999997"/>
  </r>
  <r>
    <n v="6391"/>
    <s v="CA-2015-147529"/>
    <d v="2015-02-07T00:00:00"/>
    <d v="2015-02-11T00:00:00"/>
    <s v="Standard Class"/>
    <s v="DK-12835"/>
    <s v="Damala Kotsonis"/>
    <s v="Corporate"/>
    <s v="United States"/>
    <x v="24"/>
    <x v="17"/>
    <n v="22153"/>
    <s v="South"/>
    <s v="OFF-PA-10003349"/>
    <s v="Office Supplies"/>
    <s v="Paper"/>
    <s v="Xerox 1957"/>
    <x v="91"/>
    <n v="2"/>
    <n v="0"/>
    <n v="6.3504000000000005"/>
  </r>
  <r>
    <n v="6392"/>
    <s v="CA-2016-129126"/>
    <d v="2016-12-14T00:00:00"/>
    <d v="2016-12-19T00:00:00"/>
    <s v="Standard Class"/>
    <s v="PK-19075"/>
    <s v="Pete Kriz"/>
    <s v="Consumer"/>
    <s v="United States"/>
    <x v="20"/>
    <x v="15"/>
    <n v="10011"/>
    <s v="East"/>
    <s v="OFF-PA-10001471"/>
    <s v="Office Supplies"/>
    <s v="Paper"/>
    <s v="Strathmore Photo Frame Cards"/>
    <x v="2"/>
    <n v="2"/>
    <n v="0"/>
    <n v="6.7251999999999992"/>
  </r>
  <r>
    <n v="6393"/>
    <s v="CA-2016-129126"/>
    <d v="2016-12-14T00:00:00"/>
    <d v="2016-12-19T00:00:00"/>
    <s v="Standard Class"/>
    <s v="PK-19075"/>
    <s v="Pete Kriz"/>
    <s v="Consumer"/>
    <s v="United States"/>
    <x v="20"/>
    <x v="15"/>
    <n v="10011"/>
    <s v="East"/>
    <s v="OFF-LA-10003190"/>
    <s v="Office Supplies"/>
    <s v="Labels"/>
    <s v="Avery 474"/>
    <x v="1784"/>
    <n v="2"/>
    <n v="0"/>
    <n v="2.8224"/>
  </r>
  <r>
    <n v="6394"/>
    <s v="CA-2016-129126"/>
    <d v="2016-12-14T00:00:00"/>
    <d v="2016-12-19T00:00:00"/>
    <s v="Standard Class"/>
    <s v="PK-19075"/>
    <s v="Pete Kriz"/>
    <s v="Consumer"/>
    <s v="United States"/>
    <x v="20"/>
    <x v="15"/>
    <n v="10011"/>
    <s v="East"/>
    <s v="OFF-FA-10000621"/>
    <s v="Office Supplies"/>
    <s v="Fasteners"/>
    <s v="OIC Colored Binder Clips, Assorted Sizes"/>
    <x v="1385"/>
    <n v="6"/>
    <n v="0"/>
    <n v="10.5252"/>
  </r>
  <r>
    <n v="6395"/>
    <s v="CA-2016-129126"/>
    <d v="2016-12-14T00:00:00"/>
    <d v="2016-12-19T00:00:00"/>
    <s v="Standard Class"/>
    <s v="PK-19075"/>
    <s v="Pete Kriz"/>
    <s v="Consumer"/>
    <s v="United States"/>
    <x v="20"/>
    <x v="15"/>
    <n v="10011"/>
    <s v="East"/>
    <s v="FUR-FU-10002937"/>
    <s v="Furniture"/>
    <s v="Furnishings"/>
    <s v="GE 48&quot; Fluorescent Tube, Cool White Energy Saver, 34 Watts, 30/Box"/>
    <x v="4440"/>
    <n v="4"/>
    <n v="0"/>
    <n v="198.46"/>
  </r>
  <r>
    <n v="6396"/>
    <s v="CA-2016-129126"/>
    <d v="2016-12-14T00:00:00"/>
    <d v="2016-12-19T00:00:00"/>
    <s v="Standard Class"/>
    <s v="PK-19075"/>
    <s v="Pete Kriz"/>
    <s v="Consumer"/>
    <s v="United States"/>
    <x v="20"/>
    <x v="15"/>
    <n v="10011"/>
    <s v="East"/>
    <s v="OFF-ST-10004507"/>
    <s v="Office Supplies"/>
    <s v="Storage"/>
    <s v="Advantus Rolling Storage Box"/>
    <x v="4441"/>
    <n v="1"/>
    <n v="0"/>
    <n v="4.6304999999999996"/>
  </r>
  <r>
    <n v="6397"/>
    <s v="CA-2016-129126"/>
    <d v="2016-12-14T00:00:00"/>
    <d v="2016-12-19T00:00:00"/>
    <s v="Standard Class"/>
    <s v="PK-19075"/>
    <s v="Pete Kriz"/>
    <s v="Consumer"/>
    <s v="United States"/>
    <x v="20"/>
    <x v="15"/>
    <n v="10011"/>
    <s v="East"/>
    <s v="OFF-BI-10000279"/>
    <s v="Office Supplies"/>
    <s v="Binders"/>
    <s v="Acco Recycled 2&quot; Capacity Laser Printer Hanging Data Binders"/>
    <x v="1071"/>
    <n v="2"/>
    <n v="0.2"/>
    <n v="7.8029999999999982"/>
  </r>
  <r>
    <n v="6398"/>
    <s v="CA-2017-131632"/>
    <d v="2017-10-31T00:00:00"/>
    <d v="2017-11-04T00:00:00"/>
    <s v="Standard Class"/>
    <s v="AH-10120"/>
    <s v="Adrian Hane"/>
    <s v="Home Office"/>
    <s v="United States"/>
    <x v="61"/>
    <x v="5"/>
    <n v="75217"/>
    <s v="Central"/>
    <s v="OFF-AR-10003651"/>
    <s v="Office Supplies"/>
    <s v="Art"/>
    <s v="Newell 350"/>
    <x v="797"/>
    <n v="2"/>
    <n v="0.2"/>
    <n v="0.59039999999999915"/>
  </r>
  <r>
    <n v="6399"/>
    <s v="CA-2017-151981"/>
    <d v="2017-08-06T00:00:00"/>
    <d v="2017-08-12T00:00:00"/>
    <s v="Standard Class"/>
    <s v="GM-14455"/>
    <s v="Gary Mitchum"/>
    <s v="Home Office"/>
    <s v="United States"/>
    <x v="3"/>
    <x v="38"/>
    <n v="3301"/>
    <s v="East"/>
    <s v="TEC-PH-10003601"/>
    <s v="Technology"/>
    <s v="Phones"/>
    <s v="Ativa D5772 2-Line 5.8GHz Digital Expandable Corded/Cordless Phone System with Answering &amp; Caller ID/Call Waiting, Black/Silver"/>
    <x v="4442"/>
    <n v="5"/>
    <n v="0"/>
    <n v="247.48499999999993"/>
  </r>
  <r>
    <n v="6400"/>
    <s v="CA-2017-151981"/>
    <d v="2017-08-06T00:00:00"/>
    <d v="2017-08-12T00:00:00"/>
    <s v="Standard Class"/>
    <s v="GM-14455"/>
    <s v="Gary Mitchum"/>
    <s v="Home Office"/>
    <s v="United States"/>
    <x v="3"/>
    <x v="38"/>
    <n v="3301"/>
    <s v="East"/>
    <s v="OFF-LA-10002195"/>
    <s v="Office Supplies"/>
    <s v="Labels"/>
    <s v="Avery 481"/>
    <x v="4443"/>
    <n v="8"/>
    <n v="0"/>
    <n v="11.827199999999999"/>
  </r>
  <r>
    <n v="6401"/>
    <s v="CA-2017-151981"/>
    <d v="2017-08-06T00:00:00"/>
    <d v="2017-08-12T00:00:00"/>
    <s v="Standard Class"/>
    <s v="GM-14455"/>
    <s v="Gary Mitchum"/>
    <s v="Home Office"/>
    <s v="United States"/>
    <x v="3"/>
    <x v="38"/>
    <n v="3301"/>
    <s v="East"/>
    <s v="OFF-AR-10000380"/>
    <s v="Office Supplies"/>
    <s v="Art"/>
    <s v="Hunt PowerHouse Electric Pencil Sharpener, Blue"/>
    <x v="4444"/>
    <n v="6"/>
    <n v="0"/>
    <n v="68.363999999999976"/>
  </r>
  <r>
    <n v="6402"/>
    <s v="CA-2017-125472"/>
    <d v="2017-05-30T00:00:00"/>
    <d v="2017-05-31T00:00:00"/>
    <s v="First Class"/>
    <s v="BD-11725"/>
    <s v="Bruce Degenhardt"/>
    <s v="Consumer"/>
    <s v="United States"/>
    <x v="240"/>
    <x v="28"/>
    <n v="70506"/>
    <s v="South"/>
    <s v="FUR-BO-10000330"/>
    <s v="Furniture"/>
    <s v="Bookcases"/>
    <s v="Sauder Camden County Barrister Bookcase, Planked Cherry Finish"/>
    <x v="1805"/>
    <n v="2"/>
    <n v="0"/>
    <n v="33.874400000000009"/>
  </r>
  <r>
    <n v="6403"/>
    <s v="CA-2017-125472"/>
    <d v="2017-05-30T00:00:00"/>
    <d v="2017-05-31T00:00:00"/>
    <s v="First Class"/>
    <s v="BD-11725"/>
    <s v="Bruce Degenhardt"/>
    <s v="Consumer"/>
    <s v="United States"/>
    <x v="240"/>
    <x v="28"/>
    <n v="70506"/>
    <s v="South"/>
    <s v="OFF-BI-10000591"/>
    <s v="Office Supplies"/>
    <s v="Binders"/>
    <s v="Avery Binder Labels"/>
    <x v="3857"/>
    <n v="1"/>
    <n v="0"/>
    <n v="1.8672"/>
  </r>
  <r>
    <n v="6404"/>
    <s v="CA-2017-125472"/>
    <d v="2017-05-30T00:00:00"/>
    <d v="2017-05-31T00:00:00"/>
    <s v="First Class"/>
    <s v="BD-11725"/>
    <s v="Bruce Degenhardt"/>
    <s v="Consumer"/>
    <s v="United States"/>
    <x v="240"/>
    <x v="28"/>
    <n v="70506"/>
    <s v="South"/>
    <s v="FUR-FU-10001731"/>
    <s v="Furniture"/>
    <s v="Furnishings"/>
    <s v="Acrylic Self-Standing Desk Frames"/>
    <x v="4445"/>
    <n v="3"/>
    <n v="0"/>
    <n v="3.0438000000000001"/>
  </r>
  <r>
    <n v="6405"/>
    <s v="CA-2015-156328"/>
    <d v="2015-11-30T00:00:00"/>
    <d v="2015-12-05T00:00:00"/>
    <s v="Standard Class"/>
    <s v="RM-19375"/>
    <s v="Raymond Messe"/>
    <s v="Consumer"/>
    <s v="United States"/>
    <x v="253"/>
    <x v="3"/>
    <n v="27604"/>
    <s v="South"/>
    <s v="TEC-PH-10001198"/>
    <s v="Technology"/>
    <s v="Phones"/>
    <s v="Avaya 4621SW VoIP phone"/>
    <x v="1665"/>
    <n v="3"/>
    <n v="0.2"/>
    <n v="19.966499999999982"/>
  </r>
  <r>
    <n v="6406"/>
    <s v="CA-2017-154074"/>
    <d v="2017-08-31T00:00:00"/>
    <d v="2017-09-02T00:00:00"/>
    <s v="Second Class"/>
    <s v="BW-11110"/>
    <s v="Bart Watters"/>
    <s v="Corporate"/>
    <s v="United States"/>
    <x v="258"/>
    <x v="4"/>
    <n v="99207"/>
    <s v="West"/>
    <s v="FUR-CH-10002331"/>
    <s v="Furniture"/>
    <s v="Chairs"/>
    <s v="Hon 4700 Series Mobuis Mid-Back Task Chairs with Adjustable Arms"/>
    <x v="4446"/>
    <n v="2"/>
    <n v="0.2"/>
    <n v="7.119599999999906"/>
  </r>
  <r>
    <n v="6407"/>
    <s v="CA-2017-154074"/>
    <d v="2017-08-31T00:00:00"/>
    <d v="2017-09-02T00:00:00"/>
    <s v="Second Class"/>
    <s v="BW-11110"/>
    <s v="Bart Watters"/>
    <s v="Corporate"/>
    <s v="United States"/>
    <x v="258"/>
    <x v="4"/>
    <n v="99207"/>
    <s v="West"/>
    <s v="OFF-ST-10002370"/>
    <s v="Office Supplies"/>
    <s v="Storage"/>
    <s v="Sortfiler Multipurpose Personal File Organizer, Black"/>
    <x v="4447"/>
    <n v="7"/>
    <n v="0"/>
    <n v="43.421699999999994"/>
  </r>
  <r>
    <n v="6408"/>
    <s v="CA-2017-161774"/>
    <d v="2017-05-14T00:00:00"/>
    <d v="2017-05-15T00:00:00"/>
    <s v="First Class"/>
    <s v="GT-14710"/>
    <s v="Greg Tran"/>
    <s v="Consumer"/>
    <s v="United States"/>
    <x v="12"/>
    <x v="5"/>
    <n v="77041"/>
    <s v="Central"/>
    <s v="FUR-CH-10003981"/>
    <s v="Furniture"/>
    <s v="Chairs"/>
    <s v="Global Commerce Series Low-Back Swivel/Tilt Chairs"/>
    <x v="4448"/>
    <n v="5"/>
    <n v="0.3"/>
    <n v="-12.84900000000016"/>
  </r>
  <r>
    <n v="6409"/>
    <s v="CA-2017-161774"/>
    <d v="2017-05-14T00:00:00"/>
    <d v="2017-05-15T00:00:00"/>
    <s v="First Class"/>
    <s v="GT-14710"/>
    <s v="Greg Tran"/>
    <s v="Consumer"/>
    <s v="United States"/>
    <x v="12"/>
    <x v="5"/>
    <n v="77041"/>
    <s v="Central"/>
    <s v="OFF-AR-10001446"/>
    <s v="Office Supplies"/>
    <s v="Art"/>
    <s v="Newell 309"/>
    <x v="849"/>
    <n v="5"/>
    <n v="0.2"/>
    <n v="5.7749999999999986"/>
  </r>
  <r>
    <n v="6410"/>
    <s v="CA-2017-161774"/>
    <d v="2017-05-14T00:00:00"/>
    <d v="2017-05-15T00:00:00"/>
    <s v="First Class"/>
    <s v="GT-14710"/>
    <s v="Greg Tran"/>
    <s v="Consumer"/>
    <s v="United States"/>
    <x v="12"/>
    <x v="5"/>
    <n v="77041"/>
    <s v="Central"/>
    <s v="OFF-PA-10000300"/>
    <s v="Office Supplies"/>
    <s v="Paper"/>
    <s v="Xerox 1936"/>
    <x v="1107"/>
    <n v="3"/>
    <n v="0.2"/>
    <n v="16.183799999999998"/>
  </r>
  <r>
    <n v="6411"/>
    <s v="CA-2017-161774"/>
    <d v="2017-05-14T00:00:00"/>
    <d v="2017-05-15T00:00:00"/>
    <s v="First Class"/>
    <s v="GT-14710"/>
    <s v="Greg Tran"/>
    <s v="Consumer"/>
    <s v="United States"/>
    <x v="12"/>
    <x v="5"/>
    <n v="77041"/>
    <s v="Central"/>
    <s v="TEC-PH-10004071"/>
    <s v="Technology"/>
    <s v="Phones"/>
    <s v="PayAnywhere Card Reader"/>
    <x v="465"/>
    <n v="1"/>
    <n v="0.2"/>
    <n v="0.69930000000000003"/>
  </r>
  <r>
    <n v="6412"/>
    <s v="CA-2017-161774"/>
    <d v="2017-05-14T00:00:00"/>
    <d v="2017-05-15T00:00:00"/>
    <s v="First Class"/>
    <s v="GT-14710"/>
    <s v="Greg Tran"/>
    <s v="Consumer"/>
    <s v="United States"/>
    <x v="12"/>
    <x v="5"/>
    <n v="77041"/>
    <s v="Central"/>
    <s v="OFF-PA-10003134"/>
    <s v="Office Supplies"/>
    <s v="Paper"/>
    <s v="Xerox 1937"/>
    <x v="4449"/>
    <n v="2"/>
    <n v="0.2"/>
    <n v="26.902399999999993"/>
  </r>
  <r>
    <n v="6413"/>
    <s v="CA-2017-151211"/>
    <d v="2017-08-17T00:00:00"/>
    <d v="2017-08-23T00:00:00"/>
    <s v="Standard Class"/>
    <s v="AH-10120"/>
    <s v="Adrian Hane"/>
    <s v="Home Office"/>
    <s v="United States"/>
    <x v="103"/>
    <x v="0"/>
    <n v="40214"/>
    <s v="South"/>
    <s v="OFF-BI-10002735"/>
    <s v="Office Supplies"/>
    <s v="Binders"/>
    <s v="GBC Prestige Therm-A-Bind Covers"/>
    <x v="4450"/>
    <n v="3"/>
    <n v="0"/>
    <n v="48.377100000000006"/>
  </r>
  <r>
    <n v="6414"/>
    <s v="CA-2017-151211"/>
    <d v="2017-08-17T00:00:00"/>
    <d v="2017-08-23T00:00:00"/>
    <s v="Standard Class"/>
    <s v="AH-10120"/>
    <s v="Adrian Hane"/>
    <s v="Home Office"/>
    <s v="United States"/>
    <x v="103"/>
    <x v="0"/>
    <n v="40214"/>
    <s v="South"/>
    <s v="TEC-AC-10004510"/>
    <s v="Technology"/>
    <s v="Accessories"/>
    <s v="Logitech Desktop MK120 Mouse and keyboard Combo"/>
    <x v="1548"/>
    <n v="6"/>
    <n v="0"/>
    <n v="9.8159999999999954"/>
  </r>
  <r>
    <n v="6415"/>
    <s v="CA-2017-142671"/>
    <d v="2017-11-10T00:00:00"/>
    <d v="2017-11-14T00:00:00"/>
    <s v="Second Class"/>
    <s v="DR-12940"/>
    <s v="Daniel Raglin"/>
    <s v="Home Office"/>
    <s v="United States"/>
    <x v="389"/>
    <x v="2"/>
    <n v="33021"/>
    <s v="South"/>
    <s v="OFF-BI-10004099"/>
    <s v="Office Supplies"/>
    <s v="Binders"/>
    <s v="GBC VeloBinder Strips"/>
    <x v="2828"/>
    <n v="5"/>
    <n v="0.7"/>
    <n v="-7.6799999999999962"/>
  </r>
  <r>
    <n v="6416"/>
    <s v="CA-2017-144750"/>
    <d v="2017-08-21T00:00:00"/>
    <d v="2017-08-21T00:00:00"/>
    <s v="Same Day"/>
    <s v="DL-13495"/>
    <s v="Dionis Lloyd"/>
    <s v="Corporate"/>
    <s v="United States"/>
    <x v="432"/>
    <x v="16"/>
    <n v="85224"/>
    <s v="West"/>
    <s v="OFF-PA-10003395"/>
    <s v="Office Supplies"/>
    <s v="Paper"/>
    <s v="Xerox 1941"/>
    <x v="1148"/>
    <n v="1"/>
    <n v="0.2"/>
    <n v="29.357999999999997"/>
  </r>
  <r>
    <n v="6417"/>
    <s v="CA-2016-111976"/>
    <d v="2016-03-08T00:00:00"/>
    <d v="2016-03-12T00:00:00"/>
    <s v="Standard Class"/>
    <s v="BD-11620"/>
    <s v="Brian DeCherney"/>
    <s v="Consumer"/>
    <s v="United States"/>
    <x v="10"/>
    <x v="9"/>
    <n v="19120"/>
    <s v="East"/>
    <s v="TEC-PH-10002890"/>
    <s v="Technology"/>
    <s v="Phones"/>
    <s v="AT&amp;T 17929 Lendline Telephone"/>
    <x v="4451"/>
    <n v="4"/>
    <n v="0.4"/>
    <n v="-25.334400000000002"/>
  </r>
  <r>
    <n v="6418"/>
    <s v="CA-2016-111976"/>
    <d v="2016-03-08T00:00:00"/>
    <d v="2016-03-12T00:00:00"/>
    <s v="Standard Class"/>
    <s v="BD-11620"/>
    <s v="Brian DeCherney"/>
    <s v="Consumer"/>
    <s v="United States"/>
    <x v="10"/>
    <x v="9"/>
    <n v="19120"/>
    <s v="East"/>
    <s v="OFF-FA-10004968"/>
    <s v="Office Supplies"/>
    <s v="Fasteners"/>
    <s v="Rubber Band Ball"/>
    <x v="4452"/>
    <n v="2"/>
    <n v="0.2"/>
    <n v="-1.3463999999999998"/>
  </r>
  <r>
    <n v="6419"/>
    <s v="CA-2016-140130"/>
    <d v="2016-10-31T00:00:00"/>
    <d v="2016-11-05T00:00:00"/>
    <s v="Standard Class"/>
    <s v="HW-14935"/>
    <s v="Helen Wasserman"/>
    <s v="Corporate"/>
    <s v="United States"/>
    <x v="251"/>
    <x v="26"/>
    <n v="74133"/>
    <s v="Central"/>
    <s v="OFF-SU-10001218"/>
    <s v="Office Supplies"/>
    <s v="Supplies"/>
    <s v="Fiskars Softgrip Scissors"/>
    <x v="2138"/>
    <n v="2"/>
    <n v="0"/>
    <n v="6.1488000000000014"/>
  </r>
  <r>
    <n v="6420"/>
    <s v="CA-2016-140130"/>
    <d v="2016-10-31T00:00:00"/>
    <d v="2016-11-05T00:00:00"/>
    <s v="Standard Class"/>
    <s v="HW-14935"/>
    <s v="Helen Wasserman"/>
    <s v="Corporate"/>
    <s v="United States"/>
    <x v="251"/>
    <x v="26"/>
    <n v="74133"/>
    <s v="Central"/>
    <s v="FUR-CH-10002084"/>
    <s v="Furniture"/>
    <s v="Chairs"/>
    <s v="Hon Mobius Operator's Chair"/>
    <x v="2411"/>
    <n v="3"/>
    <n v="0"/>
    <n v="81.173400000000001"/>
  </r>
  <r>
    <n v="6421"/>
    <s v="CA-2016-140130"/>
    <d v="2016-10-31T00:00:00"/>
    <d v="2016-11-05T00:00:00"/>
    <s v="Standard Class"/>
    <s v="HW-14935"/>
    <s v="Helen Wasserman"/>
    <s v="Corporate"/>
    <s v="United States"/>
    <x v="251"/>
    <x v="26"/>
    <n v="74133"/>
    <s v="Central"/>
    <s v="OFF-AR-10004269"/>
    <s v="Office Supplies"/>
    <s v="Art"/>
    <s v="Newell 31"/>
    <x v="714"/>
    <n v="3"/>
    <n v="0"/>
    <n v="3.4692000000000003"/>
  </r>
  <r>
    <n v="6422"/>
    <s v="CA-2016-140130"/>
    <d v="2016-10-31T00:00:00"/>
    <d v="2016-11-05T00:00:00"/>
    <s v="Standard Class"/>
    <s v="HW-14935"/>
    <s v="Helen Wasserman"/>
    <s v="Corporate"/>
    <s v="United States"/>
    <x v="251"/>
    <x v="26"/>
    <n v="74133"/>
    <s v="Central"/>
    <s v="OFF-ST-10001128"/>
    <s v="Office Supplies"/>
    <s v="Storage"/>
    <s v="Carina Mini System Audio Rack, Model AR050B"/>
    <x v="743"/>
    <n v="3"/>
    <n v="0"/>
    <n v="9.9882000000000204"/>
  </r>
  <r>
    <n v="6423"/>
    <s v="CA-2014-159121"/>
    <d v="2014-07-26T00:00:00"/>
    <d v="2014-08-01T00:00:00"/>
    <s v="Standard Class"/>
    <s v="JO-15145"/>
    <s v="Jack O'Briant"/>
    <s v="Corporate"/>
    <s v="United States"/>
    <x v="446"/>
    <x v="7"/>
    <n v="84020"/>
    <s v="West"/>
    <s v="TEC-AC-10002006"/>
    <s v="Technology"/>
    <s v="Accessories"/>
    <s v="Memorex Micro Travel Drive 16 GB"/>
    <x v="4453"/>
    <n v="7"/>
    <n v="0"/>
    <n v="34.698299999999996"/>
  </r>
  <r>
    <n v="6424"/>
    <s v="CA-2015-149650"/>
    <d v="2015-10-24T00:00:00"/>
    <d v="2015-10-27T00:00:00"/>
    <s v="First Class"/>
    <s v="RD-19660"/>
    <s v="Robert Dilbeck"/>
    <s v="Home Office"/>
    <s v="United States"/>
    <x v="182"/>
    <x v="1"/>
    <n v="94601"/>
    <s v="West"/>
    <s v="FUR-CH-10003956"/>
    <s v="Furniture"/>
    <s v="Chairs"/>
    <s v="Novimex High-Tech Fabric Mesh Task Chair"/>
    <x v="4454"/>
    <n v="8"/>
    <n v="0.2"/>
    <n v="-73.819200000000052"/>
  </r>
  <r>
    <n v="6425"/>
    <s v="CA-2017-115777"/>
    <d v="2017-08-19T00:00:00"/>
    <d v="2017-08-24T00:00:00"/>
    <s v="Standard Class"/>
    <s v="DO-13645"/>
    <s v="Doug O'Connell"/>
    <s v="Consumer"/>
    <s v="United States"/>
    <x v="104"/>
    <x v="31"/>
    <n v="1841"/>
    <s v="East"/>
    <s v="OFF-PA-10000552"/>
    <s v="Office Supplies"/>
    <s v="Paper"/>
    <s v="Xerox 200"/>
    <x v="541"/>
    <n v="3"/>
    <n v="0"/>
    <n v="9.3312000000000008"/>
  </r>
  <r>
    <n v="6426"/>
    <s v="CA-2016-143714"/>
    <d v="2016-05-23T00:00:00"/>
    <d v="2016-05-27T00:00:00"/>
    <s v="Standard Class"/>
    <s v="CC-12370"/>
    <s v="Christopher Conant"/>
    <s v="Consumer"/>
    <s v="United States"/>
    <x v="10"/>
    <x v="9"/>
    <n v="19120"/>
    <s v="East"/>
    <s v="TEC-CO-10004722"/>
    <s v="Technology"/>
    <s v="Copiers"/>
    <s v="Canon imageCLASS 2200 Advanced Copier"/>
    <x v="4455"/>
    <n v="4"/>
    <n v="0.4"/>
    <n v="1119.996799999999"/>
  </r>
  <r>
    <n v="6427"/>
    <s v="CA-2016-143714"/>
    <d v="2016-05-23T00:00:00"/>
    <d v="2016-05-27T00:00:00"/>
    <s v="Standard Class"/>
    <s v="CC-12370"/>
    <s v="Christopher Conant"/>
    <s v="Consumer"/>
    <s v="United States"/>
    <x v="10"/>
    <x v="9"/>
    <n v="19120"/>
    <s v="East"/>
    <s v="OFF-BI-10004308"/>
    <s v="Office Supplies"/>
    <s v="Binders"/>
    <s v="Avery Legal 4-Ring Binder"/>
    <x v="4456"/>
    <n v="1"/>
    <n v="0.7"/>
    <n v="-4.1959999999999997"/>
  </r>
  <r>
    <n v="6428"/>
    <s v="CA-2016-143714"/>
    <d v="2016-05-23T00:00:00"/>
    <d v="2016-05-27T00:00:00"/>
    <s v="Standard Class"/>
    <s v="CC-12370"/>
    <s v="Christopher Conant"/>
    <s v="Consumer"/>
    <s v="United States"/>
    <x v="10"/>
    <x v="9"/>
    <n v="19120"/>
    <s v="East"/>
    <s v="OFF-PA-10000029"/>
    <s v="Office Supplies"/>
    <s v="Paper"/>
    <s v="Xerox 224"/>
    <x v="563"/>
    <n v="2"/>
    <n v="0.2"/>
    <n v="3.6288"/>
  </r>
  <r>
    <n v="6429"/>
    <s v="CA-2016-143714"/>
    <d v="2016-05-23T00:00:00"/>
    <d v="2016-05-27T00:00:00"/>
    <s v="Standard Class"/>
    <s v="CC-12370"/>
    <s v="Christopher Conant"/>
    <s v="Consumer"/>
    <s v="United States"/>
    <x v="10"/>
    <x v="9"/>
    <n v="19120"/>
    <s v="East"/>
    <s v="TEC-PH-10004080"/>
    <s v="Technology"/>
    <s v="Phones"/>
    <s v="Avaya 5410 Digital phone"/>
    <x v="4457"/>
    <n v="3"/>
    <n v="0.4"/>
    <n v="-24.476399999999998"/>
  </r>
  <r>
    <n v="6430"/>
    <s v="CA-2014-165764"/>
    <d v="2014-11-03T00:00:00"/>
    <d v="2014-11-07T00:00:00"/>
    <s v="Standard Class"/>
    <s v="SH-20395"/>
    <s v="Shahid Hopkins"/>
    <s v="Consumer"/>
    <s v="United States"/>
    <x v="108"/>
    <x v="3"/>
    <n v="28540"/>
    <s v="South"/>
    <s v="OFF-ST-10001558"/>
    <s v="Office Supplies"/>
    <s v="Storage"/>
    <s v="Acco Perma 4000 Stacking Storage Drawers"/>
    <x v="3346"/>
    <n v="2"/>
    <n v="0.2"/>
    <n v="-1.6239999999999997"/>
  </r>
  <r>
    <n v="6431"/>
    <s v="CA-2014-165764"/>
    <d v="2014-11-03T00:00:00"/>
    <d v="2014-11-07T00:00:00"/>
    <s v="Standard Class"/>
    <s v="SH-20395"/>
    <s v="Shahid Hopkins"/>
    <s v="Consumer"/>
    <s v="United States"/>
    <x v="108"/>
    <x v="3"/>
    <n v="28540"/>
    <s v="South"/>
    <s v="FUR-TA-10001768"/>
    <s v="Furniture"/>
    <s v="Tables"/>
    <s v="Hon Racetrack Conference Tables"/>
    <x v="4458"/>
    <n v="6"/>
    <n v="0.4"/>
    <n v="-299.26140000000009"/>
  </r>
  <r>
    <n v="6432"/>
    <s v="CA-2014-165764"/>
    <d v="2014-11-03T00:00:00"/>
    <d v="2014-11-07T00:00:00"/>
    <s v="Standard Class"/>
    <s v="SH-20395"/>
    <s v="Shahid Hopkins"/>
    <s v="Consumer"/>
    <s v="United States"/>
    <x v="108"/>
    <x v="3"/>
    <n v="28540"/>
    <s v="South"/>
    <s v="OFF-BI-10002982"/>
    <s v="Office Supplies"/>
    <s v="Binders"/>
    <s v="Avery Self-Adhesive Photo Pockets for Polaroid Photos"/>
    <x v="4459"/>
    <n v="7"/>
    <n v="0.7"/>
    <n v="-10.487400000000001"/>
  </r>
  <r>
    <n v="6433"/>
    <s v="CA-2014-165764"/>
    <d v="2014-11-03T00:00:00"/>
    <d v="2014-11-07T00:00:00"/>
    <s v="Standard Class"/>
    <s v="SH-20395"/>
    <s v="Shahid Hopkins"/>
    <s v="Consumer"/>
    <s v="United States"/>
    <x v="108"/>
    <x v="3"/>
    <n v="28540"/>
    <s v="South"/>
    <s v="FUR-FU-10001468"/>
    <s v="Furniture"/>
    <s v="Furnishings"/>
    <s v="Tenex Antistatic Computer Chair Mats"/>
    <x v="4460"/>
    <n v="3"/>
    <n v="0.2"/>
    <n v="-51.29400000000004"/>
  </r>
  <r>
    <n v="6434"/>
    <s v="CA-2015-121405"/>
    <d v="2015-03-30T00:00:00"/>
    <d v="2015-04-04T00:00:00"/>
    <s v="Standard Class"/>
    <s v="FC-14335"/>
    <s v="Fred Chung"/>
    <s v="Corporate"/>
    <s v="United States"/>
    <x v="22"/>
    <x v="10"/>
    <n v="60610"/>
    <s v="Central"/>
    <s v="OFF-PA-10001838"/>
    <s v="Office Supplies"/>
    <s v="Paper"/>
    <s v="Adams Telephone Message Book W/Dividers/Space For Phone Numbers, 5 1/4&quot;X8 1/2&quot;, 300/Messages"/>
    <x v="4461"/>
    <n v="5"/>
    <n v="0.2"/>
    <n v="8.5259999999999998"/>
  </r>
  <r>
    <n v="6435"/>
    <s v="CA-2015-121405"/>
    <d v="2015-03-30T00:00:00"/>
    <d v="2015-04-04T00:00:00"/>
    <s v="Standard Class"/>
    <s v="FC-14335"/>
    <s v="Fred Chung"/>
    <s v="Corporate"/>
    <s v="United States"/>
    <x v="22"/>
    <x v="10"/>
    <n v="60610"/>
    <s v="Central"/>
    <s v="TEC-PH-10002890"/>
    <s v="Technology"/>
    <s v="Phones"/>
    <s v="AT&amp;T 17929 Lendline Telephone"/>
    <x v="2171"/>
    <n v="5"/>
    <n v="0.2"/>
    <n v="13.571999999999996"/>
  </r>
  <r>
    <n v="6436"/>
    <s v="US-2017-116897"/>
    <d v="2017-05-27T00:00:00"/>
    <d v="2017-05-29T00:00:00"/>
    <s v="First Class"/>
    <s v="JG-15160"/>
    <s v="James Galang"/>
    <s v="Consumer"/>
    <s v="United States"/>
    <x v="449"/>
    <x v="45"/>
    <n v="83201"/>
    <s v="West"/>
    <s v="FUR-FU-10004963"/>
    <s v="Furniture"/>
    <s v="Furnishings"/>
    <s v="Eldon 400 Class Desk Accessories, Black Carbon"/>
    <x v="768"/>
    <n v="4"/>
    <n v="0"/>
    <n v="14.700000000000003"/>
  </r>
  <r>
    <n v="6437"/>
    <s v="US-2017-116897"/>
    <d v="2017-05-27T00:00:00"/>
    <d v="2017-05-29T00:00:00"/>
    <s v="First Class"/>
    <s v="JG-15160"/>
    <s v="James Galang"/>
    <s v="Consumer"/>
    <s v="United States"/>
    <x v="449"/>
    <x v="45"/>
    <n v="83201"/>
    <s v="West"/>
    <s v="OFF-ST-10000025"/>
    <s v="Office Supplies"/>
    <s v="Storage"/>
    <s v="Fellowes Stor/Drawer Steel Plus Storage Drawers"/>
    <x v="4462"/>
    <n v="5"/>
    <n v="0"/>
    <n v="28.628999999999962"/>
  </r>
  <r>
    <n v="6438"/>
    <s v="US-2017-116897"/>
    <d v="2017-05-27T00:00:00"/>
    <d v="2017-05-29T00:00:00"/>
    <s v="First Class"/>
    <s v="JG-15160"/>
    <s v="James Galang"/>
    <s v="Consumer"/>
    <s v="United States"/>
    <x v="449"/>
    <x v="45"/>
    <n v="83201"/>
    <s v="West"/>
    <s v="TEC-PH-10004389"/>
    <s v="Technology"/>
    <s v="Phones"/>
    <s v="Nokia Lumia 925"/>
    <x v="214"/>
    <n v="3"/>
    <n v="0.2"/>
    <n v="22.678200000000018"/>
  </r>
  <r>
    <n v="6439"/>
    <s v="US-2017-113992"/>
    <d v="2017-12-14T00:00:00"/>
    <d v="2017-12-19T00:00:00"/>
    <s v="Standard Class"/>
    <s v="LC-16885"/>
    <s v="Lena Creighton"/>
    <s v="Consumer"/>
    <s v="United States"/>
    <x v="243"/>
    <x v="5"/>
    <n v="75023"/>
    <s v="Central"/>
    <s v="FUR-TA-10000577"/>
    <s v="Furniture"/>
    <s v="Tables"/>
    <s v="Bretford CR4500 Series Slim Rectangular Table"/>
    <x v="4463"/>
    <n v="4"/>
    <n v="0.3"/>
    <n v="-97.49879999999996"/>
  </r>
  <r>
    <n v="6440"/>
    <s v="CA-2014-166891"/>
    <d v="2014-10-04T00:00:00"/>
    <d v="2014-10-06T00:00:00"/>
    <s v="First Class"/>
    <s v="CC-12220"/>
    <s v="Chris Cortes"/>
    <s v="Consumer"/>
    <s v="United States"/>
    <x v="20"/>
    <x v="15"/>
    <n v="10024"/>
    <s v="East"/>
    <s v="FUR-CH-10003298"/>
    <s v="Furniture"/>
    <s v="Chairs"/>
    <s v="Office Star - Contemporary Task Swivel chair with Loop Arms, Charcoal"/>
    <x v="4464"/>
    <n v="5"/>
    <n v="0.1"/>
    <n v="-6.5490000000000492"/>
  </r>
  <r>
    <n v="6441"/>
    <s v="CA-2016-101161"/>
    <d v="2016-10-13T00:00:00"/>
    <d v="2016-10-20T00:00:00"/>
    <s v="Standard Class"/>
    <s v="BW-11110"/>
    <s v="Bart Watters"/>
    <s v="Corporate"/>
    <s v="United States"/>
    <x v="20"/>
    <x v="15"/>
    <n v="10024"/>
    <s v="East"/>
    <s v="OFF-AR-10001860"/>
    <s v="Office Supplies"/>
    <s v="Art"/>
    <s v="BIC Liqua Brite Liner"/>
    <x v="2890"/>
    <n v="5"/>
    <n v="0"/>
    <n v="12.492000000000001"/>
  </r>
  <r>
    <n v="6442"/>
    <s v="CA-2016-101161"/>
    <d v="2016-10-13T00:00:00"/>
    <d v="2016-10-20T00:00:00"/>
    <s v="Standard Class"/>
    <s v="BW-11110"/>
    <s v="Bart Watters"/>
    <s v="Corporate"/>
    <s v="United States"/>
    <x v="20"/>
    <x v="15"/>
    <n v="10024"/>
    <s v="East"/>
    <s v="OFF-ST-10003123"/>
    <s v="Office Supplies"/>
    <s v="Storage"/>
    <s v="Fellowes Bases and Tops For Staxonsteel/High-Stak Systems"/>
    <x v="4191"/>
    <n v="3"/>
    <n v="0"/>
    <n v="23.968799999999998"/>
  </r>
  <r>
    <n v="6443"/>
    <s v="CA-2016-101161"/>
    <d v="2016-10-13T00:00:00"/>
    <d v="2016-10-20T00:00:00"/>
    <s v="Standard Class"/>
    <s v="BW-11110"/>
    <s v="Bart Watters"/>
    <s v="Corporate"/>
    <s v="United States"/>
    <x v="20"/>
    <x v="15"/>
    <n v="10024"/>
    <s v="East"/>
    <s v="OFF-PA-10001295"/>
    <s v="Office Supplies"/>
    <s v="Paper"/>
    <s v="Computer Printout Paper with Letter-Trim Perforations"/>
    <x v="2479"/>
    <n v="2"/>
    <n v="0"/>
    <n v="18.211199999999998"/>
  </r>
  <r>
    <n v="6444"/>
    <s v="CA-2016-101161"/>
    <d v="2016-10-13T00:00:00"/>
    <d v="2016-10-20T00:00:00"/>
    <s v="Standard Class"/>
    <s v="BW-11110"/>
    <s v="Bart Watters"/>
    <s v="Corporate"/>
    <s v="United States"/>
    <x v="20"/>
    <x v="15"/>
    <n v="10024"/>
    <s v="East"/>
    <s v="OFF-LA-10000407"/>
    <s v="Office Supplies"/>
    <s v="Labels"/>
    <s v="Avery White Multi-Purpose Labels"/>
    <x v="1691"/>
    <n v="5"/>
    <n v="0"/>
    <n v="11.454000000000001"/>
  </r>
  <r>
    <n v="6445"/>
    <s v="CA-2016-101161"/>
    <d v="2016-10-13T00:00:00"/>
    <d v="2016-10-20T00:00:00"/>
    <s v="Standard Class"/>
    <s v="BW-11110"/>
    <s v="Bart Watters"/>
    <s v="Corporate"/>
    <s v="United States"/>
    <x v="20"/>
    <x v="15"/>
    <n v="10024"/>
    <s v="East"/>
    <s v="FUR-FU-10003535"/>
    <s v="Furniture"/>
    <s v="Furnishings"/>
    <s v="Howard Miller Distant Time Traveler Alarm Clock"/>
    <x v="4465"/>
    <n v="3"/>
    <n v="0"/>
    <n v="33.726600000000005"/>
  </r>
  <r>
    <n v="6446"/>
    <s v="CA-2015-151785"/>
    <d v="2015-03-05T00:00:00"/>
    <d v="2015-03-10T00:00:00"/>
    <s v="Standard Class"/>
    <s v="JJ-15445"/>
    <s v="Jennifer Jackson"/>
    <s v="Consumer"/>
    <s v="United States"/>
    <x v="22"/>
    <x v="10"/>
    <n v="60623"/>
    <s v="Central"/>
    <s v="OFF-FA-10000611"/>
    <s v="Office Supplies"/>
    <s v="Fasteners"/>
    <s v="Binder Clips by OIC"/>
    <x v="4466"/>
    <n v="6"/>
    <n v="0.2"/>
    <n v="2.4863999999999997"/>
  </r>
  <r>
    <n v="6447"/>
    <s v="US-2017-119816"/>
    <d v="2017-03-04T00:00:00"/>
    <d v="2017-03-06T00:00:00"/>
    <s v="Second Class"/>
    <s v="TT-21460"/>
    <s v="Tonja Turnell"/>
    <s v="Home Office"/>
    <s v="United States"/>
    <x v="12"/>
    <x v="5"/>
    <n v="77095"/>
    <s v="Central"/>
    <s v="FUR-FU-10004848"/>
    <s v="Furniture"/>
    <s v="Furnishings"/>
    <s v="Howard Miller 13-3/4&quot; Diameter Brushed Chrome Round Wall Clock"/>
    <x v="4467"/>
    <n v="5"/>
    <n v="0.6"/>
    <n v="-77.625"/>
  </r>
  <r>
    <n v="6448"/>
    <s v="US-2017-119816"/>
    <d v="2017-03-04T00:00:00"/>
    <d v="2017-03-06T00:00:00"/>
    <s v="Second Class"/>
    <s v="TT-21460"/>
    <s v="Tonja Turnell"/>
    <s v="Home Office"/>
    <s v="United States"/>
    <x v="12"/>
    <x v="5"/>
    <n v="77095"/>
    <s v="Central"/>
    <s v="OFF-LA-10002381"/>
    <s v="Office Supplies"/>
    <s v="Labels"/>
    <s v="Avery 497"/>
    <x v="4468"/>
    <n v="1"/>
    <n v="0.2"/>
    <n v="0.86239999999999983"/>
  </r>
  <r>
    <n v="6449"/>
    <s v="US-2017-119816"/>
    <d v="2017-03-04T00:00:00"/>
    <d v="2017-03-06T00:00:00"/>
    <s v="Second Class"/>
    <s v="TT-21460"/>
    <s v="Tonja Turnell"/>
    <s v="Home Office"/>
    <s v="United States"/>
    <x v="12"/>
    <x v="5"/>
    <n v="77095"/>
    <s v="Central"/>
    <s v="OFF-ST-10000918"/>
    <s v="Office Supplies"/>
    <s v="Storage"/>
    <s v="Crate-A-Files"/>
    <x v="525"/>
    <n v="1"/>
    <n v="0.2"/>
    <n v="0.65399999999999947"/>
  </r>
  <r>
    <n v="6450"/>
    <s v="CA-2015-156510"/>
    <d v="2015-09-25T00:00:00"/>
    <d v="2015-09-29T00:00:00"/>
    <s v="Standard Class"/>
    <s v="EH-13990"/>
    <s v="Erica Hackney"/>
    <s v="Consumer"/>
    <s v="United States"/>
    <x v="255"/>
    <x v="29"/>
    <n v="6450"/>
    <s v="East"/>
    <s v="OFF-BI-10000822"/>
    <s v="Office Supplies"/>
    <s v="Binders"/>
    <s v="Acco PRESSTEX Data Binder with Storage Hooks, Light Blue, 9 1/2&quot; X 11&quot;"/>
    <x v="4469"/>
    <n v="2"/>
    <n v="0"/>
    <n v="5.1647999999999996"/>
  </r>
  <r>
    <n v="6451"/>
    <s v="CA-2015-156510"/>
    <d v="2015-09-25T00:00:00"/>
    <d v="2015-09-29T00:00:00"/>
    <s v="Standard Class"/>
    <s v="EH-13990"/>
    <s v="Erica Hackney"/>
    <s v="Consumer"/>
    <s v="United States"/>
    <x v="255"/>
    <x v="29"/>
    <n v="6450"/>
    <s v="East"/>
    <s v="OFF-PA-10002222"/>
    <s v="Office Supplies"/>
    <s v="Paper"/>
    <s v="Xerox Color Copier Paper, 11&quot; x 17&quot;, Ream"/>
    <x v="1846"/>
    <n v="2"/>
    <n v="0"/>
    <n v="21.012799999999999"/>
  </r>
  <r>
    <n v="6452"/>
    <s v="CA-2015-156510"/>
    <d v="2015-09-25T00:00:00"/>
    <d v="2015-09-29T00:00:00"/>
    <s v="Standard Class"/>
    <s v="EH-13990"/>
    <s v="Erica Hackney"/>
    <s v="Consumer"/>
    <s v="United States"/>
    <x v="255"/>
    <x v="29"/>
    <n v="6450"/>
    <s v="East"/>
    <s v="OFF-AR-10004930"/>
    <s v="Office Supplies"/>
    <s v="Art"/>
    <s v="Turquoise Lead Holder with Pocket Clip"/>
    <x v="4470"/>
    <n v="1"/>
    <n v="0"/>
    <n v="2.2109999999999994"/>
  </r>
  <r>
    <n v="6453"/>
    <s v="US-2015-110261"/>
    <d v="2015-12-19T00:00:00"/>
    <d v="2015-12-23T00:00:00"/>
    <s v="Second Class"/>
    <s v="PR-18880"/>
    <s v="Patrick Ryan"/>
    <s v="Consumer"/>
    <s v="United States"/>
    <x v="477"/>
    <x v="10"/>
    <n v="60025"/>
    <s v="Central"/>
    <s v="TEC-PH-10001750"/>
    <s v="Technology"/>
    <s v="Phones"/>
    <s v="Samsung Rugby III"/>
    <x v="3180"/>
    <n v="3"/>
    <n v="0.2"/>
    <n v="13.857900000000008"/>
  </r>
  <r>
    <n v="6454"/>
    <s v="CA-2015-125710"/>
    <d v="2015-10-08T00:00:00"/>
    <d v="2015-10-13T00:00:00"/>
    <s v="Standard Class"/>
    <s v="BT-11680"/>
    <s v="Brian Thompson"/>
    <s v="Consumer"/>
    <s v="United States"/>
    <x v="12"/>
    <x v="5"/>
    <n v="77036"/>
    <s v="Central"/>
    <s v="OFF-AR-10000657"/>
    <s v="Office Supplies"/>
    <s v="Art"/>
    <s v="Binney &amp; Smith inkTank Desk Highlighter, Chisel Tip, Yellow, 12/Box"/>
    <x v="4471"/>
    <n v="2"/>
    <n v="0.2"/>
    <n v="0.55899999999999961"/>
  </r>
  <r>
    <n v="6455"/>
    <s v="CA-2017-161102"/>
    <d v="2017-07-31T00:00:00"/>
    <d v="2017-08-03T00:00:00"/>
    <s v="First Class"/>
    <s v="EC-14050"/>
    <s v="Erin Creighton"/>
    <s v="Consumer"/>
    <s v="United States"/>
    <x v="8"/>
    <x v="1"/>
    <n v="94110"/>
    <s v="West"/>
    <s v="OFF-ST-10003442"/>
    <s v="Office Supplies"/>
    <s v="Storage"/>
    <s v="Eldon Portable Mobile Manager"/>
    <x v="403"/>
    <n v="2"/>
    <n v="0"/>
    <n v="15.2712"/>
  </r>
  <r>
    <n v="6456"/>
    <s v="CA-2017-161102"/>
    <d v="2017-07-31T00:00:00"/>
    <d v="2017-08-03T00:00:00"/>
    <s v="First Class"/>
    <s v="EC-14050"/>
    <s v="Erin Creighton"/>
    <s v="Consumer"/>
    <s v="United States"/>
    <x v="8"/>
    <x v="1"/>
    <n v="94110"/>
    <s v="West"/>
    <s v="FUR-FU-10003142"/>
    <s v="Furniture"/>
    <s v="Furnishings"/>
    <s v="Master Big Foot Doorstop, Beige"/>
    <x v="3322"/>
    <n v="7"/>
    <n v="0"/>
    <n v="11.457599999999998"/>
  </r>
  <r>
    <n v="6457"/>
    <s v="CA-2014-110065"/>
    <d v="2014-08-05T00:00:00"/>
    <d v="2014-08-11T00:00:00"/>
    <s v="Standard Class"/>
    <s v="SP-20650"/>
    <s v="Stephanie Phelps"/>
    <s v="Corporate"/>
    <s v="United States"/>
    <x v="20"/>
    <x v="15"/>
    <n v="10009"/>
    <s v="East"/>
    <s v="TEC-PH-10002468"/>
    <s v="Technology"/>
    <s v="Phones"/>
    <s v="Plantronics CS 50-USB - headset - Convertible, Monaural"/>
    <x v="4472"/>
    <n v="1"/>
    <n v="0"/>
    <n v="36.717300000000009"/>
  </r>
  <r>
    <n v="6458"/>
    <s v="CA-2014-110065"/>
    <d v="2014-08-05T00:00:00"/>
    <d v="2014-08-11T00:00:00"/>
    <s v="Standard Class"/>
    <s v="SP-20650"/>
    <s v="Stephanie Phelps"/>
    <s v="Corporate"/>
    <s v="United States"/>
    <x v="20"/>
    <x v="15"/>
    <n v="10009"/>
    <s v="East"/>
    <s v="OFF-AR-10004165"/>
    <s v="Office Supplies"/>
    <s v="Art"/>
    <s v="Binney &amp; Smith inkTank Erasable Pocket Highlighter, Chisel Tip, Yellow"/>
    <x v="4473"/>
    <n v="7"/>
    <n v="0"/>
    <n v="7.0224000000000011"/>
  </r>
  <r>
    <n v="6459"/>
    <s v="US-2017-133361"/>
    <d v="2017-05-14T00:00:00"/>
    <d v="2017-05-17T00:00:00"/>
    <s v="First Class"/>
    <s v="AJ-10780"/>
    <s v="Anthony Jacobs"/>
    <s v="Corporate"/>
    <s v="United States"/>
    <x v="248"/>
    <x v="39"/>
    <n v="21215"/>
    <s v="East"/>
    <s v="OFF-AR-10001919"/>
    <s v="Office Supplies"/>
    <s v="Art"/>
    <s v="OIC #2 Pencils, Medium Soft"/>
    <x v="1061"/>
    <n v="2"/>
    <n v="0"/>
    <n v="1.0903999999999998"/>
  </r>
  <r>
    <n v="6460"/>
    <s v="US-2017-133361"/>
    <d v="2017-05-14T00:00:00"/>
    <d v="2017-05-17T00:00:00"/>
    <s v="First Class"/>
    <s v="AJ-10780"/>
    <s v="Anthony Jacobs"/>
    <s v="Corporate"/>
    <s v="United States"/>
    <x v="248"/>
    <x v="39"/>
    <n v="21215"/>
    <s v="East"/>
    <s v="OFF-AR-10003045"/>
    <s v="Office Supplies"/>
    <s v="Art"/>
    <s v="Prang Colored Pencils"/>
    <x v="456"/>
    <n v="5"/>
    <n v="0"/>
    <n v="6.6150000000000002"/>
  </r>
  <r>
    <n v="6461"/>
    <s v="US-2017-133361"/>
    <d v="2017-05-14T00:00:00"/>
    <d v="2017-05-17T00:00:00"/>
    <s v="First Class"/>
    <s v="AJ-10780"/>
    <s v="Anthony Jacobs"/>
    <s v="Corporate"/>
    <s v="United States"/>
    <x v="248"/>
    <x v="39"/>
    <n v="21215"/>
    <s v="East"/>
    <s v="OFF-AR-10003338"/>
    <s v="Office Supplies"/>
    <s v="Art"/>
    <s v="Eberhard Faber 3 1/2&quot; Golf Pencils"/>
    <x v="4474"/>
    <n v="5"/>
    <n v="0"/>
    <n v="9.3000000000000007"/>
  </r>
  <r>
    <n v="6462"/>
    <s v="US-2017-133361"/>
    <d v="2017-05-14T00:00:00"/>
    <d v="2017-05-17T00:00:00"/>
    <s v="First Class"/>
    <s v="AJ-10780"/>
    <s v="Anthony Jacobs"/>
    <s v="Corporate"/>
    <s v="United States"/>
    <x v="248"/>
    <x v="39"/>
    <n v="21215"/>
    <s v="East"/>
    <s v="TEC-AC-10003280"/>
    <s v="Technology"/>
    <s v="Accessories"/>
    <s v="Belkin F8E887 USB Wired Ergonomic Keyboard"/>
    <x v="1324"/>
    <n v="3"/>
    <n v="0"/>
    <n v="18.893699999999995"/>
  </r>
  <r>
    <n v="6463"/>
    <s v="US-2017-133361"/>
    <d v="2017-05-14T00:00:00"/>
    <d v="2017-05-17T00:00:00"/>
    <s v="First Class"/>
    <s v="AJ-10780"/>
    <s v="Anthony Jacobs"/>
    <s v="Corporate"/>
    <s v="United States"/>
    <x v="248"/>
    <x v="39"/>
    <n v="21215"/>
    <s v="East"/>
    <s v="FUR-CH-10003298"/>
    <s v="Furniture"/>
    <s v="Chairs"/>
    <s v="Office Star - Contemporary Task Swivel chair with Loop Arms, Charcoal"/>
    <x v="0"/>
    <n v="2"/>
    <n v="0"/>
    <n v="23.576399999999978"/>
  </r>
  <r>
    <n v="6464"/>
    <s v="US-2017-133361"/>
    <d v="2017-05-14T00:00:00"/>
    <d v="2017-05-17T00:00:00"/>
    <s v="First Class"/>
    <s v="AJ-10780"/>
    <s v="Anthony Jacobs"/>
    <s v="Corporate"/>
    <s v="United States"/>
    <x v="248"/>
    <x v="39"/>
    <n v="21215"/>
    <s v="East"/>
    <s v="OFF-LA-10004544"/>
    <s v="Office Supplies"/>
    <s v="Labels"/>
    <s v="Avery 505"/>
    <x v="3066"/>
    <n v="5"/>
    <n v="0"/>
    <n v="37"/>
  </r>
  <r>
    <n v="6465"/>
    <s v="US-2016-155404"/>
    <d v="2016-09-22T00:00:00"/>
    <d v="2016-09-28T00:00:00"/>
    <s v="Standard Class"/>
    <s v="AS-10630"/>
    <s v="Ann Steele"/>
    <s v="Home Office"/>
    <s v="United States"/>
    <x v="103"/>
    <x v="0"/>
    <n v="40214"/>
    <s v="South"/>
    <s v="FUR-FU-10004586"/>
    <s v="Furniture"/>
    <s v="Furnishings"/>
    <s v="G.E. Longer-Life Indoor Recessed Floodlight Bulbs"/>
    <x v="2537"/>
    <n v="2"/>
    <n v="0"/>
    <n v="6.3743999999999996"/>
  </r>
  <r>
    <n v="6466"/>
    <s v="CA-2015-114503"/>
    <d v="2015-11-13T00:00:00"/>
    <d v="2015-11-17T00:00:00"/>
    <s v="Standard Class"/>
    <s v="AA-10375"/>
    <s v="Allen Armold"/>
    <s v="Consumer"/>
    <s v="United States"/>
    <x v="465"/>
    <x v="18"/>
    <n v="37087"/>
    <s v="South"/>
    <s v="OFF-ST-10003572"/>
    <s v="Office Supplies"/>
    <s v="Storage"/>
    <s v="Portfile Personal File Boxes"/>
    <x v="4475"/>
    <n v="6"/>
    <n v="0.2"/>
    <n v="6.3719999999999999"/>
  </r>
  <r>
    <n v="6467"/>
    <s v="CA-2017-153080"/>
    <d v="2017-05-22T00:00:00"/>
    <d v="2017-05-25T00:00:00"/>
    <s v="Second Class"/>
    <s v="EH-13945"/>
    <s v="Eric Hoffmann"/>
    <s v="Consumer"/>
    <s v="United States"/>
    <x v="1"/>
    <x v="1"/>
    <n v="90008"/>
    <s v="West"/>
    <s v="TEC-AC-10002331"/>
    <s v="Technology"/>
    <s v="Accessories"/>
    <s v="Maxell 74 Minute CDR, 10/Pack"/>
    <x v="3776"/>
    <n v="7"/>
    <n v="0"/>
    <n v="25.330199999999998"/>
  </r>
  <r>
    <n v="6468"/>
    <s v="CA-2016-163804"/>
    <d v="2016-12-02T00:00:00"/>
    <d v="2016-12-08T00:00:00"/>
    <s v="Standard Class"/>
    <s v="DB-13270"/>
    <s v="Deborah Brumfield"/>
    <s v="Home Office"/>
    <s v="United States"/>
    <x v="205"/>
    <x v="34"/>
    <n v="2908"/>
    <s v="East"/>
    <s v="OFF-ST-10000142"/>
    <s v="Office Supplies"/>
    <s v="Storage"/>
    <s v="Deluxe Rollaway Locking File with Drawer"/>
    <x v="4476"/>
    <n v="5"/>
    <n v="0"/>
    <n v="582.23199999999997"/>
  </r>
  <r>
    <n v="6469"/>
    <s v="CA-2016-163804"/>
    <d v="2016-12-02T00:00:00"/>
    <d v="2016-12-08T00:00:00"/>
    <s v="Standard Class"/>
    <s v="DB-13270"/>
    <s v="Deborah Brumfield"/>
    <s v="Home Office"/>
    <s v="United States"/>
    <x v="205"/>
    <x v="34"/>
    <n v="2908"/>
    <s v="East"/>
    <s v="TEC-PH-10000441"/>
    <s v="Technology"/>
    <s v="Phones"/>
    <s v="VTech DS6151"/>
    <x v="3211"/>
    <n v="5"/>
    <n v="0"/>
    <n v="176.38600000000002"/>
  </r>
  <r>
    <n v="6470"/>
    <s v="CA-2016-163804"/>
    <d v="2016-12-02T00:00:00"/>
    <d v="2016-12-08T00:00:00"/>
    <s v="Standard Class"/>
    <s v="DB-13270"/>
    <s v="Deborah Brumfield"/>
    <s v="Home Office"/>
    <s v="United States"/>
    <x v="205"/>
    <x v="34"/>
    <n v="2908"/>
    <s v="East"/>
    <s v="FUR-FU-10004864"/>
    <s v="Furniture"/>
    <s v="Furnishings"/>
    <s v="Eldon 500 Class Desk Accessories"/>
    <x v="4477"/>
    <n v="6"/>
    <n v="0"/>
    <n v="23.898600000000002"/>
  </r>
  <r>
    <n v="6471"/>
    <s v="CA-2015-108532"/>
    <d v="2015-08-29T00:00:00"/>
    <d v="2015-09-02T00:00:00"/>
    <s v="Standard Class"/>
    <s v="CC-12100"/>
    <s v="Chad Cunningham"/>
    <s v="Home Office"/>
    <s v="United States"/>
    <x v="66"/>
    <x v="12"/>
    <n v="48234"/>
    <s v="Central"/>
    <s v="TEC-PH-10001750"/>
    <s v="Technology"/>
    <s v="Phones"/>
    <s v="Samsung Rugby III"/>
    <x v="203"/>
    <n v="2"/>
    <n v="0"/>
    <n v="35.634600000000006"/>
  </r>
  <r>
    <n v="6472"/>
    <s v="CA-2015-108532"/>
    <d v="2015-08-29T00:00:00"/>
    <d v="2015-09-02T00:00:00"/>
    <s v="Standard Class"/>
    <s v="CC-12100"/>
    <s v="Chad Cunningham"/>
    <s v="Home Office"/>
    <s v="United States"/>
    <x v="66"/>
    <x v="12"/>
    <n v="48234"/>
    <s v="Central"/>
    <s v="TEC-AC-10004510"/>
    <s v="Technology"/>
    <s v="Accessories"/>
    <s v="Logitech Desktop MK120 Mouse and keyboard Combo"/>
    <x v="4478"/>
    <n v="7"/>
    <n v="0"/>
    <n v="11.451999999999995"/>
  </r>
  <r>
    <n v="6473"/>
    <s v="CA-2014-151897"/>
    <d v="2014-06-06T00:00:00"/>
    <d v="2014-06-10T00:00:00"/>
    <s v="Standard Class"/>
    <s v="VT-21700"/>
    <s v="Valerie Takahito"/>
    <s v="Home Office"/>
    <s v="United States"/>
    <x v="12"/>
    <x v="5"/>
    <n v="77070"/>
    <s v="Central"/>
    <s v="OFF-LA-10001074"/>
    <s v="Office Supplies"/>
    <s v="Labels"/>
    <s v="Round Specialty Laser Printer Labels"/>
    <x v="318"/>
    <n v="10"/>
    <n v="0.2"/>
    <n v="33.830999999999989"/>
  </r>
  <r>
    <n v="6474"/>
    <s v="CA-2016-113292"/>
    <d v="2016-03-18T00:00:00"/>
    <d v="2016-03-20T00:00:00"/>
    <s v="Second Class"/>
    <s v="DB-13060"/>
    <s v="Dave Brooks"/>
    <s v="Consumer"/>
    <s v="United States"/>
    <x v="29"/>
    <x v="18"/>
    <n v="38401"/>
    <s v="South"/>
    <s v="OFF-AP-10003590"/>
    <s v="Office Supplies"/>
    <s v="Appliances"/>
    <s v="Hoover WindTunnel Plus Canister Vacuum"/>
    <x v="4479"/>
    <n v="3"/>
    <n v="0.2"/>
    <n v="87.180000000000092"/>
  </r>
  <r>
    <n v="6475"/>
    <s v="CA-2014-149524"/>
    <d v="2014-01-14T00:00:00"/>
    <d v="2014-01-15T00:00:00"/>
    <s v="First Class"/>
    <s v="BS-11590"/>
    <s v="Brendan Sweed"/>
    <s v="Corporate"/>
    <s v="United States"/>
    <x v="10"/>
    <x v="9"/>
    <n v="19140"/>
    <s v="East"/>
    <s v="FUR-BO-10003433"/>
    <s v="Furniture"/>
    <s v="Bookcases"/>
    <s v="Sauder Cornerstone Collection Library"/>
    <x v="1168"/>
    <n v="4"/>
    <n v="0.5"/>
    <n v="-53.285600000000009"/>
  </r>
  <r>
    <n v="6476"/>
    <s v="CA-2017-140872"/>
    <d v="2017-06-03T00:00:00"/>
    <d v="2017-06-10T00:00:00"/>
    <s v="Standard Class"/>
    <s v="NR-18550"/>
    <s v="Nick Radford"/>
    <s v="Consumer"/>
    <s v="United States"/>
    <x v="95"/>
    <x v="2"/>
    <n v="33024"/>
    <s v="South"/>
    <s v="OFF-BI-10002432"/>
    <s v="Office Supplies"/>
    <s v="Binders"/>
    <s v="Wilson Jones Standard D-Ring Binders"/>
    <x v="4480"/>
    <n v="3"/>
    <n v="0.7"/>
    <n v="-3.4913999999999987"/>
  </r>
  <r>
    <n v="6477"/>
    <s v="CA-2017-140872"/>
    <d v="2017-06-03T00:00:00"/>
    <d v="2017-06-10T00:00:00"/>
    <s v="Standard Class"/>
    <s v="NR-18550"/>
    <s v="Nick Radford"/>
    <s v="Consumer"/>
    <s v="United States"/>
    <x v="95"/>
    <x v="2"/>
    <n v="33024"/>
    <s v="South"/>
    <s v="OFF-AP-10003622"/>
    <s v="Office Supplies"/>
    <s v="Appliances"/>
    <s v="Bravo II Megaboss 12-Amp Hard Body Upright, Replacement Belts, 2 Belts per Pack"/>
    <x v="4481"/>
    <n v="2"/>
    <n v="0.2"/>
    <n v="0.58499999999999974"/>
  </r>
  <r>
    <n v="6478"/>
    <s v="CA-2017-140872"/>
    <d v="2017-06-03T00:00:00"/>
    <d v="2017-06-10T00:00:00"/>
    <s v="Standard Class"/>
    <s v="NR-18550"/>
    <s v="Nick Radford"/>
    <s v="Consumer"/>
    <s v="United States"/>
    <x v="95"/>
    <x v="2"/>
    <n v="33024"/>
    <s v="South"/>
    <s v="TEC-AC-10003832"/>
    <s v="Technology"/>
    <s v="Accessories"/>
    <s v="Logitech P710e Mobile Speakerphone"/>
    <x v="4482"/>
    <n v="1"/>
    <n v="0.2"/>
    <n v="-2.5749000000000279"/>
  </r>
  <r>
    <n v="6479"/>
    <s v="CA-2017-140872"/>
    <d v="2017-06-03T00:00:00"/>
    <d v="2017-06-10T00:00:00"/>
    <s v="Standard Class"/>
    <s v="NR-18550"/>
    <s v="Nick Radford"/>
    <s v="Consumer"/>
    <s v="United States"/>
    <x v="95"/>
    <x v="2"/>
    <n v="33024"/>
    <s v="South"/>
    <s v="OFF-PA-10000809"/>
    <s v="Office Supplies"/>
    <s v="Paper"/>
    <s v="Xerox 206"/>
    <x v="12"/>
    <n v="3"/>
    <n v="0.2"/>
    <n v="5.4432"/>
  </r>
  <r>
    <n v="6480"/>
    <s v="CA-2017-140872"/>
    <d v="2017-06-03T00:00:00"/>
    <d v="2017-06-10T00:00:00"/>
    <s v="Standard Class"/>
    <s v="NR-18550"/>
    <s v="Nick Radford"/>
    <s v="Consumer"/>
    <s v="United States"/>
    <x v="95"/>
    <x v="2"/>
    <n v="33024"/>
    <s v="South"/>
    <s v="TEC-PH-10000441"/>
    <s v="Technology"/>
    <s v="Phones"/>
    <s v="VTech DS6151"/>
    <x v="4483"/>
    <n v="5"/>
    <n v="0.2"/>
    <n v="50.396000000000015"/>
  </r>
  <r>
    <n v="6481"/>
    <s v="CA-2017-140872"/>
    <d v="2017-06-03T00:00:00"/>
    <d v="2017-06-10T00:00:00"/>
    <s v="Standard Class"/>
    <s v="NR-18550"/>
    <s v="Nick Radford"/>
    <s v="Consumer"/>
    <s v="United States"/>
    <x v="95"/>
    <x v="2"/>
    <n v="33024"/>
    <s v="South"/>
    <s v="OFF-AP-10002287"/>
    <s v="Office Supplies"/>
    <s v="Appliances"/>
    <s v="Eureka Sanitaire  Multi-Pro Heavy-Duty Upright, Disposable Bags"/>
    <x v="4484"/>
    <n v="7"/>
    <n v="0.2"/>
    <n v="1.8353999999999999"/>
  </r>
  <r>
    <n v="6482"/>
    <s v="CA-2017-140872"/>
    <d v="2017-06-03T00:00:00"/>
    <d v="2017-06-10T00:00:00"/>
    <s v="Standard Class"/>
    <s v="NR-18550"/>
    <s v="Nick Radford"/>
    <s v="Consumer"/>
    <s v="United States"/>
    <x v="95"/>
    <x v="2"/>
    <n v="33024"/>
    <s v="South"/>
    <s v="FUR-BO-10002824"/>
    <s v="Furniture"/>
    <s v="Bookcases"/>
    <s v="Bush Mission Pointe Library"/>
    <x v="475"/>
    <n v="2"/>
    <n v="0.2"/>
    <n v="0"/>
  </r>
  <r>
    <n v="6483"/>
    <s v="CA-2017-140872"/>
    <d v="2017-06-03T00:00:00"/>
    <d v="2017-06-10T00:00:00"/>
    <s v="Standard Class"/>
    <s v="NR-18550"/>
    <s v="Nick Radford"/>
    <s v="Consumer"/>
    <s v="United States"/>
    <x v="95"/>
    <x v="2"/>
    <n v="33024"/>
    <s v="South"/>
    <s v="TEC-AC-10002942"/>
    <s v="Technology"/>
    <s v="Accessories"/>
    <s v="WD My Passport Ultra 1TB Portable External Hard Drive"/>
    <x v="4485"/>
    <n v="2"/>
    <n v="0.2"/>
    <n v="-4.1400000000000077"/>
  </r>
  <r>
    <n v="6484"/>
    <s v="CA-2017-113908"/>
    <d v="2017-06-03T00:00:00"/>
    <d v="2017-06-09T00:00:00"/>
    <s v="Standard Class"/>
    <s v="KN-16390"/>
    <s v="Katherine Nockton"/>
    <s v="Corporate"/>
    <s v="United States"/>
    <x v="20"/>
    <x v="15"/>
    <n v="10011"/>
    <s v="East"/>
    <s v="FUR-TA-10001932"/>
    <s v="Furniture"/>
    <s v="Tables"/>
    <s v="Chromcraft 48&quot; x 96&quot; Racetrack Double Pedestal Table"/>
    <x v="4486"/>
    <n v="2"/>
    <n v="0.4"/>
    <n v="-115.43040000000002"/>
  </r>
  <r>
    <n v="6485"/>
    <s v="CA-2017-113908"/>
    <d v="2017-06-03T00:00:00"/>
    <d v="2017-06-09T00:00:00"/>
    <s v="Standard Class"/>
    <s v="KN-16390"/>
    <s v="Katherine Nockton"/>
    <s v="Corporate"/>
    <s v="United States"/>
    <x v="20"/>
    <x v="15"/>
    <n v="10011"/>
    <s v="East"/>
    <s v="TEC-MA-10003173"/>
    <s v="Technology"/>
    <s v="Machines"/>
    <s v="Hewlett-Packard 300S Scientific Calculator"/>
    <x v="4487"/>
    <n v="6"/>
    <n v="0"/>
    <n v="36.183599999999991"/>
  </r>
  <r>
    <n v="6486"/>
    <s v="CA-2017-113908"/>
    <d v="2017-06-03T00:00:00"/>
    <d v="2017-06-09T00:00:00"/>
    <s v="Standard Class"/>
    <s v="KN-16390"/>
    <s v="Katherine Nockton"/>
    <s v="Corporate"/>
    <s v="United States"/>
    <x v="20"/>
    <x v="15"/>
    <n v="10011"/>
    <s v="East"/>
    <s v="OFF-PA-10004156"/>
    <s v="Office Supplies"/>
    <s v="Paper"/>
    <s v="Xerox 188"/>
    <x v="1568"/>
    <n v="4"/>
    <n v="0"/>
    <n v="22.226399999999998"/>
  </r>
  <r>
    <n v="6487"/>
    <s v="CA-2015-120621"/>
    <d v="2015-03-21T00:00:00"/>
    <d v="2015-03-26T00:00:00"/>
    <s v="Standard Class"/>
    <s v="JW-16075"/>
    <s v="Julia West"/>
    <s v="Consumer"/>
    <s v="United States"/>
    <x v="108"/>
    <x v="3"/>
    <n v="28540"/>
    <s v="South"/>
    <s v="OFF-AP-10002945"/>
    <s v="Office Supplies"/>
    <s v="Appliances"/>
    <s v="Honeywell Enviracaire Portable HEPA Air Cleaner for 17' x 22' Room"/>
    <x v="4488"/>
    <n v="4"/>
    <n v="0.2"/>
    <n v="156.33799999999997"/>
  </r>
  <r>
    <n v="6488"/>
    <s v="CA-2015-120621"/>
    <d v="2015-03-21T00:00:00"/>
    <d v="2015-03-26T00:00:00"/>
    <s v="Standard Class"/>
    <s v="JW-16075"/>
    <s v="Julia West"/>
    <s v="Consumer"/>
    <s v="United States"/>
    <x v="108"/>
    <x v="3"/>
    <n v="28540"/>
    <s v="South"/>
    <s v="OFF-BI-10000948"/>
    <s v="Office Supplies"/>
    <s v="Binders"/>
    <s v="GBC Laser Imprintable Binding System Covers, Desert Sand"/>
    <x v="4489"/>
    <n v="3"/>
    <n v="0.7"/>
    <n v="-9.8462999999999994"/>
  </r>
  <r>
    <n v="6489"/>
    <s v="CA-2015-120621"/>
    <d v="2015-03-21T00:00:00"/>
    <d v="2015-03-26T00:00:00"/>
    <s v="Standard Class"/>
    <s v="JW-16075"/>
    <s v="Julia West"/>
    <s v="Consumer"/>
    <s v="United States"/>
    <x v="108"/>
    <x v="3"/>
    <n v="28540"/>
    <s v="South"/>
    <s v="OFF-PA-10002254"/>
    <s v="Office Supplies"/>
    <s v="Paper"/>
    <s v="Xerox 1883"/>
    <x v="4490"/>
    <n v="14"/>
    <n v="0.2"/>
    <n v="96.023199999999974"/>
  </r>
  <r>
    <n v="6490"/>
    <s v="US-2017-148866"/>
    <d v="2017-09-19T00:00:00"/>
    <d v="2017-09-24T00:00:00"/>
    <s v="Standard Class"/>
    <s v="JM-15535"/>
    <s v="Jessica Myrick"/>
    <s v="Consumer"/>
    <s v="United States"/>
    <x v="20"/>
    <x v="15"/>
    <n v="10011"/>
    <s v="East"/>
    <s v="OFF-PA-10004782"/>
    <s v="Office Supplies"/>
    <s v="Paper"/>
    <s v="Xerox 228"/>
    <x v="56"/>
    <n v="5"/>
    <n v="0"/>
    <n v="15.552000000000001"/>
  </r>
  <r>
    <n v="6491"/>
    <s v="CA-2014-149594"/>
    <d v="2014-09-15T00:00:00"/>
    <d v="2014-09-19T00:00:00"/>
    <s v="Standard Class"/>
    <s v="MF-18250"/>
    <s v="Monica Federle"/>
    <s v="Corporate"/>
    <s v="United States"/>
    <x v="10"/>
    <x v="9"/>
    <n v="19120"/>
    <s v="East"/>
    <s v="FUR-FU-10000222"/>
    <s v="Furniture"/>
    <s v="Furnishings"/>
    <s v="Seth Thomas 16&quot; Steel Case Clock"/>
    <x v="4491"/>
    <n v="4"/>
    <n v="0.2"/>
    <n v="16.889599999999998"/>
  </r>
  <r>
    <n v="6492"/>
    <s v="CA-2016-113845"/>
    <d v="2016-11-20T00:00:00"/>
    <d v="2016-11-25T00:00:00"/>
    <s v="Standard Class"/>
    <s v="FA-14230"/>
    <s v="Frank Atkinson"/>
    <s v="Corporate"/>
    <s v="United States"/>
    <x v="333"/>
    <x v="2"/>
    <n v="32839"/>
    <s v="South"/>
    <s v="FUR-BO-10004695"/>
    <s v="Furniture"/>
    <s v="Bookcases"/>
    <s v="O'Sullivan 2-Door Barrister Bookcase in Odessa Pine"/>
    <x v="4492"/>
    <n v="2"/>
    <n v="0.2"/>
    <n v="10.858799999999974"/>
  </r>
  <r>
    <n v="6493"/>
    <s v="CA-2016-113845"/>
    <d v="2016-11-20T00:00:00"/>
    <d v="2016-11-25T00:00:00"/>
    <s v="Standard Class"/>
    <s v="FA-14230"/>
    <s v="Frank Atkinson"/>
    <s v="Corporate"/>
    <s v="United States"/>
    <x v="333"/>
    <x v="2"/>
    <n v="32839"/>
    <s v="South"/>
    <s v="OFF-ST-10003327"/>
    <s v="Office Supplies"/>
    <s v="Storage"/>
    <s v="Akro-Mils 12-Gallon Tote"/>
    <x v="4493"/>
    <n v="5"/>
    <n v="0.2"/>
    <n v="4.4684999999999953"/>
  </r>
  <r>
    <n v="6494"/>
    <s v="CA-2016-113845"/>
    <d v="2016-11-20T00:00:00"/>
    <d v="2016-11-25T00:00:00"/>
    <s v="Standard Class"/>
    <s v="FA-14230"/>
    <s v="Frank Atkinson"/>
    <s v="Corporate"/>
    <s v="United States"/>
    <x v="333"/>
    <x v="2"/>
    <n v="32839"/>
    <s v="South"/>
    <s v="TEC-PH-10003357"/>
    <s v="Technology"/>
    <s v="Phones"/>
    <s v="Grandstream GXP2100 Mainstream Business Phone"/>
    <x v="4494"/>
    <n v="4"/>
    <n v="0.2"/>
    <n v="24.476800000000004"/>
  </r>
  <r>
    <n v="6495"/>
    <s v="CA-2017-111262"/>
    <d v="2017-10-28T00:00:00"/>
    <d v="2017-11-01T00:00:00"/>
    <s v="Second Class"/>
    <s v="KH-16510"/>
    <s v="Keith Herrera"/>
    <s v="Consumer"/>
    <s v="United States"/>
    <x v="12"/>
    <x v="5"/>
    <n v="77095"/>
    <s v="Central"/>
    <s v="TEC-AC-10002167"/>
    <s v="Technology"/>
    <s v="Accessories"/>
    <s v="Imation 8gb Micro Traveldrive Usb 2.0 Flash Drive"/>
    <x v="734"/>
    <n v="2"/>
    <n v="0.2"/>
    <n v="-2.6999999999999993"/>
  </r>
  <r>
    <n v="6496"/>
    <s v="CA-2017-111262"/>
    <d v="2017-10-28T00:00:00"/>
    <d v="2017-11-01T00:00:00"/>
    <s v="Second Class"/>
    <s v="KH-16510"/>
    <s v="Keith Herrera"/>
    <s v="Consumer"/>
    <s v="United States"/>
    <x v="12"/>
    <x v="5"/>
    <n v="77095"/>
    <s v="Central"/>
    <s v="OFF-PA-10001937"/>
    <s v="Office Supplies"/>
    <s v="Paper"/>
    <s v="Xerox 21"/>
    <x v="12"/>
    <n v="3"/>
    <n v="0.2"/>
    <n v="5.4432"/>
  </r>
  <r>
    <n v="6497"/>
    <s v="CA-2017-111262"/>
    <d v="2017-10-28T00:00:00"/>
    <d v="2017-11-01T00:00:00"/>
    <s v="Second Class"/>
    <s v="KH-16510"/>
    <s v="Keith Herrera"/>
    <s v="Consumer"/>
    <s v="United States"/>
    <x v="12"/>
    <x v="5"/>
    <n v="77095"/>
    <s v="Central"/>
    <s v="TEC-AC-10004510"/>
    <s v="Technology"/>
    <s v="Accessories"/>
    <s v="Logitech Desktop MK120 Mouse and keyboard Combo"/>
    <x v="2689"/>
    <n v="2"/>
    <n v="0.2"/>
    <n v="-3.272000000000002"/>
  </r>
  <r>
    <n v="6498"/>
    <s v="CA-2015-103135"/>
    <d v="2015-07-24T00:00:00"/>
    <d v="2015-07-28T00:00:00"/>
    <s v="Standard Class"/>
    <s v="SS-20515"/>
    <s v="Shirley Schmidt"/>
    <s v="Home Office"/>
    <s v="United States"/>
    <x v="103"/>
    <x v="0"/>
    <n v="40214"/>
    <s v="South"/>
    <s v="FUR-FU-10001487"/>
    <s v="Furniture"/>
    <s v="Furnishings"/>
    <s v="Eldon Expressions Wood and Plastic Desk Accessories, Cherry Wood"/>
    <x v="167"/>
    <n v="3"/>
    <n v="0"/>
    <n v="6.0725999999999987"/>
  </r>
  <r>
    <n v="6499"/>
    <s v="CA-2015-103135"/>
    <d v="2015-07-24T00:00:00"/>
    <d v="2015-07-28T00:00:00"/>
    <s v="Standard Class"/>
    <s v="SS-20515"/>
    <s v="Shirley Schmidt"/>
    <s v="Home Office"/>
    <s v="United States"/>
    <x v="103"/>
    <x v="0"/>
    <n v="40214"/>
    <s v="South"/>
    <s v="OFF-BI-10000069"/>
    <s v="Office Supplies"/>
    <s v="Binders"/>
    <s v="GBC Prepunched Paper, 19-Hole, for Binding Systems, 24-lb"/>
    <x v="4495"/>
    <n v="9"/>
    <n v="0"/>
    <n v="62.14139999999999"/>
  </r>
  <r>
    <n v="6500"/>
    <s v="CA-2015-103135"/>
    <d v="2015-07-24T00:00:00"/>
    <d v="2015-07-28T00:00:00"/>
    <s v="Standard Class"/>
    <s v="SS-20515"/>
    <s v="Shirley Schmidt"/>
    <s v="Home Office"/>
    <s v="United States"/>
    <x v="103"/>
    <x v="0"/>
    <n v="40214"/>
    <s v="South"/>
    <s v="TEC-AC-10003289"/>
    <s v="Technology"/>
    <s v="Accessories"/>
    <s v="Anker Ultra-Slim Mini Bluetooth 3.0 Wireless Keyboard"/>
    <x v="4496"/>
    <n v="14"/>
    <n v="0"/>
    <n v="64.367799999999988"/>
  </r>
  <r>
    <n v="6501"/>
    <s v="CA-2015-103135"/>
    <d v="2015-07-24T00:00:00"/>
    <d v="2015-07-28T00:00:00"/>
    <s v="Standard Class"/>
    <s v="SS-20515"/>
    <s v="Shirley Schmidt"/>
    <s v="Home Office"/>
    <s v="United States"/>
    <x v="103"/>
    <x v="0"/>
    <n v="40214"/>
    <s v="South"/>
    <s v="OFF-BI-10000069"/>
    <s v="Office Supplies"/>
    <s v="Binders"/>
    <s v="GBC Prepunched Paper, 19-Hole, for Binding Systems, 24-lb"/>
    <x v="4497"/>
    <n v="6"/>
    <n v="0"/>
    <n v="41.427599999999991"/>
  </r>
  <r>
    <n v="6502"/>
    <s v="CA-2014-129147"/>
    <d v="2014-11-02T00:00:00"/>
    <d v="2014-11-06T00:00:00"/>
    <s v="Standard Class"/>
    <s v="LC-17050"/>
    <s v="Liz Carlisle"/>
    <s v="Consumer"/>
    <s v="United States"/>
    <x v="64"/>
    <x v="24"/>
    <n v="44256"/>
    <s v="East"/>
    <s v="TEC-PH-10001299"/>
    <s v="Technology"/>
    <s v="Phones"/>
    <s v="Polycom CX300 Desktop Phone USB VoIP phone"/>
    <x v="2651"/>
    <n v="6"/>
    <n v="0.4"/>
    <n v="-107.99280000000002"/>
  </r>
  <r>
    <n v="6503"/>
    <s v="CA-2014-129147"/>
    <d v="2014-11-02T00:00:00"/>
    <d v="2014-11-06T00:00:00"/>
    <s v="Standard Class"/>
    <s v="LC-17050"/>
    <s v="Liz Carlisle"/>
    <s v="Consumer"/>
    <s v="United States"/>
    <x v="64"/>
    <x v="24"/>
    <n v="44256"/>
    <s v="East"/>
    <s v="TEC-PH-10001552"/>
    <s v="Technology"/>
    <s v="Phones"/>
    <s v="I Need's 3d Hello Kitty Hybrid Silicone Case Cover for HTC One X 4g with 3d Hello Kitty Stylus Pen Green/pink"/>
    <x v="4498"/>
    <n v="7"/>
    <n v="0.4"/>
    <n v="-10.046400000000002"/>
  </r>
  <r>
    <n v="6504"/>
    <s v="CA-2014-129147"/>
    <d v="2014-11-02T00:00:00"/>
    <d v="2014-11-06T00:00:00"/>
    <s v="Standard Class"/>
    <s v="LC-17050"/>
    <s v="Liz Carlisle"/>
    <s v="Consumer"/>
    <s v="United States"/>
    <x v="64"/>
    <x v="24"/>
    <n v="44256"/>
    <s v="East"/>
    <s v="OFF-BI-10001098"/>
    <s v="Office Supplies"/>
    <s v="Binders"/>
    <s v="Acco D-Ring Binder w/DublLock"/>
    <x v="4499"/>
    <n v="3"/>
    <n v="0.7"/>
    <n v="-13.4694"/>
  </r>
  <r>
    <n v="6505"/>
    <s v="CA-2017-128265"/>
    <d v="2017-11-17T00:00:00"/>
    <d v="2017-11-22T00:00:00"/>
    <s v="Second Class"/>
    <s v="VW-21775"/>
    <s v="Victoria Wilson"/>
    <s v="Corporate"/>
    <s v="United States"/>
    <x v="20"/>
    <x v="15"/>
    <n v="10011"/>
    <s v="East"/>
    <s v="OFF-ST-10000142"/>
    <s v="Office Supplies"/>
    <s v="Storage"/>
    <s v="Deluxe Rollaway Locking File with Drawer"/>
    <x v="1439"/>
    <n v="3"/>
    <n v="0"/>
    <n v="349.33919999999995"/>
  </r>
  <r>
    <n v="6506"/>
    <s v="CA-2016-152331"/>
    <d v="2016-06-26T00:00:00"/>
    <d v="2016-06-30T00:00:00"/>
    <s v="Standard Class"/>
    <s v="LD-16855"/>
    <s v="Lela Donovan"/>
    <s v="Corporate"/>
    <s v="United States"/>
    <x v="22"/>
    <x v="10"/>
    <n v="60653"/>
    <s v="Central"/>
    <s v="OFF-AR-10001547"/>
    <s v="Office Supplies"/>
    <s v="Art"/>
    <s v="Newell 311"/>
    <x v="4500"/>
    <n v="3"/>
    <n v="0.2"/>
    <n v="0.46409999999999996"/>
  </r>
  <r>
    <n v="6507"/>
    <s v="US-2016-128909"/>
    <d v="2016-10-09T00:00:00"/>
    <d v="2016-10-11T00:00:00"/>
    <s v="Second Class"/>
    <s v="SP-20545"/>
    <s v="Sibella Parks"/>
    <s v="Corporate"/>
    <s v="United States"/>
    <x v="10"/>
    <x v="9"/>
    <n v="19143"/>
    <s v="East"/>
    <s v="OFF-PA-10001593"/>
    <s v="Office Supplies"/>
    <s v="Paper"/>
    <s v="Xerox 1947"/>
    <x v="4501"/>
    <n v="4"/>
    <n v="0.2"/>
    <n v="5.9799999999999986"/>
  </r>
  <r>
    <n v="6508"/>
    <s v="US-2016-128909"/>
    <d v="2016-10-09T00:00:00"/>
    <d v="2016-10-11T00:00:00"/>
    <s v="Second Class"/>
    <s v="SP-20545"/>
    <s v="Sibella Parks"/>
    <s v="Corporate"/>
    <s v="United States"/>
    <x v="10"/>
    <x v="9"/>
    <n v="19143"/>
    <s v="East"/>
    <s v="FUR-FU-10004071"/>
    <s v="Furniture"/>
    <s v="Furnishings"/>
    <s v="Luxo Professional Magnifying Clamp-On Fluorescent Lamps"/>
    <x v="4502"/>
    <n v="4"/>
    <n v="0.2"/>
    <n v="-24.962399999999988"/>
  </r>
  <r>
    <n v="6509"/>
    <s v="CA-2017-102197"/>
    <d v="2017-12-20T00:00:00"/>
    <d v="2017-12-26T00:00:00"/>
    <s v="Standard Class"/>
    <s v="DK-13150"/>
    <s v="David Kendrick"/>
    <s v="Corporate"/>
    <s v="United States"/>
    <x v="20"/>
    <x v="15"/>
    <n v="10009"/>
    <s v="East"/>
    <s v="OFF-PA-10001970"/>
    <s v="Office Supplies"/>
    <s v="Paper"/>
    <s v="Xerox 1908"/>
    <x v="1007"/>
    <n v="5"/>
    <n v="0"/>
    <n v="137.15100000000001"/>
  </r>
  <r>
    <n v="6510"/>
    <s v="CA-2017-102197"/>
    <d v="2017-12-20T00:00:00"/>
    <d v="2017-12-26T00:00:00"/>
    <s v="Standard Class"/>
    <s v="DK-13150"/>
    <s v="David Kendrick"/>
    <s v="Corporate"/>
    <s v="United States"/>
    <x v="20"/>
    <x v="15"/>
    <n v="10009"/>
    <s v="East"/>
    <s v="OFF-BI-10001524"/>
    <s v="Office Supplies"/>
    <s v="Binders"/>
    <s v="GBC Premium Transparent Covers with Diagonal Lined Pattern"/>
    <x v="4503"/>
    <n v="3"/>
    <n v="0.2"/>
    <n v="17.623199999999997"/>
  </r>
  <r>
    <n v="6511"/>
    <s v="CA-2017-102197"/>
    <d v="2017-12-20T00:00:00"/>
    <d v="2017-12-26T00:00:00"/>
    <s v="Standard Class"/>
    <s v="DK-13150"/>
    <s v="David Kendrick"/>
    <s v="Corporate"/>
    <s v="United States"/>
    <x v="20"/>
    <x v="15"/>
    <n v="10009"/>
    <s v="East"/>
    <s v="OFF-PA-10004156"/>
    <s v="Office Supplies"/>
    <s v="Paper"/>
    <s v="Xerox 188"/>
    <x v="887"/>
    <n v="3"/>
    <n v="0"/>
    <n v="16.669799999999999"/>
  </r>
  <r>
    <n v="6512"/>
    <s v="CA-2017-167640"/>
    <d v="2017-03-06T00:00:00"/>
    <d v="2017-03-10T00:00:00"/>
    <s v="Standard Class"/>
    <s v="FC-14245"/>
    <s v="Frank Carlisle"/>
    <s v="Home Office"/>
    <s v="United States"/>
    <x v="8"/>
    <x v="1"/>
    <n v="94109"/>
    <s v="West"/>
    <s v="OFF-AR-10003158"/>
    <s v="Office Supplies"/>
    <s v="Art"/>
    <s v="Fluorescent Highlighters by Dixon"/>
    <x v="1708"/>
    <n v="6"/>
    <n v="0"/>
    <n v="8.1191999999999993"/>
  </r>
  <r>
    <n v="6513"/>
    <s v="CA-2017-167640"/>
    <d v="2017-03-06T00:00:00"/>
    <d v="2017-03-10T00:00:00"/>
    <s v="Standard Class"/>
    <s v="FC-14245"/>
    <s v="Frank Carlisle"/>
    <s v="Home Office"/>
    <s v="United States"/>
    <x v="8"/>
    <x v="1"/>
    <n v="94109"/>
    <s v="West"/>
    <s v="OFF-LA-10004559"/>
    <s v="Office Supplies"/>
    <s v="Labels"/>
    <s v="Avery 49"/>
    <x v="132"/>
    <n v="4"/>
    <n v="0"/>
    <n v="5.6448"/>
  </r>
  <r>
    <n v="6514"/>
    <s v="CA-2017-167640"/>
    <d v="2017-03-06T00:00:00"/>
    <d v="2017-03-10T00:00:00"/>
    <s v="Standard Class"/>
    <s v="FC-14245"/>
    <s v="Frank Carlisle"/>
    <s v="Home Office"/>
    <s v="United States"/>
    <x v="8"/>
    <x v="1"/>
    <n v="94109"/>
    <s v="West"/>
    <s v="OFF-PA-10001033"/>
    <s v="Office Supplies"/>
    <s v="Paper"/>
    <s v="Xerox 1893"/>
    <x v="2357"/>
    <n v="7"/>
    <n v="0"/>
    <n v="140.59569999999999"/>
  </r>
  <r>
    <n v="6515"/>
    <s v="CA-2017-167640"/>
    <d v="2017-03-06T00:00:00"/>
    <d v="2017-03-10T00:00:00"/>
    <s v="Standard Class"/>
    <s v="FC-14245"/>
    <s v="Frank Carlisle"/>
    <s v="Home Office"/>
    <s v="United States"/>
    <x v="8"/>
    <x v="1"/>
    <n v="94109"/>
    <s v="West"/>
    <s v="TEC-PH-10001336"/>
    <s v="Technology"/>
    <s v="Phones"/>
    <s v="Digium D40 VoIP phone"/>
    <x v="4504"/>
    <n v="2"/>
    <n v="0.2"/>
    <n v="23.218199999999996"/>
  </r>
  <r>
    <n v="6516"/>
    <s v="US-2017-116652"/>
    <d v="2017-09-15T00:00:00"/>
    <d v="2017-09-19T00:00:00"/>
    <s v="Standard Class"/>
    <s v="RD-19480"/>
    <s v="Rick Duston"/>
    <s v="Consumer"/>
    <s v="United States"/>
    <x v="8"/>
    <x v="1"/>
    <n v="94122"/>
    <s v="West"/>
    <s v="FUR-CH-10002961"/>
    <s v="Furniture"/>
    <s v="Chairs"/>
    <s v="Leather Task Chair, Black"/>
    <x v="287"/>
    <n v="3"/>
    <n v="0.2"/>
    <n v="0"/>
  </r>
  <r>
    <n v="6517"/>
    <s v="US-2017-116652"/>
    <d v="2017-09-15T00:00:00"/>
    <d v="2017-09-19T00:00:00"/>
    <s v="Standard Class"/>
    <s v="RD-19480"/>
    <s v="Rick Duston"/>
    <s v="Consumer"/>
    <s v="United States"/>
    <x v="8"/>
    <x v="1"/>
    <n v="94122"/>
    <s v="West"/>
    <s v="FUR-FU-10001488"/>
    <s v="Furniture"/>
    <s v="Furnishings"/>
    <s v="Tenex 46&quot; x 60&quot; Computer Anti-Static Chairmat, Rectangular Shaped"/>
    <x v="4505"/>
    <n v="5"/>
    <n v="0"/>
    <n v="105.97999999999999"/>
  </r>
  <r>
    <n v="6518"/>
    <s v="US-2017-116652"/>
    <d v="2017-09-15T00:00:00"/>
    <d v="2017-09-19T00:00:00"/>
    <s v="Standard Class"/>
    <s v="RD-19480"/>
    <s v="Rick Duston"/>
    <s v="Consumer"/>
    <s v="United States"/>
    <x v="8"/>
    <x v="1"/>
    <n v="94122"/>
    <s v="West"/>
    <s v="OFF-AR-10001915"/>
    <s v="Office Supplies"/>
    <s v="Art"/>
    <s v="Peel-Off China Markers"/>
    <x v="4506"/>
    <n v="10"/>
    <n v="0"/>
    <n v="41.706000000000003"/>
  </r>
  <r>
    <n v="6519"/>
    <s v="US-2017-116652"/>
    <d v="2017-09-15T00:00:00"/>
    <d v="2017-09-19T00:00:00"/>
    <s v="Standard Class"/>
    <s v="RD-19480"/>
    <s v="Rick Duston"/>
    <s v="Consumer"/>
    <s v="United States"/>
    <x v="8"/>
    <x v="1"/>
    <n v="94122"/>
    <s v="West"/>
    <s v="OFF-AP-10001205"/>
    <s v="Office Supplies"/>
    <s v="Appliances"/>
    <s v="Belkin 5 Outlet SurgeMaster Power Centers"/>
    <x v="4507"/>
    <n v="2"/>
    <n v="0"/>
    <n v="30.508800000000008"/>
  </r>
  <r>
    <n v="6520"/>
    <s v="US-2017-116652"/>
    <d v="2017-09-15T00:00:00"/>
    <d v="2017-09-19T00:00:00"/>
    <s v="Standard Class"/>
    <s v="RD-19480"/>
    <s v="Rick Duston"/>
    <s v="Consumer"/>
    <s v="United States"/>
    <x v="8"/>
    <x v="1"/>
    <n v="94122"/>
    <s v="West"/>
    <s v="OFF-BI-10004528"/>
    <s v="Office Supplies"/>
    <s v="Binders"/>
    <s v="Cardinal Poly Pocket Divider Pockets for Ring Binders"/>
    <x v="3794"/>
    <n v="1"/>
    <n v="0.2"/>
    <n v="0.83999999999999975"/>
  </r>
  <r>
    <n v="6521"/>
    <s v="CA-2017-138289"/>
    <d v="2017-01-16T00:00:00"/>
    <d v="2017-01-18T00:00:00"/>
    <s v="Second Class"/>
    <s v="AR-10540"/>
    <s v="Andy Reiter"/>
    <s v="Consumer"/>
    <s v="United States"/>
    <x v="25"/>
    <x v="12"/>
    <n v="49201"/>
    <s v="Central"/>
    <s v="OFF-BI-10004995"/>
    <s v="Office Supplies"/>
    <s v="Binders"/>
    <s v="GBC DocuBind P400 Electric Binding System"/>
    <x v="4508"/>
    <n v="4"/>
    <n v="0"/>
    <n v="2504.2215999999999"/>
  </r>
  <r>
    <n v="6522"/>
    <s v="CA-2017-138289"/>
    <d v="2017-01-16T00:00:00"/>
    <d v="2017-01-18T00:00:00"/>
    <s v="Second Class"/>
    <s v="AR-10540"/>
    <s v="Andy Reiter"/>
    <s v="Consumer"/>
    <s v="United States"/>
    <x v="25"/>
    <x v="12"/>
    <n v="49201"/>
    <s v="Central"/>
    <s v="FUR-CH-10004626"/>
    <s v="Furniture"/>
    <s v="Chairs"/>
    <s v="Office Star Flex Back Scooter Chair with Aluminum Finish Frame"/>
    <x v="3722"/>
    <n v="3"/>
    <n v="0"/>
    <n v="72.640799999999999"/>
  </r>
  <r>
    <n v="6523"/>
    <s v="CA-2017-138289"/>
    <d v="2017-01-16T00:00:00"/>
    <d v="2017-01-18T00:00:00"/>
    <s v="Second Class"/>
    <s v="AR-10540"/>
    <s v="Andy Reiter"/>
    <s v="Consumer"/>
    <s v="United States"/>
    <x v="25"/>
    <x v="12"/>
    <n v="49201"/>
    <s v="Central"/>
    <s v="OFF-PA-10001260"/>
    <s v="Office Supplies"/>
    <s v="Paper"/>
    <s v="TOPS Money Receipt Book, Consecutively Numbered in Red,"/>
    <x v="4509"/>
    <n v="7"/>
    <n v="0"/>
    <n v="25.231499999999997"/>
  </r>
  <r>
    <n v="6524"/>
    <s v="CA-2016-129308"/>
    <d v="2016-07-07T00:00:00"/>
    <d v="2016-07-13T00:00:00"/>
    <s v="Standard Class"/>
    <s v="CC-12100"/>
    <s v="Chad Cunningham"/>
    <s v="Home Office"/>
    <s v="United States"/>
    <x v="10"/>
    <x v="9"/>
    <n v="19120"/>
    <s v="East"/>
    <s v="OFF-LA-10002945"/>
    <s v="Office Supplies"/>
    <s v="Labels"/>
    <s v="Permanent Self-Adhesive File Folder Labels for Typewriters, 1 1/8 x 3 1/2, White"/>
    <x v="1973"/>
    <n v="2"/>
    <n v="0.2"/>
    <n v="3.2759999999999994"/>
  </r>
  <r>
    <n v="6525"/>
    <s v="CA-2016-129308"/>
    <d v="2016-07-07T00:00:00"/>
    <d v="2016-07-13T00:00:00"/>
    <s v="Standard Class"/>
    <s v="CC-12100"/>
    <s v="Chad Cunningham"/>
    <s v="Home Office"/>
    <s v="United States"/>
    <x v="10"/>
    <x v="9"/>
    <n v="19120"/>
    <s v="East"/>
    <s v="TEC-PH-10002310"/>
    <s v="Technology"/>
    <s v="Phones"/>
    <s v="Panasonic KX T7731-B Digital phone"/>
    <x v="4510"/>
    <n v="1"/>
    <n v="0.4"/>
    <n v="-12.998700000000007"/>
  </r>
  <r>
    <n v="6526"/>
    <s v="CA-2016-129308"/>
    <d v="2016-07-07T00:00:00"/>
    <d v="2016-07-13T00:00:00"/>
    <s v="Standard Class"/>
    <s v="CC-12100"/>
    <s v="Chad Cunningham"/>
    <s v="Home Office"/>
    <s v="United States"/>
    <x v="10"/>
    <x v="9"/>
    <n v="19120"/>
    <s v="East"/>
    <s v="OFF-BI-10001525"/>
    <s v="Office Supplies"/>
    <s v="Binders"/>
    <s v="Acco Pressboard Covers with Storage Hooks, 14 7/8&quot; x 11&quot;, Executive Red"/>
    <x v="3517"/>
    <n v="5"/>
    <n v="0.7"/>
    <n v="-4.7625000000000011"/>
  </r>
  <r>
    <n v="6527"/>
    <s v="CA-2016-129308"/>
    <d v="2016-07-07T00:00:00"/>
    <d v="2016-07-13T00:00:00"/>
    <s v="Standard Class"/>
    <s v="CC-12100"/>
    <s v="Chad Cunningham"/>
    <s v="Home Office"/>
    <s v="United States"/>
    <x v="10"/>
    <x v="9"/>
    <n v="19120"/>
    <s v="East"/>
    <s v="OFF-BI-10001308"/>
    <s v="Office Supplies"/>
    <s v="Binders"/>
    <s v="GBC Standard Plastic Binding Systems' Combs"/>
    <x v="4511"/>
    <n v="5"/>
    <n v="0.7"/>
    <n v="-7.8500000000000014"/>
  </r>
  <r>
    <n v="6528"/>
    <s v="CA-2016-157791"/>
    <d v="2016-12-23T00:00:00"/>
    <d v="2016-12-28T00:00:00"/>
    <s v="Second Class"/>
    <s v="CA-11965"/>
    <s v="Carol Adams"/>
    <s v="Corporate"/>
    <s v="United States"/>
    <x v="99"/>
    <x v="34"/>
    <n v="2886"/>
    <s v="East"/>
    <s v="TEC-CO-10002095"/>
    <s v="Technology"/>
    <s v="Copiers"/>
    <s v="Hewlett Packard 610 Color Digital Copier / Printer"/>
    <x v="4117"/>
    <n v="4"/>
    <n v="0"/>
    <n v="899.98199999999997"/>
  </r>
  <r>
    <n v="6529"/>
    <s v="CA-2014-146864"/>
    <d v="2014-12-22T00:00:00"/>
    <d v="2014-12-26T00:00:00"/>
    <s v="Standard Class"/>
    <s v="BT-11530"/>
    <s v="Bradley Talbott"/>
    <s v="Home Office"/>
    <s v="United States"/>
    <x v="20"/>
    <x v="15"/>
    <n v="10024"/>
    <s v="East"/>
    <s v="OFF-ST-10004946"/>
    <s v="Office Supplies"/>
    <s v="Storage"/>
    <s v="Desktop 3-Pocket Hot File"/>
    <x v="4512"/>
    <n v="4"/>
    <n v="0"/>
    <n v="56.26400000000001"/>
  </r>
  <r>
    <n v="6530"/>
    <s v="CA-2014-103744"/>
    <d v="2014-02-23T00:00:00"/>
    <d v="2014-02-27T00:00:00"/>
    <s v="Standard Class"/>
    <s v="MG-17875"/>
    <s v="Michael Grace"/>
    <s v="Home Office"/>
    <s v="United States"/>
    <x v="236"/>
    <x v="5"/>
    <n v="79907"/>
    <s v="Central"/>
    <s v="OFF-LA-10004425"/>
    <s v="Office Supplies"/>
    <s v="Labels"/>
    <s v="Staple-on labels"/>
    <x v="4513"/>
    <n v="3"/>
    <n v="0.2"/>
    <n v="2.3409000000000004"/>
  </r>
  <r>
    <n v="6531"/>
    <s v="CA-2014-103744"/>
    <d v="2014-02-23T00:00:00"/>
    <d v="2014-02-27T00:00:00"/>
    <s v="Standard Class"/>
    <s v="MG-17875"/>
    <s v="Michael Grace"/>
    <s v="Home Office"/>
    <s v="United States"/>
    <x v="236"/>
    <x v="5"/>
    <n v="79907"/>
    <s v="Central"/>
    <s v="OFF-BI-10000320"/>
    <s v="Office Supplies"/>
    <s v="Binders"/>
    <s v="GBC Plastic Binding Combs"/>
    <x v="4514"/>
    <n v="3"/>
    <n v="0.8"/>
    <n v="-6.8633999999999986"/>
  </r>
  <r>
    <n v="6532"/>
    <s v="US-2017-107384"/>
    <d v="2017-12-04T00:00:00"/>
    <d v="2017-12-08T00:00:00"/>
    <s v="Standard Class"/>
    <s v="TP-21130"/>
    <s v="Theone Pippenger"/>
    <s v="Consumer"/>
    <s v="United States"/>
    <x v="30"/>
    <x v="11"/>
    <n v="55901"/>
    <s v="Central"/>
    <s v="OFF-AR-10001315"/>
    <s v="Office Supplies"/>
    <s v="Art"/>
    <s v="Newell 310"/>
    <x v="3454"/>
    <n v="5"/>
    <n v="0"/>
    <n v="2.5519999999999996"/>
  </r>
  <r>
    <n v="6533"/>
    <s v="US-2017-107384"/>
    <d v="2017-12-04T00:00:00"/>
    <d v="2017-12-08T00:00:00"/>
    <s v="Standard Class"/>
    <s v="TP-21130"/>
    <s v="Theone Pippenger"/>
    <s v="Consumer"/>
    <s v="United States"/>
    <x v="30"/>
    <x v="11"/>
    <n v="55901"/>
    <s v="Central"/>
    <s v="TEC-AC-10004595"/>
    <s v="Technology"/>
    <s v="Accessories"/>
    <s v="First Data TMFD35 PIN Pad"/>
    <x v="4515"/>
    <n v="1"/>
    <n v="0"/>
    <n v="29.988"/>
  </r>
  <r>
    <n v="6534"/>
    <s v="US-2017-107384"/>
    <d v="2017-12-04T00:00:00"/>
    <d v="2017-12-08T00:00:00"/>
    <s v="Standard Class"/>
    <s v="TP-21130"/>
    <s v="Theone Pippenger"/>
    <s v="Consumer"/>
    <s v="United States"/>
    <x v="30"/>
    <x v="11"/>
    <n v="55901"/>
    <s v="Central"/>
    <s v="TEC-AC-10001539"/>
    <s v="Technology"/>
    <s v="Accessories"/>
    <s v="Logitech G430 Surround Sound Gaming Headset with Dolby 7.1 Technology"/>
    <x v="4516"/>
    <n v="5"/>
    <n v="0"/>
    <n v="143.982"/>
  </r>
  <r>
    <n v="6535"/>
    <s v="CA-2014-128209"/>
    <d v="2014-11-17T00:00:00"/>
    <d v="2014-11-22T00:00:00"/>
    <s v="Standard Class"/>
    <s v="GT-14710"/>
    <s v="Greg Tran"/>
    <s v="Consumer"/>
    <s v="United States"/>
    <x v="198"/>
    <x v="15"/>
    <n v="14215"/>
    <s v="East"/>
    <s v="OFF-BI-10001359"/>
    <s v="Office Supplies"/>
    <s v="Binders"/>
    <s v="GBC DocuBind TL300 Electric Binding System"/>
    <x v="4517"/>
    <n v="3"/>
    <n v="0.2"/>
    <n v="726.56189999999981"/>
  </r>
  <r>
    <n v="6536"/>
    <s v="CA-2014-128209"/>
    <d v="2014-11-17T00:00:00"/>
    <d v="2014-11-22T00:00:00"/>
    <s v="Standard Class"/>
    <s v="GT-14710"/>
    <s v="Greg Tran"/>
    <s v="Consumer"/>
    <s v="United States"/>
    <x v="198"/>
    <x v="15"/>
    <n v="14215"/>
    <s v="East"/>
    <s v="FUR-BO-10002213"/>
    <s v="Furniture"/>
    <s v="Bookcases"/>
    <s v="DMI Eclipse Executive Suite Bookcases"/>
    <x v="4518"/>
    <n v="10"/>
    <n v="0.2"/>
    <n v="-50.098000000000297"/>
  </r>
  <r>
    <n v="6537"/>
    <s v="CA-2014-169684"/>
    <d v="2014-10-20T00:00:00"/>
    <d v="2014-10-23T00:00:00"/>
    <s v="First Class"/>
    <s v="FH-14365"/>
    <s v="Fred Hopkins"/>
    <s v="Corporate"/>
    <s v="United States"/>
    <x v="289"/>
    <x v="18"/>
    <n v="37918"/>
    <s v="South"/>
    <s v="FUR-TA-10003008"/>
    <s v="Furniture"/>
    <s v="Tables"/>
    <s v="Lesro Round Back Collection Coffee Table, End Table"/>
    <x v="4238"/>
    <n v="3"/>
    <n v="0.4"/>
    <n v="-147.8655"/>
  </r>
  <r>
    <n v="6538"/>
    <s v="CA-2014-169684"/>
    <d v="2014-10-20T00:00:00"/>
    <d v="2014-10-23T00:00:00"/>
    <s v="First Class"/>
    <s v="FH-14365"/>
    <s v="Fred Hopkins"/>
    <s v="Corporate"/>
    <s v="United States"/>
    <x v="289"/>
    <x v="18"/>
    <n v="37918"/>
    <s v="South"/>
    <s v="OFF-ST-10000934"/>
    <s v="Office Supplies"/>
    <s v="Storage"/>
    <s v="Contico 72&quot;H Heavy-Duty Storage System"/>
    <x v="2066"/>
    <n v="3"/>
    <n v="0.2"/>
    <n v="-24.588000000000001"/>
  </r>
  <r>
    <n v="6539"/>
    <s v="CA-2015-109862"/>
    <d v="2015-10-25T00:00:00"/>
    <d v="2015-10-30T00:00:00"/>
    <s v="Standard Class"/>
    <s v="HK-14890"/>
    <s v="Heather Kirkland"/>
    <s v="Corporate"/>
    <s v="United States"/>
    <x v="46"/>
    <x v="13"/>
    <n v="19711"/>
    <s v="East"/>
    <s v="TEC-PH-10004042"/>
    <s v="Technology"/>
    <s v="Phones"/>
    <s v="ClearOne Communications CHAT 70 OC Speaker Phone"/>
    <x v="4519"/>
    <n v="1"/>
    <n v="0"/>
    <n v="41.337400000000002"/>
  </r>
  <r>
    <n v="6540"/>
    <s v="CA-2015-109862"/>
    <d v="2015-10-25T00:00:00"/>
    <d v="2015-10-30T00:00:00"/>
    <s v="Standard Class"/>
    <s v="HK-14890"/>
    <s v="Heather Kirkland"/>
    <s v="Corporate"/>
    <s v="United States"/>
    <x v="46"/>
    <x v="13"/>
    <n v="19711"/>
    <s v="East"/>
    <s v="FUR-CH-10002439"/>
    <s v="Furniture"/>
    <s v="Chairs"/>
    <s v="Iceberg Nesting Folding Chair, 19w x 6d x 43h"/>
    <x v="4520"/>
    <n v="5"/>
    <n v="0"/>
    <n v="75.686000000000007"/>
  </r>
  <r>
    <n v="6541"/>
    <s v="US-2017-107888"/>
    <d v="2017-11-16T00:00:00"/>
    <d v="2017-11-19T00:00:00"/>
    <s v="First Class"/>
    <s v="CC-12220"/>
    <s v="Chris Cortes"/>
    <s v="Consumer"/>
    <s v="United States"/>
    <x v="4"/>
    <x v="4"/>
    <n v="98103"/>
    <s v="West"/>
    <s v="OFF-PA-10001363"/>
    <s v="Office Supplies"/>
    <s v="Paper"/>
    <s v="Xerox 1933"/>
    <x v="4521"/>
    <n v="6"/>
    <n v="0"/>
    <n v="34.629599999999996"/>
  </r>
  <r>
    <n v="6542"/>
    <s v="US-2017-107888"/>
    <d v="2017-11-16T00:00:00"/>
    <d v="2017-11-19T00:00:00"/>
    <s v="First Class"/>
    <s v="CC-12220"/>
    <s v="Chris Cortes"/>
    <s v="Consumer"/>
    <s v="United States"/>
    <x v="4"/>
    <x v="4"/>
    <n v="98103"/>
    <s v="West"/>
    <s v="FUR-FU-10003394"/>
    <s v="Furniture"/>
    <s v="Furnishings"/>
    <s v="Tenex &quot;The Solids&quot; Textured Chair Mats"/>
    <x v="1839"/>
    <n v="2"/>
    <n v="0"/>
    <n v="23.786399999999986"/>
  </r>
  <r>
    <n v="6543"/>
    <s v="US-2017-107888"/>
    <d v="2017-11-16T00:00:00"/>
    <d v="2017-11-19T00:00:00"/>
    <s v="First Class"/>
    <s v="CC-12220"/>
    <s v="Chris Cortes"/>
    <s v="Consumer"/>
    <s v="United States"/>
    <x v="4"/>
    <x v="4"/>
    <n v="98103"/>
    <s v="West"/>
    <s v="TEC-PH-10003171"/>
    <s v="Technology"/>
    <s v="Phones"/>
    <s v="Plantronics Encore H101 Dual Earpieces Headset"/>
    <x v="4220"/>
    <n v="3"/>
    <n v="0.2"/>
    <n v="10.787999999999997"/>
  </r>
  <r>
    <n v="6544"/>
    <s v="US-2017-107888"/>
    <d v="2017-11-16T00:00:00"/>
    <d v="2017-11-19T00:00:00"/>
    <s v="First Class"/>
    <s v="CC-12220"/>
    <s v="Chris Cortes"/>
    <s v="Consumer"/>
    <s v="United States"/>
    <x v="4"/>
    <x v="4"/>
    <n v="98103"/>
    <s v="West"/>
    <s v="OFF-ST-10003123"/>
    <s v="Office Supplies"/>
    <s v="Storage"/>
    <s v="Fellowes Bases and Tops For Staxonsteel/High-Stak Systems"/>
    <x v="3304"/>
    <n v="1"/>
    <n v="0"/>
    <n v="7.9895999999999994"/>
  </r>
  <r>
    <n v="6545"/>
    <s v="US-2017-154872"/>
    <d v="2017-05-14T00:00:00"/>
    <d v="2017-05-18T00:00:00"/>
    <s v="Standard Class"/>
    <s v="DP-13000"/>
    <s v="Darren Powers"/>
    <s v="Consumer"/>
    <s v="United States"/>
    <x v="138"/>
    <x v="24"/>
    <n v="44105"/>
    <s v="East"/>
    <s v="OFF-BI-10003007"/>
    <s v="Office Supplies"/>
    <s v="Binders"/>
    <s v="Premium Transparent Presentation Covers, No Pattern/Clear, 8 1/2&quot; x 11&quot;"/>
    <x v="4522"/>
    <n v="5"/>
    <n v="0.7"/>
    <n v="-46.53600000000003"/>
  </r>
  <r>
    <n v="6546"/>
    <s v="US-2017-154872"/>
    <d v="2017-05-14T00:00:00"/>
    <d v="2017-05-18T00:00:00"/>
    <s v="Standard Class"/>
    <s v="DP-13000"/>
    <s v="Darren Powers"/>
    <s v="Consumer"/>
    <s v="United States"/>
    <x v="138"/>
    <x v="24"/>
    <n v="44105"/>
    <s v="East"/>
    <s v="OFF-LA-10000973"/>
    <s v="Office Supplies"/>
    <s v="Labels"/>
    <s v="Avery 502"/>
    <x v="1325"/>
    <n v="2"/>
    <n v="0.2"/>
    <n v="1.764"/>
  </r>
  <r>
    <n v="6547"/>
    <s v="US-2017-154872"/>
    <d v="2017-05-14T00:00:00"/>
    <d v="2017-05-18T00:00:00"/>
    <s v="Standard Class"/>
    <s v="DP-13000"/>
    <s v="Darren Powers"/>
    <s v="Consumer"/>
    <s v="United States"/>
    <x v="138"/>
    <x v="24"/>
    <n v="44105"/>
    <s v="East"/>
    <s v="OFF-PA-10000483"/>
    <s v="Office Supplies"/>
    <s v="Paper"/>
    <s v="Xerox 19"/>
    <x v="1636"/>
    <n v="1"/>
    <n v="0.2"/>
    <n v="7.7449999999999983"/>
  </r>
  <r>
    <n v="6548"/>
    <s v="CA-2014-113880"/>
    <d v="2014-03-01T00:00:00"/>
    <d v="2014-03-05T00:00:00"/>
    <s v="Standard Class"/>
    <s v="VF-21715"/>
    <s v="Vicky Freymann"/>
    <s v="Home Office"/>
    <s v="United States"/>
    <x v="308"/>
    <x v="10"/>
    <n v="60126"/>
    <s v="Central"/>
    <s v="FUR-CH-10000863"/>
    <s v="Furniture"/>
    <s v="Chairs"/>
    <s v="Novimex Swivel Fabric Task Chair"/>
    <x v="4523"/>
    <n v="6"/>
    <n v="0.3"/>
    <n v="-172.11720000000003"/>
  </r>
  <r>
    <n v="6549"/>
    <s v="CA-2014-113880"/>
    <d v="2014-03-01T00:00:00"/>
    <d v="2014-03-05T00:00:00"/>
    <s v="Standard Class"/>
    <s v="VF-21715"/>
    <s v="Vicky Freymann"/>
    <s v="Home Office"/>
    <s v="United States"/>
    <x v="308"/>
    <x v="10"/>
    <n v="60126"/>
    <s v="Central"/>
    <s v="OFF-PA-10003036"/>
    <s v="Office Supplies"/>
    <s v="Paper"/>
    <s v="Black Print Carbonless 8 1/2&quot; x 8 1/4&quot; Rapid Memo Book"/>
    <x v="1133"/>
    <n v="3"/>
    <n v="0.2"/>
    <n v="5.6783999999999981"/>
  </r>
  <r>
    <n v="6550"/>
    <s v="US-2015-164966"/>
    <d v="2015-07-30T00:00:00"/>
    <d v="2015-08-01T00:00:00"/>
    <s v="First Class"/>
    <s v="GH-14410"/>
    <s v="Gary Hansen"/>
    <s v="Home Office"/>
    <s v="United States"/>
    <x v="69"/>
    <x v="11"/>
    <n v="55044"/>
    <s v="Central"/>
    <s v="FUR-CH-10002304"/>
    <s v="Furniture"/>
    <s v="Chairs"/>
    <s v="Global Stack Chair without Arms, Black"/>
    <x v="4524"/>
    <n v="6"/>
    <n v="0"/>
    <n v="38.970000000000006"/>
  </r>
  <r>
    <n v="6551"/>
    <s v="CA-2015-126739"/>
    <d v="2015-11-01T00:00:00"/>
    <d v="2015-11-03T00:00:00"/>
    <s v="Second Class"/>
    <s v="JH-16180"/>
    <s v="Justin Hirsh"/>
    <s v="Consumer"/>
    <s v="United States"/>
    <x v="20"/>
    <x v="15"/>
    <n v="10035"/>
    <s v="East"/>
    <s v="FUR-CH-10000422"/>
    <s v="Furniture"/>
    <s v="Chairs"/>
    <s v="Global Highback Leather Tilter in Burgundy"/>
    <x v="4525"/>
    <n v="4"/>
    <n v="0.1"/>
    <n v="21.837600000000023"/>
  </r>
  <r>
    <n v="6552"/>
    <s v="CA-2017-161578"/>
    <d v="2017-12-16T00:00:00"/>
    <d v="2017-12-21T00:00:00"/>
    <s v="Second Class"/>
    <s v="RB-19465"/>
    <s v="Rick Bensley"/>
    <s v="Home Office"/>
    <s v="United States"/>
    <x v="1"/>
    <x v="1"/>
    <n v="90036"/>
    <s v="West"/>
    <s v="OFF-PA-10002986"/>
    <s v="Office Supplies"/>
    <s v="Paper"/>
    <s v="Xerox 1898"/>
    <x v="522"/>
    <n v="2"/>
    <n v="0"/>
    <n v="6.4127999999999998"/>
  </r>
  <r>
    <n v="6553"/>
    <s v="CA-2017-161578"/>
    <d v="2017-12-16T00:00:00"/>
    <d v="2017-12-21T00:00:00"/>
    <s v="Second Class"/>
    <s v="RB-19465"/>
    <s v="Rick Bensley"/>
    <s v="Home Office"/>
    <s v="United States"/>
    <x v="1"/>
    <x v="1"/>
    <n v="90036"/>
    <s v="West"/>
    <s v="OFF-ST-10002289"/>
    <s v="Office Supplies"/>
    <s v="Storage"/>
    <s v="Safco Wire Cube Shelving System, For Use as 4 or 5 14&quot; Cubes, Black"/>
    <x v="1237"/>
    <n v="5"/>
    <n v="0"/>
    <n v="7.9449999999999932"/>
  </r>
  <r>
    <n v="6554"/>
    <s v="CA-2014-137092"/>
    <d v="2014-10-20T00:00:00"/>
    <d v="2014-10-22T00:00:00"/>
    <s v="Second Class"/>
    <s v="LS-16975"/>
    <s v="Lindsay Shagiari"/>
    <s v="Home Office"/>
    <s v="United States"/>
    <x v="22"/>
    <x v="10"/>
    <n v="60653"/>
    <s v="Central"/>
    <s v="TEC-AC-10001606"/>
    <s v="Technology"/>
    <s v="Accessories"/>
    <s v="Logitech Wireless Performance Mouse MX for PC and Mac"/>
    <x v="1895"/>
    <n v="4"/>
    <n v="0.2"/>
    <n v="71.992800000000003"/>
  </r>
  <r>
    <n v="6555"/>
    <s v="CA-2014-137092"/>
    <d v="2014-10-20T00:00:00"/>
    <d v="2014-10-22T00:00:00"/>
    <s v="Second Class"/>
    <s v="LS-16975"/>
    <s v="Lindsay Shagiari"/>
    <s v="Home Office"/>
    <s v="United States"/>
    <x v="22"/>
    <x v="10"/>
    <n v="60653"/>
    <s v="Central"/>
    <s v="OFF-ST-10003805"/>
    <s v="Office Supplies"/>
    <s v="Storage"/>
    <s v="24 Capacity Maxi Data Binder Racks, Pearl"/>
    <x v="4526"/>
    <n v="3"/>
    <n v="0.2"/>
    <n v="31.582499999999953"/>
  </r>
  <r>
    <n v="6556"/>
    <s v="CA-2014-137092"/>
    <d v="2014-10-20T00:00:00"/>
    <d v="2014-10-22T00:00:00"/>
    <s v="Second Class"/>
    <s v="LS-16975"/>
    <s v="Lindsay Shagiari"/>
    <s v="Home Office"/>
    <s v="United States"/>
    <x v="22"/>
    <x v="10"/>
    <n v="60653"/>
    <s v="Central"/>
    <s v="OFF-PA-10002109"/>
    <s v="Office Supplies"/>
    <s v="Paper"/>
    <s v="Wirebound Voice Message Log Book"/>
    <x v="4527"/>
    <n v="1"/>
    <n v="0.2"/>
    <n v="1.2375999999999996"/>
  </r>
  <r>
    <n v="6557"/>
    <s v="CA-2014-137092"/>
    <d v="2014-10-20T00:00:00"/>
    <d v="2014-10-22T00:00:00"/>
    <s v="Second Class"/>
    <s v="LS-16975"/>
    <s v="Lindsay Shagiari"/>
    <s v="Home Office"/>
    <s v="United States"/>
    <x v="22"/>
    <x v="10"/>
    <n v="60653"/>
    <s v="Central"/>
    <s v="OFF-BI-10000632"/>
    <s v="Office Supplies"/>
    <s v="Binders"/>
    <s v="Satellite Sectional Post Binders"/>
    <x v="4528"/>
    <n v="1"/>
    <n v="0.8"/>
    <n v="-14.759400000000003"/>
  </r>
  <r>
    <n v="6558"/>
    <s v="CA-2014-137092"/>
    <d v="2014-10-20T00:00:00"/>
    <d v="2014-10-22T00:00:00"/>
    <s v="Second Class"/>
    <s v="LS-16975"/>
    <s v="Lindsay Shagiari"/>
    <s v="Home Office"/>
    <s v="United States"/>
    <x v="22"/>
    <x v="10"/>
    <n v="60653"/>
    <s v="Central"/>
    <s v="OFF-LA-10003510"/>
    <s v="Office Supplies"/>
    <s v="Labels"/>
    <s v="Avery 4027 File Folder Labels for Dot Matrix Printers, 5000 Labels per Box, White"/>
    <x v="4529"/>
    <n v="1"/>
    <n v="0.2"/>
    <n v="7.9378000000000002"/>
  </r>
  <r>
    <n v="6559"/>
    <s v="CA-2015-166947"/>
    <d v="2015-06-05T00:00:00"/>
    <d v="2015-06-10T00:00:00"/>
    <s v="Standard Class"/>
    <s v="EB-13750"/>
    <s v="Edward Becker"/>
    <s v="Corporate"/>
    <s v="United States"/>
    <x v="198"/>
    <x v="15"/>
    <n v="14215"/>
    <s v="East"/>
    <s v="FUR-CH-10004997"/>
    <s v="Furniture"/>
    <s v="Chairs"/>
    <s v="Hon Every-Day Series Multi-Task Chairs"/>
    <x v="4530"/>
    <n v="9"/>
    <n v="0.1"/>
    <n v="169.18200000000004"/>
  </r>
  <r>
    <n v="6560"/>
    <s v="CA-2016-160941"/>
    <d v="2016-07-21T00:00:00"/>
    <d v="2016-07-26T00:00:00"/>
    <s v="Standard Class"/>
    <s v="DK-12835"/>
    <s v="Damala Kotsonis"/>
    <s v="Corporate"/>
    <s v="United States"/>
    <x v="43"/>
    <x v="1"/>
    <n v="95661"/>
    <s v="West"/>
    <s v="OFF-EN-10003001"/>
    <s v="Office Supplies"/>
    <s v="Envelopes"/>
    <s v="Ames Color-File Green Diamond Border X-ray Mailers"/>
    <x v="4531"/>
    <n v="5"/>
    <n v="0"/>
    <n v="197.35299999999998"/>
  </r>
  <r>
    <n v="6561"/>
    <s v="CA-2016-160941"/>
    <d v="2016-07-21T00:00:00"/>
    <d v="2016-07-26T00:00:00"/>
    <s v="Standard Class"/>
    <s v="DK-12835"/>
    <s v="Damala Kotsonis"/>
    <s v="Corporate"/>
    <s v="United States"/>
    <x v="43"/>
    <x v="1"/>
    <n v="95661"/>
    <s v="West"/>
    <s v="OFF-LA-10003766"/>
    <s v="Office Supplies"/>
    <s v="Labels"/>
    <s v="Self-Adhesive Removable Labels"/>
    <x v="982"/>
    <n v="1"/>
    <n v="0"/>
    <n v="1.512"/>
  </r>
  <r>
    <n v="6562"/>
    <s v="CA-2017-144680"/>
    <d v="2017-03-31T00:00:00"/>
    <d v="2017-04-02T00:00:00"/>
    <s v="First Class"/>
    <s v="SC-20260"/>
    <s v="Scott Cohen"/>
    <s v="Corporate"/>
    <s v="United States"/>
    <x v="81"/>
    <x v="5"/>
    <n v="76017"/>
    <s v="Central"/>
    <s v="OFF-AP-10003040"/>
    <s v="Office Supplies"/>
    <s v="Appliances"/>
    <s v="Fellowes 8 Outlet Superior Workstation Surge Protector w/o Phone/Fax/Modem Protection"/>
    <x v="4532"/>
    <n v="5"/>
    <n v="0.8"/>
    <n v="-90.774000000000029"/>
  </r>
  <r>
    <n v="6563"/>
    <s v="CA-2014-166086"/>
    <d v="2014-05-07T00:00:00"/>
    <d v="2014-05-12T00:00:00"/>
    <s v="Standard Class"/>
    <s v="CT-11995"/>
    <s v="Carol Triggs"/>
    <s v="Consumer"/>
    <s v="United States"/>
    <x v="104"/>
    <x v="31"/>
    <n v="1841"/>
    <s v="East"/>
    <s v="OFF-BI-10001078"/>
    <s v="Office Supplies"/>
    <s v="Binders"/>
    <s v="Acco PRESSTEX Data Binder with Storage Hooks, Dark Blue, 14 7/8&quot; X 11&quot;"/>
    <x v="4533"/>
    <n v="3"/>
    <n v="0"/>
    <n v="7.9085999999999999"/>
  </r>
  <r>
    <n v="6564"/>
    <s v="CA-2014-166086"/>
    <d v="2014-05-07T00:00:00"/>
    <d v="2014-05-12T00:00:00"/>
    <s v="Standard Class"/>
    <s v="CT-11995"/>
    <s v="Carol Triggs"/>
    <s v="Consumer"/>
    <s v="United States"/>
    <x v="104"/>
    <x v="31"/>
    <n v="1841"/>
    <s v="East"/>
    <s v="FUR-TA-10003469"/>
    <s v="Furniture"/>
    <s v="Tables"/>
    <s v="Balt Split Level Computer Training Table"/>
    <x v="4534"/>
    <n v="2"/>
    <n v="0.3"/>
    <n v="-38.849999999999994"/>
  </r>
  <r>
    <n v="6565"/>
    <s v="CA-2014-166086"/>
    <d v="2014-05-07T00:00:00"/>
    <d v="2014-05-12T00:00:00"/>
    <s v="Standard Class"/>
    <s v="CT-11995"/>
    <s v="Carol Triggs"/>
    <s v="Consumer"/>
    <s v="United States"/>
    <x v="104"/>
    <x v="31"/>
    <n v="1841"/>
    <s v="East"/>
    <s v="OFF-AR-10002578"/>
    <s v="Office Supplies"/>
    <s v="Art"/>
    <s v="Newell 335"/>
    <x v="880"/>
    <n v="3"/>
    <n v="0"/>
    <n v="2.5055999999999998"/>
  </r>
  <r>
    <n v="6566"/>
    <s v="CA-2014-166086"/>
    <d v="2014-05-07T00:00:00"/>
    <d v="2014-05-12T00:00:00"/>
    <s v="Standard Class"/>
    <s v="CT-11995"/>
    <s v="Carol Triggs"/>
    <s v="Consumer"/>
    <s v="United States"/>
    <x v="104"/>
    <x v="31"/>
    <n v="1841"/>
    <s v="East"/>
    <s v="FUR-CH-10004675"/>
    <s v="Furniture"/>
    <s v="Chairs"/>
    <s v="Lifetime Advantage Folding Chairs, 4/Carton"/>
    <x v="1739"/>
    <n v="4"/>
    <n v="0"/>
    <n v="244.24959999999999"/>
  </r>
  <r>
    <n v="6567"/>
    <s v="CA-2017-131282"/>
    <d v="2017-02-05T00:00:00"/>
    <d v="2017-02-08T00:00:00"/>
    <s v="Second Class"/>
    <s v="CB-12025"/>
    <s v="Cassandra Brandow"/>
    <s v="Consumer"/>
    <s v="United States"/>
    <x v="435"/>
    <x v="5"/>
    <n v="76706"/>
    <s v="Central"/>
    <s v="OFF-BI-10004632"/>
    <s v="Office Supplies"/>
    <s v="Binders"/>
    <s v="Ibico Hi-Tech Manual Binding System"/>
    <x v="4535"/>
    <n v="4"/>
    <n v="0.8"/>
    <n v="-426.9860000000001"/>
  </r>
  <r>
    <n v="6568"/>
    <s v="CA-2017-131282"/>
    <d v="2017-02-05T00:00:00"/>
    <d v="2017-02-08T00:00:00"/>
    <s v="Second Class"/>
    <s v="CB-12025"/>
    <s v="Cassandra Brandow"/>
    <s v="Consumer"/>
    <s v="United States"/>
    <x v="435"/>
    <x v="5"/>
    <n v="76706"/>
    <s v="Central"/>
    <s v="OFF-AR-10003087"/>
    <s v="Office Supplies"/>
    <s v="Art"/>
    <s v="Staples in misc. colors"/>
    <x v="4536"/>
    <n v="5"/>
    <n v="0.2"/>
    <n v="0.71199999999999974"/>
  </r>
  <r>
    <n v="6569"/>
    <s v="CA-2014-100678"/>
    <d v="2014-04-18T00:00:00"/>
    <d v="2014-04-22T00:00:00"/>
    <s v="Standard Class"/>
    <s v="KM-16720"/>
    <s v="Kunst Miller"/>
    <s v="Consumer"/>
    <s v="United States"/>
    <x v="12"/>
    <x v="5"/>
    <n v="77095"/>
    <s v="Central"/>
    <s v="OFF-AR-10001868"/>
    <s v="Office Supplies"/>
    <s v="Art"/>
    <s v="Prang Dustless Chalk Sticks"/>
    <x v="3794"/>
    <n v="2"/>
    <n v="0.2"/>
    <n v="1.008"/>
  </r>
  <r>
    <n v="6570"/>
    <s v="CA-2014-100678"/>
    <d v="2014-04-18T00:00:00"/>
    <d v="2014-04-22T00:00:00"/>
    <s v="Standard Class"/>
    <s v="KM-16720"/>
    <s v="Kunst Miller"/>
    <s v="Consumer"/>
    <s v="United States"/>
    <x v="12"/>
    <x v="5"/>
    <n v="77095"/>
    <s v="Central"/>
    <s v="FUR-CH-10002602"/>
    <s v="Furniture"/>
    <s v="Chairs"/>
    <s v="DMI Arturo Collection Mission-style Design Wood Chair"/>
    <x v="2613"/>
    <n v="3"/>
    <n v="0.3"/>
    <n v="-18.117599999999996"/>
  </r>
  <r>
    <n v="6571"/>
    <s v="CA-2014-100678"/>
    <d v="2014-04-18T00:00:00"/>
    <d v="2014-04-22T00:00:00"/>
    <s v="Standard Class"/>
    <s v="KM-16720"/>
    <s v="Kunst Miller"/>
    <s v="Consumer"/>
    <s v="United States"/>
    <x v="12"/>
    <x v="5"/>
    <n v="77095"/>
    <s v="Central"/>
    <s v="OFF-EN-10000056"/>
    <s v="Office Supplies"/>
    <s v="Envelopes"/>
    <s v="Cameo Buff Policy Envelopes"/>
    <x v="842"/>
    <n v="3"/>
    <n v="0.2"/>
    <n v="50.40629999999998"/>
  </r>
  <r>
    <n v="6572"/>
    <s v="CA-2014-100678"/>
    <d v="2014-04-18T00:00:00"/>
    <d v="2014-04-22T00:00:00"/>
    <s v="Standard Class"/>
    <s v="KM-16720"/>
    <s v="Kunst Miller"/>
    <s v="Consumer"/>
    <s v="United States"/>
    <x v="12"/>
    <x v="5"/>
    <n v="77095"/>
    <s v="Central"/>
    <s v="TEC-AC-10000474"/>
    <s v="Technology"/>
    <s v="Accessories"/>
    <s v="Kensington Expert Mouse Optical USB Trackball for PC or Mac"/>
    <x v="2671"/>
    <n v="3"/>
    <n v="0.2"/>
    <n v="28.496999999999957"/>
  </r>
  <r>
    <n v="6573"/>
    <s v="CA-2016-161543"/>
    <d v="2016-05-10T00:00:00"/>
    <d v="2016-05-16T00:00:00"/>
    <s v="Standard Class"/>
    <s v="RD-19720"/>
    <s v="Roger Demir"/>
    <s v="Consumer"/>
    <s v="United States"/>
    <x v="4"/>
    <x v="4"/>
    <n v="98105"/>
    <s v="West"/>
    <s v="OFF-PA-10003971"/>
    <s v="Office Supplies"/>
    <s v="Paper"/>
    <s v="Xerox 1965"/>
    <x v="493"/>
    <n v="2"/>
    <n v="0"/>
    <n v="5.8604000000000003"/>
  </r>
  <r>
    <n v="6574"/>
    <s v="CA-2016-160535"/>
    <d v="2016-11-25T00:00:00"/>
    <d v="2016-11-30T00:00:00"/>
    <s v="Standard Class"/>
    <s v="BP-11050"/>
    <s v="Barry Pond"/>
    <s v="Corporate"/>
    <s v="United States"/>
    <x v="135"/>
    <x v="30"/>
    <n v="7060"/>
    <s v="East"/>
    <s v="OFF-ST-10000689"/>
    <s v="Office Supplies"/>
    <s v="Storage"/>
    <s v="Fellowes Strictly Business Drawer File, Letter/Legal Size"/>
    <x v="1626"/>
    <n v="4"/>
    <n v="0"/>
    <n v="67.608000000000004"/>
  </r>
  <r>
    <n v="6575"/>
    <s v="CA-2016-160535"/>
    <d v="2016-11-25T00:00:00"/>
    <d v="2016-11-30T00:00:00"/>
    <s v="Standard Class"/>
    <s v="BP-11050"/>
    <s v="Barry Pond"/>
    <s v="Corporate"/>
    <s v="United States"/>
    <x v="135"/>
    <x v="30"/>
    <n v="7060"/>
    <s v="East"/>
    <s v="TEC-MA-10004255"/>
    <s v="Technology"/>
    <s v="Machines"/>
    <s v="Konica Minolta magicolor 1690MF Multifunction Printer"/>
    <x v="4537"/>
    <n v="8"/>
    <n v="0"/>
    <n v="118.37040000000002"/>
  </r>
  <r>
    <n v="6576"/>
    <s v="CA-2017-123085"/>
    <d v="2017-03-03T00:00:00"/>
    <d v="2017-03-08T00:00:00"/>
    <s v="Standard Class"/>
    <s v="EJ-13720"/>
    <s v="Ed Jacobs"/>
    <s v="Consumer"/>
    <s v="United States"/>
    <x v="1"/>
    <x v="1"/>
    <n v="90008"/>
    <s v="West"/>
    <s v="TEC-AC-10000990"/>
    <s v="Technology"/>
    <s v="Accessories"/>
    <s v="Imation Bio 2GB USB Flash Drive Imation Corp"/>
    <x v="4538"/>
    <n v="8"/>
    <n v="0"/>
    <n v="440.76480000000004"/>
  </r>
  <r>
    <n v="6577"/>
    <s v="CA-2017-123085"/>
    <d v="2017-03-03T00:00:00"/>
    <d v="2017-03-08T00:00:00"/>
    <s v="Standard Class"/>
    <s v="EJ-13720"/>
    <s v="Ed Jacobs"/>
    <s v="Consumer"/>
    <s v="United States"/>
    <x v="1"/>
    <x v="1"/>
    <n v="90008"/>
    <s v="West"/>
    <s v="FUR-CH-10003968"/>
    <s v="Furniture"/>
    <s v="Chairs"/>
    <s v="Novimex Turbo Task Chair"/>
    <x v="3011"/>
    <n v="3"/>
    <n v="0.2"/>
    <n v="-17.035200000000003"/>
  </r>
  <r>
    <n v="6578"/>
    <s v="CA-2015-153752"/>
    <d v="2015-12-06T00:00:00"/>
    <d v="2015-12-11T00:00:00"/>
    <s v="Second Class"/>
    <s v="RO-19780"/>
    <s v="Rose O'Brian"/>
    <s v="Consumer"/>
    <s v="United States"/>
    <x v="81"/>
    <x v="17"/>
    <n v="22204"/>
    <s v="South"/>
    <s v="TEC-PH-10001615"/>
    <s v="Technology"/>
    <s v="Phones"/>
    <s v="AT&amp;T CL82213"/>
    <x v="2131"/>
    <n v="6"/>
    <n v="0"/>
    <n v="50.442599999999977"/>
  </r>
  <r>
    <n v="6579"/>
    <s v="CA-2014-103660"/>
    <d v="2014-08-25T00:00:00"/>
    <d v="2014-08-30T00:00:00"/>
    <s v="Standard Class"/>
    <s v="MW-18220"/>
    <s v="Mitch Webber"/>
    <s v="Consumer"/>
    <s v="United States"/>
    <x v="4"/>
    <x v="4"/>
    <n v="98103"/>
    <s v="West"/>
    <s v="TEC-PH-10000895"/>
    <s v="Technology"/>
    <s v="Phones"/>
    <s v="Polycom VVX 310 VoIP phone"/>
    <x v="4539"/>
    <n v="7"/>
    <n v="0.2"/>
    <n v="75.595799999999997"/>
  </r>
  <r>
    <n v="6580"/>
    <s v="CA-2016-169887"/>
    <d v="2016-10-22T00:00:00"/>
    <d v="2016-10-22T00:00:00"/>
    <s v="Same Day"/>
    <s v="MS-17530"/>
    <s v="MaryBeth Skach"/>
    <s v="Consumer"/>
    <s v="United States"/>
    <x v="4"/>
    <x v="4"/>
    <n v="98105"/>
    <s v="West"/>
    <s v="OFF-PA-10003001"/>
    <s v="Office Supplies"/>
    <s v="Paper"/>
    <s v="Xerox 1986"/>
    <x v="3890"/>
    <n v="1"/>
    <n v="0"/>
    <n v="3.2063999999999999"/>
  </r>
  <r>
    <n v="6581"/>
    <s v="CA-2016-169887"/>
    <d v="2016-10-22T00:00:00"/>
    <d v="2016-10-22T00:00:00"/>
    <s v="Same Day"/>
    <s v="MS-17530"/>
    <s v="MaryBeth Skach"/>
    <s v="Consumer"/>
    <s v="United States"/>
    <x v="4"/>
    <x v="4"/>
    <n v="98105"/>
    <s v="West"/>
    <s v="OFF-AR-10002766"/>
    <s v="Office Supplies"/>
    <s v="Art"/>
    <s v="Prang Drawing Pencil Set"/>
    <x v="484"/>
    <n v="3"/>
    <n v="0"/>
    <n v="2.2517999999999998"/>
  </r>
  <r>
    <n v="6582"/>
    <s v="CA-2016-169887"/>
    <d v="2016-10-22T00:00:00"/>
    <d v="2016-10-22T00:00:00"/>
    <s v="Same Day"/>
    <s v="MS-17530"/>
    <s v="MaryBeth Skach"/>
    <s v="Consumer"/>
    <s v="United States"/>
    <x v="4"/>
    <x v="4"/>
    <n v="98105"/>
    <s v="West"/>
    <s v="FUR-FU-10003095"/>
    <s v="Furniture"/>
    <s v="Furnishings"/>
    <s v="Linden 12&quot; Wall Clock With Oak Frame"/>
    <x v="3113"/>
    <n v="3"/>
    <n v="0"/>
    <n v="30.581999999999987"/>
  </r>
  <r>
    <n v="6583"/>
    <s v="CA-2016-148516"/>
    <d v="2016-08-07T00:00:00"/>
    <d v="2016-08-11T00:00:00"/>
    <s v="Standard Class"/>
    <s v="DW-13585"/>
    <s v="Dorothy Wardle"/>
    <s v="Corporate"/>
    <s v="United States"/>
    <x v="156"/>
    <x v="4"/>
    <n v="98026"/>
    <s v="West"/>
    <s v="TEC-AC-10003610"/>
    <s v="Technology"/>
    <s v="Accessories"/>
    <s v="Logitech Illuminated - Keyboard"/>
    <x v="690"/>
    <n v="3"/>
    <n v="0"/>
    <n v="86.385600000000011"/>
  </r>
  <r>
    <n v="6584"/>
    <s v="CA-2017-104731"/>
    <d v="2017-07-21T00:00:00"/>
    <d v="2017-07-27T00:00:00"/>
    <s v="Standard Class"/>
    <s v="AM-10705"/>
    <s v="Anne McFarland"/>
    <s v="Consumer"/>
    <s v="United States"/>
    <x v="127"/>
    <x v="17"/>
    <n v="24153"/>
    <s v="South"/>
    <s v="OFF-AR-10003727"/>
    <s v="Office Supplies"/>
    <s v="Art"/>
    <s v="Berol Giant Pencil Sharpener"/>
    <x v="3113"/>
    <n v="6"/>
    <n v="0"/>
    <n v="29.562599999999986"/>
  </r>
  <r>
    <n v="6585"/>
    <s v="CA-2017-104731"/>
    <d v="2017-07-21T00:00:00"/>
    <d v="2017-07-27T00:00:00"/>
    <s v="Standard Class"/>
    <s v="AM-10705"/>
    <s v="Anne McFarland"/>
    <s v="Consumer"/>
    <s v="United States"/>
    <x v="127"/>
    <x v="17"/>
    <n v="24153"/>
    <s v="South"/>
    <s v="TEC-PH-10002660"/>
    <s v="Technology"/>
    <s v="Phones"/>
    <s v="Nortel Networks T7316 E Nt8 B27"/>
    <x v="1081"/>
    <n v="4"/>
    <n v="0"/>
    <n v="67.990000000000009"/>
  </r>
  <r>
    <n v="6586"/>
    <s v="CA-2017-104731"/>
    <d v="2017-07-21T00:00:00"/>
    <d v="2017-07-27T00:00:00"/>
    <s v="Standard Class"/>
    <s v="AM-10705"/>
    <s v="Anne McFarland"/>
    <s v="Consumer"/>
    <s v="United States"/>
    <x v="127"/>
    <x v="17"/>
    <n v="24153"/>
    <s v="South"/>
    <s v="FUR-FU-10003274"/>
    <s v="Furniture"/>
    <s v="Furnishings"/>
    <s v="Regeneration Desk Collection"/>
    <x v="3454"/>
    <n v="5"/>
    <n v="0"/>
    <n v="3.8720000000000003"/>
  </r>
  <r>
    <n v="6587"/>
    <s v="CA-2017-104731"/>
    <d v="2017-07-21T00:00:00"/>
    <d v="2017-07-27T00:00:00"/>
    <s v="Standard Class"/>
    <s v="AM-10705"/>
    <s v="Anne McFarland"/>
    <s v="Consumer"/>
    <s v="United States"/>
    <x v="127"/>
    <x v="17"/>
    <n v="24153"/>
    <s v="South"/>
    <s v="OFF-AR-10003829"/>
    <s v="Office Supplies"/>
    <s v="Art"/>
    <s v="Newell 35"/>
    <x v="1209"/>
    <n v="6"/>
    <n v="0"/>
    <n v="5.7071999999999976"/>
  </r>
  <r>
    <n v="6588"/>
    <s v="CA-2017-104731"/>
    <d v="2017-07-21T00:00:00"/>
    <d v="2017-07-27T00:00:00"/>
    <s v="Standard Class"/>
    <s v="AM-10705"/>
    <s v="Anne McFarland"/>
    <s v="Consumer"/>
    <s v="United States"/>
    <x v="127"/>
    <x v="17"/>
    <n v="24153"/>
    <s v="South"/>
    <s v="FUR-BO-10003441"/>
    <s v="Furniture"/>
    <s v="Bookcases"/>
    <s v="Bush Westfield Collection Bookcases, Fully Assembled"/>
    <x v="3367"/>
    <n v="3"/>
    <n v="0"/>
    <n v="69.67619999999998"/>
  </r>
  <r>
    <n v="6589"/>
    <s v="CA-2017-104731"/>
    <d v="2017-07-21T00:00:00"/>
    <d v="2017-07-27T00:00:00"/>
    <s v="Standard Class"/>
    <s v="AM-10705"/>
    <s v="Anne McFarland"/>
    <s v="Consumer"/>
    <s v="United States"/>
    <x v="127"/>
    <x v="17"/>
    <n v="24153"/>
    <s v="South"/>
    <s v="OFF-BI-10003355"/>
    <s v="Office Supplies"/>
    <s v="Binders"/>
    <s v="Cardinal Holdit Business Card Pockets"/>
    <x v="1830"/>
    <n v="3"/>
    <n v="0"/>
    <n v="7.1712000000000007"/>
  </r>
  <r>
    <n v="6590"/>
    <s v="CA-2017-104731"/>
    <d v="2017-07-21T00:00:00"/>
    <d v="2017-07-27T00:00:00"/>
    <s v="Standard Class"/>
    <s v="AM-10705"/>
    <s v="Anne McFarland"/>
    <s v="Consumer"/>
    <s v="United States"/>
    <x v="127"/>
    <x v="17"/>
    <n v="24153"/>
    <s v="South"/>
    <s v="OFF-SU-10003505"/>
    <s v="Office Supplies"/>
    <s v="Supplies"/>
    <s v="Premier Electric Letter Opener"/>
    <x v="4540"/>
    <n v="2"/>
    <n v="0"/>
    <n v="11.585999999999984"/>
  </r>
  <r>
    <n v="6591"/>
    <s v="CA-2014-164749"/>
    <d v="2014-03-23T00:00:00"/>
    <d v="2014-03-26T00:00:00"/>
    <s v="First Class"/>
    <s v="BG-11740"/>
    <s v="Bruce Geld"/>
    <s v="Consumer"/>
    <s v="United States"/>
    <x v="478"/>
    <x v="2"/>
    <n v="33445"/>
    <s v="South"/>
    <s v="OFF-LA-10004484"/>
    <s v="Office Supplies"/>
    <s v="Labels"/>
    <s v="Avery 476"/>
    <x v="4541"/>
    <n v="3"/>
    <n v="0.2"/>
    <n v="3.2213999999999996"/>
  </r>
  <r>
    <n v="6592"/>
    <s v="CA-2015-103716"/>
    <d v="2015-04-30T00:00:00"/>
    <d v="2015-05-06T00:00:00"/>
    <s v="Standard Class"/>
    <s v="KB-16585"/>
    <s v="Ken Black"/>
    <s v="Corporate"/>
    <s v="United States"/>
    <x v="8"/>
    <x v="1"/>
    <n v="94110"/>
    <s v="West"/>
    <s v="OFF-AR-10000658"/>
    <s v="Office Supplies"/>
    <s v="Art"/>
    <s v="Newell 324"/>
    <x v="1637"/>
    <n v="3"/>
    <n v="0"/>
    <n v="9.702"/>
  </r>
  <r>
    <n v="6593"/>
    <s v="CA-2015-103716"/>
    <d v="2015-04-30T00:00:00"/>
    <d v="2015-05-06T00:00:00"/>
    <s v="Standard Class"/>
    <s v="KB-16585"/>
    <s v="Ken Black"/>
    <s v="Corporate"/>
    <s v="United States"/>
    <x v="8"/>
    <x v="1"/>
    <n v="94110"/>
    <s v="West"/>
    <s v="TEC-PH-10000347"/>
    <s v="Technology"/>
    <s v="Phones"/>
    <s v="Cush Cases Heavy Duty Rugged Cover Case for Samsung Galaxy S5 - Purple"/>
    <x v="4542"/>
    <n v="5"/>
    <n v="0.2"/>
    <n v="1.7324999999999999"/>
  </r>
  <r>
    <n v="6594"/>
    <s v="CA-2016-126795"/>
    <d v="2016-06-13T00:00:00"/>
    <d v="2016-06-16T00:00:00"/>
    <s v="Second Class"/>
    <s v="GT-14710"/>
    <s v="Greg Tran"/>
    <s v="Consumer"/>
    <s v="United States"/>
    <x v="20"/>
    <x v="15"/>
    <n v="10024"/>
    <s v="East"/>
    <s v="OFF-BI-10001989"/>
    <s v="Office Supplies"/>
    <s v="Binders"/>
    <s v="Premium Transparent Presentation Covers by GBC"/>
    <x v="3295"/>
    <n v="2"/>
    <n v="0.2"/>
    <n v="11.748799999999997"/>
  </r>
  <r>
    <n v="6595"/>
    <s v="CA-2015-146290"/>
    <d v="2015-05-04T00:00:00"/>
    <d v="2015-05-11T00:00:00"/>
    <s v="Standard Class"/>
    <s v="SV-20815"/>
    <s v="Stuart Van"/>
    <s v="Corporate"/>
    <s v="United States"/>
    <x v="245"/>
    <x v="14"/>
    <n v="46203"/>
    <s v="Central"/>
    <s v="OFF-AR-10001897"/>
    <s v="Office Supplies"/>
    <s v="Art"/>
    <s v="Model L Table or Wall-Mount Pencil Sharpener"/>
    <x v="4543"/>
    <n v="7"/>
    <n v="0"/>
    <n v="35.260400000000004"/>
  </r>
  <r>
    <n v="6596"/>
    <s v="CA-2017-157112"/>
    <d v="2017-04-23T00:00:00"/>
    <d v="2017-04-26T00:00:00"/>
    <s v="First Class"/>
    <s v="GG-14650"/>
    <s v="Greg Guthrie"/>
    <s v="Corporate"/>
    <s v="United States"/>
    <x v="38"/>
    <x v="24"/>
    <n v="43229"/>
    <s v="East"/>
    <s v="OFF-BI-10000285"/>
    <s v="Office Supplies"/>
    <s v="Binders"/>
    <s v="XtraLife ClearVue Slant-D Ring Binders by Cardinal"/>
    <x v="4544"/>
    <n v="5"/>
    <n v="0.7"/>
    <n v="-7.8399999999999963"/>
  </r>
  <r>
    <n v="6597"/>
    <s v="CA-2017-157112"/>
    <d v="2017-04-23T00:00:00"/>
    <d v="2017-04-26T00:00:00"/>
    <s v="First Class"/>
    <s v="GG-14650"/>
    <s v="Greg Guthrie"/>
    <s v="Corporate"/>
    <s v="United States"/>
    <x v="38"/>
    <x v="24"/>
    <n v="43229"/>
    <s v="East"/>
    <s v="OFF-PA-10001804"/>
    <s v="Office Supplies"/>
    <s v="Paper"/>
    <s v="Xerox 195"/>
    <x v="758"/>
    <n v="1"/>
    <n v="0.2"/>
    <n v="1.8703999999999998"/>
  </r>
  <r>
    <n v="6598"/>
    <s v="CA-2014-169257"/>
    <d v="2014-06-06T00:00:00"/>
    <d v="2014-06-12T00:00:00"/>
    <s v="Standard Class"/>
    <s v="SV-20785"/>
    <s v="Stewart Visinsky"/>
    <s v="Consumer"/>
    <s v="United States"/>
    <x v="108"/>
    <x v="2"/>
    <n v="32216"/>
    <s v="South"/>
    <s v="OFF-BI-10002557"/>
    <s v="Office Supplies"/>
    <s v="Binders"/>
    <s v="Presstex Flexible Ring Binders"/>
    <x v="4545"/>
    <n v="1"/>
    <n v="0.7"/>
    <n v="-0.9099999999999997"/>
  </r>
  <r>
    <n v="6599"/>
    <s v="CA-2014-169257"/>
    <d v="2014-06-06T00:00:00"/>
    <d v="2014-06-12T00:00:00"/>
    <s v="Standard Class"/>
    <s v="SV-20785"/>
    <s v="Stewart Visinsky"/>
    <s v="Consumer"/>
    <s v="United States"/>
    <x v="108"/>
    <x v="2"/>
    <n v="32216"/>
    <s v="South"/>
    <s v="OFF-PA-10002319"/>
    <s v="Office Supplies"/>
    <s v="Paper"/>
    <s v="Xerox 1944"/>
    <x v="4546"/>
    <n v="2"/>
    <n v="0.2"/>
    <n v="22.480800000000002"/>
  </r>
  <r>
    <n v="6600"/>
    <s v="CA-2014-154095"/>
    <d v="2014-12-02T00:00:00"/>
    <d v="2014-12-07T00:00:00"/>
    <s v="Standard Class"/>
    <s v="ON-18715"/>
    <s v="Odella Nelson"/>
    <s v="Corporate"/>
    <s v="United States"/>
    <x v="183"/>
    <x v="39"/>
    <n v="20735"/>
    <s v="East"/>
    <s v="FUR-FU-10003849"/>
    <s v="Furniture"/>
    <s v="Furnishings"/>
    <s v="DAX Metal Frame, Desktop, Stepped-Edge"/>
    <x v="3318"/>
    <n v="3"/>
    <n v="0"/>
    <n v="23.680799999999998"/>
  </r>
  <r>
    <n v="6601"/>
    <s v="CA-2014-154095"/>
    <d v="2014-12-02T00:00:00"/>
    <d v="2014-12-07T00:00:00"/>
    <s v="Standard Class"/>
    <s v="ON-18715"/>
    <s v="Odella Nelson"/>
    <s v="Corporate"/>
    <s v="United States"/>
    <x v="183"/>
    <x v="39"/>
    <n v="20735"/>
    <s v="East"/>
    <s v="OFF-PA-10002923"/>
    <s v="Office Supplies"/>
    <s v="Paper"/>
    <s v="Xerox 1942"/>
    <x v="678"/>
    <n v="3"/>
    <n v="0"/>
    <n v="73.41"/>
  </r>
  <r>
    <n v="6602"/>
    <s v="CA-2014-154095"/>
    <d v="2014-12-02T00:00:00"/>
    <d v="2014-12-07T00:00:00"/>
    <s v="Standard Class"/>
    <s v="ON-18715"/>
    <s v="Odella Nelson"/>
    <s v="Corporate"/>
    <s v="United States"/>
    <x v="183"/>
    <x v="39"/>
    <n v="20735"/>
    <s v="East"/>
    <s v="FUR-CH-10004754"/>
    <s v="Furniture"/>
    <s v="Chairs"/>
    <s v="Global Stack Chair with Arms, Black"/>
    <x v="4547"/>
    <n v="8"/>
    <n v="0"/>
    <n v="64.756799999999998"/>
  </r>
  <r>
    <n v="6603"/>
    <s v="CA-2014-154095"/>
    <d v="2014-12-02T00:00:00"/>
    <d v="2014-12-07T00:00:00"/>
    <s v="Standard Class"/>
    <s v="ON-18715"/>
    <s v="Odella Nelson"/>
    <s v="Corporate"/>
    <s v="United States"/>
    <x v="183"/>
    <x v="39"/>
    <n v="20735"/>
    <s v="East"/>
    <s v="OFF-LA-10000634"/>
    <s v="Office Supplies"/>
    <s v="Labels"/>
    <s v="Avery 509"/>
    <x v="1203"/>
    <n v="6"/>
    <n v="0"/>
    <n v="7.2035999999999998"/>
  </r>
  <r>
    <n v="6604"/>
    <s v="CA-2017-146346"/>
    <d v="2017-06-17T00:00:00"/>
    <d v="2017-06-20T00:00:00"/>
    <s v="First Class"/>
    <s v="RA-19945"/>
    <s v="Ryan Akin"/>
    <s v="Consumer"/>
    <s v="United States"/>
    <x v="479"/>
    <x v="22"/>
    <n v="80022"/>
    <s v="West"/>
    <s v="OFF-ST-10001418"/>
    <s v="Office Supplies"/>
    <s v="Storage"/>
    <s v="Carina Media Storage Towers in Natural &amp; Black"/>
    <x v="1770"/>
    <n v="3"/>
    <n v="0.2"/>
    <n v="-32.929200000000002"/>
  </r>
  <r>
    <n v="6605"/>
    <s v="CA-2016-148852"/>
    <d v="2016-05-26T00:00:00"/>
    <d v="2016-05-31T00:00:00"/>
    <s v="Standard Class"/>
    <s v="SV-20785"/>
    <s v="Stewart Visinsky"/>
    <s v="Consumer"/>
    <s v="United States"/>
    <x v="157"/>
    <x v="1"/>
    <n v="92704"/>
    <s v="West"/>
    <s v="OFF-FA-10003467"/>
    <s v="Office Supplies"/>
    <s v="Fasteners"/>
    <s v="Alliance Big Bands Rubber Bands, 12/Pack"/>
    <x v="4095"/>
    <n v="3"/>
    <n v="0"/>
    <n v="0"/>
  </r>
  <r>
    <n v="6606"/>
    <s v="CA-2016-148852"/>
    <d v="2016-05-26T00:00:00"/>
    <d v="2016-05-31T00:00:00"/>
    <s v="Standard Class"/>
    <s v="SV-20785"/>
    <s v="Stewart Visinsky"/>
    <s v="Consumer"/>
    <s v="United States"/>
    <x v="157"/>
    <x v="1"/>
    <n v="92704"/>
    <s v="West"/>
    <s v="OFF-PA-10001293"/>
    <s v="Office Supplies"/>
    <s v="Paper"/>
    <s v="Xerox 1946"/>
    <x v="1568"/>
    <n v="7"/>
    <n v="0"/>
    <n v="21.772800000000004"/>
  </r>
  <r>
    <n v="6607"/>
    <s v="CA-2016-148852"/>
    <d v="2016-05-26T00:00:00"/>
    <d v="2016-05-31T00:00:00"/>
    <s v="Standard Class"/>
    <s v="SV-20785"/>
    <s v="Stewart Visinsky"/>
    <s v="Consumer"/>
    <s v="United States"/>
    <x v="157"/>
    <x v="1"/>
    <n v="92704"/>
    <s v="West"/>
    <s v="TEC-PH-10003885"/>
    <s v="Technology"/>
    <s v="Phones"/>
    <s v="Cisco SPA508G"/>
    <x v="2005"/>
    <n v="4"/>
    <n v="0.2"/>
    <n v="23.756399999999985"/>
  </r>
  <r>
    <n v="6608"/>
    <s v="CA-2016-148852"/>
    <d v="2016-05-26T00:00:00"/>
    <d v="2016-05-31T00:00:00"/>
    <s v="Standard Class"/>
    <s v="SV-20785"/>
    <s v="Stewart Visinsky"/>
    <s v="Consumer"/>
    <s v="United States"/>
    <x v="157"/>
    <x v="1"/>
    <n v="92704"/>
    <s v="West"/>
    <s v="FUR-CH-10004860"/>
    <s v="Furniture"/>
    <s v="Chairs"/>
    <s v="Global Low Back Tilter Chair"/>
    <x v="4548"/>
    <n v="6"/>
    <n v="0.2"/>
    <n v="-84.823200000000071"/>
  </r>
  <r>
    <n v="6609"/>
    <s v="CA-2016-148852"/>
    <d v="2016-05-26T00:00:00"/>
    <d v="2016-05-31T00:00:00"/>
    <s v="Standard Class"/>
    <s v="SV-20785"/>
    <s v="Stewart Visinsky"/>
    <s v="Consumer"/>
    <s v="United States"/>
    <x v="157"/>
    <x v="1"/>
    <n v="92704"/>
    <s v="West"/>
    <s v="TEC-MA-10002428"/>
    <s v="Technology"/>
    <s v="Machines"/>
    <s v="Fellowes Powershred HS-440 4-Sheet High Security Shredder"/>
    <x v="4549"/>
    <n v="3"/>
    <n v="0.2"/>
    <n v="116.24249999999996"/>
  </r>
  <r>
    <n v="6610"/>
    <s v="US-2015-118906"/>
    <d v="2015-03-10T00:00:00"/>
    <d v="2015-03-10T00:00:00"/>
    <s v="Same Day"/>
    <s v="KB-16585"/>
    <s v="Ken Black"/>
    <s v="Corporate"/>
    <s v="United States"/>
    <x v="183"/>
    <x v="39"/>
    <n v="20735"/>
    <s v="East"/>
    <s v="OFF-ST-10002406"/>
    <s v="Office Supplies"/>
    <s v="Storage"/>
    <s v="Pizazz Global Quick File"/>
    <x v="4550"/>
    <n v="6"/>
    <n v="0"/>
    <n v="25.149600000000007"/>
  </r>
  <r>
    <n v="6611"/>
    <s v="CA-2016-168921"/>
    <d v="2016-10-20T00:00:00"/>
    <d v="2016-10-22T00:00:00"/>
    <s v="First Class"/>
    <s v="AG-10495"/>
    <s v="Andrew Gjertsen"/>
    <s v="Corporate"/>
    <s v="United States"/>
    <x v="1"/>
    <x v="1"/>
    <n v="90049"/>
    <s v="West"/>
    <s v="OFF-BI-10004209"/>
    <s v="Office Supplies"/>
    <s v="Binders"/>
    <s v="Fellowes Twister Kit, Gray/Clear, 3/pkg"/>
    <x v="1768"/>
    <n v="3"/>
    <n v="0.2"/>
    <n v="6.0299999999999994"/>
  </r>
  <r>
    <n v="6612"/>
    <s v="CA-2015-107678"/>
    <d v="2015-04-21T00:00:00"/>
    <d v="2015-04-28T00:00:00"/>
    <s v="Standard Class"/>
    <s v="JK-16090"/>
    <s v="Juliana Krohn"/>
    <s v="Consumer"/>
    <s v="United States"/>
    <x v="103"/>
    <x v="0"/>
    <n v="40214"/>
    <s v="South"/>
    <s v="FUR-CH-10001891"/>
    <s v="Furniture"/>
    <s v="Chairs"/>
    <s v="Global Deluxe Office Fabric Chairs"/>
    <x v="2843"/>
    <n v="2"/>
    <n v="0"/>
    <n v="51.829200000000014"/>
  </r>
  <r>
    <n v="6613"/>
    <s v="CA-2015-107678"/>
    <d v="2015-04-21T00:00:00"/>
    <d v="2015-04-28T00:00:00"/>
    <s v="Standard Class"/>
    <s v="JK-16090"/>
    <s v="Juliana Krohn"/>
    <s v="Consumer"/>
    <s v="United States"/>
    <x v="103"/>
    <x v="0"/>
    <n v="40214"/>
    <s v="South"/>
    <s v="OFF-BI-10002215"/>
    <s v="Office Supplies"/>
    <s v="Binders"/>
    <s v="Wilson Jones Hanging View Binder, White, 1&quot;"/>
    <x v="4039"/>
    <n v="3"/>
    <n v="0"/>
    <n v="9.7979999999999983"/>
  </r>
  <r>
    <n v="6614"/>
    <s v="CA-2015-107678"/>
    <d v="2015-04-21T00:00:00"/>
    <d v="2015-04-28T00:00:00"/>
    <s v="Standard Class"/>
    <s v="JK-16090"/>
    <s v="Juliana Krohn"/>
    <s v="Consumer"/>
    <s v="United States"/>
    <x v="103"/>
    <x v="0"/>
    <n v="40214"/>
    <s v="South"/>
    <s v="TEC-PH-10002103"/>
    <s v="Technology"/>
    <s v="Phones"/>
    <s v="Jabra SPEAK 410"/>
    <x v="4551"/>
    <n v="5"/>
    <n v="0"/>
    <n v="131.58600000000001"/>
  </r>
  <r>
    <n v="6615"/>
    <s v="CA-2015-107678"/>
    <d v="2015-04-21T00:00:00"/>
    <d v="2015-04-28T00:00:00"/>
    <s v="Standard Class"/>
    <s v="JK-16090"/>
    <s v="Juliana Krohn"/>
    <s v="Consumer"/>
    <s v="United States"/>
    <x v="103"/>
    <x v="0"/>
    <n v="40214"/>
    <s v="South"/>
    <s v="FUR-FU-10003394"/>
    <s v="Furniture"/>
    <s v="Furnishings"/>
    <s v="Tenex &quot;The Solids&quot; Textured Chair Mats"/>
    <x v="664"/>
    <n v="3"/>
    <n v="0"/>
    <n v="35.679599999999979"/>
  </r>
  <r>
    <n v="6616"/>
    <s v="CA-2016-123512"/>
    <d v="2016-06-17T00:00:00"/>
    <d v="2016-06-19T00:00:00"/>
    <s v="First Class"/>
    <s v="MV-18190"/>
    <s v="Mike Vittorini"/>
    <s v="Consumer"/>
    <s v="United States"/>
    <x v="1"/>
    <x v="1"/>
    <n v="90045"/>
    <s v="West"/>
    <s v="FUR-BO-10004218"/>
    <s v="Furniture"/>
    <s v="Bookcases"/>
    <s v="Bush Heritage Pine Collection 5-Shelf Bookcase, Albany Pine Finish, *Special Order"/>
    <x v="4175"/>
    <n v="2"/>
    <n v="0.15"/>
    <n v="14.097999999999999"/>
  </r>
  <r>
    <n v="6617"/>
    <s v="CA-2016-123512"/>
    <d v="2016-06-17T00:00:00"/>
    <d v="2016-06-19T00:00:00"/>
    <s v="First Class"/>
    <s v="MV-18190"/>
    <s v="Mike Vittorini"/>
    <s v="Consumer"/>
    <s v="United States"/>
    <x v="1"/>
    <x v="1"/>
    <n v="90045"/>
    <s v="West"/>
    <s v="OFF-LA-10000081"/>
    <s v="Office Supplies"/>
    <s v="Labels"/>
    <s v="Avery 496"/>
    <x v="3923"/>
    <n v="6"/>
    <n v="0"/>
    <n v="10.799999999999999"/>
  </r>
  <r>
    <n v="6618"/>
    <s v="CA-2016-123512"/>
    <d v="2016-06-17T00:00:00"/>
    <d v="2016-06-19T00:00:00"/>
    <s v="First Class"/>
    <s v="MV-18190"/>
    <s v="Mike Vittorini"/>
    <s v="Consumer"/>
    <s v="United States"/>
    <x v="1"/>
    <x v="1"/>
    <n v="90045"/>
    <s v="West"/>
    <s v="OFF-PA-10001497"/>
    <s v="Office Supplies"/>
    <s v="Paper"/>
    <s v="Xerox 1914"/>
    <x v="1547"/>
    <n v="4"/>
    <n v="0"/>
    <n v="107.7216"/>
  </r>
  <r>
    <n v="6619"/>
    <s v="US-2017-167402"/>
    <d v="2017-01-13T00:00:00"/>
    <d v="2017-01-18T00:00:00"/>
    <s v="Second Class"/>
    <s v="CP-12085"/>
    <s v="Cathy Prescott"/>
    <s v="Corporate"/>
    <s v="United States"/>
    <x v="24"/>
    <x v="25"/>
    <n v="65807"/>
    <s v="Central"/>
    <s v="OFF-PA-10004983"/>
    <s v="Office Supplies"/>
    <s v="Paper"/>
    <s v="Xerox 23"/>
    <x v="56"/>
    <n v="5"/>
    <n v="0"/>
    <n v="15.552000000000001"/>
  </r>
  <r>
    <n v="6620"/>
    <s v="US-2017-167402"/>
    <d v="2017-01-13T00:00:00"/>
    <d v="2017-01-18T00:00:00"/>
    <s v="Second Class"/>
    <s v="CP-12085"/>
    <s v="Cathy Prescott"/>
    <s v="Corporate"/>
    <s v="United States"/>
    <x v="24"/>
    <x v="25"/>
    <n v="65807"/>
    <s v="Central"/>
    <s v="OFF-AR-10004010"/>
    <s v="Office Supplies"/>
    <s v="Art"/>
    <s v="Hunt Boston Vacuum Mount KS Pencil Sharpener"/>
    <x v="4552"/>
    <n v="6"/>
    <n v="0"/>
    <n v="54.584400000000002"/>
  </r>
  <r>
    <n v="6621"/>
    <s v="US-2017-167402"/>
    <d v="2017-01-13T00:00:00"/>
    <d v="2017-01-18T00:00:00"/>
    <s v="Second Class"/>
    <s v="CP-12085"/>
    <s v="Cathy Prescott"/>
    <s v="Corporate"/>
    <s v="United States"/>
    <x v="24"/>
    <x v="25"/>
    <n v="65807"/>
    <s v="Central"/>
    <s v="OFF-SU-10002881"/>
    <s v="Office Supplies"/>
    <s v="Supplies"/>
    <s v="Martin Yale Chadless Opener Electric Letter Opener"/>
    <x v="2635"/>
    <n v="5"/>
    <n v="0"/>
    <n v="83.281000000000063"/>
  </r>
  <r>
    <n v="6622"/>
    <s v="US-2017-167402"/>
    <d v="2017-01-13T00:00:00"/>
    <d v="2017-01-18T00:00:00"/>
    <s v="Second Class"/>
    <s v="CP-12085"/>
    <s v="Cathy Prescott"/>
    <s v="Corporate"/>
    <s v="United States"/>
    <x v="24"/>
    <x v="25"/>
    <n v="65807"/>
    <s v="Central"/>
    <s v="FUR-BO-10001608"/>
    <s v="Furniture"/>
    <s v="Bookcases"/>
    <s v="Hon Metal Bookcases, Black"/>
    <x v="3724"/>
    <n v="3"/>
    <n v="0"/>
    <n v="53.235000000000014"/>
  </r>
  <r>
    <n v="6623"/>
    <s v="CA-2014-130449"/>
    <d v="2014-09-06T00:00:00"/>
    <d v="2014-09-09T00:00:00"/>
    <s v="First Class"/>
    <s v="VP-21760"/>
    <s v="Victoria Pisteka"/>
    <s v="Corporate"/>
    <s v="United States"/>
    <x v="8"/>
    <x v="1"/>
    <n v="94109"/>
    <s v="West"/>
    <s v="FUR-FU-10001487"/>
    <s v="Furniture"/>
    <s v="Furnishings"/>
    <s v="Eldon Expressions Wood and Plastic Desk Accessories, Cherry Wood"/>
    <x v="3739"/>
    <n v="6"/>
    <n v="0"/>
    <n v="12.145199999999997"/>
  </r>
  <r>
    <n v="6624"/>
    <s v="CA-2014-130449"/>
    <d v="2014-09-06T00:00:00"/>
    <d v="2014-09-09T00:00:00"/>
    <s v="First Class"/>
    <s v="VP-21760"/>
    <s v="Victoria Pisteka"/>
    <s v="Corporate"/>
    <s v="United States"/>
    <x v="8"/>
    <x v="1"/>
    <n v="94109"/>
    <s v="West"/>
    <s v="OFF-LA-10001934"/>
    <s v="Office Supplies"/>
    <s v="Labels"/>
    <s v="Avery 516"/>
    <x v="2037"/>
    <n v="8"/>
    <n v="0"/>
    <n v="27.485599999999998"/>
  </r>
  <r>
    <n v="6625"/>
    <s v="CA-2015-141250"/>
    <d v="2015-01-19T00:00:00"/>
    <d v="2015-01-23T00:00:00"/>
    <s v="Standard Class"/>
    <s v="PM-18940"/>
    <s v="Paul MacIntyre"/>
    <s v="Consumer"/>
    <s v="United States"/>
    <x v="480"/>
    <x v="5"/>
    <n v="77590"/>
    <s v="Central"/>
    <s v="FUR-TA-10002855"/>
    <s v="Furniture"/>
    <s v="Tables"/>
    <s v="Bevis Round Conference Table Top &amp; Single Column Base"/>
    <x v="4553"/>
    <n v="1"/>
    <n v="0.3"/>
    <n v="-13.170600000000007"/>
  </r>
  <r>
    <n v="6626"/>
    <s v="CA-2015-141250"/>
    <d v="2015-01-19T00:00:00"/>
    <d v="2015-01-23T00:00:00"/>
    <s v="Standard Class"/>
    <s v="PM-18940"/>
    <s v="Paul MacIntyre"/>
    <s v="Consumer"/>
    <s v="United States"/>
    <x v="480"/>
    <x v="5"/>
    <n v="77590"/>
    <s v="Central"/>
    <s v="FUR-CH-10004875"/>
    <s v="Furniture"/>
    <s v="Chairs"/>
    <s v="Harbour Creations 67200 Series Stacking Chairs"/>
    <x v="4554"/>
    <n v="4"/>
    <n v="0.3"/>
    <n v="-8.5416000000000025"/>
  </r>
  <r>
    <n v="6627"/>
    <s v="CA-2014-145541"/>
    <d v="2014-12-14T00:00:00"/>
    <d v="2014-12-21T00:00:00"/>
    <s v="Standard Class"/>
    <s v="TB-21400"/>
    <s v="Tom Boeckenhauer"/>
    <s v="Consumer"/>
    <s v="United States"/>
    <x v="20"/>
    <x v="15"/>
    <n v="10024"/>
    <s v="East"/>
    <s v="TEC-MA-10001127"/>
    <s v="Technology"/>
    <s v="Machines"/>
    <s v="HP Designjet T520 Inkjet Large Format Printer - 24&quot; Color"/>
    <x v="4555"/>
    <n v="4"/>
    <n v="0"/>
    <n v="2239.9871999999996"/>
  </r>
  <r>
    <n v="6628"/>
    <s v="CA-2014-138513"/>
    <d v="2014-05-23T00:00:00"/>
    <d v="2014-05-27T00:00:00"/>
    <s v="Standard Class"/>
    <s v="EH-13990"/>
    <s v="Erica Hackney"/>
    <s v="Consumer"/>
    <s v="United States"/>
    <x v="234"/>
    <x v="4"/>
    <n v="98006"/>
    <s v="West"/>
    <s v="OFF-PA-10003177"/>
    <s v="Office Supplies"/>
    <s v="Paper"/>
    <s v="Xerox 1999"/>
    <x v="91"/>
    <n v="2"/>
    <n v="0"/>
    <n v="6.2208000000000006"/>
  </r>
  <r>
    <n v="6629"/>
    <s v="CA-2015-135489"/>
    <d v="2015-09-19T00:00:00"/>
    <d v="2015-09-22T00:00:00"/>
    <s v="Second Class"/>
    <s v="GW-14605"/>
    <s v="Giulietta Weimer"/>
    <s v="Consumer"/>
    <s v="United States"/>
    <x v="20"/>
    <x v="15"/>
    <n v="10024"/>
    <s v="East"/>
    <s v="TEC-PH-10000011"/>
    <s v="Technology"/>
    <s v="Phones"/>
    <s v="PureGear Roll-On Screen Protector"/>
    <x v="4496"/>
    <n v="14"/>
    <n v="0"/>
    <n v="134.33279999999996"/>
  </r>
  <r>
    <n v="6630"/>
    <s v="CA-2015-125696"/>
    <d v="2015-10-02T00:00:00"/>
    <d v="2015-10-06T00:00:00"/>
    <s v="Standard Class"/>
    <s v="NP-18685"/>
    <s v="Nora Pelletier"/>
    <s v="Home Office"/>
    <s v="United States"/>
    <x v="481"/>
    <x v="3"/>
    <n v="27893"/>
    <s v="South"/>
    <s v="OFF-BI-10001757"/>
    <s v="Office Supplies"/>
    <s v="Binders"/>
    <s v="Pressboard Hanging Data Binders for Unburst Sheets"/>
    <x v="4556"/>
    <n v="5"/>
    <n v="0.7"/>
    <n v="-5.4120000000000008"/>
  </r>
  <r>
    <n v="6631"/>
    <s v="CA-2016-105081"/>
    <d v="2016-12-25T00:00:00"/>
    <d v="2016-12-30T00:00:00"/>
    <s v="Standard Class"/>
    <s v="JE-15715"/>
    <s v="Joe Elijah"/>
    <s v="Consumer"/>
    <s v="United States"/>
    <x v="4"/>
    <x v="4"/>
    <n v="98115"/>
    <s v="West"/>
    <s v="FUR-CH-10000847"/>
    <s v="Furniture"/>
    <s v="Chairs"/>
    <s v="Global Executive Mid-Back Manager's Chair"/>
    <x v="327"/>
    <n v="3"/>
    <n v="0.2"/>
    <n v="52.376399999999961"/>
  </r>
  <r>
    <n v="6632"/>
    <s v="CA-2016-105081"/>
    <d v="2016-12-25T00:00:00"/>
    <d v="2016-12-30T00:00:00"/>
    <s v="Standard Class"/>
    <s v="JE-15715"/>
    <s v="Joe Elijah"/>
    <s v="Consumer"/>
    <s v="United States"/>
    <x v="4"/>
    <x v="4"/>
    <n v="98115"/>
    <s v="West"/>
    <s v="FUR-TA-10001307"/>
    <s v="Furniture"/>
    <s v="Tables"/>
    <s v="SAFCO PlanMaster Heigh-Adjustable Drafting Table Base, 43w x 30d x 30-37h, Black"/>
    <x v="4557"/>
    <n v="5"/>
    <n v="0"/>
    <n v="629.01"/>
  </r>
  <r>
    <n v="6633"/>
    <s v="US-2016-146857"/>
    <d v="2016-05-06T00:00:00"/>
    <d v="2016-05-08T00:00:00"/>
    <s v="Second Class"/>
    <s v="BE-11455"/>
    <s v="Brad Eason"/>
    <s v="Home Office"/>
    <s v="United States"/>
    <x v="24"/>
    <x v="25"/>
    <n v="65807"/>
    <s v="Central"/>
    <s v="OFF-AP-10001205"/>
    <s v="Office Supplies"/>
    <s v="Appliances"/>
    <s v="Belkin 5 Outlet SurgeMaster Power Centers"/>
    <x v="4558"/>
    <n v="1"/>
    <n v="0"/>
    <n v="15.254400000000004"/>
  </r>
  <r>
    <n v="6634"/>
    <s v="CA-2016-166275"/>
    <d v="2016-10-24T00:00:00"/>
    <d v="2016-10-24T00:00:00"/>
    <s v="Same Day"/>
    <s v="SS-20590"/>
    <s v="Sonia Sunley"/>
    <s v="Consumer"/>
    <s v="United States"/>
    <x v="8"/>
    <x v="1"/>
    <n v="94109"/>
    <s v="West"/>
    <s v="TEC-AC-10001838"/>
    <s v="Technology"/>
    <s v="Accessories"/>
    <s v="Razer Tiamat Over Ear 7.1 Surround Sound PC Gaming Headset"/>
    <x v="4559"/>
    <n v="1"/>
    <n v="0"/>
    <n v="85.995700000000014"/>
  </r>
  <r>
    <n v="6635"/>
    <s v="CA-2017-144498"/>
    <d v="2017-05-06T00:00:00"/>
    <d v="2017-05-06T00:00:00"/>
    <s v="Same Day"/>
    <s v="MB-18085"/>
    <s v="Mick Brown"/>
    <s v="Consumer"/>
    <s v="United States"/>
    <x v="35"/>
    <x v="3"/>
    <n v="28205"/>
    <s v="South"/>
    <s v="OFF-BI-10003982"/>
    <s v="Office Supplies"/>
    <s v="Binders"/>
    <s v="Wilson Jones Century Plastic Molded Ring Binders"/>
    <x v="4560"/>
    <n v="11"/>
    <n v="0.7"/>
    <n v="-52.548099999999991"/>
  </r>
  <r>
    <n v="6636"/>
    <s v="CA-2017-144498"/>
    <d v="2017-05-06T00:00:00"/>
    <d v="2017-05-06T00:00:00"/>
    <s v="Same Day"/>
    <s v="MB-18085"/>
    <s v="Mick Brown"/>
    <s v="Consumer"/>
    <s v="United States"/>
    <x v="35"/>
    <x v="3"/>
    <n v="28205"/>
    <s v="South"/>
    <s v="TEC-PH-10004977"/>
    <s v="Technology"/>
    <s v="Phones"/>
    <s v="GE 30524EE4"/>
    <x v="2536"/>
    <n v="4"/>
    <n v="0.2"/>
    <n v="70.55639999999994"/>
  </r>
  <r>
    <n v="6637"/>
    <s v="CA-2017-144498"/>
    <d v="2017-05-06T00:00:00"/>
    <d v="2017-05-06T00:00:00"/>
    <s v="Same Day"/>
    <s v="MB-18085"/>
    <s v="Mick Brown"/>
    <s v="Consumer"/>
    <s v="United States"/>
    <x v="35"/>
    <x v="3"/>
    <n v="28205"/>
    <s v="South"/>
    <s v="OFF-LA-10003510"/>
    <s v="Office Supplies"/>
    <s v="Labels"/>
    <s v="Avery 4027 File Folder Labels for Dot Matrix Printers, 5000 Labels per Box, White"/>
    <x v="4561"/>
    <n v="5"/>
    <n v="0.2"/>
    <n v="39.689000000000007"/>
  </r>
  <r>
    <n v="6638"/>
    <s v="CA-2017-103352"/>
    <d v="2017-11-27T00:00:00"/>
    <d v="2017-11-30T00:00:00"/>
    <s v="Second Class"/>
    <s v="RP-19390"/>
    <s v="Resi Pölking"/>
    <s v="Consumer"/>
    <s v="United States"/>
    <x v="20"/>
    <x v="15"/>
    <n v="10011"/>
    <s v="East"/>
    <s v="OFF-AR-10001573"/>
    <s v="Office Supplies"/>
    <s v="Art"/>
    <s v="American Pencil"/>
    <x v="4562"/>
    <n v="3"/>
    <n v="0"/>
    <n v="2.027099999999999"/>
  </r>
  <r>
    <n v="6639"/>
    <s v="CA-2017-103352"/>
    <d v="2017-11-27T00:00:00"/>
    <d v="2017-11-30T00:00:00"/>
    <s v="Second Class"/>
    <s v="RP-19390"/>
    <s v="Resi Pölking"/>
    <s v="Consumer"/>
    <s v="United States"/>
    <x v="20"/>
    <x v="15"/>
    <n v="10011"/>
    <s v="East"/>
    <s v="OFF-BI-10001196"/>
    <s v="Office Supplies"/>
    <s v="Binders"/>
    <s v="Avery Flip-Chart Easel Binder, Black"/>
    <x v="588"/>
    <n v="6"/>
    <n v="0.2"/>
    <n v="36.255599999999994"/>
  </r>
  <r>
    <n v="6640"/>
    <s v="CA-2014-108609"/>
    <d v="2014-10-31T00:00:00"/>
    <d v="2014-11-02T00:00:00"/>
    <s v="Second Class"/>
    <s v="AJ-10780"/>
    <s v="Anthony Jacobs"/>
    <s v="Corporate"/>
    <s v="United States"/>
    <x v="160"/>
    <x v="24"/>
    <n v="44052"/>
    <s v="East"/>
    <s v="FUR-TA-10003954"/>
    <s v="Furniture"/>
    <s v="Tables"/>
    <s v="Hon 94000 Series Round Tables"/>
    <x v="4563"/>
    <n v="8"/>
    <n v="0.4"/>
    <n v="-734.52639999999997"/>
  </r>
  <r>
    <n v="6641"/>
    <s v="CA-2017-128328"/>
    <d v="2017-08-05T00:00:00"/>
    <d v="2017-08-09T00:00:00"/>
    <s v="Standard Class"/>
    <s v="PO-18865"/>
    <s v="Patrick O'Donnell"/>
    <s v="Consumer"/>
    <s v="United States"/>
    <x v="245"/>
    <x v="14"/>
    <n v="46203"/>
    <s v="Central"/>
    <s v="OFF-BI-10001989"/>
    <s v="Office Supplies"/>
    <s v="Binders"/>
    <s v="Premium Transparent Presentation Covers by GBC"/>
    <x v="4564"/>
    <n v="6"/>
    <n v="0"/>
    <n v="60.422399999999996"/>
  </r>
  <r>
    <n v="6642"/>
    <s v="CA-2017-128328"/>
    <d v="2017-08-05T00:00:00"/>
    <d v="2017-08-09T00:00:00"/>
    <s v="Standard Class"/>
    <s v="PO-18865"/>
    <s v="Patrick O'Donnell"/>
    <s v="Consumer"/>
    <s v="United States"/>
    <x v="245"/>
    <x v="14"/>
    <n v="46203"/>
    <s v="Central"/>
    <s v="TEC-AC-10001714"/>
    <s v="Technology"/>
    <s v="Accessories"/>
    <s v="Logitech MX Performance Wireless Mouse"/>
    <x v="4565"/>
    <n v="2"/>
    <n v="0"/>
    <n v="29.518599999999999"/>
  </r>
  <r>
    <n v="6643"/>
    <s v="CA-2017-128328"/>
    <d v="2017-08-05T00:00:00"/>
    <d v="2017-08-09T00:00:00"/>
    <s v="Standard Class"/>
    <s v="PO-18865"/>
    <s v="Patrick O'Donnell"/>
    <s v="Consumer"/>
    <s v="United States"/>
    <x v="245"/>
    <x v="14"/>
    <n v="46203"/>
    <s v="Central"/>
    <s v="OFF-LA-10003498"/>
    <s v="Office Supplies"/>
    <s v="Labels"/>
    <s v="Avery 475"/>
    <x v="4566"/>
    <n v="9"/>
    <n v="0"/>
    <n v="66.600000000000009"/>
  </r>
  <r>
    <n v="6644"/>
    <s v="US-2015-156496"/>
    <d v="2015-08-10T00:00:00"/>
    <d v="2015-08-16T00:00:00"/>
    <s v="Standard Class"/>
    <s v="WB-21850"/>
    <s v="William Brown"/>
    <s v="Consumer"/>
    <s v="United States"/>
    <x v="252"/>
    <x v="21"/>
    <n v="97756"/>
    <s v="West"/>
    <s v="TEC-PH-10000576"/>
    <s v="Technology"/>
    <s v="Phones"/>
    <s v="AT&amp;T 1080 Corded phone"/>
    <x v="2313"/>
    <n v="4"/>
    <n v="0.2"/>
    <n v="38.357200000000006"/>
  </r>
  <r>
    <n v="6645"/>
    <s v="US-2015-156496"/>
    <d v="2015-08-10T00:00:00"/>
    <d v="2015-08-16T00:00:00"/>
    <s v="Standard Class"/>
    <s v="WB-21850"/>
    <s v="William Brown"/>
    <s v="Consumer"/>
    <s v="United States"/>
    <x v="252"/>
    <x v="21"/>
    <n v="97756"/>
    <s v="West"/>
    <s v="TEC-PH-10004188"/>
    <s v="Technology"/>
    <s v="Phones"/>
    <s v="OtterBox Commuter Series Case - Samsung Galaxy S4"/>
    <x v="4567"/>
    <n v="7"/>
    <n v="0.2"/>
    <n v="-31.487400000000001"/>
  </r>
  <r>
    <n v="6646"/>
    <s v="US-2015-156496"/>
    <d v="2015-08-10T00:00:00"/>
    <d v="2015-08-16T00:00:00"/>
    <s v="Standard Class"/>
    <s v="WB-21850"/>
    <s v="William Brown"/>
    <s v="Consumer"/>
    <s v="United States"/>
    <x v="252"/>
    <x v="21"/>
    <n v="97756"/>
    <s v="West"/>
    <s v="OFF-AP-10001469"/>
    <s v="Office Supplies"/>
    <s v="Appliances"/>
    <s v="Fellowes 8 Outlet Superior Workstation Surge Protector"/>
    <x v="4568"/>
    <n v="4"/>
    <n v="0.2"/>
    <n v="15.015599999999985"/>
  </r>
  <r>
    <n v="6647"/>
    <s v="US-2016-127334"/>
    <d v="2016-12-15T00:00:00"/>
    <d v="2016-12-21T00:00:00"/>
    <s v="Standard Class"/>
    <s v="MP-18175"/>
    <s v="Mike Pelletier"/>
    <s v="Home Office"/>
    <s v="United States"/>
    <x v="24"/>
    <x v="21"/>
    <n v="97477"/>
    <s v="West"/>
    <s v="FUR-TA-10003473"/>
    <s v="Furniture"/>
    <s v="Tables"/>
    <s v="Bretford Rectangular Conference Table Tops"/>
    <x v="4569"/>
    <n v="3"/>
    <n v="0.5"/>
    <n v="-304.66529999999989"/>
  </r>
  <r>
    <n v="6648"/>
    <s v="US-2016-127334"/>
    <d v="2016-12-15T00:00:00"/>
    <d v="2016-12-21T00:00:00"/>
    <s v="Standard Class"/>
    <s v="MP-18175"/>
    <s v="Mike Pelletier"/>
    <s v="Home Office"/>
    <s v="United States"/>
    <x v="24"/>
    <x v="21"/>
    <n v="97477"/>
    <s v="West"/>
    <s v="OFF-AP-10001205"/>
    <s v="Office Supplies"/>
    <s v="Appliances"/>
    <s v="Belkin 5 Outlet SurgeMaster Power Centers"/>
    <x v="2802"/>
    <n v="2"/>
    <n v="0.2"/>
    <n v="8.7168000000000063"/>
  </r>
  <r>
    <n v="6649"/>
    <s v="US-2017-124779"/>
    <d v="2017-09-08T00:00:00"/>
    <d v="2017-09-11T00:00:00"/>
    <s v="First Class"/>
    <s v="BF-11020"/>
    <s v="Barry Französisch"/>
    <s v="Corporate"/>
    <s v="United States"/>
    <x v="81"/>
    <x v="5"/>
    <n v="76017"/>
    <s v="Central"/>
    <s v="OFF-BI-10002429"/>
    <s v="Office Supplies"/>
    <s v="Binders"/>
    <s v="Premier Elliptical Ring Binder, Black"/>
    <x v="511"/>
    <n v="7"/>
    <n v="0.8"/>
    <n v="-68.185600000000022"/>
  </r>
  <r>
    <n v="6650"/>
    <s v="US-2017-124779"/>
    <d v="2017-09-08T00:00:00"/>
    <d v="2017-09-11T00:00:00"/>
    <s v="First Class"/>
    <s v="BF-11020"/>
    <s v="Barry Französisch"/>
    <s v="Corporate"/>
    <s v="United States"/>
    <x v="81"/>
    <x v="5"/>
    <n v="76017"/>
    <s v="Central"/>
    <s v="TEC-CO-10001943"/>
    <s v="Technology"/>
    <s v="Copiers"/>
    <s v="Canon PC-428 Personal Copier"/>
    <x v="4570"/>
    <n v="2"/>
    <n v="0.2"/>
    <n v="107.99459999999999"/>
  </r>
  <r>
    <n v="6651"/>
    <s v="US-2017-124779"/>
    <d v="2017-09-08T00:00:00"/>
    <d v="2017-09-11T00:00:00"/>
    <s v="First Class"/>
    <s v="BF-11020"/>
    <s v="Barry Französisch"/>
    <s v="Corporate"/>
    <s v="United States"/>
    <x v="81"/>
    <x v="5"/>
    <n v="76017"/>
    <s v="Central"/>
    <s v="OFF-FA-10004854"/>
    <s v="Office Supplies"/>
    <s v="Fasteners"/>
    <s v="Vinyl Coated Wire Paper Clips in Organizer Box, 800/Box"/>
    <x v="1962"/>
    <n v="5"/>
    <n v="0.2"/>
    <n v="15.498000000000001"/>
  </r>
  <r>
    <n v="6652"/>
    <s v="US-2017-124779"/>
    <d v="2017-09-08T00:00:00"/>
    <d v="2017-09-11T00:00:00"/>
    <s v="First Class"/>
    <s v="BF-11020"/>
    <s v="Barry Französisch"/>
    <s v="Corporate"/>
    <s v="United States"/>
    <x v="81"/>
    <x v="5"/>
    <n v="76017"/>
    <s v="Central"/>
    <s v="FUR-FU-10001095"/>
    <s v="Furniture"/>
    <s v="Furnishings"/>
    <s v="DAX Black Cherry Wood-Tone Poster Frame"/>
    <x v="4571"/>
    <n v="2"/>
    <n v="0.6"/>
    <n v="-11.651199999999999"/>
  </r>
  <r>
    <n v="6653"/>
    <s v="US-2017-124779"/>
    <d v="2017-09-08T00:00:00"/>
    <d v="2017-09-11T00:00:00"/>
    <s v="First Class"/>
    <s v="BF-11020"/>
    <s v="Barry Französisch"/>
    <s v="Corporate"/>
    <s v="United States"/>
    <x v="81"/>
    <x v="5"/>
    <n v="76017"/>
    <s v="Central"/>
    <s v="OFF-PA-10000061"/>
    <s v="Office Supplies"/>
    <s v="Paper"/>
    <s v="Xerox 205"/>
    <x v="561"/>
    <n v="4"/>
    <n v="0.2"/>
    <n v="7.2576000000000001"/>
  </r>
  <r>
    <n v="6654"/>
    <s v="US-2017-124779"/>
    <d v="2017-09-08T00:00:00"/>
    <d v="2017-09-11T00:00:00"/>
    <s v="First Class"/>
    <s v="BF-11020"/>
    <s v="Barry Französisch"/>
    <s v="Corporate"/>
    <s v="United States"/>
    <x v="81"/>
    <x v="5"/>
    <n v="76017"/>
    <s v="Central"/>
    <s v="FUR-CH-10003535"/>
    <s v="Furniture"/>
    <s v="Chairs"/>
    <s v="Global Armless Task Chair, Royal Blue"/>
    <x v="4572"/>
    <n v="5"/>
    <n v="0.3"/>
    <n v="-39.636999999999993"/>
  </r>
  <r>
    <n v="6655"/>
    <s v="CA-2017-135937"/>
    <d v="2017-02-20T00:00:00"/>
    <d v="2017-02-27T00:00:00"/>
    <s v="Standard Class"/>
    <s v="KM-16375"/>
    <s v="Katherine Murray"/>
    <s v="Home Office"/>
    <s v="United States"/>
    <x v="23"/>
    <x v="16"/>
    <n v="85234"/>
    <s v="West"/>
    <s v="TEC-PH-10004447"/>
    <s v="Technology"/>
    <s v="Phones"/>
    <s v="Toshiba IPT2010-SD IP Telephone"/>
    <x v="3844"/>
    <n v="3"/>
    <n v="0.2"/>
    <n v="25.018199999999993"/>
  </r>
  <r>
    <n v="6656"/>
    <s v="CA-2017-135937"/>
    <d v="2017-02-20T00:00:00"/>
    <d v="2017-02-27T00:00:00"/>
    <s v="Standard Class"/>
    <s v="KM-16375"/>
    <s v="Katherine Murray"/>
    <s v="Home Office"/>
    <s v="United States"/>
    <x v="23"/>
    <x v="16"/>
    <n v="85234"/>
    <s v="West"/>
    <s v="TEC-AC-10001114"/>
    <s v="Technology"/>
    <s v="Accessories"/>
    <s v="Microsoft Wireless Mobile Mouse 4000"/>
    <x v="4573"/>
    <n v="1"/>
    <n v="0.2"/>
    <n v="4.7987999999999964"/>
  </r>
  <r>
    <n v="6657"/>
    <s v="CA-2017-135937"/>
    <d v="2017-02-20T00:00:00"/>
    <d v="2017-02-27T00:00:00"/>
    <s v="Standard Class"/>
    <s v="KM-16375"/>
    <s v="Katherine Murray"/>
    <s v="Home Office"/>
    <s v="United States"/>
    <x v="23"/>
    <x v="16"/>
    <n v="85234"/>
    <s v="West"/>
    <s v="OFF-ST-10000563"/>
    <s v="Office Supplies"/>
    <s v="Storage"/>
    <s v="Fellowes Bankers Box Stor/Drawer Steel Plus"/>
    <x v="4351"/>
    <n v="2"/>
    <n v="0.2"/>
    <n v="-6.3960000000000008"/>
  </r>
  <r>
    <n v="6658"/>
    <s v="CA-2017-135937"/>
    <d v="2017-02-20T00:00:00"/>
    <d v="2017-02-27T00:00:00"/>
    <s v="Standard Class"/>
    <s v="KM-16375"/>
    <s v="Katherine Murray"/>
    <s v="Home Office"/>
    <s v="United States"/>
    <x v="23"/>
    <x v="16"/>
    <n v="85234"/>
    <s v="West"/>
    <s v="OFF-EN-10004846"/>
    <s v="Office Supplies"/>
    <s v="Envelopes"/>
    <s v="Letter or Legal Size Expandable Poly String Tie Envelopes"/>
    <x v="3024"/>
    <n v="5"/>
    <n v="0.2"/>
    <n v="3.8570000000000002"/>
  </r>
  <r>
    <n v="6659"/>
    <s v="CA-2017-135937"/>
    <d v="2017-02-20T00:00:00"/>
    <d v="2017-02-27T00:00:00"/>
    <s v="Standard Class"/>
    <s v="KM-16375"/>
    <s v="Katherine Murray"/>
    <s v="Home Office"/>
    <s v="United States"/>
    <x v="23"/>
    <x v="16"/>
    <n v="85234"/>
    <s v="West"/>
    <s v="FUR-FU-10002253"/>
    <s v="Furniture"/>
    <s v="Furnishings"/>
    <s v="Howard Miller 13&quot; Diameter Pewter Finish Round Wall Clock"/>
    <x v="4574"/>
    <n v="2"/>
    <n v="0.2"/>
    <n v="16.317200000000003"/>
  </r>
  <r>
    <n v="6660"/>
    <s v="CA-2017-135937"/>
    <d v="2017-02-20T00:00:00"/>
    <d v="2017-02-27T00:00:00"/>
    <s v="Standard Class"/>
    <s v="KM-16375"/>
    <s v="Katherine Murray"/>
    <s v="Home Office"/>
    <s v="United States"/>
    <x v="23"/>
    <x v="16"/>
    <n v="85234"/>
    <s v="West"/>
    <s v="FUR-TA-10001039"/>
    <s v="Furniture"/>
    <s v="Tables"/>
    <s v="KI Adjustable-Height Table"/>
    <x v="4575"/>
    <n v="9"/>
    <n v="0.5"/>
    <n v="-185.71679999999998"/>
  </r>
  <r>
    <n v="6661"/>
    <s v="CA-2015-129322"/>
    <d v="2015-08-08T00:00:00"/>
    <d v="2015-08-10T00:00:00"/>
    <s v="Second Class"/>
    <s v="DB-13405"/>
    <s v="Denny Blanton"/>
    <s v="Consumer"/>
    <s v="United States"/>
    <x v="104"/>
    <x v="31"/>
    <n v="1841"/>
    <s v="East"/>
    <s v="OFF-AR-10004587"/>
    <s v="Office Supplies"/>
    <s v="Art"/>
    <s v="Boston 1827 Commercial Additional Cutter, Drive Gear &amp; Gear Rack for 1606"/>
    <x v="4576"/>
    <n v="2"/>
    <n v="0"/>
    <n v="11.897999999999996"/>
  </r>
  <r>
    <n v="6662"/>
    <s v="CA-2015-129322"/>
    <d v="2015-08-08T00:00:00"/>
    <d v="2015-08-10T00:00:00"/>
    <s v="Second Class"/>
    <s v="DB-13405"/>
    <s v="Denny Blanton"/>
    <s v="Consumer"/>
    <s v="United States"/>
    <x v="104"/>
    <x v="31"/>
    <n v="1841"/>
    <s v="East"/>
    <s v="OFF-AP-10004336"/>
    <s v="Office Supplies"/>
    <s v="Appliances"/>
    <s v="Conquest 14 Commercial Heavy-Duty Upright Vacuum, Collection System, Accessory Kit"/>
    <x v="2009"/>
    <n v="2"/>
    <n v="0"/>
    <n v="33.036799999999985"/>
  </r>
  <r>
    <n v="6663"/>
    <s v="CA-2015-129322"/>
    <d v="2015-08-08T00:00:00"/>
    <d v="2015-08-10T00:00:00"/>
    <s v="Second Class"/>
    <s v="DB-13405"/>
    <s v="Denny Blanton"/>
    <s v="Consumer"/>
    <s v="United States"/>
    <x v="104"/>
    <x v="31"/>
    <n v="1841"/>
    <s v="East"/>
    <s v="OFF-BI-10001718"/>
    <s v="Office Supplies"/>
    <s v="Binders"/>
    <s v="GBC DocuBind P50 Personal Binding Machine"/>
    <x v="2509"/>
    <n v="7"/>
    <n v="0"/>
    <n v="210.49419999999998"/>
  </r>
  <r>
    <n v="6664"/>
    <s v="CA-2017-162173"/>
    <d v="2017-10-26T00:00:00"/>
    <d v="2017-11-01T00:00:00"/>
    <s v="Standard Class"/>
    <s v="OT-18730"/>
    <s v="Olvera Toch"/>
    <s v="Consumer"/>
    <s v="United States"/>
    <x v="173"/>
    <x v="17"/>
    <n v="23464"/>
    <s v="South"/>
    <s v="FUR-TA-10001520"/>
    <s v="Furniture"/>
    <s v="Tables"/>
    <s v="Lesro Sheffield Collection Coffee Table, End Table, Center Table, Corner Table"/>
    <x v="4577"/>
    <n v="5"/>
    <n v="0"/>
    <n v="60.664499999999961"/>
  </r>
  <r>
    <n v="6665"/>
    <s v="CA-2017-162173"/>
    <d v="2017-10-26T00:00:00"/>
    <d v="2017-11-01T00:00:00"/>
    <s v="Standard Class"/>
    <s v="OT-18730"/>
    <s v="Olvera Toch"/>
    <s v="Consumer"/>
    <s v="United States"/>
    <x v="173"/>
    <x v="17"/>
    <n v="23464"/>
    <s v="South"/>
    <s v="OFF-EN-10002831"/>
    <s v="Office Supplies"/>
    <s v="Envelopes"/>
    <s v="Tyvek  Top-Opening Peel &amp; Seel  Envelopes, Gray"/>
    <x v="4578"/>
    <n v="7"/>
    <n v="0"/>
    <n v="113.21099999999998"/>
  </r>
  <r>
    <n v="6666"/>
    <s v="CA-2016-115483"/>
    <d v="2016-07-14T00:00:00"/>
    <d v="2016-07-18T00:00:00"/>
    <s v="Second Class"/>
    <s v="JS-15880"/>
    <s v="John Stevenson"/>
    <s v="Consumer"/>
    <s v="United States"/>
    <x v="218"/>
    <x v="5"/>
    <n v="75061"/>
    <s v="Central"/>
    <s v="OFF-PA-10001497"/>
    <s v="Office Supplies"/>
    <s v="Paper"/>
    <s v="Xerox 1914"/>
    <x v="4579"/>
    <n v="5"/>
    <n v="0.2"/>
    <n v="79.691999999999979"/>
  </r>
  <r>
    <n v="6667"/>
    <s v="CA-2017-122175"/>
    <d v="2017-05-12T00:00:00"/>
    <d v="2017-05-14T00:00:00"/>
    <s v="Second Class"/>
    <s v="CA-12775"/>
    <s v="Cynthia Arntzen"/>
    <s v="Consumer"/>
    <s v="United States"/>
    <x v="219"/>
    <x v="30"/>
    <n v="8360"/>
    <s v="East"/>
    <s v="FUR-FU-10000719"/>
    <s v="Furniture"/>
    <s v="Furnishings"/>
    <s v="DAX Cubicle Frames, 8-1/2 x 11"/>
    <x v="4580"/>
    <n v="5"/>
    <n v="0"/>
    <n v="15.426000000000002"/>
  </r>
  <r>
    <n v="6668"/>
    <s v="CA-2017-122175"/>
    <d v="2017-05-12T00:00:00"/>
    <d v="2017-05-14T00:00:00"/>
    <s v="Second Class"/>
    <s v="CA-12775"/>
    <s v="Cynthia Arntzen"/>
    <s v="Consumer"/>
    <s v="United States"/>
    <x v="219"/>
    <x v="30"/>
    <n v="8360"/>
    <s v="East"/>
    <s v="OFF-LA-10002271"/>
    <s v="Office Supplies"/>
    <s v="Labels"/>
    <s v="Smead Alpha-Z Color-Coded Second Alphabetical Labels and Starter Set"/>
    <x v="51"/>
    <n v="2"/>
    <n v="0"/>
    <n v="2.9567999999999999"/>
  </r>
  <r>
    <n v="6669"/>
    <s v="CA-2017-122175"/>
    <d v="2017-05-12T00:00:00"/>
    <d v="2017-05-14T00:00:00"/>
    <s v="Second Class"/>
    <s v="CA-12775"/>
    <s v="Cynthia Arntzen"/>
    <s v="Consumer"/>
    <s v="United States"/>
    <x v="219"/>
    <x v="30"/>
    <n v="8360"/>
    <s v="East"/>
    <s v="OFF-SU-10004661"/>
    <s v="Office Supplies"/>
    <s v="Supplies"/>
    <s v="Acme Titanium Bonded Scissors"/>
    <x v="4581"/>
    <n v="2"/>
    <n v="0"/>
    <n v="4.42"/>
  </r>
  <r>
    <n v="6670"/>
    <s v="CA-2017-122175"/>
    <d v="2017-05-12T00:00:00"/>
    <d v="2017-05-14T00:00:00"/>
    <s v="Second Class"/>
    <s v="CA-12775"/>
    <s v="Cynthia Arntzen"/>
    <s v="Consumer"/>
    <s v="United States"/>
    <x v="219"/>
    <x v="30"/>
    <n v="8360"/>
    <s v="East"/>
    <s v="TEC-AC-10004859"/>
    <s v="Technology"/>
    <s v="Accessories"/>
    <s v="Maxell Pro 80 Minute CD-R, 10/Pack"/>
    <x v="4582"/>
    <n v="5"/>
    <n v="0"/>
    <n v="34.960000000000008"/>
  </r>
  <r>
    <n v="6671"/>
    <s v="CA-2017-161088"/>
    <d v="2017-05-25T00:00:00"/>
    <d v="2017-05-29T00:00:00"/>
    <s v="Standard Class"/>
    <s v="MH-18115"/>
    <s v="Mick Hernandez"/>
    <s v="Home Office"/>
    <s v="United States"/>
    <x v="38"/>
    <x v="32"/>
    <n v="31907"/>
    <s v="South"/>
    <s v="OFF-BI-10002824"/>
    <s v="Office Supplies"/>
    <s v="Binders"/>
    <s v="Recycled Easel Ring Binders"/>
    <x v="3548"/>
    <n v="2"/>
    <n v="0"/>
    <n v="13.427999999999997"/>
  </r>
  <r>
    <n v="6672"/>
    <s v="CA-2014-154837"/>
    <d v="2014-08-23T00:00:00"/>
    <d v="2014-08-27T00:00:00"/>
    <s v="Second Class"/>
    <s v="RB-19645"/>
    <s v="Robert Barroso"/>
    <s v="Corporate"/>
    <s v="United States"/>
    <x v="1"/>
    <x v="1"/>
    <n v="90032"/>
    <s v="West"/>
    <s v="OFF-BI-10001575"/>
    <s v="Office Supplies"/>
    <s v="Binders"/>
    <s v="GBC Linen Binding Covers"/>
    <x v="2000"/>
    <n v="2"/>
    <n v="0.2"/>
    <n v="17.348799999999997"/>
  </r>
  <r>
    <n v="6673"/>
    <s v="CA-2015-153794"/>
    <d v="2015-09-11T00:00:00"/>
    <d v="2015-09-16T00:00:00"/>
    <s v="Standard Class"/>
    <s v="SB-20290"/>
    <s v="Sean Braxton"/>
    <s v="Corporate"/>
    <s v="United States"/>
    <x v="70"/>
    <x v="1"/>
    <n v="92024"/>
    <s v="West"/>
    <s v="OFF-AR-10000380"/>
    <s v="Office Supplies"/>
    <s v="Art"/>
    <s v="Hunt PowerHouse Electric Pencil Sharpener, Blue"/>
    <x v="4583"/>
    <n v="7"/>
    <n v="0"/>
    <n v="79.757999999999967"/>
  </r>
  <r>
    <n v="6674"/>
    <s v="CA-2015-135510"/>
    <d v="2015-09-05T00:00:00"/>
    <d v="2015-09-12T00:00:00"/>
    <s v="Standard Class"/>
    <s v="TW-21025"/>
    <s v="Tamara Willingham"/>
    <s v="Home Office"/>
    <s v="United States"/>
    <x v="262"/>
    <x v="17"/>
    <n v="22901"/>
    <s v="South"/>
    <s v="FUR-FU-10000820"/>
    <s v="Furniture"/>
    <s v="Furnishings"/>
    <s v="Tensor Brushed Steel Torchiere Floor Lamp"/>
    <x v="4584"/>
    <n v="4"/>
    <n v="0"/>
    <n v="12.232799999999997"/>
  </r>
  <r>
    <n v="6675"/>
    <s v="CA-2015-109337"/>
    <d v="2015-11-21T00:00:00"/>
    <d v="2015-11-23T00:00:00"/>
    <s v="Second Class"/>
    <s v="DL-13330"/>
    <s v="Denise Leinenbach"/>
    <s v="Consumer"/>
    <s v="United States"/>
    <x v="104"/>
    <x v="14"/>
    <n v="46226"/>
    <s v="Central"/>
    <s v="OFF-AR-10003759"/>
    <s v="Office Supplies"/>
    <s v="Art"/>
    <s v="Crayola Anti Dust Chalk, 12/Pack"/>
    <x v="268"/>
    <n v="6"/>
    <n v="0"/>
    <n v="4.9139999999999997"/>
  </r>
  <r>
    <n v="6676"/>
    <s v="CA-2015-109337"/>
    <d v="2015-11-21T00:00:00"/>
    <d v="2015-11-23T00:00:00"/>
    <s v="Second Class"/>
    <s v="DL-13330"/>
    <s v="Denise Leinenbach"/>
    <s v="Consumer"/>
    <s v="United States"/>
    <x v="104"/>
    <x v="14"/>
    <n v="46226"/>
    <s v="Central"/>
    <s v="TEC-MA-10002930"/>
    <s v="Technology"/>
    <s v="Machines"/>
    <s v="Ricoh - Ink Collector Unit for GX3000 Series Printers"/>
    <x v="4585"/>
    <n v="2"/>
    <n v="0"/>
    <n v="22.653000000000006"/>
  </r>
  <r>
    <n v="6677"/>
    <s v="CA-2015-109337"/>
    <d v="2015-11-21T00:00:00"/>
    <d v="2015-11-23T00:00:00"/>
    <s v="Second Class"/>
    <s v="DL-13330"/>
    <s v="Denise Leinenbach"/>
    <s v="Consumer"/>
    <s v="United States"/>
    <x v="104"/>
    <x v="14"/>
    <n v="46226"/>
    <s v="Central"/>
    <s v="OFF-AP-10004052"/>
    <s v="Office Supplies"/>
    <s v="Appliances"/>
    <s v="Hoover Replacement Belts For Soft Guard &amp; Commercial Ltweight Upright Vacs, 2/Pk"/>
    <x v="4586"/>
    <n v="5"/>
    <n v="0"/>
    <n v="5.1350000000000007"/>
  </r>
  <r>
    <n v="6678"/>
    <s v="CA-2015-109337"/>
    <d v="2015-11-21T00:00:00"/>
    <d v="2015-11-23T00:00:00"/>
    <s v="Second Class"/>
    <s v="DL-13330"/>
    <s v="Denise Leinenbach"/>
    <s v="Consumer"/>
    <s v="United States"/>
    <x v="104"/>
    <x v="14"/>
    <n v="46226"/>
    <s v="Central"/>
    <s v="TEC-AC-10000990"/>
    <s v="Technology"/>
    <s v="Accessories"/>
    <s v="Imation Bio 2GB USB Flash Drive Imation Corp"/>
    <x v="4587"/>
    <n v="3"/>
    <n v="0"/>
    <n v="165.28680000000003"/>
  </r>
  <r>
    <n v="6679"/>
    <s v="CA-2014-150329"/>
    <d v="2014-10-10T00:00:00"/>
    <d v="2014-10-14T00:00:00"/>
    <s v="Standard Class"/>
    <s v="SD-20485"/>
    <s v="Shirley Daniels"/>
    <s v="Home Office"/>
    <s v="United States"/>
    <x v="42"/>
    <x v="16"/>
    <n v="85023"/>
    <s v="West"/>
    <s v="FUR-FU-10003724"/>
    <s v="Furniture"/>
    <s v="Furnishings"/>
    <s v="Westinghouse Clip-On Gooseneck Lamps"/>
    <x v="4588"/>
    <n v="7"/>
    <n v="0.2"/>
    <n v="3.5153999999999979"/>
  </r>
  <r>
    <n v="6680"/>
    <s v="CA-2017-145037"/>
    <d v="2017-09-02T00:00:00"/>
    <d v="2017-09-07T00:00:00"/>
    <s v="Second Class"/>
    <s v="TB-21055"/>
    <s v="Ted Butterfield"/>
    <s v="Consumer"/>
    <s v="United States"/>
    <x v="255"/>
    <x v="29"/>
    <n v="6450"/>
    <s v="East"/>
    <s v="OFF-ST-10000918"/>
    <s v="Office Supplies"/>
    <s v="Storage"/>
    <s v="Crate-A-Files"/>
    <x v="2943"/>
    <n v="1"/>
    <n v="0"/>
    <n v="2.8339999999999996"/>
  </r>
  <r>
    <n v="6681"/>
    <s v="CA-2017-145037"/>
    <d v="2017-09-02T00:00:00"/>
    <d v="2017-09-07T00:00:00"/>
    <s v="Second Class"/>
    <s v="TB-21055"/>
    <s v="Ted Butterfield"/>
    <s v="Consumer"/>
    <s v="United States"/>
    <x v="255"/>
    <x v="29"/>
    <n v="6450"/>
    <s v="East"/>
    <s v="OFF-PA-10000157"/>
    <s v="Office Supplies"/>
    <s v="Paper"/>
    <s v="Xerox 191"/>
    <x v="710"/>
    <n v="4"/>
    <n v="0"/>
    <n v="37.562399999999997"/>
  </r>
  <r>
    <n v="6682"/>
    <s v="CA-2017-145037"/>
    <d v="2017-09-02T00:00:00"/>
    <d v="2017-09-07T00:00:00"/>
    <s v="Second Class"/>
    <s v="TB-21055"/>
    <s v="Ted Butterfield"/>
    <s v="Consumer"/>
    <s v="United States"/>
    <x v="255"/>
    <x v="29"/>
    <n v="6450"/>
    <s v="East"/>
    <s v="OFF-PA-10002499"/>
    <s v="Office Supplies"/>
    <s v="Paper"/>
    <s v="Xerox 1890"/>
    <x v="678"/>
    <n v="3"/>
    <n v="0"/>
    <n v="73.41"/>
  </r>
  <r>
    <n v="6683"/>
    <s v="CA-2017-154466"/>
    <d v="2017-01-01T00:00:00"/>
    <d v="2017-01-02T00:00:00"/>
    <s v="First Class"/>
    <s v="DP-13390"/>
    <s v="Dennis Pardue"/>
    <s v="Home Office"/>
    <s v="United States"/>
    <x v="47"/>
    <x v="6"/>
    <n v="53132"/>
    <s v="Central"/>
    <s v="OFF-BI-10002012"/>
    <s v="Office Supplies"/>
    <s v="Binders"/>
    <s v="Wilson Jones Easy Flow II Sheet Lifters"/>
    <x v="4589"/>
    <n v="2"/>
    <n v="0"/>
    <n v="1.728"/>
  </r>
  <r>
    <n v="6684"/>
    <s v="CA-2014-109134"/>
    <d v="2014-11-05T00:00:00"/>
    <d v="2014-11-10T00:00:00"/>
    <s v="Standard Class"/>
    <s v="DE-13255"/>
    <s v="Deanra Eno"/>
    <s v="Home Office"/>
    <s v="United States"/>
    <x v="1"/>
    <x v="1"/>
    <n v="90008"/>
    <s v="West"/>
    <s v="FUR-FU-10000320"/>
    <s v="Furniture"/>
    <s v="Furnishings"/>
    <s v="OIC Stacking Trays"/>
    <x v="130"/>
    <n v="6"/>
    <n v="0"/>
    <n v="8.8176000000000023"/>
  </r>
  <r>
    <n v="6685"/>
    <s v="US-2015-129637"/>
    <d v="2015-12-17T00:00:00"/>
    <d v="2015-12-22T00:00:00"/>
    <s v="Standard Class"/>
    <s v="MC-18100"/>
    <s v="Mick Crebagga"/>
    <s v="Consumer"/>
    <s v="United States"/>
    <x v="41"/>
    <x v="10"/>
    <n v="61701"/>
    <s v="Central"/>
    <s v="OFF-ST-10003716"/>
    <s v="Office Supplies"/>
    <s v="Storage"/>
    <s v="Tennsco Double-Tier Lockers"/>
    <x v="4590"/>
    <n v="1"/>
    <n v="0.2"/>
    <n v="-15.751400000000004"/>
  </r>
  <r>
    <n v="6686"/>
    <s v="US-2015-129637"/>
    <d v="2015-12-17T00:00:00"/>
    <d v="2015-12-22T00:00:00"/>
    <s v="Standard Class"/>
    <s v="MC-18100"/>
    <s v="Mick Crebagga"/>
    <s v="Consumer"/>
    <s v="United States"/>
    <x v="41"/>
    <x v="10"/>
    <n v="61701"/>
    <s v="Central"/>
    <s v="FUR-FU-10000965"/>
    <s v="Furniture"/>
    <s v="Furnishings"/>
    <s v="Howard Miller 11-1/2&quot; Diameter Ridgewood Wall Clock"/>
    <x v="4591"/>
    <n v="2"/>
    <n v="0.6"/>
    <n v="-19.737199999999994"/>
  </r>
  <r>
    <n v="6687"/>
    <s v="US-2015-129637"/>
    <d v="2015-12-17T00:00:00"/>
    <d v="2015-12-22T00:00:00"/>
    <s v="Standard Class"/>
    <s v="MC-18100"/>
    <s v="Mick Crebagga"/>
    <s v="Consumer"/>
    <s v="United States"/>
    <x v="41"/>
    <x v="10"/>
    <n v="61701"/>
    <s v="Central"/>
    <s v="OFF-AR-10003829"/>
    <s v="Office Supplies"/>
    <s v="Art"/>
    <s v="Newell 35"/>
    <x v="1332"/>
    <n v="5"/>
    <n v="0.2"/>
    <n v="1.4759999999999982"/>
  </r>
  <r>
    <n v="6688"/>
    <s v="CA-2015-165162"/>
    <d v="2015-05-14T00:00:00"/>
    <d v="2015-05-21T00:00:00"/>
    <s v="Standard Class"/>
    <s v="HG-15025"/>
    <s v="Hunter Glantz"/>
    <s v="Consumer"/>
    <s v="United States"/>
    <x v="1"/>
    <x v="1"/>
    <n v="90032"/>
    <s v="West"/>
    <s v="OFF-ST-10003470"/>
    <s v="Office Supplies"/>
    <s v="Storage"/>
    <s v="Tennsco Snap-Together Open Shelving Units, Starter Sets and Add-On Units"/>
    <x v="2105"/>
    <n v="4"/>
    <n v="0"/>
    <n v="55.895999999999958"/>
  </r>
  <r>
    <n v="6689"/>
    <s v="CA-2017-140494"/>
    <d v="2017-03-10T00:00:00"/>
    <d v="2017-03-15T00:00:00"/>
    <s v="Second Class"/>
    <s v="CM-11815"/>
    <s v="Candace McMahon"/>
    <s v="Corporate"/>
    <s v="United States"/>
    <x v="8"/>
    <x v="1"/>
    <n v="94109"/>
    <s v="West"/>
    <s v="TEC-AC-10004568"/>
    <s v="Technology"/>
    <s v="Accessories"/>
    <s v="Maxell LTO Ultrium - 800 GB"/>
    <x v="1375"/>
    <n v="4"/>
    <n v="0"/>
    <n v="21.27239999999999"/>
  </r>
  <r>
    <n v="6690"/>
    <s v="CA-2017-104108"/>
    <d v="2017-12-02T00:00:00"/>
    <d v="2017-12-09T00:00:00"/>
    <s v="Standard Class"/>
    <s v="RP-19855"/>
    <s v="Roy Phan"/>
    <s v="Corporate"/>
    <s v="United States"/>
    <x v="12"/>
    <x v="5"/>
    <n v="77095"/>
    <s v="Central"/>
    <s v="OFF-AR-10000817"/>
    <s v="Office Supplies"/>
    <s v="Art"/>
    <s v="Manco Dry-Lighter Erasable Highlighter"/>
    <x v="4592"/>
    <n v="5"/>
    <n v="0.2"/>
    <n v="2.1279999999999988"/>
  </r>
  <r>
    <n v="6691"/>
    <s v="US-2017-165869"/>
    <d v="2017-07-31T00:00:00"/>
    <d v="2017-08-05T00:00:00"/>
    <s v="Standard Class"/>
    <s v="LS-17200"/>
    <s v="Luke Schmidt"/>
    <s v="Corporate"/>
    <s v="United States"/>
    <x v="158"/>
    <x v="6"/>
    <n v="53209"/>
    <s v="Central"/>
    <s v="OFF-BI-10003460"/>
    <s v="Office Supplies"/>
    <s v="Binders"/>
    <s v="Acco 3-Hole Punch"/>
    <x v="255"/>
    <n v="4"/>
    <n v="0"/>
    <n v="8.4095999999999993"/>
  </r>
  <r>
    <n v="6692"/>
    <s v="US-2017-165869"/>
    <d v="2017-07-31T00:00:00"/>
    <d v="2017-08-05T00:00:00"/>
    <s v="Standard Class"/>
    <s v="LS-17200"/>
    <s v="Luke Schmidt"/>
    <s v="Corporate"/>
    <s v="United States"/>
    <x v="158"/>
    <x v="6"/>
    <n v="53209"/>
    <s v="Central"/>
    <s v="OFF-AP-10002472"/>
    <s v="Office Supplies"/>
    <s v="Appliances"/>
    <s v="3M Office Air Cleaner"/>
    <x v="4524"/>
    <n v="6"/>
    <n v="0"/>
    <n v="54.558"/>
  </r>
  <r>
    <n v="6693"/>
    <s v="CA-2017-160899"/>
    <d v="2017-08-11T00:00:00"/>
    <d v="2017-08-13T00:00:00"/>
    <s v="Second Class"/>
    <s v="DR-12940"/>
    <s v="Daniel Raglin"/>
    <s v="Home Office"/>
    <s v="United States"/>
    <x v="335"/>
    <x v="28"/>
    <n v="70601"/>
    <s v="South"/>
    <s v="OFF-BI-10000632"/>
    <s v="Office Supplies"/>
    <s v="Binders"/>
    <s v="Satellite Sectional Post Binders"/>
    <x v="4593"/>
    <n v="11"/>
    <n v="0"/>
    <n v="219.65459999999999"/>
  </r>
  <r>
    <n v="6694"/>
    <s v="CA-2017-144225"/>
    <d v="2017-09-30T00:00:00"/>
    <d v="2017-10-02T00:00:00"/>
    <s v="Second Class"/>
    <s v="CC-12475"/>
    <s v="Cindy Chapman"/>
    <s v="Consumer"/>
    <s v="United States"/>
    <x v="248"/>
    <x v="39"/>
    <n v="21215"/>
    <s v="East"/>
    <s v="OFF-PA-10000062"/>
    <s v="Office Supplies"/>
    <s v="Paper"/>
    <s v="Green Bar Computer Printout Paper"/>
    <x v="2210"/>
    <n v="3"/>
    <n v="0"/>
    <n v="80.791200000000003"/>
  </r>
  <r>
    <n v="6695"/>
    <s v="US-2016-163538"/>
    <d v="2016-08-26T00:00:00"/>
    <d v="2016-08-30T00:00:00"/>
    <s v="Standard Class"/>
    <s v="SS-20515"/>
    <s v="Shirley Schmidt"/>
    <s v="Home Office"/>
    <s v="United States"/>
    <x v="47"/>
    <x v="6"/>
    <n v="53132"/>
    <s v="Central"/>
    <s v="TEC-AC-10002006"/>
    <s v="Technology"/>
    <s v="Accessories"/>
    <s v="Memorex Micro Travel Drive 16 GB"/>
    <x v="4594"/>
    <n v="3"/>
    <n v="0"/>
    <n v="14.870699999999998"/>
  </r>
  <r>
    <n v="6696"/>
    <s v="US-2016-155103"/>
    <d v="2016-12-02T00:00:00"/>
    <d v="2016-12-07T00:00:00"/>
    <s v="Standard Class"/>
    <s v="JF-15190"/>
    <s v="Jamie Frazer"/>
    <s v="Consumer"/>
    <s v="United States"/>
    <x v="20"/>
    <x v="15"/>
    <n v="10024"/>
    <s v="East"/>
    <s v="OFF-BI-10004318"/>
    <s v="Office Supplies"/>
    <s v="Binders"/>
    <s v="Ibico EB-19 Dual Function Manual Binding System"/>
    <x v="4595"/>
    <n v="3"/>
    <n v="0.2"/>
    <n v="134.93219999999999"/>
  </r>
  <r>
    <n v="6697"/>
    <s v="US-2016-155103"/>
    <d v="2016-12-02T00:00:00"/>
    <d v="2016-12-07T00:00:00"/>
    <s v="Standard Class"/>
    <s v="JF-15190"/>
    <s v="Jamie Frazer"/>
    <s v="Consumer"/>
    <s v="United States"/>
    <x v="20"/>
    <x v="15"/>
    <n v="10024"/>
    <s v="East"/>
    <s v="OFF-BI-10004236"/>
    <s v="Office Supplies"/>
    <s v="Binders"/>
    <s v="XtraLife ClearVue Slant-D Ring Binder, White, 3&quot;"/>
    <x v="4596"/>
    <n v="3"/>
    <n v="0.2"/>
    <n v="11.450399999999998"/>
  </r>
  <r>
    <n v="6698"/>
    <s v="US-2016-155103"/>
    <d v="2016-12-02T00:00:00"/>
    <d v="2016-12-07T00:00:00"/>
    <s v="Standard Class"/>
    <s v="JF-15190"/>
    <s v="Jamie Frazer"/>
    <s v="Consumer"/>
    <s v="United States"/>
    <x v="20"/>
    <x v="15"/>
    <n v="10024"/>
    <s v="East"/>
    <s v="OFF-PA-10000062"/>
    <s v="Office Supplies"/>
    <s v="Paper"/>
    <s v="Green Bar Computer Printout Paper"/>
    <x v="3837"/>
    <n v="1"/>
    <n v="0"/>
    <n v="26.930399999999999"/>
  </r>
  <r>
    <n v="6699"/>
    <s v="CA-2017-145429"/>
    <d v="2017-07-21T00:00:00"/>
    <d v="2017-07-25T00:00:00"/>
    <s v="Standard Class"/>
    <s v="SW-20455"/>
    <s v="Shaun Weien"/>
    <s v="Consumer"/>
    <s v="United States"/>
    <x v="70"/>
    <x v="1"/>
    <n v="92024"/>
    <s v="West"/>
    <s v="OFF-PA-10003205"/>
    <s v="Office Supplies"/>
    <s v="Paper"/>
    <s v="Wirebound Message Forms, Four 2 3/4 x 5 Forms per Page, Pink Paper"/>
    <x v="4597"/>
    <n v="2"/>
    <n v="0"/>
    <n v="7.6798000000000002"/>
  </r>
  <r>
    <n v="6700"/>
    <s v="CA-2017-145429"/>
    <d v="2017-07-21T00:00:00"/>
    <d v="2017-07-25T00:00:00"/>
    <s v="Standard Class"/>
    <s v="SW-20455"/>
    <s v="Shaun Weien"/>
    <s v="Consumer"/>
    <s v="United States"/>
    <x v="70"/>
    <x v="1"/>
    <n v="92024"/>
    <s v="West"/>
    <s v="FUR-CH-10000988"/>
    <s v="Furniture"/>
    <s v="Chairs"/>
    <s v="Hon Olson Stacker Stools"/>
    <x v="2284"/>
    <n v="2"/>
    <n v="0.2"/>
    <n v="22.529599999999995"/>
  </r>
  <r>
    <n v="6701"/>
    <s v="CA-2017-145429"/>
    <d v="2017-07-21T00:00:00"/>
    <d v="2017-07-25T00:00:00"/>
    <s v="Standard Class"/>
    <s v="SW-20455"/>
    <s v="Shaun Weien"/>
    <s v="Consumer"/>
    <s v="United States"/>
    <x v="70"/>
    <x v="1"/>
    <n v="92024"/>
    <s v="West"/>
    <s v="OFF-BI-10001524"/>
    <s v="Office Supplies"/>
    <s v="Binders"/>
    <s v="GBC Premium Transparent Covers with Diagonal Lined Pattern"/>
    <x v="4503"/>
    <n v="3"/>
    <n v="0.2"/>
    <n v="17.623199999999997"/>
  </r>
  <r>
    <n v="6702"/>
    <s v="CA-2015-153535"/>
    <d v="2015-05-20T00:00:00"/>
    <d v="2015-05-24T00:00:00"/>
    <s v="Standard Class"/>
    <s v="SG-20470"/>
    <s v="Sheri Gordon"/>
    <s v="Consumer"/>
    <s v="United States"/>
    <x v="481"/>
    <x v="3"/>
    <n v="27893"/>
    <s v="South"/>
    <s v="FUR-FU-10001986"/>
    <s v="Furniture"/>
    <s v="Furnishings"/>
    <s v="Dana Fluorescent Magnifying Lamp, White, 36&quot;"/>
    <x v="4598"/>
    <n v="4"/>
    <n v="0.2"/>
    <n v="20.391999999999989"/>
  </r>
  <r>
    <n v="6703"/>
    <s v="CA-2015-153535"/>
    <d v="2015-05-20T00:00:00"/>
    <d v="2015-05-24T00:00:00"/>
    <s v="Standard Class"/>
    <s v="SG-20470"/>
    <s v="Sheri Gordon"/>
    <s v="Consumer"/>
    <s v="United States"/>
    <x v="481"/>
    <x v="3"/>
    <n v="27893"/>
    <s v="South"/>
    <s v="OFF-BI-10001031"/>
    <s v="Office Supplies"/>
    <s v="Binders"/>
    <s v="Pressboard Data Binders by Wilson Jones"/>
    <x v="1697"/>
    <n v="4"/>
    <n v="0.7"/>
    <n v="-4.9127999999999989"/>
  </r>
  <r>
    <n v="6704"/>
    <s v="CA-2015-139164"/>
    <d v="2015-06-23T00:00:00"/>
    <d v="2015-06-28T00:00:00"/>
    <s v="Standard Class"/>
    <s v="CS-12355"/>
    <s v="Christine Sundaresam"/>
    <s v="Consumer"/>
    <s v="United States"/>
    <x v="85"/>
    <x v="1"/>
    <n v="90805"/>
    <s v="West"/>
    <s v="TEC-PH-10002468"/>
    <s v="Technology"/>
    <s v="Phones"/>
    <s v="Plantronics CS 50-USB - headset - Convertible, Monaural"/>
    <x v="2075"/>
    <n v="2"/>
    <n v="0.2"/>
    <n v="19.03860000000001"/>
  </r>
  <r>
    <n v="6705"/>
    <s v="CA-2015-139164"/>
    <d v="2015-06-23T00:00:00"/>
    <d v="2015-06-28T00:00:00"/>
    <s v="Standard Class"/>
    <s v="CS-12355"/>
    <s v="Christine Sundaresam"/>
    <s v="Consumer"/>
    <s v="United States"/>
    <x v="85"/>
    <x v="1"/>
    <n v="90805"/>
    <s v="West"/>
    <s v="OFF-FA-10003059"/>
    <s v="Office Supplies"/>
    <s v="Fasteners"/>
    <s v="Assorted Color Push Pins"/>
    <x v="4599"/>
    <n v="3"/>
    <n v="0"/>
    <n v="1.7918999999999998"/>
  </r>
  <r>
    <n v="6706"/>
    <s v="CA-2015-139164"/>
    <d v="2015-06-23T00:00:00"/>
    <d v="2015-06-28T00:00:00"/>
    <s v="Standard Class"/>
    <s v="CS-12355"/>
    <s v="Christine Sundaresam"/>
    <s v="Consumer"/>
    <s v="United States"/>
    <x v="85"/>
    <x v="1"/>
    <n v="90805"/>
    <s v="West"/>
    <s v="TEC-PH-10003931"/>
    <s v="Technology"/>
    <s v="Phones"/>
    <s v="JBL Micro Wireless Portable Bluetooth Speaker"/>
    <x v="166"/>
    <n v="3"/>
    <n v="0.2"/>
    <n v="8.998500000000007"/>
  </r>
  <r>
    <n v="6707"/>
    <s v="CA-2016-112277"/>
    <d v="2016-09-10T00:00:00"/>
    <d v="2016-09-15T00:00:00"/>
    <s v="Standard Class"/>
    <s v="SC-20695"/>
    <s v="Steve Chapman"/>
    <s v="Corporate"/>
    <s v="United States"/>
    <x v="2"/>
    <x v="2"/>
    <n v="33311"/>
    <s v="South"/>
    <s v="TEC-PH-10003505"/>
    <s v="Technology"/>
    <s v="Phones"/>
    <s v="Geemarc AmpliPOWER60"/>
    <x v="4600"/>
    <n v="7"/>
    <n v="0.2"/>
    <n v="58.46399999999997"/>
  </r>
  <r>
    <n v="6708"/>
    <s v="CA-2014-167724"/>
    <d v="2014-04-13T00:00:00"/>
    <d v="2014-04-18T00:00:00"/>
    <s v="Standard Class"/>
    <s v="BF-11170"/>
    <s v="Ben Ferrer"/>
    <s v="Home Office"/>
    <s v="United States"/>
    <x v="248"/>
    <x v="39"/>
    <n v="21215"/>
    <s v="East"/>
    <s v="OFF-LA-10002368"/>
    <s v="Office Supplies"/>
    <s v="Labels"/>
    <s v="Avery 479"/>
    <x v="1507"/>
    <n v="3"/>
    <n v="0"/>
    <n v="3.6017999999999999"/>
  </r>
  <r>
    <n v="6709"/>
    <s v="CA-2015-123141"/>
    <d v="2015-11-14T00:00:00"/>
    <d v="2015-11-19T00:00:00"/>
    <s v="Standard Class"/>
    <s v="GZ-14470"/>
    <s v="Gary Zandusky"/>
    <s v="Consumer"/>
    <s v="United States"/>
    <x v="482"/>
    <x v="27"/>
    <n v="87124"/>
    <s v="West"/>
    <s v="FUR-CH-10004287"/>
    <s v="Furniture"/>
    <s v="Chairs"/>
    <s v="SAFCO Arco Folding Chair"/>
    <x v="2214"/>
    <n v="4"/>
    <n v="0.2"/>
    <n v="99.431999999999931"/>
  </r>
  <r>
    <n v="6710"/>
    <s v="CA-2015-123141"/>
    <d v="2015-11-14T00:00:00"/>
    <d v="2015-11-19T00:00:00"/>
    <s v="Standard Class"/>
    <s v="GZ-14470"/>
    <s v="Gary Zandusky"/>
    <s v="Consumer"/>
    <s v="United States"/>
    <x v="482"/>
    <x v="27"/>
    <n v="87124"/>
    <s v="West"/>
    <s v="FUR-CH-10001891"/>
    <s v="Furniture"/>
    <s v="Chairs"/>
    <s v="Global Deluxe Office Fabric Chairs"/>
    <x v="286"/>
    <n v="3"/>
    <n v="0.2"/>
    <n v="20.155800000000013"/>
  </r>
  <r>
    <n v="6711"/>
    <s v="CA-2016-149503"/>
    <d v="2016-12-09T00:00:00"/>
    <d v="2016-12-12T00:00:00"/>
    <s v="First Class"/>
    <s v="SP-20650"/>
    <s v="Stephanie Phelps"/>
    <s v="Corporate"/>
    <s v="United States"/>
    <x v="280"/>
    <x v="1"/>
    <n v="95207"/>
    <s v="West"/>
    <s v="OFF-BI-10002133"/>
    <s v="Office Supplies"/>
    <s v="Binders"/>
    <s v="Wilson Jones Elliptical Ring 3 1/2&quot; Capacity Binders, 800 sheets"/>
    <x v="4601"/>
    <n v="8"/>
    <n v="0.2"/>
    <n v="99.295999999999978"/>
  </r>
  <r>
    <n v="6712"/>
    <s v="CA-2017-163069"/>
    <d v="2017-08-18T00:00:00"/>
    <d v="2017-08-21T00:00:00"/>
    <s v="Second Class"/>
    <s v="PJ-19015"/>
    <s v="Pauline Johnson"/>
    <s v="Consumer"/>
    <s v="United States"/>
    <x v="38"/>
    <x v="24"/>
    <n v="43229"/>
    <s v="East"/>
    <s v="OFF-AR-10001419"/>
    <s v="Office Supplies"/>
    <s v="Art"/>
    <s v="Newell 325"/>
    <x v="4541"/>
    <n v="3"/>
    <n v="0.2"/>
    <n v="1.2389999999999994"/>
  </r>
  <r>
    <n v="6713"/>
    <s v="CA-2017-107629"/>
    <d v="2017-12-14T00:00:00"/>
    <d v="2017-12-14T00:00:00"/>
    <s v="Same Day"/>
    <s v="DB-13060"/>
    <s v="Dave Brooks"/>
    <s v="Consumer"/>
    <s v="United States"/>
    <x v="242"/>
    <x v="10"/>
    <n v="60076"/>
    <s v="Central"/>
    <s v="FUR-FU-10002298"/>
    <s v="Furniture"/>
    <s v="Furnishings"/>
    <s v="Rubbermaid ClusterMat Chairmats, Mat Size- 66&quot; x 60&quot;, Lip 20&quot; x 11&quot; -90 Degree Angle"/>
    <x v="4602"/>
    <n v="6"/>
    <n v="0.6"/>
    <n v="-292.98719999999997"/>
  </r>
  <r>
    <n v="6714"/>
    <s v="CA-2017-107629"/>
    <d v="2017-12-14T00:00:00"/>
    <d v="2017-12-14T00:00:00"/>
    <s v="Same Day"/>
    <s v="DB-13060"/>
    <s v="Dave Brooks"/>
    <s v="Consumer"/>
    <s v="United States"/>
    <x v="242"/>
    <x v="10"/>
    <n v="60076"/>
    <s v="Central"/>
    <s v="FUR-FU-10004091"/>
    <s v="Furniture"/>
    <s v="Furnishings"/>
    <s v="Howard Miller 13&quot; Diameter Goldtone Round Wall Clock"/>
    <x v="4603"/>
    <n v="3"/>
    <n v="0.6"/>
    <n v="-26.755799999999994"/>
  </r>
  <r>
    <n v="6715"/>
    <s v="CA-2017-107629"/>
    <d v="2017-12-14T00:00:00"/>
    <d v="2017-12-14T00:00:00"/>
    <s v="Same Day"/>
    <s v="DB-13060"/>
    <s v="Dave Brooks"/>
    <s v="Consumer"/>
    <s v="United States"/>
    <x v="242"/>
    <x v="10"/>
    <n v="60076"/>
    <s v="Central"/>
    <s v="TEC-AC-10004510"/>
    <s v="Technology"/>
    <s v="Accessories"/>
    <s v="Logitech Desktop MK120 Mouse and keyboard Combo"/>
    <x v="4604"/>
    <n v="3"/>
    <n v="0.2"/>
    <n v="-4.908000000000003"/>
  </r>
  <r>
    <n v="6716"/>
    <s v="CA-2017-107629"/>
    <d v="2017-12-14T00:00:00"/>
    <d v="2017-12-14T00:00:00"/>
    <s v="Same Day"/>
    <s v="DB-13060"/>
    <s v="Dave Brooks"/>
    <s v="Consumer"/>
    <s v="United States"/>
    <x v="242"/>
    <x v="10"/>
    <n v="60076"/>
    <s v="Central"/>
    <s v="OFF-AR-10002987"/>
    <s v="Office Supplies"/>
    <s v="Art"/>
    <s v="Prismacolor Color Pencil Set"/>
    <x v="4605"/>
    <n v="6"/>
    <n v="0.2"/>
    <n v="24.998400000000011"/>
  </r>
  <r>
    <n v="6717"/>
    <s v="CA-2016-134789"/>
    <d v="2016-04-08T00:00:00"/>
    <d v="2016-04-15T00:00:00"/>
    <s v="Standard Class"/>
    <s v="CK-12325"/>
    <s v="Christine Kargatis"/>
    <s v="Home Office"/>
    <s v="United States"/>
    <x v="322"/>
    <x v="36"/>
    <n v="71901"/>
    <s v="South"/>
    <s v="OFF-FA-10002280"/>
    <s v="Office Supplies"/>
    <s v="Fasteners"/>
    <s v="Advantus Plastic Paper Clips"/>
    <x v="59"/>
    <n v="6"/>
    <n v="0"/>
    <n v="14.399999999999999"/>
  </r>
  <r>
    <n v="6718"/>
    <s v="CA-2016-134789"/>
    <d v="2016-04-08T00:00:00"/>
    <d v="2016-04-15T00:00:00"/>
    <s v="Standard Class"/>
    <s v="CK-12325"/>
    <s v="Christine Kargatis"/>
    <s v="Home Office"/>
    <s v="United States"/>
    <x v="322"/>
    <x v="36"/>
    <n v="71901"/>
    <s v="South"/>
    <s v="OFF-PA-10001934"/>
    <s v="Office Supplies"/>
    <s v="Paper"/>
    <s v="Xerox 1993"/>
    <x v="243"/>
    <n v="4"/>
    <n v="0"/>
    <n v="12.700800000000001"/>
  </r>
  <r>
    <n v="6719"/>
    <s v="CA-2016-134789"/>
    <d v="2016-04-08T00:00:00"/>
    <d v="2016-04-15T00:00:00"/>
    <s v="Standard Class"/>
    <s v="CK-12325"/>
    <s v="Christine Kargatis"/>
    <s v="Home Office"/>
    <s v="United States"/>
    <x v="322"/>
    <x v="36"/>
    <n v="71901"/>
    <s v="South"/>
    <s v="FUR-FU-10003268"/>
    <s v="Furniture"/>
    <s v="Furnishings"/>
    <s v="Eldon Radial Chair Mat for Low to Medium Pile Carpets"/>
    <x v="4606"/>
    <n v="4"/>
    <n v="0"/>
    <n v="31.983999999999995"/>
  </r>
  <r>
    <n v="6720"/>
    <s v="CA-2016-130442"/>
    <d v="2016-12-16T00:00:00"/>
    <d v="2016-12-19T00:00:00"/>
    <s v="First Class"/>
    <s v="SF-20065"/>
    <s v="Sandra Flanagan"/>
    <s v="Consumer"/>
    <s v="United States"/>
    <x v="483"/>
    <x v="3"/>
    <n v="27534"/>
    <s v="South"/>
    <s v="OFF-AP-10004859"/>
    <s v="Office Supplies"/>
    <s v="Appliances"/>
    <s v="Acco 6 Outlet Guardian Premium Surge Suppressor"/>
    <x v="4337"/>
    <n v="3"/>
    <n v="0.2"/>
    <n v="3.0576000000000008"/>
  </r>
  <r>
    <n v="6721"/>
    <s v="CA-2017-102974"/>
    <d v="2017-09-19T00:00:00"/>
    <d v="2017-09-24T00:00:00"/>
    <s v="Standard Class"/>
    <s v="DP-13105"/>
    <s v="Dave Poirier"/>
    <s v="Corporate"/>
    <s v="United States"/>
    <x v="1"/>
    <x v="1"/>
    <n v="90032"/>
    <s v="West"/>
    <s v="TEC-AC-10000057"/>
    <s v="Technology"/>
    <s v="Accessories"/>
    <s v="Microsoft Natural Ergonomic Keyboard 4000"/>
    <x v="179"/>
    <n v="5"/>
    <n v="0"/>
    <n v="31.489499999999992"/>
  </r>
  <r>
    <n v="6722"/>
    <s v="CA-2017-102974"/>
    <d v="2017-09-19T00:00:00"/>
    <d v="2017-09-24T00:00:00"/>
    <s v="Standard Class"/>
    <s v="DP-13105"/>
    <s v="Dave Poirier"/>
    <s v="Corporate"/>
    <s v="United States"/>
    <x v="1"/>
    <x v="1"/>
    <n v="90032"/>
    <s v="West"/>
    <s v="OFF-AR-10000914"/>
    <s v="Office Supplies"/>
    <s v="Art"/>
    <s v="Boston 16765 Mini Stand Up Battery Pencil Sharpener"/>
    <x v="4607"/>
    <n v="2"/>
    <n v="0"/>
    <n v="6.0632000000000019"/>
  </r>
  <r>
    <n v="6723"/>
    <s v="CA-2017-102974"/>
    <d v="2017-09-19T00:00:00"/>
    <d v="2017-09-24T00:00:00"/>
    <s v="Standard Class"/>
    <s v="DP-13105"/>
    <s v="Dave Poirier"/>
    <s v="Corporate"/>
    <s v="United States"/>
    <x v="1"/>
    <x v="1"/>
    <n v="90032"/>
    <s v="West"/>
    <s v="OFF-AR-10004956"/>
    <s v="Office Supplies"/>
    <s v="Art"/>
    <s v="Newell 33"/>
    <x v="80"/>
    <n v="3"/>
    <n v="0"/>
    <n v="4.8545999999999978"/>
  </r>
  <r>
    <n v="6724"/>
    <s v="US-2017-166394"/>
    <d v="2017-09-04T00:00:00"/>
    <d v="2017-09-06T00:00:00"/>
    <s v="Second Class"/>
    <s v="VM-21835"/>
    <s v="Vivian Mathis"/>
    <s v="Consumer"/>
    <s v="United States"/>
    <x v="462"/>
    <x v="38"/>
    <n v="3060"/>
    <s v="East"/>
    <s v="OFF-FA-10001843"/>
    <s v="Office Supplies"/>
    <s v="Fasteners"/>
    <s v="Staples"/>
    <x v="1471"/>
    <n v="6"/>
    <n v="0"/>
    <n v="6.9654000000000007"/>
  </r>
  <r>
    <n v="6725"/>
    <s v="CA-2016-128811"/>
    <d v="2016-09-12T00:00:00"/>
    <d v="2016-09-16T00:00:00"/>
    <s v="Standard Class"/>
    <s v="SF-20200"/>
    <s v="Sarah Foster"/>
    <s v="Consumer"/>
    <s v="United States"/>
    <x v="4"/>
    <x v="4"/>
    <n v="98103"/>
    <s v="West"/>
    <s v="OFF-FA-10000585"/>
    <s v="Office Supplies"/>
    <s v="Fasteners"/>
    <s v="OIC Bulk Pack Metal Binder Clips"/>
    <x v="4608"/>
    <n v="3"/>
    <n v="0"/>
    <n v="4.8162000000000003"/>
  </r>
  <r>
    <n v="6726"/>
    <s v="CA-2016-128811"/>
    <d v="2016-09-12T00:00:00"/>
    <d v="2016-09-16T00:00:00"/>
    <s v="Standard Class"/>
    <s v="SF-20200"/>
    <s v="Sarah Foster"/>
    <s v="Consumer"/>
    <s v="United States"/>
    <x v="4"/>
    <x v="4"/>
    <n v="98103"/>
    <s v="West"/>
    <s v="OFF-LA-10003720"/>
    <s v="Office Supplies"/>
    <s v="Labels"/>
    <s v="Avery 487"/>
    <x v="469"/>
    <n v="3"/>
    <n v="0"/>
    <n v="5.2028999999999996"/>
  </r>
  <r>
    <n v="6727"/>
    <s v="CA-2016-128811"/>
    <d v="2016-09-12T00:00:00"/>
    <d v="2016-09-16T00:00:00"/>
    <s v="Standard Class"/>
    <s v="SF-20200"/>
    <s v="Sarah Foster"/>
    <s v="Consumer"/>
    <s v="United States"/>
    <x v="4"/>
    <x v="4"/>
    <n v="98103"/>
    <s v="West"/>
    <s v="OFF-BI-10000301"/>
    <s v="Office Supplies"/>
    <s v="Binders"/>
    <s v="GBC Instant Report Kit"/>
    <x v="4609"/>
    <n v="4"/>
    <n v="0.2"/>
    <n v="7.7639999999999993"/>
  </r>
  <r>
    <n v="6728"/>
    <s v="CA-2017-145443"/>
    <d v="2017-08-10T00:00:00"/>
    <d v="2017-08-15T00:00:00"/>
    <s v="Second Class"/>
    <s v="SC-20695"/>
    <s v="Steve Chapman"/>
    <s v="Corporate"/>
    <s v="United States"/>
    <x v="102"/>
    <x v="14"/>
    <n v="47374"/>
    <s v="Central"/>
    <s v="OFF-PA-10003302"/>
    <s v="Office Supplies"/>
    <s v="Paper"/>
    <s v="Xerox 1906"/>
    <x v="932"/>
    <n v="5"/>
    <n v="0"/>
    <n v="83.283999999999992"/>
  </r>
  <r>
    <n v="6729"/>
    <s v="CA-2016-165827"/>
    <d v="2016-11-04T00:00:00"/>
    <d v="2016-11-09T00:00:00"/>
    <s v="Standard Class"/>
    <s v="MF-17665"/>
    <s v="Maureen Fritzler"/>
    <s v="Corporate"/>
    <s v="United States"/>
    <x v="100"/>
    <x v="2"/>
    <n v="33180"/>
    <s v="South"/>
    <s v="FUR-FU-10001889"/>
    <s v="Furniture"/>
    <s v="Furnishings"/>
    <s v="Ultra Door Pull Handle"/>
    <x v="4610"/>
    <n v="6"/>
    <n v="0.2"/>
    <n v="8.2055999999999987"/>
  </r>
  <r>
    <n v="6730"/>
    <s v="CA-2015-156734"/>
    <d v="2015-06-18T00:00:00"/>
    <d v="2015-06-20T00:00:00"/>
    <s v="First Class"/>
    <s v="BV-11245"/>
    <s v="Benjamin Venier"/>
    <s v="Corporate"/>
    <s v="United States"/>
    <x v="214"/>
    <x v="18"/>
    <n v="37167"/>
    <s v="South"/>
    <s v="OFF-BI-10002982"/>
    <s v="Office Supplies"/>
    <s v="Binders"/>
    <s v="Avery Self-Adhesive Photo Pockets for Polaroid Photos"/>
    <x v="4611"/>
    <n v="3"/>
    <n v="0.7"/>
    <n v="-4.4945999999999984"/>
  </r>
  <r>
    <n v="6731"/>
    <s v="CA-2015-156734"/>
    <d v="2015-06-18T00:00:00"/>
    <d v="2015-06-20T00:00:00"/>
    <s v="First Class"/>
    <s v="BV-11245"/>
    <s v="Benjamin Venier"/>
    <s v="Corporate"/>
    <s v="United States"/>
    <x v="214"/>
    <x v="18"/>
    <n v="37167"/>
    <s v="South"/>
    <s v="FUR-CH-10002965"/>
    <s v="Furniture"/>
    <s v="Chairs"/>
    <s v="Global Leather Highback Executive Chair with Pneumatic Height Adjustment, Black"/>
    <x v="4612"/>
    <n v="4"/>
    <n v="0.2"/>
    <n v="56.274400000000014"/>
  </r>
  <r>
    <n v="6732"/>
    <s v="CA-2015-156734"/>
    <d v="2015-06-18T00:00:00"/>
    <d v="2015-06-20T00:00:00"/>
    <s v="First Class"/>
    <s v="BV-11245"/>
    <s v="Benjamin Venier"/>
    <s v="Corporate"/>
    <s v="United States"/>
    <x v="214"/>
    <x v="18"/>
    <n v="37167"/>
    <s v="South"/>
    <s v="OFF-PA-10001937"/>
    <s v="Office Supplies"/>
    <s v="Paper"/>
    <s v="Xerox 21"/>
    <x v="561"/>
    <n v="4"/>
    <n v="0.2"/>
    <n v="7.2576000000000001"/>
  </r>
  <r>
    <n v="6733"/>
    <s v="CA-2014-120096"/>
    <d v="2014-07-04T00:00:00"/>
    <d v="2014-07-07T00:00:00"/>
    <s v="First Class"/>
    <s v="KE-16420"/>
    <s v="Katrina Edelman"/>
    <s v="Corporate"/>
    <s v="United States"/>
    <x v="34"/>
    <x v="22"/>
    <n v="80013"/>
    <s v="West"/>
    <s v="OFF-PA-10001977"/>
    <s v="Office Supplies"/>
    <s v="Paper"/>
    <s v="Xerox 194"/>
    <x v="3479"/>
    <n v="4"/>
    <n v="0.2"/>
    <n v="62.137599999999992"/>
  </r>
  <r>
    <n v="6734"/>
    <s v="CA-2014-120096"/>
    <d v="2014-07-04T00:00:00"/>
    <d v="2014-07-07T00:00:00"/>
    <s v="First Class"/>
    <s v="KE-16420"/>
    <s v="Katrina Edelman"/>
    <s v="Corporate"/>
    <s v="United States"/>
    <x v="34"/>
    <x v="22"/>
    <n v="80013"/>
    <s v="West"/>
    <s v="OFF-AP-10000692"/>
    <s v="Office Supplies"/>
    <s v="Appliances"/>
    <s v="Fellowes Mighty 8 Compact Surge Protector"/>
    <x v="4613"/>
    <n v="2"/>
    <n v="0.2"/>
    <n v="3.2432000000000016"/>
  </r>
  <r>
    <n v="6735"/>
    <s v="CA-2015-141754"/>
    <d v="2015-12-20T00:00:00"/>
    <d v="2015-12-25T00:00:00"/>
    <s v="Standard Class"/>
    <s v="EM-14200"/>
    <s v="Evan Minnotte"/>
    <s v="Home Office"/>
    <s v="United States"/>
    <x v="100"/>
    <x v="2"/>
    <n v="33142"/>
    <s v="South"/>
    <s v="OFF-LA-10004093"/>
    <s v="Office Supplies"/>
    <s v="Labels"/>
    <s v="Avery 486"/>
    <x v="3280"/>
    <n v="2"/>
    <n v="0.2"/>
    <n v="3.9473999999999996"/>
  </r>
  <r>
    <n v="6736"/>
    <s v="CA-2016-123358"/>
    <d v="2016-04-10T00:00:00"/>
    <d v="2016-04-17T00:00:00"/>
    <s v="Standard Class"/>
    <s v="BT-11680"/>
    <s v="Brian Thompson"/>
    <s v="Consumer"/>
    <s v="United States"/>
    <x v="8"/>
    <x v="1"/>
    <n v="94122"/>
    <s v="West"/>
    <s v="OFF-AP-10004980"/>
    <s v="Office Supplies"/>
    <s v="Appliances"/>
    <s v="3M Replacement Filter for Office Air Cleaner for 20' x 33' Room"/>
    <x v="4614"/>
    <n v="3"/>
    <n v="0"/>
    <n v="44.366400000000006"/>
  </r>
  <r>
    <n v="6737"/>
    <s v="CA-2016-123358"/>
    <d v="2016-04-10T00:00:00"/>
    <d v="2016-04-17T00:00:00"/>
    <s v="Standard Class"/>
    <s v="BT-11680"/>
    <s v="Brian Thompson"/>
    <s v="Consumer"/>
    <s v="United States"/>
    <x v="8"/>
    <x v="1"/>
    <n v="94122"/>
    <s v="West"/>
    <s v="OFF-ST-10001932"/>
    <s v="Office Supplies"/>
    <s v="Storage"/>
    <s v="Fellowes Staxonsteel Drawer Files"/>
    <x v="4404"/>
    <n v="3"/>
    <n v="0"/>
    <n v="81.131400000000014"/>
  </r>
  <r>
    <n v="6738"/>
    <s v="CA-2016-123358"/>
    <d v="2016-04-10T00:00:00"/>
    <d v="2016-04-17T00:00:00"/>
    <s v="Standard Class"/>
    <s v="BT-11680"/>
    <s v="Brian Thompson"/>
    <s v="Consumer"/>
    <s v="United States"/>
    <x v="8"/>
    <x v="1"/>
    <n v="94122"/>
    <s v="West"/>
    <s v="OFF-ST-10000636"/>
    <s v="Office Supplies"/>
    <s v="Storage"/>
    <s v="Rogers Profile Extra Capacity Storage Tub"/>
    <x v="4615"/>
    <n v="9"/>
    <n v="0"/>
    <n v="6.0263999999999918"/>
  </r>
  <r>
    <n v="6739"/>
    <s v="CA-2016-123358"/>
    <d v="2016-04-10T00:00:00"/>
    <d v="2016-04-17T00:00:00"/>
    <s v="Standard Class"/>
    <s v="BT-11680"/>
    <s v="Brian Thompson"/>
    <s v="Consumer"/>
    <s v="United States"/>
    <x v="8"/>
    <x v="1"/>
    <n v="94122"/>
    <s v="West"/>
    <s v="OFF-BI-10000069"/>
    <s v="Office Supplies"/>
    <s v="Binders"/>
    <s v="GBC Prepunched Paper, 19-Hole, for Binding Systems, 24-lb"/>
    <x v="4616"/>
    <n v="4"/>
    <n v="0.2"/>
    <n v="15.610399999999993"/>
  </r>
  <r>
    <n v="6740"/>
    <s v="CA-2014-144029"/>
    <d v="2014-05-26T00:00:00"/>
    <d v="2014-05-31T00:00:00"/>
    <s v="Standard Class"/>
    <s v="MM-18055"/>
    <s v="Michelle Moray"/>
    <s v="Consumer"/>
    <s v="United States"/>
    <x v="22"/>
    <x v="10"/>
    <n v="60623"/>
    <s v="Central"/>
    <s v="OFF-ST-10001837"/>
    <s v="Office Supplies"/>
    <s v="Storage"/>
    <s v="SAFCO Mobile Desk Side File, Wire Frame"/>
    <x v="4617"/>
    <n v="3"/>
    <n v="0.2"/>
    <n v="7.6968000000000032"/>
  </r>
  <r>
    <n v="6741"/>
    <s v="CA-2014-144029"/>
    <d v="2014-05-26T00:00:00"/>
    <d v="2014-05-31T00:00:00"/>
    <s v="Standard Class"/>
    <s v="MM-18055"/>
    <s v="Michelle Moray"/>
    <s v="Consumer"/>
    <s v="United States"/>
    <x v="22"/>
    <x v="10"/>
    <n v="60623"/>
    <s v="Central"/>
    <s v="FUR-CH-10003981"/>
    <s v="Furniture"/>
    <s v="Chairs"/>
    <s v="Global Commerce Series Low-Back Swivel/Tilt Chairs"/>
    <x v="4618"/>
    <n v="2"/>
    <n v="0.3"/>
    <n v="-5.1396000000000583"/>
  </r>
  <r>
    <n v="6742"/>
    <s v="CA-2014-144029"/>
    <d v="2014-05-26T00:00:00"/>
    <d v="2014-05-31T00:00:00"/>
    <s v="Standard Class"/>
    <s v="MM-18055"/>
    <s v="Michelle Moray"/>
    <s v="Consumer"/>
    <s v="United States"/>
    <x v="22"/>
    <x v="10"/>
    <n v="60623"/>
    <s v="Central"/>
    <s v="OFF-AR-10000716"/>
    <s v="Office Supplies"/>
    <s v="Art"/>
    <s v="DIXON Ticonderoga Erasable Checking Pencils"/>
    <x v="2569"/>
    <n v="3"/>
    <n v="0.2"/>
    <n v="3.1806000000000005"/>
  </r>
  <r>
    <n v="6743"/>
    <s v="US-2017-101784"/>
    <d v="2017-07-06T00:00:00"/>
    <d v="2017-07-11T00:00:00"/>
    <s v="Standard Class"/>
    <s v="PO-18850"/>
    <s v="Patrick O'Brill"/>
    <s v="Consumer"/>
    <s v="United States"/>
    <x v="1"/>
    <x v="1"/>
    <n v="90008"/>
    <s v="West"/>
    <s v="FUR-CH-10001146"/>
    <s v="Furniture"/>
    <s v="Chairs"/>
    <s v="Global Task Chair, Black"/>
    <x v="4619"/>
    <n v="3"/>
    <n v="0.2"/>
    <n v="-13.740299999999994"/>
  </r>
  <r>
    <n v="6744"/>
    <s v="CA-2015-156923"/>
    <d v="2015-02-16T00:00:00"/>
    <d v="2015-02-20T00:00:00"/>
    <s v="Standard Class"/>
    <s v="SP-20860"/>
    <s v="Sung Pak"/>
    <s v="Corporate"/>
    <s v="United States"/>
    <x v="18"/>
    <x v="38"/>
    <n v="3820"/>
    <s v="East"/>
    <s v="OFF-PA-10002751"/>
    <s v="Office Supplies"/>
    <s v="Paper"/>
    <s v="Xerox 1920"/>
    <x v="1211"/>
    <n v="6"/>
    <n v="0"/>
    <n v="16.146000000000001"/>
  </r>
  <r>
    <n v="6745"/>
    <s v="CA-2017-111269"/>
    <d v="2017-06-16T00:00:00"/>
    <d v="2017-06-18T00:00:00"/>
    <s v="Second Class"/>
    <s v="CS-12355"/>
    <s v="Christine Sundaresam"/>
    <s v="Consumer"/>
    <s v="United States"/>
    <x v="65"/>
    <x v="24"/>
    <n v="43017"/>
    <s v="East"/>
    <s v="TEC-AC-10001606"/>
    <s v="Technology"/>
    <s v="Accessories"/>
    <s v="Logitech Wireless Performance Mouse MX for PC and Mac"/>
    <x v="4620"/>
    <n v="6"/>
    <n v="0.2"/>
    <n v="107.98920000000001"/>
  </r>
  <r>
    <n v="6746"/>
    <s v="CA-2017-111269"/>
    <d v="2017-06-16T00:00:00"/>
    <d v="2017-06-18T00:00:00"/>
    <s v="Second Class"/>
    <s v="CS-12355"/>
    <s v="Christine Sundaresam"/>
    <s v="Consumer"/>
    <s v="United States"/>
    <x v="65"/>
    <x v="24"/>
    <n v="43017"/>
    <s v="East"/>
    <s v="OFF-AR-10001427"/>
    <s v="Office Supplies"/>
    <s v="Art"/>
    <s v="Newell 330"/>
    <x v="100"/>
    <n v="5"/>
    <n v="0.2"/>
    <n v="1.7940000000000005"/>
  </r>
  <r>
    <n v="6747"/>
    <s v="CA-2017-159156"/>
    <d v="2017-11-13T00:00:00"/>
    <d v="2017-11-16T00:00:00"/>
    <s v="First Class"/>
    <s v="KB-16600"/>
    <s v="Ken Brennan"/>
    <s v="Corporate"/>
    <s v="United States"/>
    <x v="20"/>
    <x v="15"/>
    <n v="10009"/>
    <s v="East"/>
    <s v="TEC-PH-10004389"/>
    <s v="Technology"/>
    <s v="Phones"/>
    <s v="Nokia Lumia 925"/>
    <x v="3211"/>
    <n v="5"/>
    <n v="0"/>
    <n v="163.78700000000003"/>
  </r>
  <r>
    <n v="6748"/>
    <s v="CA-2017-100230"/>
    <d v="2017-12-11T00:00:00"/>
    <d v="2017-12-15T00:00:00"/>
    <s v="Standard Class"/>
    <s v="AA-10375"/>
    <s v="Allen Armold"/>
    <s v="Consumer"/>
    <s v="United States"/>
    <x v="20"/>
    <x v="15"/>
    <n v="10035"/>
    <s v="East"/>
    <s v="OFF-BI-10002498"/>
    <s v="Office Supplies"/>
    <s v="Binders"/>
    <s v="Clear Mylar Reinforcing Strips"/>
    <x v="3652"/>
    <n v="1"/>
    <n v="0.2"/>
    <n v="5.0462999999999996"/>
  </r>
  <r>
    <n v="6749"/>
    <s v="CA-2017-100230"/>
    <d v="2017-12-11T00:00:00"/>
    <d v="2017-12-15T00:00:00"/>
    <s v="Standard Class"/>
    <s v="AA-10375"/>
    <s v="Allen Armold"/>
    <s v="Consumer"/>
    <s v="United States"/>
    <x v="20"/>
    <x v="15"/>
    <n v="10035"/>
    <s v="East"/>
    <s v="OFF-PA-10002245"/>
    <s v="Office Supplies"/>
    <s v="Paper"/>
    <s v="Xerox 1895"/>
    <x v="1465"/>
    <n v="3"/>
    <n v="0"/>
    <n v="8.0730000000000004"/>
  </r>
  <r>
    <n v="6750"/>
    <s v="CA-2017-100230"/>
    <d v="2017-12-11T00:00:00"/>
    <d v="2017-12-15T00:00:00"/>
    <s v="Standard Class"/>
    <s v="AA-10375"/>
    <s v="Allen Armold"/>
    <s v="Consumer"/>
    <s v="United States"/>
    <x v="20"/>
    <x v="15"/>
    <n v="10035"/>
    <s v="East"/>
    <s v="TEC-PH-10004522"/>
    <s v="Technology"/>
    <s v="Phones"/>
    <s v="Dexim XPower Skin Super-Thin Power Case for iPhone 5 - Black"/>
    <x v="4621"/>
    <n v="2"/>
    <n v="0"/>
    <n v="29.245000000000005"/>
  </r>
  <r>
    <n v="6751"/>
    <s v="CA-2016-154767"/>
    <d v="2016-06-28T00:00:00"/>
    <d v="2016-06-30T00:00:00"/>
    <s v="Second Class"/>
    <s v="BP-11155"/>
    <s v="Becky Pak"/>
    <s v="Consumer"/>
    <s v="United States"/>
    <x v="267"/>
    <x v="30"/>
    <n v="7501"/>
    <s v="East"/>
    <s v="FUR-CH-10003535"/>
    <s v="Furniture"/>
    <s v="Chairs"/>
    <s v="Global Armless Task Chair, Royal Blue"/>
    <x v="4331"/>
    <n v="2"/>
    <n v="0"/>
    <n v="20.733199999999997"/>
  </r>
  <r>
    <n v="6752"/>
    <s v="CA-2016-154767"/>
    <d v="2016-06-28T00:00:00"/>
    <d v="2016-06-30T00:00:00"/>
    <s v="Second Class"/>
    <s v="BP-11155"/>
    <s v="Becky Pak"/>
    <s v="Consumer"/>
    <s v="United States"/>
    <x v="267"/>
    <x v="30"/>
    <n v="7501"/>
    <s v="East"/>
    <s v="OFF-AP-10000595"/>
    <s v="Office Supplies"/>
    <s v="Appliances"/>
    <s v="Disposable Triple-Filter Dust Bags"/>
    <x v="4622"/>
    <n v="2"/>
    <n v="0"/>
    <n v="2.2724000000000002"/>
  </r>
  <r>
    <n v="6753"/>
    <s v="CA-2016-154767"/>
    <d v="2016-06-28T00:00:00"/>
    <d v="2016-06-30T00:00:00"/>
    <s v="Second Class"/>
    <s v="BP-11155"/>
    <s v="Becky Pak"/>
    <s v="Consumer"/>
    <s v="United States"/>
    <x v="267"/>
    <x v="30"/>
    <n v="7501"/>
    <s v="East"/>
    <s v="OFF-PA-10003039"/>
    <s v="Office Supplies"/>
    <s v="Paper"/>
    <s v="Xerox 1960"/>
    <x v="1168"/>
    <n v="2"/>
    <n v="0"/>
    <n v="27.881999999999998"/>
  </r>
  <r>
    <n v="6754"/>
    <s v="CA-2016-154767"/>
    <d v="2016-06-28T00:00:00"/>
    <d v="2016-06-30T00:00:00"/>
    <s v="Second Class"/>
    <s v="BP-11155"/>
    <s v="Becky Pak"/>
    <s v="Consumer"/>
    <s v="United States"/>
    <x v="267"/>
    <x v="30"/>
    <n v="7501"/>
    <s v="East"/>
    <s v="OFF-BI-10002003"/>
    <s v="Office Supplies"/>
    <s v="Binders"/>
    <s v="Ibico Presentation Index for Binding Systems"/>
    <x v="4623"/>
    <n v="2"/>
    <n v="0"/>
    <n v="3.7412000000000001"/>
  </r>
  <r>
    <n v="6755"/>
    <s v="CA-2016-154767"/>
    <d v="2016-06-28T00:00:00"/>
    <d v="2016-06-30T00:00:00"/>
    <s v="Second Class"/>
    <s v="BP-11155"/>
    <s v="Becky Pak"/>
    <s v="Consumer"/>
    <s v="United States"/>
    <x v="267"/>
    <x v="30"/>
    <n v="7501"/>
    <s v="East"/>
    <s v="OFF-AP-10002311"/>
    <s v="Office Supplies"/>
    <s v="Appliances"/>
    <s v="Holmes Replacement Filter for HEPA Air Cleaner, Very Large Room, HEPA Filter"/>
    <x v="4624"/>
    <n v="4"/>
    <n v="0"/>
    <n v="121.10560000000001"/>
  </r>
  <r>
    <n v="6756"/>
    <s v="CA-2017-124205"/>
    <d v="2017-09-15T00:00:00"/>
    <d v="2017-09-19T00:00:00"/>
    <s v="Standard Class"/>
    <s v="TC-21145"/>
    <s v="Theresa Coyne"/>
    <s v="Corporate"/>
    <s v="United States"/>
    <x v="80"/>
    <x v="30"/>
    <n v="8701"/>
    <s v="East"/>
    <s v="FUR-FU-10002445"/>
    <s v="Furniture"/>
    <s v="Furnishings"/>
    <s v="DAX Two-Tone Rosewood/Black Document Frame, Desktop, 5 x 7"/>
    <x v="4625"/>
    <n v="5"/>
    <n v="0"/>
    <n v="18.960000000000004"/>
  </r>
  <r>
    <n v="6757"/>
    <s v="CA-2017-124205"/>
    <d v="2017-09-15T00:00:00"/>
    <d v="2017-09-19T00:00:00"/>
    <s v="Standard Class"/>
    <s v="TC-21145"/>
    <s v="Theresa Coyne"/>
    <s v="Corporate"/>
    <s v="United States"/>
    <x v="80"/>
    <x v="30"/>
    <n v="8701"/>
    <s v="East"/>
    <s v="FUR-CH-10003606"/>
    <s v="Furniture"/>
    <s v="Chairs"/>
    <s v="SAFCO Folding Chair Trolley"/>
    <x v="4626"/>
    <n v="4"/>
    <n v="0"/>
    <n v="143.62880000000001"/>
  </r>
  <r>
    <n v="6758"/>
    <s v="CA-2017-124205"/>
    <d v="2017-09-15T00:00:00"/>
    <d v="2017-09-19T00:00:00"/>
    <s v="Standard Class"/>
    <s v="TC-21145"/>
    <s v="Theresa Coyne"/>
    <s v="Corporate"/>
    <s v="United States"/>
    <x v="80"/>
    <x v="30"/>
    <n v="8701"/>
    <s v="East"/>
    <s v="TEC-PH-10002115"/>
    <s v="Technology"/>
    <s v="Phones"/>
    <s v="Plantronics 81402"/>
    <x v="4627"/>
    <n v="6"/>
    <n v="0"/>
    <n v="102.94440000000002"/>
  </r>
  <r>
    <n v="6759"/>
    <s v="CA-2017-124205"/>
    <d v="2017-09-15T00:00:00"/>
    <d v="2017-09-19T00:00:00"/>
    <s v="Standard Class"/>
    <s v="TC-21145"/>
    <s v="Theresa Coyne"/>
    <s v="Corporate"/>
    <s v="United States"/>
    <x v="80"/>
    <x v="30"/>
    <n v="8701"/>
    <s v="East"/>
    <s v="OFF-ST-10000934"/>
    <s v="Office Supplies"/>
    <s v="Storage"/>
    <s v="Contico 72&quot;H Heavy-Duty Storage System"/>
    <x v="3411"/>
    <n v="2"/>
    <n v="0"/>
    <n v="0"/>
  </r>
  <r>
    <n v="6760"/>
    <s v="CA-2017-165715"/>
    <d v="2017-12-02T00:00:00"/>
    <d v="2017-12-08T00:00:00"/>
    <s v="Standard Class"/>
    <s v="BG-11035"/>
    <s v="Barry Gonzalez"/>
    <s v="Consumer"/>
    <s v="United States"/>
    <x v="247"/>
    <x v="3"/>
    <n v="27405"/>
    <s v="South"/>
    <s v="OFF-AR-10003903"/>
    <s v="Office Supplies"/>
    <s v="Art"/>
    <s v="Sanford 52201 APSCO Electric Pencil Sharpener"/>
    <x v="3388"/>
    <n v="1"/>
    <n v="0.2"/>
    <n v="2.4581999999999997"/>
  </r>
  <r>
    <n v="6761"/>
    <s v="CA-2017-100636"/>
    <d v="2017-06-26T00:00:00"/>
    <d v="2017-06-30T00:00:00"/>
    <s v="Standard Class"/>
    <s v="DO-13435"/>
    <s v="Denny Ordway"/>
    <s v="Consumer"/>
    <s v="United States"/>
    <x v="20"/>
    <x v="15"/>
    <n v="10035"/>
    <s v="East"/>
    <s v="OFF-ST-10004123"/>
    <s v="Office Supplies"/>
    <s v="Storage"/>
    <s v="Safco Industrial Wire Shelving System"/>
    <x v="1050"/>
    <n v="3"/>
    <n v="0"/>
    <n v="0"/>
  </r>
  <r>
    <n v="6762"/>
    <s v="CA-2016-162943"/>
    <d v="2016-07-24T00:00:00"/>
    <d v="2016-07-26T00:00:00"/>
    <s v="Second Class"/>
    <s v="DB-12970"/>
    <s v="Darren Budd"/>
    <s v="Corporate"/>
    <s v="United States"/>
    <x v="20"/>
    <x v="15"/>
    <n v="10035"/>
    <s v="East"/>
    <s v="FUR-CH-10001708"/>
    <s v="Furniture"/>
    <s v="Chairs"/>
    <s v="Office Star - Contemporary Swivel Chair with Padded Adjustable Arms and Flex Back"/>
    <x v="4628"/>
    <n v="2"/>
    <n v="0.1"/>
    <n v="31.015599999999978"/>
  </r>
  <r>
    <n v="6763"/>
    <s v="CA-2016-144764"/>
    <d v="2016-09-02T00:00:00"/>
    <d v="2016-09-08T00:00:00"/>
    <s v="Standard Class"/>
    <s v="RL-19615"/>
    <s v="Rob Lucas"/>
    <s v="Consumer"/>
    <s v="United States"/>
    <x v="22"/>
    <x v="10"/>
    <n v="60623"/>
    <s v="Central"/>
    <s v="OFF-LA-10000240"/>
    <s v="Office Supplies"/>
    <s v="Labels"/>
    <s v="Self-Adhesive Address Labels for Typewriters by Universal"/>
    <x v="3204"/>
    <n v="5"/>
    <n v="0.2"/>
    <n v="9.8685000000000009"/>
  </r>
  <r>
    <n v="6764"/>
    <s v="CA-2016-144764"/>
    <d v="2016-09-02T00:00:00"/>
    <d v="2016-09-08T00:00:00"/>
    <s v="Standard Class"/>
    <s v="RL-19615"/>
    <s v="Rob Lucas"/>
    <s v="Consumer"/>
    <s v="United States"/>
    <x v="22"/>
    <x v="10"/>
    <n v="60623"/>
    <s v="Central"/>
    <s v="OFF-ST-10002485"/>
    <s v="Office Supplies"/>
    <s v="Storage"/>
    <s v="Rogers Deluxe File Chest"/>
    <x v="2083"/>
    <n v="2"/>
    <n v="0.2"/>
    <n v="-8.3524000000000012"/>
  </r>
  <r>
    <n v="6765"/>
    <s v="CA-2016-144764"/>
    <d v="2016-09-02T00:00:00"/>
    <d v="2016-09-08T00:00:00"/>
    <s v="Standard Class"/>
    <s v="RL-19615"/>
    <s v="Rob Lucas"/>
    <s v="Consumer"/>
    <s v="United States"/>
    <x v="22"/>
    <x v="10"/>
    <n v="60623"/>
    <s v="Central"/>
    <s v="TEC-MA-10003230"/>
    <s v="Technology"/>
    <s v="Machines"/>
    <s v="Okidata C610n Printer"/>
    <x v="4629"/>
    <n v="3"/>
    <n v="0.3"/>
    <n v="-19.470000000000141"/>
  </r>
  <r>
    <n v="6766"/>
    <s v="CA-2017-100615"/>
    <d v="2017-04-20T00:00:00"/>
    <d v="2017-04-24T00:00:00"/>
    <s v="Standard Class"/>
    <s v="SJ-20215"/>
    <s v="Sarah Jordon"/>
    <s v="Consumer"/>
    <s v="United States"/>
    <x v="22"/>
    <x v="10"/>
    <n v="60653"/>
    <s v="Central"/>
    <s v="FUR-CH-10002602"/>
    <s v="Furniture"/>
    <s v="Chairs"/>
    <s v="DMI Arturo Collection Mission-style Design Wood Chair"/>
    <x v="2613"/>
    <n v="3"/>
    <n v="0.3"/>
    <n v="-18.117599999999996"/>
  </r>
  <r>
    <n v="6767"/>
    <s v="CA-2017-100615"/>
    <d v="2017-04-20T00:00:00"/>
    <d v="2017-04-24T00:00:00"/>
    <s v="Standard Class"/>
    <s v="SJ-20215"/>
    <s v="Sarah Jordon"/>
    <s v="Consumer"/>
    <s v="United States"/>
    <x v="22"/>
    <x v="10"/>
    <n v="60653"/>
    <s v="Central"/>
    <s v="OFF-AR-10001683"/>
    <s v="Office Supplies"/>
    <s v="Art"/>
    <s v="Lumber Crayons"/>
    <x v="33"/>
    <n v="2"/>
    <n v="0.2"/>
    <n v="3.5460000000000007"/>
  </r>
  <r>
    <n v="6768"/>
    <s v="CA-2017-100615"/>
    <d v="2017-04-20T00:00:00"/>
    <d v="2017-04-24T00:00:00"/>
    <s v="Standard Class"/>
    <s v="SJ-20215"/>
    <s v="Sarah Jordon"/>
    <s v="Consumer"/>
    <s v="United States"/>
    <x v="22"/>
    <x v="10"/>
    <n v="60653"/>
    <s v="Central"/>
    <s v="FUR-FU-10002456"/>
    <s v="Furniture"/>
    <s v="Furnishings"/>
    <s v="Master Caster Door Stop, Large Neon Orange"/>
    <x v="4630"/>
    <n v="5"/>
    <n v="0.6"/>
    <n v="-6.1879999999999988"/>
  </r>
  <r>
    <n v="6769"/>
    <s v="CA-2014-109302"/>
    <d v="2014-08-12T00:00:00"/>
    <d v="2014-08-16T00:00:00"/>
    <s v="Standard Class"/>
    <s v="CS-12175"/>
    <s v="Charles Sheldon"/>
    <s v="Corporate"/>
    <s v="United States"/>
    <x v="80"/>
    <x v="30"/>
    <n v="8701"/>
    <s v="East"/>
    <s v="OFF-BI-10002854"/>
    <s v="Office Supplies"/>
    <s v="Binders"/>
    <s v="Performers Binder/Pad Holder, Black"/>
    <x v="4631"/>
    <n v="7"/>
    <n v="0"/>
    <n v="98.105000000000004"/>
  </r>
  <r>
    <n v="6770"/>
    <s v="CA-2017-139787"/>
    <d v="2017-09-19T00:00:00"/>
    <d v="2017-09-23T00:00:00"/>
    <s v="Standard Class"/>
    <s v="JP-16135"/>
    <s v="Julie Prescott"/>
    <s v="Home Office"/>
    <s v="United States"/>
    <x v="38"/>
    <x v="32"/>
    <n v="31907"/>
    <s v="South"/>
    <s v="OFF-AR-10002445"/>
    <s v="Office Supplies"/>
    <s v="Art"/>
    <s v="SANFORD Major Accent Highlighters"/>
    <x v="3826"/>
    <n v="5"/>
    <n v="0"/>
    <n v="13.452000000000002"/>
  </r>
  <r>
    <n v="6771"/>
    <s v="CA-2017-139402"/>
    <d v="2017-12-09T00:00:00"/>
    <d v="2017-12-13T00:00:00"/>
    <s v="Standard Class"/>
    <s v="NC-18535"/>
    <s v="Nick Crebassa"/>
    <s v="Corporate"/>
    <s v="United States"/>
    <x v="42"/>
    <x v="16"/>
    <n v="85023"/>
    <s v="West"/>
    <s v="OFF-PA-10004359"/>
    <s v="Office Supplies"/>
    <s v="Paper"/>
    <s v="Multicolor Computer Printout Paper"/>
    <x v="1257"/>
    <n v="5"/>
    <n v="0.2"/>
    <n v="146.79"/>
  </r>
  <r>
    <n v="6772"/>
    <s v="CA-2017-139402"/>
    <d v="2017-12-09T00:00:00"/>
    <d v="2017-12-13T00:00:00"/>
    <s v="Standard Class"/>
    <s v="NC-18535"/>
    <s v="Nick Crebassa"/>
    <s v="Corporate"/>
    <s v="United States"/>
    <x v="42"/>
    <x v="16"/>
    <n v="85023"/>
    <s v="West"/>
    <s v="OFF-BI-10000279"/>
    <s v="Office Supplies"/>
    <s v="Binders"/>
    <s v="Acco Recycled 2&quot; Capacity Laser Printer Hanging Data Binders"/>
    <x v="4632"/>
    <n v="3"/>
    <n v="0.7"/>
    <n v="-9.9704999999999977"/>
  </r>
  <r>
    <n v="6773"/>
    <s v="CA-2016-119018"/>
    <d v="2016-11-04T00:00:00"/>
    <d v="2016-11-08T00:00:00"/>
    <s v="Standard Class"/>
    <s v="CW-11905"/>
    <s v="Carl Weiss"/>
    <s v="Home Office"/>
    <s v="United States"/>
    <x v="1"/>
    <x v="1"/>
    <n v="90004"/>
    <s v="West"/>
    <s v="OFF-BI-10003314"/>
    <s v="Office Supplies"/>
    <s v="Binders"/>
    <s v="Tuff Stuff Recycled Round Ring Binders"/>
    <x v="326"/>
    <n v="2"/>
    <n v="0.2"/>
    <n v="2.7956000000000003"/>
  </r>
  <r>
    <n v="6774"/>
    <s v="CA-2016-119018"/>
    <d v="2016-11-04T00:00:00"/>
    <d v="2016-11-08T00:00:00"/>
    <s v="Standard Class"/>
    <s v="CW-11905"/>
    <s v="Carl Weiss"/>
    <s v="Home Office"/>
    <s v="United States"/>
    <x v="1"/>
    <x v="1"/>
    <n v="90004"/>
    <s v="West"/>
    <s v="OFF-BI-10000494"/>
    <s v="Office Supplies"/>
    <s v="Binders"/>
    <s v="Acco Economy Flexible Poly Round Ring Binder"/>
    <x v="4633"/>
    <n v="1"/>
    <n v="0.2"/>
    <n v="1.3049999999999997"/>
  </r>
  <r>
    <n v="6775"/>
    <s v="CA-2016-119018"/>
    <d v="2016-11-04T00:00:00"/>
    <d v="2016-11-08T00:00:00"/>
    <s v="Standard Class"/>
    <s v="CW-11905"/>
    <s v="Carl Weiss"/>
    <s v="Home Office"/>
    <s v="United States"/>
    <x v="1"/>
    <x v="1"/>
    <n v="90004"/>
    <s v="West"/>
    <s v="OFF-PA-10000295"/>
    <s v="Office Supplies"/>
    <s v="Paper"/>
    <s v="Xerox 229"/>
    <x v="789"/>
    <n v="6"/>
    <n v="0"/>
    <n v="18.662400000000002"/>
  </r>
  <r>
    <n v="6776"/>
    <s v="CA-2015-105361"/>
    <d v="2015-03-29T00:00:00"/>
    <d v="2015-04-04T00:00:00"/>
    <s v="Standard Class"/>
    <s v="CM-12115"/>
    <s v="Chad McGuire"/>
    <s v="Consumer"/>
    <s v="United States"/>
    <x v="20"/>
    <x v="15"/>
    <n v="10024"/>
    <s v="East"/>
    <s v="OFF-PA-10002615"/>
    <s v="Office Supplies"/>
    <s v="Paper"/>
    <s v="Ampad Gold Fibre Wirebound Steno Books, 6&quot; x 9&quot;, Gregg Ruled"/>
    <x v="4634"/>
    <n v="4"/>
    <n v="0"/>
    <n v="8.1143999999999998"/>
  </r>
  <r>
    <n v="6777"/>
    <s v="US-2016-152373"/>
    <d v="2016-09-05T00:00:00"/>
    <d v="2016-09-11T00:00:00"/>
    <s v="Standard Class"/>
    <s v="PT-19090"/>
    <s v="Pete Takahito"/>
    <s v="Consumer"/>
    <s v="United States"/>
    <x v="52"/>
    <x v="5"/>
    <n v="78207"/>
    <s v="Central"/>
    <s v="OFF-ST-10003479"/>
    <s v="Office Supplies"/>
    <s v="Storage"/>
    <s v="Eldon Base for stackable storage shelf, platinum"/>
    <x v="4635"/>
    <n v="3"/>
    <n v="0.2"/>
    <n v="-17.523000000000014"/>
  </r>
  <r>
    <n v="6778"/>
    <s v="US-2017-166037"/>
    <d v="2017-01-28T00:00:00"/>
    <d v="2017-02-01T00:00:00"/>
    <s v="Standard Class"/>
    <s v="CL-12700"/>
    <s v="Craig Leslie"/>
    <s v="Home Office"/>
    <s v="United States"/>
    <x v="20"/>
    <x v="15"/>
    <n v="10009"/>
    <s v="East"/>
    <s v="TEC-AC-10002800"/>
    <s v="Technology"/>
    <s v="Accessories"/>
    <s v="Plantronics Audio 478 Stereo USB Headset"/>
    <x v="4636"/>
    <n v="9"/>
    <n v="0"/>
    <n v="157.46849999999998"/>
  </r>
  <r>
    <n v="6779"/>
    <s v="US-2016-147711"/>
    <d v="2016-09-03T00:00:00"/>
    <d v="2016-09-08T00:00:00"/>
    <s v="Second Class"/>
    <s v="HF-14995"/>
    <s v="Herbert Flentye"/>
    <s v="Consumer"/>
    <s v="United States"/>
    <x v="248"/>
    <x v="39"/>
    <n v="21215"/>
    <s v="East"/>
    <s v="FUR-BO-10003159"/>
    <s v="Furniture"/>
    <s v="Bookcases"/>
    <s v="Sauder Camden County Collection Libraries, Planked Cherry Finish"/>
    <x v="4637"/>
    <n v="3"/>
    <n v="0"/>
    <n v="31.044599999999974"/>
  </r>
  <r>
    <n v="6780"/>
    <s v="US-2016-147711"/>
    <d v="2016-09-03T00:00:00"/>
    <d v="2016-09-08T00:00:00"/>
    <s v="Second Class"/>
    <s v="HF-14995"/>
    <s v="Herbert Flentye"/>
    <s v="Consumer"/>
    <s v="United States"/>
    <x v="248"/>
    <x v="39"/>
    <n v="21215"/>
    <s v="East"/>
    <s v="FUR-FU-10002364"/>
    <s v="Furniture"/>
    <s v="Furnishings"/>
    <s v="Eldon Expressions Wood Desk Accessories, Oak"/>
    <x v="1816"/>
    <n v="2"/>
    <n v="0"/>
    <n v="4.2803999999999984"/>
  </r>
  <r>
    <n v="6781"/>
    <s v="US-2016-147711"/>
    <d v="2016-09-03T00:00:00"/>
    <d v="2016-09-08T00:00:00"/>
    <s v="Second Class"/>
    <s v="HF-14995"/>
    <s v="Herbert Flentye"/>
    <s v="Consumer"/>
    <s v="United States"/>
    <x v="248"/>
    <x v="39"/>
    <n v="21215"/>
    <s v="East"/>
    <s v="OFF-BI-10003350"/>
    <s v="Office Supplies"/>
    <s v="Binders"/>
    <s v="Acco Expandable Hanging Binders"/>
    <x v="1030"/>
    <n v="2"/>
    <n v="0"/>
    <n v="5.8695999999999993"/>
  </r>
  <r>
    <n v="6782"/>
    <s v="US-2016-147711"/>
    <d v="2016-09-03T00:00:00"/>
    <d v="2016-09-08T00:00:00"/>
    <s v="Second Class"/>
    <s v="HF-14995"/>
    <s v="Herbert Flentye"/>
    <s v="Consumer"/>
    <s v="United States"/>
    <x v="248"/>
    <x v="39"/>
    <n v="21215"/>
    <s v="East"/>
    <s v="OFF-LA-10004093"/>
    <s v="Office Supplies"/>
    <s v="Labels"/>
    <s v="Avery 486"/>
    <x v="2037"/>
    <n v="8"/>
    <n v="0"/>
    <n v="27.485599999999998"/>
  </r>
  <r>
    <n v="6783"/>
    <s v="CA-2017-121293"/>
    <d v="2017-07-25T00:00:00"/>
    <d v="2017-07-28T00:00:00"/>
    <s v="Second Class"/>
    <s v="JC-15775"/>
    <s v="John Castell"/>
    <s v="Consumer"/>
    <s v="United States"/>
    <x v="10"/>
    <x v="9"/>
    <n v="19143"/>
    <s v="East"/>
    <s v="FUR-FU-10000732"/>
    <s v="Furniture"/>
    <s v="Furnishings"/>
    <s v="Eldon 200 Class Desk Accessories"/>
    <x v="4638"/>
    <n v="4"/>
    <n v="0.2"/>
    <n v="3.0143999999999984"/>
  </r>
  <r>
    <n v="6784"/>
    <s v="CA-2017-121293"/>
    <d v="2017-07-25T00:00:00"/>
    <d v="2017-07-28T00:00:00"/>
    <s v="Second Class"/>
    <s v="JC-15775"/>
    <s v="John Castell"/>
    <s v="Consumer"/>
    <s v="United States"/>
    <x v="10"/>
    <x v="9"/>
    <n v="19143"/>
    <s v="East"/>
    <s v="OFF-SU-10004884"/>
    <s v="Office Supplies"/>
    <s v="Supplies"/>
    <s v="Acme Galleria Hot Forged Steel Scissors with Colored Handles"/>
    <x v="4639"/>
    <n v="3"/>
    <n v="0.2"/>
    <n v="4.2470999999999943"/>
  </r>
  <r>
    <n v="6785"/>
    <s v="CA-2017-121293"/>
    <d v="2017-07-25T00:00:00"/>
    <d v="2017-07-28T00:00:00"/>
    <s v="Second Class"/>
    <s v="JC-15775"/>
    <s v="John Castell"/>
    <s v="Consumer"/>
    <s v="United States"/>
    <x v="10"/>
    <x v="9"/>
    <n v="19143"/>
    <s v="East"/>
    <s v="FUR-TA-10001771"/>
    <s v="Furniture"/>
    <s v="Tables"/>
    <s v="Bush Cubix Conference Tables, Fully Assembled"/>
    <x v="4640"/>
    <n v="1"/>
    <n v="0.4"/>
    <n v="-34.646999999999991"/>
  </r>
  <r>
    <n v="6786"/>
    <s v="CA-2017-121293"/>
    <d v="2017-07-25T00:00:00"/>
    <d v="2017-07-28T00:00:00"/>
    <s v="Second Class"/>
    <s v="JC-15775"/>
    <s v="John Castell"/>
    <s v="Consumer"/>
    <s v="United States"/>
    <x v="10"/>
    <x v="9"/>
    <n v="19143"/>
    <s v="East"/>
    <s v="OFF-ST-10000060"/>
    <s v="Office Supplies"/>
    <s v="Storage"/>
    <s v="Fellowes Bankers Box Staxonsteel Drawer File/Stacking System"/>
    <x v="4641"/>
    <n v="5"/>
    <n v="0.2"/>
    <n v="-25.992000000000004"/>
  </r>
  <r>
    <n v="6787"/>
    <s v="CA-2017-121293"/>
    <d v="2017-07-25T00:00:00"/>
    <d v="2017-07-28T00:00:00"/>
    <s v="Second Class"/>
    <s v="JC-15775"/>
    <s v="John Castell"/>
    <s v="Consumer"/>
    <s v="United States"/>
    <x v="10"/>
    <x v="9"/>
    <n v="19143"/>
    <s v="East"/>
    <s v="OFF-PA-10004100"/>
    <s v="Office Supplies"/>
    <s v="Paper"/>
    <s v="Xerox 216"/>
    <x v="561"/>
    <n v="4"/>
    <n v="0.2"/>
    <n v="7.2576000000000001"/>
  </r>
  <r>
    <n v="6788"/>
    <s v="CA-2015-118843"/>
    <d v="2015-09-13T00:00:00"/>
    <d v="2015-09-20T00:00:00"/>
    <s v="Standard Class"/>
    <s v="JH-15910"/>
    <s v="Jonathan Howell"/>
    <s v="Consumer"/>
    <s v="United States"/>
    <x v="118"/>
    <x v="32"/>
    <n v="30318"/>
    <s v="South"/>
    <s v="FUR-FU-10003975"/>
    <s v="Furniture"/>
    <s v="Furnishings"/>
    <s v="Eldon Advantage Chair Mats for Low to Medium Pile Carpets"/>
    <x v="2110"/>
    <n v="3"/>
    <n v="0"/>
    <n v="12.992999999999988"/>
  </r>
  <r>
    <n v="6789"/>
    <s v="CA-2015-118843"/>
    <d v="2015-09-13T00:00:00"/>
    <d v="2015-09-20T00:00:00"/>
    <s v="Standard Class"/>
    <s v="JH-15910"/>
    <s v="Jonathan Howell"/>
    <s v="Consumer"/>
    <s v="United States"/>
    <x v="118"/>
    <x v="32"/>
    <n v="30318"/>
    <s v="South"/>
    <s v="OFF-PA-10001712"/>
    <s v="Office Supplies"/>
    <s v="Paper"/>
    <s v="Xerox 1948"/>
    <x v="1570"/>
    <n v="7"/>
    <n v="0"/>
    <n v="31.468499999999999"/>
  </r>
  <r>
    <n v="6790"/>
    <s v="CA-2015-161445"/>
    <d v="2015-09-07T00:00:00"/>
    <d v="2015-09-09T00:00:00"/>
    <s v="Second Class"/>
    <s v="CC-12610"/>
    <s v="Corey Catlett"/>
    <s v="Corporate"/>
    <s v="United States"/>
    <x v="28"/>
    <x v="3"/>
    <n v="27707"/>
    <s v="South"/>
    <s v="OFF-AR-10001953"/>
    <s v="Office Supplies"/>
    <s v="Art"/>
    <s v="Boston 1645 Deluxe Heavier-Duty Electric Pencil Sharpener"/>
    <x v="1196"/>
    <n v="4"/>
    <n v="0.2"/>
    <n v="12.314400000000006"/>
  </r>
  <r>
    <n v="6791"/>
    <s v="CA-2016-124527"/>
    <d v="2016-11-16T00:00:00"/>
    <d v="2016-11-17T00:00:00"/>
    <s v="First Class"/>
    <s v="IM-15055"/>
    <s v="Ionia McGrath"/>
    <s v="Consumer"/>
    <s v="United States"/>
    <x v="43"/>
    <x v="1"/>
    <n v="95661"/>
    <s v="West"/>
    <s v="OFF-BI-10004967"/>
    <s v="Office Supplies"/>
    <s v="Binders"/>
    <s v="Round Ring Binders"/>
    <x v="1366"/>
    <n v="5"/>
    <n v="0.2"/>
    <n v="2.8079999999999998"/>
  </r>
  <r>
    <n v="6792"/>
    <s v="CA-2016-162348"/>
    <d v="2016-11-10T00:00:00"/>
    <d v="2016-11-15T00:00:00"/>
    <s v="Standard Class"/>
    <s v="BF-11170"/>
    <s v="Ben Ferrer"/>
    <s v="Home Office"/>
    <s v="United States"/>
    <x v="301"/>
    <x v="1"/>
    <n v="95823"/>
    <s v="West"/>
    <s v="FUR-FU-10003731"/>
    <s v="Furniture"/>
    <s v="Furnishings"/>
    <s v="Eldon Expressions Wood and Plastic Desk Accessories, Oak"/>
    <x v="4642"/>
    <n v="1"/>
    <n v="0"/>
    <n v="2.7944000000000004"/>
  </r>
  <r>
    <n v="6793"/>
    <s v="CA-2014-141005"/>
    <d v="2014-08-15T00:00:00"/>
    <d v="2014-08-18T00:00:00"/>
    <s v="First Class"/>
    <s v="CS-12355"/>
    <s v="Christine Sundaresam"/>
    <s v="Consumer"/>
    <s v="United States"/>
    <x v="54"/>
    <x v="29"/>
    <n v="6824"/>
    <s v="East"/>
    <s v="OFF-BI-10001989"/>
    <s v="Office Supplies"/>
    <s v="Binders"/>
    <s v="Premium Transparent Presentation Covers by GBC"/>
    <x v="2780"/>
    <n v="3"/>
    <n v="0"/>
    <n v="30.211199999999998"/>
  </r>
  <r>
    <n v="6794"/>
    <s v="CA-2015-145394"/>
    <d v="2015-11-16T00:00:00"/>
    <d v="2015-11-20T00:00:00"/>
    <s v="Standard Class"/>
    <s v="MC-17605"/>
    <s v="Matt Connell"/>
    <s v="Corporate"/>
    <s v="United States"/>
    <x v="22"/>
    <x v="10"/>
    <n v="60610"/>
    <s v="Central"/>
    <s v="OFF-ST-10000344"/>
    <s v="Office Supplies"/>
    <s v="Storage"/>
    <s v="Neat Ideas Personal Hanging Folder Files, Black"/>
    <x v="4643"/>
    <n v="2"/>
    <n v="0.2"/>
    <n v="1.6115999999999993"/>
  </r>
  <r>
    <n v="6795"/>
    <s v="CA-2015-145394"/>
    <d v="2015-11-16T00:00:00"/>
    <d v="2015-11-20T00:00:00"/>
    <s v="Standard Class"/>
    <s v="MC-17605"/>
    <s v="Matt Connell"/>
    <s v="Corporate"/>
    <s v="United States"/>
    <x v="22"/>
    <x v="10"/>
    <n v="60610"/>
    <s v="Central"/>
    <s v="TEC-PH-10001051"/>
    <s v="Technology"/>
    <s v="Phones"/>
    <s v="HTC One"/>
    <x v="1977"/>
    <n v="3"/>
    <n v="0.2"/>
    <n v="26.997299999999967"/>
  </r>
  <r>
    <n v="6796"/>
    <s v="CA-2015-145394"/>
    <d v="2015-11-16T00:00:00"/>
    <d v="2015-11-20T00:00:00"/>
    <s v="Standard Class"/>
    <s v="MC-17605"/>
    <s v="Matt Connell"/>
    <s v="Corporate"/>
    <s v="United States"/>
    <x v="22"/>
    <x v="10"/>
    <n v="60610"/>
    <s v="Central"/>
    <s v="FUR-FU-10001215"/>
    <s v="Furniture"/>
    <s v="Furnishings"/>
    <s v="Howard Miller 11-1/2&quot; Diameter Brentwood Wall Clock"/>
    <x v="527"/>
    <n v="2"/>
    <n v="0.6"/>
    <n v="-15.526799999999994"/>
  </r>
  <r>
    <n v="6797"/>
    <s v="CA-2015-168809"/>
    <d v="2015-08-25T00:00:00"/>
    <d v="2015-08-25T00:00:00"/>
    <s v="Same Day"/>
    <s v="MC-18100"/>
    <s v="Mick Crebagga"/>
    <s v="Consumer"/>
    <s v="United States"/>
    <x v="12"/>
    <x v="5"/>
    <n v="77041"/>
    <s v="Central"/>
    <s v="FUR-FU-10001473"/>
    <s v="Furniture"/>
    <s v="Furnishings"/>
    <s v="Eldon Executive Woodline II Desk Accessories, Mahogany"/>
    <x v="1869"/>
    <n v="2"/>
    <n v="0.6"/>
    <n v="-16.585799999999999"/>
  </r>
  <r>
    <n v="6798"/>
    <s v="CA-2015-168809"/>
    <d v="2015-08-25T00:00:00"/>
    <d v="2015-08-25T00:00:00"/>
    <s v="Same Day"/>
    <s v="MC-18100"/>
    <s v="Mick Crebagga"/>
    <s v="Consumer"/>
    <s v="United States"/>
    <x v="12"/>
    <x v="5"/>
    <n v="77041"/>
    <s v="Central"/>
    <s v="OFF-BI-10000315"/>
    <s v="Office Supplies"/>
    <s v="Binders"/>
    <s v="Poly Designer Cover &amp; Back"/>
    <x v="4644"/>
    <n v="1"/>
    <n v="0.8"/>
    <n v="-6.0768000000000004"/>
  </r>
  <r>
    <n v="6799"/>
    <s v="CA-2015-168809"/>
    <d v="2015-08-25T00:00:00"/>
    <d v="2015-08-25T00:00:00"/>
    <s v="Same Day"/>
    <s v="MC-18100"/>
    <s v="Mick Crebagga"/>
    <s v="Consumer"/>
    <s v="United States"/>
    <x v="12"/>
    <x v="5"/>
    <n v="77041"/>
    <s v="Central"/>
    <s v="FUR-FU-10002240"/>
    <s v="Furniture"/>
    <s v="Furnishings"/>
    <s v="Nu-Dell EZ-Mount Plastic Wall Frames"/>
    <x v="4645"/>
    <n v="5"/>
    <n v="0.6"/>
    <n v="-3.9399999999999995"/>
  </r>
  <r>
    <n v="6800"/>
    <s v="CA-2016-109827"/>
    <d v="2016-12-25T00:00:00"/>
    <d v="2017-01-01T00:00:00"/>
    <s v="Standard Class"/>
    <s v="LW-16825"/>
    <s v="Laurel Workman"/>
    <s v="Corporate"/>
    <s v="United States"/>
    <x v="42"/>
    <x v="16"/>
    <n v="85023"/>
    <s v="West"/>
    <s v="FUR-TA-10002607"/>
    <s v="Furniture"/>
    <s v="Tables"/>
    <s v="KI Conference Tables"/>
    <x v="4646"/>
    <n v="1"/>
    <n v="0.5"/>
    <n v="-24.102599999999995"/>
  </r>
  <r>
    <n v="6801"/>
    <s v="CA-2016-109827"/>
    <d v="2016-12-25T00:00:00"/>
    <d v="2017-01-01T00:00:00"/>
    <s v="Standard Class"/>
    <s v="LW-16825"/>
    <s v="Laurel Workman"/>
    <s v="Corporate"/>
    <s v="United States"/>
    <x v="42"/>
    <x v="16"/>
    <n v="85023"/>
    <s v="West"/>
    <s v="TEC-MA-10003356"/>
    <s v="Technology"/>
    <s v="Machines"/>
    <s v="Panasonic KX MC6040 Color Laser Multifunction Printer"/>
    <x v="4647"/>
    <n v="2"/>
    <n v="0.7"/>
    <n v="-386.95699999999999"/>
  </r>
  <r>
    <n v="6802"/>
    <s v="CA-2016-109827"/>
    <d v="2016-12-25T00:00:00"/>
    <d v="2017-01-01T00:00:00"/>
    <s v="Standard Class"/>
    <s v="LW-16825"/>
    <s v="Laurel Workman"/>
    <s v="Corporate"/>
    <s v="United States"/>
    <x v="42"/>
    <x v="16"/>
    <n v="85023"/>
    <s v="West"/>
    <s v="TEC-AC-10002217"/>
    <s v="Technology"/>
    <s v="Accessories"/>
    <s v="Imation Clip USB flash drive - 8 GB"/>
    <x v="4648"/>
    <n v="3"/>
    <n v="0.2"/>
    <n v="-7.8960000000000008"/>
  </r>
  <r>
    <n v="6803"/>
    <s v="CA-2016-109827"/>
    <d v="2016-12-25T00:00:00"/>
    <d v="2017-01-01T00:00:00"/>
    <s v="Standard Class"/>
    <s v="LW-16825"/>
    <s v="Laurel Workman"/>
    <s v="Corporate"/>
    <s v="United States"/>
    <x v="42"/>
    <x v="16"/>
    <n v="85023"/>
    <s v="West"/>
    <s v="TEC-AC-10004353"/>
    <s v="Technology"/>
    <s v="Accessories"/>
    <s v="Hypercom P1300 Pinpad"/>
    <x v="4649"/>
    <n v="2"/>
    <n v="0.2"/>
    <n v="21.42"/>
  </r>
  <r>
    <n v="6804"/>
    <s v="CA-2016-109827"/>
    <d v="2016-12-25T00:00:00"/>
    <d v="2017-01-01T00:00:00"/>
    <s v="Standard Class"/>
    <s v="LW-16825"/>
    <s v="Laurel Workman"/>
    <s v="Corporate"/>
    <s v="United States"/>
    <x v="42"/>
    <x v="16"/>
    <n v="85023"/>
    <s v="West"/>
    <s v="FUR-CH-10004754"/>
    <s v="Furniture"/>
    <s v="Chairs"/>
    <s v="Global Stack Chair with Arms, Black"/>
    <x v="4650"/>
    <n v="2"/>
    <n v="0.2"/>
    <n v="4.1971999999999987"/>
  </r>
  <r>
    <n v="6805"/>
    <s v="CA-2014-152233"/>
    <d v="2014-10-05T00:00:00"/>
    <d v="2014-10-06T00:00:00"/>
    <s v="First Class"/>
    <s v="KH-16510"/>
    <s v="Keith Herrera"/>
    <s v="Consumer"/>
    <s v="United States"/>
    <x v="225"/>
    <x v="1"/>
    <n v="91767"/>
    <s v="West"/>
    <s v="TEC-AC-10002800"/>
    <s v="Technology"/>
    <s v="Accessories"/>
    <s v="Plantronics Audio 478 Stereo USB Headset"/>
    <x v="2622"/>
    <n v="2"/>
    <n v="0"/>
    <n v="34.992999999999995"/>
  </r>
  <r>
    <n v="6806"/>
    <s v="CA-2014-125682"/>
    <d v="2014-11-22T00:00:00"/>
    <d v="2014-11-25T00:00:00"/>
    <s v="First Class"/>
    <s v="RB-19645"/>
    <s v="Robert Barroso"/>
    <s v="Corporate"/>
    <s v="United States"/>
    <x v="118"/>
    <x v="32"/>
    <n v="30318"/>
    <s v="South"/>
    <s v="OFF-PA-10001752"/>
    <s v="Office Supplies"/>
    <s v="Paper"/>
    <s v="Hammermill CopyPlus Copy Paper (20Lb. and 84 Bright)"/>
    <x v="745"/>
    <n v="2"/>
    <n v="0"/>
    <n v="4.8804000000000007"/>
  </r>
  <r>
    <n v="6807"/>
    <s v="CA-2017-162880"/>
    <d v="2017-12-25T00:00:00"/>
    <d v="2017-12-29T00:00:00"/>
    <s v="Standard Class"/>
    <s v="GD-14590"/>
    <s v="Giulietta Dortch"/>
    <s v="Corporate"/>
    <s v="United States"/>
    <x v="231"/>
    <x v="4"/>
    <n v="98208"/>
    <s v="West"/>
    <s v="OFF-BI-10003314"/>
    <s v="Office Supplies"/>
    <s v="Binders"/>
    <s v="Tuff Stuff Recycled Round Ring Binders"/>
    <x v="4651"/>
    <n v="1"/>
    <n v="0.2"/>
    <n v="1.3978000000000002"/>
  </r>
  <r>
    <n v="6808"/>
    <s v="CA-2015-128125"/>
    <d v="2015-03-31T00:00:00"/>
    <d v="2015-04-05T00:00:00"/>
    <s v="Standard Class"/>
    <s v="EB-13705"/>
    <s v="Ed Braxton"/>
    <s v="Corporate"/>
    <s v="United States"/>
    <x v="12"/>
    <x v="5"/>
    <n v="77095"/>
    <s v="Central"/>
    <s v="OFF-PA-10000357"/>
    <s v="Office Supplies"/>
    <s v="Paper"/>
    <s v="White Dual Perf Computer Printout Paper, 2700 Sheets, 1 Part, Heavyweight, 20 lbs., 14 7/8 x 11"/>
    <x v="4016"/>
    <n v="3"/>
    <n v="0.2"/>
    <n v="35.661300000000004"/>
  </r>
  <r>
    <n v="6809"/>
    <s v="CA-2015-128125"/>
    <d v="2015-03-31T00:00:00"/>
    <d v="2015-04-05T00:00:00"/>
    <s v="Standard Class"/>
    <s v="EB-13705"/>
    <s v="Ed Braxton"/>
    <s v="Corporate"/>
    <s v="United States"/>
    <x v="12"/>
    <x v="5"/>
    <n v="77095"/>
    <s v="Central"/>
    <s v="FUR-FU-10001085"/>
    <s v="Furniture"/>
    <s v="Furnishings"/>
    <s v="3M Polarizing Light Filter Sleeves"/>
    <x v="1052"/>
    <n v="3"/>
    <n v="0.6"/>
    <n v="-7.8330000000000055"/>
  </r>
  <r>
    <n v="6810"/>
    <s v="CA-2017-156237"/>
    <d v="2017-09-14T00:00:00"/>
    <d v="2017-09-15T00:00:00"/>
    <s v="First Class"/>
    <s v="PS-18760"/>
    <s v="Pamela Stobb"/>
    <s v="Consumer"/>
    <s v="United States"/>
    <x v="10"/>
    <x v="9"/>
    <n v="19140"/>
    <s v="East"/>
    <s v="OFF-BI-10000301"/>
    <s v="Office Supplies"/>
    <s v="Binders"/>
    <s v="GBC Instant Report Kit"/>
    <x v="3556"/>
    <n v="2"/>
    <n v="0.7"/>
    <n v="-2.5880000000000001"/>
  </r>
  <r>
    <n v="6811"/>
    <s v="CA-2017-156237"/>
    <d v="2017-09-14T00:00:00"/>
    <d v="2017-09-15T00:00:00"/>
    <s v="First Class"/>
    <s v="PS-18760"/>
    <s v="Pamela Stobb"/>
    <s v="Consumer"/>
    <s v="United States"/>
    <x v="10"/>
    <x v="9"/>
    <n v="19140"/>
    <s v="East"/>
    <s v="TEC-MA-10002930"/>
    <s v="Technology"/>
    <s v="Machines"/>
    <s v="Ricoh - Ink Collector Unit for GX3000 Series Printers"/>
    <x v="4652"/>
    <n v="1"/>
    <n v="0.7"/>
    <n v="-18.038499999999996"/>
  </r>
  <r>
    <n v="6812"/>
    <s v="CA-2017-156237"/>
    <d v="2017-09-14T00:00:00"/>
    <d v="2017-09-15T00:00:00"/>
    <s v="First Class"/>
    <s v="PS-18760"/>
    <s v="Pamela Stobb"/>
    <s v="Consumer"/>
    <s v="United States"/>
    <x v="10"/>
    <x v="9"/>
    <n v="19140"/>
    <s v="East"/>
    <s v="FUR-CH-10002372"/>
    <s v="Furniture"/>
    <s v="Chairs"/>
    <s v="Office Star - Ergonomically Designed Knee Chair"/>
    <x v="4653"/>
    <n v="2"/>
    <n v="0.3"/>
    <n v="-29.152799999999992"/>
  </r>
  <r>
    <n v="6813"/>
    <s v="CA-2017-156237"/>
    <d v="2017-09-14T00:00:00"/>
    <d v="2017-09-15T00:00:00"/>
    <s v="First Class"/>
    <s v="PS-18760"/>
    <s v="Pamela Stobb"/>
    <s v="Consumer"/>
    <s v="United States"/>
    <x v="10"/>
    <x v="9"/>
    <n v="19140"/>
    <s v="East"/>
    <s v="OFF-BI-10003707"/>
    <s v="Office Supplies"/>
    <s v="Binders"/>
    <s v="Aluminum Screw Posts"/>
    <x v="4654"/>
    <n v="4"/>
    <n v="0.7"/>
    <n v="-12.207999999999995"/>
  </r>
  <r>
    <n v="6814"/>
    <s v="CA-2017-156237"/>
    <d v="2017-09-14T00:00:00"/>
    <d v="2017-09-15T00:00:00"/>
    <s v="First Class"/>
    <s v="PS-18760"/>
    <s v="Pamela Stobb"/>
    <s v="Consumer"/>
    <s v="United States"/>
    <x v="10"/>
    <x v="9"/>
    <n v="19140"/>
    <s v="East"/>
    <s v="FUR-FU-10001057"/>
    <s v="Furniture"/>
    <s v="Furnishings"/>
    <s v="Tensor Track Tree Floor Lamp"/>
    <x v="4655"/>
    <n v="8"/>
    <n v="0.2"/>
    <n v="4.7975999999999992"/>
  </r>
  <r>
    <n v="6815"/>
    <s v="CA-2017-156237"/>
    <d v="2017-09-14T00:00:00"/>
    <d v="2017-09-15T00:00:00"/>
    <s v="First Class"/>
    <s v="PS-18760"/>
    <s v="Pamela Stobb"/>
    <s v="Consumer"/>
    <s v="United States"/>
    <x v="10"/>
    <x v="9"/>
    <n v="19140"/>
    <s v="East"/>
    <s v="TEC-MA-10001681"/>
    <s v="Technology"/>
    <s v="Machines"/>
    <s v="Lexmark MarkNet N8150 Wireless Print Server"/>
    <x v="4656"/>
    <n v="2"/>
    <n v="0.7"/>
    <n v="-168.8189999999999"/>
  </r>
  <r>
    <n v="6816"/>
    <s v="CA-2014-144414"/>
    <d v="2014-06-17T00:00:00"/>
    <d v="2014-06-21T00:00:00"/>
    <s v="Standard Class"/>
    <s v="GH-14425"/>
    <s v="Gary Hwang"/>
    <s v="Consumer"/>
    <s v="United States"/>
    <x v="4"/>
    <x v="4"/>
    <n v="98105"/>
    <s v="West"/>
    <s v="FUR-FU-10003981"/>
    <s v="Furniture"/>
    <s v="Furnishings"/>
    <s v="Eldon Wave Desk Accessories"/>
    <x v="875"/>
    <n v="3"/>
    <n v="0"/>
    <n v="2.6208000000000005"/>
  </r>
  <r>
    <n v="6817"/>
    <s v="CA-2014-144414"/>
    <d v="2014-06-17T00:00:00"/>
    <d v="2014-06-21T00:00:00"/>
    <s v="Standard Class"/>
    <s v="GH-14425"/>
    <s v="Gary Hwang"/>
    <s v="Consumer"/>
    <s v="United States"/>
    <x v="4"/>
    <x v="4"/>
    <n v="98105"/>
    <s v="West"/>
    <s v="OFF-FA-10000624"/>
    <s v="Office Supplies"/>
    <s v="Fasteners"/>
    <s v="OIC Binder Clips"/>
    <x v="1511"/>
    <n v="5"/>
    <n v="0"/>
    <n v="8.9499999999999993"/>
  </r>
  <r>
    <n v="6818"/>
    <s v="CA-2014-144414"/>
    <d v="2014-06-17T00:00:00"/>
    <d v="2014-06-21T00:00:00"/>
    <s v="Standard Class"/>
    <s v="GH-14425"/>
    <s v="Gary Hwang"/>
    <s v="Consumer"/>
    <s v="United States"/>
    <x v="4"/>
    <x v="4"/>
    <n v="98105"/>
    <s v="West"/>
    <s v="OFF-BI-10004995"/>
    <s v="Office Supplies"/>
    <s v="Binders"/>
    <s v="GBC DocuBind P400 Electric Binding System"/>
    <x v="4657"/>
    <n v="3"/>
    <n v="0.2"/>
    <n v="1061.5721999999998"/>
  </r>
  <r>
    <n v="6819"/>
    <s v="CA-2017-163860"/>
    <d v="2017-12-28T00:00:00"/>
    <d v="2018-01-01T00:00:00"/>
    <s v="Standard Class"/>
    <s v="LO-17170"/>
    <s v="Lori Olson"/>
    <s v="Corporate"/>
    <s v="United States"/>
    <x v="97"/>
    <x v="10"/>
    <n v="61604"/>
    <s v="Central"/>
    <s v="OFF-BI-10003784"/>
    <s v="Office Supplies"/>
    <s v="Binders"/>
    <s v="Computer Printout Index Tabs"/>
    <x v="4658"/>
    <n v="5"/>
    <n v="0.8"/>
    <n v="-2.6880000000000015"/>
  </r>
  <r>
    <n v="6820"/>
    <s v="CA-2017-163860"/>
    <d v="2017-12-28T00:00:00"/>
    <d v="2018-01-01T00:00:00"/>
    <s v="Standard Class"/>
    <s v="LO-17170"/>
    <s v="Lori Olson"/>
    <s v="Corporate"/>
    <s v="United States"/>
    <x v="97"/>
    <x v="10"/>
    <n v="61604"/>
    <s v="Central"/>
    <s v="FUR-FU-10004586"/>
    <s v="Furniture"/>
    <s v="Furnishings"/>
    <s v="G.E. Longer-Life Indoor Recessed Floodlight Bulbs"/>
    <x v="4659"/>
    <n v="3"/>
    <n v="0.6"/>
    <n v="-2.3903999999999996"/>
  </r>
  <r>
    <n v="6821"/>
    <s v="CA-2017-163860"/>
    <d v="2017-12-28T00:00:00"/>
    <d v="2018-01-01T00:00:00"/>
    <s v="Standard Class"/>
    <s v="LO-17170"/>
    <s v="Lori Olson"/>
    <s v="Corporate"/>
    <s v="United States"/>
    <x v="97"/>
    <x v="10"/>
    <n v="61604"/>
    <s v="Central"/>
    <s v="FUR-CH-10004698"/>
    <s v="Furniture"/>
    <s v="Chairs"/>
    <s v="Padded Folding Chairs, Black, 4/Carton"/>
    <x v="4653"/>
    <n v="2"/>
    <n v="0.3"/>
    <n v="-3.2391999999999896"/>
  </r>
  <r>
    <n v="6822"/>
    <s v="CA-2017-163860"/>
    <d v="2017-12-28T00:00:00"/>
    <d v="2018-01-01T00:00:00"/>
    <s v="Standard Class"/>
    <s v="LO-17170"/>
    <s v="Lori Olson"/>
    <s v="Corporate"/>
    <s v="United States"/>
    <x v="97"/>
    <x v="10"/>
    <n v="61604"/>
    <s v="Central"/>
    <s v="FUR-FU-10001935"/>
    <s v="Furniture"/>
    <s v="Furnishings"/>
    <s v="3M Hangers With Command Adhesive"/>
    <x v="369"/>
    <n v="2"/>
    <n v="0.6"/>
    <n v="-1.4059999999999997"/>
  </r>
  <r>
    <n v="6823"/>
    <s v="US-2017-115609"/>
    <d v="2017-11-02T00:00:00"/>
    <d v="2017-11-07T00:00:00"/>
    <s v="Standard Class"/>
    <s v="CS-12505"/>
    <s v="Cindy Stewart"/>
    <s v="Consumer"/>
    <s v="United States"/>
    <x v="1"/>
    <x v="1"/>
    <n v="90036"/>
    <s v="West"/>
    <s v="OFF-AP-10003040"/>
    <s v="Office Supplies"/>
    <s v="Appliances"/>
    <s v="Fellowes 8 Outlet Superior Workstation Surge Protector w/o Phone/Fax/Modem Protection"/>
    <x v="4660"/>
    <n v="5"/>
    <n v="0"/>
    <n v="43.705999999999996"/>
  </r>
  <r>
    <n v="6824"/>
    <s v="CA-2015-154291"/>
    <d v="2015-07-25T00:00:00"/>
    <d v="2015-07-29T00:00:00"/>
    <s v="Standard Class"/>
    <s v="YS-21880"/>
    <s v="Yana Sorensen"/>
    <s v="Corporate"/>
    <s v="United States"/>
    <x v="122"/>
    <x v="19"/>
    <n v="36116"/>
    <s v="South"/>
    <s v="OFF-EN-10001335"/>
    <s v="Office Supplies"/>
    <s v="Envelopes"/>
    <s v="White Business Envelopes with Contemporary Seam, Recycled White Business Envelopes"/>
    <x v="4661"/>
    <n v="9"/>
    <n v="0"/>
    <n v="49.23"/>
  </r>
  <r>
    <n v="6825"/>
    <s v="CA-2015-154291"/>
    <d v="2015-07-25T00:00:00"/>
    <d v="2015-07-29T00:00:00"/>
    <s v="Standard Class"/>
    <s v="YS-21880"/>
    <s v="Yana Sorensen"/>
    <s v="Corporate"/>
    <s v="United States"/>
    <x v="122"/>
    <x v="19"/>
    <n v="36116"/>
    <s v="South"/>
    <s v="FUR-TA-10002041"/>
    <s v="Furniture"/>
    <s v="Tables"/>
    <s v="Bevis Round Conference Table Top, X-Base"/>
    <x v="4662"/>
    <n v="2"/>
    <n v="0"/>
    <n v="39.44380000000001"/>
  </r>
  <r>
    <n v="6826"/>
    <s v="CA-2016-118689"/>
    <d v="2016-10-02T00:00:00"/>
    <d v="2016-10-09T00:00:00"/>
    <s v="Standard Class"/>
    <s v="TC-20980"/>
    <s v="Tamara Chand"/>
    <s v="Corporate"/>
    <s v="United States"/>
    <x v="240"/>
    <x v="14"/>
    <n v="47905"/>
    <s v="Central"/>
    <s v="OFF-ST-10001558"/>
    <s v="Office Supplies"/>
    <s v="Storage"/>
    <s v="Acco Perma 4000 Stacking Storage Drawers"/>
    <x v="4663"/>
    <n v="2"/>
    <n v="0"/>
    <n v="4.8719999999999999"/>
  </r>
  <r>
    <n v="6827"/>
    <s v="CA-2016-118689"/>
    <d v="2016-10-02T00:00:00"/>
    <d v="2016-10-09T00:00:00"/>
    <s v="Standard Class"/>
    <s v="TC-20980"/>
    <s v="Tamara Chand"/>
    <s v="Corporate"/>
    <s v="United States"/>
    <x v="240"/>
    <x v="14"/>
    <n v="47905"/>
    <s v="Central"/>
    <s v="TEC-CO-10004722"/>
    <s v="Technology"/>
    <s v="Copiers"/>
    <s v="Canon imageCLASS 2200 Advanced Copier"/>
    <x v="4664"/>
    <n v="5"/>
    <n v="0"/>
    <n v="8399.9759999999987"/>
  </r>
  <r>
    <n v="6828"/>
    <s v="CA-2016-118689"/>
    <d v="2016-10-02T00:00:00"/>
    <d v="2016-10-09T00:00:00"/>
    <s v="Standard Class"/>
    <s v="TC-20980"/>
    <s v="Tamara Chand"/>
    <s v="Corporate"/>
    <s v="United States"/>
    <x v="240"/>
    <x v="14"/>
    <n v="47905"/>
    <s v="Central"/>
    <s v="OFF-BI-10004600"/>
    <s v="Office Supplies"/>
    <s v="Binders"/>
    <s v="Ibico Ibimaster 300 Manual Binding System"/>
    <x v="2556"/>
    <n v="2"/>
    <n v="0"/>
    <n v="331.19099999999997"/>
  </r>
  <r>
    <n v="6829"/>
    <s v="CA-2016-118689"/>
    <d v="2016-10-02T00:00:00"/>
    <d v="2016-10-09T00:00:00"/>
    <s v="Standard Class"/>
    <s v="TC-20980"/>
    <s v="Tamara Chand"/>
    <s v="Corporate"/>
    <s v="United States"/>
    <x v="240"/>
    <x v="14"/>
    <n v="47905"/>
    <s v="Central"/>
    <s v="OFF-BI-10003712"/>
    <s v="Office Supplies"/>
    <s v="Binders"/>
    <s v="Acco Pressboard Covers with Storage Hooks, 14 7/8&quot; x 11&quot;, Light Blue"/>
    <x v="4665"/>
    <n v="7"/>
    <n v="0"/>
    <n v="16.8413"/>
  </r>
  <r>
    <n v="6830"/>
    <s v="CA-2016-118689"/>
    <d v="2016-10-02T00:00:00"/>
    <d v="2016-10-09T00:00:00"/>
    <s v="Standard Class"/>
    <s v="TC-20980"/>
    <s v="Tamara Chand"/>
    <s v="Corporate"/>
    <s v="United States"/>
    <x v="240"/>
    <x v="14"/>
    <n v="47905"/>
    <s v="Central"/>
    <s v="OFF-AR-10001958"/>
    <s v="Office Supplies"/>
    <s v="Art"/>
    <s v="Stanley Bostitch Contemporary Electric Pencil Sharpeners"/>
    <x v="2041"/>
    <n v="2"/>
    <n v="0"/>
    <n v="9.5088000000000008"/>
  </r>
  <r>
    <n v="6831"/>
    <s v="CA-2016-140438"/>
    <d v="2016-12-24T00:00:00"/>
    <d v="2016-12-27T00:00:00"/>
    <s v="Second Class"/>
    <s v="PW-19030"/>
    <s v="Pauline Webber"/>
    <s v="Corporate"/>
    <s v="United States"/>
    <x v="20"/>
    <x v="15"/>
    <n v="10009"/>
    <s v="East"/>
    <s v="TEC-PH-10001750"/>
    <s v="Technology"/>
    <s v="Phones"/>
    <s v="Samsung Rugby III"/>
    <x v="933"/>
    <n v="3"/>
    <n v="0"/>
    <n v="53.451900000000009"/>
  </r>
  <r>
    <n v="6832"/>
    <s v="US-2017-123204"/>
    <d v="2017-07-21T00:00:00"/>
    <d v="2017-07-27T00:00:00"/>
    <s v="Standard Class"/>
    <s v="CS-11860"/>
    <s v="Cari Schnelling"/>
    <s v="Consumer"/>
    <s v="United States"/>
    <x v="20"/>
    <x v="15"/>
    <n v="10024"/>
    <s v="East"/>
    <s v="OFF-AP-10002287"/>
    <s v="Office Supplies"/>
    <s v="Appliances"/>
    <s v="Eureka Sanitaire  Multi-Pro Heavy-Duty Upright, Disposable Bags"/>
    <x v="2053"/>
    <n v="4"/>
    <n v="0"/>
    <n v="4.5448000000000004"/>
  </r>
  <r>
    <n v="6833"/>
    <s v="CA-2015-112522"/>
    <d v="2015-10-10T00:00:00"/>
    <d v="2015-10-17T00:00:00"/>
    <s v="Standard Class"/>
    <s v="DP-13165"/>
    <s v="David Philippe"/>
    <s v="Consumer"/>
    <s v="United States"/>
    <x v="22"/>
    <x v="10"/>
    <n v="60610"/>
    <s v="Central"/>
    <s v="OFF-AR-10003183"/>
    <s v="Office Supplies"/>
    <s v="Art"/>
    <s v="Avery Fluorescent Highlighter Four-Color Set"/>
    <x v="2245"/>
    <n v="3"/>
    <n v="0.2"/>
    <n v="1.0019999999999993"/>
  </r>
  <r>
    <n v="6834"/>
    <s v="CA-2016-153101"/>
    <d v="2016-09-08T00:00:00"/>
    <d v="2016-09-08T00:00:00"/>
    <s v="Same Day"/>
    <s v="PJ-19015"/>
    <s v="Pauline Johnson"/>
    <s v="Consumer"/>
    <s v="United States"/>
    <x v="157"/>
    <x v="1"/>
    <n v="92704"/>
    <s v="West"/>
    <s v="FUR-TA-10003008"/>
    <s v="Furniture"/>
    <s v="Tables"/>
    <s v="Lesro Round Back Collection Coffee Table, End Table"/>
    <x v="4666"/>
    <n v="1"/>
    <n v="0.2"/>
    <n v="-12.778499999999994"/>
  </r>
  <r>
    <n v="6835"/>
    <s v="CA-2016-142615"/>
    <d v="2016-11-20T00:00:00"/>
    <d v="2016-11-24T00:00:00"/>
    <s v="Standard Class"/>
    <s v="BM-11575"/>
    <s v="Brendan Murry"/>
    <s v="Corporate"/>
    <s v="United States"/>
    <x v="484"/>
    <x v="1"/>
    <n v="90640"/>
    <s v="West"/>
    <s v="TEC-AC-10004803"/>
    <s v="Technology"/>
    <s v="Accessories"/>
    <s v="Sony Micro Vault Click 4 GB USB 2.0 Flash Drive"/>
    <x v="4667"/>
    <n v="2"/>
    <n v="0"/>
    <n v="3.9032000000000018"/>
  </r>
  <r>
    <n v="6836"/>
    <s v="CA-2017-142643"/>
    <d v="2017-10-15T00:00:00"/>
    <d v="2017-10-20T00:00:00"/>
    <s v="Standard Class"/>
    <s v="DL-13495"/>
    <s v="Dionis Lloyd"/>
    <s v="Corporate"/>
    <s v="United States"/>
    <x v="302"/>
    <x v="1"/>
    <n v="91360"/>
    <s v="West"/>
    <s v="OFF-LA-10003510"/>
    <s v="Office Supplies"/>
    <s v="Labels"/>
    <s v="Avery 4027 File Folder Labels for Dot Matrix Printers, 5000 Labels per Box, White"/>
    <x v="4668"/>
    <n v="5"/>
    <n v="0"/>
    <n v="70.219000000000008"/>
  </r>
  <r>
    <n v="6837"/>
    <s v="CA-2017-142643"/>
    <d v="2017-10-15T00:00:00"/>
    <d v="2017-10-20T00:00:00"/>
    <s v="Standard Class"/>
    <s v="DL-13495"/>
    <s v="Dionis Lloyd"/>
    <s v="Corporate"/>
    <s v="United States"/>
    <x v="302"/>
    <x v="1"/>
    <n v="91360"/>
    <s v="West"/>
    <s v="FUR-FU-10000087"/>
    <s v="Furniture"/>
    <s v="Furnishings"/>
    <s v="Executive Impressions 14&quot; Two-Color Numerals Wall Clock"/>
    <x v="20"/>
    <n v="1"/>
    <n v="0"/>
    <n v="9.3152000000000008"/>
  </r>
  <r>
    <n v="6838"/>
    <s v="CA-2015-116260"/>
    <d v="2015-07-06T00:00:00"/>
    <d v="2015-07-12T00:00:00"/>
    <s v="Standard Class"/>
    <s v="BF-10975"/>
    <s v="Barbara Fisher"/>
    <s v="Corporate"/>
    <s v="United States"/>
    <x v="219"/>
    <x v="30"/>
    <n v="8360"/>
    <s v="East"/>
    <s v="OFF-AR-10003732"/>
    <s v="Office Supplies"/>
    <s v="Art"/>
    <s v="Newell 333"/>
    <x v="1760"/>
    <n v="4"/>
    <n v="0"/>
    <n v="2.8911999999999995"/>
  </r>
  <r>
    <n v="6839"/>
    <s v="CA-2017-107517"/>
    <d v="2017-02-05T00:00:00"/>
    <d v="2017-02-09T00:00:00"/>
    <s v="Standard Class"/>
    <s v="FC-14335"/>
    <s v="Fred Chung"/>
    <s v="Corporate"/>
    <s v="United States"/>
    <x v="170"/>
    <x v="1"/>
    <n v="90503"/>
    <s v="West"/>
    <s v="OFF-AP-10000275"/>
    <s v="Office Supplies"/>
    <s v="Appliances"/>
    <s v="Sanyo Counter Height Refrigerator with Crisper, 3.6 Cubic Foot, Stainless Steel/Black"/>
    <x v="3945"/>
    <n v="5"/>
    <n v="0"/>
    <n v="459.39599999999996"/>
  </r>
  <r>
    <n v="6840"/>
    <s v="CA-2017-107517"/>
    <d v="2017-02-05T00:00:00"/>
    <d v="2017-02-09T00:00:00"/>
    <s v="Standard Class"/>
    <s v="FC-14335"/>
    <s v="Fred Chung"/>
    <s v="Corporate"/>
    <s v="United States"/>
    <x v="170"/>
    <x v="1"/>
    <n v="90503"/>
    <s v="West"/>
    <s v="TEC-PH-10003505"/>
    <s v="Technology"/>
    <s v="Phones"/>
    <s v="Geemarc AmpliPOWER60"/>
    <x v="4669"/>
    <n v="5"/>
    <n v="0.2"/>
    <n v="41.759999999999948"/>
  </r>
  <r>
    <n v="6841"/>
    <s v="CA-2015-166338"/>
    <d v="2015-12-06T00:00:00"/>
    <d v="2015-12-07T00:00:00"/>
    <s v="First Class"/>
    <s v="MP-18175"/>
    <s v="Mike Pelletier"/>
    <s v="Home Office"/>
    <s v="United States"/>
    <x v="21"/>
    <x v="24"/>
    <n v="45373"/>
    <s v="East"/>
    <s v="OFF-BI-10002852"/>
    <s v="Office Supplies"/>
    <s v="Binders"/>
    <s v="Ibico Standard Transparent Covers"/>
    <x v="4670"/>
    <n v="3"/>
    <n v="0.7"/>
    <n v="-10.382399999999997"/>
  </r>
  <r>
    <n v="6842"/>
    <s v="CA-2016-123946"/>
    <d v="2016-09-12T00:00:00"/>
    <d v="2016-09-17T00:00:00"/>
    <s v="Standard Class"/>
    <s v="AJ-10795"/>
    <s v="Anthony Johnson"/>
    <s v="Corporate"/>
    <s v="United States"/>
    <x v="24"/>
    <x v="17"/>
    <n v="22153"/>
    <s v="South"/>
    <s v="TEC-AC-10004877"/>
    <s v="Technology"/>
    <s v="Accessories"/>
    <s v="Imation 30456 USB Flash Drive 8GB"/>
    <x v="4671"/>
    <n v="3"/>
    <n v="0"/>
    <n v="1.6559999999999988"/>
  </r>
  <r>
    <n v="6843"/>
    <s v="CA-2016-123946"/>
    <d v="2016-09-12T00:00:00"/>
    <d v="2016-09-17T00:00:00"/>
    <s v="Standard Class"/>
    <s v="AJ-10795"/>
    <s v="Anthony Johnson"/>
    <s v="Corporate"/>
    <s v="United States"/>
    <x v="24"/>
    <x v="17"/>
    <n v="22153"/>
    <s v="South"/>
    <s v="OFF-FA-10002975"/>
    <s v="Office Supplies"/>
    <s v="Fasteners"/>
    <s v="Staples"/>
    <x v="1189"/>
    <n v="3"/>
    <n v="0"/>
    <n v="5.2164000000000001"/>
  </r>
  <r>
    <n v="6844"/>
    <s v="CA-2016-123946"/>
    <d v="2016-09-12T00:00:00"/>
    <d v="2016-09-17T00:00:00"/>
    <s v="Standard Class"/>
    <s v="AJ-10795"/>
    <s v="Anthony Johnson"/>
    <s v="Corporate"/>
    <s v="United States"/>
    <x v="24"/>
    <x v="17"/>
    <n v="22153"/>
    <s v="South"/>
    <s v="OFF-ST-10000419"/>
    <s v="Office Supplies"/>
    <s v="Storage"/>
    <s v="Rogers Jumbo File, Granite"/>
    <x v="4672"/>
    <n v="5"/>
    <n v="0"/>
    <n v="0.67899999999999849"/>
  </r>
  <r>
    <n v="6845"/>
    <s v="CA-2016-123946"/>
    <d v="2016-09-12T00:00:00"/>
    <d v="2016-09-17T00:00:00"/>
    <s v="Standard Class"/>
    <s v="AJ-10795"/>
    <s v="Anthony Johnson"/>
    <s v="Corporate"/>
    <s v="United States"/>
    <x v="24"/>
    <x v="17"/>
    <n v="22153"/>
    <s v="South"/>
    <s v="FUR-CH-10002073"/>
    <s v="Furniture"/>
    <s v="Chairs"/>
    <s v="Hon Olson Stacker Chairs"/>
    <x v="4673"/>
    <n v="4"/>
    <n v="0"/>
    <n v="307.14479999999992"/>
  </r>
  <r>
    <n v="6846"/>
    <s v="CA-2014-147543"/>
    <d v="2014-07-06T00:00:00"/>
    <d v="2014-07-12T00:00:00"/>
    <s v="Standard Class"/>
    <s v="BC-11125"/>
    <s v="Becky Castell"/>
    <s v="Home Office"/>
    <s v="United States"/>
    <x v="485"/>
    <x v="1"/>
    <n v="92020"/>
    <s v="West"/>
    <s v="FUR-CH-10000155"/>
    <s v="Furniture"/>
    <s v="Chairs"/>
    <s v="Global Comet Stacking Armless Chair"/>
    <x v="1645"/>
    <n v="2"/>
    <n v="0.2"/>
    <n v="47.848000000000013"/>
  </r>
  <r>
    <n v="6847"/>
    <s v="US-2016-159093"/>
    <d v="2016-05-09T00:00:00"/>
    <d v="2016-05-14T00:00:00"/>
    <s v="Standard Class"/>
    <s v="RS-19420"/>
    <s v="Ricardo Sperren"/>
    <s v="Corporate"/>
    <s v="United States"/>
    <x v="1"/>
    <x v="1"/>
    <n v="90036"/>
    <s v="West"/>
    <s v="OFF-PA-10001260"/>
    <s v="Office Supplies"/>
    <s v="Paper"/>
    <s v="TOPS Money Receipt Book, Consecutively Numbered in Red,"/>
    <x v="4674"/>
    <n v="4"/>
    <n v="0"/>
    <n v="14.417999999999999"/>
  </r>
  <r>
    <n v="6848"/>
    <s v="CA-2016-162110"/>
    <d v="2016-07-18T00:00:00"/>
    <d v="2016-07-22T00:00:00"/>
    <s v="Standard Class"/>
    <s v="NP-18670"/>
    <s v="Nora Paige"/>
    <s v="Consumer"/>
    <s v="United States"/>
    <x v="42"/>
    <x v="16"/>
    <n v="85023"/>
    <s v="West"/>
    <s v="TEC-PH-10001924"/>
    <s v="Technology"/>
    <s v="Phones"/>
    <s v="iHome FM Clock Radio with Lightning Dock"/>
    <x v="684"/>
    <n v="1"/>
    <n v="0.2"/>
    <n v="3.4995000000000029"/>
  </r>
  <r>
    <n v="6849"/>
    <s v="US-2016-163461"/>
    <d v="2016-06-18T00:00:00"/>
    <d v="2016-06-21T00:00:00"/>
    <s v="First Class"/>
    <s v="BT-11440"/>
    <s v="Bobby Trafton"/>
    <s v="Consumer"/>
    <s v="United States"/>
    <x v="436"/>
    <x v="10"/>
    <n v="60423"/>
    <s v="Central"/>
    <s v="OFF-PA-10003134"/>
    <s v="Office Supplies"/>
    <s v="Paper"/>
    <s v="Xerox 1937"/>
    <x v="4449"/>
    <n v="2"/>
    <n v="0.2"/>
    <n v="26.902399999999993"/>
  </r>
  <r>
    <n v="6850"/>
    <s v="CA-2014-101462"/>
    <d v="2014-04-20T00:00:00"/>
    <d v="2014-04-25T00:00:00"/>
    <s v="Standard Class"/>
    <s v="BP-11230"/>
    <s v="Benjamin Patterson"/>
    <s v="Consumer"/>
    <s v="United States"/>
    <x v="1"/>
    <x v="1"/>
    <n v="90045"/>
    <s v="West"/>
    <s v="FUR-FU-10000409"/>
    <s v="Furniture"/>
    <s v="Furnishings"/>
    <s v="GE 4 Foot Flourescent Tube, 40 Watt"/>
    <x v="3634"/>
    <n v="4"/>
    <n v="0"/>
    <n v="27.563200000000002"/>
  </r>
  <r>
    <n v="6851"/>
    <s v="US-2016-100461"/>
    <d v="2016-01-08T00:00:00"/>
    <d v="2016-01-12T00:00:00"/>
    <s v="Standard Class"/>
    <s v="JO-15145"/>
    <s v="Jack O'Briant"/>
    <s v="Corporate"/>
    <s v="United States"/>
    <x v="47"/>
    <x v="6"/>
    <n v="53132"/>
    <s v="Central"/>
    <s v="FUR-BO-10002545"/>
    <s v="Furniture"/>
    <s v="Bookcases"/>
    <s v="Atlantic Metals Mobile 3-Shelf Bookcases, Custom Colors"/>
    <x v="4675"/>
    <n v="6"/>
    <n v="0"/>
    <n v="407.12880000000007"/>
  </r>
  <r>
    <n v="6852"/>
    <s v="US-2016-100461"/>
    <d v="2016-01-08T00:00:00"/>
    <d v="2016-01-12T00:00:00"/>
    <s v="Standard Class"/>
    <s v="JO-15145"/>
    <s v="Jack O'Briant"/>
    <s v="Corporate"/>
    <s v="United States"/>
    <x v="47"/>
    <x v="6"/>
    <n v="53132"/>
    <s v="Central"/>
    <s v="OFF-BI-10001460"/>
    <s v="Office Supplies"/>
    <s v="Binders"/>
    <s v="Plastic Binding Combs"/>
    <x v="4676"/>
    <n v="7"/>
    <n v="0"/>
    <n v="49.843499999999999"/>
  </r>
  <r>
    <n v="6853"/>
    <s v="US-2017-162670"/>
    <d v="2017-12-23T00:00:00"/>
    <d v="2017-12-28T00:00:00"/>
    <s v="Second Class"/>
    <s v="MF-18250"/>
    <s v="Monica Federle"/>
    <s v="Corporate"/>
    <s v="United States"/>
    <x v="290"/>
    <x v="36"/>
    <n v="72209"/>
    <s v="South"/>
    <s v="OFF-ST-10001328"/>
    <s v="Office Supplies"/>
    <s v="Storage"/>
    <s v="Personal Filing Tote with Lid, Black/Gray"/>
    <x v="4677"/>
    <n v="4"/>
    <n v="0"/>
    <n v="17.371200000000002"/>
  </r>
  <r>
    <n v="6854"/>
    <s v="US-2017-162670"/>
    <d v="2017-12-23T00:00:00"/>
    <d v="2017-12-28T00:00:00"/>
    <s v="Second Class"/>
    <s v="MF-18250"/>
    <s v="Monica Federle"/>
    <s v="Corporate"/>
    <s v="United States"/>
    <x v="290"/>
    <x v="36"/>
    <n v="72209"/>
    <s v="South"/>
    <s v="TEC-PH-10003601"/>
    <s v="Technology"/>
    <s v="Phones"/>
    <s v="Ativa D5772 2-Line 5.8GHz Digital Expandable Corded/Cordless Phone System with Answering &amp; Caller ID/Call Waiting, Black/Silver"/>
    <x v="4678"/>
    <n v="3"/>
    <n v="0"/>
    <n v="148.49099999999996"/>
  </r>
  <r>
    <n v="6855"/>
    <s v="US-2017-162670"/>
    <d v="2017-12-23T00:00:00"/>
    <d v="2017-12-28T00:00:00"/>
    <s v="Second Class"/>
    <s v="MF-18250"/>
    <s v="Monica Federle"/>
    <s v="Corporate"/>
    <s v="United States"/>
    <x v="290"/>
    <x v="36"/>
    <n v="72209"/>
    <s v="South"/>
    <s v="OFF-ST-10001522"/>
    <s v="Office Supplies"/>
    <s v="Storage"/>
    <s v="Gould Plastics 18-Pocket Panel Bin, 34w x 5-1/4d x 20-1/2h"/>
    <x v="4679"/>
    <n v="4"/>
    <n v="0"/>
    <n v="14.718399999999974"/>
  </r>
  <r>
    <n v="6856"/>
    <s v="US-2017-162670"/>
    <d v="2017-12-23T00:00:00"/>
    <d v="2017-12-28T00:00:00"/>
    <s v="Second Class"/>
    <s v="MF-18250"/>
    <s v="Monica Federle"/>
    <s v="Corporate"/>
    <s v="United States"/>
    <x v="290"/>
    <x v="36"/>
    <n v="72209"/>
    <s v="South"/>
    <s v="OFF-PA-10001994"/>
    <s v="Office Supplies"/>
    <s v="Paper"/>
    <s v="Ink Jet Note and Greeting Cards, 8-1/2&quot; x 5-1/2&quot; Card Size"/>
    <x v="4680"/>
    <n v="2"/>
    <n v="0"/>
    <n v="20.6816"/>
  </r>
  <r>
    <n v="6857"/>
    <s v="US-2017-162670"/>
    <d v="2017-12-23T00:00:00"/>
    <d v="2017-12-28T00:00:00"/>
    <s v="Second Class"/>
    <s v="MF-18250"/>
    <s v="Monica Federle"/>
    <s v="Corporate"/>
    <s v="United States"/>
    <x v="290"/>
    <x v="36"/>
    <n v="72209"/>
    <s v="South"/>
    <s v="OFF-EN-10001453"/>
    <s v="Office Supplies"/>
    <s v="Envelopes"/>
    <s v="Tyvek Interoffice Envelopes, 9 1/2&quot; x 12 1/2&quot;, 100/Box"/>
    <x v="1101"/>
    <n v="3"/>
    <n v="0"/>
    <n v="85.981799999999993"/>
  </r>
  <r>
    <n v="6858"/>
    <s v="CA-2017-128965"/>
    <d v="2017-04-17T00:00:00"/>
    <d v="2017-04-22T00:00:00"/>
    <s v="Standard Class"/>
    <s v="PS-18760"/>
    <s v="Pamela Stobb"/>
    <s v="Consumer"/>
    <s v="United States"/>
    <x v="1"/>
    <x v="1"/>
    <n v="90008"/>
    <s v="West"/>
    <s v="OFF-PA-10004911"/>
    <s v="Office Supplies"/>
    <s v="Paper"/>
    <s v="Rediform S.O.S. 1-Up Phone Message Bk, 4-1/4x3-1/16 Bk, 1 Form/Pg, 40 Messages/Bk, 3/Pk"/>
    <x v="4681"/>
    <n v="3"/>
    <n v="0"/>
    <n v="13.507200000000001"/>
  </r>
  <r>
    <n v="6859"/>
    <s v="CA-2017-128965"/>
    <d v="2017-04-17T00:00:00"/>
    <d v="2017-04-22T00:00:00"/>
    <s v="Standard Class"/>
    <s v="PS-18760"/>
    <s v="Pamela Stobb"/>
    <s v="Consumer"/>
    <s v="United States"/>
    <x v="1"/>
    <x v="1"/>
    <n v="90008"/>
    <s v="West"/>
    <s v="OFF-LA-10001404"/>
    <s v="Office Supplies"/>
    <s v="Labels"/>
    <s v="Avery 517"/>
    <x v="1576"/>
    <n v="2"/>
    <n v="0"/>
    <n v="3.4685999999999999"/>
  </r>
  <r>
    <n v="6860"/>
    <s v="CA-2017-128965"/>
    <d v="2017-04-17T00:00:00"/>
    <d v="2017-04-22T00:00:00"/>
    <s v="Standard Class"/>
    <s v="PS-18760"/>
    <s v="Pamela Stobb"/>
    <s v="Consumer"/>
    <s v="United States"/>
    <x v="1"/>
    <x v="1"/>
    <n v="90008"/>
    <s v="West"/>
    <s v="OFF-FA-10001561"/>
    <s v="Office Supplies"/>
    <s v="Fasteners"/>
    <s v="Stockwell Push Pins"/>
    <x v="2943"/>
    <n v="5"/>
    <n v="0"/>
    <n v="3.5970000000000004"/>
  </r>
  <r>
    <n v="6861"/>
    <s v="CA-2017-128965"/>
    <d v="2017-04-17T00:00:00"/>
    <d v="2017-04-22T00:00:00"/>
    <s v="Standard Class"/>
    <s v="PS-18760"/>
    <s v="Pamela Stobb"/>
    <s v="Consumer"/>
    <s v="United States"/>
    <x v="1"/>
    <x v="1"/>
    <n v="90008"/>
    <s v="West"/>
    <s v="TEC-AC-10001383"/>
    <s v="Technology"/>
    <s v="Accessories"/>
    <s v="Logitech Wireless Touch Keyboard K400"/>
    <x v="4682"/>
    <n v="11"/>
    <n v="0"/>
    <n v="46.731299999999962"/>
  </r>
  <r>
    <n v="6862"/>
    <s v="CA-2017-128965"/>
    <d v="2017-04-17T00:00:00"/>
    <d v="2017-04-22T00:00:00"/>
    <s v="Standard Class"/>
    <s v="PS-18760"/>
    <s v="Pamela Stobb"/>
    <s v="Consumer"/>
    <s v="United States"/>
    <x v="1"/>
    <x v="1"/>
    <n v="90008"/>
    <s v="West"/>
    <s v="OFF-LA-10003190"/>
    <s v="Office Supplies"/>
    <s v="Labels"/>
    <s v="Avery 474"/>
    <x v="4173"/>
    <n v="8"/>
    <n v="0"/>
    <n v="11.2896"/>
  </r>
  <r>
    <n v="6863"/>
    <s v="CA-2017-128965"/>
    <d v="2017-04-17T00:00:00"/>
    <d v="2017-04-22T00:00:00"/>
    <s v="Standard Class"/>
    <s v="PS-18760"/>
    <s v="Pamela Stobb"/>
    <s v="Consumer"/>
    <s v="United States"/>
    <x v="1"/>
    <x v="1"/>
    <n v="90008"/>
    <s v="West"/>
    <s v="FUR-CH-10003774"/>
    <s v="Furniture"/>
    <s v="Chairs"/>
    <s v="Global Wood Trimmed Manager's Task Chair, Khaki"/>
    <x v="287"/>
    <n v="3"/>
    <n v="0.2"/>
    <n v="-19.105800000000016"/>
  </r>
  <r>
    <n v="6864"/>
    <s v="CA-2017-138618"/>
    <d v="2017-12-01T00:00:00"/>
    <d v="2017-12-08T00:00:00"/>
    <s v="Standard Class"/>
    <s v="MY-17380"/>
    <s v="Maribeth Yedwab"/>
    <s v="Corporate"/>
    <s v="United States"/>
    <x v="52"/>
    <x v="5"/>
    <n v="78207"/>
    <s v="Central"/>
    <s v="OFF-PA-10000520"/>
    <s v="Office Supplies"/>
    <s v="Paper"/>
    <s v="Xerox 201"/>
    <x v="563"/>
    <n v="2"/>
    <n v="0.2"/>
    <n v="3.6288"/>
  </r>
  <r>
    <n v="6865"/>
    <s v="US-2016-126452"/>
    <d v="2016-08-21T00:00:00"/>
    <d v="2016-08-28T00:00:00"/>
    <s v="Standard Class"/>
    <s v="SC-20230"/>
    <s v="Scot Coram"/>
    <s v="Corporate"/>
    <s v="United States"/>
    <x v="1"/>
    <x v="1"/>
    <n v="90004"/>
    <s v="West"/>
    <s v="OFF-BI-10004465"/>
    <s v="Office Supplies"/>
    <s v="Binders"/>
    <s v="Avery Durable Slant Ring Binders"/>
    <x v="2538"/>
    <n v="2"/>
    <n v="0.2"/>
    <n v="4.7519999999999998"/>
  </r>
  <r>
    <n v="6866"/>
    <s v="US-2016-126452"/>
    <d v="2016-08-21T00:00:00"/>
    <d v="2016-08-28T00:00:00"/>
    <s v="Standard Class"/>
    <s v="SC-20230"/>
    <s v="Scot Coram"/>
    <s v="Corporate"/>
    <s v="United States"/>
    <x v="1"/>
    <x v="1"/>
    <n v="90004"/>
    <s v="West"/>
    <s v="TEC-PH-10003555"/>
    <s v="Technology"/>
    <s v="Phones"/>
    <s v="Motorola HK250 Universal Bluetooth Headset"/>
    <x v="1377"/>
    <n v="5"/>
    <n v="0.2"/>
    <n v="-20.690999999999992"/>
  </r>
  <r>
    <n v="6867"/>
    <s v="US-2016-126452"/>
    <d v="2016-08-21T00:00:00"/>
    <d v="2016-08-28T00:00:00"/>
    <s v="Standard Class"/>
    <s v="SC-20230"/>
    <s v="Scot Coram"/>
    <s v="Corporate"/>
    <s v="United States"/>
    <x v="1"/>
    <x v="1"/>
    <n v="90004"/>
    <s v="West"/>
    <s v="TEC-AC-10000844"/>
    <s v="Technology"/>
    <s v="Accessories"/>
    <s v="Logitech Gaming G510s - Keyboard"/>
    <x v="2369"/>
    <n v="3"/>
    <n v="0"/>
    <n v="91.789199999999994"/>
  </r>
  <r>
    <n v="6868"/>
    <s v="US-2016-126452"/>
    <d v="2016-08-21T00:00:00"/>
    <d v="2016-08-28T00:00:00"/>
    <s v="Standard Class"/>
    <s v="SC-20230"/>
    <s v="Scot Coram"/>
    <s v="Corporate"/>
    <s v="United States"/>
    <x v="1"/>
    <x v="1"/>
    <n v="90004"/>
    <s v="West"/>
    <s v="TEC-PH-10003187"/>
    <s v="Technology"/>
    <s v="Phones"/>
    <s v="Anker Astro Mini 3000mAh Ultra-Compact Portable Charger"/>
    <x v="236"/>
    <n v="2"/>
    <n v="0.2"/>
    <n v="-7.9959999999999996"/>
  </r>
  <r>
    <n v="6869"/>
    <s v="US-2016-126452"/>
    <d v="2016-08-21T00:00:00"/>
    <d v="2016-08-28T00:00:00"/>
    <s v="Standard Class"/>
    <s v="SC-20230"/>
    <s v="Scot Coram"/>
    <s v="Corporate"/>
    <s v="United States"/>
    <x v="1"/>
    <x v="1"/>
    <n v="90004"/>
    <s v="West"/>
    <s v="FUR-TA-10003569"/>
    <s v="Furniture"/>
    <s v="Tables"/>
    <s v="Bretford CR8500 Series Meeting Room Furniture"/>
    <x v="4683"/>
    <n v="9"/>
    <n v="0.2"/>
    <n v="180.44099999999992"/>
  </r>
  <r>
    <n v="6870"/>
    <s v="US-2016-126452"/>
    <d v="2016-08-21T00:00:00"/>
    <d v="2016-08-28T00:00:00"/>
    <s v="Standard Class"/>
    <s v="SC-20230"/>
    <s v="Scot Coram"/>
    <s v="Corporate"/>
    <s v="United States"/>
    <x v="1"/>
    <x v="1"/>
    <n v="90004"/>
    <s v="West"/>
    <s v="OFF-PA-10003848"/>
    <s v="Office Supplies"/>
    <s v="Paper"/>
    <s v="Xerox 1997"/>
    <x v="91"/>
    <n v="2"/>
    <n v="0"/>
    <n v="6.2208000000000006"/>
  </r>
  <r>
    <n v="6871"/>
    <s v="US-2016-126452"/>
    <d v="2016-08-21T00:00:00"/>
    <d v="2016-08-28T00:00:00"/>
    <s v="Standard Class"/>
    <s v="SC-20230"/>
    <s v="Scot Coram"/>
    <s v="Corporate"/>
    <s v="United States"/>
    <x v="1"/>
    <x v="1"/>
    <n v="90004"/>
    <s v="West"/>
    <s v="OFF-PA-10002606"/>
    <s v="Office Supplies"/>
    <s v="Paper"/>
    <s v="Xerox 1928"/>
    <x v="4021"/>
    <n v="9"/>
    <n v="0"/>
    <n v="21.384"/>
  </r>
  <r>
    <n v="6872"/>
    <s v="CA-2016-145009"/>
    <d v="2016-12-05T00:00:00"/>
    <d v="2016-12-08T00:00:00"/>
    <s v="Second Class"/>
    <s v="RF-19345"/>
    <s v="Randy Ferguson"/>
    <s v="Corporate"/>
    <s v="United States"/>
    <x v="22"/>
    <x v="10"/>
    <n v="60610"/>
    <s v="Central"/>
    <s v="OFF-LA-10004853"/>
    <s v="Office Supplies"/>
    <s v="Labels"/>
    <s v="Avery 483"/>
    <x v="1655"/>
    <n v="3"/>
    <n v="0.2"/>
    <n v="3.8843999999999994"/>
  </r>
  <r>
    <n v="6873"/>
    <s v="CA-2015-162544"/>
    <d v="2015-12-16T00:00:00"/>
    <d v="2015-12-19T00:00:00"/>
    <s v="First Class"/>
    <s v="SG-20080"/>
    <s v="Sandra Glassco"/>
    <s v="Consumer"/>
    <s v="United States"/>
    <x v="4"/>
    <x v="4"/>
    <n v="98105"/>
    <s v="West"/>
    <s v="OFF-PA-10004948"/>
    <s v="Office Supplies"/>
    <s v="Paper"/>
    <s v="Xerox 190"/>
    <x v="1393"/>
    <n v="1"/>
    <n v="0"/>
    <n v="2.3406000000000002"/>
  </r>
  <r>
    <n v="6874"/>
    <s v="CA-2014-124394"/>
    <d v="2014-10-17T00:00:00"/>
    <d v="2014-10-22T00:00:00"/>
    <s v="Second Class"/>
    <s v="TB-21520"/>
    <s v="Tracy Blumstein"/>
    <s v="Consumer"/>
    <s v="United States"/>
    <x v="486"/>
    <x v="5"/>
    <n v="77705"/>
    <s v="Central"/>
    <s v="OFF-BI-10003676"/>
    <s v="Office Supplies"/>
    <s v="Binders"/>
    <s v="GBC Standard Recycled Report Covers, Clear Plastic Sheets"/>
    <x v="999"/>
    <n v="5"/>
    <n v="0.8"/>
    <n v="-17.248000000000008"/>
  </r>
  <r>
    <n v="6875"/>
    <s v="CA-2014-124394"/>
    <d v="2014-10-17T00:00:00"/>
    <d v="2014-10-22T00:00:00"/>
    <s v="Second Class"/>
    <s v="TB-21520"/>
    <s v="Tracy Blumstein"/>
    <s v="Consumer"/>
    <s v="United States"/>
    <x v="486"/>
    <x v="5"/>
    <n v="77705"/>
    <s v="Central"/>
    <s v="TEC-AC-10001314"/>
    <s v="Technology"/>
    <s v="Accessories"/>
    <s v="Case Logic 2.4GHz Wireless Keyboard"/>
    <x v="2486"/>
    <n v="3"/>
    <n v="0.2"/>
    <n v="-17.996400000000019"/>
  </r>
  <r>
    <n v="6876"/>
    <s v="US-2016-121013"/>
    <d v="2016-09-05T00:00:00"/>
    <d v="2016-09-10T00:00:00"/>
    <s v="Standard Class"/>
    <s v="MM-17920"/>
    <s v="Michael Moore"/>
    <s v="Consumer"/>
    <s v="United States"/>
    <x v="269"/>
    <x v="17"/>
    <n v="23320"/>
    <s v="South"/>
    <s v="OFF-LA-10004545"/>
    <s v="Office Supplies"/>
    <s v="Labels"/>
    <s v="Avery 50"/>
    <x v="2989"/>
    <n v="2"/>
    <n v="0"/>
    <n v="11.778199999999998"/>
  </r>
  <r>
    <n v="6877"/>
    <s v="US-2016-121013"/>
    <d v="2016-09-05T00:00:00"/>
    <d v="2016-09-10T00:00:00"/>
    <s v="Standard Class"/>
    <s v="MM-17920"/>
    <s v="Michael Moore"/>
    <s v="Consumer"/>
    <s v="United States"/>
    <x v="269"/>
    <x v="17"/>
    <n v="23320"/>
    <s v="South"/>
    <s v="FUR-TA-10003238"/>
    <s v="Furniture"/>
    <s v="Tables"/>
    <s v="Chromcraft Bull-Nose Wood 48&quot; x 96&quot; Rectangular Conference Tables"/>
    <x v="679"/>
    <n v="3"/>
    <n v="0"/>
    <n v="314.05859999999996"/>
  </r>
  <r>
    <n v="6878"/>
    <s v="US-2015-123918"/>
    <d v="2015-10-15T00:00:00"/>
    <d v="2015-10-15T00:00:00"/>
    <s v="Same Day"/>
    <s v="CG-12520"/>
    <s v="Claire Gute"/>
    <s v="Consumer"/>
    <s v="United States"/>
    <x v="61"/>
    <x v="5"/>
    <n v="75217"/>
    <s v="Central"/>
    <s v="FUR-FU-10004952"/>
    <s v="Furniture"/>
    <s v="Furnishings"/>
    <s v="C-Line Cubicle Keepers Polyproplyene Holder w/Velcro Back, 8-1/2x11, 25/Bx"/>
    <x v="4684"/>
    <n v="6"/>
    <n v="0.6"/>
    <n v="-95.24760000000002"/>
  </r>
  <r>
    <n v="6879"/>
    <s v="US-2015-123918"/>
    <d v="2015-10-15T00:00:00"/>
    <d v="2015-10-15T00:00:00"/>
    <s v="Same Day"/>
    <s v="CG-12520"/>
    <s v="Claire Gute"/>
    <s v="Consumer"/>
    <s v="United States"/>
    <x v="61"/>
    <x v="5"/>
    <n v="75217"/>
    <s v="Central"/>
    <s v="OFF-PA-10003001"/>
    <s v="Office Supplies"/>
    <s v="Paper"/>
    <s v="Xerox 1986"/>
    <x v="758"/>
    <n v="1"/>
    <n v="0.2"/>
    <n v="1.8703999999999998"/>
  </r>
  <r>
    <n v="6880"/>
    <s v="CA-2015-137113"/>
    <d v="2015-12-01T00:00:00"/>
    <d v="2015-12-05T00:00:00"/>
    <s v="Second Class"/>
    <s v="TW-21025"/>
    <s v="Tamara Willingham"/>
    <s v="Home Office"/>
    <s v="United States"/>
    <x v="4"/>
    <x v="4"/>
    <n v="98105"/>
    <s v="West"/>
    <s v="FUR-CH-10001215"/>
    <s v="Furniture"/>
    <s v="Chairs"/>
    <s v="Global Troy Executive Leather Low-Back Tilter"/>
    <x v="4202"/>
    <n v="5"/>
    <n v="0.2"/>
    <n v="125.24499999999995"/>
  </r>
  <r>
    <n v="6881"/>
    <s v="CA-2015-137113"/>
    <d v="2015-12-01T00:00:00"/>
    <d v="2015-12-05T00:00:00"/>
    <s v="Second Class"/>
    <s v="TW-21025"/>
    <s v="Tamara Willingham"/>
    <s v="Home Office"/>
    <s v="United States"/>
    <x v="4"/>
    <x v="4"/>
    <n v="98105"/>
    <s v="West"/>
    <s v="OFF-PA-10004255"/>
    <s v="Office Supplies"/>
    <s v="Paper"/>
    <s v="Xerox 219"/>
    <x v="56"/>
    <n v="5"/>
    <n v="0"/>
    <n v="15.552000000000001"/>
  </r>
  <r>
    <n v="6882"/>
    <s v="CA-2015-137113"/>
    <d v="2015-12-01T00:00:00"/>
    <d v="2015-12-05T00:00:00"/>
    <s v="Second Class"/>
    <s v="TW-21025"/>
    <s v="Tamara Willingham"/>
    <s v="Home Office"/>
    <s v="United States"/>
    <x v="4"/>
    <x v="4"/>
    <n v="98105"/>
    <s v="West"/>
    <s v="FUR-TA-10001705"/>
    <s v="Furniture"/>
    <s v="Tables"/>
    <s v="Bush Advantage Collection Round Conference Table"/>
    <x v="4685"/>
    <n v="9"/>
    <n v="0"/>
    <n v="401.81399999999985"/>
  </r>
  <r>
    <n v="6883"/>
    <s v="CA-2015-137113"/>
    <d v="2015-12-01T00:00:00"/>
    <d v="2015-12-05T00:00:00"/>
    <s v="Second Class"/>
    <s v="TW-21025"/>
    <s v="Tamara Willingham"/>
    <s v="Home Office"/>
    <s v="United States"/>
    <x v="4"/>
    <x v="4"/>
    <n v="98105"/>
    <s v="West"/>
    <s v="OFF-ST-10002554"/>
    <s v="Office Supplies"/>
    <s v="Storage"/>
    <s v="Tennsco Industrial Shelving"/>
    <x v="64"/>
    <n v="3"/>
    <n v="0"/>
    <n v="2.9346000000000032"/>
  </r>
  <r>
    <n v="6884"/>
    <s v="CA-2015-137113"/>
    <d v="2015-12-01T00:00:00"/>
    <d v="2015-12-05T00:00:00"/>
    <s v="Second Class"/>
    <s v="TW-21025"/>
    <s v="Tamara Willingham"/>
    <s v="Home Office"/>
    <s v="United States"/>
    <x v="4"/>
    <x v="4"/>
    <n v="98105"/>
    <s v="West"/>
    <s v="OFF-PA-10002222"/>
    <s v="Office Supplies"/>
    <s v="Paper"/>
    <s v="Xerox Color Copier Paper, 11&quot; x 17&quot;, Ream"/>
    <x v="1159"/>
    <n v="5"/>
    <n v="0"/>
    <n v="52.531999999999996"/>
  </r>
  <r>
    <n v="6885"/>
    <s v="CA-2015-120677"/>
    <d v="2015-05-31T00:00:00"/>
    <d v="2015-06-04T00:00:00"/>
    <s v="Standard Class"/>
    <s v="BD-11320"/>
    <s v="Bill Donatelli"/>
    <s v="Consumer"/>
    <s v="United States"/>
    <x v="31"/>
    <x v="11"/>
    <n v="55407"/>
    <s v="Central"/>
    <s v="FUR-CH-10002320"/>
    <s v="Furniture"/>
    <s v="Chairs"/>
    <s v="Hon Pagoda Stacking Chairs"/>
    <x v="4686"/>
    <n v="8"/>
    <n v="0"/>
    <n v="770.35199999999986"/>
  </r>
  <r>
    <n v="6886"/>
    <s v="CA-2017-123036"/>
    <d v="2017-09-10T00:00:00"/>
    <d v="2017-09-17T00:00:00"/>
    <s v="Standard Class"/>
    <s v="HA-14905"/>
    <s v="Helen Abelman"/>
    <s v="Consumer"/>
    <s v="United States"/>
    <x v="24"/>
    <x v="24"/>
    <n v="45503"/>
    <s v="East"/>
    <s v="TEC-AC-10003499"/>
    <s v="Technology"/>
    <s v="Accessories"/>
    <s v="Memorex Mini Travel Drive 8 GB USB 2.0 Flash Drive"/>
    <x v="4687"/>
    <n v="4"/>
    <n v="0.2"/>
    <n v="8.8008000000000006"/>
  </r>
  <r>
    <n v="6887"/>
    <s v="CA-2017-123036"/>
    <d v="2017-09-10T00:00:00"/>
    <d v="2017-09-17T00:00:00"/>
    <s v="Standard Class"/>
    <s v="HA-14905"/>
    <s v="Helen Abelman"/>
    <s v="Consumer"/>
    <s v="United States"/>
    <x v="24"/>
    <x v="24"/>
    <n v="45503"/>
    <s v="East"/>
    <s v="TEC-PH-10003580"/>
    <s v="Technology"/>
    <s v="Phones"/>
    <s v="Cisco IP Phone 7961G-GE VoIP phone"/>
    <x v="4688"/>
    <n v="2"/>
    <n v="0.4"/>
    <n v="-56.310799999999972"/>
  </r>
  <r>
    <n v="6888"/>
    <s v="CA-2017-120222"/>
    <d v="2017-04-25T00:00:00"/>
    <d v="2017-05-02T00:00:00"/>
    <s v="Standard Class"/>
    <s v="LL-16840"/>
    <s v="Lauren Leatherbury"/>
    <s v="Consumer"/>
    <s v="United States"/>
    <x v="1"/>
    <x v="1"/>
    <n v="90032"/>
    <s v="West"/>
    <s v="OFF-PA-10004675"/>
    <s v="Office Supplies"/>
    <s v="Paper"/>
    <s v="Telephone Message Books with Fax/Mobile Section, 5 1/2&quot; x 3 3/16&quot;"/>
    <x v="71"/>
    <n v="3"/>
    <n v="0"/>
    <n v="8.7629999999999999"/>
  </r>
  <r>
    <n v="6889"/>
    <s v="CA-2017-120222"/>
    <d v="2017-04-25T00:00:00"/>
    <d v="2017-05-02T00:00:00"/>
    <s v="Standard Class"/>
    <s v="LL-16840"/>
    <s v="Lauren Leatherbury"/>
    <s v="Consumer"/>
    <s v="United States"/>
    <x v="1"/>
    <x v="1"/>
    <n v="90032"/>
    <s v="West"/>
    <s v="OFF-BI-10000666"/>
    <s v="Office Supplies"/>
    <s v="Binders"/>
    <s v="Surelock Post Binders"/>
    <x v="4689"/>
    <n v="3"/>
    <n v="0.2"/>
    <n v="27.503999999999998"/>
  </r>
  <r>
    <n v="6890"/>
    <s v="CA-2017-164756"/>
    <d v="2017-09-18T00:00:00"/>
    <d v="2017-09-22T00:00:00"/>
    <s v="Standard Class"/>
    <s v="SS-20140"/>
    <s v="Saphhira Shifley"/>
    <s v="Corporate"/>
    <s v="United States"/>
    <x v="38"/>
    <x v="32"/>
    <n v="31907"/>
    <s v="South"/>
    <s v="TEC-PH-10001552"/>
    <s v="Technology"/>
    <s v="Phones"/>
    <s v="I Need's 3d Hello Kitty Hybrid Silicone Case Cover for HTC One X 4g with 3d Hello Kitty Stylus Pen Green/pink"/>
    <x v="4690"/>
    <n v="8"/>
    <n v="0"/>
    <n v="26.790400000000005"/>
  </r>
  <r>
    <n v="6891"/>
    <s v="CA-2017-164756"/>
    <d v="2017-09-18T00:00:00"/>
    <d v="2017-09-22T00:00:00"/>
    <s v="Standard Class"/>
    <s v="SS-20140"/>
    <s v="Saphhira Shifley"/>
    <s v="Corporate"/>
    <s v="United States"/>
    <x v="38"/>
    <x v="32"/>
    <n v="31907"/>
    <s v="South"/>
    <s v="OFF-PA-10000673"/>
    <s v="Office Supplies"/>
    <s v="Paper"/>
    <s v="Post-it “Important Message” Note Pad, Neon Colors, 50 Sheets/Pad"/>
    <x v="363"/>
    <n v="7"/>
    <n v="0"/>
    <n v="24.460800000000003"/>
  </r>
  <r>
    <n v="6892"/>
    <s v="CA-2017-164756"/>
    <d v="2017-09-18T00:00:00"/>
    <d v="2017-09-22T00:00:00"/>
    <s v="Standard Class"/>
    <s v="SS-20140"/>
    <s v="Saphhira Shifley"/>
    <s v="Corporate"/>
    <s v="United States"/>
    <x v="38"/>
    <x v="32"/>
    <n v="31907"/>
    <s v="South"/>
    <s v="OFF-AR-10000380"/>
    <s v="Office Supplies"/>
    <s v="Art"/>
    <s v="Hunt PowerHouse Electric Pencil Sharpener, Blue"/>
    <x v="3369"/>
    <n v="3"/>
    <n v="0"/>
    <n v="34.181999999999988"/>
  </r>
  <r>
    <n v="6893"/>
    <s v="CA-2017-164756"/>
    <d v="2017-09-18T00:00:00"/>
    <d v="2017-09-22T00:00:00"/>
    <s v="Standard Class"/>
    <s v="SS-20140"/>
    <s v="Saphhira Shifley"/>
    <s v="Corporate"/>
    <s v="United States"/>
    <x v="38"/>
    <x v="32"/>
    <n v="31907"/>
    <s v="South"/>
    <s v="OFF-PA-10003848"/>
    <s v="Office Supplies"/>
    <s v="Paper"/>
    <s v="Xerox 1997"/>
    <x v="243"/>
    <n v="4"/>
    <n v="0"/>
    <n v="12.441600000000001"/>
  </r>
  <r>
    <n v="6894"/>
    <s v="CA-2017-164756"/>
    <d v="2017-09-18T00:00:00"/>
    <d v="2017-09-22T00:00:00"/>
    <s v="Standard Class"/>
    <s v="SS-20140"/>
    <s v="Saphhira Shifley"/>
    <s v="Corporate"/>
    <s v="United States"/>
    <x v="38"/>
    <x v="32"/>
    <n v="31907"/>
    <s v="South"/>
    <s v="FUR-FU-10002963"/>
    <s v="Furniture"/>
    <s v="Furnishings"/>
    <s v="Master Caster Door Stop, Gray"/>
    <x v="2352"/>
    <n v="4"/>
    <n v="0"/>
    <n v="6.9087999999999994"/>
  </r>
  <r>
    <n v="6895"/>
    <s v="CA-2017-164756"/>
    <d v="2017-09-18T00:00:00"/>
    <d v="2017-09-22T00:00:00"/>
    <s v="Standard Class"/>
    <s v="SS-20140"/>
    <s v="Saphhira Shifley"/>
    <s v="Corporate"/>
    <s v="United States"/>
    <x v="38"/>
    <x v="32"/>
    <n v="31907"/>
    <s v="South"/>
    <s v="TEC-PH-10002447"/>
    <s v="Technology"/>
    <s v="Phones"/>
    <s v="AT&amp;T CL83451 4-Handset Telephone"/>
    <x v="4691"/>
    <n v="2"/>
    <n v="0"/>
    <n v="119.4742"/>
  </r>
  <r>
    <n v="6896"/>
    <s v="CA-2017-164756"/>
    <d v="2017-09-18T00:00:00"/>
    <d v="2017-09-22T00:00:00"/>
    <s v="Standard Class"/>
    <s v="SS-20140"/>
    <s v="Saphhira Shifley"/>
    <s v="Corporate"/>
    <s v="United States"/>
    <x v="38"/>
    <x v="32"/>
    <n v="31907"/>
    <s v="South"/>
    <s v="OFF-SU-10004261"/>
    <s v="Office Supplies"/>
    <s v="Supplies"/>
    <s v="Fiskars 8&quot; Scissors, 2/Pack"/>
    <x v="4692"/>
    <n v="2"/>
    <n v="0"/>
    <n v="9.9991999999999948"/>
  </r>
  <r>
    <n v="6897"/>
    <s v="CA-2017-164756"/>
    <d v="2017-09-18T00:00:00"/>
    <d v="2017-09-22T00:00:00"/>
    <s v="Standard Class"/>
    <s v="SS-20140"/>
    <s v="Saphhira Shifley"/>
    <s v="Corporate"/>
    <s v="United States"/>
    <x v="38"/>
    <x v="32"/>
    <n v="31907"/>
    <s v="South"/>
    <s v="OFF-PA-10003228"/>
    <s v="Office Supplies"/>
    <s v="Paper"/>
    <s v="Xerox 1917"/>
    <x v="1672"/>
    <n v="5"/>
    <n v="0"/>
    <n v="114.93849999999998"/>
  </r>
  <r>
    <n v="6898"/>
    <s v="CA-2017-122028"/>
    <d v="2017-08-18T00:00:00"/>
    <d v="2017-08-25T00:00:00"/>
    <s v="Standard Class"/>
    <s v="CK-12205"/>
    <s v="Chloris Kastensmidt"/>
    <s v="Consumer"/>
    <s v="United States"/>
    <x v="80"/>
    <x v="24"/>
    <n v="44107"/>
    <s v="East"/>
    <s v="OFF-BI-10004817"/>
    <s v="Office Supplies"/>
    <s v="Binders"/>
    <s v="GBC Personal VeloBind Strips"/>
    <x v="4693"/>
    <n v="3"/>
    <n v="0.7"/>
    <n v="-7.9067999999999969"/>
  </r>
  <r>
    <n v="6899"/>
    <s v="US-2015-165512"/>
    <d v="2015-05-24T00:00:00"/>
    <d v="2015-05-26T00:00:00"/>
    <s v="Second Class"/>
    <s v="VS-21820"/>
    <s v="Vivek Sundaresam"/>
    <s v="Consumer"/>
    <s v="United States"/>
    <x v="14"/>
    <x v="10"/>
    <n v="60540"/>
    <s v="Central"/>
    <s v="FUR-CH-10002880"/>
    <s v="Furniture"/>
    <s v="Chairs"/>
    <s v="Global High-Back Leather Tilter, Burgundy"/>
    <x v="4694"/>
    <n v="7"/>
    <n v="0.3"/>
    <n v="-163.57670000000005"/>
  </r>
  <r>
    <n v="6900"/>
    <s v="US-2015-165512"/>
    <d v="2015-05-24T00:00:00"/>
    <d v="2015-05-26T00:00:00"/>
    <s v="Second Class"/>
    <s v="VS-21820"/>
    <s v="Vivek Sundaresam"/>
    <s v="Consumer"/>
    <s v="United States"/>
    <x v="14"/>
    <x v="10"/>
    <n v="60540"/>
    <s v="Central"/>
    <s v="OFF-BI-10001249"/>
    <s v="Office Supplies"/>
    <s v="Binders"/>
    <s v="Avery Heavy-Duty EZD View Binder with Locking Rings"/>
    <x v="4695"/>
    <n v="6"/>
    <n v="0.8"/>
    <n v="-13.015200000000004"/>
  </r>
  <r>
    <n v="6901"/>
    <s v="CA-2015-140557"/>
    <d v="2015-09-07T00:00:00"/>
    <d v="2015-09-11T00:00:00"/>
    <s v="Standard Class"/>
    <s v="TN-21040"/>
    <s v="Tanja Norvell"/>
    <s v="Home Office"/>
    <s v="United States"/>
    <x v="20"/>
    <x v="15"/>
    <n v="10009"/>
    <s v="East"/>
    <s v="TEC-AC-10002402"/>
    <s v="Technology"/>
    <s v="Accessories"/>
    <s v="Razer Kraken PRO Over Ear PC and Music Headset"/>
    <x v="4696"/>
    <n v="7"/>
    <n v="0"/>
    <n v="167.97899999999996"/>
  </r>
  <r>
    <n v="6902"/>
    <s v="US-2017-135013"/>
    <d v="2017-07-24T00:00:00"/>
    <d v="2017-07-24T00:00:00"/>
    <s v="Same Day"/>
    <s v="HR-14830"/>
    <s v="Harold Ryan"/>
    <s v="Corporate"/>
    <s v="United States"/>
    <x v="101"/>
    <x v="1"/>
    <n v="92646"/>
    <s v="West"/>
    <s v="TEC-CO-10001449"/>
    <s v="Technology"/>
    <s v="Copiers"/>
    <s v="Hewlett Packard LaserJet 3310 Copier"/>
    <x v="4697"/>
    <n v="5"/>
    <n v="0.2"/>
    <n v="839.9860000000001"/>
  </r>
  <r>
    <n v="6903"/>
    <s v="CA-2017-111220"/>
    <d v="2017-09-02T00:00:00"/>
    <d v="2017-09-08T00:00:00"/>
    <s v="Standard Class"/>
    <s v="JS-15595"/>
    <s v="Jill Stevenson"/>
    <s v="Corporate"/>
    <s v="United States"/>
    <x v="22"/>
    <x v="10"/>
    <n v="60653"/>
    <s v="Central"/>
    <s v="OFF-FA-10002280"/>
    <s v="Office Supplies"/>
    <s v="Fasteners"/>
    <s v="Advantus Plastic Paper Clips"/>
    <x v="4698"/>
    <n v="4"/>
    <n v="0.2"/>
    <n v="5.6"/>
  </r>
  <r>
    <n v="6904"/>
    <s v="CA-2017-111220"/>
    <d v="2017-09-02T00:00:00"/>
    <d v="2017-09-08T00:00:00"/>
    <s v="Standard Class"/>
    <s v="JS-15595"/>
    <s v="Jill Stevenson"/>
    <s v="Corporate"/>
    <s v="United States"/>
    <x v="22"/>
    <x v="10"/>
    <n v="60653"/>
    <s v="Central"/>
    <s v="OFF-AP-10003278"/>
    <s v="Office Supplies"/>
    <s v="Appliances"/>
    <s v="Belkin 7-Outlet SurgeMaster Home Series"/>
    <x v="4699"/>
    <n v="2"/>
    <n v="0.8"/>
    <n v="-15.087600000000002"/>
  </r>
  <r>
    <n v="6905"/>
    <s v="CA-2017-111220"/>
    <d v="2017-09-02T00:00:00"/>
    <d v="2017-09-08T00:00:00"/>
    <s v="Standard Class"/>
    <s v="JS-15595"/>
    <s v="Jill Stevenson"/>
    <s v="Corporate"/>
    <s v="United States"/>
    <x v="22"/>
    <x v="10"/>
    <n v="60653"/>
    <s v="Central"/>
    <s v="OFF-ST-10003994"/>
    <s v="Office Supplies"/>
    <s v="Storage"/>
    <s v="Belkin 19&quot; Center-Weighted Shelf, Gray"/>
    <x v="4700"/>
    <n v="5"/>
    <n v="0.2"/>
    <n v="-44.235000000000007"/>
  </r>
  <r>
    <n v="6906"/>
    <s v="US-2017-149006"/>
    <d v="2017-12-06T00:00:00"/>
    <d v="2017-12-08T00:00:00"/>
    <s v="Second Class"/>
    <s v="BN-11470"/>
    <s v="Brad Norvell"/>
    <s v="Corporate"/>
    <s v="United States"/>
    <x v="71"/>
    <x v="1"/>
    <n v="94513"/>
    <s v="West"/>
    <s v="OFF-ST-10003221"/>
    <s v="Office Supplies"/>
    <s v="Storage"/>
    <s v="Staple magnet"/>
    <x v="3893"/>
    <n v="1"/>
    <n v="0"/>
    <n v="2.8836000000000004"/>
  </r>
  <r>
    <n v="6907"/>
    <s v="CA-2017-149468"/>
    <d v="2017-05-20T00:00:00"/>
    <d v="2017-05-20T00:00:00"/>
    <s v="Same Day"/>
    <s v="AR-10405"/>
    <s v="Allen Rosenblatt"/>
    <s v="Corporate"/>
    <s v="United States"/>
    <x v="149"/>
    <x v="12"/>
    <n v="48183"/>
    <s v="Central"/>
    <s v="OFF-BI-10002225"/>
    <s v="Office Supplies"/>
    <s v="Binders"/>
    <s v="Square Ring Data Binders, Rigid 75 Pt. Covers, 11&quot; x 14-7/8&quot;"/>
    <x v="521"/>
    <n v="2"/>
    <n v="0"/>
    <n v="19.814399999999999"/>
  </r>
  <r>
    <n v="6908"/>
    <s v="CA-2016-140249"/>
    <d v="2016-09-27T00:00:00"/>
    <d v="2016-10-03T00:00:00"/>
    <s v="Standard Class"/>
    <s v="SW-20455"/>
    <s v="Shaun Weien"/>
    <s v="Consumer"/>
    <s v="United States"/>
    <x v="4"/>
    <x v="4"/>
    <n v="98103"/>
    <s v="West"/>
    <s v="TEC-PH-10002584"/>
    <s v="Technology"/>
    <s v="Phones"/>
    <s v="Samsung Galaxy S4"/>
    <x v="3796"/>
    <n v="2"/>
    <n v="0.2"/>
    <n v="125.19799999999992"/>
  </r>
  <r>
    <n v="6909"/>
    <s v="US-2017-135503"/>
    <d v="2017-12-10T00:00:00"/>
    <d v="2017-12-15T00:00:00"/>
    <s v="Standard Class"/>
    <s v="JE-16165"/>
    <s v="Justin Ellison"/>
    <s v="Corporate"/>
    <s v="United States"/>
    <x v="310"/>
    <x v="20"/>
    <n v="29406"/>
    <s v="South"/>
    <s v="FUR-FU-10002364"/>
    <s v="Furniture"/>
    <s v="Furnishings"/>
    <s v="Eldon Expressions Wood Desk Accessories, Oak"/>
    <x v="1816"/>
    <n v="2"/>
    <n v="0"/>
    <n v="4.2803999999999984"/>
  </r>
  <r>
    <n v="6910"/>
    <s v="CA-2014-126277"/>
    <d v="2014-09-13T00:00:00"/>
    <d v="2014-09-18T00:00:00"/>
    <s v="Second Class"/>
    <s v="LH-16900"/>
    <s v="Lena Hernandez"/>
    <s v="Consumer"/>
    <s v="United States"/>
    <x v="38"/>
    <x v="24"/>
    <n v="43229"/>
    <s v="East"/>
    <s v="OFF-BI-10004022"/>
    <s v="Office Supplies"/>
    <s v="Binders"/>
    <s v="Acco Suede Grain Vinyl Round Ring Binder"/>
    <x v="1293"/>
    <n v="3"/>
    <n v="0.7"/>
    <n v="-2.0015999999999998"/>
  </r>
  <r>
    <n v="6911"/>
    <s v="US-2017-115301"/>
    <d v="2017-07-29T00:00:00"/>
    <d v="2017-08-02T00:00:00"/>
    <s v="Standard Class"/>
    <s v="VG-21790"/>
    <s v="Vivek Gonzalez"/>
    <s v="Consumer"/>
    <s v="United States"/>
    <x v="4"/>
    <x v="4"/>
    <n v="98103"/>
    <s v="West"/>
    <s v="FUR-BO-10004709"/>
    <s v="Furniture"/>
    <s v="Bookcases"/>
    <s v="Bush Westfield Collection Bookcases, Medium Cherry Finish"/>
    <x v="4701"/>
    <n v="2"/>
    <n v="0"/>
    <n v="25.511200000000002"/>
  </r>
  <r>
    <n v="6912"/>
    <s v="CA-2017-168942"/>
    <d v="2017-08-01T00:00:00"/>
    <d v="2017-08-05T00:00:00"/>
    <s v="Second Class"/>
    <s v="EM-13960"/>
    <s v="Eric Murdock"/>
    <s v="Consumer"/>
    <s v="United States"/>
    <x v="8"/>
    <x v="1"/>
    <n v="94109"/>
    <s v="West"/>
    <s v="OFF-ST-10004340"/>
    <s v="Office Supplies"/>
    <s v="Storage"/>
    <s v="Fellowes Mobile File Cart, Black"/>
    <x v="4702"/>
    <n v="3"/>
    <n v="0"/>
    <n v="50.365800000000007"/>
  </r>
  <r>
    <n v="6913"/>
    <s v="US-2017-128398"/>
    <d v="2017-05-02T00:00:00"/>
    <d v="2017-05-05T00:00:00"/>
    <s v="Second Class"/>
    <s v="EM-13825"/>
    <s v="Elizabeth Moffitt"/>
    <s v="Corporate"/>
    <s v="United States"/>
    <x v="1"/>
    <x v="1"/>
    <n v="90049"/>
    <s v="West"/>
    <s v="TEC-AC-10001714"/>
    <s v="Technology"/>
    <s v="Accessories"/>
    <s v="Logitech MX Performance Wireless Mouse"/>
    <x v="4703"/>
    <n v="4"/>
    <n v="0"/>
    <n v="59.037199999999999"/>
  </r>
  <r>
    <n v="6914"/>
    <s v="CA-2015-104115"/>
    <d v="2015-06-12T00:00:00"/>
    <d v="2015-06-16T00:00:00"/>
    <s v="Standard Class"/>
    <s v="JH-15910"/>
    <s v="Jonathan Howell"/>
    <s v="Consumer"/>
    <s v="United States"/>
    <x v="487"/>
    <x v="2"/>
    <n v="33407"/>
    <s v="South"/>
    <s v="TEC-PH-10002844"/>
    <s v="Technology"/>
    <s v="Phones"/>
    <s v="Speck Products Candyshell Flip Case"/>
    <x v="4029"/>
    <n v="2"/>
    <n v="0.2"/>
    <n v="4.1987999999999985"/>
  </r>
  <r>
    <n v="6915"/>
    <s v="CA-2014-142510"/>
    <d v="2014-12-22T00:00:00"/>
    <d v="2014-12-29T00:00:00"/>
    <s v="Standard Class"/>
    <s v="NP-18700"/>
    <s v="Nora Preis"/>
    <s v="Consumer"/>
    <s v="United States"/>
    <x v="22"/>
    <x v="10"/>
    <n v="60623"/>
    <s v="Central"/>
    <s v="OFF-ST-10000585"/>
    <s v="Office Supplies"/>
    <s v="Storage"/>
    <s v="Economy Rollaway Files"/>
    <x v="4704"/>
    <n v="1"/>
    <n v="0.2"/>
    <n v="9.911999999999999"/>
  </r>
  <r>
    <n v="6916"/>
    <s v="CA-2014-142510"/>
    <d v="2014-12-22T00:00:00"/>
    <d v="2014-12-29T00:00:00"/>
    <s v="Standard Class"/>
    <s v="NP-18700"/>
    <s v="Nora Preis"/>
    <s v="Consumer"/>
    <s v="United States"/>
    <x v="22"/>
    <x v="10"/>
    <n v="60623"/>
    <s v="Central"/>
    <s v="OFF-BI-10002824"/>
    <s v="Office Supplies"/>
    <s v="Binders"/>
    <s v="Recycled Easel Ring Binders"/>
    <x v="4705"/>
    <n v="6"/>
    <n v="0.8"/>
    <n v="-31.332000000000008"/>
  </r>
  <r>
    <n v="6917"/>
    <s v="CA-2014-142510"/>
    <d v="2014-12-22T00:00:00"/>
    <d v="2014-12-29T00:00:00"/>
    <s v="Standard Class"/>
    <s v="NP-18700"/>
    <s v="Nora Preis"/>
    <s v="Consumer"/>
    <s v="United States"/>
    <x v="22"/>
    <x v="10"/>
    <n v="60623"/>
    <s v="Central"/>
    <s v="OFF-PA-10001289"/>
    <s v="Office Supplies"/>
    <s v="Paper"/>
    <s v="White Computer Printout Paper by Universal"/>
    <x v="4706"/>
    <n v="4"/>
    <n v="0.2"/>
    <n v="44.961600000000004"/>
  </r>
  <r>
    <n v="6918"/>
    <s v="CA-2014-124247"/>
    <d v="2014-12-16T00:00:00"/>
    <d v="2014-12-21T00:00:00"/>
    <s v="Standard Class"/>
    <s v="SH-20635"/>
    <s v="Stefanie Holloman"/>
    <s v="Corporate"/>
    <s v="United States"/>
    <x v="301"/>
    <x v="1"/>
    <n v="95823"/>
    <s v="West"/>
    <s v="FUR-CH-10001854"/>
    <s v="Furniture"/>
    <s v="Chairs"/>
    <s v="Office Star - Professional Matrix Back Chair with 2-to-1 Synchro Tilt and Mesh Fabric Seat"/>
    <x v="4707"/>
    <n v="5"/>
    <n v="0.2"/>
    <n v="70.196000000000026"/>
  </r>
  <r>
    <n v="6919"/>
    <s v="CA-2016-105473"/>
    <d v="2016-04-16T00:00:00"/>
    <d v="2016-04-18T00:00:00"/>
    <s v="Second Class"/>
    <s v="BM-11785"/>
    <s v="Bryan Mills"/>
    <s v="Consumer"/>
    <s v="United States"/>
    <x v="4"/>
    <x v="4"/>
    <n v="98115"/>
    <s v="West"/>
    <s v="OFF-SU-10003567"/>
    <s v="Office Supplies"/>
    <s v="Supplies"/>
    <s v="Stiletto Hand Letter Openers"/>
    <x v="4708"/>
    <n v="3"/>
    <n v="0"/>
    <n v="0.86400000000000077"/>
  </r>
  <r>
    <n v="6920"/>
    <s v="CA-2015-102806"/>
    <d v="2015-05-21T00:00:00"/>
    <d v="2015-05-28T00:00:00"/>
    <s v="Standard Class"/>
    <s v="HG-14965"/>
    <s v="Henry Goldwyn"/>
    <s v="Corporate"/>
    <s v="United States"/>
    <x v="10"/>
    <x v="9"/>
    <n v="19143"/>
    <s v="East"/>
    <s v="OFF-BI-10001597"/>
    <s v="Office Supplies"/>
    <s v="Binders"/>
    <s v="Wilson Jones Ledger-Size, Piano-Hinge Binder, 2&quot;, Blue"/>
    <x v="4709"/>
    <n v="2"/>
    <n v="0.7"/>
    <n v="-18.031199999999998"/>
  </r>
  <r>
    <n v="6921"/>
    <s v="CA-2017-121706"/>
    <d v="2017-02-26T00:00:00"/>
    <d v="2017-03-02T00:00:00"/>
    <s v="Standard Class"/>
    <s v="BM-11140"/>
    <s v="Becky Martin"/>
    <s v="Consumer"/>
    <s v="United States"/>
    <x v="443"/>
    <x v="1"/>
    <n v="93101"/>
    <s v="West"/>
    <s v="OFF-AP-10003287"/>
    <s v="Office Supplies"/>
    <s v="Appliances"/>
    <s v="Tripp Lite TLP810NET Broadband Surge for Modem/Fax"/>
    <x v="4710"/>
    <n v="7"/>
    <n v="0"/>
    <n v="99.901199999999989"/>
  </r>
  <r>
    <n v="6922"/>
    <s v="CA-2017-109211"/>
    <d v="2017-04-04T00:00:00"/>
    <d v="2017-04-10T00:00:00"/>
    <s v="Standard Class"/>
    <s v="PS-19045"/>
    <s v="Penelope Sewall"/>
    <s v="Home Office"/>
    <s v="United States"/>
    <x v="20"/>
    <x v="15"/>
    <n v="10011"/>
    <s v="East"/>
    <s v="OFF-EN-10001532"/>
    <s v="Office Supplies"/>
    <s v="Envelopes"/>
    <s v="Brown Kraft Recycled Envelopes"/>
    <x v="4711"/>
    <n v="1"/>
    <n v="0"/>
    <n v="8.49"/>
  </r>
  <r>
    <n v="6923"/>
    <s v="CA-2015-134257"/>
    <d v="2015-03-16T00:00:00"/>
    <d v="2015-03-19T00:00:00"/>
    <s v="Second Class"/>
    <s v="MS-17710"/>
    <s v="Maurice Satty"/>
    <s v="Consumer"/>
    <s v="United States"/>
    <x v="109"/>
    <x v="19"/>
    <n v="36830"/>
    <s v="South"/>
    <s v="OFF-LA-10003930"/>
    <s v="Office Supplies"/>
    <s v="Labels"/>
    <s v="Dot Matrix Printer Tape Reel Labels, White, 5000/Box"/>
    <x v="4712"/>
    <n v="5"/>
    <n v="0"/>
    <n v="240.8595"/>
  </r>
  <r>
    <n v="6924"/>
    <s v="CA-2015-134257"/>
    <d v="2015-03-16T00:00:00"/>
    <d v="2015-03-19T00:00:00"/>
    <s v="Second Class"/>
    <s v="MS-17710"/>
    <s v="Maurice Satty"/>
    <s v="Consumer"/>
    <s v="United States"/>
    <x v="109"/>
    <x v="19"/>
    <n v="36830"/>
    <s v="South"/>
    <s v="OFF-EN-10003845"/>
    <s v="Office Supplies"/>
    <s v="Envelopes"/>
    <s v="Colored Envelopes"/>
    <x v="1576"/>
    <n v="2"/>
    <n v="0"/>
    <n v="3.3947999999999996"/>
  </r>
  <r>
    <n v="6925"/>
    <s v="CA-2015-137925"/>
    <d v="2015-11-30T00:00:00"/>
    <d v="2015-12-04T00:00:00"/>
    <s v="Standard Class"/>
    <s v="JL-15235"/>
    <s v="Janet Lee"/>
    <s v="Consumer"/>
    <s v="United States"/>
    <x v="20"/>
    <x v="15"/>
    <n v="10035"/>
    <s v="East"/>
    <s v="OFF-PA-10002659"/>
    <s v="Office Supplies"/>
    <s v="Paper"/>
    <s v="Avoid Verbal Orders Carbonless Minifold Book"/>
    <x v="4713"/>
    <n v="7"/>
    <n v="0"/>
    <n v="10.883599999999998"/>
  </r>
  <r>
    <n v="6926"/>
    <s v="CA-2015-137925"/>
    <d v="2015-11-30T00:00:00"/>
    <d v="2015-12-04T00:00:00"/>
    <s v="Standard Class"/>
    <s v="JL-15235"/>
    <s v="Janet Lee"/>
    <s v="Consumer"/>
    <s v="United States"/>
    <x v="20"/>
    <x v="15"/>
    <n v="10035"/>
    <s v="East"/>
    <s v="FUR-BO-10001608"/>
    <s v="Furniture"/>
    <s v="Bookcases"/>
    <s v="Hon Metal Bookcases, Black"/>
    <x v="2871"/>
    <n v="12"/>
    <n v="0.2"/>
    <n v="42.588000000000022"/>
  </r>
  <r>
    <n v="6927"/>
    <s v="CA-2016-140046"/>
    <d v="2016-07-28T00:00:00"/>
    <d v="2016-08-03T00:00:00"/>
    <s v="Standard Class"/>
    <s v="KM-16660"/>
    <s v="Khloe Miller"/>
    <s v="Consumer"/>
    <s v="United States"/>
    <x v="1"/>
    <x v="1"/>
    <n v="90032"/>
    <s v="West"/>
    <s v="OFF-LA-10000305"/>
    <s v="Office Supplies"/>
    <s v="Labels"/>
    <s v="Avery 495"/>
    <x v="1381"/>
    <n v="3"/>
    <n v="0"/>
    <n v="8.6939999999999991"/>
  </r>
  <r>
    <n v="6928"/>
    <s v="CA-2016-140382"/>
    <d v="2016-06-23T00:00:00"/>
    <d v="2016-06-25T00:00:00"/>
    <s v="Second Class"/>
    <s v="RD-19900"/>
    <s v="Ruben Dartt"/>
    <s v="Consumer"/>
    <s v="United States"/>
    <x v="8"/>
    <x v="1"/>
    <n v="94109"/>
    <s v="West"/>
    <s v="OFF-ST-10003638"/>
    <s v="Office Supplies"/>
    <s v="Storage"/>
    <s v="Mobile Personal File Cube"/>
    <x v="4714"/>
    <n v="4"/>
    <n v="0"/>
    <n v="25.293599999999998"/>
  </r>
  <r>
    <n v="6929"/>
    <s v="CA-2016-140382"/>
    <d v="2016-06-23T00:00:00"/>
    <d v="2016-06-25T00:00:00"/>
    <s v="Second Class"/>
    <s v="RD-19900"/>
    <s v="Ruben Dartt"/>
    <s v="Consumer"/>
    <s v="United States"/>
    <x v="8"/>
    <x v="1"/>
    <n v="94109"/>
    <s v="West"/>
    <s v="OFF-LA-10001934"/>
    <s v="Office Supplies"/>
    <s v="Labels"/>
    <s v="Avery 516"/>
    <x v="2521"/>
    <n v="3"/>
    <n v="0"/>
    <n v="10.307099999999998"/>
  </r>
  <r>
    <n v="6930"/>
    <s v="CA-2016-140382"/>
    <d v="2016-06-23T00:00:00"/>
    <d v="2016-06-25T00:00:00"/>
    <s v="Second Class"/>
    <s v="RD-19900"/>
    <s v="Ruben Dartt"/>
    <s v="Consumer"/>
    <s v="United States"/>
    <x v="8"/>
    <x v="1"/>
    <n v="94109"/>
    <s v="West"/>
    <s v="TEC-PH-10003012"/>
    <s v="Technology"/>
    <s v="Phones"/>
    <s v="Nortel Meridian M3904 Professional Digital phone"/>
    <x v="4715"/>
    <n v="7"/>
    <n v="0.2"/>
    <n v="97.013699999999858"/>
  </r>
  <r>
    <n v="6931"/>
    <s v="CA-2016-140382"/>
    <d v="2016-06-23T00:00:00"/>
    <d v="2016-06-25T00:00:00"/>
    <s v="Second Class"/>
    <s v="RD-19900"/>
    <s v="Ruben Dartt"/>
    <s v="Consumer"/>
    <s v="United States"/>
    <x v="8"/>
    <x v="1"/>
    <n v="94109"/>
    <s v="West"/>
    <s v="OFF-PA-10001019"/>
    <s v="Office Supplies"/>
    <s v="Paper"/>
    <s v="Xerox 1884"/>
    <x v="1024"/>
    <n v="1"/>
    <n v="0"/>
    <n v="9.3905999999999992"/>
  </r>
  <r>
    <n v="6932"/>
    <s v="CA-2014-164182"/>
    <d v="2014-07-14T00:00:00"/>
    <d v="2014-07-18T00:00:00"/>
    <s v="Standard Class"/>
    <s v="ST-20530"/>
    <s v="Shui Tom"/>
    <s v="Consumer"/>
    <s v="United States"/>
    <x v="10"/>
    <x v="9"/>
    <n v="19140"/>
    <s v="East"/>
    <s v="TEC-PH-10002070"/>
    <s v="Technology"/>
    <s v="Phones"/>
    <s v="Griffin GC36547 PowerJolt SE Lightning Charger"/>
    <x v="4716"/>
    <n v="1"/>
    <n v="0.4"/>
    <n v="-2.2490000000000023"/>
  </r>
  <r>
    <n v="6933"/>
    <s v="CA-2014-164182"/>
    <d v="2014-07-14T00:00:00"/>
    <d v="2014-07-18T00:00:00"/>
    <s v="Standard Class"/>
    <s v="ST-20530"/>
    <s v="Shui Tom"/>
    <s v="Consumer"/>
    <s v="United States"/>
    <x v="10"/>
    <x v="9"/>
    <n v="19140"/>
    <s v="East"/>
    <s v="TEC-PH-10002583"/>
    <s v="Technology"/>
    <s v="Phones"/>
    <s v="iOttie HLCRIO102 Car Mount"/>
    <x v="1821"/>
    <n v="2"/>
    <n v="0.4"/>
    <n v="-13.993000000000004"/>
  </r>
  <r>
    <n v="6934"/>
    <s v="CA-2014-164182"/>
    <d v="2014-07-14T00:00:00"/>
    <d v="2014-07-18T00:00:00"/>
    <s v="Standard Class"/>
    <s v="ST-20530"/>
    <s v="Shui Tom"/>
    <s v="Consumer"/>
    <s v="United States"/>
    <x v="10"/>
    <x v="9"/>
    <n v="19140"/>
    <s v="East"/>
    <s v="FUR-FU-10001057"/>
    <s v="Furniture"/>
    <s v="Furnishings"/>
    <s v="Tensor Track Tree Floor Lamp"/>
    <x v="236"/>
    <n v="2"/>
    <n v="0.2"/>
    <n v="1.1993999999999998"/>
  </r>
  <r>
    <n v="6935"/>
    <s v="CA-2014-164182"/>
    <d v="2014-07-14T00:00:00"/>
    <d v="2014-07-18T00:00:00"/>
    <s v="Standard Class"/>
    <s v="ST-20530"/>
    <s v="Shui Tom"/>
    <s v="Consumer"/>
    <s v="United States"/>
    <x v="10"/>
    <x v="9"/>
    <n v="19140"/>
    <s v="East"/>
    <s v="OFF-AR-10001044"/>
    <s v="Office Supplies"/>
    <s v="Art"/>
    <s v="BOSTON Ranger #55 Pencil Sharpener, Black"/>
    <x v="4717"/>
    <n v="2"/>
    <n v="0.2"/>
    <n v="4.6781999999999968"/>
  </r>
  <r>
    <n v="6936"/>
    <s v="CA-2017-137365"/>
    <d v="2017-11-30T00:00:00"/>
    <d v="2017-12-03T00:00:00"/>
    <s v="Second Class"/>
    <s v="BP-11095"/>
    <s v="Bart Pistole"/>
    <s v="Corporate"/>
    <s v="United States"/>
    <x v="236"/>
    <x v="5"/>
    <n v="79907"/>
    <s v="Central"/>
    <s v="TEC-AC-10001767"/>
    <s v="Technology"/>
    <s v="Accessories"/>
    <s v="SanDisk Ultra 64 GB MicroSDHC Class 10 Memory Card"/>
    <x v="98"/>
    <n v="3"/>
    <n v="0.2"/>
    <n v="-10.797300000000011"/>
  </r>
  <r>
    <n v="6937"/>
    <s v="CA-2016-129847"/>
    <d v="2016-09-02T00:00:00"/>
    <d v="2016-09-04T00:00:00"/>
    <s v="First Class"/>
    <s v="TA-21385"/>
    <s v="Tom Ashbrook"/>
    <s v="Home Office"/>
    <s v="United States"/>
    <x v="22"/>
    <x v="10"/>
    <n v="60653"/>
    <s v="Central"/>
    <s v="FUR-FU-10000277"/>
    <s v="Furniture"/>
    <s v="Furnishings"/>
    <s v="Deflect-o DuraMat Antistatic Studded Beveled Mat for Medium Pile Carpeting"/>
    <x v="4718"/>
    <n v="2"/>
    <n v="0.6"/>
    <n v="-75.844800000000006"/>
  </r>
  <r>
    <n v="6938"/>
    <s v="CA-2014-126963"/>
    <d v="2014-06-15T00:00:00"/>
    <d v="2014-06-15T00:00:00"/>
    <s v="Same Day"/>
    <s v="PS-18760"/>
    <s v="Pamela Stobb"/>
    <s v="Consumer"/>
    <s v="United States"/>
    <x v="236"/>
    <x v="5"/>
    <n v="79907"/>
    <s v="Central"/>
    <s v="OFF-PA-10001952"/>
    <s v="Office Supplies"/>
    <s v="Paper"/>
    <s v="Xerox 1902"/>
    <x v="4719"/>
    <n v="2"/>
    <n v="0.2"/>
    <n v="11.876799999999998"/>
  </r>
  <r>
    <n v="6939"/>
    <s v="CA-2016-125094"/>
    <d v="2016-11-05T00:00:00"/>
    <d v="2016-11-09T00:00:00"/>
    <s v="Standard Class"/>
    <s v="NP-18700"/>
    <s v="Nora Preis"/>
    <s v="Consumer"/>
    <s v="United States"/>
    <x v="4"/>
    <x v="4"/>
    <n v="98105"/>
    <s v="West"/>
    <s v="TEC-AC-10004420"/>
    <s v="Technology"/>
    <s v="Accessories"/>
    <s v="Cherry 142-key Programmable Keyboard"/>
    <x v="4720"/>
    <n v="4"/>
    <n v="0"/>
    <n v="52.769200000000012"/>
  </r>
  <r>
    <n v="6940"/>
    <s v="CA-2017-107132"/>
    <d v="2017-06-26T00:00:00"/>
    <d v="2017-06-30T00:00:00"/>
    <s v="Standard Class"/>
    <s v="SC-20260"/>
    <s v="Scott Cohen"/>
    <s v="Corporate"/>
    <s v="United States"/>
    <x v="20"/>
    <x v="15"/>
    <n v="10009"/>
    <s v="East"/>
    <s v="OFF-BI-10001071"/>
    <s v="Office Supplies"/>
    <s v="Binders"/>
    <s v="GBC ProClick Punch Binding System"/>
    <x v="4721"/>
    <n v="2"/>
    <n v="0.2"/>
    <n v="37.108400000000003"/>
  </r>
  <r>
    <n v="6941"/>
    <s v="CA-2017-107132"/>
    <d v="2017-06-26T00:00:00"/>
    <d v="2017-06-30T00:00:00"/>
    <s v="Standard Class"/>
    <s v="SC-20260"/>
    <s v="Scott Cohen"/>
    <s v="Corporate"/>
    <s v="United States"/>
    <x v="20"/>
    <x v="15"/>
    <n v="10009"/>
    <s v="East"/>
    <s v="OFF-SU-10002503"/>
    <s v="Office Supplies"/>
    <s v="Supplies"/>
    <s v="Acme Preferred Stainless Steel Scissors"/>
    <x v="158"/>
    <n v="5"/>
    <n v="0"/>
    <n v="8.2359999999999989"/>
  </r>
  <r>
    <n v="6942"/>
    <s v="CA-2017-107132"/>
    <d v="2017-06-26T00:00:00"/>
    <d v="2017-06-30T00:00:00"/>
    <s v="Standard Class"/>
    <s v="SC-20260"/>
    <s v="Scott Cohen"/>
    <s v="Corporate"/>
    <s v="United States"/>
    <x v="20"/>
    <x v="15"/>
    <n v="10009"/>
    <s v="East"/>
    <s v="OFF-ST-10001490"/>
    <s v="Office Supplies"/>
    <s v="Storage"/>
    <s v="Hot File 7-Pocket, Floor Stand"/>
    <x v="4722"/>
    <n v="4"/>
    <n v="0"/>
    <n v="214.16399999999993"/>
  </r>
  <r>
    <n v="6943"/>
    <s v="CA-2017-107132"/>
    <d v="2017-06-26T00:00:00"/>
    <d v="2017-06-30T00:00:00"/>
    <s v="Standard Class"/>
    <s v="SC-20260"/>
    <s v="Scott Cohen"/>
    <s v="Corporate"/>
    <s v="United States"/>
    <x v="20"/>
    <x v="15"/>
    <n v="10009"/>
    <s v="East"/>
    <s v="OFF-PA-10003790"/>
    <s v="Office Supplies"/>
    <s v="Paper"/>
    <s v="Xerox 1991"/>
    <x v="4243"/>
    <n v="3"/>
    <n v="0"/>
    <n v="31.519199999999998"/>
  </r>
  <r>
    <n v="6944"/>
    <s v="CA-2015-139248"/>
    <d v="2015-07-25T00:00:00"/>
    <d v="2015-07-30T00:00:00"/>
    <s v="Standard Class"/>
    <s v="RD-19930"/>
    <s v="Russell D'Ascenzo"/>
    <s v="Consumer"/>
    <s v="United States"/>
    <x v="1"/>
    <x v="1"/>
    <n v="90032"/>
    <s v="West"/>
    <s v="TEC-PH-10004094"/>
    <s v="Technology"/>
    <s v="Phones"/>
    <s v="Motorola L703CM"/>
    <x v="4723"/>
    <n v="5"/>
    <n v="0.2"/>
    <n v="38.997500000000002"/>
  </r>
  <r>
    <n v="6945"/>
    <s v="CA-2014-148369"/>
    <d v="2014-09-23T00:00:00"/>
    <d v="2014-09-27T00:00:00"/>
    <s v="Standard Class"/>
    <s v="TH-21115"/>
    <s v="Thea Hudgings"/>
    <s v="Corporate"/>
    <s v="United States"/>
    <x v="46"/>
    <x v="13"/>
    <n v="19711"/>
    <s v="East"/>
    <s v="OFF-BI-10004876"/>
    <s v="Office Supplies"/>
    <s v="Binders"/>
    <s v="Wilson Jones Suede Grain Vinyl Binders"/>
    <x v="1760"/>
    <n v="4"/>
    <n v="0"/>
    <n v="5.4487999999999994"/>
  </r>
  <r>
    <n v="6946"/>
    <s v="CA-2016-106243"/>
    <d v="2016-09-30T00:00:00"/>
    <d v="2016-10-04T00:00:00"/>
    <s v="Standard Class"/>
    <s v="GM-14680"/>
    <s v="Greg Matthias"/>
    <s v="Consumer"/>
    <s v="United States"/>
    <x v="20"/>
    <x v="15"/>
    <n v="10011"/>
    <s v="East"/>
    <s v="FUR-BO-10003034"/>
    <s v="Furniture"/>
    <s v="Bookcases"/>
    <s v="O'Sullivan Elevations Bookcase, Cherry Finish"/>
    <x v="2987"/>
    <n v="5"/>
    <n v="0.2"/>
    <n v="-26.195999999999984"/>
  </r>
  <r>
    <n v="6947"/>
    <s v="CA-2015-126466"/>
    <d v="2015-11-09T00:00:00"/>
    <d v="2015-11-13T00:00:00"/>
    <s v="Standard Class"/>
    <s v="JO-15550"/>
    <s v="Jesus Ocampo"/>
    <s v="Home Office"/>
    <s v="United States"/>
    <x v="43"/>
    <x v="1"/>
    <n v="95661"/>
    <s v="West"/>
    <s v="OFF-FA-10000490"/>
    <s v="Office Supplies"/>
    <s v="Fasteners"/>
    <s v="OIC Binder Clips, Mini, 1/4&quot; Capacity, Black"/>
    <x v="4724"/>
    <n v="2"/>
    <n v="0"/>
    <n v="1.1656"/>
  </r>
  <r>
    <n v="6948"/>
    <s v="CA-2015-130365"/>
    <d v="2015-04-25T00:00:00"/>
    <d v="2015-04-29T00:00:00"/>
    <s v="Standard Class"/>
    <s v="ZC-21910"/>
    <s v="Zuschuss Carroll"/>
    <s v="Consumer"/>
    <s v="United States"/>
    <x v="34"/>
    <x v="10"/>
    <n v="60505"/>
    <s v="Central"/>
    <s v="OFF-ST-10002574"/>
    <s v="Office Supplies"/>
    <s v="Storage"/>
    <s v="SAFCO Commercial Wire Shelving, Black"/>
    <x v="3167"/>
    <n v="2"/>
    <n v="0.2"/>
    <n v="-55.256"/>
  </r>
  <r>
    <n v="6949"/>
    <s v="CA-2015-130365"/>
    <d v="2015-04-25T00:00:00"/>
    <d v="2015-04-29T00:00:00"/>
    <s v="Standard Class"/>
    <s v="ZC-21910"/>
    <s v="Zuschuss Carroll"/>
    <s v="Consumer"/>
    <s v="United States"/>
    <x v="34"/>
    <x v="10"/>
    <n v="60505"/>
    <s v="Central"/>
    <s v="FUR-CH-10003535"/>
    <s v="Furniture"/>
    <s v="Chairs"/>
    <s v="Global Armless Task Chair, Royal Blue"/>
    <x v="3391"/>
    <n v="3"/>
    <n v="0.3"/>
    <n v="-23.782199999999996"/>
  </r>
  <r>
    <n v="6950"/>
    <s v="CA-2017-143021"/>
    <d v="2017-11-19T00:00:00"/>
    <d v="2017-11-19T00:00:00"/>
    <s v="Same Day"/>
    <s v="AP-10720"/>
    <s v="Anne Pryor"/>
    <s v="Home Office"/>
    <s v="United States"/>
    <x v="20"/>
    <x v="15"/>
    <n v="10011"/>
    <s v="East"/>
    <s v="OFF-BI-10001628"/>
    <s v="Office Supplies"/>
    <s v="Binders"/>
    <s v="Acco Data Flex Cable Posts For Top &amp; Bottom Load Binders, 6&quot; Capacity"/>
    <x v="4725"/>
    <n v="7"/>
    <n v="0.2"/>
    <n v="18.252499999999998"/>
  </r>
  <r>
    <n v="6951"/>
    <s v="CA-2017-143021"/>
    <d v="2017-11-19T00:00:00"/>
    <d v="2017-11-19T00:00:00"/>
    <s v="Same Day"/>
    <s v="AP-10720"/>
    <s v="Anne Pryor"/>
    <s v="Home Office"/>
    <s v="United States"/>
    <x v="20"/>
    <x v="15"/>
    <n v="10011"/>
    <s v="East"/>
    <s v="FUR-TA-10001676"/>
    <s v="Furniture"/>
    <s v="Tables"/>
    <s v="Hon 61000 Series Interactive Training Tables"/>
    <x v="2620"/>
    <n v="3"/>
    <n v="0.4"/>
    <n v="-29.323800000000006"/>
  </r>
  <r>
    <n v="6952"/>
    <s v="CA-2015-161767"/>
    <d v="2015-11-20T00:00:00"/>
    <d v="2015-11-24T00:00:00"/>
    <s v="Standard Class"/>
    <s v="GK-14620"/>
    <s v="Grace Kelly"/>
    <s v="Corporate"/>
    <s v="United States"/>
    <x v="61"/>
    <x v="5"/>
    <n v="75217"/>
    <s v="Central"/>
    <s v="TEC-MA-10002790"/>
    <s v="Technology"/>
    <s v="Machines"/>
    <s v="NeatDesk Desktop Scanner &amp; Digital Filing System"/>
    <x v="4726"/>
    <n v="2"/>
    <n v="0.4"/>
    <n v="55.998599999999954"/>
  </r>
  <r>
    <n v="6953"/>
    <s v="CA-2015-129917"/>
    <d v="2015-10-02T00:00:00"/>
    <d v="2015-10-03T00:00:00"/>
    <s v="First Class"/>
    <s v="HM-14980"/>
    <s v="Henry MacAllister"/>
    <s v="Consumer"/>
    <s v="United States"/>
    <x v="1"/>
    <x v="1"/>
    <n v="90008"/>
    <s v="West"/>
    <s v="OFF-BI-10001757"/>
    <s v="Office Supplies"/>
    <s v="Binders"/>
    <s v="Pressboard Hanging Data Binders for Unburst Sheets"/>
    <x v="929"/>
    <n v="3"/>
    <n v="0.2"/>
    <n v="4.1327999999999996"/>
  </r>
  <r>
    <n v="6954"/>
    <s v="CA-2015-129917"/>
    <d v="2015-10-02T00:00:00"/>
    <d v="2015-10-03T00:00:00"/>
    <s v="First Class"/>
    <s v="HM-14980"/>
    <s v="Henry MacAllister"/>
    <s v="Consumer"/>
    <s v="United States"/>
    <x v="1"/>
    <x v="1"/>
    <n v="90008"/>
    <s v="West"/>
    <s v="OFF-BI-10004828"/>
    <s v="Office Supplies"/>
    <s v="Binders"/>
    <s v="GBC Poly Designer Binding Covers"/>
    <x v="4727"/>
    <n v="4"/>
    <n v="0.2"/>
    <n v="19.418399999999995"/>
  </r>
  <r>
    <n v="6955"/>
    <s v="CA-2015-129917"/>
    <d v="2015-10-02T00:00:00"/>
    <d v="2015-10-03T00:00:00"/>
    <s v="First Class"/>
    <s v="HM-14980"/>
    <s v="Henry MacAllister"/>
    <s v="Consumer"/>
    <s v="United States"/>
    <x v="1"/>
    <x v="1"/>
    <n v="90008"/>
    <s v="West"/>
    <s v="TEC-PH-10000369"/>
    <s v="Technology"/>
    <s v="Phones"/>
    <s v="HTC One Mini"/>
    <x v="4483"/>
    <n v="5"/>
    <n v="0.2"/>
    <n v="50.396000000000015"/>
  </r>
  <r>
    <n v="6956"/>
    <s v="CA-2015-115420"/>
    <d v="2015-04-25T00:00:00"/>
    <d v="2015-05-02T00:00:00"/>
    <s v="Standard Class"/>
    <s v="LS-16945"/>
    <s v="Linda Southworth"/>
    <s v="Corporate"/>
    <s v="United States"/>
    <x v="1"/>
    <x v="1"/>
    <n v="90004"/>
    <s v="West"/>
    <s v="OFF-EN-10003862"/>
    <s v="Office Supplies"/>
    <s v="Envelopes"/>
    <s v="Laser &amp; Ink Jet Business Envelopes"/>
    <x v="4728"/>
    <n v="2"/>
    <n v="0"/>
    <n v="9.8163999999999998"/>
  </r>
  <r>
    <n v="6957"/>
    <s v="CA-2016-157588"/>
    <d v="2016-07-14T00:00:00"/>
    <d v="2016-07-19T00:00:00"/>
    <s v="Standard Class"/>
    <s v="AR-10570"/>
    <s v="Anemone Ratner"/>
    <s v="Consumer"/>
    <s v="United States"/>
    <x v="38"/>
    <x v="32"/>
    <n v="31907"/>
    <s v="South"/>
    <s v="OFF-BI-10003963"/>
    <s v="Office Supplies"/>
    <s v="Binders"/>
    <s v="Cardinal Holdit Data Disk Pockets"/>
    <x v="3441"/>
    <n v="5"/>
    <n v="0"/>
    <n v="17.107999999999997"/>
  </r>
  <r>
    <n v="6958"/>
    <s v="CA-2016-157588"/>
    <d v="2016-07-14T00:00:00"/>
    <d v="2016-07-19T00:00:00"/>
    <s v="Standard Class"/>
    <s v="AR-10570"/>
    <s v="Anemone Ratner"/>
    <s v="Consumer"/>
    <s v="United States"/>
    <x v="38"/>
    <x v="32"/>
    <n v="31907"/>
    <s v="South"/>
    <s v="FUR-FU-10004848"/>
    <s v="Furniture"/>
    <s v="Furnishings"/>
    <s v="Howard Miller 13-3/4&quot; Diameter Brushed Chrome Round Wall Clock"/>
    <x v="2678"/>
    <n v="1"/>
    <n v="0"/>
    <n v="15.524999999999999"/>
  </r>
  <r>
    <n v="6959"/>
    <s v="CA-2015-167255"/>
    <d v="2015-09-27T00:00:00"/>
    <d v="2015-09-29T00:00:00"/>
    <s v="Second Class"/>
    <s v="RH-19510"/>
    <s v="Rick Huthwaite"/>
    <s v="Home Office"/>
    <s v="United States"/>
    <x v="8"/>
    <x v="1"/>
    <n v="94110"/>
    <s v="West"/>
    <s v="OFF-ST-10001328"/>
    <s v="Office Supplies"/>
    <s v="Storage"/>
    <s v="Personal Filing Tote with Lid, Black/Gray"/>
    <x v="4729"/>
    <n v="1"/>
    <n v="0"/>
    <n v="4.3428000000000004"/>
  </r>
  <r>
    <n v="6960"/>
    <s v="CA-2015-167255"/>
    <d v="2015-09-27T00:00:00"/>
    <d v="2015-09-29T00:00:00"/>
    <s v="Second Class"/>
    <s v="RH-19510"/>
    <s v="Rick Huthwaite"/>
    <s v="Home Office"/>
    <s v="United States"/>
    <x v="8"/>
    <x v="1"/>
    <n v="94110"/>
    <s v="West"/>
    <s v="OFF-PA-10002377"/>
    <s v="Office Supplies"/>
    <s v="Paper"/>
    <s v="Xerox 1916"/>
    <x v="678"/>
    <n v="3"/>
    <n v="0"/>
    <n v="73.41"/>
  </r>
  <r>
    <n v="6961"/>
    <s v="CA-2015-167255"/>
    <d v="2015-09-27T00:00:00"/>
    <d v="2015-09-29T00:00:00"/>
    <s v="Second Class"/>
    <s v="RH-19510"/>
    <s v="Rick Huthwaite"/>
    <s v="Home Office"/>
    <s v="United States"/>
    <x v="8"/>
    <x v="1"/>
    <n v="94110"/>
    <s v="West"/>
    <s v="OFF-PA-10003441"/>
    <s v="Office Supplies"/>
    <s v="Paper"/>
    <s v="Xerox 226"/>
    <x v="91"/>
    <n v="2"/>
    <n v="0"/>
    <n v="6.2208000000000006"/>
  </r>
  <r>
    <n v="6962"/>
    <s v="CA-2017-162096"/>
    <d v="2017-11-10T00:00:00"/>
    <d v="2017-11-10T00:00:00"/>
    <s v="Same Day"/>
    <s v="TB-21190"/>
    <s v="Thomas Brumley"/>
    <s v="Home Office"/>
    <s v="United States"/>
    <x v="169"/>
    <x v="1"/>
    <n v="92503"/>
    <s v="West"/>
    <s v="OFF-AR-10002221"/>
    <s v="Office Supplies"/>
    <s v="Art"/>
    <s v="12 Colored Short Pencils"/>
    <x v="4730"/>
    <n v="3"/>
    <n v="0"/>
    <n v="2.1060000000000008"/>
  </r>
  <r>
    <n v="6963"/>
    <s v="CA-2016-157161"/>
    <d v="2016-07-16T00:00:00"/>
    <d v="2016-07-20T00:00:00"/>
    <s v="Second Class"/>
    <s v="JD-15895"/>
    <s v="Jonathan Doherty"/>
    <s v="Corporate"/>
    <s v="United States"/>
    <x v="29"/>
    <x v="20"/>
    <n v="29203"/>
    <s v="South"/>
    <s v="OFF-EN-10001509"/>
    <s v="Office Supplies"/>
    <s v="Envelopes"/>
    <s v="Poly String Tie Envelopes"/>
    <x v="4731"/>
    <n v="5"/>
    <n v="0"/>
    <n v="4.7939999999999996"/>
  </r>
  <r>
    <n v="6964"/>
    <s v="CA-2016-157161"/>
    <d v="2016-07-16T00:00:00"/>
    <d v="2016-07-20T00:00:00"/>
    <s v="Second Class"/>
    <s v="JD-15895"/>
    <s v="Jonathan Doherty"/>
    <s v="Corporate"/>
    <s v="United States"/>
    <x v="29"/>
    <x v="20"/>
    <n v="29203"/>
    <s v="South"/>
    <s v="OFF-AR-10003338"/>
    <s v="Office Supplies"/>
    <s v="Art"/>
    <s v="Eberhard Faber 3 1/2&quot; Golf Pencils"/>
    <x v="4732"/>
    <n v="3"/>
    <n v="0"/>
    <n v="5.580000000000001"/>
  </r>
  <r>
    <n v="6965"/>
    <s v="CA-2016-157161"/>
    <d v="2016-07-16T00:00:00"/>
    <d v="2016-07-20T00:00:00"/>
    <s v="Second Class"/>
    <s v="JD-15895"/>
    <s v="Jonathan Doherty"/>
    <s v="Corporate"/>
    <s v="United States"/>
    <x v="29"/>
    <x v="20"/>
    <n v="29203"/>
    <s v="South"/>
    <s v="OFF-BI-10004728"/>
    <s v="Office Supplies"/>
    <s v="Binders"/>
    <s v="Wilson Jones Turn Tabs Binder Tool for Ring Binders"/>
    <x v="906"/>
    <n v="5"/>
    <n v="0"/>
    <n v="11.086"/>
  </r>
  <r>
    <n v="6966"/>
    <s v="CA-2016-157161"/>
    <d v="2016-07-16T00:00:00"/>
    <d v="2016-07-20T00:00:00"/>
    <s v="Second Class"/>
    <s v="JD-15895"/>
    <s v="Jonathan Doherty"/>
    <s v="Corporate"/>
    <s v="United States"/>
    <x v="29"/>
    <x v="20"/>
    <n v="29203"/>
    <s v="South"/>
    <s v="TEC-AC-10000358"/>
    <s v="Technology"/>
    <s v="Accessories"/>
    <s v="Imation Secure Drive + Hardware Encrypted USB flash drive - 16 GB"/>
    <x v="4733"/>
    <n v="2"/>
    <n v="0"/>
    <n v="18.235199999999999"/>
  </r>
  <r>
    <n v="6967"/>
    <s v="CA-2016-157161"/>
    <d v="2016-07-16T00:00:00"/>
    <d v="2016-07-20T00:00:00"/>
    <s v="Second Class"/>
    <s v="JD-15895"/>
    <s v="Jonathan Doherty"/>
    <s v="Corporate"/>
    <s v="United States"/>
    <x v="29"/>
    <x v="20"/>
    <n v="29203"/>
    <s v="South"/>
    <s v="OFF-BI-10002764"/>
    <s v="Office Supplies"/>
    <s v="Binders"/>
    <s v="Recycled Pressboard Report Cover with Reinforced Top Hinge"/>
    <x v="4734"/>
    <n v="2"/>
    <n v="0"/>
    <n v="3.1654"/>
  </r>
  <r>
    <n v="6968"/>
    <s v="CA-2016-157161"/>
    <d v="2016-07-16T00:00:00"/>
    <d v="2016-07-20T00:00:00"/>
    <s v="Second Class"/>
    <s v="JD-15895"/>
    <s v="Jonathan Doherty"/>
    <s v="Corporate"/>
    <s v="United States"/>
    <x v="29"/>
    <x v="20"/>
    <n v="29203"/>
    <s v="South"/>
    <s v="OFF-PA-10001461"/>
    <s v="Office Supplies"/>
    <s v="Paper"/>
    <s v="HP Office Paper (20Lb. and 87 Bright)"/>
    <x v="1847"/>
    <n v="9"/>
    <n v="0"/>
    <n v="28.857599999999998"/>
  </r>
  <r>
    <n v="6969"/>
    <s v="CA-2015-110765"/>
    <d v="2015-10-16T00:00:00"/>
    <d v="2015-10-20T00:00:00"/>
    <s v="Second Class"/>
    <s v="MP-17965"/>
    <s v="Michael Paige"/>
    <s v="Corporate"/>
    <s v="United States"/>
    <x v="20"/>
    <x v="15"/>
    <n v="10011"/>
    <s v="East"/>
    <s v="TEC-PH-10004165"/>
    <s v="Technology"/>
    <s v="Phones"/>
    <s v="Mitel MiVoice 5330e IP Phone"/>
    <x v="4735"/>
    <n v="3"/>
    <n v="0"/>
    <n v="214.4922"/>
  </r>
  <r>
    <n v="6970"/>
    <s v="CA-2016-163937"/>
    <d v="2016-01-10T00:00:00"/>
    <d v="2016-01-13T00:00:00"/>
    <s v="Second Class"/>
    <s v="JB-16000"/>
    <s v="Joy Bell-"/>
    <s v="Consumer"/>
    <s v="United States"/>
    <x v="468"/>
    <x v="4"/>
    <n v="98632"/>
    <s v="West"/>
    <s v="FUR-FU-10000010"/>
    <s v="Furniture"/>
    <s v="Furnishings"/>
    <s v="DAX Value U-Channel Document Frames, Easel Back"/>
    <x v="2615"/>
    <n v="5"/>
    <n v="0"/>
    <n v="7.7034999999999982"/>
  </r>
  <r>
    <n v="6971"/>
    <s v="CA-2017-153822"/>
    <d v="2017-09-19T00:00:00"/>
    <d v="2017-09-25T00:00:00"/>
    <s v="Standard Class"/>
    <s v="AB-10105"/>
    <s v="Adrian Barton"/>
    <s v="Consumer"/>
    <s v="United States"/>
    <x v="42"/>
    <x v="16"/>
    <n v="85023"/>
    <s v="West"/>
    <s v="OFF-ST-10000321"/>
    <s v="Office Supplies"/>
    <s v="Storage"/>
    <s v="Akro Stacking Bins"/>
    <x v="1438"/>
    <n v="2"/>
    <n v="0.2"/>
    <n v="-2.5248000000000022"/>
  </r>
  <r>
    <n v="6972"/>
    <s v="CA-2017-153822"/>
    <d v="2017-09-19T00:00:00"/>
    <d v="2017-09-25T00:00:00"/>
    <s v="Standard Class"/>
    <s v="AB-10105"/>
    <s v="Adrian Barton"/>
    <s v="Consumer"/>
    <s v="United States"/>
    <x v="42"/>
    <x v="16"/>
    <n v="85023"/>
    <s v="West"/>
    <s v="TEC-AC-10000109"/>
    <s v="Technology"/>
    <s v="Accessories"/>
    <s v="Sony Micro Vault Click 16 GB USB 2.0 Flash Drive"/>
    <x v="212"/>
    <n v="2"/>
    <n v="0.2"/>
    <n v="4.4792000000000058"/>
  </r>
  <r>
    <n v="6973"/>
    <s v="CA-2017-153822"/>
    <d v="2017-09-19T00:00:00"/>
    <d v="2017-09-25T00:00:00"/>
    <s v="Standard Class"/>
    <s v="AB-10105"/>
    <s v="Adrian Barton"/>
    <s v="Consumer"/>
    <s v="United States"/>
    <x v="42"/>
    <x v="16"/>
    <n v="85023"/>
    <s v="West"/>
    <s v="TEC-PH-10002415"/>
    <s v="Technology"/>
    <s v="Phones"/>
    <s v="Polycom VoiceStation 500 Conference phone"/>
    <x v="2749"/>
    <n v="2"/>
    <n v="0.2"/>
    <n v="29.495000000000019"/>
  </r>
  <r>
    <n v="6974"/>
    <s v="CA-2017-153822"/>
    <d v="2017-09-19T00:00:00"/>
    <d v="2017-09-25T00:00:00"/>
    <s v="Standard Class"/>
    <s v="AB-10105"/>
    <s v="Adrian Barton"/>
    <s v="Consumer"/>
    <s v="United States"/>
    <x v="42"/>
    <x v="16"/>
    <n v="85023"/>
    <s v="West"/>
    <s v="OFF-BI-10001460"/>
    <s v="Office Supplies"/>
    <s v="Binders"/>
    <s v="Plastic Binding Combs"/>
    <x v="4736"/>
    <n v="4"/>
    <n v="0.7"/>
    <n v="-13.938000000000002"/>
  </r>
  <r>
    <n v="6975"/>
    <s v="CA-2017-146185"/>
    <d v="2017-09-15T00:00:00"/>
    <d v="2017-09-19T00:00:00"/>
    <s v="Standard Class"/>
    <s v="CC-12145"/>
    <s v="Charles Crestani"/>
    <s v="Consumer"/>
    <s v="United States"/>
    <x v="12"/>
    <x v="5"/>
    <n v="77095"/>
    <s v="Central"/>
    <s v="OFF-AR-10002987"/>
    <s v="Office Supplies"/>
    <s v="Art"/>
    <s v="Prismacolor Color Pencil Set"/>
    <x v="4142"/>
    <n v="2"/>
    <n v="0.2"/>
    <n v="8.3328000000000024"/>
  </r>
  <r>
    <n v="6976"/>
    <s v="CA-2015-112144"/>
    <d v="2015-06-28T00:00:00"/>
    <d v="2015-07-02T00:00:00"/>
    <s v="Standard Class"/>
    <s v="CY-12745"/>
    <s v="Craig Yedwab"/>
    <s v="Corporate"/>
    <s v="United States"/>
    <x v="23"/>
    <x v="16"/>
    <n v="85234"/>
    <s v="West"/>
    <s v="OFF-LA-10000443"/>
    <s v="Office Supplies"/>
    <s v="Labels"/>
    <s v="Avery 501"/>
    <x v="2184"/>
    <n v="2"/>
    <n v="0.2"/>
    <n v="1.9925999999999999"/>
  </r>
  <r>
    <n v="6977"/>
    <s v="CA-2015-112144"/>
    <d v="2015-06-28T00:00:00"/>
    <d v="2015-07-02T00:00:00"/>
    <s v="Standard Class"/>
    <s v="CY-12745"/>
    <s v="Craig Yedwab"/>
    <s v="Corporate"/>
    <s v="United States"/>
    <x v="23"/>
    <x v="16"/>
    <n v="85234"/>
    <s v="West"/>
    <s v="FUR-FU-10004306"/>
    <s v="Furniture"/>
    <s v="Furnishings"/>
    <s v="Electrix Halogen Magnifier Lamp"/>
    <x v="4737"/>
    <n v="4"/>
    <n v="0.2"/>
    <n v="46.631999999999977"/>
  </r>
  <r>
    <n v="6978"/>
    <s v="US-2016-119298"/>
    <d v="2016-11-25T00:00:00"/>
    <d v="2016-11-28T00:00:00"/>
    <s v="First Class"/>
    <s v="EP-13915"/>
    <s v="Emily Phan"/>
    <s v="Consumer"/>
    <s v="United States"/>
    <x v="186"/>
    <x v="36"/>
    <n v="72401"/>
    <s v="South"/>
    <s v="TEC-PH-10002564"/>
    <s v="Technology"/>
    <s v="Phones"/>
    <s v="OtterBox Defender Series Case - Samsung Galaxy S4"/>
    <x v="2830"/>
    <n v="2"/>
    <n v="0"/>
    <n v="17.993999999999993"/>
  </r>
  <r>
    <n v="6979"/>
    <s v="CA-2017-155159"/>
    <d v="2017-11-25T00:00:00"/>
    <d v="2017-11-29T00:00:00"/>
    <s v="Second Class"/>
    <s v="DL-13315"/>
    <s v="Delfina Latchford"/>
    <s v="Consumer"/>
    <s v="United States"/>
    <x v="118"/>
    <x v="32"/>
    <n v="30318"/>
    <s v="South"/>
    <s v="OFF-PA-10003724"/>
    <s v="Office Supplies"/>
    <s v="Paper"/>
    <s v="Wirebound Message Book, 4 per Page"/>
    <x v="4738"/>
    <n v="9"/>
    <n v="0"/>
    <n v="23.946299999999997"/>
  </r>
  <r>
    <n v="6980"/>
    <s v="CA-2017-149076"/>
    <d v="2017-01-14T00:00:00"/>
    <d v="2017-01-19T00:00:00"/>
    <s v="Standard Class"/>
    <s v="SO-20335"/>
    <s v="Sean O'Donnell"/>
    <s v="Consumer"/>
    <s v="United States"/>
    <x v="1"/>
    <x v="1"/>
    <n v="90036"/>
    <s v="West"/>
    <s v="OFF-PA-10000483"/>
    <s v="Office Supplies"/>
    <s v="Paper"/>
    <s v="Xerox 19"/>
    <x v="901"/>
    <n v="5"/>
    <n v="0"/>
    <n v="69.704999999999998"/>
  </r>
  <r>
    <n v="6981"/>
    <s v="CA-2014-146990"/>
    <d v="2014-11-07T00:00:00"/>
    <d v="2014-11-08T00:00:00"/>
    <s v="First Class"/>
    <s v="BP-11095"/>
    <s v="Bart Pistole"/>
    <s v="Corporate"/>
    <s v="United States"/>
    <x v="20"/>
    <x v="15"/>
    <n v="10024"/>
    <s v="East"/>
    <s v="OFF-FA-10000611"/>
    <s v="Office Supplies"/>
    <s v="Fasteners"/>
    <s v="Binder Clips by OIC"/>
    <x v="4739"/>
    <n v="4"/>
    <n v="0"/>
    <n v="2.8415999999999997"/>
  </r>
  <r>
    <n v="6982"/>
    <s v="CA-2014-146990"/>
    <d v="2014-11-07T00:00:00"/>
    <d v="2014-11-08T00:00:00"/>
    <s v="First Class"/>
    <s v="BP-11095"/>
    <s v="Bart Pistole"/>
    <s v="Corporate"/>
    <s v="United States"/>
    <x v="20"/>
    <x v="15"/>
    <n v="10024"/>
    <s v="East"/>
    <s v="OFF-PA-10000246"/>
    <s v="Office Supplies"/>
    <s v="Paper"/>
    <s v="Riverleaf Stik-Withit Designer Note Cubes"/>
    <x v="4740"/>
    <n v="3"/>
    <n v="0"/>
    <n v="13.8828"/>
  </r>
  <r>
    <n v="6983"/>
    <s v="CA-2016-116526"/>
    <d v="2016-09-01T00:00:00"/>
    <d v="2016-09-05T00:00:00"/>
    <s v="Standard Class"/>
    <s v="JA-15970"/>
    <s v="Joseph Airdo"/>
    <s v="Consumer"/>
    <s v="United States"/>
    <x v="66"/>
    <x v="12"/>
    <n v="48227"/>
    <s v="Central"/>
    <s v="OFF-BI-10004728"/>
    <s v="Office Supplies"/>
    <s v="Binders"/>
    <s v="Wilson Jones Turn Tabs Binder Tool for Ring Binders"/>
    <x v="906"/>
    <n v="5"/>
    <n v="0"/>
    <n v="11.086"/>
  </r>
  <r>
    <n v="6984"/>
    <s v="CA-2016-116526"/>
    <d v="2016-09-01T00:00:00"/>
    <d v="2016-09-05T00:00:00"/>
    <s v="Standard Class"/>
    <s v="JA-15970"/>
    <s v="Joseph Airdo"/>
    <s v="Consumer"/>
    <s v="United States"/>
    <x v="66"/>
    <x v="12"/>
    <n v="48227"/>
    <s v="Central"/>
    <s v="TEC-PH-10002365"/>
    <s v="Technology"/>
    <s v="Phones"/>
    <s v="Belkin Grip Candy Sheer Case / Cover for iPhone 5 and 5S"/>
    <x v="4741"/>
    <n v="1"/>
    <n v="0"/>
    <n v="2.2827999999999999"/>
  </r>
  <r>
    <n v="6985"/>
    <s v="CA-2016-116526"/>
    <d v="2016-09-01T00:00:00"/>
    <d v="2016-09-05T00:00:00"/>
    <s v="Standard Class"/>
    <s v="JA-15970"/>
    <s v="Joseph Airdo"/>
    <s v="Consumer"/>
    <s v="United States"/>
    <x v="66"/>
    <x v="12"/>
    <n v="48227"/>
    <s v="Central"/>
    <s v="OFF-AP-10002457"/>
    <s v="Office Supplies"/>
    <s v="Appliances"/>
    <s v="Eureka The Boss Plus 12-Amp Hard Box Upright Vacuum, Red"/>
    <x v="4742"/>
    <n v="4"/>
    <n v="0.1"/>
    <n v="71.161999999999978"/>
  </r>
  <r>
    <n v="6986"/>
    <s v="CA-2016-116526"/>
    <d v="2016-09-01T00:00:00"/>
    <d v="2016-09-05T00:00:00"/>
    <s v="Standard Class"/>
    <s v="JA-15970"/>
    <s v="Joseph Airdo"/>
    <s v="Consumer"/>
    <s v="United States"/>
    <x v="66"/>
    <x v="12"/>
    <n v="48227"/>
    <s v="Central"/>
    <s v="OFF-BI-10000320"/>
    <s v="Office Supplies"/>
    <s v="Binders"/>
    <s v="GBC Plastic Binding Combs"/>
    <x v="3520"/>
    <n v="4"/>
    <n v="0"/>
    <n v="14.4648"/>
  </r>
  <r>
    <n v="6987"/>
    <s v="CA-2016-116526"/>
    <d v="2016-09-01T00:00:00"/>
    <d v="2016-09-05T00:00:00"/>
    <s v="Standard Class"/>
    <s v="JA-15970"/>
    <s v="Joseph Airdo"/>
    <s v="Consumer"/>
    <s v="United States"/>
    <x v="66"/>
    <x v="12"/>
    <n v="48227"/>
    <s v="Central"/>
    <s v="OFF-AR-10004999"/>
    <s v="Office Supplies"/>
    <s v="Art"/>
    <s v="Newell 315"/>
    <x v="493"/>
    <n v="2"/>
    <n v="0"/>
    <n v="2.99"/>
  </r>
  <r>
    <n v="6988"/>
    <s v="CA-2016-116526"/>
    <d v="2016-09-01T00:00:00"/>
    <d v="2016-09-05T00:00:00"/>
    <s v="Standard Class"/>
    <s v="JA-15970"/>
    <s v="Joseph Airdo"/>
    <s v="Consumer"/>
    <s v="United States"/>
    <x v="66"/>
    <x v="12"/>
    <n v="48227"/>
    <s v="Central"/>
    <s v="OFF-BI-10001116"/>
    <s v="Office Supplies"/>
    <s v="Binders"/>
    <s v="Wilson Jones 1&quot; Hanging DublLock Ring Binders"/>
    <x v="1603"/>
    <n v="5"/>
    <n v="0"/>
    <n v="12.672000000000001"/>
  </r>
  <r>
    <n v="6989"/>
    <s v="CA-2017-158561"/>
    <d v="2017-11-11T00:00:00"/>
    <d v="2017-11-16T00:00:00"/>
    <s v="Second Class"/>
    <s v="BB-11545"/>
    <s v="Brenda Bowman"/>
    <s v="Corporate"/>
    <s v="United States"/>
    <x v="2"/>
    <x v="2"/>
    <n v="33311"/>
    <s v="South"/>
    <s v="OFF-AP-10002651"/>
    <s v="Office Supplies"/>
    <s v="Appliances"/>
    <s v="Hoover Upright Vacuum With Dirt Cup"/>
    <x v="4127"/>
    <n v="5"/>
    <n v="0.2"/>
    <n v="130.28849999999983"/>
  </r>
  <r>
    <n v="6990"/>
    <s v="CA-2017-165099"/>
    <d v="2017-12-11T00:00:00"/>
    <d v="2017-12-13T00:00:00"/>
    <s v="First Class"/>
    <s v="DK-13375"/>
    <s v="Dennis Kane"/>
    <s v="Consumer"/>
    <s v="United States"/>
    <x v="488"/>
    <x v="5"/>
    <n v="79605"/>
    <s v="Central"/>
    <s v="OFF-AP-10001634"/>
    <s v="Office Supplies"/>
    <s v="Appliances"/>
    <s v="Hoover Commercial Lightweight Upright Vacuum"/>
    <x v="4743"/>
    <n v="2"/>
    <n v="0.8"/>
    <n v="-3.7584000000000009"/>
  </r>
  <r>
    <n v="6991"/>
    <s v="CA-2015-109386"/>
    <d v="2015-11-08T00:00:00"/>
    <d v="2015-11-13T00:00:00"/>
    <s v="Second Class"/>
    <s v="RH-19600"/>
    <s v="Rob Haberlin"/>
    <s v="Consumer"/>
    <s v="United States"/>
    <x v="409"/>
    <x v="17"/>
    <n v="23666"/>
    <s v="South"/>
    <s v="OFF-AP-10003266"/>
    <s v="Office Supplies"/>
    <s v="Appliances"/>
    <s v="Holmes Replacement Filter for HEPA Air Cleaner, Large Room"/>
    <x v="4744"/>
    <n v="3"/>
    <n v="0"/>
    <n v="18.660600000000002"/>
  </r>
  <r>
    <n v="6992"/>
    <s v="CA-2015-109386"/>
    <d v="2015-11-08T00:00:00"/>
    <d v="2015-11-13T00:00:00"/>
    <s v="Second Class"/>
    <s v="RH-19600"/>
    <s v="Rob Haberlin"/>
    <s v="Consumer"/>
    <s v="United States"/>
    <x v="409"/>
    <x v="17"/>
    <n v="23666"/>
    <s v="South"/>
    <s v="TEC-PH-10002890"/>
    <s v="Technology"/>
    <s v="Phones"/>
    <s v="AT&amp;T 17929 Lendline Telephone"/>
    <x v="4745"/>
    <n v="5"/>
    <n v="0"/>
    <n v="58.811999999999998"/>
  </r>
  <r>
    <n v="6993"/>
    <s v="CA-2015-109386"/>
    <d v="2015-11-08T00:00:00"/>
    <d v="2015-11-13T00:00:00"/>
    <s v="Second Class"/>
    <s v="RH-19600"/>
    <s v="Rob Haberlin"/>
    <s v="Consumer"/>
    <s v="United States"/>
    <x v="409"/>
    <x v="17"/>
    <n v="23666"/>
    <s v="South"/>
    <s v="FUR-FU-10000308"/>
    <s v="Furniture"/>
    <s v="Furnishings"/>
    <s v="Deflect-o Glass Clear Studded Chair Mats"/>
    <x v="4702"/>
    <n v="3"/>
    <n v="0"/>
    <n v="41.038800000000002"/>
  </r>
  <r>
    <n v="6994"/>
    <s v="CA-2015-109386"/>
    <d v="2015-11-08T00:00:00"/>
    <d v="2015-11-13T00:00:00"/>
    <s v="Second Class"/>
    <s v="RH-19600"/>
    <s v="Rob Haberlin"/>
    <s v="Consumer"/>
    <s v="United States"/>
    <x v="409"/>
    <x v="17"/>
    <n v="23666"/>
    <s v="South"/>
    <s v="OFF-AR-10000380"/>
    <s v="Office Supplies"/>
    <s v="Art"/>
    <s v="Hunt PowerHouse Electric Pencil Sharpener, Blue"/>
    <x v="4583"/>
    <n v="7"/>
    <n v="0"/>
    <n v="79.757999999999967"/>
  </r>
  <r>
    <n v="6995"/>
    <s v="CA-2015-109386"/>
    <d v="2015-11-08T00:00:00"/>
    <d v="2015-11-13T00:00:00"/>
    <s v="Second Class"/>
    <s v="RH-19600"/>
    <s v="Rob Haberlin"/>
    <s v="Consumer"/>
    <s v="United States"/>
    <x v="409"/>
    <x v="17"/>
    <n v="23666"/>
    <s v="South"/>
    <s v="OFF-AR-10000122"/>
    <s v="Office Supplies"/>
    <s v="Art"/>
    <s v="Newell 314"/>
    <x v="4746"/>
    <n v="5"/>
    <n v="0"/>
    <n v="6.9749999999999979"/>
  </r>
  <r>
    <n v="6996"/>
    <s v="CA-2015-166800"/>
    <d v="2015-11-19T00:00:00"/>
    <d v="2015-11-26T00:00:00"/>
    <s v="Standard Class"/>
    <s v="AG-10300"/>
    <s v="Aleksandra Gannaway"/>
    <s v="Corporate"/>
    <s v="United States"/>
    <x v="98"/>
    <x v="33"/>
    <n v="89115"/>
    <s v="West"/>
    <s v="OFF-AP-10004868"/>
    <s v="Office Supplies"/>
    <s v="Appliances"/>
    <s v="Hoover Commercial Soft Guard Upright Vacuum And Disposable Filtration Bags"/>
    <x v="4747"/>
    <n v="4"/>
    <n v="0"/>
    <n v="8.3916000000000004"/>
  </r>
  <r>
    <n v="6997"/>
    <s v="CA-2017-117443"/>
    <d v="2017-12-23T00:00:00"/>
    <d v="2017-12-25T00:00:00"/>
    <s v="Second Class"/>
    <s v="JB-15400"/>
    <s v="Jennifer Braxton"/>
    <s v="Corporate"/>
    <s v="United States"/>
    <x v="179"/>
    <x v="10"/>
    <n v="61107"/>
    <s v="Central"/>
    <s v="OFF-BI-10004002"/>
    <s v="Office Supplies"/>
    <s v="Binders"/>
    <s v="Wilson Jones International Size A4 Ring Binders"/>
    <x v="4748"/>
    <n v="4"/>
    <n v="0.8"/>
    <n v="-22.144000000000005"/>
  </r>
  <r>
    <n v="6998"/>
    <s v="CA-2017-117443"/>
    <d v="2017-12-23T00:00:00"/>
    <d v="2017-12-25T00:00:00"/>
    <s v="Second Class"/>
    <s v="JB-15400"/>
    <s v="Jennifer Braxton"/>
    <s v="Corporate"/>
    <s v="United States"/>
    <x v="179"/>
    <x v="10"/>
    <n v="61107"/>
    <s v="Central"/>
    <s v="OFF-PA-10004475"/>
    <s v="Office Supplies"/>
    <s v="Paper"/>
    <s v="Xerox 1940"/>
    <x v="4749"/>
    <n v="4"/>
    <n v="0.2"/>
    <n v="63.753599999999992"/>
  </r>
  <r>
    <n v="6999"/>
    <s v="US-2016-134369"/>
    <d v="2016-09-16T00:00:00"/>
    <d v="2016-09-22T00:00:00"/>
    <s v="Standard Class"/>
    <s v="BC-11125"/>
    <s v="Becky Castell"/>
    <s v="Home Office"/>
    <s v="United States"/>
    <x v="229"/>
    <x v="1"/>
    <n v="92677"/>
    <s v="West"/>
    <s v="OFF-PA-10002195"/>
    <s v="Office Supplies"/>
    <s v="Paper"/>
    <s v="Xerox 1966"/>
    <x v="91"/>
    <n v="2"/>
    <n v="0"/>
    <n v="6.3504000000000005"/>
  </r>
  <r>
    <n v="7000"/>
    <s v="CA-2017-123687"/>
    <d v="2017-05-26T00:00:00"/>
    <d v="2017-05-29T00:00:00"/>
    <s v="First Class"/>
    <s v="KC-16675"/>
    <s v="Kimberly Carter"/>
    <s v="Corporate"/>
    <s v="United States"/>
    <x v="103"/>
    <x v="0"/>
    <n v="40214"/>
    <s v="South"/>
    <s v="OFF-AP-10002670"/>
    <s v="Office Supplies"/>
    <s v="Appliances"/>
    <s v="Belkin 8-Outlet Premiere SurgeMaster II Surge Protectors"/>
    <x v="4750"/>
    <n v="3"/>
    <n v="0"/>
    <n v="62.531999999999982"/>
  </r>
  <r>
    <n v="7001"/>
    <s v="CA-2017-123687"/>
    <d v="2017-05-26T00:00:00"/>
    <d v="2017-05-29T00:00:00"/>
    <s v="First Class"/>
    <s v="KC-16675"/>
    <s v="Kimberly Carter"/>
    <s v="Corporate"/>
    <s v="United States"/>
    <x v="103"/>
    <x v="0"/>
    <n v="40214"/>
    <s v="South"/>
    <s v="OFF-SU-10004498"/>
    <s v="Office Supplies"/>
    <s v="Supplies"/>
    <s v="Martin-Yale Premier Letter Opener"/>
    <x v="4751"/>
    <n v="2"/>
    <n v="0"/>
    <n v="0.77280000000000015"/>
  </r>
  <r>
    <n v="7002"/>
    <s v="CA-2015-104871"/>
    <d v="2015-03-30T00:00:00"/>
    <d v="2015-04-03T00:00:00"/>
    <s v="Standard Class"/>
    <s v="DR-12940"/>
    <s v="Daniel Raglin"/>
    <s v="Home Office"/>
    <s v="United States"/>
    <x v="489"/>
    <x v="10"/>
    <n v="61761"/>
    <s v="Central"/>
    <s v="FUR-CH-10003298"/>
    <s v="Furniture"/>
    <s v="Chairs"/>
    <s v="Office Star - Contemporary Task Swivel chair with Loop Arms, Charcoal"/>
    <x v="4752"/>
    <n v="4"/>
    <n v="0.3"/>
    <n v="-110.02320000000003"/>
  </r>
  <r>
    <n v="7003"/>
    <s v="CA-2014-133158"/>
    <d v="2014-08-19T00:00:00"/>
    <d v="2014-08-21T00:00:00"/>
    <s v="Second Class"/>
    <s v="DW-13195"/>
    <s v="David Wiener"/>
    <s v="Corporate"/>
    <s v="United States"/>
    <x v="1"/>
    <x v="1"/>
    <n v="90045"/>
    <s v="West"/>
    <s v="FUR-FU-10000723"/>
    <s v="Furniture"/>
    <s v="Furnishings"/>
    <s v="Deflect-o EconoMat Studded, No Bevel Mat for Low Pile Carpeting"/>
    <x v="4753"/>
    <n v="7"/>
    <n v="0"/>
    <n v="26.031600000000012"/>
  </r>
  <r>
    <n v="7004"/>
    <s v="CA-2014-133158"/>
    <d v="2014-08-19T00:00:00"/>
    <d v="2014-08-21T00:00:00"/>
    <s v="Second Class"/>
    <s v="DW-13195"/>
    <s v="David Wiener"/>
    <s v="Corporate"/>
    <s v="United States"/>
    <x v="1"/>
    <x v="1"/>
    <n v="90045"/>
    <s v="West"/>
    <s v="OFF-BI-10000632"/>
    <s v="Office Supplies"/>
    <s v="Binders"/>
    <s v="Satellite Sectional Post Binders"/>
    <x v="1971"/>
    <n v="2"/>
    <n v="0.2"/>
    <n v="22.573199999999996"/>
  </r>
  <r>
    <n v="7005"/>
    <s v="CA-2014-126333"/>
    <d v="2014-12-23T00:00:00"/>
    <d v="2014-12-28T00:00:00"/>
    <s v="Standard Class"/>
    <s v="ME-18010"/>
    <s v="Michelle Ellison"/>
    <s v="Corporate"/>
    <s v="United States"/>
    <x v="396"/>
    <x v="5"/>
    <n v="77642"/>
    <s v="Central"/>
    <s v="OFF-PA-10000223"/>
    <s v="Office Supplies"/>
    <s v="Paper"/>
    <s v="Xerox 2000"/>
    <x v="1182"/>
    <n v="1"/>
    <n v="0.2"/>
    <n v="1.8144"/>
  </r>
  <r>
    <n v="7006"/>
    <s v="CA-2015-141740"/>
    <d v="2015-11-01T00:00:00"/>
    <d v="2015-11-05T00:00:00"/>
    <s v="Standard Class"/>
    <s v="JF-15490"/>
    <s v="Jeremy Farry"/>
    <s v="Consumer"/>
    <s v="United States"/>
    <x v="20"/>
    <x v="15"/>
    <n v="10009"/>
    <s v="East"/>
    <s v="FUR-CH-10001545"/>
    <s v="Furniture"/>
    <s v="Chairs"/>
    <s v="Hon Comfortask Task/Swivel Chairs"/>
    <x v="4754"/>
    <n v="2"/>
    <n v="0.1"/>
    <n v="13.677600000000002"/>
  </r>
  <r>
    <n v="7007"/>
    <s v="CA-2014-119466"/>
    <d v="2014-12-15T00:00:00"/>
    <d v="2014-12-21T00:00:00"/>
    <s v="Standard Class"/>
    <s v="SP-20860"/>
    <s v="Sung Pak"/>
    <s v="Corporate"/>
    <s v="United States"/>
    <x v="22"/>
    <x v="10"/>
    <n v="60623"/>
    <s v="Central"/>
    <s v="FUR-FU-10001546"/>
    <s v="Furniture"/>
    <s v="Furnishings"/>
    <s v="Dana Swing-Arm Lamps"/>
    <x v="1086"/>
    <n v="2"/>
    <n v="0.6"/>
    <n v="-7.4759999999999991"/>
  </r>
  <r>
    <n v="7008"/>
    <s v="CA-2015-154823"/>
    <d v="2015-08-21T00:00:00"/>
    <d v="2015-08-25T00:00:00"/>
    <s v="Standard Class"/>
    <s v="KN-16390"/>
    <s v="Katherine Nockton"/>
    <s v="Corporate"/>
    <s v="United States"/>
    <x v="24"/>
    <x v="24"/>
    <n v="45503"/>
    <s v="East"/>
    <s v="OFF-BI-10001098"/>
    <s v="Office Supplies"/>
    <s v="Binders"/>
    <s v="Acco D-Ring Binder w/DublLock"/>
    <x v="2253"/>
    <n v="2"/>
    <n v="0.7"/>
    <n v="-8.9795999999999978"/>
  </r>
  <r>
    <n v="7009"/>
    <s v="CA-2015-154823"/>
    <d v="2015-08-21T00:00:00"/>
    <d v="2015-08-25T00:00:00"/>
    <s v="Standard Class"/>
    <s v="KN-16390"/>
    <s v="Katherine Nockton"/>
    <s v="Corporate"/>
    <s v="United States"/>
    <x v="24"/>
    <x v="24"/>
    <n v="45503"/>
    <s v="East"/>
    <s v="FUR-CH-10003379"/>
    <s v="Furniture"/>
    <s v="Chairs"/>
    <s v="Global Commerce Series High-Back Swivel/Tilt Chairs"/>
    <x v="4755"/>
    <n v="3"/>
    <n v="0.3"/>
    <n v="-42.746999999999957"/>
  </r>
  <r>
    <n v="7010"/>
    <s v="CA-2015-154823"/>
    <d v="2015-08-21T00:00:00"/>
    <d v="2015-08-25T00:00:00"/>
    <s v="Standard Class"/>
    <s v="KN-16390"/>
    <s v="Katherine Nockton"/>
    <s v="Corporate"/>
    <s v="United States"/>
    <x v="24"/>
    <x v="24"/>
    <n v="45503"/>
    <s v="East"/>
    <s v="FUR-FU-10000193"/>
    <s v="Furniture"/>
    <s v="Furnishings"/>
    <s v="Tenex Chairmats For Use with Hard Floors"/>
    <x v="3346"/>
    <n v="1"/>
    <n v="0.2"/>
    <n v="-3.8976000000000015"/>
  </r>
  <r>
    <n v="7011"/>
    <s v="US-2014-135881"/>
    <d v="2014-05-23T00:00:00"/>
    <d v="2014-05-27T00:00:00"/>
    <s v="Standard Class"/>
    <s v="GT-14710"/>
    <s v="Greg Tran"/>
    <s v="Consumer"/>
    <s v="United States"/>
    <x v="20"/>
    <x v="15"/>
    <n v="10035"/>
    <s v="East"/>
    <s v="OFF-BI-10000829"/>
    <s v="Office Supplies"/>
    <s v="Binders"/>
    <s v="Avery Non-Stick Binders"/>
    <x v="2119"/>
    <n v="5"/>
    <n v="0.2"/>
    <n v="5.8369999999999997"/>
  </r>
  <r>
    <n v="7012"/>
    <s v="US-2014-135881"/>
    <d v="2014-05-23T00:00:00"/>
    <d v="2014-05-27T00:00:00"/>
    <s v="Standard Class"/>
    <s v="GT-14710"/>
    <s v="Greg Tran"/>
    <s v="Consumer"/>
    <s v="United States"/>
    <x v="20"/>
    <x v="15"/>
    <n v="10035"/>
    <s v="East"/>
    <s v="OFF-SU-10003002"/>
    <s v="Office Supplies"/>
    <s v="Supplies"/>
    <s v="Letter Slitter"/>
    <x v="1325"/>
    <n v="2"/>
    <n v="0"/>
    <n v="0.15120000000000022"/>
  </r>
  <r>
    <n v="7013"/>
    <s v="US-2014-135881"/>
    <d v="2014-05-23T00:00:00"/>
    <d v="2014-05-27T00:00:00"/>
    <s v="Standard Class"/>
    <s v="GT-14710"/>
    <s v="Greg Tran"/>
    <s v="Consumer"/>
    <s v="United States"/>
    <x v="20"/>
    <x v="15"/>
    <n v="10035"/>
    <s v="East"/>
    <s v="OFF-AP-10002118"/>
    <s v="Office Supplies"/>
    <s v="Appliances"/>
    <s v="1.7 Cubic Foot Compact &quot;Cube&quot; Office Refrigerators"/>
    <x v="79"/>
    <n v="1"/>
    <n v="0"/>
    <n v="56.20320000000001"/>
  </r>
  <r>
    <n v="7014"/>
    <s v="CA-2017-141201"/>
    <d v="2017-12-09T00:00:00"/>
    <d v="2017-12-11T00:00:00"/>
    <s v="Second Class"/>
    <s v="DB-12910"/>
    <s v="Daniel Byrd"/>
    <s v="Home Office"/>
    <s v="United States"/>
    <x v="162"/>
    <x v="1"/>
    <n v="93905"/>
    <s v="West"/>
    <s v="FUR-BO-10001519"/>
    <s v="Furniture"/>
    <s v="Bookcases"/>
    <s v="O'Sullivan 3-Shelf Heavy-Duty Bookcases"/>
    <x v="4756"/>
    <n v="3"/>
    <n v="0.15"/>
    <n v="15.697800000000004"/>
  </r>
  <r>
    <n v="7015"/>
    <s v="CA-2014-114790"/>
    <d v="2014-03-11T00:00:00"/>
    <d v="2014-03-13T00:00:00"/>
    <s v="Second Class"/>
    <s v="FM-14215"/>
    <s v="Filia McAdams"/>
    <s v="Corporate"/>
    <s v="United States"/>
    <x v="102"/>
    <x v="0"/>
    <n v="40475"/>
    <s v="South"/>
    <s v="OFF-AP-10002578"/>
    <s v="Office Supplies"/>
    <s v="Appliances"/>
    <s v="Fellowes Premier Superior Surge Suppressor, 10-Outlet, With Phone and Remote"/>
    <x v="4757"/>
    <n v="3"/>
    <n v="0"/>
    <n v="38.157600000000002"/>
  </r>
  <r>
    <n v="7016"/>
    <s v="CA-2014-114790"/>
    <d v="2014-03-11T00:00:00"/>
    <d v="2014-03-13T00:00:00"/>
    <s v="Second Class"/>
    <s v="FM-14215"/>
    <s v="Filia McAdams"/>
    <s v="Corporate"/>
    <s v="United States"/>
    <x v="102"/>
    <x v="0"/>
    <n v="40475"/>
    <s v="South"/>
    <s v="TEC-AC-10000710"/>
    <s v="Technology"/>
    <s v="Accessories"/>
    <s v="Maxell DVD-RAM Discs"/>
    <x v="93"/>
    <n v="2"/>
    <n v="0"/>
    <n v="14.172800000000002"/>
  </r>
  <r>
    <n v="7017"/>
    <s v="CA-2014-114790"/>
    <d v="2014-03-11T00:00:00"/>
    <d v="2014-03-13T00:00:00"/>
    <s v="Second Class"/>
    <s v="FM-14215"/>
    <s v="Filia McAdams"/>
    <s v="Corporate"/>
    <s v="United States"/>
    <x v="102"/>
    <x v="0"/>
    <n v="40475"/>
    <s v="South"/>
    <s v="TEC-PH-10000984"/>
    <s v="Technology"/>
    <s v="Phones"/>
    <s v="Panasonic KX-TG9471B"/>
    <x v="2173"/>
    <n v="3"/>
    <n v="0"/>
    <n v="164.63160000000005"/>
  </r>
  <r>
    <n v="7018"/>
    <s v="CA-2014-114790"/>
    <d v="2014-03-11T00:00:00"/>
    <d v="2014-03-13T00:00:00"/>
    <s v="Second Class"/>
    <s v="FM-14215"/>
    <s v="Filia McAdams"/>
    <s v="Corporate"/>
    <s v="United States"/>
    <x v="102"/>
    <x v="0"/>
    <n v="40475"/>
    <s v="South"/>
    <s v="OFF-PA-10000213"/>
    <s v="Office Supplies"/>
    <s v="Paper"/>
    <s v="Xerox 198"/>
    <x v="1830"/>
    <n v="3"/>
    <n v="0"/>
    <n v="7.0218000000000007"/>
  </r>
  <r>
    <n v="7019"/>
    <s v="US-2016-154256"/>
    <d v="2016-06-23T00:00:00"/>
    <d v="2016-06-27T00:00:00"/>
    <s v="Second Class"/>
    <s v="SM-20005"/>
    <s v="Sally Matthias"/>
    <s v="Consumer"/>
    <s v="United States"/>
    <x v="20"/>
    <x v="15"/>
    <n v="10035"/>
    <s v="East"/>
    <s v="OFF-LA-10003720"/>
    <s v="Office Supplies"/>
    <s v="Labels"/>
    <s v="Avery 487"/>
    <x v="4395"/>
    <n v="7"/>
    <n v="0"/>
    <n v="12.1401"/>
  </r>
  <r>
    <n v="7020"/>
    <s v="CA-2014-124737"/>
    <d v="2014-08-23T00:00:00"/>
    <d v="2014-08-27T00:00:00"/>
    <s v="Standard Class"/>
    <s v="AP-10915"/>
    <s v="Arthur Prichep"/>
    <s v="Consumer"/>
    <s v="United States"/>
    <x v="60"/>
    <x v="22"/>
    <n v="80219"/>
    <s v="West"/>
    <s v="OFF-PA-10001837"/>
    <s v="Office Supplies"/>
    <s v="Paper"/>
    <s v="Xerox 1976"/>
    <x v="12"/>
    <n v="3"/>
    <n v="0.2"/>
    <n v="5.4432"/>
  </r>
  <r>
    <n v="7021"/>
    <s v="CA-2014-124737"/>
    <d v="2014-08-23T00:00:00"/>
    <d v="2014-08-27T00:00:00"/>
    <s v="Standard Class"/>
    <s v="AP-10915"/>
    <s v="Arthur Prichep"/>
    <s v="Consumer"/>
    <s v="United States"/>
    <x v="60"/>
    <x v="22"/>
    <n v="80219"/>
    <s v="West"/>
    <s v="OFF-SU-10004661"/>
    <s v="Office Supplies"/>
    <s v="Supplies"/>
    <s v="Acme Titanium Bonded Scissors"/>
    <x v="4758"/>
    <n v="1"/>
    <n v="0.2"/>
    <n v="0.50999999999999979"/>
  </r>
  <r>
    <n v="7022"/>
    <s v="CA-2014-124737"/>
    <d v="2014-08-23T00:00:00"/>
    <d v="2014-08-27T00:00:00"/>
    <s v="Standard Class"/>
    <s v="AP-10915"/>
    <s v="Arthur Prichep"/>
    <s v="Consumer"/>
    <s v="United States"/>
    <x v="60"/>
    <x v="22"/>
    <n v="80219"/>
    <s v="West"/>
    <s v="FUR-FU-10003274"/>
    <s v="Furniture"/>
    <s v="Furnishings"/>
    <s v="Regeneration Desk Collection"/>
    <x v="1728"/>
    <n v="3"/>
    <n v="0.2"/>
    <n v="1.2672000000000003"/>
  </r>
  <r>
    <n v="7023"/>
    <s v="CA-2014-124737"/>
    <d v="2014-08-23T00:00:00"/>
    <d v="2014-08-27T00:00:00"/>
    <s v="Standard Class"/>
    <s v="AP-10915"/>
    <s v="Arthur Prichep"/>
    <s v="Consumer"/>
    <s v="United States"/>
    <x v="60"/>
    <x v="22"/>
    <n v="80219"/>
    <s v="West"/>
    <s v="TEC-PH-10000149"/>
    <s v="Technology"/>
    <s v="Phones"/>
    <s v="Cisco SPA525G2 IP Phone - Wireless"/>
    <x v="4759"/>
    <n v="9"/>
    <n v="0.2"/>
    <n v="10.772999999999989"/>
  </r>
  <r>
    <n v="7024"/>
    <s v="CA-2014-124737"/>
    <d v="2014-08-23T00:00:00"/>
    <d v="2014-08-27T00:00:00"/>
    <s v="Standard Class"/>
    <s v="AP-10915"/>
    <s v="Arthur Prichep"/>
    <s v="Consumer"/>
    <s v="United States"/>
    <x v="60"/>
    <x v="22"/>
    <n v="80219"/>
    <s v="West"/>
    <s v="OFF-PA-10000019"/>
    <s v="Office Supplies"/>
    <s v="Paper"/>
    <s v="Xerox 1931"/>
    <x v="277"/>
    <n v="6"/>
    <n v="0.2"/>
    <n v="10.8864"/>
  </r>
  <r>
    <n v="7025"/>
    <s v="CA-2014-124737"/>
    <d v="2014-08-23T00:00:00"/>
    <d v="2014-08-27T00:00:00"/>
    <s v="Standard Class"/>
    <s v="AP-10915"/>
    <s v="Arthur Prichep"/>
    <s v="Consumer"/>
    <s v="United States"/>
    <x v="60"/>
    <x v="22"/>
    <n v="80219"/>
    <s v="West"/>
    <s v="OFF-PA-10001125"/>
    <s v="Office Supplies"/>
    <s v="Paper"/>
    <s v="Xerox 1988"/>
    <x v="1334"/>
    <n v="9"/>
    <n v="0.2"/>
    <n v="69.704999999999984"/>
  </r>
  <r>
    <n v="7026"/>
    <s v="US-2017-101840"/>
    <d v="2017-02-06T00:00:00"/>
    <d v="2017-02-12T00:00:00"/>
    <s v="Standard Class"/>
    <s v="SP-20545"/>
    <s v="Sibella Parks"/>
    <s v="Corporate"/>
    <s v="United States"/>
    <x v="20"/>
    <x v="15"/>
    <n v="10024"/>
    <s v="East"/>
    <s v="TEC-PH-10002538"/>
    <s v="Technology"/>
    <s v="Phones"/>
    <s v="Grandstream GXP1160 VoIP phone"/>
    <x v="4760"/>
    <n v="6"/>
    <n v="0"/>
    <n v="65.963399999999979"/>
  </r>
  <r>
    <n v="7027"/>
    <s v="US-2017-101840"/>
    <d v="2017-02-06T00:00:00"/>
    <d v="2017-02-12T00:00:00"/>
    <s v="Standard Class"/>
    <s v="SP-20545"/>
    <s v="Sibella Parks"/>
    <s v="Corporate"/>
    <s v="United States"/>
    <x v="20"/>
    <x v="15"/>
    <n v="10024"/>
    <s v="East"/>
    <s v="OFF-BI-10000279"/>
    <s v="Office Supplies"/>
    <s v="Binders"/>
    <s v="Acco Recycled 2&quot; Capacity Laser Printer Hanging Data Binders"/>
    <x v="4761"/>
    <n v="4"/>
    <n v="0.2"/>
    <n v="15.605999999999996"/>
  </r>
  <r>
    <n v="7028"/>
    <s v="CA-2017-131653"/>
    <d v="2017-01-29T00:00:00"/>
    <d v="2017-02-05T00:00:00"/>
    <s v="Standard Class"/>
    <s v="RD-19585"/>
    <s v="Rob Dowd"/>
    <s v="Consumer"/>
    <s v="United States"/>
    <x v="20"/>
    <x v="15"/>
    <n v="10011"/>
    <s v="East"/>
    <s v="OFF-LA-10001045"/>
    <s v="Office Supplies"/>
    <s v="Labels"/>
    <s v="Permanent Self-Adhesive File Folder Labels for Typewriters by Universal"/>
    <x v="3691"/>
    <n v="2"/>
    <n v="0"/>
    <n v="2.4011999999999998"/>
  </r>
  <r>
    <n v="7029"/>
    <s v="US-2016-157840"/>
    <d v="2016-12-20T00:00:00"/>
    <d v="2016-12-23T00:00:00"/>
    <s v="Second Class"/>
    <s v="MC-17575"/>
    <s v="Matt Collins"/>
    <s v="Consumer"/>
    <s v="United States"/>
    <x v="9"/>
    <x v="8"/>
    <n v="68025"/>
    <s v="Central"/>
    <s v="OFF-PA-10003673"/>
    <s v="Office Supplies"/>
    <s v="Paper"/>
    <s v="Strathmore Photo Mount Cards"/>
    <x v="1284"/>
    <n v="5"/>
    <n v="0"/>
    <n v="15.593999999999999"/>
  </r>
  <r>
    <n v="7030"/>
    <s v="CA-2016-145548"/>
    <d v="2016-11-11T00:00:00"/>
    <d v="2016-11-16T00:00:00"/>
    <s v="Standard Class"/>
    <s v="EB-13750"/>
    <s v="Edward Becker"/>
    <s v="Corporate"/>
    <s v="United States"/>
    <x v="20"/>
    <x v="15"/>
    <n v="10011"/>
    <s v="East"/>
    <s v="OFF-ST-10002562"/>
    <s v="Office Supplies"/>
    <s v="Storage"/>
    <s v="Staple magnet"/>
    <x v="4681"/>
    <n v="3"/>
    <n v="0"/>
    <n v="7.8792000000000009"/>
  </r>
  <r>
    <n v="7031"/>
    <s v="CA-2016-145548"/>
    <d v="2016-11-11T00:00:00"/>
    <d v="2016-11-16T00:00:00"/>
    <s v="Standard Class"/>
    <s v="EB-13750"/>
    <s v="Edward Becker"/>
    <s v="Corporate"/>
    <s v="United States"/>
    <x v="20"/>
    <x v="15"/>
    <n v="10011"/>
    <s v="East"/>
    <s v="TEC-AC-10002305"/>
    <s v="Technology"/>
    <s v="Accessories"/>
    <s v="KeyTronic E03601U1 - Keyboard - Beige"/>
    <x v="3978"/>
    <n v="2"/>
    <n v="0"/>
    <n v="6.4799999999999969"/>
  </r>
  <r>
    <n v="7032"/>
    <s v="CA-2016-145548"/>
    <d v="2016-11-11T00:00:00"/>
    <d v="2016-11-16T00:00:00"/>
    <s v="Standard Class"/>
    <s v="EB-13750"/>
    <s v="Edward Becker"/>
    <s v="Corporate"/>
    <s v="United States"/>
    <x v="20"/>
    <x v="15"/>
    <n v="10011"/>
    <s v="East"/>
    <s v="OFF-AR-10003373"/>
    <s v="Office Supplies"/>
    <s v="Art"/>
    <s v="Boston School Pro Electric Pencil Sharpener, 1670"/>
    <x v="1663"/>
    <n v="3"/>
    <n v="0"/>
    <n v="25.093799999999998"/>
  </r>
  <r>
    <n v="7033"/>
    <s v="CA-2016-145548"/>
    <d v="2016-11-11T00:00:00"/>
    <d v="2016-11-16T00:00:00"/>
    <s v="Standard Class"/>
    <s v="EB-13750"/>
    <s v="Edward Becker"/>
    <s v="Corporate"/>
    <s v="United States"/>
    <x v="20"/>
    <x v="15"/>
    <n v="10011"/>
    <s v="East"/>
    <s v="FUR-CH-10003774"/>
    <s v="Furniture"/>
    <s v="Chairs"/>
    <s v="Global Wood Trimmed Manager's Task Chair, Khaki"/>
    <x v="4762"/>
    <n v="3"/>
    <n v="0.1"/>
    <n v="8.1881999999999877"/>
  </r>
  <r>
    <n v="7034"/>
    <s v="CA-2016-145548"/>
    <d v="2016-11-11T00:00:00"/>
    <d v="2016-11-16T00:00:00"/>
    <s v="Standard Class"/>
    <s v="EB-13750"/>
    <s v="Edward Becker"/>
    <s v="Corporate"/>
    <s v="United States"/>
    <x v="20"/>
    <x v="15"/>
    <n v="10011"/>
    <s v="East"/>
    <s v="OFF-BI-10001510"/>
    <s v="Office Supplies"/>
    <s v="Binders"/>
    <s v="Deluxe Heavy-Duty Vinyl Round Ring Binder"/>
    <x v="4763"/>
    <n v="3"/>
    <n v="0.2"/>
    <n v="17.189999999999998"/>
  </r>
  <r>
    <n v="7035"/>
    <s v="CA-2016-145548"/>
    <d v="2016-11-11T00:00:00"/>
    <d v="2016-11-16T00:00:00"/>
    <s v="Standard Class"/>
    <s v="EB-13750"/>
    <s v="Edward Becker"/>
    <s v="Corporate"/>
    <s v="United States"/>
    <x v="20"/>
    <x v="15"/>
    <n v="10011"/>
    <s v="East"/>
    <s v="OFF-BI-10004236"/>
    <s v="Office Supplies"/>
    <s v="Binders"/>
    <s v="XtraLife ClearVue Slant-D Ring Binder, White, 3&quot;"/>
    <x v="4596"/>
    <n v="3"/>
    <n v="0.2"/>
    <n v="11.450399999999998"/>
  </r>
  <r>
    <n v="7036"/>
    <s v="CA-2017-119494"/>
    <d v="2017-11-09T00:00:00"/>
    <d v="2017-11-13T00:00:00"/>
    <s v="Standard Class"/>
    <s v="JE-15610"/>
    <s v="Jim Epp"/>
    <s v="Corporate"/>
    <s v="United States"/>
    <x v="70"/>
    <x v="1"/>
    <n v="92105"/>
    <s v="West"/>
    <s v="FUR-CH-10004675"/>
    <s v="Furniture"/>
    <s v="Chairs"/>
    <s v="Lifetime Advantage Folding Chairs, 4/Carton"/>
    <x v="4764"/>
    <n v="3"/>
    <n v="0.2"/>
    <n v="52.339199999999977"/>
  </r>
  <r>
    <n v="7037"/>
    <s v="CA-2014-124618"/>
    <d v="2014-05-02T00:00:00"/>
    <d v="2014-05-04T00:00:00"/>
    <s v="Second Class"/>
    <s v="CS-11860"/>
    <s v="Cari Schnelling"/>
    <s v="Consumer"/>
    <s v="United States"/>
    <x v="121"/>
    <x v="2"/>
    <n v="33801"/>
    <s v="South"/>
    <s v="TEC-CO-10004202"/>
    <s v="Technology"/>
    <s v="Copiers"/>
    <s v="Brother DCP1000 Digital 3 in 1 Multifunction Machine"/>
    <x v="2006"/>
    <n v="2"/>
    <n v="0.2"/>
    <n v="89.996999999999986"/>
  </r>
  <r>
    <n v="7038"/>
    <s v="CA-2017-161970"/>
    <d v="2017-09-22T00:00:00"/>
    <d v="2017-09-27T00:00:00"/>
    <s v="Standard Class"/>
    <s v="PB-19105"/>
    <s v="Peter Bühler"/>
    <s v="Consumer"/>
    <s v="United States"/>
    <x v="214"/>
    <x v="32"/>
    <n v="30080"/>
    <s v="South"/>
    <s v="OFF-PA-10004255"/>
    <s v="Office Supplies"/>
    <s v="Paper"/>
    <s v="Xerox 219"/>
    <x v="91"/>
    <n v="2"/>
    <n v="0"/>
    <n v="6.2208000000000006"/>
  </r>
  <r>
    <n v="7039"/>
    <s v="CA-2017-161970"/>
    <d v="2017-09-22T00:00:00"/>
    <d v="2017-09-27T00:00:00"/>
    <s v="Standard Class"/>
    <s v="PB-19105"/>
    <s v="Peter Bühler"/>
    <s v="Consumer"/>
    <s v="United States"/>
    <x v="214"/>
    <x v="32"/>
    <n v="30080"/>
    <s v="South"/>
    <s v="OFF-AR-10003896"/>
    <s v="Office Supplies"/>
    <s v="Art"/>
    <s v="Stride Job 150 Highlighters, Chisel Tip, Assorted Colors"/>
    <x v="1465"/>
    <n v="3"/>
    <n v="0"/>
    <n v="6.4584000000000001"/>
  </r>
  <r>
    <n v="7040"/>
    <s v="CA-2017-103443"/>
    <d v="2017-12-17T00:00:00"/>
    <d v="2017-12-23T00:00:00"/>
    <s v="Standard Class"/>
    <s v="AT-10735"/>
    <s v="Annie Thurman"/>
    <s v="Consumer"/>
    <s v="United States"/>
    <x v="20"/>
    <x v="15"/>
    <n v="10009"/>
    <s v="East"/>
    <s v="OFF-ST-10002276"/>
    <s v="Office Supplies"/>
    <s v="Storage"/>
    <s v="Safco Steel Mobile File Cart"/>
    <x v="240"/>
    <n v="2"/>
    <n v="0"/>
    <n v="41.680000000000007"/>
  </r>
  <r>
    <n v="7041"/>
    <s v="CA-2017-103443"/>
    <d v="2017-12-17T00:00:00"/>
    <d v="2017-12-23T00:00:00"/>
    <s v="Standard Class"/>
    <s v="AT-10735"/>
    <s v="Annie Thurman"/>
    <s v="Consumer"/>
    <s v="United States"/>
    <x v="20"/>
    <x v="15"/>
    <n v="10009"/>
    <s v="East"/>
    <s v="OFF-BI-10001617"/>
    <s v="Office Supplies"/>
    <s v="Binders"/>
    <s v="GBC Wire Binding Combs"/>
    <x v="176"/>
    <n v="3"/>
    <n v="0.2"/>
    <n v="8.3753999999999991"/>
  </r>
  <r>
    <n v="7042"/>
    <s v="CA-2017-103443"/>
    <d v="2017-12-17T00:00:00"/>
    <d v="2017-12-23T00:00:00"/>
    <s v="Standard Class"/>
    <s v="AT-10735"/>
    <s v="Annie Thurman"/>
    <s v="Consumer"/>
    <s v="United States"/>
    <x v="20"/>
    <x v="15"/>
    <n v="10009"/>
    <s v="East"/>
    <s v="FUR-FU-10000308"/>
    <s v="Furniture"/>
    <s v="Furnishings"/>
    <s v="Deflect-o Glass Clear Studded Chair Mats"/>
    <x v="2259"/>
    <n v="2"/>
    <n v="0"/>
    <n v="27.359200000000001"/>
  </r>
  <r>
    <n v="7043"/>
    <s v="US-2017-165358"/>
    <d v="2017-07-18T00:00:00"/>
    <d v="2017-07-23T00:00:00"/>
    <s v="Standard Class"/>
    <s v="SV-20365"/>
    <s v="Seth Vernon"/>
    <s v="Consumer"/>
    <s v="United States"/>
    <x v="10"/>
    <x v="9"/>
    <n v="19134"/>
    <s v="East"/>
    <s v="TEC-CO-10001943"/>
    <s v="Technology"/>
    <s v="Copiers"/>
    <s v="Canon PC-428 Personal Copier"/>
    <x v="2798"/>
    <n v="5"/>
    <n v="0.4"/>
    <n v="69.996499999999969"/>
  </r>
  <r>
    <n v="7044"/>
    <s v="US-2017-165358"/>
    <d v="2017-07-18T00:00:00"/>
    <d v="2017-07-23T00:00:00"/>
    <s v="Standard Class"/>
    <s v="SV-20365"/>
    <s v="Seth Vernon"/>
    <s v="Consumer"/>
    <s v="United States"/>
    <x v="10"/>
    <x v="9"/>
    <n v="19134"/>
    <s v="East"/>
    <s v="FUR-CH-10002647"/>
    <s v="Furniture"/>
    <s v="Chairs"/>
    <s v="Situations Contoured Folding Chairs, 4/Set"/>
    <x v="4765"/>
    <n v="4"/>
    <n v="0.3"/>
    <n v="-14.195999999999984"/>
  </r>
  <r>
    <n v="7045"/>
    <s v="US-2017-165358"/>
    <d v="2017-07-18T00:00:00"/>
    <d v="2017-07-23T00:00:00"/>
    <s v="Standard Class"/>
    <s v="SV-20365"/>
    <s v="Seth Vernon"/>
    <s v="Consumer"/>
    <s v="United States"/>
    <x v="10"/>
    <x v="9"/>
    <n v="19134"/>
    <s v="East"/>
    <s v="OFF-SU-10004768"/>
    <s v="Office Supplies"/>
    <s v="Supplies"/>
    <s v="Acme Kleencut Forged Steel Scissors"/>
    <x v="1997"/>
    <n v="2"/>
    <n v="0.2"/>
    <n v="1.1479999999999988"/>
  </r>
  <r>
    <n v="7046"/>
    <s v="CA-2016-160136"/>
    <d v="2016-11-03T00:00:00"/>
    <d v="2016-11-09T00:00:00"/>
    <s v="Standard Class"/>
    <s v="PJ-18835"/>
    <s v="Patrick Jones"/>
    <s v="Corporate"/>
    <s v="United States"/>
    <x v="61"/>
    <x v="5"/>
    <n v="75217"/>
    <s v="Central"/>
    <s v="OFF-PA-10002160"/>
    <s v="Office Supplies"/>
    <s v="Paper"/>
    <s v="Xerox 1978"/>
    <x v="4766"/>
    <n v="2"/>
    <n v="0.2"/>
    <n v="3.3524000000000003"/>
  </r>
  <r>
    <n v="7047"/>
    <s v="CA-2014-150581"/>
    <d v="2014-04-08T00:00:00"/>
    <d v="2014-04-12T00:00:00"/>
    <s v="Standard Class"/>
    <s v="NM-18445"/>
    <s v="Nathan Mautz"/>
    <s v="Home Office"/>
    <s v="United States"/>
    <x v="3"/>
    <x v="1"/>
    <n v="94521"/>
    <s v="West"/>
    <s v="FUR-TA-10003748"/>
    <s v="Furniture"/>
    <s v="Tables"/>
    <s v="Bevis 36 x 72 Conference Tables"/>
    <x v="4767"/>
    <n v="1"/>
    <n v="0.2"/>
    <n v="2.4897999999999989"/>
  </r>
  <r>
    <n v="7048"/>
    <s v="CA-2014-150581"/>
    <d v="2014-04-08T00:00:00"/>
    <d v="2014-04-12T00:00:00"/>
    <s v="Standard Class"/>
    <s v="NM-18445"/>
    <s v="Nathan Mautz"/>
    <s v="Home Office"/>
    <s v="United States"/>
    <x v="3"/>
    <x v="1"/>
    <n v="94521"/>
    <s v="West"/>
    <s v="TEC-AC-10001908"/>
    <s v="Technology"/>
    <s v="Accessories"/>
    <s v="Logitech Wireless Headset h800"/>
    <x v="4768"/>
    <n v="4"/>
    <n v="0"/>
    <n v="139.98599999999999"/>
  </r>
  <r>
    <n v="7049"/>
    <s v="CA-2016-119515"/>
    <d v="2016-08-14T00:00:00"/>
    <d v="2016-08-16T00:00:00"/>
    <s v="First Class"/>
    <s v="TR-21325"/>
    <s v="Toby Ritter"/>
    <s v="Consumer"/>
    <s v="United States"/>
    <x v="316"/>
    <x v="18"/>
    <n v="37211"/>
    <s v="South"/>
    <s v="OFF-PA-10000552"/>
    <s v="Office Supplies"/>
    <s v="Paper"/>
    <s v="Xerox 200"/>
    <x v="12"/>
    <n v="3"/>
    <n v="0.2"/>
    <n v="5.4432"/>
  </r>
  <r>
    <n v="7050"/>
    <s v="CA-2014-141355"/>
    <d v="2014-09-25T00:00:00"/>
    <d v="2014-09-30T00:00:00"/>
    <s v="Standard Class"/>
    <s v="BF-11005"/>
    <s v="Barry Franz"/>
    <s v="Home Office"/>
    <s v="United States"/>
    <x v="34"/>
    <x v="22"/>
    <n v="80013"/>
    <s v="West"/>
    <s v="OFF-AR-10003179"/>
    <s v="Office Supplies"/>
    <s v="Art"/>
    <s v="Dixon Ticonderoga Core-Lock Colored Pencils"/>
    <x v="4769"/>
    <n v="2"/>
    <n v="0.2"/>
    <n v="2.3685999999999989"/>
  </r>
  <r>
    <n v="7051"/>
    <s v="CA-2016-165330"/>
    <d v="2016-12-11T00:00:00"/>
    <d v="2016-12-11T00:00:00"/>
    <s v="Same Day"/>
    <s v="WB-21850"/>
    <s v="William Brown"/>
    <s v="Consumer"/>
    <s v="United States"/>
    <x v="125"/>
    <x v="1"/>
    <n v="92804"/>
    <s v="West"/>
    <s v="OFF-BI-10004593"/>
    <s v="Office Supplies"/>
    <s v="Binders"/>
    <s v="Ibico Laser Imprintable Binding System Covers"/>
    <x v="4770"/>
    <n v="5"/>
    <n v="0.2"/>
    <n v="68.11999999999999"/>
  </r>
  <r>
    <n v="7052"/>
    <s v="CA-2016-165330"/>
    <d v="2016-12-11T00:00:00"/>
    <d v="2016-12-11T00:00:00"/>
    <s v="Same Day"/>
    <s v="WB-21850"/>
    <s v="William Brown"/>
    <s v="Consumer"/>
    <s v="United States"/>
    <x v="125"/>
    <x v="1"/>
    <n v="92804"/>
    <s v="West"/>
    <s v="OFF-AR-10000914"/>
    <s v="Office Supplies"/>
    <s v="Art"/>
    <s v="Boston 16765 Mini Stand Up Battery Pencil Sharpener"/>
    <x v="4607"/>
    <n v="2"/>
    <n v="0"/>
    <n v="6.0632000000000019"/>
  </r>
  <r>
    <n v="7053"/>
    <s v="CA-2016-165330"/>
    <d v="2016-12-11T00:00:00"/>
    <d v="2016-12-11T00:00:00"/>
    <s v="Same Day"/>
    <s v="WB-21850"/>
    <s v="William Brown"/>
    <s v="Consumer"/>
    <s v="United States"/>
    <x v="125"/>
    <x v="1"/>
    <n v="92804"/>
    <s v="West"/>
    <s v="OFF-PA-10000241"/>
    <s v="Office Supplies"/>
    <s v="Paper"/>
    <s v="IBM Multi-Purpose Copy Paper, 8 1/2 x 11&quot;, Case"/>
    <x v="4771"/>
    <n v="1"/>
    <n v="0"/>
    <n v="13.940999999999999"/>
  </r>
  <r>
    <n v="7054"/>
    <s v="CA-2016-165330"/>
    <d v="2016-12-11T00:00:00"/>
    <d v="2016-12-11T00:00:00"/>
    <s v="Same Day"/>
    <s v="WB-21850"/>
    <s v="William Brown"/>
    <s v="Consumer"/>
    <s v="United States"/>
    <x v="125"/>
    <x v="1"/>
    <n v="92804"/>
    <s v="West"/>
    <s v="TEC-AC-10000057"/>
    <s v="Technology"/>
    <s v="Accessories"/>
    <s v="Microsoft Natural Ergonomic Keyboard 4000"/>
    <x v="668"/>
    <n v="4"/>
    <n v="0"/>
    <n v="25.191599999999994"/>
  </r>
  <r>
    <n v="7055"/>
    <s v="CA-2016-165330"/>
    <d v="2016-12-11T00:00:00"/>
    <d v="2016-12-11T00:00:00"/>
    <s v="Same Day"/>
    <s v="WB-21850"/>
    <s v="William Brown"/>
    <s v="Consumer"/>
    <s v="United States"/>
    <x v="125"/>
    <x v="1"/>
    <n v="92804"/>
    <s v="West"/>
    <s v="FUR-CH-10003774"/>
    <s v="Furniture"/>
    <s v="Chairs"/>
    <s v="Global Wood Trimmed Manager's Task Chair, Khaki"/>
    <x v="4158"/>
    <n v="5"/>
    <n v="0.2"/>
    <n v="-31.843000000000018"/>
  </r>
  <r>
    <n v="7056"/>
    <s v="CA-2016-165330"/>
    <d v="2016-12-11T00:00:00"/>
    <d v="2016-12-11T00:00:00"/>
    <s v="Same Day"/>
    <s v="WB-21850"/>
    <s v="William Brown"/>
    <s v="Consumer"/>
    <s v="United States"/>
    <x v="125"/>
    <x v="1"/>
    <n v="92804"/>
    <s v="West"/>
    <s v="OFF-BI-10002824"/>
    <s v="Office Supplies"/>
    <s v="Binders"/>
    <s v="Recycled Easel Ring Binders"/>
    <x v="2045"/>
    <n v="3"/>
    <n v="0.2"/>
    <n v="11.189999999999996"/>
  </r>
  <r>
    <n v="7057"/>
    <s v="CA-2016-165330"/>
    <d v="2016-12-11T00:00:00"/>
    <d v="2016-12-11T00:00:00"/>
    <s v="Same Day"/>
    <s v="WB-21850"/>
    <s v="William Brown"/>
    <s v="Consumer"/>
    <s v="United States"/>
    <x v="125"/>
    <x v="1"/>
    <n v="92804"/>
    <s v="West"/>
    <s v="OFF-BI-10004001"/>
    <s v="Office Supplies"/>
    <s v="Binders"/>
    <s v="GBC Recycled VeloBinder Covers"/>
    <x v="4772"/>
    <n v="9"/>
    <n v="0.2"/>
    <n v="39.873599999999982"/>
  </r>
  <r>
    <n v="7058"/>
    <s v="CA-2016-165330"/>
    <d v="2016-12-11T00:00:00"/>
    <d v="2016-12-11T00:00:00"/>
    <s v="Same Day"/>
    <s v="WB-21850"/>
    <s v="William Brown"/>
    <s v="Consumer"/>
    <s v="United States"/>
    <x v="125"/>
    <x v="1"/>
    <n v="92804"/>
    <s v="West"/>
    <s v="FUR-TA-10004619"/>
    <s v="Furniture"/>
    <s v="Tables"/>
    <s v="Hon Non-Folding Utility Tables"/>
    <x v="4773"/>
    <n v="7"/>
    <n v="0.2"/>
    <n v="111.51699999999991"/>
  </r>
  <r>
    <n v="7059"/>
    <s v="CA-2016-165330"/>
    <d v="2016-12-11T00:00:00"/>
    <d v="2016-12-11T00:00:00"/>
    <s v="Same Day"/>
    <s v="WB-21850"/>
    <s v="William Brown"/>
    <s v="Consumer"/>
    <s v="United States"/>
    <x v="125"/>
    <x v="1"/>
    <n v="92804"/>
    <s v="West"/>
    <s v="OFF-ST-10000636"/>
    <s v="Office Supplies"/>
    <s v="Storage"/>
    <s v="Rogers Profile Extra Capacity Storage Tub"/>
    <x v="4774"/>
    <n v="3"/>
    <n v="0"/>
    <n v="2.0087999999999973"/>
  </r>
  <r>
    <n v="7060"/>
    <s v="CA-2016-165330"/>
    <d v="2016-12-11T00:00:00"/>
    <d v="2016-12-11T00:00:00"/>
    <s v="Same Day"/>
    <s v="WB-21850"/>
    <s v="William Brown"/>
    <s v="Consumer"/>
    <s v="United States"/>
    <x v="125"/>
    <x v="1"/>
    <n v="92804"/>
    <s v="West"/>
    <s v="OFF-AP-10001469"/>
    <s v="Office Supplies"/>
    <s v="Appliances"/>
    <s v="Fellowes 8 Outlet Superior Workstation Surge Protector"/>
    <x v="4775"/>
    <n v="2"/>
    <n v="0"/>
    <n v="24.191799999999994"/>
  </r>
  <r>
    <n v="7061"/>
    <s v="CA-2016-165330"/>
    <d v="2016-12-11T00:00:00"/>
    <d v="2016-12-11T00:00:00"/>
    <s v="Same Day"/>
    <s v="WB-21850"/>
    <s v="William Brown"/>
    <s v="Consumer"/>
    <s v="United States"/>
    <x v="125"/>
    <x v="1"/>
    <n v="92804"/>
    <s v="West"/>
    <s v="OFF-BI-10002897"/>
    <s v="Office Supplies"/>
    <s v="Binders"/>
    <s v="Black Avery Memo-Size 3-Ring Binder, 5 1/2&quot; x 8 1/2&quot;"/>
    <x v="4776"/>
    <n v="2"/>
    <n v="0.2"/>
    <n v="2.1286"/>
  </r>
  <r>
    <n v="7062"/>
    <s v="CA-2015-132633"/>
    <d v="2015-02-03T00:00:00"/>
    <d v="2015-02-05T00:00:00"/>
    <s v="Second Class"/>
    <s v="KH-16630"/>
    <s v="Ken Heidel"/>
    <s v="Corporate"/>
    <s v="United States"/>
    <x v="213"/>
    <x v="7"/>
    <n v="84062"/>
    <s v="West"/>
    <s v="OFF-BI-10002432"/>
    <s v="Office Supplies"/>
    <s v="Binders"/>
    <s v="Wilson Jones Standard D-Ring Binders"/>
    <x v="4777"/>
    <n v="3"/>
    <n v="0.2"/>
    <n v="4.0985999999999994"/>
  </r>
  <r>
    <n v="7063"/>
    <s v="CA-2016-157742"/>
    <d v="2016-12-29T00:00:00"/>
    <d v="2016-12-31T00:00:00"/>
    <s v="Second Class"/>
    <s v="KL-16645"/>
    <s v="Ken Lonsdale"/>
    <s v="Consumer"/>
    <s v="United States"/>
    <x v="24"/>
    <x v="21"/>
    <n v="97477"/>
    <s v="West"/>
    <s v="OFF-EN-10002592"/>
    <s v="Office Supplies"/>
    <s v="Envelopes"/>
    <s v="Peel &amp; Seel Recycled Catalog Envelopes, Brown"/>
    <x v="4778"/>
    <n v="3"/>
    <n v="0.2"/>
    <n v="10.422000000000001"/>
  </r>
  <r>
    <n v="7064"/>
    <s v="CA-2017-127712"/>
    <d v="2017-08-31T00:00:00"/>
    <d v="2017-09-05T00:00:00"/>
    <s v="Standard Class"/>
    <s v="MG-17890"/>
    <s v="Michael Granlund"/>
    <s v="Home Office"/>
    <s v="United States"/>
    <x v="127"/>
    <x v="21"/>
    <n v="97301"/>
    <s v="West"/>
    <s v="OFF-SU-10002522"/>
    <s v="Office Supplies"/>
    <s v="Supplies"/>
    <s v="Acme Kleen Earth Office Shears"/>
    <x v="928"/>
    <n v="2"/>
    <n v="0.2"/>
    <n v="0.69839999999999902"/>
  </r>
  <r>
    <n v="7065"/>
    <s v="CA-2017-169474"/>
    <d v="2017-02-04T00:00:00"/>
    <d v="2017-02-09T00:00:00"/>
    <s v="Standard Class"/>
    <s v="JF-15355"/>
    <s v="Jay Fein"/>
    <s v="Consumer"/>
    <s v="United States"/>
    <x v="30"/>
    <x v="15"/>
    <n v="14609"/>
    <s v="East"/>
    <s v="OFF-AP-10003971"/>
    <s v="Office Supplies"/>
    <s v="Appliances"/>
    <s v="Belkin 6 Outlet Metallic Surge Strip"/>
    <x v="4779"/>
    <n v="3"/>
    <n v="0"/>
    <n v="8.4942000000000011"/>
  </r>
  <r>
    <n v="7066"/>
    <s v="CA-2014-106726"/>
    <d v="2014-12-06T00:00:00"/>
    <d v="2014-12-08T00:00:00"/>
    <s v="First Class"/>
    <s v="RS-19765"/>
    <s v="Roland Schwarz"/>
    <s v="Corporate"/>
    <s v="United States"/>
    <x v="1"/>
    <x v="1"/>
    <n v="90008"/>
    <s v="West"/>
    <s v="OFF-ST-10001496"/>
    <s v="Office Supplies"/>
    <s v="Storage"/>
    <s v="Standard Rollaway File with Lock"/>
    <x v="4780"/>
    <n v="7"/>
    <n v="0"/>
    <n v="327.94580000000002"/>
  </r>
  <r>
    <n v="7067"/>
    <s v="CA-2016-147473"/>
    <d v="2016-05-30T00:00:00"/>
    <d v="2016-06-03T00:00:00"/>
    <s v="Standard Class"/>
    <s v="NL-18310"/>
    <s v="Nancy Lomonaco"/>
    <s v="Home Office"/>
    <s v="United States"/>
    <x v="1"/>
    <x v="1"/>
    <n v="90049"/>
    <s v="West"/>
    <s v="OFF-PA-10004782"/>
    <s v="Office Supplies"/>
    <s v="Paper"/>
    <s v="Xerox 228"/>
    <x v="789"/>
    <n v="6"/>
    <n v="0"/>
    <n v="18.662400000000002"/>
  </r>
  <r>
    <n v="7068"/>
    <s v="CA-2016-114209"/>
    <d v="2016-05-21T00:00:00"/>
    <d v="2016-05-26T00:00:00"/>
    <s v="Standard Class"/>
    <s v="AS-10285"/>
    <s v="Alejandro Savely"/>
    <s v="Corporate"/>
    <s v="United States"/>
    <x v="61"/>
    <x v="5"/>
    <n v="75081"/>
    <s v="Central"/>
    <s v="OFF-BI-10000343"/>
    <s v="Office Supplies"/>
    <s v="Binders"/>
    <s v="Pressboard Covers with Storage Hooks, 9 1/2&quot; x 11&quot;, Light Blue"/>
    <x v="3240"/>
    <n v="2"/>
    <n v="0.8"/>
    <n v="-3.2406000000000006"/>
  </r>
  <r>
    <n v="7069"/>
    <s v="CA-2016-114209"/>
    <d v="2016-05-21T00:00:00"/>
    <d v="2016-05-26T00:00:00"/>
    <s v="Standard Class"/>
    <s v="AS-10285"/>
    <s v="Alejandro Savely"/>
    <s v="Corporate"/>
    <s v="United States"/>
    <x v="61"/>
    <x v="5"/>
    <n v="75081"/>
    <s v="Central"/>
    <s v="OFF-PA-10003591"/>
    <s v="Office Supplies"/>
    <s v="Paper"/>
    <s v="Southworth 100% Cotton The Best Paper"/>
    <x v="4781"/>
    <n v="9"/>
    <n v="0.2"/>
    <n v="30.996000000000002"/>
  </r>
  <r>
    <n v="7070"/>
    <s v="CA-2014-141901"/>
    <d v="2014-08-09T00:00:00"/>
    <d v="2014-08-14T00:00:00"/>
    <s v="Standard Class"/>
    <s v="GM-14500"/>
    <s v="Gene McClure"/>
    <s v="Consumer"/>
    <s v="United States"/>
    <x v="201"/>
    <x v="1"/>
    <n v="93727"/>
    <s v="West"/>
    <s v="OFF-PA-10001667"/>
    <s v="Office Supplies"/>
    <s v="Paper"/>
    <s v="Great White Multi-Use Recycled Paper (20Lb. and 84 Bright)"/>
    <x v="156"/>
    <n v="1"/>
    <n v="0"/>
    <n v="2.6909999999999998"/>
  </r>
  <r>
    <n v="7071"/>
    <s v="CA-2016-164490"/>
    <d v="2016-09-05T00:00:00"/>
    <d v="2016-09-10T00:00:00"/>
    <s v="Second Class"/>
    <s v="SU-20665"/>
    <s v="Stephanie Ulpright"/>
    <s v="Home Office"/>
    <s v="United States"/>
    <x v="22"/>
    <x v="10"/>
    <n v="60653"/>
    <s v="Central"/>
    <s v="OFF-PA-10004971"/>
    <s v="Office Supplies"/>
    <s v="Paper"/>
    <s v="Xerox 196"/>
    <x v="4766"/>
    <n v="2"/>
    <n v="0.2"/>
    <n v="3.3524000000000003"/>
  </r>
  <r>
    <n v="7072"/>
    <s v="CA-2016-112256"/>
    <d v="2016-07-23T00:00:00"/>
    <d v="2016-07-28T00:00:00"/>
    <s v="Standard Class"/>
    <s v="CK-12205"/>
    <s v="Chloris Kastensmidt"/>
    <s v="Consumer"/>
    <s v="United States"/>
    <x v="392"/>
    <x v="5"/>
    <n v="78501"/>
    <s v="Central"/>
    <s v="OFF-AR-10001216"/>
    <s v="Office Supplies"/>
    <s v="Art"/>
    <s v="Newell 339"/>
    <x v="3079"/>
    <n v="2"/>
    <n v="0.2"/>
    <n v="0.3335999999999999"/>
  </r>
  <r>
    <n v="7073"/>
    <s v="CA-2016-112256"/>
    <d v="2016-07-23T00:00:00"/>
    <d v="2016-07-28T00:00:00"/>
    <s v="Standard Class"/>
    <s v="CK-12205"/>
    <s v="Chloris Kastensmidt"/>
    <s v="Consumer"/>
    <s v="United States"/>
    <x v="392"/>
    <x v="5"/>
    <n v="78501"/>
    <s v="Central"/>
    <s v="OFF-PA-10004355"/>
    <s v="Office Supplies"/>
    <s v="Paper"/>
    <s v="Xerox 231"/>
    <x v="1182"/>
    <n v="1"/>
    <n v="0.2"/>
    <n v="1.8144"/>
  </r>
  <r>
    <n v="7074"/>
    <s v="CA-2016-112256"/>
    <d v="2016-07-23T00:00:00"/>
    <d v="2016-07-28T00:00:00"/>
    <s v="Standard Class"/>
    <s v="CK-12205"/>
    <s v="Chloris Kastensmidt"/>
    <s v="Consumer"/>
    <s v="United States"/>
    <x v="392"/>
    <x v="5"/>
    <n v="78501"/>
    <s v="Central"/>
    <s v="OFF-AR-10001953"/>
    <s v="Office Supplies"/>
    <s v="Art"/>
    <s v="Boston 1645 Deluxe Heavier-Duty Electric Pencil Sharpener"/>
    <x v="4782"/>
    <n v="5"/>
    <n v="0.2"/>
    <n v="15.393000000000008"/>
  </r>
  <r>
    <n v="7075"/>
    <s v="CA-2016-112256"/>
    <d v="2016-07-23T00:00:00"/>
    <d v="2016-07-28T00:00:00"/>
    <s v="Standard Class"/>
    <s v="CK-12205"/>
    <s v="Chloris Kastensmidt"/>
    <s v="Consumer"/>
    <s v="United States"/>
    <x v="392"/>
    <x v="5"/>
    <n v="78501"/>
    <s v="Central"/>
    <s v="OFF-BI-10004364"/>
    <s v="Office Supplies"/>
    <s v="Binders"/>
    <s v="Storex Dura Pro Binders"/>
    <x v="4783"/>
    <n v="4"/>
    <n v="0.8"/>
    <n v="-8.3160000000000025"/>
  </r>
  <r>
    <n v="7076"/>
    <s v="CA-2016-112256"/>
    <d v="2016-07-23T00:00:00"/>
    <d v="2016-07-28T00:00:00"/>
    <s v="Standard Class"/>
    <s v="CK-12205"/>
    <s v="Chloris Kastensmidt"/>
    <s v="Consumer"/>
    <s v="United States"/>
    <x v="392"/>
    <x v="5"/>
    <n v="78501"/>
    <s v="Central"/>
    <s v="OFF-SU-10001165"/>
    <s v="Office Supplies"/>
    <s v="Supplies"/>
    <s v="Acme Elite Stainless Steel Scissors"/>
    <x v="4784"/>
    <n v="2"/>
    <n v="0.2"/>
    <n v="1.0007999999999999"/>
  </r>
  <r>
    <n v="7077"/>
    <s v="CA-2016-167416"/>
    <d v="2016-05-12T00:00:00"/>
    <d v="2016-05-17T00:00:00"/>
    <s v="Standard Class"/>
    <s v="JM-15580"/>
    <s v="Jill Matthias"/>
    <s v="Consumer"/>
    <s v="United States"/>
    <x v="4"/>
    <x v="4"/>
    <n v="98105"/>
    <s v="West"/>
    <s v="OFF-EN-10001141"/>
    <s v="Office Supplies"/>
    <s v="Envelopes"/>
    <s v="Manila Recycled Extra-Heavyweight Clasp Envelopes, 6&quot; x 9&quot;"/>
    <x v="2803"/>
    <n v="5"/>
    <n v="0"/>
    <n v="26.901000000000003"/>
  </r>
  <r>
    <n v="7078"/>
    <s v="CA-2016-106950"/>
    <d v="2016-09-02T00:00:00"/>
    <d v="2016-09-06T00:00:00"/>
    <s v="Standard Class"/>
    <s v="JE-15715"/>
    <s v="Joe Elijah"/>
    <s v="Consumer"/>
    <s v="United States"/>
    <x v="35"/>
    <x v="3"/>
    <n v="28205"/>
    <s v="South"/>
    <s v="OFF-BI-10000014"/>
    <s v="Office Supplies"/>
    <s v="Binders"/>
    <s v="Heavy-Duty E-Z-D Binders"/>
    <x v="4785"/>
    <n v="7"/>
    <n v="0.7"/>
    <n v="-17.565099999999994"/>
  </r>
  <r>
    <n v="7079"/>
    <s v="CA-2016-106950"/>
    <d v="2016-09-02T00:00:00"/>
    <d v="2016-09-06T00:00:00"/>
    <s v="Standard Class"/>
    <s v="JE-15715"/>
    <s v="Joe Elijah"/>
    <s v="Consumer"/>
    <s v="United States"/>
    <x v="35"/>
    <x v="3"/>
    <n v="28205"/>
    <s v="South"/>
    <s v="OFF-AP-10000159"/>
    <s v="Office Supplies"/>
    <s v="Appliances"/>
    <s v="Belkin F9M820V08 8 Outlet Surge"/>
    <x v="4786"/>
    <n v="9"/>
    <n v="0.2"/>
    <n v="34.813799999999944"/>
  </r>
  <r>
    <n v="7080"/>
    <s v="CA-2016-106950"/>
    <d v="2016-09-02T00:00:00"/>
    <d v="2016-09-06T00:00:00"/>
    <s v="Standard Class"/>
    <s v="JE-15715"/>
    <s v="Joe Elijah"/>
    <s v="Consumer"/>
    <s v="United States"/>
    <x v="35"/>
    <x v="3"/>
    <n v="28205"/>
    <s v="South"/>
    <s v="OFF-AR-10003560"/>
    <s v="Office Supplies"/>
    <s v="Art"/>
    <s v="Zebra Zazzle Fluorescent Highlighters"/>
    <x v="530"/>
    <n v="4"/>
    <n v="0.2"/>
    <n v="3.4047999999999981"/>
  </r>
  <r>
    <n v="7081"/>
    <s v="CA-2016-106950"/>
    <d v="2016-09-02T00:00:00"/>
    <d v="2016-09-06T00:00:00"/>
    <s v="Standard Class"/>
    <s v="JE-15715"/>
    <s v="Joe Elijah"/>
    <s v="Consumer"/>
    <s v="United States"/>
    <x v="35"/>
    <x v="3"/>
    <n v="28205"/>
    <s v="South"/>
    <s v="FUR-TA-10001768"/>
    <s v="Furniture"/>
    <s v="Tables"/>
    <s v="Hon Racetrack Conference Tables"/>
    <x v="4787"/>
    <n v="3"/>
    <n v="0.4"/>
    <n v="-149.63070000000005"/>
  </r>
  <r>
    <n v="7082"/>
    <s v="CA-2016-106950"/>
    <d v="2016-09-02T00:00:00"/>
    <d v="2016-09-06T00:00:00"/>
    <s v="Standard Class"/>
    <s v="JE-15715"/>
    <s v="Joe Elijah"/>
    <s v="Consumer"/>
    <s v="United States"/>
    <x v="35"/>
    <x v="3"/>
    <n v="28205"/>
    <s v="South"/>
    <s v="TEC-AC-10002049"/>
    <s v="Technology"/>
    <s v="Accessories"/>
    <s v="Plantronics Savi W720 Multi-Device Wireless Headset System"/>
    <x v="4788"/>
    <n v="3"/>
    <n v="0.2"/>
    <n v="303.80400000000003"/>
  </r>
  <r>
    <n v="7083"/>
    <s v="CA-2016-106950"/>
    <d v="2016-09-02T00:00:00"/>
    <d v="2016-09-06T00:00:00"/>
    <s v="Standard Class"/>
    <s v="JE-15715"/>
    <s v="Joe Elijah"/>
    <s v="Consumer"/>
    <s v="United States"/>
    <x v="35"/>
    <x v="3"/>
    <n v="28205"/>
    <s v="South"/>
    <s v="OFF-BI-10003166"/>
    <s v="Office Supplies"/>
    <s v="Binders"/>
    <s v="GBC Plasticlear Binding Covers"/>
    <x v="4789"/>
    <n v="5"/>
    <n v="0.7"/>
    <n v="-12.628"/>
  </r>
  <r>
    <n v="7084"/>
    <s v="CA-2017-118724"/>
    <d v="2017-07-21T00:00:00"/>
    <d v="2017-07-25T00:00:00"/>
    <s v="Second Class"/>
    <s v="AR-10825"/>
    <s v="Anthony Rawles"/>
    <s v="Corporate"/>
    <s v="United States"/>
    <x v="3"/>
    <x v="1"/>
    <n v="94521"/>
    <s v="West"/>
    <s v="OFF-AR-10003469"/>
    <s v="Office Supplies"/>
    <s v="Art"/>
    <s v="Nontoxic Chalk"/>
    <x v="2872"/>
    <n v="2"/>
    <n v="0"/>
    <n v="1.6896"/>
  </r>
  <r>
    <n v="7085"/>
    <s v="CA-2017-118724"/>
    <d v="2017-07-21T00:00:00"/>
    <d v="2017-07-25T00:00:00"/>
    <s v="Second Class"/>
    <s v="AR-10825"/>
    <s v="Anthony Rawles"/>
    <s v="Corporate"/>
    <s v="United States"/>
    <x v="3"/>
    <x v="1"/>
    <n v="94521"/>
    <s v="West"/>
    <s v="TEC-PH-10002549"/>
    <s v="Technology"/>
    <s v="Phones"/>
    <s v="Polycom SoundPoint IP 450 VoIP phone"/>
    <x v="4790"/>
    <n v="9"/>
    <n v="0.2"/>
    <n v="121.96440000000001"/>
  </r>
  <r>
    <n v="7086"/>
    <s v="CA-2017-112004"/>
    <d v="2017-09-25T00:00:00"/>
    <d v="2017-09-28T00:00:00"/>
    <s v="First Class"/>
    <s v="AH-10075"/>
    <s v="Adam Hart"/>
    <s v="Corporate"/>
    <s v="United States"/>
    <x v="142"/>
    <x v="9"/>
    <n v="19013"/>
    <s v="East"/>
    <s v="OFF-BI-10003476"/>
    <s v="Office Supplies"/>
    <s v="Binders"/>
    <s v="Avery Metallic Poly Binders"/>
    <x v="4791"/>
    <n v="5"/>
    <n v="0.7"/>
    <n v="-6.3030000000000008"/>
  </r>
  <r>
    <n v="7087"/>
    <s v="CA-2017-112004"/>
    <d v="2017-09-25T00:00:00"/>
    <d v="2017-09-28T00:00:00"/>
    <s v="First Class"/>
    <s v="AH-10075"/>
    <s v="Adam Hart"/>
    <s v="Corporate"/>
    <s v="United States"/>
    <x v="142"/>
    <x v="9"/>
    <n v="19013"/>
    <s v="East"/>
    <s v="OFF-SU-10000157"/>
    <s v="Office Supplies"/>
    <s v="Supplies"/>
    <s v="Compact Automatic Electric Letter Opener"/>
    <x v="4792"/>
    <n v="2"/>
    <n v="0.2"/>
    <n v="-42.951599999999999"/>
  </r>
  <r>
    <n v="7088"/>
    <s v="US-2017-143175"/>
    <d v="2017-08-03T00:00:00"/>
    <d v="2017-08-06T00:00:00"/>
    <s v="Second Class"/>
    <s v="GA-14515"/>
    <s v="George Ashbrook"/>
    <s v="Consumer"/>
    <s v="United States"/>
    <x v="1"/>
    <x v="1"/>
    <n v="90004"/>
    <s v="West"/>
    <s v="OFF-ST-10003123"/>
    <s v="Office Supplies"/>
    <s v="Storage"/>
    <s v="Fellowes Bases and Tops For Staxonsteel/High-Stak Systems"/>
    <x v="4191"/>
    <n v="3"/>
    <n v="0"/>
    <n v="23.968799999999998"/>
  </r>
  <r>
    <n v="7089"/>
    <s v="CA-2015-105844"/>
    <d v="2015-10-25T00:00:00"/>
    <d v="2015-10-27T00:00:00"/>
    <s v="Second Class"/>
    <s v="JF-15415"/>
    <s v="Jennifer Ferguson"/>
    <s v="Consumer"/>
    <s v="United States"/>
    <x v="306"/>
    <x v="33"/>
    <n v="89431"/>
    <s v="West"/>
    <s v="OFF-AR-10001955"/>
    <s v="Office Supplies"/>
    <s v="Art"/>
    <s v="Newell 319"/>
    <x v="1378"/>
    <n v="4"/>
    <n v="0"/>
    <n v="23.807999999999993"/>
  </r>
  <r>
    <n v="7090"/>
    <s v="CA-2017-118864"/>
    <d v="2017-06-15T00:00:00"/>
    <d v="2017-06-19T00:00:00"/>
    <s v="Second Class"/>
    <s v="KH-16690"/>
    <s v="Kristen Hastings"/>
    <s v="Corporate"/>
    <s v="United States"/>
    <x v="1"/>
    <x v="1"/>
    <n v="90032"/>
    <s v="West"/>
    <s v="TEC-PH-10001809"/>
    <s v="Technology"/>
    <s v="Phones"/>
    <s v="Panasonic KX T7736-B Digital phone"/>
    <x v="668"/>
    <n v="1"/>
    <n v="0.2"/>
    <n v="7.4974999999999987"/>
  </r>
  <r>
    <n v="7091"/>
    <s v="CA-2015-119480"/>
    <d v="2015-01-09T00:00:00"/>
    <d v="2015-01-13T00:00:00"/>
    <s v="Standard Class"/>
    <s v="CC-12685"/>
    <s v="Craig Carroll"/>
    <s v="Consumer"/>
    <s v="United States"/>
    <x v="0"/>
    <x v="0"/>
    <n v="42420"/>
    <s v="South"/>
    <s v="OFF-PA-10000474"/>
    <s v="Office Supplies"/>
    <s v="Paper"/>
    <s v="Easy-staple paper"/>
    <x v="1938"/>
    <n v="3"/>
    <n v="0"/>
    <n v="49.970399999999991"/>
  </r>
  <r>
    <n v="7092"/>
    <s v="CA-2015-119480"/>
    <d v="2015-01-09T00:00:00"/>
    <d v="2015-01-13T00:00:00"/>
    <s v="Standard Class"/>
    <s v="CC-12685"/>
    <s v="Craig Carroll"/>
    <s v="Consumer"/>
    <s v="United States"/>
    <x v="0"/>
    <x v="0"/>
    <n v="42420"/>
    <s v="South"/>
    <s v="OFF-AP-10001205"/>
    <s v="Office Supplies"/>
    <s v="Appliances"/>
    <s v="Belkin 5 Outlet SurgeMaster Power Centers"/>
    <x v="4793"/>
    <n v="3"/>
    <n v="0"/>
    <n v="45.763200000000012"/>
  </r>
  <r>
    <n v="7093"/>
    <s v="CA-2015-119480"/>
    <d v="2015-01-09T00:00:00"/>
    <d v="2015-01-13T00:00:00"/>
    <s v="Standard Class"/>
    <s v="CC-12685"/>
    <s v="Craig Carroll"/>
    <s v="Consumer"/>
    <s v="United States"/>
    <x v="0"/>
    <x v="0"/>
    <n v="42420"/>
    <s v="South"/>
    <s v="OFF-AR-10004691"/>
    <s v="Office Supplies"/>
    <s v="Art"/>
    <s v="Boston 1730 StandUp Electric Pencil Sharpener"/>
    <x v="3931"/>
    <n v="2"/>
    <n v="0"/>
    <n v="11.117599999999999"/>
  </r>
  <r>
    <n v="7094"/>
    <s v="CA-2015-119480"/>
    <d v="2015-01-09T00:00:00"/>
    <d v="2015-01-13T00:00:00"/>
    <s v="Standard Class"/>
    <s v="CC-12685"/>
    <s v="Craig Carroll"/>
    <s v="Consumer"/>
    <s v="United States"/>
    <x v="0"/>
    <x v="0"/>
    <n v="42420"/>
    <s v="South"/>
    <s v="OFF-PA-10004996"/>
    <s v="Office Supplies"/>
    <s v="Paper"/>
    <s v="Speediset Carbonless Redi-Letter 7&quot; x 8 1/2&quot;"/>
    <x v="3786"/>
    <n v="5"/>
    <n v="0"/>
    <n v="24.2285"/>
  </r>
  <r>
    <n v="7095"/>
    <s v="US-2015-153374"/>
    <d v="2015-02-09T00:00:00"/>
    <d v="2015-02-13T00:00:00"/>
    <s v="Second Class"/>
    <s v="JF-15565"/>
    <s v="Jill Fjeld"/>
    <s v="Consumer"/>
    <s v="United States"/>
    <x v="27"/>
    <x v="10"/>
    <n v="62521"/>
    <s v="Central"/>
    <s v="TEC-AC-10001908"/>
    <s v="Technology"/>
    <s v="Accessories"/>
    <s v="Logitech Wireless Headset h800"/>
    <x v="4620"/>
    <n v="6"/>
    <n v="0.2"/>
    <n v="89.990999999999985"/>
  </r>
  <r>
    <n v="7096"/>
    <s v="CA-2016-101980"/>
    <d v="2016-08-19T00:00:00"/>
    <d v="2016-08-20T00:00:00"/>
    <s v="First Class"/>
    <s v="RP-19390"/>
    <s v="Resi Pölking"/>
    <s v="Consumer"/>
    <s v="United States"/>
    <x v="20"/>
    <x v="15"/>
    <n v="10009"/>
    <s v="East"/>
    <s v="OFF-BI-10000666"/>
    <s v="Office Supplies"/>
    <s v="Binders"/>
    <s v="Surelock Post Binders"/>
    <x v="4794"/>
    <n v="6"/>
    <n v="0.2"/>
    <n v="55.007999999999996"/>
  </r>
  <r>
    <n v="7097"/>
    <s v="CA-2016-101980"/>
    <d v="2016-08-19T00:00:00"/>
    <d v="2016-08-20T00:00:00"/>
    <s v="First Class"/>
    <s v="RP-19390"/>
    <s v="Resi Pölking"/>
    <s v="Consumer"/>
    <s v="United States"/>
    <x v="20"/>
    <x v="15"/>
    <n v="10009"/>
    <s v="East"/>
    <s v="OFF-BI-10004318"/>
    <s v="Office Supplies"/>
    <s v="Binders"/>
    <s v="Ibico EB-19 Dual Function Manual Binding System"/>
    <x v="4795"/>
    <n v="2"/>
    <n v="0.2"/>
    <n v="89.954799999999992"/>
  </r>
  <r>
    <n v="7098"/>
    <s v="CA-2016-101980"/>
    <d v="2016-08-19T00:00:00"/>
    <d v="2016-08-20T00:00:00"/>
    <s v="First Class"/>
    <s v="RP-19390"/>
    <s v="Resi Pölking"/>
    <s v="Consumer"/>
    <s v="United States"/>
    <x v="20"/>
    <x v="15"/>
    <n v="10009"/>
    <s v="East"/>
    <s v="OFF-BI-10003429"/>
    <s v="Office Supplies"/>
    <s v="Binders"/>
    <s v="Cardinal HOLDit! Binder Insert Strips,Extra Strips"/>
    <x v="1046"/>
    <n v="5"/>
    <n v="0.2"/>
    <n v="9.1785000000000014"/>
  </r>
  <r>
    <n v="7099"/>
    <s v="CA-2017-144596"/>
    <d v="2017-11-06T00:00:00"/>
    <d v="2017-11-10T00:00:00"/>
    <s v="Standard Class"/>
    <s v="CD-11980"/>
    <s v="Carol Darley"/>
    <s v="Consumer"/>
    <s v="United States"/>
    <x v="20"/>
    <x v="15"/>
    <n v="10011"/>
    <s v="East"/>
    <s v="OFF-PA-10003302"/>
    <s v="Office Supplies"/>
    <s v="Paper"/>
    <s v="Xerox 1906"/>
    <x v="4796"/>
    <n v="9"/>
    <n v="0"/>
    <n v="149.91119999999998"/>
  </r>
  <r>
    <n v="7100"/>
    <s v="CA-2015-124933"/>
    <d v="2015-12-26T00:00:00"/>
    <d v="2015-12-30T00:00:00"/>
    <s v="Second Class"/>
    <s v="DF-13135"/>
    <s v="David Flashing"/>
    <s v="Consumer"/>
    <s v="United States"/>
    <x v="20"/>
    <x v="15"/>
    <n v="10009"/>
    <s v="East"/>
    <s v="OFF-PA-10003302"/>
    <s v="Office Supplies"/>
    <s v="Paper"/>
    <s v="Xerox 1906"/>
    <x v="3543"/>
    <n v="6"/>
    <n v="0"/>
    <n v="99.940799999999982"/>
  </r>
  <r>
    <n v="7101"/>
    <s v="CA-2014-159625"/>
    <d v="2014-11-23T00:00:00"/>
    <d v="2014-11-28T00:00:00"/>
    <s v="Standard Class"/>
    <s v="SM-20005"/>
    <s v="Sally Matthias"/>
    <s v="Consumer"/>
    <s v="United States"/>
    <x v="48"/>
    <x v="16"/>
    <n v="85254"/>
    <s v="West"/>
    <s v="OFF-EN-10002621"/>
    <s v="Office Supplies"/>
    <s v="Envelopes"/>
    <s v="Staple envelope"/>
    <x v="3032"/>
    <n v="3"/>
    <n v="0.2"/>
    <n v="8.8019999999999978"/>
  </r>
  <r>
    <n v="7102"/>
    <s v="CA-2016-144337"/>
    <d v="2016-08-01T00:00:00"/>
    <d v="2016-08-05T00:00:00"/>
    <s v="Second Class"/>
    <s v="SG-20890"/>
    <s v="Susan Gilcrest"/>
    <s v="Corporate"/>
    <s v="United States"/>
    <x v="112"/>
    <x v="5"/>
    <n v="79109"/>
    <s v="Central"/>
    <s v="OFF-PA-10000249"/>
    <s v="Office Supplies"/>
    <s v="Paper"/>
    <s v="Easy-staple paper"/>
    <x v="3073"/>
    <n v="2"/>
    <n v="0.2"/>
    <n v="6.6311999999999989"/>
  </r>
  <r>
    <n v="7103"/>
    <s v="CA-2014-117478"/>
    <d v="2014-09-21T00:00:00"/>
    <d v="2014-09-24T00:00:00"/>
    <s v="First Class"/>
    <s v="LH-16750"/>
    <s v="Larry Hughes"/>
    <s v="Consumer"/>
    <s v="United States"/>
    <x v="10"/>
    <x v="9"/>
    <n v="19140"/>
    <s v="East"/>
    <s v="OFF-BI-10000050"/>
    <s v="Office Supplies"/>
    <s v="Binders"/>
    <s v="Angle-D Binders with Locking Rings, Label Holders"/>
    <x v="4797"/>
    <n v="3"/>
    <n v="0.7"/>
    <n v="-5.036999999999999"/>
  </r>
  <r>
    <n v="7104"/>
    <s v="CA-2017-147410"/>
    <d v="2017-09-04T00:00:00"/>
    <d v="2017-09-08T00:00:00"/>
    <s v="Standard Class"/>
    <s v="EJ-14155"/>
    <s v="Eva Jacobs"/>
    <s v="Consumer"/>
    <s v="United States"/>
    <x v="157"/>
    <x v="1"/>
    <n v="92704"/>
    <s v="West"/>
    <s v="OFF-ST-10003805"/>
    <s v="Office Supplies"/>
    <s v="Storage"/>
    <s v="24 Capacity Maxi Data Binder Racks, Pearl"/>
    <x v="4798"/>
    <n v="2"/>
    <n v="0"/>
    <n v="105.27499999999998"/>
  </r>
  <r>
    <n v="7105"/>
    <s v="CA-2017-128944"/>
    <d v="2017-06-19T00:00:00"/>
    <d v="2017-06-21T00:00:00"/>
    <s v="Second Class"/>
    <s v="KH-16330"/>
    <s v="Katharine Harms"/>
    <s v="Corporate"/>
    <s v="United States"/>
    <x v="46"/>
    <x v="24"/>
    <n v="43055"/>
    <s v="East"/>
    <s v="FUR-CH-10000785"/>
    <s v="Furniture"/>
    <s v="Chairs"/>
    <s v="Global Ergonomic Managers Chair"/>
    <x v="4799"/>
    <n v="6"/>
    <n v="0.3"/>
    <n v="-43.435200000000009"/>
  </r>
  <r>
    <n v="7106"/>
    <s v="CA-2017-128944"/>
    <d v="2017-06-19T00:00:00"/>
    <d v="2017-06-21T00:00:00"/>
    <s v="Second Class"/>
    <s v="KH-16330"/>
    <s v="Katharine Harms"/>
    <s v="Corporate"/>
    <s v="United States"/>
    <x v="46"/>
    <x v="24"/>
    <n v="43055"/>
    <s v="East"/>
    <s v="FUR-FU-10004909"/>
    <s v="Furniture"/>
    <s v="Furnishings"/>
    <s v="Contemporary Wood/Metal Frame"/>
    <x v="4800"/>
    <n v="3"/>
    <n v="0.2"/>
    <n v="7.2719999999999949"/>
  </r>
  <r>
    <n v="7107"/>
    <s v="CA-2017-128944"/>
    <d v="2017-06-19T00:00:00"/>
    <d v="2017-06-21T00:00:00"/>
    <s v="Second Class"/>
    <s v="KH-16330"/>
    <s v="Katharine Harms"/>
    <s v="Corporate"/>
    <s v="United States"/>
    <x v="46"/>
    <x v="24"/>
    <n v="43055"/>
    <s v="East"/>
    <s v="TEC-AC-10001553"/>
    <s v="Technology"/>
    <s v="Accessories"/>
    <s v="Memorex 25GB 6X Branded Blu-Ray Recordable Disc, 15/Pack"/>
    <x v="4801"/>
    <n v="9"/>
    <n v="0.2"/>
    <n v="1.5291000000000032"/>
  </r>
  <r>
    <n v="7108"/>
    <s v="CA-2016-109666"/>
    <d v="2016-04-19T00:00:00"/>
    <d v="2016-04-26T00:00:00"/>
    <s v="Standard Class"/>
    <s v="KM-16720"/>
    <s v="Kunst Miller"/>
    <s v="Consumer"/>
    <s v="United States"/>
    <x v="20"/>
    <x v="15"/>
    <n v="10035"/>
    <s v="East"/>
    <s v="TEC-PH-10004774"/>
    <s v="Technology"/>
    <s v="Phones"/>
    <s v="Gear Head AU3700S Headset"/>
    <x v="2275"/>
    <n v="2"/>
    <n v="0"/>
    <n v="0.77939999999999898"/>
  </r>
  <r>
    <n v="7109"/>
    <s v="CA-2016-109666"/>
    <d v="2016-04-19T00:00:00"/>
    <d v="2016-04-26T00:00:00"/>
    <s v="Standard Class"/>
    <s v="KM-16720"/>
    <s v="Kunst Miller"/>
    <s v="Consumer"/>
    <s v="United States"/>
    <x v="20"/>
    <x v="15"/>
    <n v="10035"/>
    <s v="East"/>
    <s v="OFF-AR-10004582"/>
    <s v="Office Supplies"/>
    <s v="Art"/>
    <s v="BIC Brite Liner Grip Highlighters"/>
    <x v="175"/>
    <n v="2"/>
    <n v="0"/>
    <n v="1.4759999999999998"/>
  </r>
  <r>
    <n v="7110"/>
    <s v="CA-2016-109666"/>
    <d v="2016-04-19T00:00:00"/>
    <d v="2016-04-26T00:00:00"/>
    <s v="Standard Class"/>
    <s v="KM-16720"/>
    <s v="Kunst Miller"/>
    <s v="Consumer"/>
    <s v="United States"/>
    <x v="20"/>
    <x v="15"/>
    <n v="10035"/>
    <s v="East"/>
    <s v="OFF-ST-10000991"/>
    <s v="Office Supplies"/>
    <s v="Storage"/>
    <s v="Space Solutions HD Industrial Steel Shelving."/>
    <x v="4802"/>
    <n v="4"/>
    <n v="0"/>
    <n v="13.796400000000006"/>
  </r>
  <r>
    <n v="7111"/>
    <s v="CA-2016-109666"/>
    <d v="2016-04-19T00:00:00"/>
    <d v="2016-04-26T00:00:00"/>
    <s v="Standard Class"/>
    <s v="KM-16720"/>
    <s v="Kunst Miller"/>
    <s v="Consumer"/>
    <s v="United States"/>
    <x v="20"/>
    <x v="15"/>
    <n v="10035"/>
    <s v="East"/>
    <s v="OFF-SU-10002522"/>
    <s v="Office Supplies"/>
    <s v="Supplies"/>
    <s v="Acme Kleen Earth Office Shears"/>
    <x v="3433"/>
    <n v="2"/>
    <n v="0"/>
    <n v="2.2503999999999991"/>
  </r>
  <r>
    <n v="7112"/>
    <s v="CA-2016-109666"/>
    <d v="2016-04-19T00:00:00"/>
    <d v="2016-04-26T00:00:00"/>
    <s v="Standard Class"/>
    <s v="KM-16720"/>
    <s v="Kunst Miller"/>
    <s v="Consumer"/>
    <s v="United States"/>
    <x v="20"/>
    <x v="15"/>
    <n v="10035"/>
    <s v="East"/>
    <s v="OFF-AR-10004022"/>
    <s v="Office Supplies"/>
    <s v="Art"/>
    <s v="Panasonic KP-380BK Classic Electric Pencil Sharpener"/>
    <x v="1002"/>
    <n v="2"/>
    <n v="0"/>
    <n v="17.989999999999995"/>
  </r>
  <r>
    <n v="7113"/>
    <s v="CA-2016-109666"/>
    <d v="2016-04-19T00:00:00"/>
    <d v="2016-04-26T00:00:00"/>
    <s v="Standard Class"/>
    <s v="KM-16720"/>
    <s v="Kunst Miller"/>
    <s v="Consumer"/>
    <s v="United States"/>
    <x v="20"/>
    <x v="15"/>
    <n v="10035"/>
    <s v="East"/>
    <s v="OFF-SU-10001218"/>
    <s v="Office Supplies"/>
    <s v="Supplies"/>
    <s v="Fiskars Softgrip Scissors"/>
    <x v="2803"/>
    <n v="5"/>
    <n v="0"/>
    <n v="15.372000000000003"/>
  </r>
  <r>
    <n v="7114"/>
    <s v="CA-2016-109666"/>
    <d v="2016-04-19T00:00:00"/>
    <d v="2016-04-26T00:00:00"/>
    <s v="Standard Class"/>
    <s v="KM-16720"/>
    <s v="Kunst Miller"/>
    <s v="Consumer"/>
    <s v="United States"/>
    <x v="20"/>
    <x v="15"/>
    <n v="10035"/>
    <s v="East"/>
    <s v="OFF-BI-10000174"/>
    <s v="Office Supplies"/>
    <s v="Binders"/>
    <s v="Wilson Jones Clip &amp; Carry Folder Binder Tool for Ring Binders, Clear"/>
    <x v="4803"/>
    <n v="2"/>
    <n v="0.2"/>
    <n v="3.2479999999999998"/>
  </r>
  <r>
    <n v="7115"/>
    <s v="US-2016-102239"/>
    <d v="2016-05-05T00:00:00"/>
    <d v="2016-05-06T00:00:00"/>
    <s v="First Class"/>
    <s v="LW-16990"/>
    <s v="Lindsay Williams"/>
    <s v="Corporate"/>
    <s v="United States"/>
    <x v="0"/>
    <x v="33"/>
    <n v="89015"/>
    <s v="West"/>
    <s v="FUR-TA-10003392"/>
    <s v="Furniture"/>
    <s v="Tables"/>
    <s v="Global Adaptabilities Conference Tables"/>
    <x v="4804"/>
    <n v="6"/>
    <n v="0"/>
    <n v="320.31720000000001"/>
  </r>
  <r>
    <n v="7116"/>
    <s v="US-2016-102239"/>
    <d v="2016-05-05T00:00:00"/>
    <d v="2016-05-06T00:00:00"/>
    <s v="First Class"/>
    <s v="LW-16990"/>
    <s v="Lindsay Williams"/>
    <s v="Corporate"/>
    <s v="United States"/>
    <x v="0"/>
    <x v="33"/>
    <n v="89015"/>
    <s v="West"/>
    <s v="OFF-BI-10001890"/>
    <s v="Office Supplies"/>
    <s v="Binders"/>
    <s v="Avery Poly Binder Pockets"/>
    <x v="4805"/>
    <n v="2"/>
    <n v="0.2"/>
    <n v="2.0047999999999995"/>
  </r>
  <r>
    <n v="7117"/>
    <s v="CA-2014-143168"/>
    <d v="2014-10-18T00:00:00"/>
    <d v="2014-10-23T00:00:00"/>
    <s v="Second Class"/>
    <s v="IG-15085"/>
    <s v="Ivan Gibson"/>
    <s v="Consumer"/>
    <s v="United States"/>
    <x v="4"/>
    <x v="4"/>
    <n v="98103"/>
    <s v="West"/>
    <s v="OFF-PA-10000167"/>
    <s v="Office Supplies"/>
    <s v="Paper"/>
    <s v="Xerox 1925"/>
    <x v="1168"/>
    <n v="2"/>
    <n v="0"/>
    <n v="27.881999999999998"/>
  </r>
  <r>
    <n v="7118"/>
    <s v="CA-2014-143168"/>
    <d v="2014-10-18T00:00:00"/>
    <d v="2014-10-23T00:00:00"/>
    <s v="Second Class"/>
    <s v="IG-15085"/>
    <s v="Ivan Gibson"/>
    <s v="Consumer"/>
    <s v="United States"/>
    <x v="4"/>
    <x v="4"/>
    <n v="98103"/>
    <s v="West"/>
    <s v="OFF-BI-10003784"/>
    <s v="Office Supplies"/>
    <s v="Binders"/>
    <s v="Computer Printout Index Tabs"/>
    <x v="2956"/>
    <n v="1"/>
    <n v="0.2"/>
    <n v="0.47039999999999987"/>
  </r>
  <r>
    <n v="7119"/>
    <s v="CA-2017-104906"/>
    <d v="2017-02-13T00:00:00"/>
    <d v="2017-02-17T00:00:00"/>
    <s v="Standard Class"/>
    <s v="JP-15460"/>
    <s v="Jennifer Patt"/>
    <s v="Corporate"/>
    <s v="United States"/>
    <x v="20"/>
    <x v="15"/>
    <n v="10009"/>
    <s v="East"/>
    <s v="OFF-PA-10001184"/>
    <s v="Office Supplies"/>
    <s v="Paper"/>
    <s v="Xerox 1903"/>
    <x v="1465"/>
    <n v="3"/>
    <n v="0"/>
    <n v="8.7906000000000013"/>
  </r>
  <r>
    <n v="7120"/>
    <s v="CA-2017-118122"/>
    <d v="2017-11-17T00:00:00"/>
    <d v="2017-11-24T00:00:00"/>
    <s v="Standard Class"/>
    <s v="GG-14650"/>
    <s v="Greg Guthrie"/>
    <s v="Corporate"/>
    <s v="United States"/>
    <x v="4"/>
    <x v="4"/>
    <n v="98103"/>
    <s v="West"/>
    <s v="OFF-BI-10002103"/>
    <s v="Office Supplies"/>
    <s v="Binders"/>
    <s v="Cardinal Slant-D Ring Binder, Heavy Gauge Vinyl"/>
    <x v="1162"/>
    <n v="2"/>
    <n v="0.2"/>
    <n v="4.5187999999999997"/>
  </r>
  <r>
    <n v="7121"/>
    <s v="US-2014-147774"/>
    <d v="2014-01-20T00:00:00"/>
    <d v="2014-01-26T00:00:00"/>
    <s v="Standard Class"/>
    <s v="MM-18280"/>
    <s v="Muhammed MacIntyre"/>
    <s v="Corporate"/>
    <s v="United States"/>
    <x v="214"/>
    <x v="18"/>
    <n v="37167"/>
    <s v="South"/>
    <s v="OFF-BI-10003091"/>
    <s v="Office Supplies"/>
    <s v="Binders"/>
    <s v="GBC DocuBind TL200 Manual Binding Machine"/>
    <x v="4806"/>
    <n v="1"/>
    <n v="0.7"/>
    <n v="-51.515399999999985"/>
  </r>
  <r>
    <n v="7122"/>
    <s v="CA-2017-166926"/>
    <d v="2017-12-01T00:00:00"/>
    <d v="2017-12-08T00:00:00"/>
    <s v="Standard Class"/>
    <s v="SO-20335"/>
    <s v="Sean O'Donnell"/>
    <s v="Consumer"/>
    <s v="United States"/>
    <x v="4"/>
    <x v="4"/>
    <n v="98105"/>
    <s v="West"/>
    <s v="OFF-PA-10001593"/>
    <s v="Office Supplies"/>
    <s v="Paper"/>
    <s v="Xerox 1947"/>
    <x v="1085"/>
    <n v="7"/>
    <n v="0"/>
    <n v="18.837"/>
  </r>
  <r>
    <n v="7123"/>
    <s v="CA-2017-166926"/>
    <d v="2017-12-01T00:00:00"/>
    <d v="2017-12-08T00:00:00"/>
    <s v="Standard Class"/>
    <s v="SO-20335"/>
    <s v="Sean O'Donnell"/>
    <s v="Consumer"/>
    <s v="United States"/>
    <x v="4"/>
    <x v="4"/>
    <n v="98105"/>
    <s v="West"/>
    <s v="FUR-BO-10002598"/>
    <s v="Furniture"/>
    <s v="Bookcases"/>
    <s v="Hon Metal Bookcases, Putty"/>
    <x v="1741"/>
    <n v="2"/>
    <n v="0"/>
    <n v="41.168399999999991"/>
  </r>
  <r>
    <n v="7124"/>
    <s v="CA-2015-128013"/>
    <d v="2015-08-09T00:00:00"/>
    <d v="2015-08-16T00:00:00"/>
    <s v="Standard Class"/>
    <s v="MF-18250"/>
    <s v="Monica Federle"/>
    <s v="Corporate"/>
    <s v="United States"/>
    <x v="20"/>
    <x v="15"/>
    <n v="10035"/>
    <s v="East"/>
    <s v="FUR-FU-10000320"/>
    <s v="Furniture"/>
    <s v="Furnishings"/>
    <s v="OIC Stacking Trays"/>
    <x v="4807"/>
    <n v="3"/>
    <n v="0"/>
    <n v="4.4088000000000012"/>
  </r>
  <r>
    <n v="7125"/>
    <s v="CA-2015-128013"/>
    <d v="2015-08-09T00:00:00"/>
    <d v="2015-08-16T00:00:00"/>
    <s v="Standard Class"/>
    <s v="MF-18250"/>
    <s v="Monica Federle"/>
    <s v="Corporate"/>
    <s v="United States"/>
    <x v="20"/>
    <x v="15"/>
    <n v="10035"/>
    <s v="East"/>
    <s v="OFF-PA-10001815"/>
    <s v="Office Supplies"/>
    <s v="Paper"/>
    <s v="Xerox 1885"/>
    <x v="3803"/>
    <n v="3"/>
    <n v="0"/>
    <n v="69.177599999999984"/>
  </r>
  <r>
    <n v="7126"/>
    <s v="CA-2016-123176"/>
    <d v="2016-09-27T00:00:00"/>
    <d v="2016-09-29T00:00:00"/>
    <s v="Second Class"/>
    <s v="JG-15160"/>
    <s v="James Galang"/>
    <s v="Consumer"/>
    <s v="United States"/>
    <x v="118"/>
    <x v="32"/>
    <n v="30318"/>
    <s v="South"/>
    <s v="OFF-PA-10003971"/>
    <s v="Office Supplies"/>
    <s v="Paper"/>
    <s v="Xerox 1965"/>
    <x v="1465"/>
    <n v="3"/>
    <n v="0"/>
    <n v="8.7906000000000013"/>
  </r>
  <r>
    <n v="7127"/>
    <s v="CA-2016-123176"/>
    <d v="2016-09-27T00:00:00"/>
    <d v="2016-09-29T00:00:00"/>
    <s v="Second Class"/>
    <s v="JG-15160"/>
    <s v="James Galang"/>
    <s v="Consumer"/>
    <s v="United States"/>
    <x v="118"/>
    <x v="32"/>
    <n v="30318"/>
    <s v="South"/>
    <s v="OFF-AR-10004685"/>
    <s v="Office Supplies"/>
    <s v="Art"/>
    <s v="Binney &amp; Smith Crayola Metallic Colored Pencils, 8-Color Set"/>
    <x v="4808"/>
    <n v="3"/>
    <n v="0"/>
    <n v="4.5836999999999994"/>
  </r>
  <r>
    <n v="7128"/>
    <s v="US-2016-117541"/>
    <d v="2016-11-14T00:00:00"/>
    <d v="2016-11-20T00:00:00"/>
    <s v="Standard Class"/>
    <s v="JM-16195"/>
    <s v="Justin MacKendrick"/>
    <s v="Consumer"/>
    <s v="United States"/>
    <x v="46"/>
    <x v="13"/>
    <n v="19711"/>
    <s v="East"/>
    <s v="OFF-PA-10001609"/>
    <s v="Office Supplies"/>
    <s v="Paper"/>
    <s v="Tops Wirebound Message Log Books"/>
    <x v="4809"/>
    <n v="5"/>
    <n v="0"/>
    <n v="7.5669999999999993"/>
  </r>
  <r>
    <n v="7129"/>
    <s v="US-2016-117541"/>
    <d v="2016-11-14T00:00:00"/>
    <d v="2016-11-20T00:00:00"/>
    <s v="Standard Class"/>
    <s v="JM-16195"/>
    <s v="Justin MacKendrick"/>
    <s v="Consumer"/>
    <s v="United States"/>
    <x v="46"/>
    <x v="13"/>
    <n v="19711"/>
    <s v="East"/>
    <s v="FUR-FU-10000550"/>
    <s v="Furniture"/>
    <s v="Furnishings"/>
    <s v="Stacking Trays by OIC"/>
    <x v="548"/>
    <n v="4"/>
    <n v="0"/>
    <n v="6.573599999999999"/>
  </r>
  <r>
    <n v="7130"/>
    <s v="CA-2016-166282"/>
    <d v="2016-04-16T00:00:00"/>
    <d v="2016-04-22T00:00:00"/>
    <s v="Standard Class"/>
    <s v="PK-19075"/>
    <s v="Pete Kriz"/>
    <s v="Consumer"/>
    <s v="United States"/>
    <x v="316"/>
    <x v="18"/>
    <n v="37211"/>
    <s v="South"/>
    <s v="TEC-AC-10004209"/>
    <s v="Technology"/>
    <s v="Accessories"/>
    <s v="Memorex Froggy Flash Drive 4 GB"/>
    <x v="2083"/>
    <n v="4"/>
    <n v="0.2"/>
    <n v="8.3524000000000012"/>
  </r>
  <r>
    <n v="7131"/>
    <s v="CA-2016-166282"/>
    <d v="2016-04-16T00:00:00"/>
    <d v="2016-04-22T00:00:00"/>
    <s v="Standard Class"/>
    <s v="PK-19075"/>
    <s v="Pete Kriz"/>
    <s v="Consumer"/>
    <s v="United States"/>
    <x v="316"/>
    <x v="18"/>
    <n v="37211"/>
    <s v="South"/>
    <s v="OFF-PA-10003022"/>
    <s v="Office Supplies"/>
    <s v="Paper"/>
    <s v="Standard Line “While You Were Out” Hardbound Telephone Message Book"/>
    <x v="4810"/>
    <n v="7"/>
    <n v="0.2"/>
    <n v="40.003599999999999"/>
  </r>
  <r>
    <n v="7132"/>
    <s v="CA-2017-141439"/>
    <d v="2017-11-26T00:00:00"/>
    <d v="2017-12-01T00:00:00"/>
    <s v="Standard Class"/>
    <s v="TT-21460"/>
    <s v="Tonja Turnell"/>
    <s v="Home Office"/>
    <s v="United States"/>
    <x v="102"/>
    <x v="14"/>
    <n v="47374"/>
    <s v="Central"/>
    <s v="FUR-TA-10001039"/>
    <s v="Furniture"/>
    <s v="Tables"/>
    <s v="KI Adjustable-Height Table"/>
    <x v="4811"/>
    <n v="3"/>
    <n v="0"/>
    <n v="67.064400000000006"/>
  </r>
  <r>
    <n v="7133"/>
    <s v="CA-2017-141439"/>
    <d v="2017-11-26T00:00:00"/>
    <d v="2017-12-01T00:00:00"/>
    <s v="Standard Class"/>
    <s v="TT-21460"/>
    <s v="Tonja Turnell"/>
    <s v="Home Office"/>
    <s v="United States"/>
    <x v="102"/>
    <x v="14"/>
    <n v="47374"/>
    <s v="Central"/>
    <s v="TEC-PH-10002624"/>
    <s v="Technology"/>
    <s v="Phones"/>
    <s v="Samsung Galaxy S4 Mini"/>
    <x v="2135"/>
    <n v="4"/>
    <n v="0"/>
    <n v="545.18839999999977"/>
  </r>
  <r>
    <n v="7134"/>
    <s v="CA-2017-141439"/>
    <d v="2017-11-26T00:00:00"/>
    <d v="2017-12-01T00:00:00"/>
    <s v="Standard Class"/>
    <s v="TT-21460"/>
    <s v="Tonja Turnell"/>
    <s v="Home Office"/>
    <s v="United States"/>
    <x v="102"/>
    <x v="14"/>
    <n v="47374"/>
    <s v="Central"/>
    <s v="FUR-FU-10001473"/>
    <s v="Furniture"/>
    <s v="Furnishings"/>
    <s v="DAX Wood Document Frame"/>
    <x v="1302"/>
    <n v="2"/>
    <n v="0"/>
    <n v="9.8856000000000002"/>
  </r>
  <r>
    <n v="7135"/>
    <s v="CA-2017-141439"/>
    <d v="2017-11-26T00:00:00"/>
    <d v="2017-12-01T00:00:00"/>
    <s v="Standard Class"/>
    <s v="TT-21460"/>
    <s v="Tonja Turnell"/>
    <s v="Home Office"/>
    <s v="United States"/>
    <x v="102"/>
    <x v="14"/>
    <n v="47374"/>
    <s v="Central"/>
    <s v="TEC-PH-10001819"/>
    <s v="Technology"/>
    <s v="Phones"/>
    <s v="Innergie mMini Combo Duo USB Travel Charging Kit"/>
    <x v="2273"/>
    <n v="2"/>
    <n v="0"/>
    <n v="43.190399999999997"/>
  </r>
  <r>
    <n v="7136"/>
    <s v="CA-2017-141439"/>
    <d v="2017-11-26T00:00:00"/>
    <d v="2017-12-01T00:00:00"/>
    <s v="Standard Class"/>
    <s v="TT-21460"/>
    <s v="Tonja Turnell"/>
    <s v="Home Office"/>
    <s v="United States"/>
    <x v="102"/>
    <x v="14"/>
    <n v="47374"/>
    <s v="Central"/>
    <s v="FUR-CH-10004287"/>
    <s v="Furniture"/>
    <s v="Chairs"/>
    <s v="SAFCO Arco Folding Chair"/>
    <x v="4812"/>
    <n v="3"/>
    <n v="0"/>
    <n v="240.29399999999995"/>
  </r>
  <r>
    <n v="7137"/>
    <s v="CA-2015-163965"/>
    <d v="2015-11-20T00:00:00"/>
    <d v="2015-11-27T00:00:00"/>
    <s v="Standard Class"/>
    <s v="SS-20875"/>
    <s v="Sung Shariari"/>
    <s v="Consumer"/>
    <s v="United States"/>
    <x v="100"/>
    <x v="2"/>
    <n v="33180"/>
    <s v="South"/>
    <s v="OFF-BI-10004728"/>
    <s v="Office Supplies"/>
    <s v="Binders"/>
    <s v="Wilson Jones Turn Tabs Binder Tool for Ring Binders"/>
    <x v="2200"/>
    <n v="5"/>
    <n v="0.7"/>
    <n v="-5.7840000000000007"/>
  </r>
  <r>
    <n v="7138"/>
    <s v="CA-2015-163965"/>
    <d v="2015-11-20T00:00:00"/>
    <d v="2015-11-27T00:00:00"/>
    <s v="Standard Class"/>
    <s v="SS-20875"/>
    <s v="Sung Shariari"/>
    <s v="Consumer"/>
    <s v="United States"/>
    <x v="100"/>
    <x v="2"/>
    <n v="33180"/>
    <s v="South"/>
    <s v="OFF-ST-10000918"/>
    <s v="Office Supplies"/>
    <s v="Storage"/>
    <s v="Crate-A-Files"/>
    <x v="4813"/>
    <n v="2"/>
    <n v="0.2"/>
    <n v="1.3079999999999989"/>
  </r>
  <r>
    <n v="7139"/>
    <s v="CA-2015-163965"/>
    <d v="2015-11-20T00:00:00"/>
    <d v="2015-11-27T00:00:00"/>
    <s v="Standard Class"/>
    <s v="SS-20875"/>
    <s v="Sung Shariari"/>
    <s v="Consumer"/>
    <s v="United States"/>
    <x v="100"/>
    <x v="2"/>
    <n v="33180"/>
    <s v="South"/>
    <s v="OFF-BI-10004593"/>
    <s v="Office Supplies"/>
    <s v="Binders"/>
    <s v="Ibico Laser Imprintable Binding System Covers"/>
    <x v="4814"/>
    <n v="4"/>
    <n v="0.7"/>
    <n v="-50.304000000000002"/>
  </r>
  <r>
    <n v="7140"/>
    <s v="CA-2015-163965"/>
    <d v="2015-11-20T00:00:00"/>
    <d v="2015-11-27T00:00:00"/>
    <s v="Standard Class"/>
    <s v="SS-20875"/>
    <s v="Sung Shariari"/>
    <s v="Consumer"/>
    <s v="United States"/>
    <x v="100"/>
    <x v="2"/>
    <n v="33180"/>
    <s v="South"/>
    <s v="FUR-BO-10001337"/>
    <s v="Furniture"/>
    <s v="Bookcases"/>
    <s v="O'Sullivan Living Dimensions 2-Shelf Bookcases"/>
    <x v="4815"/>
    <n v="3"/>
    <n v="0.2"/>
    <n v="-36.294000000000011"/>
  </r>
  <r>
    <n v="7141"/>
    <s v="CA-2017-128783"/>
    <d v="2017-09-07T00:00:00"/>
    <d v="2017-09-07T00:00:00"/>
    <s v="Same Day"/>
    <s v="TG-21640"/>
    <s v="Trudy Glocke"/>
    <s v="Consumer"/>
    <s v="United States"/>
    <x v="490"/>
    <x v="25"/>
    <n v="63301"/>
    <s v="Central"/>
    <s v="TEC-AC-10002473"/>
    <s v="Technology"/>
    <s v="Accessories"/>
    <s v="Maxell 4.7GB DVD-R"/>
    <x v="4816"/>
    <n v="4"/>
    <n v="0"/>
    <n v="46.543199999999999"/>
  </r>
  <r>
    <n v="7142"/>
    <s v="CA-2017-128783"/>
    <d v="2017-09-07T00:00:00"/>
    <d v="2017-09-07T00:00:00"/>
    <s v="Same Day"/>
    <s v="TG-21640"/>
    <s v="Trudy Glocke"/>
    <s v="Consumer"/>
    <s v="United States"/>
    <x v="490"/>
    <x v="25"/>
    <n v="63301"/>
    <s v="Central"/>
    <s v="FUR-FU-10003623"/>
    <s v="Furniture"/>
    <s v="Furnishings"/>
    <s v="DataProducts Ampli Magnifier Task Lamp, Black,"/>
    <x v="4817"/>
    <n v="5"/>
    <n v="0"/>
    <n v="37.883999999999993"/>
  </r>
  <r>
    <n v="7143"/>
    <s v="CA-2014-122217"/>
    <d v="2014-11-24T00:00:00"/>
    <d v="2014-11-29T00:00:00"/>
    <s v="Standard Class"/>
    <s v="HP-14815"/>
    <s v="Harold Pawlan"/>
    <s v="Home Office"/>
    <s v="United States"/>
    <x v="173"/>
    <x v="17"/>
    <n v="23464"/>
    <s v="South"/>
    <s v="FUR-FU-10002045"/>
    <s v="Furniture"/>
    <s v="Furnishings"/>
    <s v="Executive Impressions 14&quot;"/>
    <x v="4818"/>
    <n v="5"/>
    <n v="0"/>
    <n v="48.906000000000006"/>
  </r>
  <r>
    <n v="7144"/>
    <s v="US-2017-141558"/>
    <d v="2017-03-11T00:00:00"/>
    <d v="2017-03-16T00:00:00"/>
    <s v="Standard Class"/>
    <s v="MH-17290"/>
    <s v="Marc Harrigan"/>
    <s v="Home Office"/>
    <s v="United States"/>
    <x v="10"/>
    <x v="9"/>
    <n v="19140"/>
    <s v="East"/>
    <s v="TEC-PH-10002555"/>
    <s v="Technology"/>
    <s v="Phones"/>
    <s v="Nortel Meridian M5316 Digital phone"/>
    <x v="4819"/>
    <n v="5"/>
    <n v="0.4"/>
    <n v="-181.26499999999999"/>
  </r>
  <r>
    <n v="7145"/>
    <s v="US-2017-141558"/>
    <d v="2017-03-11T00:00:00"/>
    <d v="2017-03-16T00:00:00"/>
    <s v="Standard Class"/>
    <s v="MH-17290"/>
    <s v="Marc Harrigan"/>
    <s v="Home Office"/>
    <s v="United States"/>
    <x v="10"/>
    <x v="9"/>
    <n v="19140"/>
    <s v="East"/>
    <s v="OFF-BI-10002794"/>
    <s v="Office Supplies"/>
    <s v="Binders"/>
    <s v="Avery Trapezoid Ring Binder, 3&quot; Capacity, Black, 1040 sheets"/>
    <x v="4241"/>
    <n v="1"/>
    <n v="0.7"/>
    <n v="-8.6057999999999986"/>
  </r>
  <r>
    <n v="7146"/>
    <s v="US-2017-141558"/>
    <d v="2017-03-11T00:00:00"/>
    <d v="2017-03-16T00:00:00"/>
    <s v="Standard Class"/>
    <s v="MH-17290"/>
    <s v="Marc Harrigan"/>
    <s v="Home Office"/>
    <s v="United States"/>
    <x v="10"/>
    <x v="9"/>
    <n v="19140"/>
    <s v="East"/>
    <s v="FUR-TA-10004086"/>
    <s v="Furniture"/>
    <s v="Tables"/>
    <s v="KI Adjustable-Height Table"/>
    <x v="1259"/>
    <n v="3"/>
    <n v="0.4"/>
    <n v="-46.429200000000023"/>
  </r>
  <r>
    <n v="7147"/>
    <s v="US-2017-141558"/>
    <d v="2017-03-11T00:00:00"/>
    <d v="2017-03-16T00:00:00"/>
    <s v="Standard Class"/>
    <s v="MH-17290"/>
    <s v="Marc Harrigan"/>
    <s v="Home Office"/>
    <s v="United States"/>
    <x v="10"/>
    <x v="9"/>
    <n v="19140"/>
    <s v="East"/>
    <s v="OFF-ST-10004946"/>
    <s v="Office Supplies"/>
    <s v="Storage"/>
    <s v="Desktop 3-Pocket Hot File"/>
    <x v="4820"/>
    <n v="1"/>
    <n v="0.2"/>
    <n v="3.2460000000000022"/>
  </r>
  <r>
    <n v="7148"/>
    <s v="CA-2016-139941"/>
    <d v="2016-06-12T00:00:00"/>
    <d v="2016-06-17T00:00:00"/>
    <s v="Standard Class"/>
    <s v="CB-12415"/>
    <s v="Christy Brittain"/>
    <s v="Consumer"/>
    <s v="United States"/>
    <x v="85"/>
    <x v="15"/>
    <n v="11561"/>
    <s v="East"/>
    <s v="OFF-PA-10000241"/>
    <s v="Office Supplies"/>
    <s v="Paper"/>
    <s v="IBM Multi-Purpose Copy Paper, 8 1/2 x 11&quot;, Case"/>
    <x v="1663"/>
    <n v="3"/>
    <n v="0"/>
    <n v="41.822999999999993"/>
  </r>
  <r>
    <n v="7149"/>
    <s v="CA-2016-139941"/>
    <d v="2016-06-12T00:00:00"/>
    <d v="2016-06-17T00:00:00"/>
    <s v="Standard Class"/>
    <s v="CB-12415"/>
    <s v="Christy Brittain"/>
    <s v="Consumer"/>
    <s v="United States"/>
    <x v="85"/>
    <x v="15"/>
    <n v="11561"/>
    <s v="East"/>
    <s v="OFF-AP-10004036"/>
    <s v="Office Supplies"/>
    <s v="Appliances"/>
    <s v="Bionaire 99.97% HEPA Air Cleaner"/>
    <x v="4821"/>
    <n v="3"/>
    <n v="0"/>
    <n v="18.396000000000001"/>
  </r>
  <r>
    <n v="7150"/>
    <s v="CA-2015-166583"/>
    <d v="2015-06-26T00:00:00"/>
    <d v="2015-06-30T00:00:00"/>
    <s v="Standard Class"/>
    <s v="VD-21670"/>
    <s v="Valerie Dominguez"/>
    <s v="Consumer"/>
    <s v="United States"/>
    <x v="12"/>
    <x v="5"/>
    <n v="77070"/>
    <s v="Central"/>
    <s v="TEC-PH-10001578"/>
    <s v="Technology"/>
    <s v="Phones"/>
    <s v="Polycom SoundStation2 EX Conference phone"/>
    <x v="4822"/>
    <n v="3"/>
    <n v="0.2"/>
    <n v="109.33649999999994"/>
  </r>
  <r>
    <n v="7151"/>
    <s v="CA-2017-100412"/>
    <d v="2017-12-22T00:00:00"/>
    <d v="2017-12-26T00:00:00"/>
    <s v="Standard Class"/>
    <s v="SR-20425"/>
    <s v="Sharelle Roach"/>
    <s v="Home Office"/>
    <s v="United States"/>
    <x v="428"/>
    <x v="19"/>
    <n v="35401"/>
    <s v="South"/>
    <s v="FUR-CH-10002647"/>
    <s v="Furniture"/>
    <s v="Chairs"/>
    <s v="Situations Contoured Folding Chairs, 4/Set"/>
    <x v="1741"/>
    <n v="2"/>
    <n v="0"/>
    <n v="35.490000000000009"/>
  </r>
  <r>
    <n v="7152"/>
    <s v="CA-2017-142909"/>
    <d v="2017-12-22T00:00:00"/>
    <d v="2017-12-25T00:00:00"/>
    <s v="Second Class"/>
    <s v="AG-10330"/>
    <s v="Alex Grayson"/>
    <s v="Consumer"/>
    <s v="United States"/>
    <x v="123"/>
    <x v="16"/>
    <n v="85204"/>
    <s v="West"/>
    <s v="FUR-TA-10003008"/>
    <s v="Furniture"/>
    <s v="Tables"/>
    <s v="Lesro Round Back Collection Coffee Table, End Table"/>
    <x v="4823"/>
    <n v="2"/>
    <n v="0.5"/>
    <n v="-135.08699999999999"/>
  </r>
  <r>
    <n v="7153"/>
    <s v="CA-2014-137911"/>
    <d v="2014-10-09T00:00:00"/>
    <d v="2014-10-15T00:00:00"/>
    <s v="Standard Class"/>
    <s v="BP-11095"/>
    <s v="Bart Pistole"/>
    <s v="Corporate"/>
    <s v="United States"/>
    <x v="108"/>
    <x v="3"/>
    <n v="28540"/>
    <s v="South"/>
    <s v="OFF-PA-10004071"/>
    <s v="Office Supplies"/>
    <s v="Paper"/>
    <s v="Eaton Premium Continuous-Feed Paper, 25% Cotton, Letter Size, White, 1000 Shts/Box"/>
    <x v="1666"/>
    <n v="2"/>
    <n v="0.2"/>
    <n v="31.068799999999996"/>
  </r>
  <r>
    <n v="7154"/>
    <s v="CA-2015-106208"/>
    <d v="2015-12-10T00:00:00"/>
    <d v="2015-12-15T00:00:00"/>
    <s v="Standard Class"/>
    <s v="JW-16075"/>
    <s v="Julia West"/>
    <s v="Consumer"/>
    <s v="United States"/>
    <x v="22"/>
    <x v="10"/>
    <n v="60610"/>
    <s v="Central"/>
    <s v="OFF-AP-10004980"/>
    <s v="Office Supplies"/>
    <s v="Appliances"/>
    <s v="3M Replacement Filter for Office Air Cleaner for 20' x 33' Room"/>
    <x v="4824"/>
    <n v="7"/>
    <n v="0.8"/>
    <n v="-108.8304"/>
  </r>
  <r>
    <n v="7155"/>
    <s v="US-2015-136749"/>
    <d v="2015-12-25T00:00:00"/>
    <d v="2015-12-27T00:00:00"/>
    <s v="Second Class"/>
    <s v="LH-16900"/>
    <s v="Lena Hernandez"/>
    <s v="Consumer"/>
    <s v="United States"/>
    <x v="38"/>
    <x v="32"/>
    <n v="31907"/>
    <s v="South"/>
    <s v="FUR-FU-10000747"/>
    <s v="Furniture"/>
    <s v="Furnishings"/>
    <s v="Tenex B1-RE Series Chair Mats for Low Pile Carpets"/>
    <x v="4825"/>
    <n v="6"/>
    <n v="0"/>
    <n v="46.899599999999964"/>
  </r>
  <r>
    <n v="7156"/>
    <s v="US-2015-136749"/>
    <d v="2015-12-25T00:00:00"/>
    <d v="2015-12-27T00:00:00"/>
    <s v="Second Class"/>
    <s v="LH-16900"/>
    <s v="Lena Hernandez"/>
    <s v="Consumer"/>
    <s v="United States"/>
    <x v="38"/>
    <x v="32"/>
    <n v="31907"/>
    <s v="South"/>
    <s v="OFF-BI-10004492"/>
    <s v="Office Supplies"/>
    <s v="Binders"/>
    <s v="Tuf-Vin Binders"/>
    <x v="4826"/>
    <n v="5"/>
    <n v="0"/>
    <n v="74.212999999999994"/>
  </r>
  <r>
    <n v="7157"/>
    <s v="CA-2017-126718"/>
    <d v="2017-04-29T00:00:00"/>
    <d v="2017-05-04T00:00:00"/>
    <s v="Standard Class"/>
    <s v="KT-16480"/>
    <s v="Kean Thornton"/>
    <s v="Consumer"/>
    <s v="United States"/>
    <x v="334"/>
    <x v="30"/>
    <n v="7050"/>
    <s v="East"/>
    <s v="OFF-LA-10004055"/>
    <s v="Office Supplies"/>
    <s v="Labels"/>
    <s v="Color-Coded Legal Exhibit Labels"/>
    <x v="3358"/>
    <n v="1"/>
    <n v="0"/>
    <n v="2.4058999999999999"/>
  </r>
  <r>
    <n v="7158"/>
    <s v="CA-2016-131380"/>
    <d v="2016-03-28T00:00:00"/>
    <d v="2016-03-31T00:00:00"/>
    <s v="Second Class"/>
    <s v="CC-12220"/>
    <s v="Chris Cortes"/>
    <s v="Consumer"/>
    <s v="United States"/>
    <x v="1"/>
    <x v="1"/>
    <n v="90032"/>
    <s v="West"/>
    <s v="OFF-ST-10002485"/>
    <s v="Office Supplies"/>
    <s v="Storage"/>
    <s v="Rogers Deluxe File Chest"/>
    <x v="1190"/>
    <n v="4"/>
    <n v="0"/>
    <n v="0.87919999999999732"/>
  </r>
  <r>
    <n v="7159"/>
    <s v="CA-2016-131380"/>
    <d v="2016-03-28T00:00:00"/>
    <d v="2016-03-31T00:00:00"/>
    <s v="Second Class"/>
    <s v="CC-12220"/>
    <s v="Chris Cortes"/>
    <s v="Consumer"/>
    <s v="United States"/>
    <x v="1"/>
    <x v="1"/>
    <n v="90032"/>
    <s v="West"/>
    <s v="OFF-PA-10001243"/>
    <s v="Office Supplies"/>
    <s v="Paper"/>
    <s v="Xerox 1983"/>
    <x v="156"/>
    <n v="1"/>
    <n v="0"/>
    <n v="2.9302000000000001"/>
  </r>
  <r>
    <n v="7160"/>
    <s v="CA-2015-145835"/>
    <d v="2015-05-13T00:00:00"/>
    <d v="2015-05-18T00:00:00"/>
    <s v="Second Class"/>
    <s v="BF-11170"/>
    <s v="Ben Ferrer"/>
    <s v="Home Office"/>
    <s v="United States"/>
    <x v="22"/>
    <x v="10"/>
    <n v="60623"/>
    <s v="Central"/>
    <s v="TEC-PH-10004447"/>
    <s v="Technology"/>
    <s v="Phones"/>
    <s v="Toshiba IPT2010-SD IP Telephone"/>
    <x v="2705"/>
    <n v="2"/>
    <n v="0.2"/>
    <n v="16.678799999999995"/>
  </r>
  <r>
    <n v="7161"/>
    <s v="CA-2015-145835"/>
    <d v="2015-05-13T00:00:00"/>
    <d v="2015-05-18T00:00:00"/>
    <s v="Second Class"/>
    <s v="BF-11170"/>
    <s v="Ben Ferrer"/>
    <s v="Home Office"/>
    <s v="United States"/>
    <x v="22"/>
    <x v="10"/>
    <n v="60623"/>
    <s v="Central"/>
    <s v="OFF-FA-10002280"/>
    <s v="Office Supplies"/>
    <s v="Fasteners"/>
    <s v="Advantus Plastic Paper Clips"/>
    <x v="4698"/>
    <n v="4"/>
    <n v="0.2"/>
    <n v="5.6"/>
  </r>
  <r>
    <n v="7162"/>
    <s v="CA-2014-138709"/>
    <d v="2014-07-04T00:00:00"/>
    <d v="2014-07-09T00:00:00"/>
    <s v="Standard Class"/>
    <s v="MS-17770"/>
    <s v="Maxwell Schwartz"/>
    <s v="Consumer"/>
    <s v="United States"/>
    <x v="102"/>
    <x v="17"/>
    <n v="23223"/>
    <s v="South"/>
    <s v="OFF-PA-10004734"/>
    <s v="Office Supplies"/>
    <s v="Paper"/>
    <s v="Southworth Structures Collection"/>
    <x v="1388"/>
    <n v="3"/>
    <n v="0"/>
    <n v="10.92"/>
  </r>
  <r>
    <n v="7163"/>
    <s v="CA-2014-138709"/>
    <d v="2014-07-04T00:00:00"/>
    <d v="2014-07-09T00:00:00"/>
    <s v="Standard Class"/>
    <s v="MS-17770"/>
    <s v="Maxwell Schwartz"/>
    <s v="Consumer"/>
    <s v="United States"/>
    <x v="102"/>
    <x v="17"/>
    <n v="23223"/>
    <s v="South"/>
    <s v="OFF-BI-10000145"/>
    <s v="Office Supplies"/>
    <s v="Binders"/>
    <s v="Zipper Ring Binder Pockets"/>
    <x v="4827"/>
    <n v="5"/>
    <n v="0"/>
    <n v="7.6440000000000001"/>
  </r>
  <r>
    <n v="7164"/>
    <s v="CA-2014-122070"/>
    <d v="2014-04-22T00:00:00"/>
    <d v="2014-04-24T00:00:00"/>
    <s v="Second Class"/>
    <s v="AH-10030"/>
    <s v="Aaron Hawkins"/>
    <s v="Corporate"/>
    <s v="United States"/>
    <x v="21"/>
    <x v="15"/>
    <n v="12180"/>
    <s v="East"/>
    <s v="OFF-EN-10004773"/>
    <s v="Office Supplies"/>
    <s v="Envelopes"/>
    <s v="Staple envelope"/>
    <x v="4828"/>
    <n v="8"/>
    <n v="0"/>
    <n v="121.44159999999999"/>
  </r>
  <r>
    <n v="7165"/>
    <s v="CA-2014-122070"/>
    <d v="2014-04-22T00:00:00"/>
    <d v="2014-04-24T00:00:00"/>
    <s v="Second Class"/>
    <s v="AH-10030"/>
    <s v="Aaron Hawkins"/>
    <s v="Corporate"/>
    <s v="United States"/>
    <x v="21"/>
    <x v="15"/>
    <n v="12180"/>
    <s v="East"/>
    <s v="OFF-BI-10004970"/>
    <s v="Office Supplies"/>
    <s v="Binders"/>
    <s v="ACCOHIDE 3-Ring Binder, Blue, 1&quot;"/>
    <x v="4541"/>
    <n v="3"/>
    <n v="0.2"/>
    <n v="3.3452999999999995"/>
  </r>
  <r>
    <n v="7166"/>
    <s v="CA-2016-158610"/>
    <d v="2016-09-19T00:00:00"/>
    <d v="2016-09-22T00:00:00"/>
    <s v="First Class"/>
    <s v="CK-12595"/>
    <s v="Clytie Kelty"/>
    <s v="Consumer"/>
    <s v="United States"/>
    <x v="205"/>
    <x v="34"/>
    <n v="2908"/>
    <s v="East"/>
    <s v="OFF-ST-10000604"/>
    <s v="Office Supplies"/>
    <s v="Storage"/>
    <s v="Home/Office Personal File Carts"/>
    <x v="2876"/>
    <n v="2"/>
    <n v="0"/>
    <n v="17.379999999999995"/>
  </r>
  <r>
    <n v="7167"/>
    <s v="CA-2014-117464"/>
    <d v="2014-07-22T00:00:00"/>
    <d v="2014-07-24T00:00:00"/>
    <s v="Second Class"/>
    <s v="NP-18325"/>
    <s v="Naresj Patel"/>
    <s v="Consumer"/>
    <s v="United States"/>
    <x v="8"/>
    <x v="1"/>
    <n v="94122"/>
    <s v="West"/>
    <s v="OFF-AR-10003190"/>
    <s v="Office Supplies"/>
    <s v="Art"/>
    <s v="Newell 32"/>
    <x v="132"/>
    <n v="4"/>
    <n v="0"/>
    <n v="3.2256"/>
  </r>
  <r>
    <n v="7168"/>
    <s v="CA-2014-117464"/>
    <d v="2014-07-22T00:00:00"/>
    <d v="2014-07-24T00:00:00"/>
    <s v="Second Class"/>
    <s v="NP-18325"/>
    <s v="Naresj Patel"/>
    <s v="Consumer"/>
    <s v="United States"/>
    <x v="8"/>
    <x v="1"/>
    <n v="94122"/>
    <s v="West"/>
    <s v="FUR-CH-10000155"/>
    <s v="Furniture"/>
    <s v="Chairs"/>
    <s v="Global Comet Stacking Armless Chair"/>
    <x v="4829"/>
    <n v="3"/>
    <n v="0.2"/>
    <n v="71.77200000000002"/>
  </r>
  <r>
    <n v="7169"/>
    <s v="CA-2014-117464"/>
    <d v="2014-07-22T00:00:00"/>
    <d v="2014-07-24T00:00:00"/>
    <s v="Second Class"/>
    <s v="NP-18325"/>
    <s v="Naresj Patel"/>
    <s v="Consumer"/>
    <s v="United States"/>
    <x v="8"/>
    <x v="1"/>
    <n v="94122"/>
    <s v="West"/>
    <s v="OFF-ST-10003058"/>
    <s v="Office Supplies"/>
    <s v="Storage"/>
    <s v="Eldon Mobile Mega Data Cart  Mega Stackable  Add-On Trays"/>
    <x v="4830"/>
    <n v="10"/>
    <n v="0"/>
    <n v="68.584999999999994"/>
  </r>
  <r>
    <n v="7170"/>
    <s v="CA-2014-117464"/>
    <d v="2014-07-22T00:00:00"/>
    <d v="2014-07-24T00:00:00"/>
    <s v="Second Class"/>
    <s v="NP-18325"/>
    <s v="Naresj Patel"/>
    <s v="Consumer"/>
    <s v="United States"/>
    <x v="8"/>
    <x v="1"/>
    <n v="94122"/>
    <s v="West"/>
    <s v="FUR-TA-10004767"/>
    <s v="Furniture"/>
    <s v="Tables"/>
    <s v="Safco Drafting Table"/>
    <x v="3011"/>
    <n v="3"/>
    <n v="0.2"/>
    <n v="19.164599999999979"/>
  </r>
  <r>
    <n v="7171"/>
    <s v="US-2017-168613"/>
    <d v="2017-10-08T00:00:00"/>
    <d v="2017-10-14T00:00:00"/>
    <s v="Standard Class"/>
    <s v="GM-14440"/>
    <s v="Gary McGarr"/>
    <s v="Consumer"/>
    <s v="United States"/>
    <x v="20"/>
    <x v="15"/>
    <n v="10009"/>
    <s v="East"/>
    <s v="FUR-CH-10002372"/>
    <s v="Furniture"/>
    <s v="Chairs"/>
    <s v="Office Star - Ergonomically Designed Knee Chair"/>
    <x v="3489"/>
    <n v="2"/>
    <n v="0.1"/>
    <n v="3.2392000000000074"/>
  </r>
  <r>
    <n v="7172"/>
    <s v="CA-2017-125381"/>
    <d v="2017-04-25T00:00:00"/>
    <d v="2017-04-27T00:00:00"/>
    <s v="Second Class"/>
    <s v="SG-20605"/>
    <s v="Speros Goranitis"/>
    <s v="Consumer"/>
    <s v="United States"/>
    <x v="8"/>
    <x v="1"/>
    <n v="94109"/>
    <s v="West"/>
    <s v="TEC-AC-10000158"/>
    <s v="Technology"/>
    <s v="Accessories"/>
    <s v="Sony 64GB Class 10 Micro SDHC R40 Memory Card"/>
    <x v="3313"/>
    <n v="3"/>
    <n v="0"/>
    <n v="22.6737"/>
  </r>
  <r>
    <n v="7173"/>
    <s v="US-2017-141677"/>
    <d v="2017-03-26T00:00:00"/>
    <d v="2017-03-30T00:00:00"/>
    <s v="Standard Class"/>
    <s v="HK-14890"/>
    <s v="Heather Kirkland"/>
    <s v="Corporate"/>
    <s v="United States"/>
    <x v="12"/>
    <x v="5"/>
    <n v="77070"/>
    <s v="Central"/>
    <s v="TEC-AC-10000158"/>
    <s v="Technology"/>
    <s v="Accessories"/>
    <s v="Sony 64GB Class 10 Micro SDHC R40 Memory Card"/>
    <x v="740"/>
    <n v="5"/>
    <n v="0.2"/>
    <n v="1.7995000000000019"/>
  </r>
  <r>
    <n v="7174"/>
    <s v="US-2017-141677"/>
    <d v="2017-03-26T00:00:00"/>
    <d v="2017-03-30T00:00:00"/>
    <s v="Standard Class"/>
    <s v="HK-14890"/>
    <s v="Heather Kirkland"/>
    <s v="Corporate"/>
    <s v="United States"/>
    <x v="12"/>
    <x v="5"/>
    <n v="77070"/>
    <s v="Central"/>
    <s v="TEC-CO-10002313"/>
    <s v="Technology"/>
    <s v="Copiers"/>
    <s v="Canon PC1080F Personal Copier"/>
    <x v="4697"/>
    <n v="5"/>
    <n v="0.2"/>
    <n v="569.99050000000011"/>
  </r>
  <r>
    <n v="7175"/>
    <s v="US-2017-141677"/>
    <d v="2017-03-26T00:00:00"/>
    <d v="2017-03-30T00:00:00"/>
    <s v="Standard Class"/>
    <s v="HK-14890"/>
    <s v="Heather Kirkland"/>
    <s v="Corporate"/>
    <s v="United States"/>
    <x v="12"/>
    <x v="5"/>
    <n v="77070"/>
    <s v="Central"/>
    <s v="OFF-PA-10002581"/>
    <s v="Office Supplies"/>
    <s v="Paper"/>
    <s v="Xerox 1951"/>
    <x v="1355"/>
    <n v="3"/>
    <n v="0.2"/>
    <n v="23.234999999999992"/>
  </r>
  <r>
    <n v="7176"/>
    <s v="US-2017-141677"/>
    <d v="2017-03-26T00:00:00"/>
    <d v="2017-03-30T00:00:00"/>
    <s v="Standard Class"/>
    <s v="HK-14890"/>
    <s v="Heather Kirkland"/>
    <s v="Corporate"/>
    <s v="United States"/>
    <x v="12"/>
    <x v="5"/>
    <n v="77070"/>
    <s v="Central"/>
    <s v="OFF-AP-10001205"/>
    <s v="Office Supplies"/>
    <s v="Appliances"/>
    <s v="Belkin 5 Outlet SurgeMaster Power Centers"/>
    <x v="4831"/>
    <n v="8"/>
    <n v="0.8"/>
    <n v="-226.63679999999999"/>
  </r>
  <r>
    <n v="7177"/>
    <s v="US-2017-141677"/>
    <d v="2017-03-26T00:00:00"/>
    <d v="2017-03-30T00:00:00"/>
    <s v="Standard Class"/>
    <s v="HK-14890"/>
    <s v="Heather Kirkland"/>
    <s v="Corporate"/>
    <s v="United States"/>
    <x v="12"/>
    <x v="5"/>
    <n v="77070"/>
    <s v="Central"/>
    <s v="OFF-ST-10000344"/>
    <s v="Office Supplies"/>
    <s v="Storage"/>
    <s v="Neat Ideas Personal Hanging Folder Files, Black"/>
    <x v="4832"/>
    <n v="3"/>
    <n v="0.2"/>
    <n v="2.4173999999999989"/>
  </r>
  <r>
    <n v="7178"/>
    <s v="CA-2017-133067"/>
    <d v="2017-05-04T00:00:00"/>
    <d v="2017-05-10T00:00:00"/>
    <s v="Standard Class"/>
    <s v="MY-18295"/>
    <s v="Muhammed Yedwab"/>
    <s v="Corporate"/>
    <s v="United States"/>
    <x v="10"/>
    <x v="9"/>
    <n v="19140"/>
    <s v="East"/>
    <s v="OFF-BI-10002897"/>
    <s v="Office Supplies"/>
    <s v="Binders"/>
    <s v="Black Avery Memo-Size 3-Ring Binder, 5 1/2&quot; x 8 1/2&quot;"/>
    <x v="4833"/>
    <n v="2"/>
    <n v="0.7"/>
    <n v="-1.5413999999999999"/>
  </r>
  <r>
    <n v="7179"/>
    <s v="CA-2017-133067"/>
    <d v="2017-05-04T00:00:00"/>
    <d v="2017-05-10T00:00:00"/>
    <s v="Standard Class"/>
    <s v="MY-18295"/>
    <s v="Muhammed Yedwab"/>
    <s v="Corporate"/>
    <s v="United States"/>
    <x v="10"/>
    <x v="9"/>
    <n v="19140"/>
    <s v="East"/>
    <s v="OFF-BI-10003694"/>
    <s v="Office Supplies"/>
    <s v="Binders"/>
    <s v="Avery 3 1/2&quot; Diskette Storage Pages, 10/Pack"/>
    <x v="4834"/>
    <n v="3"/>
    <n v="0.7"/>
    <n v="-7.5167999999999964"/>
  </r>
  <r>
    <n v="7180"/>
    <s v="US-2016-144351"/>
    <d v="2016-11-14T00:00:00"/>
    <d v="2016-11-18T00:00:00"/>
    <s v="Standard Class"/>
    <s v="RC-19960"/>
    <s v="Ryan Crowe"/>
    <s v="Consumer"/>
    <s v="United States"/>
    <x v="248"/>
    <x v="39"/>
    <n v="21215"/>
    <s v="East"/>
    <s v="TEC-PH-10001644"/>
    <s v="Technology"/>
    <s v="Phones"/>
    <s v="BlueLounge Milo Smartphone Stand, White/Metallic"/>
    <x v="1324"/>
    <n v="3"/>
    <n v="0"/>
    <n v="25.191600000000005"/>
  </r>
  <r>
    <n v="7181"/>
    <s v="CA-2014-106054"/>
    <d v="2014-01-06T00:00:00"/>
    <d v="2014-01-07T00:00:00"/>
    <s v="First Class"/>
    <s v="JO-15145"/>
    <s v="Jack O'Briant"/>
    <s v="Corporate"/>
    <s v="United States"/>
    <x v="417"/>
    <x v="32"/>
    <n v="30605"/>
    <s v="South"/>
    <s v="OFF-AR-10002399"/>
    <s v="Office Supplies"/>
    <s v="Art"/>
    <s v="Dixon Prang Watercolor Pencils, 10-Color Set with Brush"/>
    <x v="4835"/>
    <n v="3"/>
    <n v="0"/>
    <n v="5.2397999999999998"/>
  </r>
  <r>
    <n v="7182"/>
    <s v="CA-2016-138667"/>
    <d v="2016-12-27T00:00:00"/>
    <d v="2016-12-30T00:00:00"/>
    <s v="Second Class"/>
    <s v="MW-18220"/>
    <s v="Mitch Webber"/>
    <s v="Consumer"/>
    <s v="United States"/>
    <x v="152"/>
    <x v="24"/>
    <n v="43130"/>
    <s v="East"/>
    <s v="TEC-AC-10003063"/>
    <s v="Technology"/>
    <s v="Accessories"/>
    <s v="Micro Innovations USB RF Wireless Keyboard with Mouse"/>
    <x v="4836"/>
    <n v="2"/>
    <n v="0.2"/>
    <n v="0.5"/>
  </r>
  <r>
    <n v="7183"/>
    <s v="CA-2017-150609"/>
    <d v="2017-04-30T00:00:00"/>
    <d v="2017-05-04T00:00:00"/>
    <s v="Standard Class"/>
    <s v="NZ-18565"/>
    <s v="Nick Zandusky"/>
    <s v="Home Office"/>
    <s v="United States"/>
    <x v="1"/>
    <x v="1"/>
    <n v="90032"/>
    <s v="West"/>
    <s v="OFF-BI-10002071"/>
    <s v="Office Supplies"/>
    <s v="Binders"/>
    <s v="Fellowes Black Plastic Comb Bindings"/>
    <x v="4837"/>
    <n v="5"/>
    <n v="0.2"/>
    <n v="7.5529999999999982"/>
  </r>
  <r>
    <n v="7184"/>
    <s v="CA-2017-128853"/>
    <d v="2017-04-21T00:00:00"/>
    <d v="2017-04-23T00:00:00"/>
    <s v="First Class"/>
    <s v="JM-15250"/>
    <s v="Janet Martin"/>
    <s v="Consumer"/>
    <s v="United States"/>
    <x v="248"/>
    <x v="39"/>
    <n v="21215"/>
    <s v="East"/>
    <s v="FUR-CH-10004218"/>
    <s v="Furniture"/>
    <s v="Chairs"/>
    <s v="Global Fabric Manager's Chair, Dark Gray"/>
    <x v="4838"/>
    <n v="9"/>
    <n v="0"/>
    <n v="227.20500000000004"/>
  </r>
  <r>
    <n v="7185"/>
    <s v="CA-2017-133102"/>
    <d v="2017-08-17T00:00:00"/>
    <d v="2017-08-24T00:00:00"/>
    <s v="Standard Class"/>
    <s v="ED-13885"/>
    <s v="Emily Ducich"/>
    <s v="Home Office"/>
    <s v="United States"/>
    <x v="12"/>
    <x v="5"/>
    <n v="77095"/>
    <s v="Central"/>
    <s v="OFF-SU-10000432"/>
    <s v="Office Supplies"/>
    <s v="Supplies"/>
    <s v="Acco Side-Punched Conventional Columnar Pads"/>
    <x v="4839"/>
    <n v="2"/>
    <n v="0.2"/>
    <n v="-1.0410000000000006"/>
  </r>
  <r>
    <n v="7186"/>
    <s v="CA-2017-133102"/>
    <d v="2017-08-17T00:00:00"/>
    <d v="2017-08-24T00:00:00"/>
    <s v="Standard Class"/>
    <s v="ED-13885"/>
    <s v="Emily Ducich"/>
    <s v="Home Office"/>
    <s v="United States"/>
    <x v="12"/>
    <x v="5"/>
    <n v="77095"/>
    <s v="Central"/>
    <s v="OFF-AR-10003183"/>
    <s v="Office Supplies"/>
    <s v="Art"/>
    <s v="Avery Fluorescent Highlighter Four-Color Set"/>
    <x v="2245"/>
    <n v="3"/>
    <n v="0.2"/>
    <n v="1.0019999999999993"/>
  </r>
  <r>
    <n v="7187"/>
    <s v="CA-2017-133102"/>
    <d v="2017-08-17T00:00:00"/>
    <d v="2017-08-24T00:00:00"/>
    <s v="Standard Class"/>
    <s v="ED-13885"/>
    <s v="Emily Ducich"/>
    <s v="Home Office"/>
    <s v="United States"/>
    <x v="12"/>
    <x v="5"/>
    <n v="77095"/>
    <s v="Central"/>
    <s v="FUR-CH-10002017"/>
    <s v="Furniture"/>
    <s v="Chairs"/>
    <s v="SAFCO Optional Arm Kit for Workspace Cribbage Stacking Chair"/>
    <x v="4840"/>
    <n v="4"/>
    <n v="0.3"/>
    <n v="-2.1312000000000033"/>
  </r>
  <r>
    <n v="7188"/>
    <s v="CA-2017-133102"/>
    <d v="2017-08-17T00:00:00"/>
    <d v="2017-08-24T00:00:00"/>
    <s v="Standard Class"/>
    <s v="ED-13885"/>
    <s v="Emily Ducich"/>
    <s v="Home Office"/>
    <s v="United States"/>
    <x v="12"/>
    <x v="5"/>
    <n v="77095"/>
    <s v="Central"/>
    <s v="FUR-FU-10003247"/>
    <s v="Furniture"/>
    <s v="Furnishings"/>
    <s v="36X48 HARDFLOOR CHAIRMAT"/>
    <x v="1331"/>
    <n v="2"/>
    <n v="0.6"/>
    <n v="-22.238800000000001"/>
  </r>
  <r>
    <n v="7189"/>
    <s v="CA-2017-133102"/>
    <d v="2017-08-17T00:00:00"/>
    <d v="2017-08-24T00:00:00"/>
    <s v="Standard Class"/>
    <s v="ED-13885"/>
    <s v="Emily Ducich"/>
    <s v="Home Office"/>
    <s v="United States"/>
    <x v="12"/>
    <x v="5"/>
    <n v="77095"/>
    <s v="Central"/>
    <s v="OFF-AP-10001563"/>
    <s v="Office Supplies"/>
    <s v="Appliances"/>
    <s v="Belkin Premiere Surge Master II 8-outlet surge protector"/>
    <x v="4841"/>
    <n v="4"/>
    <n v="0.8"/>
    <n v="-99.103200000000044"/>
  </r>
  <r>
    <n v="7190"/>
    <s v="CA-2016-164399"/>
    <d v="2016-11-12T00:00:00"/>
    <d v="2016-11-15T00:00:00"/>
    <s v="First Class"/>
    <s v="DW-13480"/>
    <s v="Dianna Wilson"/>
    <s v="Home Office"/>
    <s v="United States"/>
    <x v="70"/>
    <x v="1"/>
    <n v="92024"/>
    <s v="West"/>
    <s v="TEC-PH-10004908"/>
    <s v="Technology"/>
    <s v="Phones"/>
    <s v="Panasonic KX TS3282W Corded phone"/>
    <x v="4842"/>
    <n v="3"/>
    <n v="0.2"/>
    <n v="25.496999999999986"/>
  </r>
  <r>
    <n v="7191"/>
    <s v="CA-2016-164399"/>
    <d v="2016-11-12T00:00:00"/>
    <d v="2016-11-15T00:00:00"/>
    <s v="First Class"/>
    <s v="DW-13480"/>
    <s v="Dianna Wilson"/>
    <s v="Home Office"/>
    <s v="United States"/>
    <x v="70"/>
    <x v="1"/>
    <n v="92024"/>
    <s v="West"/>
    <s v="FUR-TA-10003392"/>
    <s v="Furniture"/>
    <s v="Tables"/>
    <s v="Global Adaptabilities Conference Tables"/>
    <x v="3008"/>
    <n v="3"/>
    <n v="0.2"/>
    <n v="-8.4294000000000153"/>
  </r>
  <r>
    <n v="7192"/>
    <s v="CA-2016-116918"/>
    <d v="2016-10-01T00:00:00"/>
    <d v="2016-10-06T00:00:00"/>
    <s v="Second Class"/>
    <s v="JK-15205"/>
    <s v="Jamie Kunitz"/>
    <s v="Consumer"/>
    <s v="United States"/>
    <x v="146"/>
    <x v="2"/>
    <n v="33012"/>
    <s v="South"/>
    <s v="OFF-BI-10004140"/>
    <s v="Office Supplies"/>
    <s v="Binders"/>
    <s v="Avery Non-Stick Binders"/>
    <x v="4843"/>
    <n v="4"/>
    <n v="0.7"/>
    <n v="-4.49"/>
  </r>
  <r>
    <n v="7193"/>
    <s v="CA-2016-116918"/>
    <d v="2016-10-01T00:00:00"/>
    <d v="2016-10-06T00:00:00"/>
    <s v="Second Class"/>
    <s v="JK-15205"/>
    <s v="Jamie Kunitz"/>
    <s v="Consumer"/>
    <s v="United States"/>
    <x v="146"/>
    <x v="2"/>
    <n v="33012"/>
    <s v="South"/>
    <s v="OFF-AR-10003631"/>
    <s v="Office Supplies"/>
    <s v="Art"/>
    <s v="Staples in misc. colors"/>
    <x v="4844"/>
    <n v="8"/>
    <n v="0.2"/>
    <n v="5.0335999999999999"/>
  </r>
  <r>
    <n v="7194"/>
    <s v="CA-2016-110492"/>
    <d v="2016-02-12T00:00:00"/>
    <d v="2016-02-14T00:00:00"/>
    <s v="First Class"/>
    <s v="JS-15880"/>
    <s v="John Stevenson"/>
    <s v="Consumer"/>
    <s v="United States"/>
    <x v="118"/>
    <x v="32"/>
    <n v="30318"/>
    <s v="South"/>
    <s v="OFF-ST-10003716"/>
    <s v="Office Supplies"/>
    <s v="Storage"/>
    <s v="Tennsco Double-Tier Lockers"/>
    <x v="4845"/>
    <n v="6"/>
    <n v="0"/>
    <n v="175.51560000000001"/>
  </r>
  <r>
    <n v="7195"/>
    <s v="CA-2016-110492"/>
    <d v="2016-02-12T00:00:00"/>
    <d v="2016-02-14T00:00:00"/>
    <s v="First Class"/>
    <s v="JS-15880"/>
    <s v="John Stevenson"/>
    <s v="Consumer"/>
    <s v="United States"/>
    <x v="118"/>
    <x v="32"/>
    <n v="30318"/>
    <s v="South"/>
    <s v="OFF-BI-10003274"/>
    <s v="Office Supplies"/>
    <s v="Binders"/>
    <s v="Avery Durable Slant Ring Binders, No Labels"/>
    <x v="204"/>
    <n v="4"/>
    <n v="0"/>
    <n v="7.4824000000000002"/>
  </r>
  <r>
    <n v="7196"/>
    <s v="CA-2016-147683"/>
    <d v="2016-11-13T00:00:00"/>
    <d v="2016-11-17T00:00:00"/>
    <s v="Standard Class"/>
    <s v="PO-19180"/>
    <s v="Philisse Overcash"/>
    <s v="Home Office"/>
    <s v="United States"/>
    <x v="4"/>
    <x v="4"/>
    <n v="98103"/>
    <s v="West"/>
    <s v="FUR-FU-10004848"/>
    <s v="Furniture"/>
    <s v="Furnishings"/>
    <s v="DAX Solid Wood Frames"/>
    <x v="4846"/>
    <n v="2"/>
    <n v="0"/>
    <n v="7.2297999999999991"/>
  </r>
  <r>
    <n v="7197"/>
    <s v="CA-2014-116785"/>
    <d v="2014-04-26T00:00:00"/>
    <d v="2014-04-30T00:00:00"/>
    <s v="Standard Class"/>
    <s v="MH-17290"/>
    <s v="Marc Harrigan"/>
    <s v="Home Office"/>
    <s v="United States"/>
    <x v="1"/>
    <x v="1"/>
    <n v="90036"/>
    <s v="West"/>
    <s v="OFF-AR-10003504"/>
    <s v="Office Supplies"/>
    <s v="Art"/>
    <s v="Newell 347"/>
    <x v="1591"/>
    <n v="5"/>
    <n v="0"/>
    <n v="6.2059999999999977"/>
  </r>
  <r>
    <n v="7198"/>
    <s v="CA-2014-116785"/>
    <d v="2014-04-26T00:00:00"/>
    <d v="2014-04-30T00:00:00"/>
    <s v="Standard Class"/>
    <s v="MH-17290"/>
    <s v="Marc Harrigan"/>
    <s v="Home Office"/>
    <s v="United States"/>
    <x v="1"/>
    <x v="1"/>
    <n v="90036"/>
    <s v="West"/>
    <s v="OFF-LA-10000305"/>
    <s v="Office Supplies"/>
    <s v="Labels"/>
    <s v="Avery 495"/>
    <x v="2380"/>
    <n v="2"/>
    <n v="0"/>
    <n v="5.7959999999999994"/>
  </r>
  <r>
    <n v="7199"/>
    <s v="US-2015-156797"/>
    <d v="2015-08-11T00:00:00"/>
    <d v="2015-08-15T00:00:00"/>
    <s v="Standard Class"/>
    <s v="PO-19180"/>
    <s v="Philisse Overcash"/>
    <s v="Home Office"/>
    <s v="United States"/>
    <x v="20"/>
    <x v="15"/>
    <n v="10035"/>
    <s v="East"/>
    <s v="OFF-AR-10001427"/>
    <s v="Office Supplies"/>
    <s v="Art"/>
    <s v="Newell 330"/>
    <x v="493"/>
    <n v="2"/>
    <n v="0"/>
    <n v="3.1096000000000004"/>
  </r>
  <r>
    <n v="7200"/>
    <s v="US-2015-156797"/>
    <d v="2015-08-11T00:00:00"/>
    <d v="2015-08-15T00:00:00"/>
    <s v="Standard Class"/>
    <s v="PO-19180"/>
    <s v="Philisse Overcash"/>
    <s v="Home Office"/>
    <s v="United States"/>
    <x v="20"/>
    <x v="15"/>
    <n v="10035"/>
    <s v="East"/>
    <s v="TEC-PH-10004614"/>
    <s v="Technology"/>
    <s v="Phones"/>
    <s v="AT&amp;T 841000 Phone"/>
    <x v="4847"/>
    <n v="2"/>
    <n v="0"/>
    <n v="34.5"/>
  </r>
  <r>
    <n v="7201"/>
    <s v="CA-2016-104276"/>
    <d v="2016-11-27T00:00:00"/>
    <d v="2016-12-03T00:00:00"/>
    <s v="Standard Class"/>
    <s v="HF-14995"/>
    <s v="Herbert Flentye"/>
    <s v="Consumer"/>
    <s v="United States"/>
    <x v="2"/>
    <x v="2"/>
    <n v="33311"/>
    <s v="South"/>
    <s v="TEC-PH-10001944"/>
    <s v="Technology"/>
    <s v="Phones"/>
    <s v="Wi-Ex zBoost YX540 Cellular Phone Signal Booster"/>
    <x v="4848"/>
    <n v="1"/>
    <n v="0.2"/>
    <n v="14.594999999999985"/>
  </r>
  <r>
    <n v="7202"/>
    <s v="CA-2016-104276"/>
    <d v="2016-11-27T00:00:00"/>
    <d v="2016-12-03T00:00:00"/>
    <s v="Standard Class"/>
    <s v="HF-14995"/>
    <s v="Herbert Flentye"/>
    <s v="Consumer"/>
    <s v="United States"/>
    <x v="2"/>
    <x v="2"/>
    <n v="33311"/>
    <s v="South"/>
    <s v="FUR-TA-10001039"/>
    <s v="Furniture"/>
    <s v="Tables"/>
    <s v="KI Adjustable-Height Table"/>
    <x v="4849"/>
    <n v="7"/>
    <n v="0.45"/>
    <n v="-114.35339999999997"/>
  </r>
  <r>
    <n v="7203"/>
    <s v="CA-2016-120369"/>
    <d v="2016-10-28T00:00:00"/>
    <d v="2016-10-28T00:00:00"/>
    <s v="Same Day"/>
    <s v="VB-21745"/>
    <s v="Victoria Brennan"/>
    <s v="Corporate"/>
    <s v="United States"/>
    <x v="30"/>
    <x v="15"/>
    <n v="14609"/>
    <s v="East"/>
    <s v="FUR-FU-10003806"/>
    <s v="Furniture"/>
    <s v="Furnishings"/>
    <s v="Tenex Chairmat w/ Average Lip, 45&quot; x 53&quot;"/>
    <x v="4850"/>
    <n v="5"/>
    <n v="0"/>
    <n v="75.679999999999978"/>
  </r>
  <r>
    <n v="7204"/>
    <s v="CA-2014-118276"/>
    <d v="2014-12-29T00:00:00"/>
    <d v="2015-01-02T00:00:00"/>
    <s v="Standard Class"/>
    <s v="MG-17890"/>
    <s v="Michael Granlund"/>
    <s v="Home Office"/>
    <s v="United States"/>
    <x v="490"/>
    <x v="10"/>
    <n v="60174"/>
    <s v="Central"/>
    <s v="FUR-FU-10002111"/>
    <s v="Furniture"/>
    <s v="Furnishings"/>
    <s v="Master Caster Door Stop, Large Brown"/>
    <x v="4851"/>
    <n v="3"/>
    <n v="0.6"/>
    <n v="-4.804800000000002"/>
  </r>
  <r>
    <n v="7205"/>
    <s v="CA-2015-136658"/>
    <d v="2015-09-10T00:00:00"/>
    <d v="2015-09-17T00:00:00"/>
    <s v="Standard Class"/>
    <s v="BO-11425"/>
    <s v="Bobby Odegard"/>
    <s v="Consumer"/>
    <s v="United States"/>
    <x v="20"/>
    <x v="15"/>
    <n v="10024"/>
    <s v="East"/>
    <s v="OFF-AR-10000817"/>
    <s v="Office Supplies"/>
    <s v="Art"/>
    <s v="Manco Dry-Lighter Erasable Highlighter"/>
    <x v="2398"/>
    <n v="2"/>
    <n v="0"/>
    <n v="2.0671999999999997"/>
  </r>
  <r>
    <n v="7206"/>
    <s v="CA-2017-137414"/>
    <d v="2017-10-02T00:00:00"/>
    <d v="2017-10-06T00:00:00"/>
    <s v="Standard Class"/>
    <s v="CM-12115"/>
    <s v="Chad McGuire"/>
    <s v="Consumer"/>
    <s v="United States"/>
    <x v="8"/>
    <x v="1"/>
    <n v="94109"/>
    <s v="West"/>
    <s v="FUR-FU-10001424"/>
    <s v="Furniture"/>
    <s v="Furnishings"/>
    <s v="Dax Clear Box Frame"/>
    <x v="45"/>
    <n v="2"/>
    <n v="0"/>
    <n v="5.936399999999999"/>
  </r>
  <r>
    <n v="7207"/>
    <s v="CA-2017-137414"/>
    <d v="2017-10-02T00:00:00"/>
    <d v="2017-10-06T00:00:00"/>
    <s v="Standard Class"/>
    <s v="CM-12115"/>
    <s v="Chad McGuire"/>
    <s v="Consumer"/>
    <s v="United States"/>
    <x v="8"/>
    <x v="1"/>
    <n v="94109"/>
    <s v="West"/>
    <s v="TEC-MA-10002930"/>
    <s v="Technology"/>
    <s v="Machines"/>
    <s v="Ricoh - Ink Collector Unit for GX3000 Series Printers"/>
    <x v="4852"/>
    <n v="11"/>
    <n v="0.2"/>
    <n v="32.301500000000019"/>
  </r>
  <r>
    <n v="7208"/>
    <s v="CA-2016-143476"/>
    <d v="2016-09-11T00:00:00"/>
    <d v="2016-09-13T00:00:00"/>
    <s v="First Class"/>
    <s v="LC-16930"/>
    <s v="Linda Cazamias"/>
    <s v="Corporate"/>
    <s v="United States"/>
    <x v="42"/>
    <x v="16"/>
    <n v="85023"/>
    <s v="West"/>
    <s v="OFF-AR-10003759"/>
    <s v="Office Supplies"/>
    <s v="Art"/>
    <s v="Crayola Anti Dust Chalk, 12/Pack"/>
    <x v="2154"/>
    <n v="2"/>
    <n v="0.2"/>
    <n v="0.90999999999999981"/>
  </r>
  <r>
    <n v="7209"/>
    <s v="CA-2016-143476"/>
    <d v="2016-09-11T00:00:00"/>
    <d v="2016-09-13T00:00:00"/>
    <s v="First Class"/>
    <s v="LC-16930"/>
    <s v="Linda Cazamias"/>
    <s v="Corporate"/>
    <s v="United States"/>
    <x v="42"/>
    <x v="16"/>
    <n v="85023"/>
    <s v="West"/>
    <s v="OFF-PA-10001837"/>
    <s v="Office Supplies"/>
    <s v="Paper"/>
    <s v="Xerox 1976"/>
    <x v="561"/>
    <n v="4"/>
    <n v="0.2"/>
    <n v="7.2576000000000001"/>
  </r>
  <r>
    <n v="7210"/>
    <s v="CA-2016-143476"/>
    <d v="2016-09-11T00:00:00"/>
    <d v="2016-09-13T00:00:00"/>
    <s v="First Class"/>
    <s v="LC-16930"/>
    <s v="Linda Cazamias"/>
    <s v="Corporate"/>
    <s v="United States"/>
    <x v="42"/>
    <x v="16"/>
    <n v="85023"/>
    <s v="West"/>
    <s v="OFF-PA-10001667"/>
    <s v="Office Supplies"/>
    <s v="Paper"/>
    <s v="Great White Multi-Use Recycled Paper (20Lb. and 84 Bright)"/>
    <x v="383"/>
    <n v="2"/>
    <n v="0.2"/>
    <n v="2.9899999999999993"/>
  </r>
  <r>
    <n v="7211"/>
    <s v="US-2016-119046"/>
    <d v="2016-06-02T00:00:00"/>
    <d v="2016-06-06T00:00:00"/>
    <s v="Standard Class"/>
    <s v="EH-13765"/>
    <s v="Edward Hooks"/>
    <s v="Corporate"/>
    <s v="United States"/>
    <x v="4"/>
    <x v="4"/>
    <n v="98115"/>
    <s v="West"/>
    <s v="OFF-PA-10000246"/>
    <s v="Office Supplies"/>
    <s v="Paper"/>
    <s v="Riverleaf Stik-Withit Designer Note Cubes"/>
    <x v="4740"/>
    <n v="3"/>
    <n v="0"/>
    <n v="13.8828"/>
  </r>
  <r>
    <n v="7212"/>
    <s v="US-2016-119046"/>
    <d v="2016-06-02T00:00:00"/>
    <d v="2016-06-06T00:00:00"/>
    <s v="Standard Class"/>
    <s v="EH-13765"/>
    <s v="Edward Hooks"/>
    <s v="Corporate"/>
    <s v="United States"/>
    <x v="4"/>
    <x v="4"/>
    <n v="98115"/>
    <s v="West"/>
    <s v="OFF-BI-10001078"/>
    <s v="Office Supplies"/>
    <s v="Binders"/>
    <s v="Acco PRESSTEX Data Binder with Storage Hooks, Dark Blue, 14 7/8&quot; X 11&quot;"/>
    <x v="4853"/>
    <n v="12"/>
    <n v="0.2"/>
    <n v="18.7224"/>
  </r>
  <r>
    <n v="7213"/>
    <s v="US-2016-119046"/>
    <d v="2016-06-02T00:00:00"/>
    <d v="2016-06-06T00:00:00"/>
    <s v="Standard Class"/>
    <s v="EH-13765"/>
    <s v="Edward Hooks"/>
    <s v="Corporate"/>
    <s v="United States"/>
    <x v="4"/>
    <x v="4"/>
    <n v="98115"/>
    <s v="West"/>
    <s v="OFF-BI-10000138"/>
    <s v="Office Supplies"/>
    <s v="Binders"/>
    <s v="Acco Translucent Poly Ring Binders"/>
    <x v="3938"/>
    <n v="3"/>
    <n v="0.2"/>
    <n v="3.9312000000000005"/>
  </r>
  <r>
    <n v="7214"/>
    <s v="CA-2017-154949"/>
    <d v="2017-10-15T00:00:00"/>
    <d v="2017-10-19T00:00:00"/>
    <s v="Standard Class"/>
    <s v="MC-17275"/>
    <s v="Marc Crier"/>
    <s v="Consumer"/>
    <s v="United States"/>
    <x v="491"/>
    <x v="1"/>
    <n v="93010"/>
    <s v="West"/>
    <s v="OFF-LA-10002034"/>
    <s v="Office Supplies"/>
    <s v="Labels"/>
    <s v="Avery 478"/>
    <x v="1674"/>
    <n v="3"/>
    <n v="0"/>
    <n v="7.2176999999999998"/>
  </r>
  <r>
    <n v="7215"/>
    <s v="CA-2015-103072"/>
    <d v="2015-09-27T00:00:00"/>
    <d v="2015-09-30T00:00:00"/>
    <s v="Second Class"/>
    <s v="HW-14935"/>
    <s v="Helen Wasserman"/>
    <s v="Corporate"/>
    <s v="United States"/>
    <x v="66"/>
    <x v="12"/>
    <n v="48205"/>
    <s v="Central"/>
    <s v="OFF-AR-10000127"/>
    <s v="Office Supplies"/>
    <s v="Art"/>
    <s v="Newell 321"/>
    <x v="1235"/>
    <n v="5"/>
    <n v="0"/>
    <n v="4.7559999999999985"/>
  </r>
  <r>
    <n v="7216"/>
    <s v="CA-2015-103072"/>
    <d v="2015-09-27T00:00:00"/>
    <d v="2015-09-30T00:00:00"/>
    <s v="Second Class"/>
    <s v="HW-14935"/>
    <s v="Helen Wasserman"/>
    <s v="Corporate"/>
    <s v="United States"/>
    <x v="66"/>
    <x v="12"/>
    <n v="48205"/>
    <s v="Central"/>
    <s v="OFF-PA-10003172"/>
    <s v="Office Supplies"/>
    <s v="Paper"/>
    <s v="Xerox 1996"/>
    <x v="243"/>
    <n v="4"/>
    <n v="0"/>
    <n v="12.441600000000001"/>
  </r>
  <r>
    <n v="7217"/>
    <s v="CA-2015-150770"/>
    <d v="2015-05-03T00:00:00"/>
    <d v="2015-05-06T00:00:00"/>
    <s v="First Class"/>
    <s v="LC-16870"/>
    <s v="Lena Cacioppo"/>
    <s v="Consumer"/>
    <s v="United States"/>
    <x v="8"/>
    <x v="1"/>
    <n v="94109"/>
    <s v="West"/>
    <s v="OFF-AR-10001246"/>
    <s v="Office Supplies"/>
    <s v="Art"/>
    <s v="Newell 317"/>
    <x v="138"/>
    <n v="3"/>
    <n v="0"/>
    <n v="2.5577999999999994"/>
  </r>
  <r>
    <n v="7218"/>
    <s v="CA-2015-150770"/>
    <d v="2015-05-03T00:00:00"/>
    <d v="2015-05-06T00:00:00"/>
    <s v="First Class"/>
    <s v="LC-16870"/>
    <s v="Lena Cacioppo"/>
    <s v="Consumer"/>
    <s v="United States"/>
    <x v="8"/>
    <x v="1"/>
    <n v="94109"/>
    <s v="West"/>
    <s v="OFF-BI-10002026"/>
    <s v="Office Supplies"/>
    <s v="Binders"/>
    <s v="Ibico Recycled Linen-Style Covers"/>
    <x v="4854"/>
    <n v="2"/>
    <n v="0.2"/>
    <n v="21.873599999999996"/>
  </r>
  <r>
    <n v="7219"/>
    <s v="CA-2015-150770"/>
    <d v="2015-05-03T00:00:00"/>
    <d v="2015-05-06T00:00:00"/>
    <s v="First Class"/>
    <s v="LC-16870"/>
    <s v="Lena Cacioppo"/>
    <s v="Consumer"/>
    <s v="United States"/>
    <x v="8"/>
    <x v="1"/>
    <n v="94109"/>
    <s v="West"/>
    <s v="TEC-AC-10000844"/>
    <s v="Technology"/>
    <s v="Accessories"/>
    <s v="Logitech Gaming G510s - Keyboard"/>
    <x v="2121"/>
    <n v="4"/>
    <n v="0"/>
    <n v="122.38559999999998"/>
  </r>
  <r>
    <n v="7220"/>
    <s v="CA-2015-150770"/>
    <d v="2015-05-03T00:00:00"/>
    <d v="2015-05-06T00:00:00"/>
    <s v="First Class"/>
    <s v="LC-16870"/>
    <s v="Lena Cacioppo"/>
    <s v="Consumer"/>
    <s v="United States"/>
    <x v="8"/>
    <x v="1"/>
    <n v="94109"/>
    <s v="West"/>
    <s v="OFF-BI-10001575"/>
    <s v="Office Supplies"/>
    <s v="Binders"/>
    <s v="GBC Linen Binding Covers"/>
    <x v="2000"/>
    <n v="2"/>
    <n v="0.2"/>
    <n v="17.348799999999997"/>
  </r>
  <r>
    <n v="7221"/>
    <s v="CA-2017-154760"/>
    <d v="2017-01-09T00:00:00"/>
    <d v="2017-01-13T00:00:00"/>
    <s v="Standard Class"/>
    <s v="BP-11290"/>
    <s v="Beth Paige"/>
    <s v="Consumer"/>
    <s v="United States"/>
    <x v="10"/>
    <x v="9"/>
    <n v="19140"/>
    <s v="East"/>
    <s v="OFF-BI-10004632"/>
    <s v="Office Supplies"/>
    <s v="Binders"/>
    <s v="Ibico Hi-Tech Manual Binding System"/>
    <x v="4855"/>
    <n v="3"/>
    <n v="0.7"/>
    <n v="-228.74250000000006"/>
  </r>
  <r>
    <n v="7222"/>
    <s v="US-2017-104437"/>
    <d v="2017-01-27T00:00:00"/>
    <d v="2017-01-31T00:00:00"/>
    <s v="Standard Class"/>
    <s v="TG-21310"/>
    <s v="Toby Gnade"/>
    <s v="Consumer"/>
    <s v="United States"/>
    <x v="20"/>
    <x v="15"/>
    <n v="10035"/>
    <s v="East"/>
    <s v="TEC-PH-10000193"/>
    <s v="Technology"/>
    <s v="Phones"/>
    <s v="Jensen SMPS-640 - speaker phone"/>
    <x v="4856"/>
    <n v="3"/>
    <n v="0"/>
    <n v="35.864399999999996"/>
  </r>
  <r>
    <n v="7223"/>
    <s v="CA-2017-113075"/>
    <d v="2017-09-02T00:00:00"/>
    <d v="2017-09-06T00:00:00"/>
    <s v="Standard Class"/>
    <s v="MC-18100"/>
    <s v="Mick Crebagga"/>
    <s v="Consumer"/>
    <s v="United States"/>
    <x v="22"/>
    <x v="10"/>
    <n v="60623"/>
    <s v="Central"/>
    <s v="TEC-AC-10003441"/>
    <s v="Technology"/>
    <s v="Accessories"/>
    <s v="Kingston Digital DataTraveler 32GB USB 2.0"/>
    <x v="1390"/>
    <n v="3"/>
    <n v="0.2"/>
    <n v="-7.1190000000000015"/>
  </r>
  <r>
    <n v="7224"/>
    <s v="CA-2016-109953"/>
    <d v="2016-07-14T00:00:00"/>
    <d v="2016-07-18T00:00:00"/>
    <s v="Standard Class"/>
    <s v="RB-19360"/>
    <s v="Raymond Buch"/>
    <s v="Consumer"/>
    <s v="United States"/>
    <x v="8"/>
    <x v="1"/>
    <n v="94122"/>
    <s v="West"/>
    <s v="TEC-PH-10004093"/>
    <s v="Technology"/>
    <s v="Phones"/>
    <s v="Panasonic Kx-TS550"/>
    <x v="4360"/>
    <n v="3"/>
    <n v="0.2"/>
    <n v="12.417299999999997"/>
  </r>
  <r>
    <n v="7225"/>
    <s v="CA-2016-109953"/>
    <d v="2016-07-14T00:00:00"/>
    <d v="2016-07-18T00:00:00"/>
    <s v="Standard Class"/>
    <s v="RB-19360"/>
    <s v="Raymond Buch"/>
    <s v="Consumer"/>
    <s v="United States"/>
    <x v="8"/>
    <x v="1"/>
    <n v="94122"/>
    <s v="West"/>
    <s v="OFF-AP-10002998"/>
    <s v="Office Supplies"/>
    <s v="Appliances"/>
    <s v="Holmes 99% HEPA Air Purifier"/>
    <x v="4857"/>
    <n v="7"/>
    <n v="0"/>
    <n v="50.03459999999999"/>
  </r>
  <r>
    <n v="7226"/>
    <s v="CA-2016-109953"/>
    <d v="2016-07-14T00:00:00"/>
    <d v="2016-07-18T00:00:00"/>
    <s v="Standard Class"/>
    <s v="RB-19360"/>
    <s v="Raymond Buch"/>
    <s v="Consumer"/>
    <s v="United States"/>
    <x v="8"/>
    <x v="1"/>
    <n v="94122"/>
    <s v="West"/>
    <s v="FUR-FU-10000073"/>
    <s v="Furniture"/>
    <s v="Furnishings"/>
    <s v="Deflect-O Glasstique Clear Desk Accessories"/>
    <x v="4858"/>
    <n v="4"/>
    <n v="0"/>
    <n v="10.163999999999998"/>
  </r>
  <r>
    <n v="7227"/>
    <s v="CA-2017-127397"/>
    <d v="2017-02-24T00:00:00"/>
    <d v="2017-02-28T00:00:00"/>
    <s v="Standard Class"/>
    <s v="ES-14080"/>
    <s v="Erin Smith"/>
    <s v="Corporate"/>
    <s v="United States"/>
    <x v="10"/>
    <x v="9"/>
    <n v="19134"/>
    <s v="East"/>
    <s v="OFF-PA-10001125"/>
    <s v="Office Supplies"/>
    <s v="Paper"/>
    <s v="Xerox 1988"/>
    <x v="3971"/>
    <n v="5"/>
    <n v="0.2"/>
    <n v="38.724999999999994"/>
  </r>
  <r>
    <n v="7228"/>
    <s v="CA-2017-127397"/>
    <d v="2017-02-24T00:00:00"/>
    <d v="2017-02-28T00:00:00"/>
    <s v="Standard Class"/>
    <s v="ES-14080"/>
    <s v="Erin Smith"/>
    <s v="Corporate"/>
    <s v="United States"/>
    <x v="10"/>
    <x v="9"/>
    <n v="19134"/>
    <s v="East"/>
    <s v="TEC-AC-10003033"/>
    <s v="Technology"/>
    <s v="Accessories"/>
    <s v="Plantronics CS510 - Over-the-Head monaural Wireless Headset System"/>
    <x v="4859"/>
    <n v="5"/>
    <n v="0.2"/>
    <n v="214.4674999999998"/>
  </r>
  <r>
    <n v="7229"/>
    <s v="CA-2014-157546"/>
    <d v="2014-07-20T00:00:00"/>
    <d v="2014-07-22T00:00:00"/>
    <s v="First Class"/>
    <s v="RD-19720"/>
    <s v="Roger Demir"/>
    <s v="Consumer"/>
    <s v="United States"/>
    <x v="8"/>
    <x v="1"/>
    <n v="94122"/>
    <s v="West"/>
    <s v="OFF-BI-10002498"/>
    <s v="Office Supplies"/>
    <s v="Binders"/>
    <s v="Clear Mylar Reinforcing Strips"/>
    <x v="4860"/>
    <n v="6"/>
    <n v="0.2"/>
    <n v="30.277799999999992"/>
  </r>
  <r>
    <n v="7230"/>
    <s v="CA-2014-157546"/>
    <d v="2014-07-20T00:00:00"/>
    <d v="2014-07-22T00:00:00"/>
    <s v="First Class"/>
    <s v="RD-19720"/>
    <s v="Roger Demir"/>
    <s v="Consumer"/>
    <s v="United States"/>
    <x v="8"/>
    <x v="1"/>
    <n v="94122"/>
    <s v="West"/>
    <s v="OFF-PA-10004569"/>
    <s v="Office Supplies"/>
    <s v="Paper"/>
    <s v="Wirebound Message Books, Two 4 1/4&quot; x 5&quot; Forms per Page"/>
    <x v="4861"/>
    <n v="3"/>
    <n v="0"/>
    <n v="10.7301"/>
  </r>
  <r>
    <n v="7231"/>
    <s v="CA-2017-153843"/>
    <d v="2017-03-13T00:00:00"/>
    <d v="2017-03-15T00:00:00"/>
    <s v="First Class"/>
    <s v="SC-20380"/>
    <s v="Shahid Collister"/>
    <s v="Consumer"/>
    <s v="United States"/>
    <x v="54"/>
    <x v="29"/>
    <n v="6824"/>
    <s v="East"/>
    <s v="OFF-BI-10002353"/>
    <s v="Office Supplies"/>
    <s v="Binders"/>
    <s v="GBC VeloBind Cover Sets"/>
    <x v="4862"/>
    <n v="2"/>
    <n v="0"/>
    <n v="15.44"/>
  </r>
  <r>
    <n v="7232"/>
    <s v="CA-2017-153843"/>
    <d v="2017-03-13T00:00:00"/>
    <d v="2017-03-15T00:00:00"/>
    <s v="First Class"/>
    <s v="SC-20380"/>
    <s v="Shahid Collister"/>
    <s v="Consumer"/>
    <s v="United States"/>
    <x v="54"/>
    <x v="29"/>
    <n v="6824"/>
    <s v="East"/>
    <s v="OFF-AP-10001564"/>
    <s v="Office Supplies"/>
    <s v="Appliances"/>
    <s v="Hoover Commercial Lightweight Upright Vacuum with E-Z Empty Dirt Cup"/>
    <x v="4369"/>
    <n v="2"/>
    <n v="0"/>
    <n v="120.94159999999999"/>
  </r>
  <r>
    <n v="7233"/>
    <s v="CA-2017-153843"/>
    <d v="2017-03-13T00:00:00"/>
    <d v="2017-03-15T00:00:00"/>
    <s v="First Class"/>
    <s v="SC-20380"/>
    <s v="Shahid Collister"/>
    <s v="Consumer"/>
    <s v="United States"/>
    <x v="54"/>
    <x v="29"/>
    <n v="6824"/>
    <s v="East"/>
    <s v="OFF-PA-10003673"/>
    <s v="Office Supplies"/>
    <s v="Paper"/>
    <s v="Strathmore Photo Mount Cards"/>
    <x v="3320"/>
    <n v="4"/>
    <n v="0"/>
    <n v="12.475199999999999"/>
  </r>
  <r>
    <n v="7234"/>
    <s v="CA-2016-137337"/>
    <d v="2016-03-08T00:00:00"/>
    <d v="2016-03-12T00:00:00"/>
    <s v="Standard Class"/>
    <s v="GB-14575"/>
    <s v="Giulietta Baptist"/>
    <s v="Consumer"/>
    <s v="United States"/>
    <x v="20"/>
    <x v="15"/>
    <n v="10011"/>
    <s v="East"/>
    <s v="FUR-FU-10003347"/>
    <s v="Furniture"/>
    <s v="Furnishings"/>
    <s v="Coloredge Poster Frame"/>
    <x v="4863"/>
    <n v="8"/>
    <n v="0"/>
    <n v="44.304000000000002"/>
  </r>
  <r>
    <n v="7235"/>
    <s v="CA-2016-137337"/>
    <d v="2016-03-08T00:00:00"/>
    <d v="2016-03-12T00:00:00"/>
    <s v="Standard Class"/>
    <s v="GB-14575"/>
    <s v="Giulietta Baptist"/>
    <s v="Consumer"/>
    <s v="United States"/>
    <x v="20"/>
    <x v="15"/>
    <n v="10011"/>
    <s v="East"/>
    <s v="OFF-PA-10001934"/>
    <s v="Office Supplies"/>
    <s v="Paper"/>
    <s v="Xerox 1993"/>
    <x v="91"/>
    <n v="2"/>
    <n v="0"/>
    <n v="6.3504000000000005"/>
  </r>
  <r>
    <n v="7236"/>
    <s v="CA-2016-137337"/>
    <d v="2016-03-08T00:00:00"/>
    <d v="2016-03-12T00:00:00"/>
    <s v="Standard Class"/>
    <s v="GB-14575"/>
    <s v="Giulietta Baptist"/>
    <s v="Consumer"/>
    <s v="United States"/>
    <x v="20"/>
    <x v="15"/>
    <n v="10011"/>
    <s v="East"/>
    <s v="OFF-BI-10000632"/>
    <s v="Office Supplies"/>
    <s v="Binders"/>
    <s v="Satellite Sectional Post Binders"/>
    <x v="1971"/>
    <n v="2"/>
    <n v="0.2"/>
    <n v="22.573199999999996"/>
  </r>
  <r>
    <n v="7237"/>
    <s v="CA-2014-138737"/>
    <d v="2014-12-07T00:00:00"/>
    <d v="2014-12-10T00:00:00"/>
    <s v="First Class"/>
    <s v="FP-14320"/>
    <s v="Frank Preis"/>
    <s v="Consumer"/>
    <s v="United States"/>
    <x v="1"/>
    <x v="1"/>
    <n v="90049"/>
    <s v="West"/>
    <s v="OFF-AR-10003190"/>
    <s v="Office Supplies"/>
    <s v="Art"/>
    <s v="Newell 32"/>
    <x v="880"/>
    <n v="3"/>
    <n v="0"/>
    <n v="2.4192"/>
  </r>
  <r>
    <n v="7238"/>
    <s v="CA-2016-164924"/>
    <d v="2016-07-10T00:00:00"/>
    <d v="2016-07-10T00:00:00"/>
    <s v="Same Day"/>
    <s v="EA-14035"/>
    <s v="Erin Ashbrook"/>
    <s v="Corporate"/>
    <s v="United States"/>
    <x v="10"/>
    <x v="9"/>
    <n v="19143"/>
    <s v="East"/>
    <s v="TEC-MA-10000904"/>
    <s v="Technology"/>
    <s v="Machines"/>
    <s v="Brother MFC-9340CDW LED All-In-One Printer, Copier Scanner"/>
    <x v="4864"/>
    <n v="3"/>
    <n v="0.7"/>
    <n v="-319.19159999999999"/>
  </r>
  <r>
    <n v="7239"/>
    <s v="CA-2016-101651"/>
    <d v="2016-12-24T00:00:00"/>
    <d v="2016-12-30T00:00:00"/>
    <s v="Standard Class"/>
    <s v="SC-20305"/>
    <s v="Sean Christensen"/>
    <s v="Consumer"/>
    <s v="United States"/>
    <x v="49"/>
    <x v="1"/>
    <n v="95123"/>
    <s v="West"/>
    <s v="FUR-FU-10000771"/>
    <s v="Furniture"/>
    <s v="Furnishings"/>
    <s v="Eldon 200 Class Desk Accessories, Smoke"/>
    <x v="3384"/>
    <n v="7"/>
    <n v="0"/>
    <n v="18.463200000000004"/>
  </r>
  <r>
    <n v="7240"/>
    <s v="CA-2016-101651"/>
    <d v="2016-12-24T00:00:00"/>
    <d v="2016-12-30T00:00:00"/>
    <s v="Standard Class"/>
    <s v="SC-20305"/>
    <s v="Sean Christensen"/>
    <s v="Consumer"/>
    <s v="United States"/>
    <x v="49"/>
    <x v="1"/>
    <n v="95123"/>
    <s v="West"/>
    <s v="OFF-EN-10001990"/>
    <s v="Office Supplies"/>
    <s v="Envelopes"/>
    <s v="Staple envelope"/>
    <x v="1500"/>
    <n v="7"/>
    <n v="0"/>
    <n v="18.687199999999997"/>
  </r>
  <r>
    <n v="7241"/>
    <s v="CA-2017-136651"/>
    <d v="2017-04-23T00:00:00"/>
    <d v="2017-04-25T00:00:00"/>
    <s v="Second Class"/>
    <s v="JF-15355"/>
    <s v="Jay Fein"/>
    <s v="Consumer"/>
    <s v="United States"/>
    <x v="45"/>
    <x v="1"/>
    <n v="91104"/>
    <s v="West"/>
    <s v="FUR-FU-10002445"/>
    <s v="Furniture"/>
    <s v="Furnishings"/>
    <s v="DAX Two-Tone Rosewood/Black Document Frame, Desktop, 5 x 7"/>
    <x v="3766"/>
    <n v="7"/>
    <n v="0"/>
    <n v="26.544000000000004"/>
  </r>
  <r>
    <n v="7242"/>
    <s v="CA-2017-136651"/>
    <d v="2017-04-23T00:00:00"/>
    <d v="2017-04-25T00:00:00"/>
    <s v="Second Class"/>
    <s v="JF-15355"/>
    <s v="Jay Fein"/>
    <s v="Consumer"/>
    <s v="United States"/>
    <x v="45"/>
    <x v="1"/>
    <n v="91104"/>
    <s v="West"/>
    <s v="OFF-BI-10003638"/>
    <s v="Office Supplies"/>
    <s v="Binders"/>
    <s v="GBC Durable Plastic Covers"/>
    <x v="4865"/>
    <n v="6"/>
    <n v="0.2"/>
    <n v="30.185999999999996"/>
  </r>
  <r>
    <n v="7243"/>
    <s v="CA-2017-136651"/>
    <d v="2017-04-23T00:00:00"/>
    <d v="2017-04-25T00:00:00"/>
    <s v="Second Class"/>
    <s v="JF-15355"/>
    <s v="Jay Fein"/>
    <s v="Consumer"/>
    <s v="United States"/>
    <x v="45"/>
    <x v="1"/>
    <n v="91104"/>
    <s v="West"/>
    <s v="FUR-FU-10004864"/>
    <s v="Furniture"/>
    <s v="Furnishings"/>
    <s v="Eldon 500 Class Desk Accessories"/>
    <x v="4866"/>
    <n v="2"/>
    <n v="0"/>
    <n v="7.9662000000000006"/>
  </r>
  <r>
    <n v="7244"/>
    <s v="CA-2017-118892"/>
    <d v="2017-08-17T00:00:00"/>
    <d v="2017-08-22T00:00:00"/>
    <s v="Second Class"/>
    <s v="TP-21415"/>
    <s v="Tom Prescott"/>
    <s v="Consumer"/>
    <s v="United States"/>
    <x v="10"/>
    <x v="9"/>
    <n v="19134"/>
    <s v="East"/>
    <s v="FUR-CH-10002024"/>
    <s v="Furniture"/>
    <s v="Chairs"/>
    <s v="HON 5400 Series Task Chairs for Big and Tall"/>
    <x v="4867"/>
    <n v="9"/>
    <n v="0.3"/>
    <n v="-630.88200000000006"/>
  </r>
  <r>
    <n v="7245"/>
    <s v="US-2017-151127"/>
    <d v="2017-05-22T00:00:00"/>
    <d v="2017-05-25T00:00:00"/>
    <s v="First Class"/>
    <s v="RL-19615"/>
    <s v="Rob Lucas"/>
    <s v="Consumer"/>
    <s v="United States"/>
    <x v="1"/>
    <x v="1"/>
    <n v="90049"/>
    <s v="West"/>
    <s v="OFF-AR-10002445"/>
    <s v="Office Supplies"/>
    <s v="Art"/>
    <s v="SANFORD Major Accent Highlighters"/>
    <x v="4868"/>
    <n v="7"/>
    <n v="0"/>
    <n v="18.832800000000002"/>
  </r>
  <r>
    <n v="7246"/>
    <s v="CA-2017-145807"/>
    <d v="2017-02-09T00:00:00"/>
    <d v="2017-02-13T00:00:00"/>
    <s v="Standard Class"/>
    <s v="SB-20170"/>
    <s v="Sarah Bern"/>
    <s v="Consumer"/>
    <s v="United States"/>
    <x v="1"/>
    <x v="1"/>
    <n v="90032"/>
    <s v="West"/>
    <s v="OFF-ST-10001370"/>
    <s v="Office Supplies"/>
    <s v="Storage"/>
    <s v="Sensible Storage WireTech Storage Systems"/>
    <x v="1383"/>
    <n v="5"/>
    <n v="0"/>
    <n v="17.744999999999962"/>
  </r>
  <r>
    <n v="7247"/>
    <s v="US-2014-127978"/>
    <d v="2014-03-03T00:00:00"/>
    <d v="2014-03-08T00:00:00"/>
    <s v="Standard Class"/>
    <s v="JS-15595"/>
    <s v="Jill Stevenson"/>
    <s v="Corporate"/>
    <s v="United States"/>
    <x v="38"/>
    <x v="24"/>
    <n v="43229"/>
    <s v="East"/>
    <s v="OFF-LA-10000305"/>
    <s v="Office Supplies"/>
    <s v="Labels"/>
    <s v="Avery 495"/>
    <x v="1150"/>
    <n v="3"/>
    <n v="0.2"/>
    <n v="4.9139999999999988"/>
  </r>
  <r>
    <n v="7248"/>
    <s v="US-2014-127978"/>
    <d v="2014-03-03T00:00:00"/>
    <d v="2014-03-08T00:00:00"/>
    <s v="Standard Class"/>
    <s v="JS-15595"/>
    <s v="Jill Stevenson"/>
    <s v="Corporate"/>
    <s v="United States"/>
    <x v="38"/>
    <x v="24"/>
    <n v="43229"/>
    <s v="East"/>
    <s v="FUR-BO-10001972"/>
    <s v="Furniture"/>
    <s v="Bookcases"/>
    <s v="O'Sullivan 4-Shelf Bookcase in Odessa Pine"/>
    <x v="4869"/>
    <n v="5"/>
    <n v="0.5"/>
    <n v="-199.61700000000002"/>
  </r>
  <r>
    <n v="7249"/>
    <s v="US-2014-127978"/>
    <d v="2014-03-03T00:00:00"/>
    <d v="2014-03-08T00:00:00"/>
    <s v="Standard Class"/>
    <s v="JS-15595"/>
    <s v="Jill Stevenson"/>
    <s v="Corporate"/>
    <s v="United States"/>
    <x v="38"/>
    <x v="24"/>
    <n v="43229"/>
    <s v="East"/>
    <s v="OFF-ST-10002486"/>
    <s v="Office Supplies"/>
    <s v="Storage"/>
    <s v="Eldon Shelf Savers Cubes and Bins"/>
    <x v="4870"/>
    <n v="8"/>
    <n v="0.2"/>
    <n v="-10.051200000000003"/>
  </r>
  <r>
    <n v="7250"/>
    <s v="CA-2015-158491"/>
    <d v="2015-06-04T00:00:00"/>
    <d v="2015-06-09T00:00:00"/>
    <s v="Second Class"/>
    <s v="BP-11155"/>
    <s v="Becky Pak"/>
    <s v="Consumer"/>
    <s v="United States"/>
    <x v="1"/>
    <x v="1"/>
    <n v="90008"/>
    <s v="West"/>
    <s v="TEC-AC-10001874"/>
    <s v="Technology"/>
    <s v="Accessories"/>
    <s v="Logitech Wireless Anywhere Mouse MX for PC and Mac"/>
    <x v="1006"/>
    <n v="2"/>
    <n v="0"/>
    <n v="35.994"/>
  </r>
  <r>
    <n v="7251"/>
    <s v="CA-2015-158491"/>
    <d v="2015-06-04T00:00:00"/>
    <d v="2015-06-09T00:00:00"/>
    <s v="Second Class"/>
    <s v="BP-11155"/>
    <s v="Becky Pak"/>
    <s v="Consumer"/>
    <s v="United States"/>
    <x v="1"/>
    <x v="1"/>
    <n v="90008"/>
    <s v="West"/>
    <s v="TEC-AC-10003870"/>
    <s v="Technology"/>
    <s v="Accessories"/>
    <s v="Logitech Z-906 Speaker sys - home theater - 5.1-CH"/>
    <x v="4871"/>
    <n v="3"/>
    <n v="0"/>
    <n v="395.98800000000006"/>
  </r>
  <r>
    <n v="7252"/>
    <s v="CA-2016-116764"/>
    <d v="2016-08-27T00:00:00"/>
    <d v="2016-09-02T00:00:00"/>
    <s v="Standard Class"/>
    <s v="EM-13825"/>
    <s v="Elizabeth Moffitt"/>
    <s v="Corporate"/>
    <s v="United States"/>
    <x v="389"/>
    <x v="2"/>
    <n v="33021"/>
    <s v="South"/>
    <s v="OFF-LA-10002473"/>
    <s v="Office Supplies"/>
    <s v="Labels"/>
    <s v="Avery 484"/>
    <x v="2145"/>
    <n v="4"/>
    <n v="0.2"/>
    <n v="3.3408000000000002"/>
  </r>
  <r>
    <n v="7253"/>
    <s v="CA-2016-152457"/>
    <d v="2016-09-12T00:00:00"/>
    <d v="2016-09-18T00:00:00"/>
    <s v="Standard Class"/>
    <s v="SC-20695"/>
    <s v="Steve Chapman"/>
    <s v="Corporate"/>
    <s v="United States"/>
    <x v="43"/>
    <x v="12"/>
    <n v="48066"/>
    <s v="Central"/>
    <s v="OFF-PA-10003790"/>
    <s v="Office Supplies"/>
    <s v="Paper"/>
    <s v="Xerox 1991"/>
    <x v="4243"/>
    <n v="3"/>
    <n v="0"/>
    <n v="31.519199999999998"/>
  </r>
  <r>
    <n v="7254"/>
    <s v="CA-2016-152730"/>
    <d v="2016-05-30T00:00:00"/>
    <d v="2016-06-04T00:00:00"/>
    <s v="Standard Class"/>
    <s v="EM-14140"/>
    <s v="Eugene Moren"/>
    <s v="Home Office"/>
    <s v="United States"/>
    <x v="384"/>
    <x v="6"/>
    <n v="54880"/>
    <s v="Central"/>
    <s v="OFF-AP-10002684"/>
    <s v="Office Supplies"/>
    <s v="Appliances"/>
    <s v="Acco 7-Outlet Masterpiece Power Center, Wihtout Fax/Phone Line Protection"/>
    <x v="4872"/>
    <n v="3"/>
    <n v="0"/>
    <n v="109.42199999999997"/>
  </r>
  <r>
    <n v="7255"/>
    <s v="CA-2016-152730"/>
    <d v="2016-05-30T00:00:00"/>
    <d v="2016-06-04T00:00:00"/>
    <s v="Standard Class"/>
    <s v="EM-14140"/>
    <s v="Eugene Moren"/>
    <s v="Home Office"/>
    <s v="United States"/>
    <x v="384"/>
    <x v="6"/>
    <n v="54880"/>
    <s v="Central"/>
    <s v="FUR-FU-10001037"/>
    <s v="Furniture"/>
    <s v="Furnishings"/>
    <s v="DAX Charcoal/Nickel-Tone Document Frame, 5 x 7"/>
    <x v="4625"/>
    <n v="5"/>
    <n v="0"/>
    <n v="21.33"/>
  </r>
  <r>
    <n v="7256"/>
    <s v="CA-2016-152730"/>
    <d v="2016-05-30T00:00:00"/>
    <d v="2016-06-04T00:00:00"/>
    <s v="Standard Class"/>
    <s v="EM-14140"/>
    <s v="Eugene Moren"/>
    <s v="Home Office"/>
    <s v="United States"/>
    <x v="384"/>
    <x v="6"/>
    <n v="54880"/>
    <s v="Central"/>
    <s v="OFF-ST-10000876"/>
    <s v="Office Supplies"/>
    <s v="Storage"/>
    <s v="Eldon Simplefile Box Office"/>
    <x v="4873"/>
    <n v="4"/>
    <n v="0"/>
    <n v="13.9328"/>
  </r>
  <r>
    <n v="7257"/>
    <s v="CA-2016-152730"/>
    <d v="2016-05-30T00:00:00"/>
    <d v="2016-06-04T00:00:00"/>
    <s v="Standard Class"/>
    <s v="EM-14140"/>
    <s v="Eugene Moren"/>
    <s v="Home Office"/>
    <s v="United States"/>
    <x v="384"/>
    <x v="6"/>
    <n v="54880"/>
    <s v="Central"/>
    <s v="OFF-AR-10003732"/>
    <s v="Office Supplies"/>
    <s v="Art"/>
    <s v="Newell 333"/>
    <x v="348"/>
    <n v="2"/>
    <n v="0"/>
    <n v="1.4455999999999998"/>
  </r>
  <r>
    <n v="7258"/>
    <s v="CA-2016-152730"/>
    <d v="2016-05-30T00:00:00"/>
    <d v="2016-06-04T00:00:00"/>
    <s v="Standard Class"/>
    <s v="EM-14140"/>
    <s v="Eugene Moren"/>
    <s v="Home Office"/>
    <s v="United States"/>
    <x v="384"/>
    <x v="6"/>
    <n v="54880"/>
    <s v="Central"/>
    <s v="OFF-PA-10000994"/>
    <s v="Office Supplies"/>
    <s v="Paper"/>
    <s v="Xerox 1915"/>
    <x v="2713"/>
    <n v="6"/>
    <n v="0"/>
    <n v="301.96799999999996"/>
  </r>
  <r>
    <n v="7259"/>
    <s v="CA-2016-152730"/>
    <d v="2016-05-30T00:00:00"/>
    <d v="2016-06-04T00:00:00"/>
    <s v="Standard Class"/>
    <s v="EM-14140"/>
    <s v="Eugene Moren"/>
    <s v="Home Office"/>
    <s v="United States"/>
    <x v="384"/>
    <x v="6"/>
    <n v="54880"/>
    <s v="Central"/>
    <s v="OFF-AR-10000940"/>
    <s v="Office Supplies"/>
    <s v="Art"/>
    <s v="Newell 343"/>
    <x v="456"/>
    <n v="5"/>
    <n v="0"/>
    <n v="3.9690000000000003"/>
  </r>
  <r>
    <n v="7260"/>
    <s v="CA-2016-152730"/>
    <d v="2016-05-30T00:00:00"/>
    <d v="2016-06-04T00:00:00"/>
    <s v="Standard Class"/>
    <s v="EM-14140"/>
    <s v="Eugene Moren"/>
    <s v="Home Office"/>
    <s v="United States"/>
    <x v="384"/>
    <x v="6"/>
    <n v="54880"/>
    <s v="Central"/>
    <s v="OFF-PA-10004888"/>
    <s v="Office Supplies"/>
    <s v="Paper"/>
    <s v="Xerox 217"/>
    <x v="1568"/>
    <n v="7"/>
    <n v="0"/>
    <n v="21.772800000000004"/>
  </r>
  <r>
    <n v="7261"/>
    <s v="CA-2016-152730"/>
    <d v="2016-05-30T00:00:00"/>
    <d v="2016-06-04T00:00:00"/>
    <s v="Standard Class"/>
    <s v="EM-14140"/>
    <s v="Eugene Moren"/>
    <s v="Home Office"/>
    <s v="United States"/>
    <x v="384"/>
    <x v="6"/>
    <n v="54880"/>
    <s v="Central"/>
    <s v="TEC-PH-10000441"/>
    <s v="Technology"/>
    <s v="Phones"/>
    <s v="VTech DS6151"/>
    <x v="4874"/>
    <n v="1"/>
    <n v="0"/>
    <n v="35.277200000000008"/>
  </r>
  <r>
    <n v="7262"/>
    <s v="CA-2017-137001"/>
    <d v="2017-06-10T00:00:00"/>
    <d v="2017-06-13T00:00:00"/>
    <s v="Second Class"/>
    <s v="GZ-14545"/>
    <s v="George Zrebassa"/>
    <s v="Corporate"/>
    <s v="United States"/>
    <x v="302"/>
    <x v="1"/>
    <n v="91360"/>
    <s v="West"/>
    <s v="OFF-AR-10001231"/>
    <s v="Office Supplies"/>
    <s v="Art"/>
    <s v="Sanford EarthWrite Recycled Pencils, Medium Soft, #2"/>
    <x v="4875"/>
    <n v="7"/>
    <n v="0"/>
    <n v="4.1160000000000005"/>
  </r>
  <r>
    <n v="7263"/>
    <s v="CA-2017-156363"/>
    <d v="2017-10-22T00:00:00"/>
    <d v="2017-10-28T00:00:00"/>
    <s v="Standard Class"/>
    <s v="ML-17395"/>
    <s v="Marina Lichtenstein"/>
    <s v="Corporate"/>
    <s v="United States"/>
    <x v="10"/>
    <x v="9"/>
    <n v="19134"/>
    <s v="East"/>
    <s v="TEC-PH-10003988"/>
    <s v="Technology"/>
    <s v="Phones"/>
    <s v="LF Elite 3D Dazzle Designer Hard Case Cover, Lf Stylus Pen and Wiper For Apple Iphone 5c Mini Lite"/>
    <x v="404"/>
    <n v="5"/>
    <n v="0.4"/>
    <n v="-6.5399999999999991"/>
  </r>
  <r>
    <n v="7264"/>
    <s v="CA-2017-156363"/>
    <d v="2017-10-22T00:00:00"/>
    <d v="2017-10-28T00:00:00"/>
    <s v="Standard Class"/>
    <s v="ML-17395"/>
    <s v="Marina Lichtenstein"/>
    <s v="Corporate"/>
    <s v="United States"/>
    <x v="10"/>
    <x v="9"/>
    <n v="19134"/>
    <s v="East"/>
    <s v="OFF-EN-10003068"/>
    <s v="Office Supplies"/>
    <s v="Envelopes"/>
    <s v="#6 3/4 Gummed Flap White Envelopes"/>
    <x v="2511"/>
    <n v="4"/>
    <n v="0.2"/>
    <n v="11.087999999999997"/>
  </r>
  <r>
    <n v="7265"/>
    <s v="CA-2017-122056"/>
    <d v="2017-06-13T00:00:00"/>
    <d v="2017-06-17T00:00:00"/>
    <s v="Standard Class"/>
    <s v="PG-18895"/>
    <s v="Paul Gonzalez"/>
    <s v="Consumer"/>
    <s v="United States"/>
    <x v="24"/>
    <x v="17"/>
    <n v="22153"/>
    <s v="South"/>
    <s v="OFF-AR-10004260"/>
    <s v="Office Supplies"/>
    <s v="Art"/>
    <s v="Boston 1799 Powerhouse Electric Pencil Sharpener"/>
    <x v="2570"/>
    <n v="7"/>
    <n v="0"/>
    <n v="50.9208"/>
  </r>
  <r>
    <n v="7266"/>
    <s v="US-2014-143721"/>
    <d v="2014-11-23T00:00:00"/>
    <d v="2014-11-26T00:00:00"/>
    <s v="Second Class"/>
    <s v="DK-12835"/>
    <s v="Damala Kotsonis"/>
    <s v="Corporate"/>
    <s v="United States"/>
    <x v="12"/>
    <x v="5"/>
    <n v="77095"/>
    <s v="Central"/>
    <s v="FUR-CH-10001973"/>
    <s v="Furniture"/>
    <s v="Chairs"/>
    <s v="Office Star Flex Back Scooter Chair with White Frame"/>
    <x v="1177"/>
    <n v="2"/>
    <n v="0.3"/>
    <n v="-35.513599999999997"/>
  </r>
  <r>
    <n v="7267"/>
    <s v="CA-2017-122987"/>
    <d v="2017-08-16T00:00:00"/>
    <d v="2017-08-16T00:00:00"/>
    <s v="Same Day"/>
    <s v="SJ-20215"/>
    <s v="Sarah Jordon"/>
    <s v="Consumer"/>
    <s v="United States"/>
    <x v="29"/>
    <x v="18"/>
    <n v="38401"/>
    <s v="South"/>
    <s v="OFF-BI-10002824"/>
    <s v="Office Supplies"/>
    <s v="Binders"/>
    <s v="Recycled Easel Ring Binders"/>
    <x v="4876"/>
    <n v="3"/>
    <n v="0.7"/>
    <n v="-11.190000000000001"/>
  </r>
  <r>
    <n v="7268"/>
    <s v="CA-2017-122987"/>
    <d v="2017-08-16T00:00:00"/>
    <d v="2017-08-16T00:00:00"/>
    <s v="Same Day"/>
    <s v="SJ-20215"/>
    <s v="Sarah Jordon"/>
    <s v="Consumer"/>
    <s v="United States"/>
    <x v="29"/>
    <x v="18"/>
    <n v="38401"/>
    <s v="South"/>
    <s v="OFF-ST-10004950"/>
    <s v="Office Supplies"/>
    <s v="Storage"/>
    <s v="Acco Perma 3000 Stacking Storage Drawers"/>
    <x v="1743"/>
    <n v="4"/>
    <n v="0.2"/>
    <n v="-0.83920000000000172"/>
  </r>
  <r>
    <n v="7269"/>
    <s v="CA-2016-133368"/>
    <d v="2016-01-14T00:00:00"/>
    <d v="2016-01-20T00:00:00"/>
    <s v="Standard Class"/>
    <s v="AG-10675"/>
    <s v="Anna Gayman"/>
    <s v="Consumer"/>
    <s v="United States"/>
    <x v="3"/>
    <x v="3"/>
    <n v="28027"/>
    <s v="South"/>
    <s v="OFF-PA-10004039"/>
    <s v="Office Supplies"/>
    <s v="Paper"/>
    <s v="Xerox 1882"/>
    <x v="2879"/>
    <n v="2"/>
    <n v="0.2"/>
    <n v="32.468400000000003"/>
  </r>
  <r>
    <n v="7270"/>
    <s v="CA-2016-133368"/>
    <d v="2016-01-14T00:00:00"/>
    <d v="2016-01-20T00:00:00"/>
    <s v="Standard Class"/>
    <s v="AG-10675"/>
    <s v="Anna Gayman"/>
    <s v="Consumer"/>
    <s v="United States"/>
    <x v="3"/>
    <x v="3"/>
    <n v="28027"/>
    <s v="South"/>
    <s v="FUR-FU-10003374"/>
    <s v="Furniture"/>
    <s v="Furnishings"/>
    <s v="Electrix Fluorescent Magnifier Lamps &amp; Weighted Base"/>
    <x v="4877"/>
    <n v="8"/>
    <n v="0.2"/>
    <n v="31.577600000000018"/>
  </r>
  <r>
    <n v="7271"/>
    <s v="CA-2016-123337"/>
    <d v="2016-09-16T00:00:00"/>
    <d v="2016-09-22T00:00:00"/>
    <s v="Standard Class"/>
    <s v="KD-16495"/>
    <s v="Keith Dawkins"/>
    <s v="Corporate"/>
    <s v="United States"/>
    <x v="49"/>
    <x v="1"/>
    <n v="95123"/>
    <s v="West"/>
    <s v="FUR-BO-10001918"/>
    <s v="Furniture"/>
    <s v="Bookcases"/>
    <s v="Sauder Forest Hills Library with Doors, Woodland Oak Finish"/>
    <x v="4878"/>
    <n v="2"/>
    <n v="0.15"/>
    <n v="-12.878400000000013"/>
  </r>
  <r>
    <n v="7272"/>
    <s v="CA-2016-123337"/>
    <d v="2016-09-16T00:00:00"/>
    <d v="2016-09-22T00:00:00"/>
    <s v="Standard Class"/>
    <s v="KD-16495"/>
    <s v="Keith Dawkins"/>
    <s v="Corporate"/>
    <s v="United States"/>
    <x v="49"/>
    <x v="1"/>
    <n v="95123"/>
    <s v="West"/>
    <s v="OFF-AP-10002287"/>
    <s v="Office Supplies"/>
    <s v="Appliances"/>
    <s v="Eureka Sanitaire  Multi-Pro Heavy-Duty Upright, Disposable Bags"/>
    <x v="2053"/>
    <n v="4"/>
    <n v="0"/>
    <n v="4.5448000000000004"/>
  </r>
  <r>
    <n v="7273"/>
    <s v="US-2016-150357"/>
    <d v="2016-10-10T00:00:00"/>
    <d v="2016-10-14T00:00:00"/>
    <s v="Standard Class"/>
    <s v="EB-13975"/>
    <s v="Erica Bern"/>
    <s v="Corporate"/>
    <s v="United States"/>
    <x v="247"/>
    <x v="3"/>
    <n v="27405"/>
    <s v="South"/>
    <s v="OFF-SU-10004498"/>
    <s v="Office Supplies"/>
    <s v="Supplies"/>
    <s v="Martin-Yale Premier Letter Opener"/>
    <x v="4879"/>
    <n v="2"/>
    <n v="0.2"/>
    <n v="-4.3792000000000009"/>
  </r>
  <r>
    <n v="7274"/>
    <s v="US-2016-150357"/>
    <d v="2016-10-10T00:00:00"/>
    <d v="2016-10-14T00:00:00"/>
    <s v="Standard Class"/>
    <s v="EB-13975"/>
    <s v="Erica Bern"/>
    <s v="Corporate"/>
    <s v="United States"/>
    <x v="247"/>
    <x v="3"/>
    <n v="27405"/>
    <s v="South"/>
    <s v="OFF-BI-10002557"/>
    <s v="Office Supplies"/>
    <s v="Binders"/>
    <s v="Presstex Flexible Ring Binders"/>
    <x v="4880"/>
    <n v="3"/>
    <n v="0.7"/>
    <n v="-2.7300000000000004"/>
  </r>
  <r>
    <n v="7275"/>
    <s v="CA-2015-144519"/>
    <d v="2015-11-13T00:00:00"/>
    <d v="2015-11-17T00:00:00"/>
    <s v="Standard Class"/>
    <s v="AW-10930"/>
    <s v="Arthur Wiediger"/>
    <s v="Home Office"/>
    <s v="United States"/>
    <x v="433"/>
    <x v="37"/>
    <n v="59601"/>
    <s v="West"/>
    <s v="TEC-PH-10004908"/>
    <s v="Technology"/>
    <s v="Phones"/>
    <s v="Panasonic KX TS3282W Corded phone"/>
    <x v="107"/>
    <n v="5"/>
    <n v="0.2"/>
    <n v="42.494999999999948"/>
  </r>
  <r>
    <n v="7276"/>
    <s v="CA-2015-144519"/>
    <d v="2015-11-13T00:00:00"/>
    <d v="2015-11-17T00:00:00"/>
    <s v="Standard Class"/>
    <s v="AW-10930"/>
    <s v="Arthur Wiediger"/>
    <s v="Home Office"/>
    <s v="United States"/>
    <x v="433"/>
    <x v="37"/>
    <n v="59601"/>
    <s v="West"/>
    <s v="FUR-FU-10000794"/>
    <s v="Furniture"/>
    <s v="Furnishings"/>
    <s v="Eldon Stackable Tray, Side-Load, Legal, Smoke"/>
    <x v="4881"/>
    <n v="7"/>
    <n v="0"/>
    <n v="21.7532"/>
  </r>
  <r>
    <n v="7277"/>
    <s v="CA-2014-120670"/>
    <d v="2014-11-02T00:00:00"/>
    <d v="2014-11-06T00:00:00"/>
    <s v="Standard Class"/>
    <s v="JK-16120"/>
    <s v="Julie Kriz"/>
    <s v="Home Office"/>
    <s v="United States"/>
    <x v="2"/>
    <x v="2"/>
    <n v="33311"/>
    <s v="South"/>
    <s v="TEC-AC-10004171"/>
    <s v="Technology"/>
    <s v="Accessories"/>
    <s v="Razer Kraken 7.1 Surround Sound Over Ear USB Gaming Headset"/>
    <x v="4882"/>
    <n v="10"/>
    <n v="0.2"/>
    <n v="239.976"/>
  </r>
  <r>
    <n v="7278"/>
    <s v="CA-2016-157217"/>
    <d v="2016-07-19T00:00:00"/>
    <d v="2016-07-21T00:00:00"/>
    <s v="First Class"/>
    <s v="TC-21535"/>
    <s v="Tracy Collins"/>
    <s v="Home Office"/>
    <s v="United States"/>
    <x v="8"/>
    <x v="1"/>
    <n v="94110"/>
    <s v="West"/>
    <s v="TEC-PH-10002070"/>
    <s v="Technology"/>
    <s v="Phones"/>
    <s v="Griffin GC36547 PowerJolt SE Lightning Charger"/>
    <x v="4883"/>
    <n v="2"/>
    <n v="0.2"/>
    <n v="4.4979999999999958"/>
  </r>
  <r>
    <n v="7279"/>
    <s v="CA-2016-157217"/>
    <d v="2016-07-19T00:00:00"/>
    <d v="2016-07-21T00:00:00"/>
    <s v="First Class"/>
    <s v="TC-21535"/>
    <s v="Tracy Collins"/>
    <s v="Home Office"/>
    <s v="United States"/>
    <x v="8"/>
    <x v="1"/>
    <n v="94110"/>
    <s v="West"/>
    <s v="TEC-AC-10003095"/>
    <s v="Technology"/>
    <s v="Accessories"/>
    <s v="Logitech G35 7.1-Channel Surround Sound Headset"/>
    <x v="1948"/>
    <n v="3"/>
    <n v="0"/>
    <n v="132.58980000000003"/>
  </r>
  <r>
    <n v="7280"/>
    <s v="CA-2016-108224"/>
    <d v="2016-05-14T00:00:00"/>
    <d v="2016-05-14T00:00:00"/>
    <s v="Same Day"/>
    <s v="TH-21235"/>
    <s v="Tiffany House"/>
    <s v="Corporate"/>
    <s v="United States"/>
    <x v="420"/>
    <x v="16"/>
    <n v="85364"/>
    <s v="West"/>
    <s v="TEC-AC-10003832"/>
    <s v="Technology"/>
    <s v="Accessories"/>
    <s v="Imation 16GB Mini TravelDrive USB 2.0 Flash Drive"/>
    <x v="4884"/>
    <n v="7"/>
    <n v="0.2"/>
    <n v="48.701099999999997"/>
  </r>
  <r>
    <n v="7281"/>
    <s v="CA-2015-162782"/>
    <d v="2015-02-21T00:00:00"/>
    <d v="2015-02-27T00:00:00"/>
    <s v="Standard Class"/>
    <s v="PW-19240"/>
    <s v="Pierre Wener"/>
    <s v="Consumer"/>
    <s v="United States"/>
    <x v="29"/>
    <x v="39"/>
    <n v="21044"/>
    <s v="East"/>
    <s v="OFF-BI-10003527"/>
    <s v="Office Supplies"/>
    <s v="Binders"/>
    <s v="Fellowes PB500 Electric Punch Plastic Comb Binding Machine with Manual Bind"/>
    <x v="4885"/>
    <n v="2"/>
    <n v="0"/>
    <n v="1270.99"/>
  </r>
  <r>
    <n v="7282"/>
    <s v="CA-2017-159282"/>
    <d v="2017-10-16T00:00:00"/>
    <d v="2017-10-21T00:00:00"/>
    <s v="Standard Class"/>
    <s v="GH-14410"/>
    <s v="Gary Hansen"/>
    <s v="Home Office"/>
    <s v="United States"/>
    <x v="420"/>
    <x v="16"/>
    <n v="85364"/>
    <s v="West"/>
    <s v="TEC-MA-10001148"/>
    <s v="Technology"/>
    <s v="Machines"/>
    <s v="Swingline SM12-08 MicroCut Jam Free Shredder"/>
    <x v="4886"/>
    <n v="5"/>
    <n v="0.7"/>
    <n v="-479.98799999999994"/>
  </r>
  <r>
    <n v="7283"/>
    <s v="CA-2017-155936"/>
    <d v="2017-06-22T00:00:00"/>
    <d v="2017-06-29T00:00:00"/>
    <s v="Standard Class"/>
    <s v="JK-15730"/>
    <s v="Joe Kamberova"/>
    <s v="Consumer"/>
    <s v="United States"/>
    <x v="22"/>
    <x v="10"/>
    <n v="60653"/>
    <s v="Central"/>
    <s v="OFF-BI-10002432"/>
    <s v="Office Supplies"/>
    <s v="Binders"/>
    <s v="Wilson Jones Standard D-Ring Binders"/>
    <x v="4887"/>
    <n v="3"/>
    <n v="0.8"/>
    <n v="-5.0094000000000012"/>
  </r>
  <r>
    <n v="7284"/>
    <s v="CA-2017-169439"/>
    <d v="2017-09-09T00:00:00"/>
    <d v="2017-09-13T00:00:00"/>
    <s v="Standard Class"/>
    <s v="LC-17140"/>
    <s v="Logan Currie"/>
    <s v="Consumer"/>
    <s v="United States"/>
    <x v="138"/>
    <x v="24"/>
    <n v="44105"/>
    <s v="East"/>
    <s v="OFF-AR-10001374"/>
    <s v="Office Supplies"/>
    <s v="Art"/>
    <s v="BIC Brite Liner Highlighters, Chisel Tip"/>
    <x v="233"/>
    <n v="5"/>
    <n v="0.2"/>
    <n v="3.8879999999999972"/>
  </r>
  <r>
    <n v="7285"/>
    <s v="CA-2017-169439"/>
    <d v="2017-09-09T00:00:00"/>
    <d v="2017-09-13T00:00:00"/>
    <s v="Standard Class"/>
    <s v="LC-17140"/>
    <s v="Logan Currie"/>
    <s v="Consumer"/>
    <s v="United States"/>
    <x v="138"/>
    <x v="24"/>
    <n v="44105"/>
    <s v="East"/>
    <s v="FUR-FU-10000723"/>
    <s v="Furniture"/>
    <s v="Furnishings"/>
    <s v="Deflect-o EconoMat Studded, No Bevel Mat for Low Pile Carpeting"/>
    <x v="520"/>
    <n v="2"/>
    <n v="0.2"/>
    <n v="-9.0903999999999989"/>
  </r>
  <r>
    <n v="7286"/>
    <s v="CA-2017-151183"/>
    <d v="2017-10-14T00:00:00"/>
    <d v="2017-10-19T00:00:00"/>
    <s v="Standard Class"/>
    <s v="BK-11260"/>
    <s v="Berenike Kampe"/>
    <s v="Consumer"/>
    <s v="United States"/>
    <x v="8"/>
    <x v="1"/>
    <n v="94110"/>
    <s v="West"/>
    <s v="TEC-AC-10003614"/>
    <s v="Technology"/>
    <s v="Accessories"/>
    <s v="Verbatim 25 GB 6x Blu-ray Single Layer Recordable Disc, 10/Pack"/>
    <x v="4888"/>
    <n v="4"/>
    <n v="0"/>
    <n v="15.298799999999996"/>
  </r>
  <r>
    <n v="7287"/>
    <s v="CA-2016-149965"/>
    <d v="2016-06-20T00:00:00"/>
    <d v="2016-06-25T00:00:00"/>
    <s v="Standard Class"/>
    <s v="BS-11365"/>
    <s v="Bill Shonely"/>
    <s v="Corporate"/>
    <s v="United States"/>
    <x v="268"/>
    <x v="26"/>
    <n v="73120"/>
    <s v="Central"/>
    <s v="TEC-AC-10004877"/>
    <s v="Technology"/>
    <s v="Accessories"/>
    <s v="Imation 30456 USB Flash Drive 8GB"/>
    <x v="4889"/>
    <n v="1"/>
    <n v="0"/>
    <n v="0.5519999999999996"/>
  </r>
  <r>
    <n v="7288"/>
    <s v="CA-2016-149965"/>
    <d v="2016-06-20T00:00:00"/>
    <d v="2016-06-25T00:00:00"/>
    <s v="Standard Class"/>
    <s v="BS-11365"/>
    <s v="Bill Shonely"/>
    <s v="Corporate"/>
    <s v="United States"/>
    <x v="268"/>
    <x v="26"/>
    <n v="73120"/>
    <s v="Central"/>
    <s v="FUR-FU-10004270"/>
    <s v="Furniture"/>
    <s v="Furnishings"/>
    <s v="Executive Impressions 13&quot; Clairmont Wall Clock"/>
    <x v="2206"/>
    <n v="3"/>
    <n v="0"/>
    <n v="23.652900000000002"/>
  </r>
  <r>
    <n v="7289"/>
    <s v="CA-2014-158281"/>
    <d v="2014-09-02T00:00:00"/>
    <d v="2014-09-07T00:00:00"/>
    <s v="Standard Class"/>
    <s v="AG-10525"/>
    <s v="Andy Gerbode"/>
    <s v="Corporate"/>
    <s v="United States"/>
    <x v="12"/>
    <x v="5"/>
    <n v="77095"/>
    <s v="Central"/>
    <s v="TEC-MA-10002210"/>
    <s v="Technology"/>
    <s v="Machines"/>
    <s v="Epson TM-T88V Direct Thermal Printer - Monochrome - Desktop"/>
    <x v="4890"/>
    <n v="3"/>
    <n v="0.4"/>
    <n v="-121.27049999999997"/>
  </r>
  <r>
    <n v="7290"/>
    <s v="CA-2016-153661"/>
    <d v="2016-01-30T00:00:00"/>
    <d v="2016-01-31T00:00:00"/>
    <s v="First Class"/>
    <s v="SC-20725"/>
    <s v="Steven Cartwright"/>
    <s v="Consumer"/>
    <s v="United States"/>
    <x v="8"/>
    <x v="1"/>
    <n v="94122"/>
    <s v="West"/>
    <s v="OFF-ST-10000675"/>
    <s v="Office Supplies"/>
    <s v="Storage"/>
    <s v="File Shuttle II and Handi-File, Black"/>
    <x v="2412"/>
    <n v="9"/>
    <n v="0"/>
    <n v="76.252499999999998"/>
  </r>
  <r>
    <n v="7291"/>
    <s v="CA-2016-153661"/>
    <d v="2016-01-30T00:00:00"/>
    <d v="2016-01-31T00:00:00"/>
    <s v="First Class"/>
    <s v="SC-20725"/>
    <s v="Steven Cartwright"/>
    <s v="Consumer"/>
    <s v="United States"/>
    <x v="8"/>
    <x v="1"/>
    <n v="94122"/>
    <s v="West"/>
    <s v="OFF-BI-10004781"/>
    <s v="Office Supplies"/>
    <s v="Binders"/>
    <s v="GBC Wire Binding Strips"/>
    <x v="4891"/>
    <n v="2"/>
    <n v="0.2"/>
    <n v="17.7744"/>
  </r>
  <r>
    <n v="7292"/>
    <s v="CA-2016-153661"/>
    <d v="2016-01-30T00:00:00"/>
    <d v="2016-01-31T00:00:00"/>
    <s v="First Class"/>
    <s v="SC-20725"/>
    <s v="Steven Cartwright"/>
    <s v="Consumer"/>
    <s v="United States"/>
    <x v="8"/>
    <x v="1"/>
    <n v="94122"/>
    <s v="West"/>
    <s v="OFF-LA-10004689"/>
    <s v="Office Supplies"/>
    <s v="Labels"/>
    <s v="Avery 512"/>
    <x v="4892"/>
    <n v="9"/>
    <n v="0"/>
    <n v="12.2247"/>
  </r>
  <r>
    <n v="7293"/>
    <s v="CA-2017-109183"/>
    <d v="2017-12-04T00:00:00"/>
    <d v="2017-12-09T00:00:00"/>
    <s v="Standard Class"/>
    <s v="LR-16915"/>
    <s v="Lena Radford"/>
    <s v="Consumer"/>
    <s v="United States"/>
    <x v="316"/>
    <x v="18"/>
    <n v="37211"/>
    <s v="South"/>
    <s v="TEC-MA-10001856"/>
    <s v="Technology"/>
    <s v="Machines"/>
    <s v="Okidata C610n Printer"/>
    <x v="4893"/>
    <n v="2"/>
    <n v="0.5"/>
    <n v="-272.58000000000015"/>
  </r>
  <r>
    <n v="7294"/>
    <s v="CA-2016-113656"/>
    <d v="2016-01-23T00:00:00"/>
    <d v="2016-01-29T00:00:00"/>
    <s v="Standard Class"/>
    <s v="CB-12415"/>
    <s v="Christy Brittain"/>
    <s v="Consumer"/>
    <s v="United States"/>
    <x v="1"/>
    <x v="1"/>
    <n v="90036"/>
    <s v="West"/>
    <s v="FUR-FU-10000719"/>
    <s v="Furniture"/>
    <s v="Furnishings"/>
    <s v="DAX Cubicle Frames, 8-1/2 x 11"/>
    <x v="4894"/>
    <n v="7"/>
    <n v="0"/>
    <n v="21.596400000000003"/>
  </r>
  <r>
    <n v="7295"/>
    <s v="CA-2015-148964"/>
    <d v="2015-05-26T00:00:00"/>
    <d v="2015-05-31T00:00:00"/>
    <s v="Standard Class"/>
    <s v="RD-19900"/>
    <s v="Ruben Dartt"/>
    <s v="Consumer"/>
    <s v="United States"/>
    <x v="234"/>
    <x v="4"/>
    <n v="98006"/>
    <s v="West"/>
    <s v="FUR-FU-10003849"/>
    <s v="Furniture"/>
    <s v="Furnishings"/>
    <s v="DAX Metal Frame, Desktop, Stepped-Edge"/>
    <x v="4895"/>
    <n v="1"/>
    <n v="0"/>
    <n v="7.8935999999999993"/>
  </r>
  <r>
    <n v="7296"/>
    <s v="CA-2014-111899"/>
    <d v="2014-05-04T00:00:00"/>
    <d v="2014-05-05T00:00:00"/>
    <s v="First Class"/>
    <s v="NC-18340"/>
    <s v="Nat Carroll"/>
    <s v="Consumer"/>
    <s v="United States"/>
    <x v="12"/>
    <x v="5"/>
    <n v="77036"/>
    <s v="Central"/>
    <s v="OFF-AR-10001725"/>
    <s v="Office Supplies"/>
    <s v="Art"/>
    <s v="Boston Home &amp; Office Model 2000 Electric Pencil Sharpeners"/>
    <x v="4896"/>
    <n v="2"/>
    <n v="0.2"/>
    <n v="2.8380000000000027"/>
  </r>
  <r>
    <n v="7297"/>
    <s v="CA-2014-111899"/>
    <d v="2014-05-04T00:00:00"/>
    <d v="2014-05-05T00:00:00"/>
    <s v="First Class"/>
    <s v="NC-18340"/>
    <s v="Nat Carroll"/>
    <s v="Consumer"/>
    <s v="United States"/>
    <x v="12"/>
    <x v="5"/>
    <n v="77036"/>
    <s v="Central"/>
    <s v="OFF-FA-10000840"/>
    <s v="Office Supplies"/>
    <s v="Fasteners"/>
    <s v="OIC Thumb-Tacks"/>
    <x v="3064"/>
    <n v="6"/>
    <n v="0.2"/>
    <n v="1.8467999999999996"/>
  </r>
  <r>
    <n v="7298"/>
    <s v="CA-2015-101126"/>
    <d v="2015-02-10T00:00:00"/>
    <d v="2015-02-14T00:00:00"/>
    <s v="Second Class"/>
    <s v="NB-18655"/>
    <s v="Nona Balk"/>
    <s v="Corporate"/>
    <s v="United States"/>
    <x v="10"/>
    <x v="9"/>
    <n v="19143"/>
    <s v="East"/>
    <s v="OFF-ST-10000943"/>
    <s v="Office Supplies"/>
    <s v="Storage"/>
    <s v="Eldon ProFile File 'N Store Portable File Tub Letter/Legal Size Black"/>
    <x v="4897"/>
    <n v="5"/>
    <n v="0.2"/>
    <n v="7.7240000000000002"/>
  </r>
  <r>
    <n v="7299"/>
    <s v="CA-2014-163468"/>
    <d v="2014-11-18T00:00:00"/>
    <d v="2014-11-21T00:00:00"/>
    <s v="First Class"/>
    <s v="JK-15730"/>
    <s v="Joe Kamberova"/>
    <s v="Consumer"/>
    <s v="United States"/>
    <x v="467"/>
    <x v="10"/>
    <n v="60016"/>
    <s v="Central"/>
    <s v="FUR-TA-10002533"/>
    <s v="Furniture"/>
    <s v="Tables"/>
    <s v="BPI Conference Tables"/>
    <x v="4898"/>
    <n v="4"/>
    <n v="0.5"/>
    <n v="-175.26000000000005"/>
  </r>
  <r>
    <n v="7300"/>
    <s v="CA-2014-163468"/>
    <d v="2014-11-18T00:00:00"/>
    <d v="2014-11-21T00:00:00"/>
    <s v="First Class"/>
    <s v="JK-15730"/>
    <s v="Joe Kamberova"/>
    <s v="Consumer"/>
    <s v="United States"/>
    <x v="467"/>
    <x v="10"/>
    <n v="60016"/>
    <s v="Central"/>
    <s v="FUR-FU-10001546"/>
    <s v="Furniture"/>
    <s v="Furnishings"/>
    <s v="Dana Swing-Arm Lamps"/>
    <x v="1086"/>
    <n v="2"/>
    <n v="0.6"/>
    <n v="-7.4759999999999991"/>
  </r>
  <r>
    <n v="7301"/>
    <s v="CA-2014-163468"/>
    <d v="2014-11-18T00:00:00"/>
    <d v="2014-11-21T00:00:00"/>
    <s v="First Class"/>
    <s v="JK-15730"/>
    <s v="Joe Kamberova"/>
    <s v="Consumer"/>
    <s v="United States"/>
    <x v="467"/>
    <x v="10"/>
    <n v="60016"/>
    <s v="Central"/>
    <s v="FUR-BO-10003546"/>
    <s v="Furniture"/>
    <s v="Bookcases"/>
    <s v="Hon 4-Shelf Metal Bookcases"/>
    <x v="4899"/>
    <n v="6"/>
    <n v="0.3"/>
    <n v="-30.293999999999983"/>
  </r>
  <r>
    <n v="7302"/>
    <s v="CA-2014-163468"/>
    <d v="2014-11-18T00:00:00"/>
    <d v="2014-11-21T00:00:00"/>
    <s v="First Class"/>
    <s v="JK-15730"/>
    <s v="Joe Kamberova"/>
    <s v="Consumer"/>
    <s v="United States"/>
    <x v="467"/>
    <x v="10"/>
    <n v="60016"/>
    <s v="Central"/>
    <s v="OFF-BI-10004728"/>
    <s v="Office Supplies"/>
    <s v="Binders"/>
    <s v="Wilson Jones Turn Tabs Binder Tool for Ring Binders"/>
    <x v="4900"/>
    <n v="3"/>
    <n v="0.8"/>
    <n v="-4.9164000000000012"/>
  </r>
  <r>
    <n v="7303"/>
    <s v="CA-2014-163468"/>
    <d v="2014-11-18T00:00:00"/>
    <d v="2014-11-21T00:00:00"/>
    <s v="First Class"/>
    <s v="JK-15730"/>
    <s v="Joe Kamberova"/>
    <s v="Consumer"/>
    <s v="United States"/>
    <x v="467"/>
    <x v="10"/>
    <n v="60016"/>
    <s v="Central"/>
    <s v="OFF-ST-10000025"/>
    <s v="Office Supplies"/>
    <s v="Storage"/>
    <s v="Fellowes Stor/Drawer Steel Plus Storage Drawers"/>
    <x v="4901"/>
    <n v="5"/>
    <n v="0.2"/>
    <n v="-66.801000000000045"/>
  </r>
  <r>
    <n v="7304"/>
    <s v="US-2017-117450"/>
    <d v="2017-09-04T00:00:00"/>
    <d v="2017-09-08T00:00:00"/>
    <s v="Standard Class"/>
    <s v="DO-13645"/>
    <s v="Doug O'Connell"/>
    <s v="Consumer"/>
    <s v="United States"/>
    <x v="199"/>
    <x v="2"/>
    <n v="33437"/>
    <s v="South"/>
    <s v="FUR-CH-10003817"/>
    <s v="Furniture"/>
    <s v="Chairs"/>
    <s v="Global Value Steno Chair, Gray"/>
    <x v="2425"/>
    <n v="2"/>
    <n v="0.2"/>
    <n v="6.0740000000000016"/>
  </r>
  <r>
    <n v="7305"/>
    <s v="US-2017-117450"/>
    <d v="2017-09-04T00:00:00"/>
    <d v="2017-09-08T00:00:00"/>
    <s v="Standard Class"/>
    <s v="DO-13645"/>
    <s v="Doug O'Connell"/>
    <s v="Consumer"/>
    <s v="United States"/>
    <x v="199"/>
    <x v="2"/>
    <n v="33437"/>
    <s v="South"/>
    <s v="OFF-PA-10000289"/>
    <s v="Office Supplies"/>
    <s v="Paper"/>
    <s v="Xerox 213"/>
    <x v="563"/>
    <n v="2"/>
    <n v="0.2"/>
    <n v="3.6288"/>
  </r>
  <r>
    <n v="7306"/>
    <s v="CA-2014-137274"/>
    <d v="2014-03-29T00:00:00"/>
    <d v="2014-04-02T00:00:00"/>
    <s v="Standard Class"/>
    <s v="MG-18145"/>
    <s v="Mike Gockenbach"/>
    <s v="Consumer"/>
    <s v="United States"/>
    <x v="243"/>
    <x v="5"/>
    <n v="75023"/>
    <s v="Central"/>
    <s v="FUR-TA-10001889"/>
    <s v="Furniture"/>
    <s v="Tables"/>
    <s v="Bush Advantage Collection Racetrack Conference Table"/>
    <x v="4902"/>
    <n v="3"/>
    <n v="0.3"/>
    <n v="-152.71559999999999"/>
  </r>
  <r>
    <n v="7307"/>
    <s v="CA-2016-144092"/>
    <d v="2016-11-05T00:00:00"/>
    <d v="2016-11-07T00:00:00"/>
    <s v="Second Class"/>
    <s v="LH-17155"/>
    <s v="Logan Haushalter"/>
    <s v="Consumer"/>
    <s v="United States"/>
    <x v="49"/>
    <x v="1"/>
    <n v="95123"/>
    <s v="West"/>
    <s v="TEC-AC-10002305"/>
    <s v="Technology"/>
    <s v="Accessories"/>
    <s v="KeyTronic E03601U1 - Keyboard - Beige"/>
    <x v="2775"/>
    <n v="4"/>
    <n v="0"/>
    <n v="12.959999999999994"/>
  </r>
  <r>
    <n v="7308"/>
    <s v="CA-2016-144092"/>
    <d v="2016-11-05T00:00:00"/>
    <d v="2016-11-07T00:00:00"/>
    <s v="Second Class"/>
    <s v="LH-17155"/>
    <s v="Logan Haushalter"/>
    <s v="Consumer"/>
    <s v="United States"/>
    <x v="49"/>
    <x v="1"/>
    <n v="95123"/>
    <s v="West"/>
    <s v="FUR-CH-10004875"/>
    <s v="Furniture"/>
    <s v="Chairs"/>
    <s v="Harbour Creations 67200 Series Stacking Chairs"/>
    <x v="2417"/>
    <n v="2"/>
    <n v="0.2"/>
    <n v="9.9651999999999994"/>
  </r>
  <r>
    <n v="7309"/>
    <s v="CA-2016-144092"/>
    <d v="2016-11-05T00:00:00"/>
    <d v="2016-11-07T00:00:00"/>
    <s v="Second Class"/>
    <s v="LH-17155"/>
    <s v="Logan Haushalter"/>
    <s v="Consumer"/>
    <s v="United States"/>
    <x v="49"/>
    <x v="1"/>
    <n v="95123"/>
    <s v="West"/>
    <s v="OFF-EN-10001434"/>
    <s v="Office Supplies"/>
    <s v="Envelopes"/>
    <s v="Strathmore #10 Envelopes, Ultimate White"/>
    <x v="3820"/>
    <n v="3"/>
    <n v="0"/>
    <n v="77.483699999999999"/>
  </r>
  <r>
    <n v="7310"/>
    <s v="CA-2017-112172"/>
    <d v="2017-06-10T00:00:00"/>
    <d v="2017-06-14T00:00:00"/>
    <s v="Second Class"/>
    <s v="MM-18280"/>
    <s v="Muhammed MacIntyre"/>
    <s v="Corporate"/>
    <s v="United States"/>
    <x v="20"/>
    <x v="15"/>
    <n v="10024"/>
    <s v="East"/>
    <s v="OFF-FA-10004395"/>
    <s v="Office Supplies"/>
    <s v="Fasteners"/>
    <s v="Plymouth Boxed Rubber Bands by Plymouth"/>
    <x v="4903"/>
    <n v="3"/>
    <n v="0"/>
    <n v="0.70650000000000013"/>
  </r>
  <r>
    <n v="7311"/>
    <s v="CA-2015-121699"/>
    <d v="2015-08-10T00:00:00"/>
    <d v="2015-08-14T00:00:00"/>
    <s v="Standard Class"/>
    <s v="BD-11320"/>
    <s v="Bill Donatelli"/>
    <s v="Consumer"/>
    <s v="United States"/>
    <x v="66"/>
    <x v="12"/>
    <n v="48227"/>
    <s v="Central"/>
    <s v="OFF-BI-10004632"/>
    <s v="Office Supplies"/>
    <s v="Binders"/>
    <s v="GBC Binding covers"/>
    <x v="4904"/>
    <n v="5"/>
    <n v="0"/>
    <n v="29.137499999999996"/>
  </r>
  <r>
    <n v="7312"/>
    <s v="CA-2015-162761"/>
    <d v="2015-10-09T00:00:00"/>
    <d v="2015-10-13T00:00:00"/>
    <s v="Standard Class"/>
    <s v="SC-20575"/>
    <s v="Sonia Cooley"/>
    <s v="Consumer"/>
    <s v="United States"/>
    <x v="100"/>
    <x v="2"/>
    <n v="33178"/>
    <s v="South"/>
    <s v="OFF-BI-10000145"/>
    <s v="Office Supplies"/>
    <s v="Binders"/>
    <s v="Zipper Ring Binder Pockets"/>
    <x v="1077"/>
    <n v="2"/>
    <n v="0.7"/>
    <n v="-1.3103999999999996"/>
  </r>
  <r>
    <n v="7313"/>
    <s v="CA-2015-162761"/>
    <d v="2015-10-09T00:00:00"/>
    <d v="2015-10-13T00:00:00"/>
    <s v="Standard Class"/>
    <s v="SC-20575"/>
    <s v="Sonia Cooley"/>
    <s v="Consumer"/>
    <s v="United States"/>
    <x v="100"/>
    <x v="2"/>
    <n v="33178"/>
    <s v="South"/>
    <s v="OFF-BI-10002498"/>
    <s v="Office Supplies"/>
    <s v="Binders"/>
    <s v="Clear Mylar Reinforcing Strips"/>
    <x v="4905"/>
    <n v="2"/>
    <n v="0.7"/>
    <n v="-8.5974000000000004"/>
  </r>
  <r>
    <n v="7314"/>
    <s v="CA-2015-162761"/>
    <d v="2015-10-09T00:00:00"/>
    <d v="2015-10-13T00:00:00"/>
    <s v="Standard Class"/>
    <s v="SC-20575"/>
    <s v="Sonia Cooley"/>
    <s v="Consumer"/>
    <s v="United States"/>
    <x v="100"/>
    <x v="2"/>
    <n v="33178"/>
    <s v="South"/>
    <s v="OFF-AR-10001761"/>
    <s v="Office Supplies"/>
    <s v="Art"/>
    <s v="Avery Hi-Liter Smear-Safe Highlighters"/>
    <x v="1886"/>
    <n v="8"/>
    <n v="0.2"/>
    <n v="7.4751999999999992"/>
  </r>
  <r>
    <n v="7315"/>
    <s v="CA-2016-121377"/>
    <d v="2016-05-28T00:00:00"/>
    <d v="2016-06-02T00:00:00"/>
    <s v="Standard Class"/>
    <s v="TN-21040"/>
    <s v="Tanja Norvell"/>
    <s v="Home Office"/>
    <s v="United States"/>
    <x v="111"/>
    <x v="10"/>
    <n v="60068"/>
    <s v="Central"/>
    <s v="TEC-PH-10001817"/>
    <s v="Technology"/>
    <s v="Phones"/>
    <s v="Wilson Electronics DB Pro Signal Booster"/>
    <x v="4906"/>
    <n v="1"/>
    <n v="0.2"/>
    <n v="25.060000000000016"/>
  </r>
  <r>
    <n v="7316"/>
    <s v="CA-2017-115322"/>
    <d v="2017-05-11T00:00:00"/>
    <d v="2017-05-16T00:00:00"/>
    <s v="Second Class"/>
    <s v="ZC-21910"/>
    <s v="Zuschuss Carroll"/>
    <s v="Consumer"/>
    <s v="United States"/>
    <x v="20"/>
    <x v="15"/>
    <n v="10024"/>
    <s v="East"/>
    <s v="OFF-AR-10004456"/>
    <s v="Office Supplies"/>
    <s v="Art"/>
    <s v="Panasonic KP-4ABK Battery-Operated Pencil Sharpener"/>
    <x v="2911"/>
    <n v="3"/>
    <n v="0"/>
    <n v="12.736799999999999"/>
  </r>
  <r>
    <n v="7317"/>
    <s v="CA-2016-132066"/>
    <d v="2016-10-16T00:00:00"/>
    <d v="2016-10-20T00:00:00"/>
    <s v="Standard Class"/>
    <s v="NB-18655"/>
    <s v="Nona Balk"/>
    <s v="Corporate"/>
    <s v="United States"/>
    <x v="20"/>
    <x v="15"/>
    <n v="10011"/>
    <s v="East"/>
    <s v="FUR-TA-10001539"/>
    <s v="Furniture"/>
    <s v="Tables"/>
    <s v="Chromcraft Rectangular Conference Tables"/>
    <x v="4907"/>
    <n v="1"/>
    <n v="0.4"/>
    <n v="-37.915200000000027"/>
  </r>
  <r>
    <n v="7318"/>
    <s v="CA-2017-158120"/>
    <d v="2017-11-17T00:00:00"/>
    <d v="2017-11-21T00:00:00"/>
    <s v="Standard Class"/>
    <s v="KH-16330"/>
    <s v="Katharine Harms"/>
    <s v="Corporate"/>
    <s v="United States"/>
    <x v="492"/>
    <x v="21"/>
    <n v="97123"/>
    <s v="West"/>
    <s v="OFF-PA-10003205"/>
    <s v="Office Supplies"/>
    <s v="Paper"/>
    <s v="Wirebound Message Forms, Four 2 3/4 x 5 Forms per Page, Pink Paper"/>
    <x v="4908"/>
    <n v="3"/>
    <n v="0.2"/>
    <n v="6.6177000000000001"/>
  </r>
  <r>
    <n v="7319"/>
    <s v="CA-2017-158120"/>
    <d v="2017-11-17T00:00:00"/>
    <d v="2017-11-21T00:00:00"/>
    <s v="Standard Class"/>
    <s v="KH-16330"/>
    <s v="Katharine Harms"/>
    <s v="Corporate"/>
    <s v="United States"/>
    <x v="492"/>
    <x v="21"/>
    <n v="97123"/>
    <s v="West"/>
    <s v="OFF-BI-10002813"/>
    <s v="Office Supplies"/>
    <s v="Binders"/>
    <s v="Avery Reinforcements for Hole-Punch Pages"/>
    <x v="4909"/>
    <n v="7"/>
    <n v="0.7"/>
    <n v="-3.4649999999999999"/>
  </r>
  <r>
    <n v="7320"/>
    <s v="CA-2017-100097"/>
    <d v="2017-11-26T00:00:00"/>
    <d v="2017-11-29T00:00:00"/>
    <s v="Second Class"/>
    <s v="MN-17935"/>
    <s v="Michael Nguyen"/>
    <s v="Consumer"/>
    <s v="United States"/>
    <x v="20"/>
    <x v="15"/>
    <n v="10009"/>
    <s v="East"/>
    <s v="TEC-PH-10002310"/>
    <s v="Technology"/>
    <s v="Phones"/>
    <s v="Plantronics Calisto P620-M USB Wireless Speakerphone System"/>
    <x v="508"/>
    <n v="5"/>
    <n v="0"/>
    <n v="264.58650000000006"/>
  </r>
  <r>
    <n v="7321"/>
    <s v="CA-2017-100097"/>
    <d v="2017-11-26T00:00:00"/>
    <d v="2017-11-29T00:00:00"/>
    <s v="Second Class"/>
    <s v="MN-17935"/>
    <s v="Michael Nguyen"/>
    <s v="Consumer"/>
    <s v="United States"/>
    <x v="20"/>
    <x v="15"/>
    <n v="10009"/>
    <s v="East"/>
    <s v="FUR-FU-10003623"/>
    <s v="Furniture"/>
    <s v="Furnishings"/>
    <s v="DataProducts Ampli Magnifier Task Lamp, Black,"/>
    <x v="4817"/>
    <n v="5"/>
    <n v="0"/>
    <n v="37.883999999999993"/>
  </r>
  <r>
    <n v="7322"/>
    <s v="CA-2017-167626"/>
    <d v="2017-09-03T00:00:00"/>
    <d v="2017-09-07T00:00:00"/>
    <s v="Standard Class"/>
    <s v="MY-18295"/>
    <s v="Muhammed Yedwab"/>
    <s v="Corporate"/>
    <s v="United States"/>
    <x v="22"/>
    <x v="10"/>
    <n v="60623"/>
    <s v="Central"/>
    <s v="OFF-PA-10003424"/>
    <s v="Office Supplies"/>
    <s v="Paper"/>
    <s v="&quot;While you Were Out&quot; Message Book, One Form per Page"/>
    <x v="2965"/>
    <n v="3"/>
    <n v="0.2"/>
    <n v="3.3389999999999995"/>
  </r>
  <r>
    <n v="7323"/>
    <s v="CA-2017-167626"/>
    <d v="2017-09-03T00:00:00"/>
    <d v="2017-09-07T00:00:00"/>
    <s v="Standard Class"/>
    <s v="MY-18295"/>
    <s v="Muhammed Yedwab"/>
    <s v="Corporate"/>
    <s v="United States"/>
    <x v="22"/>
    <x v="10"/>
    <n v="60623"/>
    <s v="Central"/>
    <s v="TEC-AC-10004353"/>
    <s v="Technology"/>
    <s v="Accessories"/>
    <s v="Hypercom P1300 Pinpad"/>
    <x v="4649"/>
    <n v="2"/>
    <n v="0.2"/>
    <n v="21.42"/>
  </r>
  <r>
    <n v="7324"/>
    <s v="US-2017-126053"/>
    <d v="2017-12-05T00:00:00"/>
    <d v="2017-12-08T00:00:00"/>
    <s v="First Class"/>
    <s v="CS-11950"/>
    <s v="Carlos Soltero"/>
    <s v="Consumer"/>
    <s v="United States"/>
    <x v="20"/>
    <x v="15"/>
    <n v="10024"/>
    <s v="East"/>
    <s v="FUR-FU-10001934"/>
    <s v="Furniture"/>
    <s v="Furnishings"/>
    <s v="Magnifier Swing Arm Lamp"/>
    <x v="108"/>
    <n v="2"/>
    <n v="0"/>
    <n v="10.909600000000001"/>
  </r>
  <r>
    <n v="7325"/>
    <s v="US-2017-126053"/>
    <d v="2017-12-05T00:00:00"/>
    <d v="2017-12-08T00:00:00"/>
    <s v="First Class"/>
    <s v="CS-11950"/>
    <s v="Carlos Soltero"/>
    <s v="Consumer"/>
    <s v="United States"/>
    <x v="20"/>
    <x v="15"/>
    <n v="10024"/>
    <s v="East"/>
    <s v="OFF-LA-10003766"/>
    <s v="Office Supplies"/>
    <s v="Labels"/>
    <s v="Self-Adhesive Removable Labels"/>
    <x v="1242"/>
    <n v="3"/>
    <n v="0"/>
    <n v="4.5359999999999996"/>
  </r>
  <r>
    <n v="7326"/>
    <s v="US-2017-128447"/>
    <d v="2017-11-10T00:00:00"/>
    <d v="2017-11-17T00:00:00"/>
    <s v="Standard Class"/>
    <s v="MC-17845"/>
    <s v="Michael Chen"/>
    <s v="Consumer"/>
    <s v="United States"/>
    <x v="422"/>
    <x v="4"/>
    <n v="99301"/>
    <s v="West"/>
    <s v="OFF-AP-10004540"/>
    <s v="Office Supplies"/>
    <s v="Appliances"/>
    <s v="Eureka The Boss Lite 10-Amp Upright Vacuum, Blue"/>
    <x v="4910"/>
    <n v="5"/>
    <n v="0"/>
    <n v="112.224"/>
  </r>
  <r>
    <n v="7327"/>
    <s v="US-2017-128447"/>
    <d v="2017-11-10T00:00:00"/>
    <d v="2017-11-17T00:00:00"/>
    <s v="Standard Class"/>
    <s v="MC-17845"/>
    <s v="Michael Chen"/>
    <s v="Consumer"/>
    <s v="United States"/>
    <x v="422"/>
    <x v="4"/>
    <n v="99301"/>
    <s v="West"/>
    <s v="OFF-BI-10001543"/>
    <s v="Office Supplies"/>
    <s v="Binders"/>
    <s v="GBC VeloBinder Manual Binding System"/>
    <x v="4911"/>
    <n v="1"/>
    <n v="0.2"/>
    <n v="10.077200000000001"/>
  </r>
  <r>
    <n v="7328"/>
    <s v="US-2014-131275"/>
    <d v="2014-03-18T00:00:00"/>
    <d v="2014-03-24T00:00:00"/>
    <s v="Standard Class"/>
    <s v="SC-20050"/>
    <s v="Sample Company A"/>
    <s v="Home Office"/>
    <s v="United States"/>
    <x v="493"/>
    <x v="1"/>
    <n v="91505"/>
    <s v="West"/>
    <s v="FUR-FU-10004597"/>
    <s v="Furniture"/>
    <s v="Furnishings"/>
    <s v="Eldon Cleatmat Chair Mats for Medium Pile Carpets"/>
    <x v="4912"/>
    <n v="2"/>
    <n v="0"/>
    <n v="14.430000000000007"/>
  </r>
  <r>
    <n v="7329"/>
    <s v="US-2014-131275"/>
    <d v="2014-03-18T00:00:00"/>
    <d v="2014-03-24T00:00:00"/>
    <s v="Standard Class"/>
    <s v="SC-20050"/>
    <s v="Sample Company A"/>
    <s v="Home Office"/>
    <s v="United States"/>
    <x v="493"/>
    <x v="1"/>
    <n v="91505"/>
    <s v="West"/>
    <s v="TEC-MA-10001148"/>
    <s v="Technology"/>
    <s v="Machines"/>
    <s v="Swingline SM12-08 MicroCut Jam Free Shredder"/>
    <x v="4913"/>
    <n v="4"/>
    <n v="0.2"/>
    <n v="415.98959999999994"/>
  </r>
  <r>
    <n v="7330"/>
    <s v="US-2014-131275"/>
    <d v="2014-03-18T00:00:00"/>
    <d v="2014-03-24T00:00:00"/>
    <s v="Standard Class"/>
    <s v="SC-20050"/>
    <s v="Sample Company A"/>
    <s v="Home Office"/>
    <s v="United States"/>
    <x v="493"/>
    <x v="1"/>
    <n v="91505"/>
    <s v="West"/>
    <s v="OFF-ST-10000078"/>
    <s v="Office Supplies"/>
    <s v="Storage"/>
    <s v="Tennsco 6- and 18-Compartment Lockers"/>
    <x v="4914"/>
    <n v="7"/>
    <n v="0"/>
    <n v="334.11419999999987"/>
  </r>
  <r>
    <n v="7331"/>
    <s v="CA-2016-149349"/>
    <d v="2016-11-12T00:00:00"/>
    <d v="2016-11-13T00:00:00"/>
    <s v="First Class"/>
    <s v="SP-20650"/>
    <s v="Stephanie Phelps"/>
    <s v="Corporate"/>
    <s v="United States"/>
    <x v="22"/>
    <x v="10"/>
    <n v="60623"/>
    <s v="Central"/>
    <s v="FUR-FU-10001037"/>
    <s v="Furniture"/>
    <s v="Furnishings"/>
    <s v="DAX Charcoal/Nickel-Tone Document Frame, 5 x 7"/>
    <x v="4915"/>
    <n v="6"/>
    <n v="0.6"/>
    <n v="-8.532"/>
  </r>
  <r>
    <n v="7332"/>
    <s v="CA-2017-115119"/>
    <d v="2017-10-26T00:00:00"/>
    <d v="2017-10-30T00:00:00"/>
    <s v="Standard Class"/>
    <s v="SC-20440"/>
    <s v="Shaun Chance"/>
    <s v="Corporate"/>
    <s v="United States"/>
    <x v="152"/>
    <x v="9"/>
    <n v="17602"/>
    <s v="East"/>
    <s v="TEC-PH-10001433"/>
    <s v="Technology"/>
    <s v="Phones"/>
    <s v="Cisco Small Business SPA 502G VoIP phone"/>
    <x v="4916"/>
    <n v="1"/>
    <n v="0.4"/>
    <n v="-13.334099999999999"/>
  </r>
  <r>
    <n v="7333"/>
    <s v="CA-2017-115119"/>
    <d v="2017-10-26T00:00:00"/>
    <d v="2017-10-30T00:00:00"/>
    <s v="Standard Class"/>
    <s v="SC-20440"/>
    <s v="Shaun Chance"/>
    <s v="Corporate"/>
    <s v="United States"/>
    <x v="152"/>
    <x v="9"/>
    <n v="17602"/>
    <s v="East"/>
    <s v="OFF-BI-10003007"/>
    <s v="Office Supplies"/>
    <s v="Binders"/>
    <s v="Premium Transparent Presentation Covers, No Pattern/Clear, 8 1/2&quot; x 11&quot;"/>
    <x v="4917"/>
    <n v="7"/>
    <n v="0.7"/>
    <n v="-65.150399999999991"/>
  </r>
  <r>
    <n v="7334"/>
    <s v="CA-2015-125563"/>
    <d v="2015-04-11T00:00:00"/>
    <d v="2015-04-17T00:00:00"/>
    <s v="Standard Class"/>
    <s v="PR-18880"/>
    <s v="Patrick Ryan"/>
    <s v="Consumer"/>
    <s v="United States"/>
    <x v="67"/>
    <x v="2"/>
    <n v="33614"/>
    <s v="South"/>
    <s v="FUR-FU-10001290"/>
    <s v="Furniture"/>
    <s v="Furnishings"/>
    <s v="Executive Impressions Supervisor Wall Clock"/>
    <x v="4918"/>
    <n v="2"/>
    <n v="0.2"/>
    <n v="10.103999999999996"/>
  </r>
  <r>
    <n v="7335"/>
    <s v="CA-2015-125563"/>
    <d v="2015-04-11T00:00:00"/>
    <d v="2015-04-17T00:00:00"/>
    <s v="Standard Class"/>
    <s v="PR-18880"/>
    <s v="Patrick Ryan"/>
    <s v="Consumer"/>
    <s v="United States"/>
    <x v="67"/>
    <x v="2"/>
    <n v="33614"/>
    <s v="South"/>
    <s v="FUR-FU-10000087"/>
    <s v="Furniture"/>
    <s v="Furnishings"/>
    <s v="Executive Impressions 14&quot; Two-Color Numerals Wall Clock"/>
    <x v="4919"/>
    <n v="3"/>
    <n v="0.2"/>
    <n v="14.313600000000005"/>
  </r>
  <r>
    <n v="7336"/>
    <s v="CA-2015-113152"/>
    <d v="2015-12-25T00:00:00"/>
    <d v="2015-12-30T00:00:00"/>
    <s v="Standard Class"/>
    <s v="JK-15625"/>
    <s v="Jim Karlsson"/>
    <s v="Consumer"/>
    <s v="United States"/>
    <x v="20"/>
    <x v="15"/>
    <n v="10024"/>
    <s v="East"/>
    <s v="TEC-AC-10002049"/>
    <s v="Technology"/>
    <s v="Accessories"/>
    <s v="Plantronics Savi W720 Multi-Device Wireless Headset System"/>
    <x v="4036"/>
    <n v="2"/>
    <n v="0"/>
    <n v="371.31600000000003"/>
  </r>
  <r>
    <n v="7337"/>
    <s v="CA-2015-113152"/>
    <d v="2015-12-25T00:00:00"/>
    <d v="2015-12-30T00:00:00"/>
    <s v="Standard Class"/>
    <s v="JK-15625"/>
    <s v="Jim Karlsson"/>
    <s v="Consumer"/>
    <s v="United States"/>
    <x v="20"/>
    <x v="15"/>
    <n v="10024"/>
    <s v="East"/>
    <s v="FUR-BO-10002613"/>
    <s v="Furniture"/>
    <s v="Bookcases"/>
    <s v="Atlantic Metals Mobile 4-Shelf Bookcases, Custom Colors"/>
    <x v="4920"/>
    <n v="2"/>
    <n v="0.2"/>
    <n v="56.195999999999955"/>
  </r>
  <r>
    <n v="7338"/>
    <s v="CA-2017-165155"/>
    <d v="2017-09-21T00:00:00"/>
    <d v="2017-09-23T00:00:00"/>
    <s v="First Class"/>
    <s v="BM-11575"/>
    <s v="Brendan Murry"/>
    <s v="Corporate"/>
    <s v="United States"/>
    <x v="1"/>
    <x v="1"/>
    <n v="90045"/>
    <s v="West"/>
    <s v="OFF-ST-10004950"/>
    <s v="Office Supplies"/>
    <s v="Storage"/>
    <s v="Tenex Personal Filing Tote With Secure Closure Lid, Black/Frost"/>
    <x v="4729"/>
    <n v="1"/>
    <n v="0"/>
    <n v="3.8774999999999995"/>
  </r>
  <r>
    <n v="7339"/>
    <s v="CA-2014-163412"/>
    <d v="2014-12-20T00:00:00"/>
    <d v="2014-12-23T00:00:00"/>
    <s v="Second Class"/>
    <s v="SM-20950"/>
    <s v="Suzanne McNair"/>
    <s v="Corporate"/>
    <s v="United States"/>
    <x v="20"/>
    <x v="15"/>
    <n v="10035"/>
    <s v="East"/>
    <s v="FUR-CH-10004875"/>
    <s v="Furniture"/>
    <s v="Chairs"/>
    <s v="Harbour Creations 67200 Series Stacking Chairs"/>
    <x v="4921"/>
    <n v="3"/>
    <n v="0.1"/>
    <n v="36.3018"/>
  </r>
  <r>
    <n v="7340"/>
    <s v="CA-2015-159590"/>
    <d v="2015-07-18T00:00:00"/>
    <d v="2015-07-21T00:00:00"/>
    <s v="First Class"/>
    <s v="KC-16255"/>
    <s v="Karen Carlisle"/>
    <s v="Corporate"/>
    <s v="United States"/>
    <x v="20"/>
    <x v="15"/>
    <n v="10009"/>
    <s v="East"/>
    <s v="OFF-AR-10003190"/>
    <s v="Office Supplies"/>
    <s v="Art"/>
    <s v="Newell 32"/>
    <x v="1784"/>
    <n v="2"/>
    <n v="0"/>
    <n v="1.6128"/>
  </r>
  <r>
    <n v="7341"/>
    <s v="CA-2014-116190"/>
    <d v="2014-07-26T00:00:00"/>
    <d v="2014-08-01T00:00:00"/>
    <s v="Standard Class"/>
    <s v="SG-20470"/>
    <s v="Sheri Gordon"/>
    <s v="Consumer"/>
    <s v="United States"/>
    <x v="118"/>
    <x v="32"/>
    <n v="30318"/>
    <s v="South"/>
    <s v="FUR-CH-10000553"/>
    <s v="Furniture"/>
    <s v="Chairs"/>
    <s v="Metal Folding Chairs, Beige, 4/Carton"/>
    <x v="4922"/>
    <n v="2"/>
    <n v="0"/>
    <n v="18.327599999999997"/>
  </r>
  <r>
    <n v="7342"/>
    <s v="CA-2014-116190"/>
    <d v="2014-07-26T00:00:00"/>
    <d v="2014-08-01T00:00:00"/>
    <s v="Standard Class"/>
    <s v="SG-20470"/>
    <s v="Sheri Gordon"/>
    <s v="Consumer"/>
    <s v="United States"/>
    <x v="118"/>
    <x v="32"/>
    <n v="30318"/>
    <s v="South"/>
    <s v="OFF-LA-10002762"/>
    <s v="Office Supplies"/>
    <s v="Labels"/>
    <s v="Avery 485"/>
    <x v="4923"/>
    <n v="13"/>
    <n v="0"/>
    <n v="76.558299999999988"/>
  </r>
  <r>
    <n v="7343"/>
    <s v="CA-2014-116190"/>
    <d v="2014-07-26T00:00:00"/>
    <d v="2014-08-01T00:00:00"/>
    <s v="Standard Class"/>
    <s v="SG-20470"/>
    <s v="Sheri Gordon"/>
    <s v="Consumer"/>
    <s v="United States"/>
    <x v="118"/>
    <x v="32"/>
    <n v="30318"/>
    <s v="South"/>
    <s v="FUR-FU-10000719"/>
    <s v="Furniture"/>
    <s v="Furnishings"/>
    <s v="DAX Cubicle Frames, 8-1/2 x 11"/>
    <x v="3567"/>
    <n v="3"/>
    <n v="0"/>
    <n v="9.2556000000000012"/>
  </r>
  <r>
    <n v="7344"/>
    <s v="CA-2014-168473"/>
    <d v="2014-12-26T00:00:00"/>
    <d v="2015-01-01T00:00:00"/>
    <s v="Standard Class"/>
    <s v="TB-21520"/>
    <s v="Tracy Blumstein"/>
    <s v="Consumer"/>
    <s v="United States"/>
    <x v="20"/>
    <x v="15"/>
    <n v="10009"/>
    <s v="East"/>
    <s v="OFF-ST-10000563"/>
    <s v="Office Supplies"/>
    <s v="Storage"/>
    <s v="Fellowes Bankers Box Stor/Drawer Steel Plus"/>
    <x v="1643"/>
    <n v="6"/>
    <n v="0"/>
    <n v="19.188000000000002"/>
  </r>
  <r>
    <n v="7345"/>
    <s v="CA-2017-168389"/>
    <d v="2017-12-11T00:00:00"/>
    <d v="2017-12-17T00:00:00"/>
    <s v="Standard Class"/>
    <s v="DV-13045"/>
    <s v="Darrin Van Huff"/>
    <s v="Corporate"/>
    <s v="United States"/>
    <x v="108"/>
    <x v="2"/>
    <n v="32216"/>
    <s v="South"/>
    <s v="FUR-TA-10004289"/>
    <s v="Furniture"/>
    <s v="Tables"/>
    <s v="BoxOffice By Design Rectangular and Half-Moon Meeting Room Tables"/>
    <x v="4924"/>
    <n v="6"/>
    <n v="0.45"/>
    <n v="-420"/>
  </r>
  <r>
    <n v="7346"/>
    <s v="CA-2017-168389"/>
    <d v="2017-12-11T00:00:00"/>
    <d v="2017-12-17T00:00:00"/>
    <s v="Standard Class"/>
    <s v="DV-13045"/>
    <s v="Darrin Van Huff"/>
    <s v="Corporate"/>
    <s v="United States"/>
    <x v="108"/>
    <x v="2"/>
    <n v="32216"/>
    <s v="South"/>
    <s v="TEC-PH-10003555"/>
    <s v="Technology"/>
    <s v="Phones"/>
    <s v="Motorola HK250 Universal Bluetooth Headset"/>
    <x v="4925"/>
    <n v="4"/>
    <n v="0.2"/>
    <n v="-16.552799999999994"/>
  </r>
  <r>
    <n v="7347"/>
    <s v="CA-2017-168389"/>
    <d v="2017-12-11T00:00:00"/>
    <d v="2017-12-17T00:00:00"/>
    <s v="Standard Class"/>
    <s v="DV-13045"/>
    <s v="Darrin Van Huff"/>
    <s v="Corporate"/>
    <s v="United States"/>
    <x v="108"/>
    <x v="2"/>
    <n v="32216"/>
    <s v="South"/>
    <s v="OFF-AR-10001958"/>
    <s v="Office Supplies"/>
    <s v="Art"/>
    <s v="Stanley Bostitch Contemporary Electric Pencil Sharpeners"/>
    <x v="4926"/>
    <n v="1"/>
    <n v="0.2"/>
    <n v="1.3584000000000001"/>
  </r>
  <r>
    <n v="7348"/>
    <s v="CA-2017-168389"/>
    <d v="2017-12-11T00:00:00"/>
    <d v="2017-12-17T00:00:00"/>
    <s v="Standard Class"/>
    <s v="DV-13045"/>
    <s v="Darrin Van Huff"/>
    <s v="Corporate"/>
    <s v="United States"/>
    <x v="108"/>
    <x v="2"/>
    <n v="32216"/>
    <s v="South"/>
    <s v="FUR-CH-10000225"/>
    <s v="Furniture"/>
    <s v="Chairs"/>
    <s v="Global Geo Office Task Chair, Gray"/>
    <x v="1466"/>
    <n v="1"/>
    <n v="0.2"/>
    <n v="-12.147000000000009"/>
  </r>
  <r>
    <n v="7349"/>
    <s v="CA-2014-130421"/>
    <d v="2014-03-03T00:00:00"/>
    <d v="2014-03-07T00:00:00"/>
    <s v="Standard Class"/>
    <s v="SC-20020"/>
    <s v="Sam Craven"/>
    <s v="Consumer"/>
    <s v="United States"/>
    <x v="12"/>
    <x v="5"/>
    <n v="77095"/>
    <s v="Central"/>
    <s v="OFF-AP-10002534"/>
    <s v="Office Supplies"/>
    <s v="Appliances"/>
    <s v="3.6 Cubic Foot Counter Height Office Refrigerator"/>
    <x v="4927"/>
    <n v="3"/>
    <n v="0.8"/>
    <n v="-459.60720000000003"/>
  </r>
  <r>
    <n v="7350"/>
    <s v="CA-2017-142125"/>
    <d v="2017-10-21T00:00:00"/>
    <d v="2017-10-27T00:00:00"/>
    <s v="Standard Class"/>
    <s v="JB-15400"/>
    <s v="Jennifer Braxton"/>
    <s v="Corporate"/>
    <s v="United States"/>
    <x v="158"/>
    <x v="6"/>
    <n v="53209"/>
    <s v="Central"/>
    <s v="OFF-BI-10000301"/>
    <s v="Office Supplies"/>
    <s v="Binders"/>
    <s v="GBC Instant Report Kit"/>
    <x v="1120"/>
    <n v="6"/>
    <n v="0"/>
    <n v="19.41"/>
  </r>
  <r>
    <n v="7351"/>
    <s v="CA-2017-142125"/>
    <d v="2017-10-21T00:00:00"/>
    <d v="2017-10-27T00:00:00"/>
    <s v="Standard Class"/>
    <s v="JB-15400"/>
    <s v="Jennifer Braxton"/>
    <s v="Corporate"/>
    <s v="United States"/>
    <x v="158"/>
    <x v="6"/>
    <n v="53209"/>
    <s v="Central"/>
    <s v="OFF-BI-10003460"/>
    <s v="Office Supplies"/>
    <s v="Binders"/>
    <s v="Acco 3-Hole Punch"/>
    <x v="4928"/>
    <n v="5"/>
    <n v="0"/>
    <n v="10.511999999999999"/>
  </r>
  <r>
    <n v="7352"/>
    <s v="CA-2017-141138"/>
    <d v="2017-11-10T00:00:00"/>
    <d v="2017-11-16T00:00:00"/>
    <s v="Standard Class"/>
    <s v="GH-14425"/>
    <s v="Gary Hwang"/>
    <s v="Consumer"/>
    <s v="United States"/>
    <x v="494"/>
    <x v="1"/>
    <n v="95351"/>
    <s v="West"/>
    <s v="TEC-AC-10001772"/>
    <s v="Technology"/>
    <s v="Accessories"/>
    <s v="Memorex Mini Travel Drive 16 GB USB 2.0 Flash Drive"/>
    <x v="1829"/>
    <n v="7"/>
    <n v="0"/>
    <n v="43.598100000000002"/>
  </r>
  <r>
    <n v="7353"/>
    <s v="CA-2017-152135"/>
    <d v="2017-03-16T00:00:00"/>
    <d v="2017-03-18T00:00:00"/>
    <s v="Second Class"/>
    <s v="MG-17650"/>
    <s v="Matthew Grinstein"/>
    <s v="Home Office"/>
    <s v="United States"/>
    <x v="80"/>
    <x v="24"/>
    <n v="44107"/>
    <s v="East"/>
    <s v="TEC-PH-10003505"/>
    <s v="Technology"/>
    <s v="Phones"/>
    <s v="Geemarc AmpliPOWER60"/>
    <x v="4929"/>
    <n v="8"/>
    <n v="0.4"/>
    <n v="-81.664000000000044"/>
  </r>
  <r>
    <n v="7354"/>
    <s v="CA-2016-151974"/>
    <d v="2016-09-22T00:00:00"/>
    <d v="2016-09-29T00:00:00"/>
    <s v="Standard Class"/>
    <s v="RD-19660"/>
    <s v="Robert Dilbeck"/>
    <s v="Home Office"/>
    <s v="United States"/>
    <x v="10"/>
    <x v="9"/>
    <n v="19134"/>
    <s v="East"/>
    <s v="OFF-LA-10004484"/>
    <s v="Office Supplies"/>
    <s v="Labels"/>
    <s v="Avery 476"/>
    <x v="1053"/>
    <n v="5"/>
    <n v="0.2"/>
    <n v="5.368999999999998"/>
  </r>
  <r>
    <n v="7355"/>
    <s v="CA-2017-154102"/>
    <d v="2017-02-06T00:00:00"/>
    <d v="2017-02-13T00:00:00"/>
    <s v="Standard Class"/>
    <s v="SN-20560"/>
    <s v="Skye Norling"/>
    <s v="Home Office"/>
    <s v="United States"/>
    <x v="8"/>
    <x v="1"/>
    <n v="94109"/>
    <s v="West"/>
    <s v="OFF-PA-10001593"/>
    <s v="Office Supplies"/>
    <s v="Paper"/>
    <s v="Xerox 1947"/>
    <x v="2744"/>
    <n v="5"/>
    <n v="0"/>
    <n v="13.454999999999998"/>
  </r>
  <r>
    <n v="7356"/>
    <s v="CA-2015-139780"/>
    <d v="2015-12-31T00:00:00"/>
    <d v="2016-01-02T00:00:00"/>
    <s v="Second Class"/>
    <s v="AH-10690"/>
    <s v="Anna Häberlin"/>
    <s v="Corporate"/>
    <s v="United States"/>
    <x v="66"/>
    <x v="12"/>
    <n v="48205"/>
    <s v="Central"/>
    <s v="OFF-BI-10004139"/>
    <s v="Office Supplies"/>
    <s v="Binders"/>
    <s v="Fellowes Presentation Covers for Comb Binding Machines"/>
    <x v="4930"/>
    <n v="8"/>
    <n v="0"/>
    <n v="52.379999999999995"/>
  </r>
  <r>
    <n v="7357"/>
    <s v="CA-2016-114748"/>
    <d v="2016-10-09T00:00:00"/>
    <d v="2016-10-14T00:00:00"/>
    <s v="Standard Class"/>
    <s v="MZ-17335"/>
    <s v="Maria Zettner"/>
    <s v="Home Office"/>
    <s v="United States"/>
    <x v="42"/>
    <x v="16"/>
    <n v="85023"/>
    <s v="West"/>
    <s v="OFF-AR-10001315"/>
    <s v="Office Supplies"/>
    <s v="Art"/>
    <s v="Newell 310"/>
    <x v="4931"/>
    <n v="1"/>
    <n v="0.2"/>
    <n v="0.15839999999999993"/>
  </r>
  <r>
    <n v="7358"/>
    <s v="CA-2016-114748"/>
    <d v="2016-10-09T00:00:00"/>
    <d v="2016-10-14T00:00:00"/>
    <s v="Standard Class"/>
    <s v="MZ-17335"/>
    <s v="Maria Zettner"/>
    <s v="Home Office"/>
    <s v="United States"/>
    <x v="42"/>
    <x v="16"/>
    <n v="85023"/>
    <s v="West"/>
    <s v="FUR-FU-10001488"/>
    <s v="Furniture"/>
    <s v="Furnishings"/>
    <s v="Tenex 46&quot; x 60&quot; Computer Anti-Static Chairmat, Rectangular Shaped"/>
    <x v="4932"/>
    <n v="2"/>
    <n v="0.2"/>
    <n v="0"/>
  </r>
  <r>
    <n v="7359"/>
    <s v="US-2014-115189"/>
    <d v="2014-12-30T00:00:00"/>
    <d v="2015-01-03T00:00:00"/>
    <s v="Second Class"/>
    <s v="AR-10345"/>
    <s v="Alex Russell"/>
    <s v="Corporate"/>
    <s v="United States"/>
    <x v="10"/>
    <x v="9"/>
    <n v="19143"/>
    <s v="East"/>
    <s v="TEC-PH-10002170"/>
    <s v="Technology"/>
    <s v="Phones"/>
    <s v="ClearSounds CSC500 Amplified Spirit Phone Corded phone"/>
    <x v="4933"/>
    <n v="6"/>
    <n v="0.4"/>
    <n v="-50.392799999999994"/>
  </r>
  <r>
    <n v="7360"/>
    <s v="US-2014-115189"/>
    <d v="2014-12-30T00:00:00"/>
    <d v="2015-01-03T00:00:00"/>
    <s v="Second Class"/>
    <s v="AR-10345"/>
    <s v="Alex Russell"/>
    <s v="Corporate"/>
    <s v="United States"/>
    <x v="10"/>
    <x v="9"/>
    <n v="19143"/>
    <s v="East"/>
    <s v="FUR-TA-10004575"/>
    <s v="Furniture"/>
    <s v="Tables"/>
    <s v="Hon 5100 Series Wood Tables"/>
    <x v="2979"/>
    <n v="3"/>
    <n v="0.4"/>
    <n v="-192.04680000000008"/>
  </r>
  <r>
    <n v="7361"/>
    <s v="CA-2016-163594"/>
    <d v="2016-04-12T00:00:00"/>
    <d v="2016-04-14T00:00:00"/>
    <s v="First Class"/>
    <s v="JF-15295"/>
    <s v="Jason Fortune-"/>
    <s v="Consumer"/>
    <s v="United States"/>
    <x v="1"/>
    <x v="1"/>
    <n v="90036"/>
    <s v="West"/>
    <s v="OFF-PA-10000809"/>
    <s v="Office Supplies"/>
    <s v="Paper"/>
    <s v="Xerox 206"/>
    <x v="541"/>
    <n v="3"/>
    <n v="0"/>
    <n v="9.3312000000000008"/>
  </r>
  <r>
    <n v="7362"/>
    <s v="CA-2016-163594"/>
    <d v="2016-04-12T00:00:00"/>
    <d v="2016-04-14T00:00:00"/>
    <s v="First Class"/>
    <s v="JF-15295"/>
    <s v="Jason Fortune-"/>
    <s v="Consumer"/>
    <s v="United States"/>
    <x v="1"/>
    <x v="1"/>
    <n v="90036"/>
    <s v="West"/>
    <s v="FUR-CH-10000225"/>
    <s v="Furniture"/>
    <s v="Chairs"/>
    <s v="Global Geo Office Task Chair, Gray"/>
    <x v="4934"/>
    <n v="3"/>
    <n v="0.2"/>
    <n v="-36.441000000000031"/>
  </r>
  <r>
    <n v="7363"/>
    <s v="CA-2016-163594"/>
    <d v="2016-04-12T00:00:00"/>
    <d v="2016-04-14T00:00:00"/>
    <s v="First Class"/>
    <s v="JF-15295"/>
    <s v="Jason Fortune-"/>
    <s v="Consumer"/>
    <s v="United States"/>
    <x v="1"/>
    <x v="1"/>
    <n v="90036"/>
    <s v="West"/>
    <s v="OFF-BI-10003707"/>
    <s v="Office Supplies"/>
    <s v="Binders"/>
    <s v="Aluminum Screw Posts"/>
    <x v="941"/>
    <n v="3"/>
    <n v="0.2"/>
    <n v="13.734"/>
  </r>
  <r>
    <n v="7364"/>
    <s v="CA-2016-127243"/>
    <d v="2016-11-28T00:00:00"/>
    <d v="2016-12-04T00:00:00"/>
    <s v="Standard Class"/>
    <s v="DS-13180"/>
    <s v="David Smith"/>
    <s v="Corporate"/>
    <s v="United States"/>
    <x v="10"/>
    <x v="9"/>
    <n v="19140"/>
    <s v="East"/>
    <s v="TEC-PH-10004539"/>
    <s v="Technology"/>
    <s v="Phones"/>
    <s v="Wireless Extenders zBoost YX545 SOHO Signal Booster"/>
    <x v="4935"/>
    <n v="3"/>
    <n v="0.4"/>
    <n v="-73.706100000000021"/>
  </r>
  <r>
    <n v="7365"/>
    <s v="CA-2016-127243"/>
    <d v="2016-11-28T00:00:00"/>
    <d v="2016-12-04T00:00:00"/>
    <s v="Standard Class"/>
    <s v="DS-13180"/>
    <s v="David Smith"/>
    <s v="Corporate"/>
    <s v="United States"/>
    <x v="10"/>
    <x v="9"/>
    <n v="19140"/>
    <s v="East"/>
    <s v="OFF-FA-10004076"/>
    <s v="Office Supplies"/>
    <s v="Fasteners"/>
    <s v="Translucent Push Pins by OIC"/>
    <x v="2538"/>
    <n v="8"/>
    <n v="0.2"/>
    <n v="2.6927999999999992"/>
  </r>
  <r>
    <n v="7366"/>
    <s v="CA-2016-127243"/>
    <d v="2016-11-28T00:00:00"/>
    <d v="2016-12-04T00:00:00"/>
    <s v="Standard Class"/>
    <s v="DS-13180"/>
    <s v="David Smith"/>
    <s v="Corporate"/>
    <s v="United States"/>
    <x v="10"/>
    <x v="9"/>
    <n v="19140"/>
    <s v="East"/>
    <s v="OFF-BI-10003166"/>
    <s v="Office Supplies"/>
    <s v="Binders"/>
    <s v="GBC Plasticlear Binding Covers"/>
    <x v="4936"/>
    <n v="2"/>
    <n v="0.7"/>
    <n v="-5.0511999999999997"/>
  </r>
  <r>
    <n v="7367"/>
    <s v="CA-2016-127243"/>
    <d v="2016-11-28T00:00:00"/>
    <d v="2016-12-04T00:00:00"/>
    <s v="Standard Class"/>
    <s v="DS-13180"/>
    <s v="David Smith"/>
    <s v="Corporate"/>
    <s v="United States"/>
    <x v="10"/>
    <x v="9"/>
    <n v="19140"/>
    <s v="East"/>
    <s v="OFF-ST-10002301"/>
    <s v="Office Supplies"/>
    <s v="Storage"/>
    <s v="Tennsco Commercial Shelving"/>
    <x v="2604"/>
    <n v="2"/>
    <n v="0.2"/>
    <n v="-7.7292000000000041"/>
  </r>
  <r>
    <n v="7368"/>
    <s v="CA-2016-127243"/>
    <d v="2016-11-28T00:00:00"/>
    <d v="2016-12-04T00:00:00"/>
    <s v="Standard Class"/>
    <s v="DS-13180"/>
    <s v="David Smith"/>
    <s v="Corporate"/>
    <s v="United States"/>
    <x v="10"/>
    <x v="9"/>
    <n v="19140"/>
    <s v="East"/>
    <s v="FUR-CH-10002647"/>
    <s v="Furniture"/>
    <s v="Chairs"/>
    <s v="Situations Contoured Folding Chairs, 4/Set"/>
    <x v="2548"/>
    <n v="7"/>
    <n v="0.3"/>
    <n v="-24.842999999999961"/>
  </r>
  <r>
    <n v="7369"/>
    <s v="CA-2017-161851"/>
    <d v="2017-04-15T00:00:00"/>
    <d v="2017-04-17T00:00:00"/>
    <s v="First Class"/>
    <s v="BP-11095"/>
    <s v="Bart Pistole"/>
    <s v="Corporate"/>
    <s v="United States"/>
    <x v="100"/>
    <x v="2"/>
    <n v="33180"/>
    <s v="South"/>
    <s v="OFF-BI-10004654"/>
    <s v="Office Supplies"/>
    <s v="Binders"/>
    <s v="VariCap6 Expandable Binder"/>
    <x v="4937"/>
    <n v="3"/>
    <n v="0.7"/>
    <n v="-11.936999999999998"/>
  </r>
  <r>
    <n v="7370"/>
    <s v="CA-2015-110345"/>
    <d v="2015-03-09T00:00:00"/>
    <d v="2015-03-11T00:00:00"/>
    <s v="Second Class"/>
    <s v="TG-21310"/>
    <s v="Toby Gnade"/>
    <s v="Consumer"/>
    <s v="United States"/>
    <x v="253"/>
    <x v="3"/>
    <n v="27604"/>
    <s v="South"/>
    <s v="OFF-LA-10001175"/>
    <s v="Office Supplies"/>
    <s v="Labels"/>
    <s v="Avery 514"/>
    <x v="877"/>
    <n v="2"/>
    <n v="0.2"/>
    <n v="1.6704000000000001"/>
  </r>
  <r>
    <n v="7371"/>
    <s v="CA-2014-107769"/>
    <d v="2014-10-28T00:00:00"/>
    <d v="2014-11-01T00:00:00"/>
    <s v="Standard Class"/>
    <s v="BT-11395"/>
    <s v="Bill Tyler"/>
    <s v="Corporate"/>
    <s v="United States"/>
    <x v="495"/>
    <x v="41"/>
    <n v="67846"/>
    <s v="Central"/>
    <s v="TEC-PH-10001336"/>
    <s v="Technology"/>
    <s v="Phones"/>
    <s v="Digium D40 VoIP phone"/>
    <x v="2052"/>
    <n v="2"/>
    <n v="0"/>
    <n v="74.8142"/>
  </r>
  <r>
    <n v="7372"/>
    <s v="US-2017-123862"/>
    <d v="2017-01-07T00:00:00"/>
    <d v="2017-01-09T00:00:00"/>
    <s v="Second Class"/>
    <s v="JF-15190"/>
    <s v="Jamie Frazer"/>
    <s v="Consumer"/>
    <s v="United States"/>
    <x v="85"/>
    <x v="1"/>
    <n v="90805"/>
    <s v="West"/>
    <s v="OFF-ST-10000760"/>
    <s v="Office Supplies"/>
    <s v="Storage"/>
    <s v="Eldon Fold 'N Roll Cart System"/>
    <x v="4938"/>
    <n v="11"/>
    <n v="0"/>
    <n v="44.596199999999996"/>
  </r>
  <r>
    <n v="7373"/>
    <s v="US-2017-123862"/>
    <d v="2017-01-07T00:00:00"/>
    <d v="2017-01-09T00:00:00"/>
    <s v="Second Class"/>
    <s v="JF-15190"/>
    <s v="Jamie Frazer"/>
    <s v="Consumer"/>
    <s v="United States"/>
    <x v="85"/>
    <x v="1"/>
    <n v="90805"/>
    <s v="West"/>
    <s v="OFF-ST-10002301"/>
    <s v="Office Supplies"/>
    <s v="Storage"/>
    <s v="Tennsco Commercial Shelving"/>
    <x v="4939"/>
    <n v="3"/>
    <n v="0"/>
    <n v="0.61019999999999541"/>
  </r>
  <r>
    <n v="7374"/>
    <s v="US-2017-123862"/>
    <d v="2017-01-07T00:00:00"/>
    <d v="2017-01-09T00:00:00"/>
    <s v="Second Class"/>
    <s v="JF-15190"/>
    <s v="Jamie Frazer"/>
    <s v="Consumer"/>
    <s v="United States"/>
    <x v="85"/>
    <x v="1"/>
    <n v="90805"/>
    <s v="West"/>
    <s v="OFF-SU-10004884"/>
    <s v="Office Supplies"/>
    <s v="Supplies"/>
    <s v="Acme Galleria Hot Forged Steel Scissors with Colored Handles"/>
    <x v="4940"/>
    <n v="7"/>
    <n v="0"/>
    <n v="31.931899999999988"/>
  </r>
  <r>
    <n v="7375"/>
    <s v="US-2017-123862"/>
    <d v="2017-01-07T00:00:00"/>
    <d v="2017-01-09T00:00:00"/>
    <s v="Second Class"/>
    <s v="JF-15190"/>
    <s v="Jamie Frazer"/>
    <s v="Consumer"/>
    <s v="United States"/>
    <x v="85"/>
    <x v="1"/>
    <n v="90805"/>
    <s v="West"/>
    <s v="OFF-FA-10003112"/>
    <s v="Office Supplies"/>
    <s v="Fasteners"/>
    <s v="Staples"/>
    <x v="2837"/>
    <n v="1"/>
    <n v="0"/>
    <n v="3.5504999999999995"/>
  </r>
  <r>
    <n v="7376"/>
    <s v="CA-2017-100580"/>
    <d v="2017-08-13T00:00:00"/>
    <d v="2017-08-20T00:00:00"/>
    <s v="Standard Class"/>
    <s v="MK-17905"/>
    <s v="Michael Kennedy"/>
    <s v="Corporate"/>
    <s v="United States"/>
    <x v="70"/>
    <x v="1"/>
    <n v="92037"/>
    <s v="West"/>
    <s v="OFF-BI-10000069"/>
    <s v="Office Supplies"/>
    <s v="Binders"/>
    <s v="GBC Prepunched Paper, 19-Hole, for Binding Systems, 24-lb"/>
    <x v="4941"/>
    <n v="3"/>
    <n v="0.2"/>
    <n v="11.707799999999995"/>
  </r>
  <r>
    <n v="7377"/>
    <s v="US-2017-145597"/>
    <d v="2017-11-02T00:00:00"/>
    <d v="2017-11-05T00:00:00"/>
    <s v="First Class"/>
    <s v="GG-14650"/>
    <s v="Greg Guthrie"/>
    <s v="Corporate"/>
    <s v="United States"/>
    <x v="41"/>
    <x v="10"/>
    <n v="61701"/>
    <s v="Central"/>
    <s v="OFF-AR-10001958"/>
    <s v="Office Supplies"/>
    <s v="Art"/>
    <s v="Stanley Bostitch Contemporary Electric Pencil Sharpeners"/>
    <x v="4942"/>
    <n v="4"/>
    <n v="0.2"/>
    <n v="5.4336000000000002"/>
  </r>
  <r>
    <n v="7378"/>
    <s v="CA-2014-132787"/>
    <d v="2014-09-19T00:00:00"/>
    <d v="2014-09-23T00:00:00"/>
    <s v="Standard Class"/>
    <s v="MC-18130"/>
    <s v="Mike Caudle"/>
    <s v="Corporate"/>
    <s v="United States"/>
    <x v="4"/>
    <x v="4"/>
    <n v="98115"/>
    <s v="West"/>
    <s v="OFF-ST-10001321"/>
    <s v="Office Supplies"/>
    <s v="Storage"/>
    <s v="Decoflex Hanging Personal Folder File, Blue"/>
    <x v="451"/>
    <n v="6"/>
    <n v="0"/>
    <n v="24.980400000000007"/>
  </r>
  <r>
    <n v="7379"/>
    <s v="CA-2015-136224"/>
    <d v="2015-05-31T00:00:00"/>
    <d v="2015-05-31T00:00:00"/>
    <s v="Same Day"/>
    <s v="ML-18265"/>
    <s v="Muhammed Lee"/>
    <s v="Consumer"/>
    <s v="United States"/>
    <x v="115"/>
    <x v="3"/>
    <n v="28314"/>
    <s v="South"/>
    <s v="OFF-AR-10003504"/>
    <s v="Office Supplies"/>
    <s v="Art"/>
    <s v="Newell 347"/>
    <x v="1518"/>
    <n v="3"/>
    <n v="0.2"/>
    <n v="1.1555999999999984"/>
  </r>
  <r>
    <n v="7380"/>
    <s v="CA-2016-105732"/>
    <d v="2016-09-13T00:00:00"/>
    <d v="2016-09-18T00:00:00"/>
    <s v="Standard Class"/>
    <s v="AG-10270"/>
    <s v="Alejandro Grove"/>
    <s v="Consumer"/>
    <s v="United States"/>
    <x v="155"/>
    <x v="8"/>
    <n v="68104"/>
    <s v="Central"/>
    <s v="OFF-ST-10000419"/>
    <s v="Office Supplies"/>
    <s v="Storage"/>
    <s v="Rogers Jumbo File, Granite"/>
    <x v="1360"/>
    <n v="3"/>
    <n v="0"/>
    <n v="0.4073999999999991"/>
  </r>
  <r>
    <n v="7381"/>
    <s v="CA-2016-105732"/>
    <d v="2016-09-13T00:00:00"/>
    <d v="2016-09-18T00:00:00"/>
    <s v="Standard Class"/>
    <s v="AG-10270"/>
    <s v="Alejandro Grove"/>
    <s v="Consumer"/>
    <s v="United States"/>
    <x v="155"/>
    <x v="8"/>
    <n v="68104"/>
    <s v="Central"/>
    <s v="OFF-LA-10004559"/>
    <s v="Office Supplies"/>
    <s v="Labels"/>
    <s v="Avery 49"/>
    <x v="936"/>
    <n v="5"/>
    <n v="0"/>
    <n v="7.056"/>
  </r>
  <r>
    <n v="7382"/>
    <s v="CA-2016-105732"/>
    <d v="2016-09-13T00:00:00"/>
    <d v="2016-09-18T00:00:00"/>
    <s v="Standard Class"/>
    <s v="AG-10270"/>
    <s v="Alejandro Grove"/>
    <s v="Consumer"/>
    <s v="United States"/>
    <x v="155"/>
    <x v="8"/>
    <n v="68104"/>
    <s v="Central"/>
    <s v="TEC-PH-10001644"/>
    <s v="Technology"/>
    <s v="Phones"/>
    <s v="BlueLounge Milo Smartphone Stand, White/Metallic"/>
    <x v="179"/>
    <n v="5"/>
    <n v="0"/>
    <n v="41.986000000000004"/>
  </r>
  <r>
    <n v="7383"/>
    <s v="CA-2016-105732"/>
    <d v="2016-09-13T00:00:00"/>
    <d v="2016-09-18T00:00:00"/>
    <s v="Standard Class"/>
    <s v="AG-10270"/>
    <s v="Alejandro Grove"/>
    <s v="Consumer"/>
    <s v="United States"/>
    <x v="155"/>
    <x v="8"/>
    <n v="68104"/>
    <s v="Central"/>
    <s v="OFF-SU-10004782"/>
    <s v="Office Supplies"/>
    <s v="Supplies"/>
    <s v="Elite 5&quot; Scissors"/>
    <x v="2952"/>
    <n v="2"/>
    <n v="0"/>
    <n v="5.0699999999999985"/>
  </r>
  <r>
    <n v="7384"/>
    <s v="CA-2016-105732"/>
    <d v="2016-09-13T00:00:00"/>
    <d v="2016-09-18T00:00:00"/>
    <s v="Standard Class"/>
    <s v="AG-10270"/>
    <s v="Alejandro Grove"/>
    <s v="Consumer"/>
    <s v="United States"/>
    <x v="155"/>
    <x v="8"/>
    <n v="68104"/>
    <s v="Central"/>
    <s v="OFF-PA-10002250"/>
    <s v="Office Supplies"/>
    <s v="Paper"/>
    <s v="Things To Do Today Pad"/>
    <x v="1215"/>
    <n v="3"/>
    <n v="0"/>
    <n v="8.4527999999999999"/>
  </r>
  <r>
    <n v="7385"/>
    <s v="CA-2016-105732"/>
    <d v="2016-09-13T00:00:00"/>
    <d v="2016-09-18T00:00:00"/>
    <s v="Standard Class"/>
    <s v="AG-10270"/>
    <s v="Alejandro Grove"/>
    <s v="Consumer"/>
    <s v="United States"/>
    <x v="155"/>
    <x v="8"/>
    <n v="68104"/>
    <s v="Central"/>
    <s v="OFF-AP-10001394"/>
    <s v="Office Supplies"/>
    <s v="Appliances"/>
    <s v="Harmony Air Purifier"/>
    <x v="4943"/>
    <n v="2"/>
    <n v="0"/>
    <n v="136.07999999999998"/>
  </r>
  <r>
    <n v="7386"/>
    <s v="CA-2016-105732"/>
    <d v="2016-09-13T00:00:00"/>
    <d v="2016-09-18T00:00:00"/>
    <s v="Standard Class"/>
    <s v="AG-10270"/>
    <s v="Alejandro Grove"/>
    <s v="Consumer"/>
    <s v="United States"/>
    <x v="155"/>
    <x v="8"/>
    <n v="68104"/>
    <s v="Central"/>
    <s v="OFF-PA-10001838"/>
    <s v="Office Supplies"/>
    <s v="Paper"/>
    <s v="Adams Telephone Message Book W/Dividers/Space For Phone Numbers, 5 1/4&quot;X8 1/2&quot;, 300/Messages"/>
    <x v="4634"/>
    <n v="3"/>
    <n v="0"/>
    <n v="8.6435999999999993"/>
  </r>
  <r>
    <n v="7387"/>
    <s v="CA-2016-105732"/>
    <d v="2016-09-13T00:00:00"/>
    <d v="2016-09-18T00:00:00"/>
    <s v="Standard Class"/>
    <s v="AG-10270"/>
    <s v="Alejandro Grove"/>
    <s v="Consumer"/>
    <s v="United States"/>
    <x v="155"/>
    <x v="8"/>
    <n v="68104"/>
    <s v="Central"/>
    <s v="OFF-ST-10004340"/>
    <s v="Office Supplies"/>
    <s v="Storage"/>
    <s v="Fellowes Mobile File Cart, Black"/>
    <x v="3106"/>
    <n v="6"/>
    <n v="0"/>
    <n v="100.73160000000001"/>
  </r>
  <r>
    <n v="7388"/>
    <s v="CA-2016-105732"/>
    <d v="2016-09-13T00:00:00"/>
    <d v="2016-09-18T00:00:00"/>
    <s v="Standard Class"/>
    <s v="AG-10270"/>
    <s v="Alejandro Grove"/>
    <s v="Consumer"/>
    <s v="United States"/>
    <x v="155"/>
    <x v="8"/>
    <n v="68104"/>
    <s v="Central"/>
    <s v="FUR-FU-10003664"/>
    <s v="Furniture"/>
    <s v="Furnishings"/>
    <s v="Electrix Architect's Clamp-On Swing Arm Lamp, Black"/>
    <x v="4944"/>
    <n v="14"/>
    <n v="0"/>
    <n v="387.56759999999986"/>
  </r>
  <r>
    <n v="7389"/>
    <s v="CA-2016-105732"/>
    <d v="2016-09-13T00:00:00"/>
    <d v="2016-09-18T00:00:00"/>
    <s v="Standard Class"/>
    <s v="AG-10270"/>
    <s v="Alejandro Grove"/>
    <s v="Consumer"/>
    <s v="United States"/>
    <x v="155"/>
    <x v="8"/>
    <n v="68104"/>
    <s v="Central"/>
    <s v="TEC-PH-10004897"/>
    <s v="Technology"/>
    <s v="Phones"/>
    <s v="Mediabridge Sport Armband iPhone 5s"/>
    <x v="2065"/>
    <n v="3"/>
    <n v="0"/>
    <n v="0.29969999999999963"/>
  </r>
  <r>
    <n v="7390"/>
    <s v="CA-2017-108035"/>
    <d v="2017-11-29T00:00:00"/>
    <d v="2017-12-03T00:00:00"/>
    <s v="Standard Class"/>
    <s v="TT-21070"/>
    <s v="Ted Trevino"/>
    <s v="Consumer"/>
    <s v="United States"/>
    <x v="346"/>
    <x v="18"/>
    <n v="37421"/>
    <s v="South"/>
    <s v="FUR-CH-10000454"/>
    <s v="Furniture"/>
    <s v="Chairs"/>
    <s v="Hon Deluxe Fabric Upholstered Stacking Chairs, Rounded Back"/>
    <x v="4945"/>
    <n v="2"/>
    <n v="0.2"/>
    <n v="48.795999999999978"/>
  </r>
  <r>
    <n v="7391"/>
    <s v="CA-2017-108035"/>
    <d v="2017-11-29T00:00:00"/>
    <d v="2017-12-03T00:00:00"/>
    <s v="Standard Class"/>
    <s v="TT-21070"/>
    <s v="Ted Trevino"/>
    <s v="Consumer"/>
    <s v="United States"/>
    <x v="346"/>
    <x v="18"/>
    <n v="37421"/>
    <s v="South"/>
    <s v="FUR-FU-10004017"/>
    <s v="Furniture"/>
    <s v="Furnishings"/>
    <s v="Executive Impressions 13&quot; Chairman Wall Clock"/>
    <x v="4946"/>
    <n v="5"/>
    <n v="0.2"/>
    <n v="19.034999999999989"/>
  </r>
  <r>
    <n v="7392"/>
    <s v="CA-2017-160031"/>
    <d v="2017-12-04T00:00:00"/>
    <d v="2017-12-07T00:00:00"/>
    <s v="Second Class"/>
    <s v="LT-16765"/>
    <s v="Larry Tron"/>
    <s v="Consumer"/>
    <s v="United States"/>
    <x v="54"/>
    <x v="24"/>
    <n v="45014"/>
    <s v="East"/>
    <s v="OFF-PA-10000241"/>
    <s v="Office Supplies"/>
    <s v="Paper"/>
    <s v="IBM Multi-Purpose Copy Paper, 8 1/2 x 11&quot;, Case"/>
    <x v="1355"/>
    <n v="3"/>
    <n v="0.2"/>
    <n v="23.234999999999992"/>
  </r>
  <r>
    <n v="7393"/>
    <s v="CA-2017-147844"/>
    <d v="2017-05-02T00:00:00"/>
    <d v="2017-05-06T00:00:00"/>
    <s v="Standard Class"/>
    <s v="DD-13570"/>
    <s v="Dorothy Dickinson"/>
    <s v="Consumer"/>
    <s v="United States"/>
    <x v="1"/>
    <x v="1"/>
    <n v="90049"/>
    <s v="West"/>
    <s v="OFF-PA-10003016"/>
    <s v="Office Supplies"/>
    <s v="Paper"/>
    <s v="Adams &quot;While You Were Out&quot; Message Pads"/>
    <x v="2236"/>
    <n v="5"/>
    <n v="0"/>
    <n v="7.0649999999999995"/>
  </r>
  <r>
    <n v="7394"/>
    <s v="CA-2017-147844"/>
    <d v="2017-05-02T00:00:00"/>
    <d v="2017-05-06T00:00:00"/>
    <s v="Standard Class"/>
    <s v="DD-13570"/>
    <s v="Dorothy Dickinson"/>
    <s v="Consumer"/>
    <s v="United States"/>
    <x v="1"/>
    <x v="1"/>
    <n v="90049"/>
    <s v="West"/>
    <s v="OFF-AR-10001615"/>
    <s v="Office Supplies"/>
    <s v="Art"/>
    <s v="Newell 34"/>
    <x v="426"/>
    <n v="3"/>
    <n v="0"/>
    <n v="15.475200000000001"/>
  </r>
  <r>
    <n v="7395"/>
    <s v="CA-2017-147844"/>
    <d v="2017-05-02T00:00:00"/>
    <d v="2017-05-06T00:00:00"/>
    <s v="Standard Class"/>
    <s v="DD-13570"/>
    <s v="Dorothy Dickinson"/>
    <s v="Consumer"/>
    <s v="United States"/>
    <x v="1"/>
    <x v="1"/>
    <n v="90049"/>
    <s v="West"/>
    <s v="OFF-PA-10002713"/>
    <s v="Office Supplies"/>
    <s v="Paper"/>
    <s v="Adams Phone Message Book, 200 Message Capacity, 8 1/16” x 11”"/>
    <x v="343"/>
    <n v="5"/>
    <n v="0"/>
    <n v="15.823999999999998"/>
  </r>
  <r>
    <n v="7396"/>
    <s v="CA-2016-110975"/>
    <d v="2016-12-25T00:00:00"/>
    <d v="2016-12-30T00:00:00"/>
    <s v="Standard Class"/>
    <s v="DB-12970"/>
    <s v="Darren Budd"/>
    <s v="Corporate"/>
    <s v="United States"/>
    <x v="20"/>
    <x v="15"/>
    <n v="10024"/>
    <s v="East"/>
    <s v="FUR-TA-10002958"/>
    <s v="Furniture"/>
    <s v="Tables"/>
    <s v="Bevis Oval Conference Table, Walnut"/>
    <x v="4203"/>
    <n v="2"/>
    <n v="0.4"/>
    <n v="-120.05080000000007"/>
  </r>
  <r>
    <n v="7397"/>
    <s v="CA-2016-110975"/>
    <d v="2016-12-25T00:00:00"/>
    <d v="2016-12-30T00:00:00"/>
    <s v="Standard Class"/>
    <s v="DB-12970"/>
    <s v="Darren Budd"/>
    <s v="Corporate"/>
    <s v="United States"/>
    <x v="20"/>
    <x v="15"/>
    <n v="10024"/>
    <s v="East"/>
    <s v="FUR-CH-10003746"/>
    <s v="Furniture"/>
    <s v="Chairs"/>
    <s v="Hon 4070 Series Pagoda Round Back Stacking Chairs"/>
    <x v="4947"/>
    <n v="3"/>
    <n v="0.1"/>
    <n v="173.32919999999999"/>
  </r>
  <r>
    <n v="7398"/>
    <s v="CA-2014-141649"/>
    <d v="2014-09-30T00:00:00"/>
    <d v="2014-09-30T00:00:00"/>
    <s v="Same Day"/>
    <s v="DM-12955"/>
    <s v="Dario Medina"/>
    <s v="Corporate"/>
    <s v="United States"/>
    <x v="54"/>
    <x v="24"/>
    <n v="45014"/>
    <s v="East"/>
    <s v="OFF-AP-10003217"/>
    <s v="Office Supplies"/>
    <s v="Appliances"/>
    <s v="Eureka Sanitaire  Commercial Upright"/>
    <x v="4948"/>
    <n v="6"/>
    <n v="0.2"/>
    <n v="59.655599999999993"/>
  </r>
  <r>
    <n v="7399"/>
    <s v="CA-2014-124807"/>
    <d v="2014-07-12T00:00:00"/>
    <d v="2014-07-15T00:00:00"/>
    <s v="Second Class"/>
    <s v="ME-17725"/>
    <s v="Max Engle"/>
    <s v="Consumer"/>
    <s v="United States"/>
    <x v="22"/>
    <x v="10"/>
    <n v="60610"/>
    <s v="Central"/>
    <s v="OFF-PA-10001526"/>
    <s v="Office Supplies"/>
    <s v="Paper"/>
    <s v="Xerox 1949"/>
    <x v="4949"/>
    <n v="9"/>
    <n v="0.2"/>
    <n v="12.997800000000003"/>
  </r>
  <r>
    <n v="7400"/>
    <s v="CA-2014-124807"/>
    <d v="2014-07-12T00:00:00"/>
    <d v="2014-07-15T00:00:00"/>
    <s v="Second Class"/>
    <s v="ME-17725"/>
    <s v="Max Engle"/>
    <s v="Consumer"/>
    <s v="United States"/>
    <x v="22"/>
    <x v="10"/>
    <n v="60610"/>
    <s v="Central"/>
    <s v="TEC-AC-10002857"/>
    <s v="Technology"/>
    <s v="Accessories"/>
    <s v="Verbatim 25 GB 6x Blu-ray Single Layer Recordable Disc, 1/Pack"/>
    <x v="4950"/>
    <n v="4"/>
    <n v="0.2"/>
    <n v="3.2779999999999987"/>
  </r>
  <r>
    <n v="7401"/>
    <s v="CA-2016-110009"/>
    <d v="2016-09-08T00:00:00"/>
    <d v="2016-09-13T00:00:00"/>
    <s v="Standard Class"/>
    <s v="TR-21325"/>
    <s v="Toby Ritter"/>
    <s v="Consumer"/>
    <s v="United States"/>
    <x v="4"/>
    <x v="4"/>
    <n v="98103"/>
    <s v="West"/>
    <s v="FUR-FU-10003039"/>
    <s v="Furniture"/>
    <s v="Furnishings"/>
    <s v="Howard Miller 11-1/2&quot; Diameter Grantwood Wall Clock"/>
    <x v="3579"/>
    <n v="1"/>
    <n v="0"/>
    <n v="14.664200000000001"/>
  </r>
  <r>
    <n v="7402"/>
    <s v="CA-2016-110009"/>
    <d v="2016-09-08T00:00:00"/>
    <d v="2016-09-13T00:00:00"/>
    <s v="Standard Class"/>
    <s v="TR-21325"/>
    <s v="Toby Ritter"/>
    <s v="Consumer"/>
    <s v="United States"/>
    <x v="4"/>
    <x v="4"/>
    <n v="98103"/>
    <s v="West"/>
    <s v="OFF-PA-10002615"/>
    <s v="Office Supplies"/>
    <s v="Paper"/>
    <s v="Ampad Gold Fibre Wirebound Steno Books, 6&quot; x 9&quot;, Gregg Ruled"/>
    <x v="4951"/>
    <n v="7"/>
    <n v="0"/>
    <n v="14.200199999999999"/>
  </r>
  <r>
    <n v="7403"/>
    <s v="CA-2017-168172"/>
    <d v="2017-08-06T00:00:00"/>
    <d v="2017-08-10T00:00:00"/>
    <s v="Standard Class"/>
    <s v="SH-20395"/>
    <s v="Shahid Hopkins"/>
    <s v="Consumer"/>
    <s v="United States"/>
    <x v="20"/>
    <x v="15"/>
    <n v="10011"/>
    <s v="East"/>
    <s v="OFF-SU-10002573"/>
    <s v="Office Supplies"/>
    <s v="Supplies"/>
    <s v="Acme 10&quot; Easy Grip Assistive Scissors"/>
    <x v="378"/>
    <n v="4"/>
    <n v="0"/>
    <n v="21.035999999999994"/>
  </r>
  <r>
    <n v="7404"/>
    <s v="CA-2015-100146"/>
    <d v="2015-05-14T00:00:00"/>
    <d v="2015-05-19T00:00:00"/>
    <s v="Standard Class"/>
    <s v="CB-12535"/>
    <s v="Claudia Bergmann"/>
    <s v="Corporate"/>
    <s v="United States"/>
    <x v="491"/>
    <x v="1"/>
    <n v="93010"/>
    <s v="West"/>
    <s v="FUR-BO-10004015"/>
    <s v="Furniture"/>
    <s v="Bookcases"/>
    <s v="Bush Andora Bookcase, Maple/Graphite Gray Finish"/>
    <x v="4952"/>
    <n v="5"/>
    <n v="0.15"/>
    <n v="41.996499999999941"/>
  </r>
  <r>
    <n v="7405"/>
    <s v="CA-2015-100146"/>
    <d v="2015-05-14T00:00:00"/>
    <d v="2015-05-19T00:00:00"/>
    <s v="Standard Class"/>
    <s v="CB-12535"/>
    <s v="Claudia Bergmann"/>
    <s v="Corporate"/>
    <s v="United States"/>
    <x v="491"/>
    <x v="1"/>
    <n v="93010"/>
    <s v="West"/>
    <s v="FUR-FU-10001979"/>
    <s v="Furniture"/>
    <s v="Furnishings"/>
    <s v="Dana Halogen Swing-Arm Architect Lamp"/>
    <x v="4953"/>
    <n v="3"/>
    <n v="0"/>
    <n v="34.414800000000007"/>
  </r>
  <r>
    <n v="7406"/>
    <s v="CA-2015-100146"/>
    <d v="2015-05-14T00:00:00"/>
    <d v="2015-05-19T00:00:00"/>
    <s v="Standard Class"/>
    <s v="CB-12535"/>
    <s v="Claudia Bergmann"/>
    <s v="Corporate"/>
    <s v="United States"/>
    <x v="491"/>
    <x v="1"/>
    <n v="93010"/>
    <s v="West"/>
    <s v="FUR-CH-10003833"/>
    <s v="Furniture"/>
    <s v="Chairs"/>
    <s v="Novimex Fabric Task Chair"/>
    <x v="1923"/>
    <n v="2"/>
    <n v="0.2"/>
    <n v="-6.0980000000000025"/>
  </r>
  <r>
    <n v="7407"/>
    <s v="CA-2015-100146"/>
    <d v="2015-05-14T00:00:00"/>
    <d v="2015-05-19T00:00:00"/>
    <s v="Standard Class"/>
    <s v="CB-12535"/>
    <s v="Claudia Bergmann"/>
    <s v="Corporate"/>
    <s v="United States"/>
    <x v="491"/>
    <x v="1"/>
    <n v="93010"/>
    <s v="West"/>
    <s v="FUR-CH-10004495"/>
    <s v="Furniture"/>
    <s v="Chairs"/>
    <s v="Global Leather and Oak Executive Chair, Black"/>
    <x v="946"/>
    <n v="3"/>
    <n v="0.2"/>
    <n v="81.264599999999916"/>
  </r>
  <r>
    <n v="7408"/>
    <s v="CA-2017-152079"/>
    <d v="2017-01-20T00:00:00"/>
    <d v="2017-01-21T00:00:00"/>
    <s v="First Class"/>
    <s v="ML-17410"/>
    <s v="Maris LaWare"/>
    <s v="Consumer"/>
    <s v="United States"/>
    <x v="22"/>
    <x v="10"/>
    <n v="60653"/>
    <s v="Central"/>
    <s v="OFF-LA-10001613"/>
    <s v="Office Supplies"/>
    <s v="Labels"/>
    <s v="Avery File Folder Labels"/>
    <x v="132"/>
    <n v="5"/>
    <n v="0.2"/>
    <n v="4.1760000000000002"/>
  </r>
  <r>
    <n v="7409"/>
    <s v="CA-2016-129728"/>
    <d v="2016-05-30T00:00:00"/>
    <d v="2016-06-06T00:00:00"/>
    <s v="Standard Class"/>
    <s v="JG-15310"/>
    <s v="Jason Gross"/>
    <s v="Corporate"/>
    <s v="United States"/>
    <x v="1"/>
    <x v="1"/>
    <n v="90032"/>
    <s v="West"/>
    <s v="FUR-FU-10003247"/>
    <s v="Furniture"/>
    <s v="Furnishings"/>
    <s v="36X48 HARDFLOOR CHAIRMAT"/>
    <x v="4954"/>
    <n v="8"/>
    <n v="0"/>
    <n v="11.748799999999989"/>
  </r>
  <r>
    <n v="7410"/>
    <s v="CA-2014-121769"/>
    <d v="2014-04-08T00:00:00"/>
    <d v="2014-04-12T00:00:00"/>
    <s v="Standard Class"/>
    <s v="JS-15880"/>
    <s v="John Stevenson"/>
    <s v="Consumer"/>
    <s v="United States"/>
    <x v="167"/>
    <x v="24"/>
    <n v="43615"/>
    <s v="East"/>
    <s v="FUR-TA-10004442"/>
    <s v="Furniture"/>
    <s v="Tables"/>
    <s v="Riverside Furniture Stanwyck Manor Table Series"/>
    <x v="4955"/>
    <n v="1"/>
    <n v="0.4"/>
    <n v="-94.660500000000013"/>
  </r>
  <r>
    <n v="7411"/>
    <s v="CA-2014-103058"/>
    <d v="2014-07-23T00:00:00"/>
    <d v="2014-07-24T00:00:00"/>
    <s v="First Class"/>
    <s v="AG-10270"/>
    <s v="Alejandro Grove"/>
    <s v="Consumer"/>
    <s v="United States"/>
    <x v="20"/>
    <x v="15"/>
    <n v="10011"/>
    <s v="East"/>
    <s v="TEC-AC-10001314"/>
    <s v="Technology"/>
    <s v="Accessories"/>
    <s v="Case Logic 2.4GHz Wireless Keyboard"/>
    <x v="2622"/>
    <n v="2"/>
    <n v="0"/>
    <n v="7.9983999999999895"/>
  </r>
  <r>
    <n v="7412"/>
    <s v="CA-2017-121125"/>
    <d v="2017-05-30T00:00:00"/>
    <d v="2017-06-03T00:00:00"/>
    <s v="Standard Class"/>
    <s v="MG-17890"/>
    <s v="Michael Granlund"/>
    <s v="Home Office"/>
    <s v="United States"/>
    <x v="241"/>
    <x v="21"/>
    <n v="97224"/>
    <s v="West"/>
    <s v="TEC-PH-10001619"/>
    <s v="Technology"/>
    <s v="Phones"/>
    <s v="LG G3"/>
    <x v="2403"/>
    <n v="1"/>
    <n v="0.2"/>
    <n v="17.639099999999985"/>
  </r>
  <r>
    <n v="7413"/>
    <s v="CA-2017-121125"/>
    <d v="2017-05-30T00:00:00"/>
    <d v="2017-06-03T00:00:00"/>
    <s v="Standard Class"/>
    <s v="MG-17890"/>
    <s v="Michael Granlund"/>
    <s v="Home Office"/>
    <s v="United States"/>
    <x v="241"/>
    <x v="21"/>
    <n v="97224"/>
    <s v="West"/>
    <s v="TEC-AC-10002323"/>
    <s v="Technology"/>
    <s v="Accessories"/>
    <s v="SanDisk Ultra 32 GB MicroSDHC Class 10 Memory Card"/>
    <x v="1442"/>
    <n v="2"/>
    <n v="0.2"/>
    <n v="-3.0939999999999994"/>
  </r>
  <r>
    <n v="7414"/>
    <s v="CA-2017-121125"/>
    <d v="2017-05-30T00:00:00"/>
    <d v="2017-06-03T00:00:00"/>
    <s v="Standard Class"/>
    <s v="MG-17890"/>
    <s v="Michael Granlund"/>
    <s v="Home Office"/>
    <s v="United States"/>
    <x v="241"/>
    <x v="21"/>
    <n v="97224"/>
    <s v="West"/>
    <s v="FUR-FU-10000820"/>
    <s v="Furniture"/>
    <s v="Furnishings"/>
    <s v="Tensor Brushed Steel Torchiere Floor Lamp"/>
    <x v="4956"/>
    <n v="1"/>
    <n v="0.2"/>
    <n v="-0.33980000000000032"/>
  </r>
  <r>
    <n v="7415"/>
    <s v="US-2016-114013"/>
    <d v="2016-03-13T00:00:00"/>
    <d v="2016-03-15T00:00:00"/>
    <s v="Second Class"/>
    <s v="SC-20770"/>
    <s v="Stewart Carmichael"/>
    <s v="Corporate"/>
    <s v="United States"/>
    <x v="10"/>
    <x v="9"/>
    <n v="19134"/>
    <s v="East"/>
    <s v="FUR-CH-10004287"/>
    <s v="Furniture"/>
    <s v="Chairs"/>
    <s v="SAFCO Arco Folding Chair"/>
    <x v="4957"/>
    <n v="2"/>
    <n v="0.3"/>
    <n v="-5.5240000000000293"/>
  </r>
  <r>
    <n v="7416"/>
    <s v="US-2016-114013"/>
    <d v="2016-03-13T00:00:00"/>
    <d v="2016-03-15T00:00:00"/>
    <s v="Second Class"/>
    <s v="SC-20770"/>
    <s v="Stewart Carmichael"/>
    <s v="Corporate"/>
    <s v="United States"/>
    <x v="10"/>
    <x v="9"/>
    <n v="19134"/>
    <s v="East"/>
    <s v="TEC-AC-10000474"/>
    <s v="Technology"/>
    <s v="Accessories"/>
    <s v="Kensington Expert Mouse Optical USB Trackball for PC or Mac"/>
    <x v="4958"/>
    <n v="5"/>
    <n v="0.2"/>
    <n v="47.494999999999919"/>
  </r>
  <r>
    <n v="7417"/>
    <s v="US-2016-114013"/>
    <d v="2016-03-13T00:00:00"/>
    <d v="2016-03-15T00:00:00"/>
    <s v="Second Class"/>
    <s v="SC-20770"/>
    <s v="Stewart Carmichael"/>
    <s v="Corporate"/>
    <s v="United States"/>
    <x v="10"/>
    <x v="9"/>
    <n v="19134"/>
    <s v="East"/>
    <s v="TEC-PH-10001494"/>
    <s v="Technology"/>
    <s v="Phones"/>
    <s v="Polycom CX600 IP Phone VoIP phone"/>
    <x v="4959"/>
    <n v="3"/>
    <n v="0.4"/>
    <n v="-116.98049999999998"/>
  </r>
  <r>
    <n v="7418"/>
    <s v="US-2016-114013"/>
    <d v="2016-03-13T00:00:00"/>
    <d v="2016-03-15T00:00:00"/>
    <s v="Second Class"/>
    <s v="SC-20770"/>
    <s v="Stewart Carmichael"/>
    <s v="Corporate"/>
    <s v="United States"/>
    <x v="10"/>
    <x v="9"/>
    <n v="19134"/>
    <s v="East"/>
    <s v="OFF-PA-10004996"/>
    <s v="Office Supplies"/>
    <s v="Paper"/>
    <s v="Speediset Carbonless Redi-Letter 7&quot; x 8 1/2&quot;"/>
    <x v="4960"/>
    <n v="5"/>
    <n v="0.2"/>
    <n v="13.918499999999998"/>
  </r>
  <r>
    <n v="7419"/>
    <s v="US-2016-114013"/>
    <d v="2016-03-13T00:00:00"/>
    <d v="2016-03-15T00:00:00"/>
    <s v="Second Class"/>
    <s v="SC-20770"/>
    <s v="Stewart Carmichael"/>
    <s v="Corporate"/>
    <s v="United States"/>
    <x v="10"/>
    <x v="9"/>
    <n v="19134"/>
    <s v="East"/>
    <s v="OFF-BI-10004318"/>
    <s v="Office Supplies"/>
    <s v="Binders"/>
    <s v="Ibico EB-19 Dual Function Manual Binding System"/>
    <x v="4961"/>
    <n v="1"/>
    <n v="0.7"/>
    <n v="-41.517600000000002"/>
  </r>
  <r>
    <n v="7420"/>
    <s v="US-2016-114013"/>
    <d v="2016-03-13T00:00:00"/>
    <d v="2016-03-15T00:00:00"/>
    <s v="Second Class"/>
    <s v="SC-20770"/>
    <s v="Stewart Carmichael"/>
    <s v="Corporate"/>
    <s v="United States"/>
    <x v="10"/>
    <x v="9"/>
    <n v="19134"/>
    <s v="East"/>
    <s v="OFF-ST-10002574"/>
    <s v="Office Supplies"/>
    <s v="Storage"/>
    <s v="SAFCO Commercial Wire Shelving, Black"/>
    <x v="1197"/>
    <n v="5"/>
    <n v="0.2"/>
    <n v="-138.13999999999999"/>
  </r>
  <r>
    <n v="7421"/>
    <s v="US-2016-114013"/>
    <d v="2016-03-13T00:00:00"/>
    <d v="2016-03-15T00:00:00"/>
    <s v="Second Class"/>
    <s v="SC-20770"/>
    <s v="Stewart Carmichael"/>
    <s v="Corporate"/>
    <s v="United States"/>
    <x v="10"/>
    <x v="9"/>
    <n v="19134"/>
    <s v="East"/>
    <s v="OFF-BI-10002353"/>
    <s v="Office Supplies"/>
    <s v="Binders"/>
    <s v="GBC VeloBind Cover Sets"/>
    <x v="4962"/>
    <n v="5"/>
    <n v="0.7"/>
    <n v="-15.439999999999998"/>
  </r>
  <r>
    <n v="7422"/>
    <s v="US-2016-114013"/>
    <d v="2016-03-13T00:00:00"/>
    <d v="2016-03-15T00:00:00"/>
    <s v="Second Class"/>
    <s v="SC-20770"/>
    <s v="Stewart Carmichael"/>
    <s v="Corporate"/>
    <s v="United States"/>
    <x v="10"/>
    <x v="9"/>
    <n v="19134"/>
    <s v="East"/>
    <s v="OFF-ST-10003641"/>
    <s v="Office Supplies"/>
    <s v="Storage"/>
    <s v="Space Solutions Industrial Galvanized Steel Shelving."/>
    <x v="4963"/>
    <n v="2"/>
    <n v="0.2"/>
    <n v="-28.367999999999984"/>
  </r>
  <r>
    <n v="7423"/>
    <s v="US-2016-114013"/>
    <d v="2016-03-13T00:00:00"/>
    <d v="2016-03-15T00:00:00"/>
    <s v="Second Class"/>
    <s v="SC-20770"/>
    <s v="Stewart Carmichael"/>
    <s v="Corporate"/>
    <s v="United States"/>
    <x v="10"/>
    <x v="9"/>
    <n v="19134"/>
    <s v="East"/>
    <s v="TEC-MA-10001148"/>
    <s v="Technology"/>
    <s v="Machines"/>
    <s v="Okidata MB491 Multifunction Printer"/>
    <x v="4964"/>
    <n v="3"/>
    <n v="0.7"/>
    <n v="-643.70999999999981"/>
  </r>
  <r>
    <n v="7424"/>
    <s v="CA-2017-135069"/>
    <d v="2017-04-10T00:00:00"/>
    <d v="2017-04-14T00:00:00"/>
    <s v="Standard Class"/>
    <s v="BS-11755"/>
    <s v="Bruce Stewart"/>
    <s v="Consumer"/>
    <s v="United States"/>
    <x v="10"/>
    <x v="9"/>
    <n v="19143"/>
    <s v="East"/>
    <s v="OFF-AP-10000026"/>
    <s v="Office Supplies"/>
    <s v="Appliances"/>
    <s v="Tripp Lite Isotel 6 Outlet Surge Protector with Fax/Modem Protection"/>
    <x v="4965"/>
    <n v="4"/>
    <n v="0.2"/>
    <n v="21.949199999999969"/>
  </r>
  <r>
    <n v="7425"/>
    <s v="CA-2017-135069"/>
    <d v="2017-04-10T00:00:00"/>
    <d v="2017-04-14T00:00:00"/>
    <s v="Standard Class"/>
    <s v="BS-11755"/>
    <s v="Bruce Stewart"/>
    <s v="Consumer"/>
    <s v="United States"/>
    <x v="10"/>
    <x v="9"/>
    <n v="19143"/>
    <s v="East"/>
    <s v="FUR-FU-10003878"/>
    <s v="Furniture"/>
    <s v="Furnishings"/>
    <s v="Linden 10&quot; Round Wall Clock, Black"/>
    <x v="4966"/>
    <n v="3"/>
    <n v="0.2"/>
    <n v="6.4176000000000002"/>
  </r>
  <r>
    <n v="7426"/>
    <s v="CA-2016-101693"/>
    <d v="2016-06-25T00:00:00"/>
    <d v="2016-06-27T00:00:00"/>
    <s v="Second Class"/>
    <s v="LC-17140"/>
    <s v="Logan Currie"/>
    <s v="Consumer"/>
    <s v="United States"/>
    <x v="12"/>
    <x v="5"/>
    <n v="77070"/>
    <s v="Central"/>
    <s v="FUR-CH-10001146"/>
    <s v="Furniture"/>
    <s v="Chairs"/>
    <s v="Global Value Mid-Back Manager's Chair, Gray"/>
    <x v="4967"/>
    <n v="2"/>
    <n v="0.3"/>
    <n v="-6.0890000000000057"/>
  </r>
  <r>
    <n v="7427"/>
    <s v="CA-2016-101693"/>
    <d v="2016-06-25T00:00:00"/>
    <d v="2016-06-27T00:00:00"/>
    <s v="Second Class"/>
    <s v="LC-17140"/>
    <s v="Logan Currie"/>
    <s v="Consumer"/>
    <s v="United States"/>
    <x v="12"/>
    <x v="5"/>
    <n v="77070"/>
    <s v="Central"/>
    <s v="FUR-FU-10003919"/>
    <s v="Furniture"/>
    <s v="Furnishings"/>
    <s v="Eldon Executive Woodline II Cherry Finish Desk Accessories"/>
    <x v="4968"/>
    <n v="2"/>
    <n v="0.6"/>
    <n v="-26.169599999999996"/>
  </r>
  <r>
    <n v="7428"/>
    <s v="US-2014-164763"/>
    <d v="2014-03-17T00:00:00"/>
    <d v="2014-03-21T00:00:00"/>
    <s v="Standard Class"/>
    <s v="MH-17440"/>
    <s v="Mark Haberlin"/>
    <s v="Corporate"/>
    <s v="United States"/>
    <x v="25"/>
    <x v="35"/>
    <n v="39212"/>
    <s v="South"/>
    <s v="OFF-BI-10000605"/>
    <s v="Office Supplies"/>
    <s v="Binders"/>
    <s v="Acco Pressboard Covers with Storage Hooks, 9 1/2&quot; x 11&quot;, Executive Red"/>
    <x v="4969"/>
    <n v="3"/>
    <n v="0"/>
    <n v="5.3720999999999997"/>
  </r>
  <r>
    <n v="7429"/>
    <s v="US-2014-164763"/>
    <d v="2014-03-17T00:00:00"/>
    <d v="2014-03-21T00:00:00"/>
    <s v="Standard Class"/>
    <s v="MH-17440"/>
    <s v="Mark Haberlin"/>
    <s v="Corporate"/>
    <s v="United States"/>
    <x v="25"/>
    <x v="35"/>
    <n v="39212"/>
    <s v="South"/>
    <s v="OFF-BI-10000309"/>
    <s v="Office Supplies"/>
    <s v="Binders"/>
    <s v="GBC Twin Loop Wire Binding Elements, 9/16&quot; Spine, Black"/>
    <x v="2690"/>
    <n v="2"/>
    <n v="0"/>
    <n v="14.9156"/>
  </r>
  <r>
    <n v="7430"/>
    <s v="US-2014-164763"/>
    <d v="2014-03-17T00:00:00"/>
    <d v="2014-03-21T00:00:00"/>
    <s v="Standard Class"/>
    <s v="MH-17440"/>
    <s v="Mark Haberlin"/>
    <s v="Corporate"/>
    <s v="United States"/>
    <x v="25"/>
    <x v="35"/>
    <n v="39212"/>
    <s v="South"/>
    <s v="OFF-PA-10003349"/>
    <s v="Office Supplies"/>
    <s v="Paper"/>
    <s v="Xerox 1957"/>
    <x v="91"/>
    <n v="2"/>
    <n v="0"/>
    <n v="6.3504000000000005"/>
  </r>
  <r>
    <n v="7431"/>
    <s v="US-2014-164763"/>
    <d v="2014-03-17T00:00:00"/>
    <d v="2014-03-21T00:00:00"/>
    <s v="Standard Class"/>
    <s v="MH-17440"/>
    <s v="Mark Haberlin"/>
    <s v="Corporate"/>
    <s v="United States"/>
    <x v="25"/>
    <x v="35"/>
    <n v="39212"/>
    <s v="South"/>
    <s v="OFF-PA-10003063"/>
    <s v="Office Supplies"/>
    <s v="Paper"/>
    <s v="EcoTones Memo Sheets"/>
    <x v="4698"/>
    <n v="4"/>
    <n v="0"/>
    <n v="7.68"/>
  </r>
  <r>
    <n v="7432"/>
    <s v="US-2014-164763"/>
    <d v="2014-03-17T00:00:00"/>
    <d v="2014-03-21T00:00:00"/>
    <s v="Standard Class"/>
    <s v="MH-17440"/>
    <s v="Mark Haberlin"/>
    <s v="Corporate"/>
    <s v="United States"/>
    <x v="25"/>
    <x v="35"/>
    <n v="39212"/>
    <s v="South"/>
    <s v="OFF-AP-10003971"/>
    <s v="Office Supplies"/>
    <s v="Appliances"/>
    <s v="Belkin 6 Outlet Metallic Surge Strip"/>
    <x v="4779"/>
    <n v="3"/>
    <n v="0"/>
    <n v="8.4942000000000011"/>
  </r>
  <r>
    <n v="7433"/>
    <s v="CA-2014-161249"/>
    <d v="2014-08-09T00:00:00"/>
    <d v="2014-08-13T00:00:00"/>
    <s v="Standard Class"/>
    <s v="RD-19720"/>
    <s v="Roger Demir"/>
    <s v="Consumer"/>
    <s v="United States"/>
    <x v="42"/>
    <x v="16"/>
    <n v="85023"/>
    <s v="West"/>
    <s v="OFF-FA-10004838"/>
    <s v="Office Supplies"/>
    <s v="Fasteners"/>
    <s v="Super Bands, 12/Pack"/>
    <x v="3870"/>
    <n v="3"/>
    <n v="0.2"/>
    <n v="-0.94859999999999989"/>
  </r>
  <r>
    <n v="7434"/>
    <s v="CA-2014-161249"/>
    <d v="2014-08-09T00:00:00"/>
    <d v="2014-08-13T00:00:00"/>
    <s v="Standard Class"/>
    <s v="RD-19720"/>
    <s v="Roger Demir"/>
    <s v="Consumer"/>
    <s v="United States"/>
    <x v="42"/>
    <x v="16"/>
    <n v="85023"/>
    <s v="West"/>
    <s v="OFF-BI-10001097"/>
    <s v="Office Supplies"/>
    <s v="Binders"/>
    <s v="Avery Hole Reinforcements"/>
    <x v="4970"/>
    <n v="5"/>
    <n v="0.7"/>
    <n v="-6.5414999999999992"/>
  </r>
  <r>
    <n v="7435"/>
    <s v="CA-2015-148180"/>
    <d v="2015-07-26T00:00:00"/>
    <d v="2015-07-31T00:00:00"/>
    <s v="Standard Class"/>
    <s v="BP-11095"/>
    <s v="Bart Pistole"/>
    <s v="Corporate"/>
    <s v="United States"/>
    <x v="475"/>
    <x v="1"/>
    <n v="93030"/>
    <s v="West"/>
    <s v="OFF-BI-10000605"/>
    <s v="Office Supplies"/>
    <s v="Binders"/>
    <s v="Acco Pressboard Covers with Storage Hooks, 9 1/2&quot; x 11&quot;, Executive Red"/>
    <x v="1083"/>
    <n v="3"/>
    <n v="0.2"/>
    <n v="3.0860999999999996"/>
  </r>
  <r>
    <n v="7436"/>
    <s v="CA-2015-148180"/>
    <d v="2015-07-26T00:00:00"/>
    <d v="2015-07-31T00:00:00"/>
    <s v="Standard Class"/>
    <s v="BP-11095"/>
    <s v="Bart Pistole"/>
    <s v="Corporate"/>
    <s v="United States"/>
    <x v="475"/>
    <x v="1"/>
    <n v="93030"/>
    <s v="West"/>
    <s v="OFF-BI-10003314"/>
    <s v="Office Supplies"/>
    <s v="Binders"/>
    <s v="Tuff Stuff Recycled Round Ring Binders"/>
    <x v="4971"/>
    <n v="6"/>
    <n v="0.2"/>
    <n v="8.3867999999999991"/>
  </r>
  <r>
    <n v="7437"/>
    <s v="CA-2015-148180"/>
    <d v="2015-07-26T00:00:00"/>
    <d v="2015-07-31T00:00:00"/>
    <s v="Standard Class"/>
    <s v="BP-11095"/>
    <s v="Bart Pistole"/>
    <s v="Corporate"/>
    <s v="United States"/>
    <x v="475"/>
    <x v="1"/>
    <n v="93030"/>
    <s v="West"/>
    <s v="OFF-AR-10002067"/>
    <s v="Office Supplies"/>
    <s v="Art"/>
    <s v="Newell 334"/>
    <x v="1618"/>
    <n v="5"/>
    <n v="0"/>
    <n v="25.792000000000002"/>
  </r>
  <r>
    <n v="7438"/>
    <s v="CA-2014-165568"/>
    <d v="2014-02-15T00:00:00"/>
    <d v="2014-02-19T00:00:00"/>
    <s v="Standard Class"/>
    <s v="BF-11020"/>
    <s v="Barry Französisch"/>
    <s v="Corporate"/>
    <s v="United States"/>
    <x v="4"/>
    <x v="4"/>
    <n v="98105"/>
    <s v="West"/>
    <s v="OFF-BI-10001031"/>
    <s v="Office Supplies"/>
    <s v="Binders"/>
    <s v="Pressboard Data Binders by Wilson Jones"/>
    <x v="794"/>
    <n v="5"/>
    <n v="0.2"/>
    <n v="7.2089999999999996"/>
  </r>
  <r>
    <n v="7439"/>
    <s v="CA-2015-145457"/>
    <d v="2015-03-24T00:00:00"/>
    <d v="2015-03-27T00:00:00"/>
    <s v="Second Class"/>
    <s v="CP-12085"/>
    <s v="Cathy Prescott"/>
    <s v="Corporate"/>
    <s v="United States"/>
    <x v="386"/>
    <x v="4"/>
    <n v="98042"/>
    <s v="West"/>
    <s v="FUR-FU-10003832"/>
    <s v="Furniture"/>
    <s v="Furnishings"/>
    <s v="Eldon Expressions Punched Metal &amp; Wood Desk Accessories, Black &amp; Cherry"/>
    <x v="4972"/>
    <n v="5"/>
    <n v="0"/>
    <n v="13.132000000000001"/>
  </r>
  <r>
    <n v="7440"/>
    <s v="US-2017-163657"/>
    <d v="2017-09-02T00:00:00"/>
    <d v="2017-09-06T00:00:00"/>
    <s v="Standard Class"/>
    <s v="JL-15235"/>
    <s v="Janet Lee"/>
    <s v="Consumer"/>
    <s v="United States"/>
    <x v="1"/>
    <x v="1"/>
    <n v="90049"/>
    <s v="West"/>
    <s v="OFF-BI-10000138"/>
    <s v="Office Supplies"/>
    <s v="Binders"/>
    <s v="Acco Translucent Poly Ring Binders"/>
    <x v="694"/>
    <n v="5"/>
    <n v="0.2"/>
    <n v="6.5519999999999996"/>
  </r>
  <r>
    <n v="7441"/>
    <s v="US-2017-163657"/>
    <d v="2017-09-02T00:00:00"/>
    <d v="2017-09-06T00:00:00"/>
    <s v="Standard Class"/>
    <s v="JL-15235"/>
    <s v="Janet Lee"/>
    <s v="Consumer"/>
    <s v="United States"/>
    <x v="1"/>
    <x v="1"/>
    <n v="90049"/>
    <s v="West"/>
    <s v="FUR-TA-10004607"/>
    <s v="Furniture"/>
    <s v="Tables"/>
    <s v="Hon 2111 Invitation Series Straight Table"/>
    <x v="4973"/>
    <n v="2"/>
    <n v="0.2"/>
    <n v="-2.9566000000000088"/>
  </r>
  <r>
    <n v="7442"/>
    <s v="CA-2015-120446"/>
    <d v="2015-11-16T00:00:00"/>
    <d v="2015-11-18T00:00:00"/>
    <s v="First Class"/>
    <s v="JG-15805"/>
    <s v="John Grady"/>
    <s v="Corporate"/>
    <s v="United States"/>
    <x v="70"/>
    <x v="1"/>
    <n v="92105"/>
    <s v="West"/>
    <s v="OFF-LA-10003148"/>
    <s v="Office Supplies"/>
    <s v="Labels"/>
    <s v="Avery 51"/>
    <x v="1381"/>
    <n v="3"/>
    <n v="0"/>
    <n v="8.6939999999999991"/>
  </r>
  <r>
    <n v="7443"/>
    <s v="CA-2014-109932"/>
    <d v="2014-12-09T00:00:00"/>
    <d v="2014-12-11T00:00:00"/>
    <s v="First Class"/>
    <s v="VP-21760"/>
    <s v="Victoria Pisteka"/>
    <s v="Corporate"/>
    <s v="United States"/>
    <x v="180"/>
    <x v="5"/>
    <n v="78521"/>
    <s v="Central"/>
    <s v="OFF-PA-10001804"/>
    <s v="Office Supplies"/>
    <s v="Paper"/>
    <s v="Xerox 195"/>
    <x v="1432"/>
    <n v="2"/>
    <n v="0.2"/>
    <n v="3.7407999999999997"/>
  </r>
  <r>
    <n v="7444"/>
    <s v="CA-2014-109932"/>
    <d v="2014-12-09T00:00:00"/>
    <d v="2014-12-11T00:00:00"/>
    <s v="First Class"/>
    <s v="VP-21760"/>
    <s v="Victoria Pisteka"/>
    <s v="Corporate"/>
    <s v="United States"/>
    <x v="180"/>
    <x v="5"/>
    <n v="78521"/>
    <s v="Central"/>
    <s v="OFF-ST-10000036"/>
    <s v="Office Supplies"/>
    <s v="Storage"/>
    <s v="Recycled Data-Pak for Archival Bound Computer Printouts, 12-1/2 x 12-1/2 x 16"/>
    <x v="4974"/>
    <n v="3"/>
    <n v="0.2"/>
    <n v="20.745899999999985"/>
  </r>
  <r>
    <n v="7445"/>
    <s v="CA-2017-127474"/>
    <d v="2017-02-03T00:00:00"/>
    <d v="2017-02-07T00:00:00"/>
    <s v="Second Class"/>
    <s v="RD-19810"/>
    <s v="Ross DeVincentis"/>
    <s v="Home Office"/>
    <s v="United States"/>
    <x v="22"/>
    <x v="10"/>
    <n v="60610"/>
    <s v="Central"/>
    <s v="OFF-PA-10001166"/>
    <s v="Office Supplies"/>
    <s v="Paper"/>
    <s v="Xerox 2"/>
    <x v="1182"/>
    <n v="1"/>
    <n v="0.2"/>
    <n v="1.8144"/>
  </r>
  <r>
    <n v="7446"/>
    <s v="CA-2017-127474"/>
    <d v="2017-02-03T00:00:00"/>
    <d v="2017-02-07T00:00:00"/>
    <s v="Second Class"/>
    <s v="RD-19810"/>
    <s v="Ross DeVincentis"/>
    <s v="Home Office"/>
    <s v="United States"/>
    <x v="22"/>
    <x v="10"/>
    <n v="60610"/>
    <s v="Central"/>
    <s v="OFF-PA-10001033"/>
    <s v="Office Supplies"/>
    <s v="Paper"/>
    <s v="Xerox 1893"/>
    <x v="4975"/>
    <n v="2"/>
    <n v="0.2"/>
    <n v="23.7742"/>
  </r>
  <r>
    <n v="7447"/>
    <s v="CA-2017-127474"/>
    <d v="2017-02-03T00:00:00"/>
    <d v="2017-02-07T00:00:00"/>
    <s v="Second Class"/>
    <s v="RD-19810"/>
    <s v="Ross DeVincentis"/>
    <s v="Home Office"/>
    <s v="United States"/>
    <x v="22"/>
    <x v="10"/>
    <n v="60610"/>
    <s v="Central"/>
    <s v="FUR-FU-10004597"/>
    <s v="Furniture"/>
    <s v="Furnishings"/>
    <s v="Eldon Cleatmat Chair Mats for Medium Pile Carpets"/>
    <x v="500"/>
    <n v="1"/>
    <n v="0.6"/>
    <n v="-26.084999999999994"/>
  </r>
  <r>
    <n v="7448"/>
    <s v="CA-2017-127474"/>
    <d v="2017-02-03T00:00:00"/>
    <d v="2017-02-07T00:00:00"/>
    <s v="Second Class"/>
    <s v="RD-19810"/>
    <s v="Ross DeVincentis"/>
    <s v="Home Office"/>
    <s v="United States"/>
    <x v="22"/>
    <x v="10"/>
    <n v="60610"/>
    <s v="Central"/>
    <s v="OFF-PA-10000418"/>
    <s v="Office Supplies"/>
    <s v="Paper"/>
    <s v="Xerox 189"/>
    <x v="1257"/>
    <n v="5"/>
    <n v="0.2"/>
    <n v="146.79"/>
  </r>
  <r>
    <n v="7449"/>
    <s v="CA-2017-115448"/>
    <d v="2017-11-11T00:00:00"/>
    <d v="2017-11-14T00:00:00"/>
    <s v="First Class"/>
    <s v="MH-18025"/>
    <s v="Michelle Huthwaite"/>
    <s v="Consumer"/>
    <s v="United States"/>
    <x v="289"/>
    <x v="18"/>
    <n v="37918"/>
    <s v="South"/>
    <s v="FUR-FU-10004090"/>
    <s v="Furniture"/>
    <s v="Furnishings"/>
    <s v="Executive Impressions 14&quot; Contract Wall Clock"/>
    <x v="4976"/>
    <n v="5"/>
    <n v="0.2"/>
    <n v="14.449499999999986"/>
  </r>
  <r>
    <n v="7450"/>
    <s v="CA-2017-105669"/>
    <d v="2017-09-17T00:00:00"/>
    <d v="2017-09-22T00:00:00"/>
    <s v="Second Class"/>
    <s v="SJ-20125"/>
    <s v="Sanjit Jacobs"/>
    <s v="Home Office"/>
    <s v="United States"/>
    <x v="12"/>
    <x v="5"/>
    <n v="77036"/>
    <s v="Central"/>
    <s v="OFF-AR-10000390"/>
    <s v="Office Supplies"/>
    <s v="Art"/>
    <s v="Newell Chalk Holder"/>
    <x v="4541"/>
    <n v="3"/>
    <n v="0.2"/>
    <n v="3.2213999999999996"/>
  </r>
  <r>
    <n v="7451"/>
    <s v="CA-2017-105669"/>
    <d v="2017-09-17T00:00:00"/>
    <d v="2017-09-22T00:00:00"/>
    <s v="Second Class"/>
    <s v="SJ-20125"/>
    <s v="Sanjit Jacobs"/>
    <s v="Home Office"/>
    <s v="United States"/>
    <x v="12"/>
    <x v="5"/>
    <n v="77036"/>
    <s v="Central"/>
    <s v="FUR-CH-10003774"/>
    <s v="Furniture"/>
    <s v="Chairs"/>
    <s v="Global Wood Trimmed Manager's Task Chair, Khaki"/>
    <x v="2608"/>
    <n v="5"/>
    <n v="0.3"/>
    <n v="-77.333000000000013"/>
  </r>
  <r>
    <n v="7452"/>
    <s v="CA-2017-105669"/>
    <d v="2017-09-17T00:00:00"/>
    <d v="2017-09-22T00:00:00"/>
    <s v="Second Class"/>
    <s v="SJ-20125"/>
    <s v="Sanjit Jacobs"/>
    <s v="Home Office"/>
    <s v="United States"/>
    <x v="12"/>
    <x v="5"/>
    <n v="77036"/>
    <s v="Central"/>
    <s v="OFF-BI-10002412"/>
    <s v="Office Supplies"/>
    <s v="Binders"/>
    <s v="Wilson Jones “Snap” Scratch Pad Binder Tool for Ring Binders"/>
    <x v="4977"/>
    <n v="5"/>
    <n v="0.8"/>
    <n v="-10.15"/>
  </r>
  <r>
    <n v="7453"/>
    <s v="CA-2017-105669"/>
    <d v="2017-09-17T00:00:00"/>
    <d v="2017-09-22T00:00:00"/>
    <s v="Second Class"/>
    <s v="SJ-20125"/>
    <s v="Sanjit Jacobs"/>
    <s v="Home Office"/>
    <s v="United States"/>
    <x v="12"/>
    <x v="5"/>
    <n v="77036"/>
    <s v="Central"/>
    <s v="TEC-PH-10002415"/>
    <s v="Technology"/>
    <s v="Phones"/>
    <s v="Polycom VoiceStation 500 Conference phone"/>
    <x v="4978"/>
    <n v="6"/>
    <n v="0.2"/>
    <n v="88.48500000000007"/>
  </r>
  <r>
    <n v="7454"/>
    <s v="CA-2017-134796"/>
    <d v="2017-06-25T00:00:00"/>
    <d v="2017-07-01T00:00:00"/>
    <s v="Standard Class"/>
    <s v="FM-14380"/>
    <s v="Fred McMath"/>
    <s v="Consumer"/>
    <s v="United States"/>
    <x v="348"/>
    <x v="10"/>
    <n v="60440"/>
    <s v="Central"/>
    <s v="TEC-PH-10003505"/>
    <s v="Technology"/>
    <s v="Phones"/>
    <s v="Geemarc AmpliPOWER60"/>
    <x v="1490"/>
    <n v="2"/>
    <n v="0.2"/>
    <n v="16.703999999999986"/>
  </r>
  <r>
    <n v="7455"/>
    <s v="CA-2016-137743"/>
    <d v="2016-07-30T00:00:00"/>
    <d v="2016-08-04T00:00:00"/>
    <s v="Standard Class"/>
    <s v="KH-16360"/>
    <s v="Katherine Hughes"/>
    <s v="Consumer"/>
    <s v="United States"/>
    <x v="22"/>
    <x v="10"/>
    <n v="60623"/>
    <s v="Central"/>
    <s v="OFF-LA-10003663"/>
    <s v="Office Supplies"/>
    <s v="Labels"/>
    <s v="Avery 498"/>
    <x v="4766"/>
    <n v="4"/>
    <n v="0.2"/>
    <n v="3.1212"/>
  </r>
  <r>
    <n v="7456"/>
    <s v="CA-2016-137743"/>
    <d v="2016-07-30T00:00:00"/>
    <d v="2016-08-04T00:00:00"/>
    <s v="Standard Class"/>
    <s v="KH-16360"/>
    <s v="Katherine Hughes"/>
    <s v="Consumer"/>
    <s v="United States"/>
    <x v="22"/>
    <x v="10"/>
    <n v="60623"/>
    <s v="Central"/>
    <s v="OFF-ST-10001780"/>
    <s v="Office Supplies"/>
    <s v="Storage"/>
    <s v="Tennsco 16-Compartment Lockers with Coat Rack"/>
    <x v="2532"/>
    <n v="2"/>
    <n v="0.2"/>
    <n v="51.831200000000024"/>
  </r>
  <r>
    <n v="7457"/>
    <s v="CA-2015-137974"/>
    <d v="2015-04-16T00:00:00"/>
    <d v="2015-04-18T00:00:00"/>
    <s v="First Class"/>
    <s v="LL-16840"/>
    <s v="Lauren Leatherbury"/>
    <s v="Consumer"/>
    <s v="United States"/>
    <x v="141"/>
    <x v="17"/>
    <n v="22980"/>
    <s v="South"/>
    <s v="TEC-PH-10002033"/>
    <s v="Technology"/>
    <s v="Phones"/>
    <s v="Konftel 250 Conference phone - Charcoal black"/>
    <x v="4979"/>
    <n v="2"/>
    <n v="0"/>
    <n v="148.10640000000001"/>
  </r>
  <r>
    <n v="7458"/>
    <s v="CA-2015-137974"/>
    <d v="2015-04-16T00:00:00"/>
    <d v="2015-04-18T00:00:00"/>
    <s v="First Class"/>
    <s v="LL-16840"/>
    <s v="Lauren Leatherbury"/>
    <s v="Consumer"/>
    <s v="United States"/>
    <x v="141"/>
    <x v="17"/>
    <n v="22980"/>
    <s v="South"/>
    <s v="OFF-BI-10001036"/>
    <s v="Office Supplies"/>
    <s v="Binders"/>
    <s v="Cardinal EasyOpen D-Ring Binders"/>
    <x v="4980"/>
    <n v="1"/>
    <n v="0"/>
    <n v="4.57"/>
  </r>
  <r>
    <n v="7459"/>
    <s v="CA-2015-137974"/>
    <d v="2015-04-16T00:00:00"/>
    <d v="2015-04-18T00:00:00"/>
    <s v="First Class"/>
    <s v="LL-16840"/>
    <s v="Lauren Leatherbury"/>
    <s v="Consumer"/>
    <s v="United States"/>
    <x v="141"/>
    <x v="17"/>
    <n v="22980"/>
    <s v="South"/>
    <s v="FUR-FU-10001468"/>
    <s v="Furniture"/>
    <s v="Furnishings"/>
    <s v="Tenex Antistatic Computer Chair Mats"/>
    <x v="4981"/>
    <n v="7"/>
    <n v="0"/>
    <n v="119.68599999999989"/>
  </r>
  <r>
    <n v="7460"/>
    <s v="CA-2015-137974"/>
    <d v="2015-04-16T00:00:00"/>
    <d v="2015-04-18T00:00:00"/>
    <s v="First Class"/>
    <s v="LL-16840"/>
    <s v="Lauren Leatherbury"/>
    <s v="Consumer"/>
    <s v="United States"/>
    <x v="141"/>
    <x v="17"/>
    <n v="22980"/>
    <s v="South"/>
    <s v="FUR-BO-10001519"/>
    <s v="Furniture"/>
    <s v="Bookcases"/>
    <s v="O'Sullivan 3-Shelf Heavy-Duty Bookcases"/>
    <x v="4982"/>
    <n v="9"/>
    <n v="0"/>
    <n v="125.58240000000001"/>
  </r>
  <r>
    <n v="7461"/>
    <s v="US-2015-136987"/>
    <d v="2015-04-11T00:00:00"/>
    <d v="2015-04-14T00:00:00"/>
    <s v="Second Class"/>
    <s v="AR-10540"/>
    <s v="Andy Reiter"/>
    <s v="Consumer"/>
    <s v="United States"/>
    <x v="1"/>
    <x v="1"/>
    <n v="90004"/>
    <s v="West"/>
    <s v="TEC-CO-10001943"/>
    <s v="Technology"/>
    <s v="Copiers"/>
    <s v="Canon PC-428 Personal Copier"/>
    <x v="4983"/>
    <n v="4"/>
    <n v="0.2"/>
    <n v="215.98919999999998"/>
  </r>
  <r>
    <n v="7462"/>
    <s v="US-2015-136987"/>
    <d v="2015-04-11T00:00:00"/>
    <d v="2015-04-14T00:00:00"/>
    <s v="Second Class"/>
    <s v="AR-10540"/>
    <s v="Andy Reiter"/>
    <s v="Consumer"/>
    <s v="United States"/>
    <x v="1"/>
    <x v="1"/>
    <n v="90004"/>
    <s v="West"/>
    <s v="OFF-PA-10003127"/>
    <s v="Office Supplies"/>
    <s v="Paper"/>
    <s v="Easy-staple paper"/>
    <x v="4984"/>
    <n v="2"/>
    <n v="0"/>
    <n v="24.269599999999997"/>
  </r>
  <r>
    <n v="7463"/>
    <s v="CA-2015-138485"/>
    <d v="2015-02-27T00:00:00"/>
    <d v="2015-03-01T00:00:00"/>
    <s v="Second Class"/>
    <s v="NP-18670"/>
    <s v="Nora Paige"/>
    <s v="Consumer"/>
    <s v="United States"/>
    <x v="4"/>
    <x v="4"/>
    <n v="98105"/>
    <s v="West"/>
    <s v="TEC-AC-10002076"/>
    <s v="Technology"/>
    <s v="Accessories"/>
    <s v="Microsoft Natural Keyboard Elite"/>
    <x v="4985"/>
    <n v="9"/>
    <n v="0"/>
    <n v="80.837999999999994"/>
  </r>
  <r>
    <n v="7464"/>
    <s v="CA-2016-103709"/>
    <d v="2016-09-08T00:00:00"/>
    <d v="2016-09-15T00:00:00"/>
    <s v="Standard Class"/>
    <s v="LP-17095"/>
    <s v="Liz Preis"/>
    <s v="Consumer"/>
    <s v="United States"/>
    <x v="355"/>
    <x v="1"/>
    <n v="93277"/>
    <s v="West"/>
    <s v="OFF-AR-10003338"/>
    <s v="Office Supplies"/>
    <s v="Art"/>
    <s v="Eberhard Faber 3 1/2&quot; Golf Pencils"/>
    <x v="3659"/>
    <n v="2"/>
    <n v="0"/>
    <n v="3.7200000000000006"/>
  </r>
  <r>
    <n v="7465"/>
    <s v="CA-2016-103709"/>
    <d v="2016-09-08T00:00:00"/>
    <d v="2016-09-15T00:00:00"/>
    <s v="Standard Class"/>
    <s v="LP-17095"/>
    <s v="Liz Preis"/>
    <s v="Consumer"/>
    <s v="United States"/>
    <x v="355"/>
    <x v="1"/>
    <n v="93277"/>
    <s v="West"/>
    <s v="OFF-PA-10004610"/>
    <s v="Office Supplies"/>
    <s v="Paper"/>
    <s v="Xerox 1900"/>
    <x v="1369"/>
    <n v="8"/>
    <n v="0"/>
    <n v="15.407999999999998"/>
  </r>
  <r>
    <n v="7466"/>
    <s v="CA-2016-103709"/>
    <d v="2016-09-08T00:00:00"/>
    <d v="2016-09-15T00:00:00"/>
    <s v="Standard Class"/>
    <s v="LP-17095"/>
    <s v="Liz Preis"/>
    <s v="Consumer"/>
    <s v="United States"/>
    <x v="355"/>
    <x v="1"/>
    <n v="93277"/>
    <s v="West"/>
    <s v="OFF-ST-10001272"/>
    <s v="Office Supplies"/>
    <s v="Storage"/>
    <s v="Mini 13-1/2 Capacity Data Binder Rack, Pearl"/>
    <x v="2213"/>
    <n v="2"/>
    <n v="0"/>
    <n v="65.435000000000002"/>
  </r>
  <r>
    <n v="7467"/>
    <s v="CA-2016-138282"/>
    <d v="2016-05-19T00:00:00"/>
    <d v="2016-05-23T00:00:00"/>
    <s v="Standard Class"/>
    <s v="AH-10690"/>
    <s v="Anna Häberlin"/>
    <s v="Corporate"/>
    <s v="United States"/>
    <x v="1"/>
    <x v="1"/>
    <n v="90008"/>
    <s v="West"/>
    <s v="OFF-AP-10001366"/>
    <s v="Office Supplies"/>
    <s v="Appliances"/>
    <s v="Staple holder"/>
    <x v="4986"/>
    <n v="8"/>
    <n v="0"/>
    <n v="23.716800000000006"/>
  </r>
  <r>
    <n v="7468"/>
    <s v="CA-2017-148985"/>
    <d v="2017-11-11T00:00:00"/>
    <d v="2017-11-15T00:00:00"/>
    <s v="Second Class"/>
    <s v="TB-21190"/>
    <s v="Thomas Brumley"/>
    <s v="Home Office"/>
    <s v="United States"/>
    <x v="1"/>
    <x v="1"/>
    <n v="90045"/>
    <s v="West"/>
    <s v="FUR-FU-10001424"/>
    <s v="Furniture"/>
    <s v="Furnishings"/>
    <s v="Dax Clear Box Frame"/>
    <x v="4987"/>
    <n v="4"/>
    <n v="0"/>
    <n v="11.872799999999998"/>
  </r>
  <r>
    <n v="7469"/>
    <s v="CA-2014-138100"/>
    <d v="2014-09-15T00:00:00"/>
    <d v="2014-09-20T00:00:00"/>
    <s v="Standard Class"/>
    <s v="AA-10315"/>
    <s v="Alex Avila"/>
    <s v="Consumer"/>
    <s v="United States"/>
    <x v="20"/>
    <x v="15"/>
    <n v="10011"/>
    <s v="East"/>
    <s v="OFF-PA-10000349"/>
    <s v="Office Supplies"/>
    <s v="Paper"/>
    <s v="Easy-staple paper"/>
    <x v="1830"/>
    <n v="3"/>
    <n v="0"/>
    <n v="7.0218000000000007"/>
  </r>
  <r>
    <n v="7470"/>
    <s v="CA-2014-138100"/>
    <d v="2014-09-15T00:00:00"/>
    <d v="2014-09-20T00:00:00"/>
    <s v="Standard Class"/>
    <s v="AA-10315"/>
    <s v="Alex Avila"/>
    <s v="Consumer"/>
    <s v="United States"/>
    <x v="20"/>
    <x v="15"/>
    <n v="10011"/>
    <s v="East"/>
    <s v="FUR-FU-10002456"/>
    <s v="Furniture"/>
    <s v="Furnishings"/>
    <s v="Master Caster Door Stop, Large Neon Orange"/>
    <x v="58"/>
    <n v="2"/>
    <n v="0"/>
    <n v="6.2608000000000015"/>
  </r>
  <r>
    <n v="7471"/>
    <s v="CA-2015-100734"/>
    <d v="2015-09-15T00:00:00"/>
    <d v="2015-09-20T00:00:00"/>
    <s v="Standard Class"/>
    <s v="AC-10615"/>
    <s v="Ann Chong"/>
    <s v="Corporate"/>
    <s v="United States"/>
    <x v="10"/>
    <x v="9"/>
    <n v="19143"/>
    <s v="East"/>
    <s v="OFF-BI-10002609"/>
    <s v="Office Supplies"/>
    <s v="Binders"/>
    <s v="Avery Hidden Tab Dividers for Binding Systems"/>
    <x v="4988"/>
    <n v="4"/>
    <n v="0.7"/>
    <n v="-2.8608000000000002"/>
  </r>
  <r>
    <n v="7472"/>
    <s v="CA-2015-100734"/>
    <d v="2015-09-15T00:00:00"/>
    <d v="2015-09-20T00:00:00"/>
    <s v="Standard Class"/>
    <s v="AC-10615"/>
    <s v="Ann Chong"/>
    <s v="Corporate"/>
    <s v="United States"/>
    <x v="10"/>
    <x v="9"/>
    <n v="19143"/>
    <s v="East"/>
    <s v="OFF-ST-10001522"/>
    <s v="Office Supplies"/>
    <s v="Storage"/>
    <s v="Gould Plastics 18-Pocket Panel Bin, 34w x 5-1/4d x 20-1/2h"/>
    <x v="2772"/>
    <n v="2"/>
    <n v="0.2"/>
    <n v="-29.436800000000012"/>
  </r>
  <r>
    <n v="7473"/>
    <s v="CA-2016-139997"/>
    <d v="2016-07-01T00:00:00"/>
    <d v="2016-07-03T00:00:00"/>
    <s v="First Class"/>
    <s v="EM-14140"/>
    <s v="Eugene Moren"/>
    <s v="Home Office"/>
    <s v="United States"/>
    <x v="427"/>
    <x v="7"/>
    <n v="84043"/>
    <s v="West"/>
    <s v="TEC-CO-10000971"/>
    <s v="Technology"/>
    <s v="Copiers"/>
    <s v="Hewlett Packard 310 Color Digital Copier"/>
    <x v="4989"/>
    <n v="5"/>
    <n v="0"/>
    <n v="449.9849999999999"/>
  </r>
  <r>
    <n v="7474"/>
    <s v="CA-2016-109652"/>
    <d v="2016-04-10T00:00:00"/>
    <d v="2016-04-15T00:00:00"/>
    <s v="Standard Class"/>
    <s v="QJ-19255"/>
    <s v="Quincy Jones"/>
    <s v="Corporate"/>
    <s v="United States"/>
    <x v="22"/>
    <x v="10"/>
    <n v="60653"/>
    <s v="Central"/>
    <s v="OFF-AR-10000034"/>
    <s v="Office Supplies"/>
    <s v="Art"/>
    <s v="BIC Brite Liner Grip Highlighters, Assorted, 5/Pack"/>
    <x v="4990"/>
    <n v="4"/>
    <n v="0.2"/>
    <n v="3.2223999999999995"/>
  </r>
  <r>
    <n v="7475"/>
    <s v="CA-2014-167199"/>
    <d v="2014-01-06T00:00:00"/>
    <d v="2014-01-10T00:00:00"/>
    <s v="Standard Class"/>
    <s v="ME-17320"/>
    <s v="Maria Etezadi"/>
    <s v="Home Office"/>
    <s v="United States"/>
    <x v="0"/>
    <x v="0"/>
    <n v="42420"/>
    <s v="South"/>
    <s v="FUR-CH-10004063"/>
    <s v="Furniture"/>
    <s v="Chairs"/>
    <s v="Global Deluxe High-Back Manager's Chair"/>
    <x v="4991"/>
    <n v="9"/>
    <n v="0"/>
    <n v="746.40779999999972"/>
  </r>
  <r>
    <n v="7476"/>
    <s v="CA-2014-167199"/>
    <d v="2014-01-06T00:00:00"/>
    <d v="2014-01-10T00:00:00"/>
    <s v="Standard Class"/>
    <s v="ME-17320"/>
    <s v="Maria Etezadi"/>
    <s v="Home Office"/>
    <s v="United States"/>
    <x v="0"/>
    <x v="0"/>
    <n v="42420"/>
    <s v="South"/>
    <s v="OFF-BI-10004632"/>
    <s v="Office Supplies"/>
    <s v="Binders"/>
    <s v="Ibico Hi-Tech Manual Binding System"/>
    <x v="4992"/>
    <n v="2"/>
    <n v="0"/>
    <n v="274.49099999999999"/>
  </r>
  <r>
    <n v="7477"/>
    <s v="CA-2014-167199"/>
    <d v="2014-01-06T00:00:00"/>
    <d v="2014-01-10T00:00:00"/>
    <s v="Standard Class"/>
    <s v="ME-17320"/>
    <s v="Maria Etezadi"/>
    <s v="Home Office"/>
    <s v="United States"/>
    <x v="0"/>
    <x v="0"/>
    <n v="42420"/>
    <s v="South"/>
    <s v="OFF-AR-10001662"/>
    <s v="Office Supplies"/>
    <s v="Art"/>
    <s v="Rogers Handheld Barrel Pencil Sharpener"/>
    <x v="4993"/>
    <n v="2"/>
    <n v="0"/>
    <n v="1.4796000000000005"/>
  </r>
  <r>
    <n v="7478"/>
    <s v="CA-2014-167199"/>
    <d v="2014-01-06T00:00:00"/>
    <d v="2014-01-10T00:00:00"/>
    <s v="Standard Class"/>
    <s v="ME-17320"/>
    <s v="Maria Etezadi"/>
    <s v="Home Office"/>
    <s v="United States"/>
    <x v="0"/>
    <x v="0"/>
    <n v="42420"/>
    <s v="South"/>
    <s v="TEC-PH-10004977"/>
    <s v="Technology"/>
    <s v="Phones"/>
    <s v="GE 30524EE4"/>
    <x v="3743"/>
    <n v="2"/>
    <n v="0"/>
    <n v="113.67419999999998"/>
  </r>
  <r>
    <n v="7479"/>
    <s v="CA-2014-167199"/>
    <d v="2014-01-06T00:00:00"/>
    <d v="2014-01-10T00:00:00"/>
    <s v="Standard Class"/>
    <s v="ME-17320"/>
    <s v="Maria Etezadi"/>
    <s v="Home Office"/>
    <s v="United States"/>
    <x v="0"/>
    <x v="0"/>
    <n v="42420"/>
    <s v="South"/>
    <s v="TEC-PH-10004539"/>
    <s v="Technology"/>
    <s v="Phones"/>
    <s v="Wireless Extenders zBoost YX545 SOHO Signal Booster"/>
    <x v="4994"/>
    <n v="4"/>
    <n v="0"/>
    <n v="204.10919999999999"/>
  </r>
  <r>
    <n v="7480"/>
    <s v="CA-2014-167199"/>
    <d v="2014-01-06T00:00:00"/>
    <d v="2014-01-10T00:00:00"/>
    <s v="Standard Class"/>
    <s v="ME-17320"/>
    <s v="Maria Etezadi"/>
    <s v="Home Office"/>
    <s v="United States"/>
    <x v="0"/>
    <x v="0"/>
    <n v="42420"/>
    <s v="South"/>
    <s v="OFF-FA-10001883"/>
    <s v="Office Supplies"/>
    <s v="Fasteners"/>
    <s v="Alliance Super-Size Bands, Assorted Sizes"/>
    <x v="4995"/>
    <n v="4"/>
    <n v="0"/>
    <n v="0.31119999999999948"/>
  </r>
  <r>
    <n v="7481"/>
    <s v="CA-2014-167199"/>
    <d v="2014-01-06T00:00:00"/>
    <d v="2014-01-10T00:00:00"/>
    <s v="Standard Class"/>
    <s v="ME-17320"/>
    <s v="Maria Etezadi"/>
    <s v="Home Office"/>
    <s v="United States"/>
    <x v="0"/>
    <x v="0"/>
    <n v="42420"/>
    <s v="South"/>
    <s v="OFF-PA-10000955"/>
    <s v="Office Supplies"/>
    <s v="Paper"/>
    <s v="Southworth 25% Cotton Granite Paper &amp; Envelopes"/>
    <x v="4996"/>
    <n v="1"/>
    <n v="0"/>
    <n v="3.0084"/>
  </r>
  <r>
    <n v="7482"/>
    <s v="CA-2016-124583"/>
    <d v="2016-09-01T00:00:00"/>
    <d v="2016-09-03T00:00:00"/>
    <s v="Second Class"/>
    <s v="LB-16795"/>
    <s v="Laurel Beltran"/>
    <s v="Home Office"/>
    <s v="United States"/>
    <x v="101"/>
    <x v="1"/>
    <n v="92646"/>
    <s v="West"/>
    <s v="OFF-EN-10002500"/>
    <s v="Office Supplies"/>
    <s v="Envelopes"/>
    <s v="Globe Weis Peel &amp; Seel First Class Envelopes"/>
    <x v="4835"/>
    <n v="1"/>
    <n v="0"/>
    <n v="5.7509999999999994"/>
  </r>
  <r>
    <n v="7483"/>
    <s v="CA-2014-113964"/>
    <d v="2014-09-23T00:00:00"/>
    <d v="2014-09-30T00:00:00"/>
    <s v="Standard Class"/>
    <s v="JP-16135"/>
    <s v="Julie Prescott"/>
    <s v="Home Office"/>
    <s v="United States"/>
    <x v="20"/>
    <x v="15"/>
    <n v="10011"/>
    <s v="East"/>
    <s v="OFF-BI-10004654"/>
    <s v="Office Supplies"/>
    <s v="Binders"/>
    <s v="Avery Binding System Hidden Tab Executive Style Index Sets"/>
    <x v="4997"/>
    <n v="4"/>
    <n v="0.2"/>
    <n v="6.9239999999999995"/>
  </r>
  <r>
    <n v="7484"/>
    <s v="CA-2014-129938"/>
    <d v="2014-12-15T00:00:00"/>
    <d v="2014-12-17T00:00:00"/>
    <s v="Second Class"/>
    <s v="EB-13705"/>
    <s v="Ed Braxton"/>
    <s v="Corporate"/>
    <s v="United States"/>
    <x v="10"/>
    <x v="9"/>
    <n v="19140"/>
    <s v="East"/>
    <s v="FUR-CH-10003774"/>
    <s v="Furniture"/>
    <s v="Chairs"/>
    <s v="Global Wood Trimmed Manager's Task Chair, Khaki"/>
    <x v="4998"/>
    <n v="7"/>
    <n v="0.3"/>
    <n v="-108.26620000000001"/>
  </r>
  <r>
    <n v="7485"/>
    <s v="CA-2017-135111"/>
    <d v="2017-12-28T00:00:00"/>
    <d v="2018-01-02T00:00:00"/>
    <s v="Standard Class"/>
    <s v="CS-12400"/>
    <s v="Christopher Schild"/>
    <s v="Home Office"/>
    <s v="United States"/>
    <x v="402"/>
    <x v="46"/>
    <n v="58103"/>
    <s v="Central"/>
    <s v="OFF-AR-10004707"/>
    <s v="Office Supplies"/>
    <s v="Art"/>
    <s v="Staples in misc. colors"/>
    <x v="4724"/>
    <n v="1"/>
    <n v="0"/>
    <n v="0.86799999999999988"/>
  </r>
  <r>
    <n v="7486"/>
    <s v="CA-2017-135111"/>
    <d v="2017-12-28T00:00:00"/>
    <d v="2018-01-02T00:00:00"/>
    <s v="Standard Class"/>
    <s v="CS-12400"/>
    <s v="Christopher Schild"/>
    <s v="Home Office"/>
    <s v="United States"/>
    <x v="402"/>
    <x v="46"/>
    <n v="58103"/>
    <s v="Central"/>
    <s v="OFF-BI-10004040"/>
    <s v="Office Supplies"/>
    <s v="Binders"/>
    <s v="Wilson Jones Impact Binders"/>
    <x v="4213"/>
    <n v="5"/>
    <n v="0"/>
    <n v="12.690999999999999"/>
  </r>
  <r>
    <n v="7487"/>
    <s v="US-2015-134558"/>
    <d v="2015-12-19T00:00:00"/>
    <d v="2015-12-24T00:00:00"/>
    <s v="Second Class"/>
    <s v="PM-19135"/>
    <s v="Peter McVee"/>
    <s v="Home Office"/>
    <s v="United States"/>
    <x v="18"/>
    <x v="38"/>
    <n v="3820"/>
    <s v="East"/>
    <s v="OFF-PA-10001184"/>
    <s v="Office Supplies"/>
    <s v="Paper"/>
    <s v="Xerox 1903"/>
    <x v="2744"/>
    <n v="5"/>
    <n v="0"/>
    <n v="14.651"/>
  </r>
  <r>
    <n v="7488"/>
    <s v="US-2015-134558"/>
    <d v="2015-12-19T00:00:00"/>
    <d v="2015-12-24T00:00:00"/>
    <s v="Second Class"/>
    <s v="PM-19135"/>
    <s v="Peter McVee"/>
    <s v="Home Office"/>
    <s v="United States"/>
    <x v="18"/>
    <x v="38"/>
    <n v="3820"/>
    <s v="East"/>
    <s v="TEC-AC-10004145"/>
    <s v="Technology"/>
    <s v="Accessories"/>
    <s v="Logitech diNovo Edge Keyboard"/>
    <x v="3633"/>
    <n v="9"/>
    <n v="0"/>
    <n v="517.47930000000008"/>
  </r>
  <r>
    <n v="7489"/>
    <s v="US-2015-134558"/>
    <d v="2015-12-19T00:00:00"/>
    <d v="2015-12-24T00:00:00"/>
    <s v="Second Class"/>
    <s v="PM-19135"/>
    <s v="Peter McVee"/>
    <s v="Home Office"/>
    <s v="United States"/>
    <x v="18"/>
    <x v="38"/>
    <n v="3820"/>
    <s v="East"/>
    <s v="FUR-TA-10003473"/>
    <s v="Furniture"/>
    <s v="Tables"/>
    <s v="Bretford Rectangular Conference Table Tops"/>
    <x v="4999"/>
    <n v="4"/>
    <n v="0.3"/>
    <n v="-105.31639999999993"/>
  </r>
  <r>
    <n v="7490"/>
    <s v="CA-2017-157196"/>
    <d v="2017-11-05T00:00:00"/>
    <d v="2017-11-09T00:00:00"/>
    <s v="Standard Class"/>
    <s v="AA-10645"/>
    <s v="Anna Andreadi"/>
    <s v="Consumer"/>
    <s v="United States"/>
    <x v="70"/>
    <x v="1"/>
    <n v="92105"/>
    <s v="West"/>
    <s v="OFF-PA-10003172"/>
    <s v="Office Supplies"/>
    <s v="Paper"/>
    <s v="Xerox 1996"/>
    <x v="91"/>
    <n v="2"/>
    <n v="0"/>
    <n v="6.2208000000000006"/>
  </r>
  <r>
    <n v="7491"/>
    <s v="CA-2015-108672"/>
    <d v="2015-09-10T00:00:00"/>
    <d v="2015-09-16T00:00:00"/>
    <s v="Standard Class"/>
    <s v="FA-14230"/>
    <s v="Frank Atkinson"/>
    <s v="Corporate"/>
    <s v="United States"/>
    <x v="1"/>
    <x v="1"/>
    <n v="90032"/>
    <s v="West"/>
    <s v="FUR-FU-10003799"/>
    <s v="Furniture"/>
    <s v="Furnishings"/>
    <s v="Seth Thomas 13 1/2&quot; Wall Clock"/>
    <x v="5000"/>
    <n v="6"/>
    <n v="0"/>
    <n v="33.070799999999991"/>
  </r>
  <r>
    <n v="7492"/>
    <s v="US-2017-118598"/>
    <d v="2017-11-16T00:00:00"/>
    <d v="2017-11-16T00:00:00"/>
    <s v="Same Day"/>
    <s v="CM-12190"/>
    <s v="Charlotte Melton"/>
    <s v="Consumer"/>
    <s v="United States"/>
    <x v="456"/>
    <x v="15"/>
    <n v="13501"/>
    <s v="East"/>
    <s v="TEC-PH-10002583"/>
    <s v="Technology"/>
    <s v="Phones"/>
    <s v="iOttie HLCRIO102 Car Mount"/>
    <x v="5001"/>
    <n v="6"/>
    <n v="0"/>
    <n v="5.9969999999999857"/>
  </r>
  <r>
    <n v="7493"/>
    <s v="US-2017-160836"/>
    <d v="2017-09-11T00:00:00"/>
    <d v="2017-09-16T00:00:00"/>
    <s v="Standard Class"/>
    <s v="CC-12475"/>
    <s v="Cindy Chapman"/>
    <s v="Consumer"/>
    <s v="United States"/>
    <x v="12"/>
    <x v="5"/>
    <n v="77070"/>
    <s v="Central"/>
    <s v="OFF-PA-10004239"/>
    <s v="Office Supplies"/>
    <s v="Paper"/>
    <s v="Xerox 1953"/>
    <x v="1518"/>
    <n v="3"/>
    <n v="0.2"/>
    <n v="3.2099999999999982"/>
  </r>
  <r>
    <n v="7494"/>
    <s v="US-2017-160836"/>
    <d v="2017-09-11T00:00:00"/>
    <d v="2017-09-16T00:00:00"/>
    <s v="Standard Class"/>
    <s v="CC-12475"/>
    <s v="Cindy Chapman"/>
    <s v="Consumer"/>
    <s v="United States"/>
    <x v="12"/>
    <x v="5"/>
    <n v="77070"/>
    <s v="Central"/>
    <s v="FUR-TA-10002855"/>
    <s v="Furniture"/>
    <s v="Tables"/>
    <s v="Bevis Round Conference Table Top &amp; Single Column Base"/>
    <x v="5002"/>
    <n v="5"/>
    <n v="0.3"/>
    <n v="-65.853000000000009"/>
  </r>
  <r>
    <n v="7495"/>
    <s v="US-2017-160836"/>
    <d v="2017-09-11T00:00:00"/>
    <d v="2017-09-16T00:00:00"/>
    <s v="Standard Class"/>
    <s v="CC-12475"/>
    <s v="Cindy Chapman"/>
    <s v="Consumer"/>
    <s v="United States"/>
    <x v="12"/>
    <x v="5"/>
    <n v="77070"/>
    <s v="Central"/>
    <s v="OFF-AP-10001626"/>
    <s v="Office Supplies"/>
    <s v="Appliances"/>
    <s v="Commercial WindTunnel Clean Air Upright Vacuum, Replacement Belts, Filtration Bags"/>
    <x v="5003"/>
    <n v="2"/>
    <n v="0.8"/>
    <n v="-4.2012"/>
  </r>
  <r>
    <n v="7496"/>
    <s v="CA-2017-121048"/>
    <d v="2017-07-14T00:00:00"/>
    <d v="2017-07-18T00:00:00"/>
    <s v="Standard Class"/>
    <s v="TC-21295"/>
    <s v="Toby Carlisle"/>
    <s v="Consumer"/>
    <s v="United States"/>
    <x v="223"/>
    <x v="1"/>
    <n v="92683"/>
    <s v="West"/>
    <s v="OFF-BI-10004022"/>
    <s v="Office Supplies"/>
    <s v="Binders"/>
    <s v="Acco Suede Grain Vinyl Round Ring Binder"/>
    <x v="3079"/>
    <n v="2"/>
    <n v="0.2"/>
    <n v="1.4455999999999996"/>
  </r>
  <r>
    <n v="7497"/>
    <s v="CA-2017-121048"/>
    <d v="2017-07-14T00:00:00"/>
    <d v="2017-07-18T00:00:00"/>
    <s v="Standard Class"/>
    <s v="TC-21295"/>
    <s v="Toby Carlisle"/>
    <s v="Consumer"/>
    <s v="United States"/>
    <x v="223"/>
    <x v="1"/>
    <n v="92683"/>
    <s v="West"/>
    <s v="FUR-FU-10003601"/>
    <s v="Furniture"/>
    <s v="Furnishings"/>
    <s v="Deflect-o RollaMat Studded, Beveled Mat for Medium Pile Carpeting"/>
    <x v="3139"/>
    <n v="3"/>
    <n v="0"/>
    <n v="49.804199999999994"/>
  </r>
  <r>
    <n v="7498"/>
    <s v="CA-2017-121048"/>
    <d v="2017-07-14T00:00:00"/>
    <d v="2017-07-18T00:00:00"/>
    <s v="Standard Class"/>
    <s v="TC-21295"/>
    <s v="Toby Carlisle"/>
    <s v="Consumer"/>
    <s v="United States"/>
    <x v="223"/>
    <x v="1"/>
    <n v="92683"/>
    <s v="West"/>
    <s v="OFF-FA-10000490"/>
    <s v="Office Supplies"/>
    <s v="Fasteners"/>
    <s v="OIC Binder Clips, Mini, 1/4&quot; Capacity, Black"/>
    <x v="328"/>
    <n v="4"/>
    <n v="0"/>
    <n v="2.3311999999999999"/>
  </r>
  <r>
    <n v="7499"/>
    <s v="CA-2017-121048"/>
    <d v="2017-07-14T00:00:00"/>
    <d v="2017-07-18T00:00:00"/>
    <s v="Standard Class"/>
    <s v="TC-21295"/>
    <s v="Toby Carlisle"/>
    <s v="Consumer"/>
    <s v="United States"/>
    <x v="223"/>
    <x v="1"/>
    <n v="92683"/>
    <s v="West"/>
    <s v="OFF-AR-10004042"/>
    <s v="Office Supplies"/>
    <s v="Art"/>
    <s v="BOSTON Model 1800 Electric Pencil Sharpeners, Putty/Woodgrain"/>
    <x v="5004"/>
    <n v="4"/>
    <n v="0"/>
    <n v="20.856799999999993"/>
  </r>
  <r>
    <n v="7500"/>
    <s v="CA-2017-121048"/>
    <d v="2017-07-14T00:00:00"/>
    <d v="2017-07-18T00:00:00"/>
    <s v="Standard Class"/>
    <s v="TC-21295"/>
    <s v="Toby Carlisle"/>
    <s v="Consumer"/>
    <s v="United States"/>
    <x v="223"/>
    <x v="1"/>
    <n v="92683"/>
    <s v="West"/>
    <s v="FUR-FU-10002960"/>
    <s v="Furniture"/>
    <s v="Furnishings"/>
    <s v="Eldon 200 Class Desk Accessories, Burgundy"/>
    <x v="609"/>
    <n v="3"/>
    <n v="0"/>
    <n v="7.9128000000000007"/>
  </r>
  <r>
    <n v="7501"/>
    <s v="CA-2017-121048"/>
    <d v="2017-07-14T00:00:00"/>
    <d v="2017-07-18T00:00:00"/>
    <s v="Standard Class"/>
    <s v="TC-21295"/>
    <s v="Toby Carlisle"/>
    <s v="Consumer"/>
    <s v="United States"/>
    <x v="223"/>
    <x v="1"/>
    <n v="92683"/>
    <s v="West"/>
    <s v="TEC-AC-10000991"/>
    <s v="Technology"/>
    <s v="Accessories"/>
    <s v="Sony Micro Vault Click 8 GB USB 2.0 Flash Drive"/>
    <x v="5005"/>
    <n v="3"/>
    <n v="0"/>
    <n v="19.735800000000005"/>
  </r>
  <r>
    <n v="7502"/>
    <s v="CA-2017-121048"/>
    <d v="2017-07-14T00:00:00"/>
    <d v="2017-07-18T00:00:00"/>
    <s v="Standard Class"/>
    <s v="TC-21295"/>
    <s v="Toby Carlisle"/>
    <s v="Consumer"/>
    <s v="United States"/>
    <x v="223"/>
    <x v="1"/>
    <n v="92683"/>
    <s v="West"/>
    <s v="TEC-PH-10004977"/>
    <s v="Technology"/>
    <s v="Phones"/>
    <s v="GE 30524EE4"/>
    <x v="553"/>
    <n v="3"/>
    <n v="0.2"/>
    <n v="52.917299999999955"/>
  </r>
  <r>
    <n v="7503"/>
    <s v="US-2017-120147"/>
    <d v="2017-03-30T00:00:00"/>
    <d v="2017-03-30T00:00:00"/>
    <s v="Same Day"/>
    <s v="TB-21400"/>
    <s v="Tom Boeckenhauer"/>
    <s v="Consumer"/>
    <s v="United States"/>
    <x v="1"/>
    <x v="1"/>
    <n v="90036"/>
    <s v="West"/>
    <s v="OFF-AR-10000817"/>
    <s v="Office Supplies"/>
    <s v="Art"/>
    <s v="Manco Dry-Lighter Erasable Highlighter"/>
    <x v="2398"/>
    <n v="2"/>
    <n v="0"/>
    <n v="2.0671999999999997"/>
  </r>
  <r>
    <n v="7504"/>
    <s v="US-2017-120147"/>
    <d v="2017-03-30T00:00:00"/>
    <d v="2017-03-30T00:00:00"/>
    <s v="Same Day"/>
    <s v="TB-21400"/>
    <s v="Tom Boeckenhauer"/>
    <s v="Consumer"/>
    <s v="United States"/>
    <x v="1"/>
    <x v="1"/>
    <n v="90036"/>
    <s v="West"/>
    <s v="TEC-PH-10002447"/>
    <s v="Technology"/>
    <s v="Phones"/>
    <s v="AT&amp;T CL83451 4-Handset Telephone"/>
    <x v="5006"/>
    <n v="1"/>
    <n v="0.2"/>
    <n v="18.539099999999991"/>
  </r>
  <r>
    <n v="7505"/>
    <s v="CA-2016-158043"/>
    <d v="2016-01-31T00:00:00"/>
    <d v="2016-02-04T00:00:00"/>
    <s v="Second Class"/>
    <s v="JK-15325"/>
    <s v="Jason Klamczynski"/>
    <s v="Corporate"/>
    <s v="United States"/>
    <x v="496"/>
    <x v="30"/>
    <n v="8401"/>
    <s v="East"/>
    <s v="OFF-EN-10003134"/>
    <s v="Office Supplies"/>
    <s v="Envelopes"/>
    <s v="Staple envelope"/>
    <x v="371"/>
    <n v="2"/>
    <n v="0"/>
    <n v="11.68"/>
  </r>
  <r>
    <n v="7506"/>
    <s v="US-2017-106579"/>
    <d v="2017-06-08T00:00:00"/>
    <d v="2017-06-13T00:00:00"/>
    <s v="Standard Class"/>
    <s v="BW-11200"/>
    <s v="Ben Wallace"/>
    <s v="Consumer"/>
    <s v="United States"/>
    <x v="242"/>
    <x v="10"/>
    <n v="60076"/>
    <s v="Central"/>
    <s v="OFF-BI-10000309"/>
    <s v="Office Supplies"/>
    <s v="Binders"/>
    <s v="GBC Twin Loop Wire Binding Elements, 9/16&quot; Spine, Black"/>
    <x v="362"/>
    <n v="4"/>
    <n v="0.8"/>
    <n v="-18.872800000000009"/>
  </r>
  <r>
    <n v="7507"/>
    <s v="CA-2014-115889"/>
    <d v="2014-11-02T00:00:00"/>
    <d v="2014-11-06T00:00:00"/>
    <s v="Standard Class"/>
    <s v="SH-20395"/>
    <s v="Shahid Hopkins"/>
    <s v="Consumer"/>
    <s v="United States"/>
    <x v="8"/>
    <x v="1"/>
    <n v="94122"/>
    <s v="West"/>
    <s v="TEC-PH-10001615"/>
    <s v="Technology"/>
    <s v="Phones"/>
    <s v="AT&amp;T CL82213"/>
    <x v="1956"/>
    <n v="2"/>
    <n v="0.2"/>
    <n v="5.2181999999999924"/>
  </r>
  <r>
    <n v="7508"/>
    <s v="CA-2014-115889"/>
    <d v="2014-11-02T00:00:00"/>
    <d v="2014-11-06T00:00:00"/>
    <s v="Standard Class"/>
    <s v="SH-20395"/>
    <s v="Shahid Hopkins"/>
    <s v="Consumer"/>
    <s v="United States"/>
    <x v="8"/>
    <x v="1"/>
    <n v="94122"/>
    <s v="West"/>
    <s v="OFF-ST-10003208"/>
    <s v="Office Supplies"/>
    <s v="Storage"/>
    <s v="Adjustable Depth Letter/Legal Cart"/>
    <x v="979"/>
    <n v="2"/>
    <n v="0"/>
    <n v="105.24679999999995"/>
  </r>
  <r>
    <n v="7509"/>
    <s v="US-2017-161935"/>
    <d v="2017-07-14T00:00:00"/>
    <d v="2017-07-18T00:00:00"/>
    <s v="Standard Class"/>
    <s v="JL-15835"/>
    <s v="John Lee"/>
    <s v="Consumer"/>
    <s v="United States"/>
    <x v="38"/>
    <x v="24"/>
    <n v="43229"/>
    <s v="East"/>
    <s v="OFF-PA-10000605"/>
    <s v="Office Supplies"/>
    <s v="Paper"/>
    <s v="Xerox 1950"/>
    <x v="4766"/>
    <n v="2"/>
    <n v="0.2"/>
    <n v="3.3524000000000003"/>
  </r>
  <r>
    <n v="7510"/>
    <s v="US-2017-161935"/>
    <d v="2017-07-14T00:00:00"/>
    <d v="2017-07-18T00:00:00"/>
    <s v="Standard Class"/>
    <s v="JL-15835"/>
    <s v="John Lee"/>
    <s v="Consumer"/>
    <s v="United States"/>
    <x v="38"/>
    <x v="24"/>
    <n v="43229"/>
    <s v="East"/>
    <s v="TEC-PH-10000560"/>
    <s v="Technology"/>
    <s v="Phones"/>
    <s v="Samsung Galaxy S III - 16GB - pebble blue (T-Mobile)"/>
    <x v="5007"/>
    <n v="9"/>
    <n v="0.4"/>
    <n v="-377.98919999999998"/>
  </r>
  <r>
    <n v="7511"/>
    <s v="US-2017-161935"/>
    <d v="2017-07-14T00:00:00"/>
    <d v="2017-07-18T00:00:00"/>
    <s v="Standard Class"/>
    <s v="JL-15835"/>
    <s v="John Lee"/>
    <s v="Consumer"/>
    <s v="United States"/>
    <x v="38"/>
    <x v="24"/>
    <n v="43229"/>
    <s v="East"/>
    <s v="OFF-ST-10003455"/>
    <s v="Office Supplies"/>
    <s v="Storage"/>
    <s v="Tenex File Box, Personal Filing Tote with Lid, Black"/>
    <x v="5008"/>
    <n v="5"/>
    <n v="0.2"/>
    <n v="4.6530000000000022"/>
  </r>
  <r>
    <n v="7512"/>
    <s v="US-2017-161935"/>
    <d v="2017-07-14T00:00:00"/>
    <d v="2017-07-18T00:00:00"/>
    <s v="Standard Class"/>
    <s v="JL-15835"/>
    <s v="John Lee"/>
    <s v="Consumer"/>
    <s v="United States"/>
    <x v="38"/>
    <x v="24"/>
    <n v="43229"/>
    <s v="East"/>
    <s v="FUR-FU-10002937"/>
    <s v="Furniture"/>
    <s v="Furnishings"/>
    <s v="GE 48&quot; Fluorescent Tube, Cool White Energy Saver, 34 Watts, 30/Box"/>
    <x v="5009"/>
    <n v="5"/>
    <n v="0.2"/>
    <n v="148.845"/>
  </r>
  <r>
    <n v="7513"/>
    <s v="US-2017-161935"/>
    <d v="2017-07-14T00:00:00"/>
    <d v="2017-07-18T00:00:00"/>
    <s v="Standard Class"/>
    <s v="JL-15835"/>
    <s v="John Lee"/>
    <s v="Consumer"/>
    <s v="United States"/>
    <x v="38"/>
    <x v="24"/>
    <n v="43229"/>
    <s v="East"/>
    <s v="OFF-ST-10001837"/>
    <s v="Office Supplies"/>
    <s v="Storage"/>
    <s v="SAFCO Mobile Desk Side File, Wire Frame"/>
    <x v="5010"/>
    <n v="7"/>
    <n v="0.2"/>
    <n v="17.959200000000003"/>
  </r>
  <r>
    <n v="7514"/>
    <s v="US-2017-161935"/>
    <d v="2017-07-14T00:00:00"/>
    <d v="2017-07-18T00:00:00"/>
    <s v="Standard Class"/>
    <s v="JL-15835"/>
    <s v="John Lee"/>
    <s v="Consumer"/>
    <s v="United States"/>
    <x v="38"/>
    <x v="24"/>
    <n v="43229"/>
    <s v="East"/>
    <s v="OFF-AR-10004757"/>
    <s v="Office Supplies"/>
    <s v="Art"/>
    <s v="Crayola Colored Pencils"/>
    <x v="1332"/>
    <n v="5"/>
    <n v="0.2"/>
    <n v="2.1319999999999988"/>
  </r>
  <r>
    <n v="7515"/>
    <s v="US-2017-167920"/>
    <d v="2017-12-09T00:00:00"/>
    <d v="2017-12-12T00:00:00"/>
    <s v="Second Class"/>
    <s v="JL-15835"/>
    <s v="John Lee"/>
    <s v="Consumer"/>
    <s v="United States"/>
    <x v="102"/>
    <x v="0"/>
    <n v="40475"/>
    <s v="South"/>
    <s v="OFF-BI-10004236"/>
    <s v="Office Supplies"/>
    <s v="Binders"/>
    <s v="XtraLife ClearVue Slant-D Ring Binder, White, 3&quot;"/>
    <x v="5011"/>
    <n v="2"/>
    <n v="0"/>
    <n v="13.505599999999999"/>
  </r>
  <r>
    <n v="7516"/>
    <s v="US-2017-167920"/>
    <d v="2017-12-09T00:00:00"/>
    <d v="2017-12-12T00:00:00"/>
    <s v="Second Class"/>
    <s v="JL-15835"/>
    <s v="John Lee"/>
    <s v="Consumer"/>
    <s v="United States"/>
    <x v="102"/>
    <x v="0"/>
    <n v="40475"/>
    <s v="South"/>
    <s v="OFF-AP-10000159"/>
    <s v="Office Supplies"/>
    <s v="Appliances"/>
    <s v="Belkin F9M820V08 8 Outlet Surge"/>
    <x v="5012"/>
    <n v="5"/>
    <n v="0"/>
    <n v="62.32099999999997"/>
  </r>
  <r>
    <n v="7517"/>
    <s v="US-2017-167920"/>
    <d v="2017-12-09T00:00:00"/>
    <d v="2017-12-12T00:00:00"/>
    <s v="Second Class"/>
    <s v="JL-15835"/>
    <s v="John Lee"/>
    <s v="Consumer"/>
    <s v="United States"/>
    <x v="102"/>
    <x v="0"/>
    <n v="40475"/>
    <s v="South"/>
    <s v="OFF-BI-10003274"/>
    <s v="Office Supplies"/>
    <s v="Binders"/>
    <s v="Avery Durable Slant Ring Binders, No Labels"/>
    <x v="204"/>
    <n v="4"/>
    <n v="0"/>
    <n v="7.4824000000000002"/>
  </r>
  <r>
    <n v="7518"/>
    <s v="US-2017-167920"/>
    <d v="2017-12-09T00:00:00"/>
    <d v="2017-12-12T00:00:00"/>
    <s v="Second Class"/>
    <s v="JL-15835"/>
    <s v="John Lee"/>
    <s v="Consumer"/>
    <s v="United States"/>
    <x v="102"/>
    <x v="0"/>
    <n v="40475"/>
    <s v="South"/>
    <s v="TEC-AC-10001013"/>
    <s v="Technology"/>
    <s v="Accessories"/>
    <s v="Logitech ClearChat Comfort/USB Headset H390"/>
    <x v="5013"/>
    <n v="5"/>
    <n v="0"/>
    <n v="48.328499999999991"/>
  </r>
  <r>
    <n v="7519"/>
    <s v="US-2017-167920"/>
    <d v="2017-12-09T00:00:00"/>
    <d v="2017-12-12T00:00:00"/>
    <s v="Second Class"/>
    <s v="JL-15835"/>
    <s v="John Lee"/>
    <s v="Consumer"/>
    <s v="United States"/>
    <x v="102"/>
    <x v="0"/>
    <n v="40475"/>
    <s v="South"/>
    <s v="OFF-ST-10004963"/>
    <s v="Office Supplies"/>
    <s v="Storage"/>
    <s v="Eldon Gobal File Keepers"/>
    <x v="5014"/>
    <n v="1"/>
    <n v="0"/>
    <n v="0.60559999999999903"/>
  </r>
  <r>
    <n v="7520"/>
    <s v="US-2017-167920"/>
    <d v="2017-12-09T00:00:00"/>
    <d v="2017-12-12T00:00:00"/>
    <s v="Second Class"/>
    <s v="JL-15835"/>
    <s v="John Lee"/>
    <s v="Consumer"/>
    <s v="United States"/>
    <x v="102"/>
    <x v="0"/>
    <n v="40475"/>
    <s v="South"/>
    <s v="OFF-LA-10004409"/>
    <s v="Office Supplies"/>
    <s v="Labels"/>
    <s v="Avery 492"/>
    <x v="1784"/>
    <n v="2"/>
    <n v="0"/>
    <n v="2.6495999999999995"/>
  </r>
  <r>
    <n v="7521"/>
    <s v="US-2017-167920"/>
    <d v="2017-12-09T00:00:00"/>
    <d v="2017-12-12T00:00:00"/>
    <s v="Second Class"/>
    <s v="JL-15835"/>
    <s v="John Lee"/>
    <s v="Consumer"/>
    <s v="United States"/>
    <x v="102"/>
    <x v="0"/>
    <n v="40475"/>
    <s v="South"/>
    <s v="TEC-CO-10001046"/>
    <s v="Technology"/>
    <s v="Copiers"/>
    <s v="Canon Imageclass D680 Copier / Fax"/>
    <x v="5015"/>
    <n v="2"/>
    <n v="0"/>
    <n v="629.99099999999999"/>
  </r>
  <r>
    <n v="7522"/>
    <s v="CA-2016-162383"/>
    <d v="2016-09-05T00:00:00"/>
    <d v="2016-09-11T00:00:00"/>
    <s v="Standard Class"/>
    <s v="MD-17350"/>
    <s v="Maribeth Dona"/>
    <s v="Consumer"/>
    <s v="United States"/>
    <x v="152"/>
    <x v="24"/>
    <n v="43130"/>
    <s v="East"/>
    <s v="OFF-BI-10002824"/>
    <s v="Office Supplies"/>
    <s v="Binders"/>
    <s v="Recycled Easel Ring Binders"/>
    <x v="5016"/>
    <n v="2"/>
    <n v="0.7"/>
    <n v="-7.4600000000000009"/>
  </r>
  <r>
    <n v="7523"/>
    <s v="CA-2016-162383"/>
    <d v="2016-09-05T00:00:00"/>
    <d v="2016-09-11T00:00:00"/>
    <s v="Standard Class"/>
    <s v="MD-17350"/>
    <s v="Maribeth Dona"/>
    <s v="Consumer"/>
    <s v="United States"/>
    <x v="152"/>
    <x v="24"/>
    <n v="43130"/>
    <s v="East"/>
    <s v="OFF-BI-10001757"/>
    <s v="Office Supplies"/>
    <s v="Binders"/>
    <s v="Pressboard Hanging Data Binders for Unburst Sheets"/>
    <x v="5017"/>
    <n v="6"/>
    <n v="0.7"/>
    <n v="-6.4944000000000024"/>
  </r>
  <r>
    <n v="7524"/>
    <s v="CA-2016-162383"/>
    <d v="2016-09-05T00:00:00"/>
    <d v="2016-09-11T00:00:00"/>
    <s v="Standard Class"/>
    <s v="MD-17350"/>
    <s v="Maribeth Dona"/>
    <s v="Consumer"/>
    <s v="United States"/>
    <x v="152"/>
    <x v="24"/>
    <n v="43130"/>
    <s v="East"/>
    <s v="FUR-CH-10004477"/>
    <s v="Furniture"/>
    <s v="Chairs"/>
    <s v="Global Push Button Manager's Chair, Indigo"/>
    <x v="4967"/>
    <n v="2"/>
    <n v="0.3"/>
    <n v="-1.217800000000004"/>
  </r>
  <r>
    <n v="7525"/>
    <s v="CA-2014-125731"/>
    <d v="2014-09-10T00:00:00"/>
    <d v="2014-09-16T00:00:00"/>
    <s v="Standard Class"/>
    <s v="CL-12565"/>
    <s v="Clay Ludtke"/>
    <s v="Consumer"/>
    <s v="United States"/>
    <x v="345"/>
    <x v="21"/>
    <n v="97030"/>
    <s v="West"/>
    <s v="OFF-EN-10003072"/>
    <s v="Office Supplies"/>
    <s v="Envelopes"/>
    <s v="Peel &amp; Seel Envelopes"/>
    <x v="5018"/>
    <n v="7"/>
    <n v="0.2"/>
    <n v="7.6047999999999991"/>
  </r>
  <r>
    <n v="7526"/>
    <s v="CA-2014-125731"/>
    <d v="2014-09-10T00:00:00"/>
    <d v="2014-09-16T00:00:00"/>
    <s v="Standard Class"/>
    <s v="CL-12565"/>
    <s v="Clay Ludtke"/>
    <s v="Consumer"/>
    <s v="United States"/>
    <x v="345"/>
    <x v="21"/>
    <n v="97030"/>
    <s v="West"/>
    <s v="FUR-CH-10003973"/>
    <s v="Furniture"/>
    <s v="Chairs"/>
    <s v="GuestStacker Chair with Chrome Finish Legs"/>
    <x v="3336"/>
    <n v="5"/>
    <n v="0.2"/>
    <n v="148.70400000000006"/>
  </r>
  <r>
    <n v="7527"/>
    <s v="US-2017-106145"/>
    <d v="2017-09-26T00:00:00"/>
    <d v="2017-09-26T00:00:00"/>
    <s v="Same Day"/>
    <s v="RA-19885"/>
    <s v="Ruben Ausman"/>
    <s v="Corporate"/>
    <s v="United States"/>
    <x v="8"/>
    <x v="1"/>
    <n v="94109"/>
    <s v="West"/>
    <s v="OFF-EN-10001028"/>
    <s v="Office Supplies"/>
    <s v="Envelopes"/>
    <s v="Staple envelope"/>
    <x v="3337"/>
    <n v="6"/>
    <n v="0"/>
    <n v="33.064799999999998"/>
  </r>
  <r>
    <n v="7528"/>
    <s v="US-2017-106145"/>
    <d v="2017-09-26T00:00:00"/>
    <d v="2017-09-26T00:00:00"/>
    <s v="Same Day"/>
    <s v="RA-19885"/>
    <s v="Ruben Ausman"/>
    <s v="Corporate"/>
    <s v="United States"/>
    <x v="8"/>
    <x v="1"/>
    <n v="94109"/>
    <s v="West"/>
    <s v="FUR-FU-10003829"/>
    <s v="Furniture"/>
    <s v="Furnishings"/>
    <s v="Stackable Trays"/>
    <x v="357"/>
    <n v="3"/>
    <n v="0"/>
    <n v="2.9567999999999994"/>
  </r>
  <r>
    <n v="7529"/>
    <s v="US-2017-106145"/>
    <d v="2017-09-26T00:00:00"/>
    <d v="2017-09-26T00:00:00"/>
    <s v="Same Day"/>
    <s v="RA-19885"/>
    <s v="Ruben Ausman"/>
    <s v="Corporate"/>
    <s v="United States"/>
    <x v="8"/>
    <x v="1"/>
    <n v="94109"/>
    <s v="West"/>
    <s v="OFF-PA-10002245"/>
    <s v="Office Supplies"/>
    <s v="Paper"/>
    <s v="Xerox 1895"/>
    <x v="1211"/>
    <n v="6"/>
    <n v="0"/>
    <n v="16.146000000000001"/>
  </r>
  <r>
    <n v="7530"/>
    <s v="US-2017-106145"/>
    <d v="2017-09-26T00:00:00"/>
    <d v="2017-09-26T00:00:00"/>
    <s v="Same Day"/>
    <s v="RA-19885"/>
    <s v="Ruben Ausman"/>
    <s v="Corporate"/>
    <s v="United States"/>
    <x v="8"/>
    <x v="1"/>
    <n v="94109"/>
    <s v="West"/>
    <s v="OFF-BI-10002215"/>
    <s v="Office Supplies"/>
    <s v="Binders"/>
    <s v="Wilson Jones Hanging View Binder, White, 1&quot;"/>
    <x v="342"/>
    <n v="3"/>
    <n v="0.2"/>
    <n v="5.5379999999999985"/>
  </r>
  <r>
    <n v="7531"/>
    <s v="US-2017-106145"/>
    <d v="2017-09-26T00:00:00"/>
    <d v="2017-09-26T00:00:00"/>
    <s v="Same Day"/>
    <s v="RA-19885"/>
    <s v="Ruben Ausman"/>
    <s v="Corporate"/>
    <s v="United States"/>
    <x v="8"/>
    <x v="1"/>
    <n v="94109"/>
    <s v="West"/>
    <s v="OFF-BI-10003925"/>
    <s v="Office Supplies"/>
    <s v="Binders"/>
    <s v="Fellowes PB300 Plastic Comb Binding Machine"/>
    <x v="2594"/>
    <n v="3"/>
    <n v="0.2"/>
    <n v="314.27190000000002"/>
  </r>
  <r>
    <n v="7532"/>
    <s v="CA-2016-107146"/>
    <d v="2016-06-17T00:00:00"/>
    <d v="2016-06-19T00:00:00"/>
    <s v="First Class"/>
    <s v="LC-16885"/>
    <s v="Lena Creighton"/>
    <s v="Consumer"/>
    <s v="United States"/>
    <x v="497"/>
    <x v="22"/>
    <n v="80501"/>
    <s v="West"/>
    <s v="FUR-FU-10002298"/>
    <s v="Furniture"/>
    <s v="Furnishings"/>
    <s v="Rubbermaid ClusterMat Chairmats, Mat Size- 66&quot; x 60&quot;, Lip 20&quot; x 11&quot; -90 Degree Angle"/>
    <x v="4602"/>
    <n v="3"/>
    <n v="0.2"/>
    <n v="-13.317600000000013"/>
  </r>
  <r>
    <n v="7533"/>
    <s v="CA-2016-107146"/>
    <d v="2016-06-17T00:00:00"/>
    <d v="2016-06-19T00:00:00"/>
    <s v="First Class"/>
    <s v="LC-16885"/>
    <s v="Lena Creighton"/>
    <s v="Consumer"/>
    <s v="United States"/>
    <x v="497"/>
    <x v="22"/>
    <n v="80501"/>
    <s v="West"/>
    <s v="FUR-CH-10004853"/>
    <s v="Furniture"/>
    <s v="Chairs"/>
    <s v="Global Manager's Adjustable Task Chair, Storm"/>
    <x v="5019"/>
    <n v="4"/>
    <n v="0.2"/>
    <n v="54.352799999999945"/>
  </r>
  <r>
    <n v="7534"/>
    <s v="US-2017-134642"/>
    <d v="2017-02-25T00:00:00"/>
    <d v="2017-03-01T00:00:00"/>
    <s v="Standard Class"/>
    <s v="SW-20245"/>
    <s v="Scot Wooten"/>
    <s v="Consumer"/>
    <s v="United States"/>
    <x v="202"/>
    <x v="3"/>
    <n v="27834"/>
    <s v="South"/>
    <s v="FUR-CH-10002880"/>
    <s v="Furniture"/>
    <s v="Chairs"/>
    <s v="Global High-Back Leather Tilter, Burgundy"/>
    <x v="3263"/>
    <n v="2"/>
    <n v="0.2"/>
    <n v="-22.138200000000012"/>
  </r>
  <r>
    <n v="7535"/>
    <s v="US-2017-134642"/>
    <d v="2017-02-25T00:00:00"/>
    <d v="2017-03-01T00:00:00"/>
    <s v="Standard Class"/>
    <s v="SW-20245"/>
    <s v="Scot Wooten"/>
    <s v="Consumer"/>
    <s v="United States"/>
    <x v="202"/>
    <x v="3"/>
    <n v="27834"/>
    <s v="South"/>
    <s v="FUR-BO-10004709"/>
    <s v="Furniture"/>
    <s v="Bookcases"/>
    <s v="Bush Westfield Collection Bookcases, Medium Cherry Finish"/>
    <x v="3107"/>
    <n v="5"/>
    <n v="0.2"/>
    <n v="5.7980000000000018"/>
  </r>
  <r>
    <n v="7536"/>
    <s v="US-2017-160143"/>
    <d v="2017-03-31T00:00:00"/>
    <d v="2017-04-07T00:00:00"/>
    <s v="Standard Class"/>
    <s v="HG-14965"/>
    <s v="Henry Goldwyn"/>
    <s v="Corporate"/>
    <s v="United States"/>
    <x v="1"/>
    <x v="1"/>
    <n v="90004"/>
    <s v="West"/>
    <s v="OFF-SU-10004231"/>
    <s v="Office Supplies"/>
    <s v="Supplies"/>
    <s v="Acme Tagit Stainless Steel Antibacterial Scissors"/>
    <x v="1286"/>
    <n v="3"/>
    <n v="0"/>
    <n v="8.0190000000000001"/>
  </r>
  <r>
    <n v="7537"/>
    <s v="CA-2017-103415"/>
    <d v="2017-12-03T00:00:00"/>
    <d v="2017-12-08T00:00:00"/>
    <s v="Standard Class"/>
    <s v="MV-17485"/>
    <s v="Mark Van Huff"/>
    <s v="Consumer"/>
    <s v="United States"/>
    <x v="12"/>
    <x v="5"/>
    <n v="77041"/>
    <s v="Central"/>
    <s v="FUR-FU-10000820"/>
    <s v="Furniture"/>
    <s v="Furnishings"/>
    <s v="Tensor Brushed Steel Torchiere Floor Lamp"/>
    <x v="4956"/>
    <n v="2"/>
    <n v="0.6"/>
    <n v="-14.271599999999999"/>
  </r>
  <r>
    <n v="7538"/>
    <s v="CA-2016-106460"/>
    <d v="2016-02-19T00:00:00"/>
    <d v="2016-02-22T00:00:00"/>
    <s v="Second Class"/>
    <s v="GT-14710"/>
    <s v="Greg Tran"/>
    <s v="Consumer"/>
    <s v="United States"/>
    <x v="8"/>
    <x v="1"/>
    <n v="94109"/>
    <s v="West"/>
    <s v="OFF-PA-10001736"/>
    <s v="Office Supplies"/>
    <s v="Paper"/>
    <s v="Xerox 1880"/>
    <x v="2745"/>
    <n v="2"/>
    <n v="0"/>
    <n v="33.313599999999994"/>
  </r>
  <r>
    <n v="7539"/>
    <s v="US-2017-112347"/>
    <d v="2017-12-02T00:00:00"/>
    <d v="2017-12-06T00:00:00"/>
    <s v="Standard Class"/>
    <s v="BS-11380"/>
    <s v="Bill Stewart"/>
    <s v="Corporate"/>
    <s v="United States"/>
    <x v="60"/>
    <x v="22"/>
    <n v="80219"/>
    <s v="West"/>
    <s v="OFF-ST-10003306"/>
    <s v="Office Supplies"/>
    <s v="Storage"/>
    <s v="Letter Size Cart"/>
    <x v="5020"/>
    <n v="1"/>
    <n v="0.2"/>
    <n v="12.857399999999984"/>
  </r>
  <r>
    <n v="7540"/>
    <s v="US-2017-112347"/>
    <d v="2017-12-02T00:00:00"/>
    <d v="2017-12-06T00:00:00"/>
    <s v="Standard Class"/>
    <s v="BS-11380"/>
    <s v="Bill Stewart"/>
    <s v="Corporate"/>
    <s v="United States"/>
    <x v="60"/>
    <x v="22"/>
    <n v="80219"/>
    <s v="West"/>
    <s v="OFF-BI-10003707"/>
    <s v="Office Supplies"/>
    <s v="Binders"/>
    <s v="Aluminum Screw Posts"/>
    <x v="941"/>
    <n v="8"/>
    <n v="0.7"/>
    <n v="-24.41599999999999"/>
  </r>
  <r>
    <n v="7541"/>
    <s v="US-2017-112347"/>
    <d v="2017-12-02T00:00:00"/>
    <d v="2017-12-06T00:00:00"/>
    <s v="Standard Class"/>
    <s v="BS-11380"/>
    <s v="Bill Stewart"/>
    <s v="Corporate"/>
    <s v="United States"/>
    <x v="60"/>
    <x v="22"/>
    <n v="80219"/>
    <s v="West"/>
    <s v="FUR-BO-10003546"/>
    <s v="Furniture"/>
    <s v="Bookcases"/>
    <s v="Hon 4-Shelf Metal Bookcases"/>
    <x v="2516"/>
    <n v="8"/>
    <n v="0.7"/>
    <n v="-363.52799999999991"/>
  </r>
  <r>
    <n v="7542"/>
    <s v="US-2017-112347"/>
    <d v="2017-12-02T00:00:00"/>
    <d v="2017-12-06T00:00:00"/>
    <s v="Standard Class"/>
    <s v="BS-11380"/>
    <s v="Bill Stewart"/>
    <s v="Corporate"/>
    <s v="United States"/>
    <x v="60"/>
    <x v="22"/>
    <n v="80219"/>
    <s v="West"/>
    <s v="TEC-PH-10000213"/>
    <s v="Technology"/>
    <s v="Phones"/>
    <s v="Seidio BD2-HK3IPH5-BK DILEX Case and Holster Combo for Apple iPhone 5/5s - Black"/>
    <x v="5021"/>
    <n v="2"/>
    <n v="0.2"/>
    <n v="4.9615999999999989"/>
  </r>
  <r>
    <n v="7543"/>
    <s v="US-2017-112347"/>
    <d v="2017-12-02T00:00:00"/>
    <d v="2017-12-06T00:00:00"/>
    <s v="Standard Class"/>
    <s v="BS-11380"/>
    <s v="Bill Stewart"/>
    <s v="Corporate"/>
    <s v="United States"/>
    <x v="60"/>
    <x v="22"/>
    <n v="80219"/>
    <s v="West"/>
    <s v="FUR-FU-10001488"/>
    <s v="Furniture"/>
    <s v="Furnishings"/>
    <s v="Tenex 46&quot; x 60&quot; Computer Anti-Static Chairmat, Rectangular Shaped"/>
    <x v="5022"/>
    <n v="6"/>
    <n v="0.2"/>
    <n v="0"/>
  </r>
  <r>
    <n v="7544"/>
    <s v="US-2017-112347"/>
    <d v="2017-12-02T00:00:00"/>
    <d v="2017-12-06T00:00:00"/>
    <s v="Standard Class"/>
    <s v="BS-11380"/>
    <s v="Bill Stewart"/>
    <s v="Corporate"/>
    <s v="United States"/>
    <x v="60"/>
    <x v="22"/>
    <n v="80219"/>
    <s v="West"/>
    <s v="TEC-PH-10004833"/>
    <s v="Technology"/>
    <s v="Phones"/>
    <s v="Macally Suction Cup Mount"/>
    <x v="5023"/>
    <n v="6"/>
    <n v="0.2"/>
    <n v="-14.34"/>
  </r>
  <r>
    <n v="7545"/>
    <s v="US-2017-112347"/>
    <d v="2017-12-02T00:00:00"/>
    <d v="2017-12-06T00:00:00"/>
    <s v="Standard Class"/>
    <s v="BS-11380"/>
    <s v="Bill Stewart"/>
    <s v="Corporate"/>
    <s v="United States"/>
    <x v="60"/>
    <x v="22"/>
    <n v="80219"/>
    <s v="West"/>
    <s v="FUR-CH-10002335"/>
    <s v="Furniture"/>
    <s v="Chairs"/>
    <s v="Hon GuestStacker Chair"/>
    <x v="5024"/>
    <n v="5"/>
    <n v="0.2"/>
    <n v="68.001000000000033"/>
  </r>
  <r>
    <n v="7546"/>
    <s v="CA-2014-103492"/>
    <d v="2014-10-10T00:00:00"/>
    <d v="2014-10-15T00:00:00"/>
    <s v="Standard Class"/>
    <s v="CM-12715"/>
    <s v="Craig Molinari"/>
    <s v="Corporate"/>
    <s v="United States"/>
    <x v="114"/>
    <x v="5"/>
    <n v="77340"/>
    <s v="Central"/>
    <s v="TEC-PH-10001128"/>
    <s v="Technology"/>
    <s v="Phones"/>
    <s v="Motorola Droid Maxx"/>
    <x v="5025"/>
    <n v="6"/>
    <n v="0.2"/>
    <n v="71.995200000000011"/>
  </r>
  <r>
    <n v="7547"/>
    <s v="CA-2014-103492"/>
    <d v="2014-10-10T00:00:00"/>
    <d v="2014-10-15T00:00:00"/>
    <s v="Standard Class"/>
    <s v="CM-12715"/>
    <s v="Craig Molinari"/>
    <s v="Corporate"/>
    <s v="United States"/>
    <x v="114"/>
    <x v="5"/>
    <n v="77340"/>
    <s v="Central"/>
    <s v="TEC-PH-10004667"/>
    <s v="Technology"/>
    <s v="Phones"/>
    <s v="Cisco 8x8 Inc. 6753i IP Business Phone System"/>
    <x v="5026"/>
    <n v="7"/>
    <n v="0.2"/>
    <n v="66.145099999999957"/>
  </r>
  <r>
    <n v="7548"/>
    <s v="CA-2014-103492"/>
    <d v="2014-10-10T00:00:00"/>
    <d v="2014-10-15T00:00:00"/>
    <s v="Standard Class"/>
    <s v="CM-12715"/>
    <s v="Craig Molinari"/>
    <s v="Corporate"/>
    <s v="United States"/>
    <x v="114"/>
    <x v="5"/>
    <n v="77340"/>
    <s v="Central"/>
    <s v="OFF-BI-10004817"/>
    <s v="Office Supplies"/>
    <s v="Binders"/>
    <s v="GBC Personal VeloBind Strips"/>
    <x v="5027"/>
    <n v="5"/>
    <n v="0.8"/>
    <n v="-19.16800000000001"/>
  </r>
  <r>
    <n v="7549"/>
    <s v="CA-2014-103492"/>
    <d v="2014-10-10T00:00:00"/>
    <d v="2014-10-15T00:00:00"/>
    <s v="Standard Class"/>
    <s v="CM-12715"/>
    <s v="Craig Molinari"/>
    <s v="Corporate"/>
    <s v="United States"/>
    <x v="114"/>
    <x v="5"/>
    <n v="77340"/>
    <s v="Central"/>
    <s v="OFF-BI-10004140"/>
    <s v="Office Supplies"/>
    <s v="Binders"/>
    <s v="Avery Non-Stick Binders"/>
    <x v="5028"/>
    <n v="1"/>
    <n v="0.8"/>
    <n v="-1.5715000000000008"/>
  </r>
  <r>
    <n v="7550"/>
    <s v="CA-2016-136595"/>
    <d v="2016-09-05T00:00:00"/>
    <d v="2016-09-07T00:00:00"/>
    <s v="First Class"/>
    <s v="EM-13825"/>
    <s v="Elizabeth Moffitt"/>
    <s v="Corporate"/>
    <s v="United States"/>
    <x v="12"/>
    <x v="5"/>
    <n v="77036"/>
    <s v="Central"/>
    <s v="FUR-FU-10004671"/>
    <s v="Furniture"/>
    <s v="Furnishings"/>
    <s v="Executive Impressions 12&quot; Wall Clock"/>
    <x v="5029"/>
    <n v="3"/>
    <n v="0.6"/>
    <n v="-11.662199999999999"/>
  </r>
  <r>
    <n v="7551"/>
    <s v="CA-2014-140396"/>
    <d v="2014-11-20T00:00:00"/>
    <d v="2014-11-25T00:00:00"/>
    <s v="Standard Class"/>
    <s v="KH-16330"/>
    <s v="Katharine Harms"/>
    <s v="Corporate"/>
    <s v="United States"/>
    <x v="20"/>
    <x v="15"/>
    <n v="10024"/>
    <s v="East"/>
    <s v="OFF-EN-10002592"/>
    <s v="Office Supplies"/>
    <s v="Envelopes"/>
    <s v="Peel &amp; Seel Recycled Catalog Envelopes, Brown"/>
    <x v="5030"/>
    <n v="3"/>
    <n v="0"/>
    <n v="17.37"/>
  </r>
  <r>
    <n v="7552"/>
    <s v="CA-2014-140396"/>
    <d v="2014-11-20T00:00:00"/>
    <d v="2014-11-25T00:00:00"/>
    <s v="Standard Class"/>
    <s v="KH-16330"/>
    <s v="Katharine Harms"/>
    <s v="Corporate"/>
    <s v="United States"/>
    <x v="20"/>
    <x v="15"/>
    <n v="10024"/>
    <s v="East"/>
    <s v="TEC-PH-10004447"/>
    <s v="Technology"/>
    <s v="Phones"/>
    <s v="Toshiba IPT2010-SD IP Telephone"/>
    <x v="5031"/>
    <n v="6"/>
    <n v="0"/>
    <n v="216.8244"/>
  </r>
  <r>
    <n v="7553"/>
    <s v="CA-2014-140396"/>
    <d v="2014-11-20T00:00:00"/>
    <d v="2014-11-25T00:00:00"/>
    <s v="Standard Class"/>
    <s v="KH-16330"/>
    <s v="Katharine Harms"/>
    <s v="Corporate"/>
    <s v="United States"/>
    <x v="20"/>
    <x v="15"/>
    <n v="10024"/>
    <s v="East"/>
    <s v="OFF-BI-10003669"/>
    <s v="Office Supplies"/>
    <s v="Binders"/>
    <s v="3M Organizer Strips"/>
    <x v="91"/>
    <n v="3"/>
    <n v="0.2"/>
    <n v="4.5359999999999996"/>
  </r>
  <r>
    <n v="7554"/>
    <s v="CA-2014-140396"/>
    <d v="2014-11-20T00:00:00"/>
    <d v="2014-11-25T00:00:00"/>
    <s v="Standard Class"/>
    <s v="KH-16330"/>
    <s v="Katharine Harms"/>
    <s v="Corporate"/>
    <s v="United States"/>
    <x v="20"/>
    <x v="15"/>
    <n v="10024"/>
    <s v="East"/>
    <s v="OFF-PA-10000223"/>
    <s v="Office Supplies"/>
    <s v="Paper"/>
    <s v="Xerox 2000"/>
    <x v="243"/>
    <n v="4"/>
    <n v="0"/>
    <n v="12.441600000000001"/>
  </r>
  <r>
    <n v="7555"/>
    <s v="CA-2014-114181"/>
    <d v="2014-05-10T00:00:00"/>
    <d v="2014-05-14T00:00:00"/>
    <s v="Second Class"/>
    <s v="AF-10885"/>
    <s v="Art Foster"/>
    <s v="Consumer"/>
    <s v="United States"/>
    <x v="10"/>
    <x v="9"/>
    <n v="19134"/>
    <s v="East"/>
    <s v="FUR-BO-10004467"/>
    <s v="Furniture"/>
    <s v="Bookcases"/>
    <s v="Bestar Classic Bookcase"/>
    <x v="5032"/>
    <n v="7"/>
    <n v="0.5"/>
    <n v="-216.97830000000002"/>
  </r>
  <r>
    <n v="7556"/>
    <s v="CA-2014-114181"/>
    <d v="2014-05-10T00:00:00"/>
    <d v="2014-05-14T00:00:00"/>
    <s v="Second Class"/>
    <s v="AF-10885"/>
    <s v="Art Foster"/>
    <s v="Consumer"/>
    <s v="United States"/>
    <x v="10"/>
    <x v="9"/>
    <n v="19134"/>
    <s v="East"/>
    <s v="OFF-AR-10000716"/>
    <s v="Office Supplies"/>
    <s v="Art"/>
    <s v="DIXON Ticonderoga Erasable Checking Pencils"/>
    <x v="4732"/>
    <n v="5"/>
    <n v="0.2"/>
    <n v="5.3010000000000002"/>
  </r>
  <r>
    <n v="7557"/>
    <s v="CA-2017-159506"/>
    <d v="2017-11-27T00:00:00"/>
    <d v="2017-12-02T00:00:00"/>
    <s v="Standard Class"/>
    <s v="JR-16210"/>
    <s v="Justin Ritter"/>
    <s v="Corporate"/>
    <s v="United States"/>
    <x v="38"/>
    <x v="14"/>
    <n v="47201"/>
    <s v="Central"/>
    <s v="OFF-PA-10003641"/>
    <s v="Office Supplies"/>
    <s v="Paper"/>
    <s v="Xerox 1909"/>
    <x v="5033"/>
    <n v="6"/>
    <n v="0"/>
    <n v="72.808799999999991"/>
  </r>
  <r>
    <n v="7558"/>
    <s v="CA-2017-159506"/>
    <d v="2017-11-27T00:00:00"/>
    <d v="2017-12-02T00:00:00"/>
    <s v="Standard Class"/>
    <s v="JR-16210"/>
    <s v="Justin Ritter"/>
    <s v="Corporate"/>
    <s v="United States"/>
    <x v="38"/>
    <x v="14"/>
    <n v="47201"/>
    <s v="Central"/>
    <s v="OFF-BI-10004519"/>
    <s v="Office Supplies"/>
    <s v="Binders"/>
    <s v="GBC DocuBind P100 Manual Binding Machine"/>
    <x v="5034"/>
    <n v="3"/>
    <n v="0"/>
    <n v="224.07299999999998"/>
  </r>
  <r>
    <n v="7559"/>
    <s v="US-2014-137155"/>
    <d v="2014-11-01T00:00:00"/>
    <d v="2014-11-05T00:00:00"/>
    <s v="Standard Class"/>
    <s v="DL-12925"/>
    <s v="Daniel Lacy"/>
    <s v="Consumer"/>
    <s v="United States"/>
    <x v="85"/>
    <x v="15"/>
    <n v="11561"/>
    <s v="East"/>
    <s v="OFF-AP-10002518"/>
    <s v="Office Supplies"/>
    <s v="Appliances"/>
    <s v="Kensington 7 Outlet MasterPiece Power Center"/>
    <x v="5035"/>
    <n v="3"/>
    <n v="0"/>
    <n v="154.84259999999995"/>
  </r>
  <r>
    <n v="7560"/>
    <s v="US-2014-137155"/>
    <d v="2014-11-01T00:00:00"/>
    <d v="2014-11-05T00:00:00"/>
    <s v="Standard Class"/>
    <s v="DL-12925"/>
    <s v="Daniel Lacy"/>
    <s v="Consumer"/>
    <s v="United States"/>
    <x v="85"/>
    <x v="15"/>
    <n v="11561"/>
    <s v="East"/>
    <s v="OFF-PA-10000806"/>
    <s v="Office Supplies"/>
    <s v="Paper"/>
    <s v="Xerox 1934"/>
    <x v="3856"/>
    <n v="3"/>
    <n v="0"/>
    <n v="82.290599999999998"/>
  </r>
  <r>
    <n v="7561"/>
    <s v="US-2014-137155"/>
    <d v="2014-11-01T00:00:00"/>
    <d v="2014-11-05T00:00:00"/>
    <s v="Standard Class"/>
    <s v="DL-12925"/>
    <s v="Daniel Lacy"/>
    <s v="Consumer"/>
    <s v="United States"/>
    <x v="85"/>
    <x v="15"/>
    <n v="11561"/>
    <s v="East"/>
    <s v="FUR-FU-10003142"/>
    <s v="Furniture"/>
    <s v="Furnishings"/>
    <s v="Master Big Foot Doorstop, Beige"/>
    <x v="3381"/>
    <n v="6"/>
    <n v="0"/>
    <n v="9.8207999999999984"/>
  </r>
  <r>
    <n v="7562"/>
    <s v="CA-2016-105746"/>
    <d v="2016-12-30T00:00:00"/>
    <d v="2017-01-01T00:00:00"/>
    <s v="First Class"/>
    <s v="BD-11605"/>
    <s v="Brian Dahlen"/>
    <s v="Consumer"/>
    <s v="United States"/>
    <x v="152"/>
    <x v="9"/>
    <n v="17602"/>
    <s v="East"/>
    <s v="FUR-CH-10000454"/>
    <s v="Furniture"/>
    <s v="Chairs"/>
    <s v="Hon Deluxe Fabric Upholstered Stacking Chairs, Rounded Back"/>
    <x v="5036"/>
    <n v="1"/>
    <n v="0.3"/>
    <n v="0"/>
  </r>
  <r>
    <n v="7563"/>
    <s v="US-2016-104815"/>
    <d v="2016-09-03T00:00:00"/>
    <d v="2016-09-07T00:00:00"/>
    <s v="Standard Class"/>
    <s v="RB-19570"/>
    <s v="Rob Beeghly"/>
    <s v="Consumer"/>
    <s v="United States"/>
    <x v="22"/>
    <x v="10"/>
    <n v="60610"/>
    <s v="Central"/>
    <s v="FUR-BO-10003894"/>
    <s v="Furniture"/>
    <s v="Bookcases"/>
    <s v="Safco Value Mate Steel Bookcase, Baked Enamel Finish on Steel, Black"/>
    <x v="4765"/>
    <n v="4"/>
    <n v="0.3"/>
    <n v="0"/>
  </r>
  <r>
    <n v="7564"/>
    <s v="CA-2017-157672"/>
    <d v="2017-10-05T00:00:00"/>
    <d v="2017-10-07T00:00:00"/>
    <s v="First Class"/>
    <s v="RB-19795"/>
    <s v="Ross Baird"/>
    <s v="Home Office"/>
    <s v="United States"/>
    <x v="60"/>
    <x v="22"/>
    <n v="80219"/>
    <s v="West"/>
    <s v="TEC-AC-10001714"/>
    <s v="Technology"/>
    <s v="Accessories"/>
    <s v="Logitech MX Performance Wireless Mouse"/>
    <x v="4384"/>
    <n v="2"/>
    <n v="0.2"/>
    <n v="13.562599999999998"/>
  </r>
  <r>
    <n v="7565"/>
    <s v="US-2016-166660"/>
    <d v="2016-01-30T00:00:00"/>
    <d v="2016-02-01T00:00:00"/>
    <s v="Second Class"/>
    <s v="TB-21250"/>
    <s v="Tim Brockman"/>
    <s v="Consumer"/>
    <s v="United States"/>
    <x v="4"/>
    <x v="4"/>
    <n v="98103"/>
    <s v="West"/>
    <s v="FUR-CH-10001190"/>
    <s v="Furniture"/>
    <s v="Chairs"/>
    <s v="Global Deluxe High-Back Office Chair in Storm"/>
    <x v="5037"/>
    <n v="4"/>
    <n v="0.2"/>
    <n v="-59.835600000000042"/>
  </r>
  <r>
    <n v="7566"/>
    <s v="US-2016-166660"/>
    <d v="2016-01-30T00:00:00"/>
    <d v="2016-02-01T00:00:00"/>
    <s v="Second Class"/>
    <s v="TB-21250"/>
    <s v="Tim Brockman"/>
    <s v="Consumer"/>
    <s v="United States"/>
    <x v="4"/>
    <x v="4"/>
    <n v="98103"/>
    <s v="West"/>
    <s v="FUR-BO-10000468"/>
    <s v="Furniture"/>
    <s v="Bookcases"/>
    <s v="O'Sullivan 2-Shelf Heavy-Duty Bookcases"/>
    <x v="5038"/>
    <n v="1"/>
    <n v="0"/>
    <n v="7.7728000000000037"/>
  </r>
  <r>
    <n v="7567"/>
    <s v="CA-2017-140802"/>
    <d v="2017-04-21T00:00:00"/>
    <d v="2017-04-23T00:00:00"/>
    <s v="First Class"/>
    <s v="KN-16390"/>
    <s v="Katherine Nockton"/>
    <s v="Corporate"/>
    <s v="United States"/>
    <x v="12"/>
    <x v="5"/>
    <n v="77070"/>
    <s v="Central"/>
    <s v="TEC-AC-10001998"/>
    <s v="Technology"/>
    <s v="Accessories"/>
    <s v="Logitech LS21 Speaker System - PC Multimedia - 2.1-CH - Wired"/>
    <x v="334"/>
    <n v="3"/>
    <n v="0.2"/>
    <n v="8.3957999999999942"/>
  </r>
  <r>
    <n v="7568"/>
    <s v="CA-2017-140802"/>
    <d v="2017-04-21T00:00:00"/>
    <d v="2017-04-23T00:00:00"/>
    <s v="First Class"/>
    <s v="KN-16390"/>
    <s v="Katherine Nockton"/>
    <s v="Corporate"/>
    <s v="United States"/>
    <x v="12"/>
    <x v="5"/>
    <n v="77070"/>
    <s v="Central"/>
    <s v="OFF-PA-10001534"/>
    <s v="Office Supplies"/>
    <s v="Paper"/>
    <s v="Xerox 230"/>
    <x v="561"/>
    <n v="4"/>
    <n v="0.2"/>
    <n v="7.2576000000000001"/>
  </r>
  <r>
    <n v="7569"/>
    <s v="CA-2014-133830"/>
    <d v="2014-12-05T00:00:00"/>
    <d v="2014-12-10T00:00:00"/>
    <s v="Standard Class"/>
    <s v="RL-19615"/>
    <s v="Rob Lucas"/>
    <s v="Consumer"/>
    <s v="United States"/>
    <x v="1"/>
    <x v="1"/>
    <n v="90045"/>
    <s v="West"/>
    <s v="OFF-AR-10003045"/>
    <s v="Office Supplies"/>
    <s v="Art"/>
    <s v="Prang Colored Pencils"/>
    <x v="5039"/>
    <n v="9"/>
    <n v="0"/>
    <n v="11.907"/>
  </r>
  <r>
    <n v="7570"/>
    <s v="CA-2014-133830"/>
    <d v="2014-12-05T00:00:00"/>
    <d v="2014-12-10T00:00:00"/>
    <s v="Standard Class"/>
    <s v="RL-19615"/>
    <s v="Rob Lucas"/>
    <s v="Consumer"/>
    <s v="United States"/>
    <x v="1"/>
    <x v="1"/>
    <n v="90045"/>
    <s v="West"/>
    <s v="OFF-PA-10001363"/>
    <s v="Office Supplies"/>
    <s v="Paper"/>
    <s v="Xerox 1933"/>
    <x v="338"/>
    <n v="4"/>
    <n v="0"/>
    <n v="23.086399999999998"/>
  </r>
  <r>
    <n v="7571"/>
    <s v="CA-2014-133830"/>
    <d v="2014-12-05T00:00:00"/>
    <d v="2014-12-10T00:00:00"/>
    <s v="Standard Class"/>
    <s v="RL-19615"/>
    <s v="Rob Lucas"/>
    <s v="Consumer"/>
    <s v="United States"/>
    <x v="1"/>
    <x v="1"/>
    <n v="90045"/>
    <s v="West"/>
    <s v="OFF-FA-10002280"/>
    <s v="Office Supplies"/>
    <s v="Fasteners"/>
    <s v="Advantus Plastic Paper Clips"/>
    <x v="1720"/>
    <n v="3"/>
    <n v="0"/>
    <n v="7.1999999999999993"/>
  </r>
  <r>
    <n v="7572"/>
    <s v="CA-2014-100916"/>
    <d v="2014-10-21T00:00:00"/>
    <d v="2014-10-26T00:00:00"/>
    <s v="Standard Class"/>
    <s v="FH-14275"/>
    <s v="Frank Hawley"/>
    <s v="Corporate"/>
    <s v="United States"/>
    <x v="311"/>
    <x v="17"/>
    <n v="23602"/>
    <s v="South"/>
    <s v="OFF-ST-10003479"/>
    <s v="Office Supplies"/>
    <s v="Storage"/>
    <s v="Eldon Base for stackable storage shelf, platinum"/>
    <x v="5040"/>
    <n v="5"/>
    <n v="0"/>
    <n v="9.7349999999999781"/>
  </r>
  <r>
    <n v="7573"/>
    <s v="CA-2014-100916"/>
    <d v="2014-10-21T00:00:00"/>
    <d v="2014-10-26T00:00:00"/>
    <s v="Standard Class"/>
    <s v="FH-14275"/>
    <s v="Frank Hawley"/>
    <s v="Corporate"/>
    <s v="United States"/>
    <x v="311"/>
    <x v="17"/>
    <n v="23602"/>
    <s v="South"/>
    <s v="FUR-TA-10004607"/>
    <s v="Furniture"/>
    <s v="Tables"/>
    <s v="Hon 2111 Invitation Series Straight Table"/>
    <x v="5041"/>
    <n v="4"/>
    <n v="0"/>
    <n v="112.35079999999999"/>
  </r>
  <r>
    <n v="7574"/>
    <s v="CA-2014-100916"/>
    <d v="2014-10-21T00:00:00"/>
    <d v="2014-10-26T00:00:00"/>
    <s v="Standard Class"/>
    <s v="FH-14275"/>
    <s v="Frank Hawley"/>
    <s v="Corporate"/>
    <s v="United States"/>
    <x v="311"/>
    <x v="17"/>
    <n v="23602"/>
    <s v="South"/>
    <s v="OFF-AR-10001022"/>
    <s v="Office Supplies"/>
    <s v="Art"/>
    <s v="SANFORD Liquid Accent Tank-Style Highlighters"/>
    <x v="5042"/>
    <n v="1"/>
    <n v="0"/>
    <n v="0.88039999999999985"/>
  </r>
  <r>
    <n v="7575"/>
    <s v="CA-2015-129532"/>
    <d v="2015-12-08T00:00:00"/>
    <d v="2015-12-12T00:00:00"/>
    <s v="Standard Class"/>
    <s v="YS-21880"/>
    <s v="Yana Sorensen"/>
    <s v="Corporate"/>
    <s v="United States"/>
    <x v="1"/>
    <x v="1"/>
    <n v="90036"/>
    <s v="West"/>
    <s v="OFF-ST-10004186"/>
    <s v="Office Supplies"/>
    <s v="Storage"/>
    <s v="Stur-D-Stor Shelving, Vertical 5-Shelf: 72&quot;H x 36&quot;W x 18 1/2&quot;D"/>
    <x v="5043"/>
    <n v="2"/>
    <n v="0"/>
    <n v="4.4391999999999996"/>
  </r>
  <r>
    <n v="7576"/>
    <s v="CA-2015-129532"/>
    <d v="2015-12-08T00:00:00"/>
    <d v="2015-12-12T00:00:00"/>
    <s v="Standard Class"/>
    <s v="YS-21880"/>
    <s v="Yana Sorensen"/>
    <s v="Corporate"/>
    <s v="United States"/>
    <x v="1"/>
    <x v="1"/>
    <n v="90036"/>
    <s v="West"/>
    <s v="TEC-AC-10000865"/>
    <s v="Technology"/>
    <s v="Accessories"/>
    <s v="WD My Passport Ultra 500GB Portable External Hard Drive"/>
    <x v="5044"/>
    <n v="4"/>
    <n v="0"/>
    <n v="40.119999999999976"/>
  </r>
  <r>
    <n v="7577"/>
    <s v="CA-2014-134726"/>
    <d v="2014-11-02T00:00:00"/>
    <d v="2014-11-07T00:00:00"/>
    <s v="Second Class"/>
    <s v="SW-20755"/>
    <s v="Steven Ward"/>
    <s v="Corporate"/>
    <s v="United States"/>
    <x v="4"/>
    <x v="4"/>
    <n v="98115"/>
    <s v="West"/>
    <s v="TEC-AC-10000023"/>
    <s v="Technology"/>
    <s v="Accessories"/>
    <s v="Maxell 74 Minute CD-R Spindle, 50/Pack"/>
    <x v="5045"/>
    <n v="2"/>
    <n v="0"/>
    <n v="15.098399999999998"/>
  </r>
  <r>
    <n v="7578"/>
    <s v="CA-2014-134726"/>
    <d v="2014-11-02T00:00:00"/>
    <d v="2014-11-07T00:00:00"/>
    <s v="Second Class"/>
    <s v="SW-20755"/>
    <s v="Steven Ward"/>
    <s v="Corporate"/>
    <s v="United States"/>
    <x v="4"/>
    <x v="4"/>
    <n v="98115"/>
    <s v="West"/>
    <s v="TEC-PH-10001750"/>
    <s v="Technology"/>
    <s v="Phones"/>
    <s v="Samsung Rugby III"/>
    <x v="5046"/>
    <n v="1"/>
    <n v="0.2"/>
    <n v="4.6193000000000026"/>
  </r>
  <r>
    <n v="7579"/>
    <s v="CA-2016-138597"/>
    <d v="2016-12-18T00:00:00"/>
    <d v="2016-12-21T00:00:00"/>
    <s v="First Class"/>
    <s v="PN-18775"/>
    <s v="Parhena Norris"/>
    <s v="Home Office"/>
    <s v="United States"/>
    <x v="155"/>
    <x v="8"/>
    <n v="68104"/>
    <s v="Central"/>
    <s v="FUR-CH-10004997"/>
    <s v="Furniture"/>
    <s v="Chairs"/>
    <s v="Hon Every-Day Series Multi-Task Chairs"/>
    <x v="3801"/>
    <n v="3"/>
    <n v="0"/>
    <n v="112.78800000000001"/>
  </r>
  <r>
    <n v="7580"/>
    <s v="CA-2015-123113"/>
    <d v="2015-11-23T00:00:00"/>
    <d v="2015-11-27T00:00:00"/>
    <s v="Second Class"/>
    <s v="AT-10735"/>
    <s v="Annie Thurman"/>
    <s v="Consumer"/>
    <s v="United States"/>
    <x v="73"/>
    <x v="30"/>
    <n v="7960"/>
    <s v="East"/>
    <s v="OFF-AP-10000275"/>
    <s v="Office Supplies"/>
    <s v="Appliances"/>
    <s v="Sanyo Counter Height Refrigerator with Crisper, 3.6 Cubic Foot, Stainless Steel/Black"/>
    <x v="5047"/>
    <n v="8"/>
    <n v="0"/>
    <n v="735.03359999999998"/>
  </r>
  <r>
    <n v="7581"/>
    <s v="CA-2015-123113"/>
    <d v="2015-11-23T00:00:00"/>
    <d v="2015-11-27T00:00:00"/>
    <s v="Second Class"/>
    <s v="AT-10735"/>
    <s v="Annie Thurman"/>
    <s v="Consumer"/>
    <s v="United States"/>
    <x v="73"/>
    <x v="30"/>
    <n v="7960"/>
    <s v="East"/>
    <s v="OFF-AR-10004999"/>
    <s v="Office Supplies"/>
    <s v="Art"/>
    <s v="Newell 315"/>
    <x v="1465"/>
    <n v="3"/>
    <n v="0"/>
    <n v="4.4850000000000003"/>
  </r>
  <r>
    <n v="7582"/>
    <s v="CA-2015-169656"/>
    <d v="2015-08-13T00:00:00"/>
    <d v="2015-08-16T00:00:00"/>
    <s v="First Class"/>
    <s v="EJ-13720"/>
    <s v="Ed Jacobs"/>
    <s v="Consumer"/>
    <s v="United States"/>
    <x v="10"/>
    <x v="9"/>
    <n v="19143"/>
    <s v="East"/>
    <s v="OFF-ST-10003816"/>
    <s v="Office Supplies"/>
    <s v="Storage"/>
    <s v="Fellowes High-Stak Drawer Files"/>
    <x v="5048"/>
    <n v="3"/>
    <n v="0.2"/>
    <n v="15.857099999999974"/>
  </r>
  <r>
    <n v="7583"/>
    <s v="CA-2015-142734"/>
    <d v="2015-04-16T00:00:00"/>
    <d v="2015-04-21T00:00:00"/>
    <s v="Standard Class"/>
    <s v="DM-13345"/>
    <s v="Denise Monton"/>
    <s v="Corporate"/>
    <s v="United States"/>
    <x v="20"/>
    <x v="15"/>
    <n v="10024"/>
    <s v="East"/>
    <s v="FUR-CH-10003968"/>
    <s v="Furniture"/>
    <s v="Chairs"/>
    <s v="Novimex Turbo Task Chair"/>
    <x v="4093"/>
    <n v="2"/>
    <n v="0.1"/>
    <n v="2.8392000000000017"/>
  </r>
  <r>
    <n v="7584"/>
    <s v="CA-2014-163223"/>
    <d v="2014-03-21T00:00:00"/>
    <d v="2014-03-25T00:00:00"/>
    <s v="Standard Class"/>
    <s v="KH-16690"/>
    <s v="Kristen Hastings"/>
    <s v="Corporate"/>
    <s v="United States"/>
    <x v="24"/>
    <x v="17"/>
    <n v="22153"/>
    <s v="South"/>
    <s v="TEC-PH-10000730"/>
    <s v="Technology"/>
    <s v="Phones"/>
    <s v="Samsung Galaxy S4 Active"/>
    <x v="5049"/>
    <n v="7"/>
    <n v="0"/>
    <n v="909.98180000000025"/>
  </r>
  <r>
    <n v="7585"/>
    <s v="CA-2014-163223"/>
    <d v="2014-03-21T00:00:00"/>
    <d v="2014-03-25T00:00:00"/>
    <s v="Standard Class"/>
    <s v="KH-16690"/>
    <s v="Kristen Hastings"/>
    <s v="Corporate"/>
    <s v="United States"/>
    <x v="24"/>
    <x v="17"/>
    <n v="22153"/>
    <s v="South"/>
    <s v="OFF-LA-10004409"/>
    <s v="Office Supplies"/>
    <s v="Labels"/>
    <s v="Avery 492"/>
    <x v="936"/>
    <n v="5"/>
    <n v="0"/>
    <n v="6.6239999999999988"/>
  </r>
  <r>
    <n v="7586"/>
    <s v="CA-2014-163223"/>
    <d v="2014-03-21T00:00:00"/>
    <d v="2014-03-25T00:00:00"/>
    <s v="Standard Class"/>
    <s v="KH-16690"/>
    <s v="Kristen Hastings"/>
    <s v="Corporate"/>
    <s v="United States"/>
    <x v="24"/>
    <x v="17"/>
    <n v="22153"/>
    <s v="South"/>
    <s v="OFF-PA-10000675"/>
    <s v="Office Supplies"/>
    <s v="Paper"/>
    <s v="Xerox 1919"/>
    <x v="1247"/>
    <n v="3"/>
    <n v="0"/>
    <n v="60.255300000000005"/>
  </r>
  <r>
    <n v="7587"/>
    <s v="CA-2014-163223"/>
    <d v="2014-03-21T00:00:00"/>
    <d v="2014-03-25T00:00:00"/>
    <s v="Standard Class"/>
    <s v="KH-16690"/>
    <s v="Kristen Hastings"/>
    <s v="Corporate"/>
    <s v="United States"/>
    <x v="24"/>
    <x v="17"/>
    <n v="22153"/>
    <s v="South"/>
    <s v="OFF-AR-10001573"/>
    <s v="Office Supplies"/>
    <s v="Art"/>
    <s v="American Pencil"/>
    <x v="400"/>
    <n v="4"/>
    <n v="0"/>
    <n v="2.702799999999999"/>
  </r>
  <r>
    <n v="7588"/>
    <s v="CA-2014-163223"/>
    <d v="2014-03-21T00:00:00"/>
    <d v="2014-03-25T00:00:00"/>
    <s v="Standard Class"/>
    <s v="KH-16690"/>
    <s v="Kristen Hastings"/>
    <s v="Corporate"/>
    <s v="United States"/>
    <x v="24"/>
    <x v="17"/>
    <n v="22153"/>
    <s v="South"/>
    <s v="OFF-BI-10001597"/>
    <s v="Office Supplies"/>
    <s v="Binders"/>
    <s v="Wilson Jones Ledger-Size, Piano-Hinge Binder, 2&quot;, Blue"/>
    <x v="1546"/>
    <n v="3"/>
    <n v="0"/>
    <n v="59.011199999999988"/>
  </r>
  <r>
    <n v="7589"/>
    <s v="CA-2017-122945"/>
    <d v="2017-11-16T00:00:00"/>
    <d v="2017-11-22T00:00:00"/>
    <s v="Standard Class"/>
    <s v="MB-18085"/>
    <s v="Mick Brown"/>
    <s v="Consumer"/>
    <s v="United States"/>
    <x v="43"/>
    <x v="1"/>
    <n v="95661"/>
    <s v="West"/>
    <s v="FUR-FU-10001196"/>
    <s v="Furniture"/>
    <s v="Furnishings"/>
    <s v="DAX Cubicle Frames - 8x10"/>
    <x v="1761"/>
    <n v="3"/>
    <n v="0"/>
    <n v="5.1929999999999996"/>
  </r>
  <r>
    <n v="7590"/>
    <s v="CA-2015-139738"/>
    <d v="2015-09-25T00:00:00"/>
    <d v="2015-09-29T00:00:00"/>
    <s v="Standard Class"/>
    <s v="DK-12895"/>
    <s v="Dana Kaydos"/>
    <s v="Consumer"/>
    <s v="United States"/>
    <x v="179"/>
    <x v="10"/>
    <n v="61107"/>
    <s v="Central"/>
    <s v="OFF-AR-10004602"/>
    <s v="Office Supplies"/>
    <s v="Art"/>
    <s v="Boston KS Multi-Size Manual Pencil Sharpener"/>
    <x v="2019"/>
    <n v="7"/>
    <n v="0.2"/>
    <n v="12.874400000000001"/>
  </r>
  <r>
    <n v="7591"/>
    <s v="CA-2016-158778"/>
    <d v="2016-09-05T00:00:00"/>
    <d v="2016-09-09T00:00:00"/>
    <s v="Standard Class"/>
    <s v="DB-13210"/>
    <s v="Dean Braden"/>
    <s v="Consumer"/>
    <s v="United States"/>
    <x v="10"/>
    <x v="9"/>
    <n v="19134"/>
    <s v="East"/>
    <s v="FUR-FU-10000260"/>
    <s v="Furniture"/>
    <s v="Furnishings"/>
    <s v="6&quot; Cubicle Wall Clock, Black"/>
    <x v="5050"/>
    <n v="9"/>
    <n v="0.2"/>
    <n v="11.649599999999996"/>
  </r>
  <r>
    <n v="7592"/>
    <s v="CA-2016-158778"/>
    <d v="2016-09-05T00:00:00"/>
    <d v="2016-09-09T00:00:00"/>
    <s v="Standard Class"/>
    <s v="DB-13210"/>
    <s v="Dean Braden"/>
    <s v="Consumer"/>
    <s v="United States"/>
    <x v="10"/>
    <x v="9"/>
    <n v="19134"/>
    <s v="East"/>
    <s v="FUR-CH-10001146"/>
    <s v="Furniture"/>
    <s v="Chairs"/>
    <s v="Global Task Chair, Black"/>
    <x v="5051"/>
    <n v="2"/>
    <n v="0.3"/>
    <n v="-19.338199999999993"/>
  </r>
  <r>
    <n v="7593"/>
    <s v="CA-2016-158778"/>
    <d v="2016-09-05T00:00:00"/>
    <d v="2016-09-09T00:00:00"/>
    <s v="Standard Class"/>
    <s v="DB-13210"/>
    <s v="Dean Braden"/>
    <s v="Consumer"/>
    <s v="United States"/>
    <x v="10"/>
    <x v="9"/>
    <n v="19134"/>
    <s v="East"/>
    <s v="OFF-AR-10000896"/>
    <s v="Office Supplies"/>
    <s v="Art"/>
    <s v="Newell 329"/>
    <x v="964"/>
    <n v="3"/>
    <n v="0.2"/>
    <n v="0.59039999999999937"/>
  </r>
  <r>
    <n v="7594"/>
    <s v="CA-2016-158778"/>
    <d v="2016-09-05T00:00:00"/>
    <d v="2016-09-09T00:00:00"/>
    <s v="Standard Class"/>
    <s v="DB-13210"/>
    <s v="Dean Braden"/>
    <s v="Consumer"/>
    <s v="United States"/>
    <x v="10"/>
    <x v="9"/>
    <n v="19134"/>
    <s v="East"/>
    <s v="FUR-CH-10000309"/>
    <s v="Furniture"/>
    <s v="Chairs"/>
    <s v="Global Comet Stacking Arm Chair"/>
    <x v="5052"/>
    <n v="3"/>
    <n v="0.3"/>
    <n v="-63.376499999999965"/>
  </r>
  <r>
    <n v="7595"/>
    <s v="CA-2017-119655"/>
    <d v="2017-04-20T00:00:00"/>
    <d v="2017-04-24T00:00:00"/>
    <s v="Standard Class"/>
    <s v="CV-12295"/>
    <s v="Christina VanderZanden"/>
    <s v="Consumer"/>
    <s v="United States"/>
    <x v="66"/>
    <x v="12"/>
    <n v="48234"/>
    <s v="Central"/>
    <s v="OFF-BI-10001989"/>
    <s v="Office Supplies"/>
    <s v="Binders"/>
    <s v="Premium Transparent Presentation Covers by GBC"/>
    <x v="5053"/>
    <n v="7"/>
    <n v="0"/>
    <n v="70.492799999999988"/>
  </r>
  <r>
    <n v="7596"/>
    <s v="CA-2017-119655"/>
    <d v="2017-04-20T00:00:00"/>
    <d v="2017-04-24T00:00:00"/>
    <s v="Standard Class"/>
    <s v="CV-12295"/>
    <s v="Christina VanderZanden"/>
    <s v="Consumer"/>
    <s v="United States"/>
    <x v="66"/>
    <x v="12"/>
    <n v="48234"/>
    <s v="Central"/>
    <s v="OFF-BI-10001036"/>
    <s v="Office Supplies"/>
    <s v="Binders"/>
    <s v="Cardinal EasyOpen D-Ring Binders"/>
    <x v="3830"/>
    <n v="4"/>
    <n v="0"/>
    <n v="18.28"/>
  </r>
  <r>
    <n v="7597"/>
    <s v="CA-2015-164567"/>
    <d v="2015-06-15T00:00:00"/>
    <d v="2015-06-19T00:00:00"/>
    <s v="Standard Class"/>
    <s v="GK-14620"/>
    <s v="Grace Kelly"/>
    <s v="Corporate"/>
    <s v="United States"/>
    <x v="1"/>
    <x v="1"/>
    <n v="90004"/>
    <s v="West"/>
    <s v="TEC-PH-10002103"/>
    <s v="Technology"/>
    <s v="Phones"/>
    <s v="Jabra SPEAK 410"/>
    <x v="5054"/>
    <n v="3"/>
    <n v="0.2"/>
    <n v="22.557600000000008"/>
  </r>
  <r>
    <n v="7598"/>
    <s v="CA-2014-131947"/>
    <d v="2014-09-17T00:00:00"/>
    <d v="2014-09-22T00:00:00"/>
    <s v="Standard Class"/>
    <s v="JA-15970"/>
    <s v="Joseph Airdo"/>
    <s v="Consumer"/>
    <s v="United States"/>
    <x v="24"/>
    <x v="21"/>
    <n v="97477"/>
    <s v="West"/>
    <s v="OFF-AR-10001473"/>
    <s v="Office Supplies"/>
    <s v="Art"/>
    <s v="Newell 313"/>
    <x v="797"/>
    <n v="2"/>
    <n v="0.2"/>
    <n v="0.45920000000000027"/>
  </r>
  <r>
    <n v="7599"/>
    <s v="CA-2014-131947"/>
    <d v="2014-09-17T00:00:00"/>
    <d v="2014-09-22T00:00:00"/>
    <s v="Standard Class"/>
    <s v="JA-15970"/>
    <s v="Joseph Airdo"/>
    <s v="Consumer"/>
    <s v="United States"/>
    <x v="24"/>
    <x v="21"/>
    <n v="97477"/>
    <s v="West"/>
    <s v="OFF-AR-10000411"/>
    <s v="Office Supplies"/>
    <s v="Art"/>
    <s v="Boston 16701 Slimline Battery Pencil Sharpener"/>
    <x v="5055"/>
    <n v="3"/>
    <n v="0.2"/>
    <n v="4.7819999999999947"/>
  </r>
  <r>
    <n v="7600"/>
    <s v="CA-2014-131947"/>
    <d v="2014-09-17T00:00:00"/>
    <d v="2014-09-22T00:00:00"/>
    <s v="Standard Class"/>
    <s v="JA-15970"/>
    <s v="Joseph Airdo"/>
    <s v="Consumer"/>
    <s v="United States"/>
    <x v="24"/>
    <x v="21"/>
    <n v="97477"/>
    <s v="West"/>
    <s v="OFF-PA-10000246"/>
    <s v="Office Supplies"/>
    <s v="Paper"/>
    <s v="Riverleaf Stik-Withit Designer Note Cubes"/>
    <x v="5056"/>
    <n v="5"/>
    <n v="0.2"/>
    <n v="13.078000000000001"/>
  </r>
  <r>
    <n v="7601"/>
    <s v="CA-2014-131947"/>
    <d v="2014-09-17T00:00:00"/>
    <d v="2014-09-22T00:00:00"/>
    <s v="Standard Class"/>
    <s v="JA-15970"/>
    <s v="Joseph Airdo"/>
    <s v="Consumer"/>
    <s v="United States"/>
    <x v="24"/>
    <x v="21"/>
    <n v="97477"/>
    <s v="West"/>
    <s v="TEC-MA-10004086"/>
    <s v="Technology"/>
    <s v="Machines"/>
    <s v="Plantronics Single Ear Headset"/>
    <x v="5057"/>
    <n v="5"/>
    <n v="0.7"/>
    <n v="-21.944999999999993"/>
  </r>
  <r>
    <n v="7602"/>
    <s v="CA-2014-131947"/>
    <d v="2014-09-17T00:00:00"/>
    <d v="2014-09-22T00:00:00"/>
    <s v="Standard Class"/>
    <s v="JA-15970"/>
    <s v="Joseph Airdo"/>
    <s v="Consumer"/>
    <s v="United States"/>
    <x v="24"/>
    <x v="21"/>
    <n v="97477"/>
    <s v="West"/>
    <s v="OFF-PA-10003039"/>
    <s v="Office Supplies"/>
    <s v="Paper"/>
    <s v="Xerox 1960"/>
    <x v="5058"/>
    <n v="6"/>
    <n v="0.2"/>
    <n v="46.469999999999985"/>
  </r>
  <r>
    <n v="7603"/>
    <s v="CA-2014-131947"/>
    <d v="2014-09-17T00:00:00"/>
    <d v="2014-09-22T00:00:00"/>
    <s v="Standard Class"/>
    <s v="JA-15970"/>
    <s v="Joseph Airdo"/>
    <s v="Consumer"/>
    <s v="United States"/>
    <x v="24"/>
    <x v="21"/>
    <n v="97477"/>
    <s v="West"/>
    <s v="TEC-AC-10004633"/>
    <s v="Technology"/>
    <s v="Accessories"/>
    <s v="Verbatim 25 GB 6x Blu-ray Single Layer Recordable Disc, 3/Pack"/>
    <x v="2336"/>
    <n v="10"/>
    <n v="0.2"/>
    <n v="16.776000000000007"/>
  </r>
  <r>
    <n v="7604"/>
    <s v="CA-2016-152520"/>
    <d v="2016-07-08T00:00:00"/>
    <d v="2016-07-12T00:00:00"/>
    <s v="Standard Class"/>
    <s v="TH-21115"/>
    <s v="Thea Hudgings"/>
    <s v="Corporate"/>
    <s v="United States"/>
    <x v="205"/>
    <x v="34"/>
    <n v="2908"/>
    <s v="East"/>
    <s v="OFF-PA-10000289"/>
    <s v="Office Supplies"/>
    <s v="Paper"/>
    <s v="Xerox 213"/>
    <x v="91"/>
    <n v="2"/>
    <n v="0"/>
    <n v="6.2208000000000006"/>
  </r>
  <r>
    <n v="7605"/>
    <s v="CA-2016-101791"/>
    <d v="2016-05-27T00:00:00"/>
    <d v="2016-05-31T00:00:00"/>
    <s v="Standard Class"/>
    <s v="BS-11665"/>
    <s v="Brian Stugart"/>
    <s v="Consumer"/>
    <s v="United States"/>
    <x v="22"/>
    <x v="10"/>
    <n v="60623"/>
    <s v="Central"/>
    <s v="FUR-FU-10003247"/>
    <s v="Furniture"/>
    <s v="Furnishings"/>
    <s v="36X48 HARDFLOOR CHAIRMAT"/>
    <x v="5059"/>
    <n v="3"/>
    <n v="0.6"/>
    <n v="-33.358199999999997"/>
  </r>
  <r>
    <n v="7606"/>
    <s v="CA-2016-101791"/>
    <d v="2016-05-27T00:00:00"/>
    <d v="2016-05-31T00:00:00"/>
    <s v="Standard Class"/>
    <s v="BS-11665"/>
    <s v="Brian Stugart"/>
    <s v="Consumer"/>
    <s v="United States"/>
    <x v="22"/>
    <x v="10"/>
    <n v="60623"/>
    <s v="Central"/>
    <s v="FUR-FU-10002191"/>
    <s v="Furniture"/>
    <s v="Furnishings"/>
    <s v="G.E. Halogen Desk Lamp Bulbs"/>
    <x v="215"/>
    <n v="2"/>
    <n v="0.6"/>
    <n v="-1.6751999999999994"/>
  </r>
  <r>
    <n v="7607"/>
    <s v="CA-2016-101791"/>
    <d v="2016-05-27T00:00:00"/>
    <d v="2016-05-31T00:00:00"/>
    <s v="Standard Class"/>
    <s v="BS-11665"/>
    <s v="Brian Stugart"/>
    <s v="Consumer"/>
    <s v="United States"/>
    <x v="22"/>
    <x v="10"/>
    <n v="60623"/>
    <s v="Central"/>
    <s v="OFF-ST-10001496"/>
    <s v="Office Supplies"/>
    <s v="Storage"/>
    <s v="Standard Rollaway File with Lock"/>
    <x v="5060"/>
    <n v="9"/>
    <n v="0.2"/>
    <n v="97.302599999999984"/>
  </r>
  <r>
    <n v="7608"/>
    <s v="CA-2017-121195"/>
    <d v="2017-12-24T00:00:00"/>
    <d v="2017-12-27T00:00:00"/>
    <s v="First Class"/>
    <s v="NS-18505"/>
    <s v="Neola Schneider"/>
    <s v="Consumer"/>
    <s v="United States"/>
    <x v="61"/>
    <x v="5"/>
    <n v="75220"/>
    <s v="Central"/>
    <s v="OFF-ST-10000585"/>
    <s v="Office Supplies"/>
    <s v="Storage"/>
    <s v="Economy Rollaway Files"/>
    <x v="2108"/>
    <n v="2"/>
    <n v="0.2"/>
    <n v="19.823999999999998"/>
  </r>
  <r>
    <n v="7609"/>
    <s v="CA-2017-163209"/>
    <d v="2017-05-03T00:00:00"/>
    <d v="2017-05-07T00:00:00"/>
    <s v="Standard Class"/>
    <s v="MK-18160"/>
    <s v="Mike Kennedy"/>
    <s v="Consumer"/>
    <s v="United States"/>
    <x v="8"/>
    <x v="1"/>
    <n v="94122"/>
    <s v="West"/>
    <s v="OFF-PA-10001166"/>
    <s v="Office Supplies"/>
    <s v="Paper"/>
    <s v="Xerox 2"/>
    <x v="243"/>
    <n v="4"/>
    <n v="0"/>
    <n v="12.441600000000001"/>
  </r>
  <r>
    <n v="7610"/>
    <s v="CA-2017-163209"/>
    <d v="2017-05-03T00:00:00"/>
    <d v="2017-05-07T00:00:00"/>
    <s v="Standard Class"/>
    <s v="MK-18160"/>
    <s v="Mike Kennedy"/>
    <s v="Consumer"/>
    <s v="United States"/>
    <x v="8"/>
    <x v="1"/>
    <n v="94122"/>
    <s v="West"/>
    <s v="OFF-AR-10003651"/>
    <s v="Office Supplies"/>
    <s v="Art"/>
    <s v="Newell 350"/>
    <x v="1011"/>
    <n v="7"/>
    <n v="0"/>
    <n v="6.6583999999999968"/>
  </r>
  <r>
    <n v="7611"/>
    <s v="CA-2014-133354"/>
    <d v="2014-02-22T00:00:00"/>
    <d v="2014-02-24T00:00:00"/>
    <s v="First Class"/>
    <s v="SA-20830"/>
    <s v="Sue Ann Reed"/>
    <s v="Consumer"/>
    <s v="United States"/>
    <x v="429"/>
    <x v="1"/>
    <n v="92553"/>
    <s v="West"/>
    <s v="OFF-PA-10001800"/>
    <s v="Office Supplies"/>
    <s v="Paper"/>
    <s v="Xerox 220"/>
    <x v="541"/>
    <n v="3"/>
    <n v="0"/>
    <n v="9.3312000000000008"/>
  </r>
  <r>
    <n v="7612"/>
    <s v="US-2015-130491"/>
    <d v="2015-02-08T00:00:00"/>
    <d v="2015-02-11T00:00:00"/>
    <s v="First Class"/>
    <s v="BH-11710"/>
    <s v="Brosina Hoffman"/>
    <s v="Consumer"/>
    <s v="United States"/>
    <x v="495"/>
    <x v="41"/>
    <n v="67846"/>
    <s v="Central"/>
    <s v="OFF-PA-10000791"/>
    <s v="Office Supplies"/>
    <s v="Paper"/>
    <s v="Wirebound Message Books, Four 2 3/4 x 5 Forms per Page, 200 Sets per Book"/>
    <x v="5061"/>
    <n v="2"/>
    <n v="0"/>
    <n v="4.2929999999999993"/>
  </r>
  <r>
    <n v="7613"/>
    <s v="US-2015-130491"/>
    <d v="2015-02-08T00:00:00"/>
    <d v="2015-02-11T00:00:00"/>
    <s v="First Class"/>
    <s v="BH-11710"/>
    <s v="Brosina Hoffman"/>
    <s v="Consumer"/>
    <s v="United States"/>
    <x v="495"/>
    <x v="41"/>
    <n v="67846"/>
    <s v="Central"/>
    <s v="OFF-FA-10000134"/>
    <s v="Office Supplies"/>
    <s v="Fasteners"/>
    <s v="Advantus Push Pins, Aluminum Head"/>
    <x v="5062"/>
    <n v="1"/>
    <n v="0"/>
    <n v="1.8010999999999999"/>
  </r>
  <r>
    <n v="7614"/>
    <s v="US-2015-130491"/>
    <d v="2015-02-08T00:00:00"/>
    <d v="2015-02-11T00:00:00"/>
    <s v="First Class"/>
    <s v="BH-11710"/>
    <s v="Brosina Hoffman"/>
    <s v="Consumer"/>
    <s v="United States"/>
    <x v="495"/>
    <x v="41"/>
    <n v="67846"/>
    <s v="Central"/>
    <s v="OFF-AR-10001149"/>
    <s v="Office Supplies"/>
    <s v="Art"/>
    <s v="Sanford Colorific Colored Pencils, 12/Box"/>
    <x v="1784"/>
    <n v="2"/>
    <n v="0"/>
    <n v="1.7279999999999998"/>
  </r>
  <r>
    <n v="7615"/>
    <s v="CA-2015-113740"/>
    <d v="2015-08-24T00:00:00"/>
    <d v="2015-08-28T00:00:00"/>
    <s v="Second Class"/>
    <s v="SC-20380"/>
    <s v="Shahid Collister"/>
    <s v="Consumer"/>
    <s v="United States"/>
    <x v="20"/>
    <x v="15"/>
    <n v="10035"/>
    <s v="East"/>
    <s v="FUR-FU-10000010"/>
    <s v="Furniture"/>
    <s v="Furnishings"/>
    <s v="DAX Value U-Channel Document Frames, Easel Back"/>
    <x v="4126"/>
    <n v="3"/>
    <n v="0"/>
    <n v="4.6220999999999997"/>
  </r>
  <r>
    <n v="7616"/>
    <s v="CA-2014-148425"/>
    <d v="2014-11-30T00:00:00"/>
    <d v="2014-12-04T00:00:00"/>
    <s v="Standard Class"/>
    <s v="RF-19345"/>
    <s v="Randy Ferguson"/>
    <s v="Corporate"/>
    <s v="United States"/>
    <x v="333"/>
    <x v="2"/>
    <n v="32839"/>
    <s v="South"/>
    <s v="OFF-BI-10000201"/>
    <s v="Office Supplies"/>
    <s v="Binders"/>
    <s v="Avery Triangle Shaped Sheet Lifters, Black, 2/Pack"/>
    <x v="5063"/>
    <n v="9"/>
    <n v="0.7"/>
    <n v="-4.427999999999999"/>
  </r>
  <r>
    <n v="7617"/>
    <s v="CA-2016-144309"/>
    <d v="2016-12-10T00:00:00"/>
    <d v="2016-12-16T00:00:00"/>
    <s v="Standard Class"/>
    <s v="CM-12235"/>
    <s v="Chris McAfee"/>
    <s v="Consumer"/>
    <s v="United States"/>
    <x v="232"/>
    <x v="15"/>
    <n v="13601"/>
    <s v="East"/>
    <s v="OFF-PA-10001776"/>
    <s v="Office Supplies"/>
    <s v="Paper"/>
    <s v="Wirebound Message Books, Four 2 3/4&quot; x 5&quot; Forms per Page, 600 Sets per Book"/>
    <x v="1909"/>
    <n v="2"/>
    <n v="0"/>
    <n v="8.7137999999999991"/>
  </r>
  <r>
    <n v="7618"/>
    <s v="CA-2016-144309"/>
    <d v="2016-12-10T00:00:00"/>
    <d v="2016-12-16T00:00:00"/>
    <s v="Standard Class"/>
    <s v="CM-12235"/>
    <s v="Chris McAfee"/>
    <s v="Consumer"/>
    <s v="United States"/>
    <x v="232"/>
    <x v="15"/>
    <n v="13601"/>
    <s v="East"/>
    <s v="OFF-BI-10003656"/>
    <s v="Office Supplies"/>
    <s v="Binders"/>
    <s v="Fellowes PB200 Plastic Comb Binding Machine"/>
    <x v="5064"/>
    <n v="5"/>
    <n v="0.2"/>
    <n v="220.98699999999997"/>
  </r>
  <r>
    <n v="7619"/>
    <s v="CA-2017-151225"/>
    <d v="2017-10-27T00:00:00"/>
    <d v="2017-10-29T00:00:00"/>
    <s v="First Class"/>
    <s v="JM-15655"/>
    <s v="Jim Mitchum"/>
    <s v="Corporate"/>
    <s v="United States"/>
    <x v="1"/>
    <x v="1"/>
    <n v="90032"/>
    <s v="West"/>
    <s v="FUR-TA-10001539"/>
    <s v="Furniture"/>
    <s v="Tables"/>
    <s v="Chromcraft Rectangular Conference Tables"/>
    <x v="5065"/>
    <n v="1"/>
    <n v="0.2"/>
    <n v="9.4787999999999784"/>
  </r>
  <r>
    <n v="7620"/>
    <s v="CA-2017-151225"/>
    <d v="2017-10-27T00:00:00"/>
    <d v="2017-10-29T00:00:00"/>
    <s v="First Class"/>
    <s v="JM-15655"/>
    <s v="Jim Mitchum"/>
    <s v="Corporate"/>
    <s v="United States"/>
    <x v="1"/>
    <x v="1"/>
    <n v="90032"/>
    <s v="West"/>
    <s v="TEC-PH-10004100"/>
    <s v="Technology"/>
    <s v="Phones"/>
    <s v="Griffin GC17055 Auxiliary Audio Cable"/>
    <x v="1002"/>
    <n v="5"/>
    <n v="0.2"/>
    <n v="7.1960000000000015"/>
  </r>
  <r>
    <n v="7621"/>
    <s v="US-2014-144078"/>
    <d v="2014-11-25T00:00:00"/>
    <d v="2014-11-29T00:00:00"/>
    <s v="Standard Class"/>
    <s v="RB-19435"/>
    <s v="Richard Bierner"/>
    <s v="Consumer"/>
    <s v="United States"/>
    <x v="1"/>
    <x v="1"/>
    <n v="90004"/>
    <s v="West"/>
    <s v="TEC-PH-10001580"/>
    <s v="Technology"/>
    <s v="Phones"/>
    <s v="Logitech Mobile Speakerphone P710e - speaker phone"/>
    <x v="5066"/>
    <n v="5"/>
    <n v="0.2"/>
    <n v="47.242999999999967"/>
  </r>
  <r>
    <n v="7622"/>
    <s v="US-2014-144078"/>
    <d v="2014-11-25T00:00:00"/>
    <d v="2014-11-29T00:00:00"/>
    <s v="Standard Class"/>
    <s v="RB-19435"/>
    <s v="Richard Bierner"/>
    <s v="Consumer"/>
    <s v="United States"/>
    <x v="1"/>
    <x v="1"/>
    <n v="90004"/>
    <s v="West"/>
    <s v="FUR-CH-10002335"/>
    <s v="Furniture"/>
    <s v="Chairs"/>
    <s v="Hon GuestStacker Chair"/>
    <x v="5067"/>
    <n v="4"/>
    <n v="0.2"/>
    <n v="54.400800000000004"/>
  </r>
  <r>
    <n v="7623"/>
    <s v="US-2014-144078"/>
    <d v="2014-11-25T00:00:00"/>
    <d v="2014-11-29T00:00:00"/>
    <s v="Standard Class"/>
    <s v="RB-19435"/>
    <s v="Richard Bierner"/>
    <s v="Consumer"/>
    <s v="United States"/>
    <x v="1"/>
    <x v="1"/>
    <n v="90004"/>
    <s v="West"/>
    <s v="OFF-AR-10004707"/>
    <s v="Office Supplies"/>
    <s v="Art"/>
    <s v="Staples in misc. colors"/>
    <x v="5068"/>
    <n v="3"/>
    <n v="0"/>
    <n v="2.6039999999999996"/>
  </r>
  <r>
    <n v="7624"/>
    <s v="CA-2014-124464"/>
    <d v="2014-07-14T00:00:00"/>
    <d v="2014-07-20T00:00:00"/>
    <s v="Standard Class"/>
    <s v="SS-20515"/>
    <s v="Shirley Schmidt"/>
    <s v="Home Office"/>
    <s v="United States"/>
    <x v="46"/>
    <x v="13"/>
    <n v="19711"/>
    <s v="East"/>
    <s v="OFF-AP-10000576"/>
    <s v="Office Supplies"/>
    <s v="Appliances"/>
    <s v="Belkin 7 Outlet SurgeMaster II"/>
    <x v="5069"/>
    <n v="1"/>
    <n v="0"/>
    <n v="11.054400000000001"/>
  </r>
  <r>
    <n v="7625"/>
    <s v="CA-2015-136805"/>
    <d v="2015-05-23T00:00:00"/>
    <d v="2015-05-27T00:00:00"/>
    <s v="Second Class"/>
    <s v="NM-18445"/>
    <s v="Nathan Mautz"/>
    <s v="Home Office"/>
    <s v="United States"/>
    <x v="66"/>
    <x v="12"/>
    <n v="48234"/>
    <s v="Central"/>
    <s v="OFF-AP-10001394"/>
    <s v="Office Supplies"/>
    <s v="Appliances"/>
    <s v="Harmony Air Purifier"/>
    <x v="5070"/>
    <n v="5"/>
    <n v="0.1"/>
    <n v="245.69999999999993"/>
  </r>
  <r>
    <n v="7626"/>
    <s v="CA-2015-136805"/>
    <d v="2015-05-23T00:00:00"/>
    <d v="2015-05-27T00:00:00"/>
    <s v="Second Class"/>
    <s v="NM-18445"/>
    <s v="Nathan Mautz"/>
    <s v="Home Office"/>
    <s v="United States"/>
    <x v="66"/>
    <x v="12"/>
    <n v="48234"/>
    <s v="Central"/>
    <s v="FUR-FU-10003724"/>
    <s v="Furniture"/>
    <s v="Furnishings"/>
    <s v="Westinghouse Clip-On Gooseneck Lamps"/>
    <x v="5071"/>
    <n v="9"/>
    <n v="0"/>
    <n v="19.585799999999999"/>
  </r>
  <r>
    <n v="7627"/>
    <s v="US-2015-159499"/>
    <d v="2015-11-21T00:00:00"/>
    <d v="2015-11-23T00:00:00"/>
    <s v="Second Class"/>
    <s v="EM-14095"/>
    <s v="Eudokia Martin"/>
    <s v="Corporate"/>
    <s v="United States"/>
    <x v="42"/>
    <x v="16"/>
    <n v="85023"/>
    <s v="West"/>
    <s v="OFF-AP-10002867"/>
    <s v="Office Supplies"/>
    <s v="Appliances"/>
    <s v="Fellowes Command Center 5-outlet power strip"/>
    <x v="5072"/>
    <n v="6"/>
    <n v="0.2"/>
    <n v="28.492799999999988"/>
  </r>
  <r>
    <n v="7628"/>
    <s v="US-2015-159499"/>
    <d v="2015-11-21T00:00:00"/>
    <d v="2015-11-23T00:00:00"/>
    <s v="Second Class"/>
    <s v="EM-14095"/>
    <s v="Eudokia Martin"/>
    <s v="Corporate"/>
    <s v="United States"/>
    <x v="42"/>
    <x v="16"/>
    <n v="85023"/>
    <s v="West"/>
    <s v="TEC-AC-10002718"/>
    <s v="Technology"/>
    <s v="Accessories"/>
    <s v="Belkin Standard 104 key USB Keyboard"/>
    <x v="5073"/>
    <n v="2"/>
    <n v="0.2"/>
    <n v="-1.4590000000000014"/>
  </r>
  <r>
    <n v="7629"/>
    <s v="US-2015-159499"/>
    <d v="2015-11-21T00:00:00"/>
    <d v="2015-11-23T00:00:00"/>
    <s v="Second Class"/>
    <s v="EM-14095"/>
    <s v="Eudokia Martin"/>
    <s v="Corporate"/>
    <s v="United States"/>
    <x v="42"/>
    <x v="16"/>
    <n v="85023"/>
    <s v="West"/>
    <s v="OFF-LA-10003121"/>
    <s v="Office Supplies"/>
    <s v="Labels"/>
    <s v="Avery 506"/>
    <x v="1053"/>
    <n v="5"/>
    <n v="0.2"/>
    <n v="5.368999999999998"/>
  </r>
  <r>
    <n v="7630"/>
    <s v="CA-2014-162089"/>
    <d v="2014-03-30T00:00:00"/>
    <d v="2014-04-01T00:00:00"/>
    <s v="First Class"/>
    <s v="MP-17470"/>
    <s v="Mark Packer"/>
    <s v="Home Office"/>
    <s v="United States"/>
    <x v="180"/>
    <x v="5"/>
    <n v="78521"/>
    <s v="Central"/>
    <s v="OFF-EN-10002230"/>
    <s v="Office Supplies"/>
    <s v="Envelopes"/>
    <s v="Airmail Envelopes"/>
    <x v="5074"/>
    <n v="5"/>
    <n v="0.2"/>
    <n v="113.30549999999999"/>
  </r>
  <r>
    <n v="7631"/>
    <s v="CA-2014-162089"/>
    <d v="2014-03-30T00:00:00"/>
    <d v="2014-04-01T00:00:00"/>
    <s v="First Class"/>
    <s v="MP-17470"/>
    <s v="Mark Packer"/>
    <s v="Home Office"/>
    <s v="United States"/>
    <x v="180"/>
    <x v="5"/>
    <n v="78521"/>
    <s v="Central"/>
    <s v="TEC-PH-10001819"/>
    <s v="Technology"/>
    <s v="Phones"/>
    <s v="Innergie mMini Combo Duo USB Travel Charging Kit"/>
    <x v="5075"/>
    <n v="7"/>
    <n v="0.2"/>
    <n v="88.180399999999977"/>
  </r>
  <r>
    <n v="7632"/>
    <s v="CA-2014-162089"/>
    <d v="2014-03-30T00:00:00"/>
    <d v="2014-04-01T00:00:00"/>
    <s v="First Class"/>
    <s v="MP-17470"/>
    <s v="Mark Packer"/>
    <s v="Home Office"/>
    <s v="United States"/>
    <x v="180"/>
    <x v="5"/>
    <n v="78521"/>
    <s v="Central"/>
    <s v="FUR-CH-10002304"/>
    <s v="Furniture"/>
    <s v="Chairs"/>
    <s v="Global Stack Chair without Arms, Black"/>
    <x v="5076"/>
    <n v="7"/>
    <n v="0.3"/>
    <n v="-9.0929999999999964"/>
  </r>
  <r>
    <n v="7633"/>
    <s v="US-2017-158526"/>
    <d v="2017-12-29T00:00:00"/>
    <d v="2018-01-01T00:00:00"/>
    <s v="Second Class"/>
    <s v="KH-16360"/>
    <s v="Katherine Hughes"/>
    <s v="Consumer"/>
    <s v="United States"/>
    <x v="103"/>
    <x v="0"/>
    <n v="40214"/>
    <s v="South"/>
    <s v="FUR-CH-10002602"/>
    <s v="Furniture"/>
    <s v="Chairs"/>
    <s v="DMI Arturo Collection Mission-style Design Wood Chair"/>
    <x v="5077"/>
    <n v="8"/>
    <n v="0"/>
    <n v="314.03840000000002"/>
  </r>
  <r>
    <n v="7634"/>
    <s v="US-2017-158526"/>
    <d v="2017-12-29T00:00:00"/>
    <d v="2018-01-01T00:00:00"/>
    <s v="Second Class"/>
    <s v="KH-16360"/>
    <s v="Katherine Hughes"/>
    <s v="Consumer"/>
    <s v="United States"/>
    <x v="103"/>
    <x v="0"/>
    <n v="40214"/>
    <s v="South"/>
    <s v="OFF-BI-10002414"/>
    <s v="Office Supplies"/>
    <s v="Binders"/>
    <s v="GBC ProClick Spines for 32-Hole Punch"/>
    <x v="5078"/>
    <n v="1"/>
    <n v="0"/>
    <n v="5.8890999999999991"/>
  </r>
  <r>
    <n v="7635"/>
    <s v="US-2017-158526"/>
    <d v="2017-12-29T00:00:00"/>
    <d v="2018-01-01T00:00:00"/>
    <s v="Second Class"/>
    <s v="KH-16360"/>
    <s v="Katherine Hughes"/>
    <s v="Consumer"/>
    <s v="United States"/>
    <x v="103"/>
    <x v="0"/>
    <n v="40214"/>
    <s v="South"/>
    <s v="OFF-AR-10003696"/>
    <s v="Office Supplies"/>
    <s v="Art"/>
    <s v="Panasonic KP-350BK Electric Pencil Sharpener with Auto Stop"/>
    <x v="1835"/>
    <n v="1"/>
    <n v="0"/>
    <n v="10.028199999999998"/>
  </r>
  <r>
    <n v="7636"/>
    <s v="US-2017-158526"/>
    <d v="2017-12-29T00:00:00"/>
    <d v="2018-01-01T00:00:00"/>
    <s v="Second Class"/>
    <s v="KH-16360"/>
    <s v="Katherine Hughes"/>
    <s v="Consumer"/>
    <s v="United States"/>
    <x v="103"/>
    <x v="0"/>
    <n v="40214"/>
    <s v="South"/>
    <s v="FUR-CH-10004495"/>
    <s v="Furniture"/>
    <s v="Chairs"/>
    <s v="Global Leather and Oak Executive Chair, Black"/>
    <x v="5079"/>
    <n v="1"/>
    <n v="0"/>
    <n v="87.28419999999997"/>
  </r>
  <r>
    <n v="7637"/>
    <s v="US-2017-158526"/>
    <d v="2017-12-29T00:00:00"/>
    <d v="2018-01-01T00:00:00"/>
    <s v="Second Class"/>
    <s v="KH-16360"/>
    <s v="Katherine Hughes"/>
    <s v="Consumer"/>
    <s v="United States"/>
    <x v="103"/>
    <x v="0"/>
    <n v="40214"/>
    <s v="South"/>
    <s v="FUR-CH-10001270"/>
    <s v="Furniture"/>
    <s v="Chairs"/>
    <s v="Harbour Creations Steel Folding Chair"/>
    <x v="5080"/>
    <n v="3"/>
    <n v="0"/>
    <n v="77.624999999999972"/>
  </r>
  <r>
    <n v="7638"/>
    <s v="CA-2017-104885"/>
    <d v="2017-03-02T00:00:00"/>
    <d v="2017-03-08T00:00:00"/>
    <s v="Standard Class"/>
    <s v="DB-13555"/>
    <s v="Dorothy Badders"/>
    <s v="Corporate"/>
    <s v="United States"/>
    <x v="46"/>
    <x v="13"/>
    <n v="19711"/>
    <s v="East"/>
    <s v="OFF-AR-10001615"/>
    <s v="Office Supplies"/>
    <s v="Art"/>
    <s v="Newell 34"/>
    <x v="426"/>
    <n v="3"/>
    <n v="0"/>
    <n v="15.475200000000001"/>
  </r>
  <r>
    <n v="7639"/>
    <s v="CA-2017-104885"/>
    <d v="2017-03-02T00:00:00"/>
    <d v="2017-03-08T00:00:00"/>
    <s v="Standard Class"/>
    <s v="DB-13555"/>
    <s v="Dorothy Badders"/>
    <s v="Corporate"/>
    <s v="United States"/>
    <x v="46"/>
    <x v="13"/>
    <n v="19711"/>
    <s v="East"/>
    <s v="OFF-EN-10003286"/>
    <s v="Office Supplies"/>
    <s v="Envelopes"/>
    <s v="Staple envelope"/>
    <x v="4097"/>
    <n v="7"/>
    <n v="0"/>
    <n v="27.241199999999996"/>
  </r>
  <r>
    <n v="7640"/>
    <s v="CA-2017-104885"/>
    <d v="2017-03-02T00:00:00"/>
    <d v="2017-03-08T00:00:00"/>
    <s v="Standard Class"/>
    <s v="DB-13555"/>
    <s v="Dorothy Badders"/>
    <s v="Corporate"/>
    <s v="United States"/>
    <x v="46"/>
    <x v="13"/>
    <n v="19711"/>
    <s v="East"/>
    <s v="FUR-BO-10003660"/>
    <s v="Furniture"/>
    <s v="Bookcases"/>
    <s v="Bush Cubix Collection Bookcases, Fully Assembled"/>
    <x v="5081"/>
    <n v="2"/>
    <n v="0"/>
    <n v="101.6508"/>
  </r>
  <r>
    <n v="7641"/>
    <s v="CA-2017-104885"/>
    <d v="2017-03-02T00:00:00"/>
    <d v="2017-03-08T00:00:00"/>
    <s v="Standard Class"/>
    <s v="DB-13555"/>
    <s v="Dorothy Badders"/>
    <s v="Corporate"/>
    <s v="United States"/>
    <x v="46"/>
    <x v="13"/>
    <n v="19711"/>
    <s v="East"/>
    <s v="OFF-PA-10002764"/>
    <s v="Office Supplies"/>
    <s v="Paper"/>
    <s v="Easy-staple paper"/>
    <x v="5082"/>
    <n v="6"/>
    <n v="0"/>
    <n v="33.339599999999997"/>
  </r>
  <r>
    <n v="7642"/>
    <s v="US-2016-157490"/>
    <d v="2016-10-06T00:00:00"/>
    <d v="2016-10-07T00:00:00"/>
    <s v="First Class"/>
    <s v="LB-16795"/>
    <s v="Laurel Beltran"/>
    <s v="Home Office"/>
    <s v="United States"/>
    <x v="206"/>
    <x v="22"/>
    <n v="81001"/>
    <s v="West"/>
    <s v="TEC-MA-10001695"/>
    <s v="Technology"/>
    <s v="Machines"/>
    <s v="Zebra GK420t Direct Thermal/Thermal Transfer Printer"/>
    <x v="5083"/>
    <n v="6"/>
    <n v="0.7"/>
    <n v="-938.28"/>
  </r>
  <r>
    <n v="7643"/>
    <s v="US-2016-157490"/>
    <d v="2016-10-06T00:00:00"/>
    <d v="2016-10-07T00:00:00"/>
    <s v="First Class"/>
    <s v="LB-16795"/>
    <s v="Laurel Beltran"/>
    <s v="Home Office"/>
    <s v="United States"/>
    <x v="206"/>
    <x v="22"/>
    <n v="81001"/>
    <s v="West"/>
    <s v="OFF-BI-10002824"/>
    <s v="Office Supplies"/>
    <s v="Binders"/>
    <s v="Recycled Easel Ring Binders"/>
    <x v="5084"/>
    <n v="4"/>
    <n v="0.7"/>
    <n v="-14.920000000000002"/>
  </r>
  <r>
    <n v="7644"/>
    <s v="US-2016-157490"/>
    <d v="2016-10-06T00:00:00"/>
    <d v="2016-10-07T00:00:00"/>
    <s v="First Class"/>
    <s v="LB-16795"/>
    <s v="Laurel Beltran"/>
    <s v="Home Office"/>
    <s v="United States"/>
    <x v="206"/>
    <x v="22"/>
    <n v="81001"/>
    <s v="West"/>
    <s v="OFF-BI-10002571"/>
    <s v="Office Supplies"/>
    <s v="Binders"/>
    <s v="Avery Framed View Binder, EZD Ring (Locking), Navy, 1 1/2&quot;"/>
    <x v="5085"/>
    <n v="4"/>
    <n v="0.7"/>
    <n v="-9.1815999999999995"/>
  </r>
  <r>
    <n v="7645"/>
    <s v="US-2016-157490"/>
    <d v="2016-10-06T00:00:00"/>
    <d v="2016-10-07T00:00:00"/>
    <s v="First Class"/>
    <s v="LB-16795"/>
    <s v="Laurel Beltran"/>
    <s v="Home Office"/>
    <s v="United States"/>
    <x v="206"/>
    <x v="22"/>
    <n v="81001"/>
    <s v="West"/>
    <s v="TEC-AC-10001553"/>
    <s v="Technology"/>
    <s v="Accessories"/>
    <s v="Memorex 25GB 6X Branded Blu-Ray Recordable Disc, 15/Pack"/>
    <x v="4584"/>
    <n v="5"/>
    <n v="0.2"/>
    <n v="0.84950000000000259"/>
  </r>
  <r>
    <n v="7646"/>
    <s v="CA-2015-161452"/>
    <d v="2015-04-05T00:00:00"/>
    <d v="2015-04-11T00:00:00"/>
    <s v="Standard Class"/>
    <s v="CA-11965"/>
    <s v="Carol Adams"/>
    <s v="Corporate"/>
    <s v="United States"/>
    <x v="1"/>
    <x v="1"/>
    <n v="90036"/>
    <s v="West"/>
    <s v="FUR-CH-10003973"/>
    <s v="Furniture"/>
    <s v="Chairs"/>
    <s v="GuestStacker Chair with Chrome Finish Legs"/>
    <x v="1069"/>
    <n v="3"/>
    <n v="0.2"/>
    <n v="89.222400000000022"/>
  </r>
  <r>
    <n v="7647"/>
    <s v="US-2014-115196"/>
    <d v="2014-09-09T00:00:00"/>
    <d v="2014-09-13T00:00:00"/>
    <s v="Standard Class"/>
    <s v="DL-12925"/>
    <s v="Daniel Lacy"/>
    <s v="Consumer"/>
    <s v="United States"/>
    <x v="202"/>
    <x v="3"/>
    <n v="27834"/>
    <s v="South"/>
    <s v="TEC-MA-10002073"/>
    <s v="Technology"/>
    <s v="Machines"/>
    <s v="3D Systems Cube Printer, 2nd Generation, White"/>
    <x v="5086"/>
    <n v="2"/>
    <n v="0.5"/>
    <n v="-571.99559999999997"/>
  </r>
  <r>
    <n v="7648"/>
    <s v="CA-2016-138968"/>
    <d v="2016-03-15T00:00:00"/>
    <d v="2016-03-16T00:00:00"/>
    <s v="First Class"/>
    <s v="FC-14335"/>
    <s v="Fred Chung"/>
    <s v="Corporate"/>
    <s v="United States"/>
    <x v="8"/>
    <x v="1"/>
    <n v="94110"/>
    <s v="West"/>
    <s v="OFF-BI-10003529"/>
    <s v="Office Supplies"/>
    <s v="Binders"/>
    <s v="Avery Round Ring Poly Binders"/>
    <x v="5087"/>
    <n v="2"/>
    <n v="0.2"/>
    <n v="1.6472"/>
  </r>
  <r>
    <n v="7649"/>
    <s v="CA-2016-138968"/>
    <d v="2016-03-15T00:00:00"/>
    <d v="2016-03-16T00:00:00"/>
    <s v="First Class"/>
    <s v="FC-14335"/>
    <s v="Fred Chung"/>
    <s v="Corporate"/>
    <s v="United States"/>
    <x v="8"/>
    <x v="1"/>
    <n v="94110"/>
    <s v="West"/>
    <s v="FUR-CH-10000309"/>
    <s v="Furniture"/>
    <s v="Chairs"/>
    <s v="Global Comet Stacking Arm Chair"/>
    <x v="5088"/>
    <n v="4"/>
    <n v="0.2"/>
    <n v="84.501999999999953"/>
  </r>
  <r>
    <n v="7650"/>
    <s v="CA-2015-101889"/>
    <d v="2015-12-27T00:00:00"/>
    <d v="2015-12-31T00:00:00"/>
    <s v="Standard Class"/>
    <s v="DB-13120"/>
    <s v="David Bremer"/>
    <s v="Corporate"/>
    <s v="United States"/>
    <x v="292"/>
    <x v="24"/>
    <n v="43302"/>
    <s v="East"/>
    <s v="FUR-TA-10004154"/>
    <s v="Furniture"/>
    <s v="Tables"/>
    <s v="Riverside Furniture Oval Coffee Table, Oval End Table, End Table with Drawer"/>
    <x v="5089"/>
    <n v="9"/>
    <n v="0.4"/>
    <n v="-464.69700000000012"/>
  </r>
  <r>
    <n v="7651"/>
    <s v="CA-2015-101889"/>
    <d v="2015-12-27T00:00:00"/>
    <d v="2015-12-31T00:00:00"/>
    <s v="Standard Class"/>
    <s v="DB-13120"/>
    <s v="David Bremer"/>
    <s v="Corporate"/>
    <s v="United States"/>
    <x v="292"/>
    <x v="24"/>
    <n v="43302"/>
    <s v="East"/>
    <s v="OFF-EN-10003286"/>
    <s v="Office Supplies"/>
    <s v="Envelopes"/>
    <s v="Staple envelope"/>
    <x v="5090"/>
    <n v="3"/>
    <n v="0.2"/>
    <n v="6.7067999999999977"/>
  </r>
  <r>
    <n v="7652"/>
    <s v="CA-2017-110821"/>
    <d v="2017-08-07T00:00:00"/>
    <d v="2017-08-08T00:00:00"/>
    <s v="First Class"/>
    <s v="CK-12205"/>
    <s v="Chloris Kastensmidt"/>
    <s v="Consumer"/>
    <s v="United States"/>
    <x v="61"/>
    <x v="5"/>
    <n v="75081"/>
    <s v="Central"/>
    <s v="TEC-AC-10001552"/>
    <s v="Technology"/>
    <s v="Accessories"/>
    <s v="Logitech K350 2.4Ghz Wireless Keyboard"/>
    <x v="5091"/>
    <n v="3"/>
    <n v="0.2"/>
    <n v="-13.437900000000006"/>
  </r>
  <r>
    <n v="7653"/>
    <s v="CA-2017-110821"/>
    <d v="2017-08-07T00:00:00"/>
    <d v="2017-08-08T00:00:00"/>
    <s v="First Class"/>
    <s v="CK-12205"/>
    <s v="Chloris Kastensmidt"/>
    <s v="Consumer"/>
    <s v="United States"/>
    <x v="61"/>
    <x v="5"/>
    <n v="75081"/>
    <s v="Central"/>
    <s v="OFF-ST-10002790"/>
    <s v="Office Supplies"/>
    <s v="Storage"/>
    <s v="Safco Industrial Shelving"/>
    <x v="5092"/>
    <n v="2"/>
    <n v="0.2"/>
    <n v="-25.108999999999988"/>
  </r>
  <r>
    <n v="7654"/>
    <s v="CA-2015-121552"/>
    <d v="2015-03-22T00:00:00"/>
    <d v="2015-03-27T00:00:00"/>
    <s v="Standard Class"/>
    <s v="FW-14395"/>
    <s v="Fred Wasserman"/>
    <s v="Corporate"/>
    <s v="United States"/>
    <x v="114"/>
    <x v="19"/>
    <n v="35810"/>
    <s v="South"/>
    <s v="OFF-AR-10003217"/>
    <s v="Office Supplies"/>
    <s v="Art"/>
    <s v="Newell 316"/>
    <x v="638"/>
    <n v="4"/>
    <n v="0"/>
    <n v="5.4768000000000008"/>
  </r>
  <r>
    <n v="7655"/>
    <s v="CA-2015-107685"/>
    <d v="2015-11-30T00:00:00"/>
    <d v="2015-12-02T00:00:00"/>
    <s v="Second Class"/>
    <s v="JM-15865"/>
    <s v="John Murray"/>
    <s v="Consumer"/>
    <s v="United States"/>
    <x v="98"/>
    <x v="33"/>
    <n v="89115"/>
    <s v="West"/>
    <s v="FUR-FU-10002813"/>
    <s v="Furniture"/>
    <s v="Furnishings"/>
    <s v="DAX Contemporary Wood Frame with Silver Metal Mat, Desktop, 11 x 14 Size"/>
    <x v="4165"/>
    <n v="4"/>
    <n v="0"/>
    <n v="29.145599999999995"/>
  </r>
  <r>
    <n v="7656"/>
    <s v="CA-2015-107685"/>
    <d v="2015-11-30T00:00:00"/>
    <d v="2015-12-02T00:00:00"/>
    <s v="Second Class"/>
    <s v="JM-15865"/>
    <s v="John Murray"/>
    <s v="Consumer"/>
    <s v="United States"/>
    <x v="98"/>
    <x v="33"/>
    <n v="89115"/>
    <s v="West"/>
    <s v="OFF-PA-10003848"/>
    <s v="Office Supplies"/>
    <s v="Paper"/>
    <s v="Xerox 1997"/>
    <x v="243"/>
    <n v="4"/>
    <n v="0"/>
    <n v="12.441600000000001"/>
  </r>
  <r>
    <n v="7657"/>
    <s v="US-2014-120740"/>
    <d v="2014-04-15T00:00:00"/>
    <d v="2014-04-15T00:00:00"/>
    <s v="Same Day"/>
    <s v="PS-18970"/>
    <s v="Paul Stevenson"/>
    <s v="Home Office"/>
    <s v="United States"/>
    <x v="1"/>
    <x v="1"/>
    <n v="90049"/>
    <s v="West"/>
    <s v="OFF-AP-10000240"/>
    <s v="Office Supplies"/>
    <s v="Appliances"/>
    <s v="Belkin F9G930V10-GRY 9 Outlet Surge"/>
    <x v="1483"/>
    <n v="2"/>
    <n v="0"/>
    <n v="31.018399999999986"/>
  </r>
  <r>
    <n v="7658"/>
    <s v="US-2014-120740"/>
    <d v="2014-04-15T00:00:00"/>
    <d v="2014-04-15T00:00:00"/>
    <s v="Same Day"/>
    <s v="PS-18970"/>
    <s v="Paul Stevenson"/>
    <s v="Home Office"/>
    <s v="United States"/>
    <x v="1"/>
    <x v="1"/>
    <n v="90049"/>
    <s v="West"/>
    <s v="FUR-FU-10004091"/>
    <s v="Furniture"/>
    <s v="Furnishings"/>
    <s v="Howard Miller 13&quot; Diameter Goldtone Round Wall Clock"/>
    <x v="5093"/>
    <n v="4"/>
    <n v="0"/>
    <n v="76.9816"/>
  </r>
  <r>
    <n v="7659"/>
    <s v="CA-2017-155740"/>
    <d v="2017-07-30T00:00:00"/>
    <d v="2017-08-02T00:00:00"/>
    <s v="First Class"/>
    <s v="TC-21475"/>
    <s v="Tony Chapman"/>
    <s v="Home Office"/>
    <s v="United States"/>
    <x v="80"/>
    <x v="24"/>
    <n v="44107"/>
    <s v="East"/>
    <s v="OFF-BI-10001071"/>
    <s v="Office Supplies"/>
    <s v="Binders"/>
    <s v="GBC ProClick Punch Binding System"/>
    <x v="1996"/>
    <n v="4"/>
    <n v="0.7"/>
    <n v="-53.743199999999973"/>
  </r>
  <r>
    <n v="7660"/>
    <s v="CA-2017-146493"/>
    <d v="2017-06-01T00:00:00"/>
    <d v="2017-06-05T00:00:00"/>
    <s v="Standard Class"/>
    <s v="CV-12805"/>
    <s v="Cynthia Voltz"/>
    <s v="Corporate"/>
    <s v="United States"/>
    <x v="9"/>
    <x v="8"/>
    <n v="68025"/>
    <s v="Central"/>
    <s v="OFF-BI-10003676"/>
    <s v="Office Supplies"/>
    <s v="Binders"/>
    <s v="GBC Standard Recycled Report Covers, Clear Plastic Sheets"/>
    <x v="5094"/>
    <n v="5"/>
    <n v="0"/>
    <n v="25.871999999999996"/>
  </r>
  <r>
    <n v="7661"/>
    <s v="CA-2014-105417"/>
    <d v="2014-01-07T00:00:00"/>
    <d v="2014-01-12T00:00:00"/>
    <s v="Standard Class"/>
    <s v="VS-21820"/>
    <s v="Vivek Sundaresam"/>
    <s v="Consumer"/>
    <s v="United States"/>
    <x v="114"/>
    <x v="5"/>
    <n v="77340"/>
    <s v="Central"/>
    <s v="FUR-FU-10004864"/>
    <s v="Furniture"/>
    <s v="Furnishings"/>
    <s v="Howard Miller 14-1/2&quot; Diameter Chrome Round Wall Clock"/>
    <x v="5095"/>
    <n v="3"/>
    <n v="0.6"/>
    <n v="-53.709599999999988"/>
  </r>
  <r>
    <n v="7662"/>
    <s v="CA-2014-105417"/>
    <d v="2014-01-07T00:00:00"/>
    <d v="2014-01-12T00:00:00"/>
    <s v="Standard Class"/>
    <s v="VS-21820"/>
    <s v="Vivek Sundaresam"/>
    <s v="Consumer"/>
    <s v="United States"/>
    <x v="114"/>
    <x v="5"/>
    <n v="77340"/>
    <s v="Central"/>
    <s v="OFF-BI-10003708"/>
    <s v="Office Supplies"/>
    <s v="Binders"/>
    <s v="Acco Four Pocket Poly Ring Binder with Label Holder, Smoke, 1&quot;"/>
    <x v="5096"/>
    <n v="7"/>
    <n v="0.8"/>
    <n v="-18.252500000000005"/>
  </r>
  <r>
    <n v="7663"/>
    <s v="US-2017-141509"/>
    <d v="2017-09-29T00:00:00"/>
    <d v="2017-10-01T00:00:00"/>
    <s v="First Class"/>
    <s v="SC-20575"/>
    <s v="Sonia Cooley"/>
    <s v="Consumer"/>
    <s v="United States"/>
    <x v="1"/>
    <x v="1"/>
    <n v="90036"/>
    <s v="West"/>
    <s v="OFF-AR-10002067"/>
    <s v="Office Supplies"/>
    <s v="Art"/>
    <s v="Newell 334"/>
    <x v="1618"/>
    <n v="5"/>
    <n v="0"/>
    <n v="25.792000000000002"/>
  </r>
  <r>
    <n v="7664"/>
    <s v="CA-2017-139493"/>
    <d v="2017-09-13T00:00:00"/>
    <d v="2017-09-19T00:00:00"/>
    <s v="Standard Class"/>
    <s v="SG-20605"/>
    <s v="Speros Goranitis"/>
    <s v="Consumer"/>
    <s v="United States"/>
    <x v="153"/>
    <x v="3"/>
    <n v="28806"/>
    <s v="South"/>
    <s v="OFF-AR-10003158"/>
    <s v="Office Supplies"/>
    <s v="Art"/>
    <s v="Fluorescent Highlighters by Dixon"/>
    <x v="482"/>
    <n v="5"/>
    <n v="0.2"/>
    <n v="2.7859999999999978"/>
  </r>
  <r>
    <n v="7665"/>
    <s v="CA-2014-151967"/>
    <d v="2014-10-22T00:00:00"/>
    <d v="2014-10-26T00:00:00"/>
    <s v="Standard Class"/>
    <s v="NB-18580"/>
    <s v="Nicole Brennan"/>
    <s v="Corporate"/>
    <s v="United States"/>
    <x v="151"/>
    <x v="28"/>
    <n v="71111"/>
    <s v="South"/>
    <s v="FUR-FU-10000193"/>
    <s v="Furniture"/>
    <s v="Furnishings"/>
    <s v="Tenex Chairmats For Use with Hard Floors"/>
    <x v="681"/>
    <n v="4"/>
    <n v="0"/>
    <n v="10.393599999999992"/>
  </r>
  <r>
    <n v="7666"/>
    <s v="US-2016-140158"/>
    <d v="2016-10-04T00:00:00"/>
    <d v="2016-10-08T00:00:00"/>
    <s v="Standard Class"/>
    <s v="DR-12940"/>
    <s v="Daniel Raglin"/>
    <s v="Home Office"/>
    <s v="United States"/>
    <x v="205"/>
    <x v="34"/>
    <n v="2908"/>
    <s v="East"/>
    <s v="OFF-BI-10000977"/>
    <s v="Office Supplies"/>
    <s v="Binders"/>
    <s v="Ibico Plastic Spiral Binding Combs"/>
    <x v="3361"/>
    <n v="1"/>
    <n v="0"/>
    <n v="13.983999999999998"/>
  </r>
  <r>
    <n v="7667"/>
    <s v="US-2016-140158"/>
    <d v="2016-10-04T00:00:00"/>
    <d v="2016-10-08T00:00:00"/>
    <s v="Standard Class"/>
    <s v="DR-12940"/>
    <s v="Daniel Raglin"/>
    <s v="Home Office"/>
    <s v="United States"/>
    <x v="205"/>
    <x v="34"/>
    <n v="2908"/>
    <s v="East"/>
    <s v="TEC-CO-10001449"/>
    <s v="Technology"/>
    <s v="Copiers"/>
    <s v="Hewlett Packard LaserJet 3310 Copier"/>
    <x v="5097"/>
    <n v="9"/>
    <n v="0"/>
    <n v="2591.9567999999999"/>
  </r>
  <r>
    <n v="7668"/>
    <s v="US-2016-140158"/>
    <d v="2016-10-04T00:00:00"/>
    <d v="2016-10-08T00:00:00"/>
    <s v="Standard Class"/>
    <s v="DR-12940"/>
    <s v="Daniel Raglin"/>
    <s v="Home Office"/>
    <s v="United States"/>
    <x v="205"/>
    <x v="34"/>
    <n v="2908"/>
    <s v="East"/>
    <s v="OFF-ST-10000136"/>
    <s v="Office Supplies"/>
    <s v="Storage"/>
    <s v="Letter Size File"/>
    <x v="5098"/>
    <n v="3"/>
    <n v="0"/>
    <n v="34.538999999999994"/>
  </r>
  <r>
    <n v="7669"/>
    <s v="CA-2015-130974"/>
    <d v="2015-11-27T00:00:00"/>
    <d v="2015-11-29T00:00:00"/>
    <s v="Second Class"/>
    <s v="MA-17560"/>
    <s v="Matt Abelman"/>
    <s v="Home Office"/>
    <s v="United States"/>
    <x v="231"/>
    <x v="31"/>
    <n v="2149"/>
    <s v="East"/>
    <s v="OFF-PA-10000743"/>
    <s v="Office Supplies"/>
    <s v="Paper"/>
    <s v="Xerox 1977"/>
    <x v="1598"/>
    <n v="6"/>
    <n v="0"/>
    <n v="19.238399999999999"/>
  </r>
  <r>
    <n v="7670"/>
    <s v="CA-2015-130974"/>
    <d v="2015-11-27T00:00:00"/>
    <d v="2015-11-29T00:00:00"/>
    <s v="Second Class"/>
    <s v="MA-17560"/>
    <s v="Matt Abelman"/>
    <s v="Home Office"/>
    <s v="United States"/>
    <x v="231"/>
    <x v="31"/>
    <n v="2149"/>
    <s v="East"/>
    <s v="OFF-PA-10001019"/>
    <s v="Office Supplies"/>
    <s v="Paper"/>
    <s v="Xerox 1884"/>
    <x v="731"/>
    <n v="3"/>
    <n v="0"/>
    <n v="28.171799999999998"/>
  </r>
  <r>
    <n v="7671"/>
    <s v="CA-2015-130974"/>
    <d v="2015-11-27T00:00:00"/>
    <d v="2015-11-29T00:00:00"/>
    <s v="Second Class"/>
    <s v="MA-17560"/>
    <s v="Matt Abelman"/>
    <s v="Home Office"/>
    <s v="United States"/>
    <x v="231"/>
    <x v="31"/>
    <n v="2149"/>
    <s v="East"/>
    <s v="TEC-AC-10003095"/>
    <s v="Technology"/>
    <s v="Accessories"/>
    <s v="Logitech G35 7.1-Channel Surround Sound Headset"/>
    <x v="5099"/>
    <n v="2"/>
    <n v="0"/>
    <n v="88.393200000000007"/>
  </r>
  <r>
    <n v="7672"/>
    <s v="CA-2015-130974"/>
    <d v="2015-11-27T00:00:00"/>
    <d v="2015-11-29T00:00:00"/>
    <s v="Second Class"/>
    <s v="MA-17560"/>
    <s v="Matt Abelman"/>
    <s v="Home Office"/>
    <s v="United States"/>
    <x v="231"/>
    <x v="31"/>
    <n v="2149"/>
    <s v="East"/>
    <s v="FUR-BO-10002916"/>
    <s v="Furniture"/>
    <s v="Bookcases"/>
    <s v="Rush Hierlooms Collection 1&quot; Thick Stackable Bookcases"/>
    <x v="5100"/>
    <n v="1"/>
    <n v="0"/>
    <n v="32.486199999999997"/>
  </r>
  <r>
    <n v="7673"/>
    <s v="CA-2015-130974"/>
    <d v="2015-11-27T00:00:00"/>
    <d v="2015-11-29T00:00:00"/>
    <s v="Second Class"/>
    <s v="MA-17560"/>
    <s v="Matt Abelman"/>
    <s v="Home Office"/>
    <s v="United States"/>
    <x v="231"/>
    <x v="31"/>
    <n v="2149"/>
    <s v="East"/>
    <s v="FUR-FU-10002506"/>
    <s v="Furniture"/>
    <s v="Furnishings"/>
    <s v="Tensor &quot;Hersey Kiss&quot; Styled Floor Lamp"/>
    <x v="2799"/>
    <n v="3"/>
    <n v="0"/>
    <n v="4.6763999999999992"/>
  </r>
  <r>
    <n v="7674"/>
    <s v="CA-2015-130974"/>
    <d v="2015-11-27T00:00:00"/>
    <d v="2015-11-29T00:00:00"/>
    <s v="Second Class"/>
    <s v="MA-17560"/>
    <s v="Matt Abelman"/>
    <s v="Home Office"/>
    <s v="United States"/>
    <x v="231"/>
    <x v="31"/>
    <n v="2149"/>
    <s v="East"/>
    <s v="OFF-PA-10003823"/>
    <s v="Office Supplies"/>
    <s v="Paper"/>
    <s v="Xerox 197"/>
    <x v="901"/>
    <n v="5"/>
    <n v="0"/>
    <n v="69.704999999999998"/>
  </r>
  <r>
    <n v="7675"/>
    <s v="CA-2015-130974"/>
    <d v="2015-11-27T00:00:00"/>
    <d v="2015-11-29T00:00:00"/>
    <s v="Second Class"/>
    <s v="MA-17560"/>
    <s v="Matt Abelman"/>
    <s v="Home Office"/>
    <s v="United States"/>
    <x v="231"/>
    <x v="31"/>
    <n v="2149"/>
    <s v="East"/>
    <s v="FUR-TA-10004619"/>
    <s v="Furniture"/>
    <s v="Tables"/>
    <s v="Hon Non-Folding Utility Tables"/>
    <x v="5101"/>
    <n v="4"/>
    <n v="0.3"/>
    <n v="0"/>
  </r>
  <r>
    <n v="7676"/>
    <s v="CA-2017-133487"/>
    <d v="2017-05-06T00:00:00"/>
    <d v="2017-05-09T00:00:00"/>
    <s v="Second Class"/>
    <s v="TS-21655"/>
    <s v="Trudy Schmidt"/>
    <s v="Consumer"/>
    <s v="United States"/>
    <x v="277"/>
    <x v="1"/>
    <n v="91730"/>
    <s v="West"/>
    <s v="OFF-AP-10001271"/>
    <s v="Office Supplies"/>
    <s v="Appliances"/>
    <s v="Eureka The Boss Cordless Rechargeable Stick Vac"/>
    <x v="513"/>
    <n v="3"/>
    <n v="0"/>
    <n v="41.293800000000005"/>
  </r>
  <r>
    <n v="7677"/>
    <s v="CA-2014-142951"/>
    <d v="2014-10-08T00:00:00"/>
    <d v="2014-10-08T00:00:00"/>
    <s v="Same Day"/>
    <s v="JG-15115"/>
    <s v="Jack Garza"/>
    <s v="Consumer"/>
    <s v="United States"/>
    <x v="35"/>
    <x v="3"/>
    <n v="28205"/>
    <s v="South"/>
    <s v="TEC-AC-10002331"/>
    <s v="Technology"/>
    <s v="Accessories"/>
    <s v="Maxell 74 Minute CDR, 10/Pack"/>
    <x v="3032"/>
    <n v="3"/>
    <n v="0.2"/>
    <n v="4.9877999999999982"/>
  </r>
  <r>
    <n v="7678"/>
    <s v="CA-2014-133592"/>
    <d v="2014-12-31T00:00:00"/>
    <d v="2015-01-07T00:00:00"/>
    <s v="Standard Class"/>
    <s v="KM-16375"/>
    <s v="Katherine Murray"/>
    <s v="Home Office"/>
    <s v="United States"/>
    <x v="205"/>
    <x v="34"/>
    <n v="2908"/>
    <s v="East"/>
    <s v="OFF-PA-10003228"/>
    <s v="Office Supplies"/>
    <s v="Paper"/>
    <s v="Xerox 1917"/>
    <x v="3589"/>
    <n v="4"/>
    <n v="0"/>
    <n v="91.950799999999987"/>
  </r>
  <r>
    <n v="7679"/>
    <s v="CA-2014-133592"/>
    <d v="2014-12-31T00:00:00"/>
    <d v="2015-01-07T00:00:00"/>
    <s v="Standard Class"/>
    <s v="KM-16375"/>
    <s v="Katherine Murray"/>
    <s v="Home Office"/>
    <s v="United States"/>
    <x v="205"/>
    <x v="34"/>
    <n v="2908"/>
    <s v="East"/>
    <s v="OFF-PA-10002586"/>
    <s v="Office Supplies"/>
    <s v="Paper"/>
    <s v="Xerox 1970"/>
    <x v="1830"/>
    <n v="3"/>
    <n v="0"/>
    <n v="7.0218000000000007"/>
  </r>
  <r>
    <n v="7680"/>
    <s v="CA-2014-133592"/>
    <d v="2014-12-31T00:00:00"/>
    <d v="2015-01-07T00:00:00"/>
    <s v="Standard Class"/>
    <s v="KM-16375"/>
    <s v="Katherine Murray"/>
    <s v="Home Office"/>
    <s v="United States"/>
    <x v="205"/>
    <x v="34"/>
    <n v="2908"/>
    <s v="East"/>
    <s v="TEC-AC-10002049"/>
    <s v="Technology"/>
    <s v="Accessories"/>
    <s v="Plantronics Savi W720 Multi-Device Wireless Headset System"/>
    <x v="2832"/>
    <n v="4"/>
    <n v="0"/>
    <n v="742.63200000000006"/>
  </r>
  <r>
    <n v="7681"/>
    <s v="CA-2014-133592"/>
    <d v="2014-12-31T00:00:00"/>
    <d v="2015-01-07T00:00:00"/>
    <s v="Standard Class"/>
    <s v="KM-16375"/>
    <s v="Katherine Murray"/>
    <s v="Home Office"/>
    <s v="United States"/>
    <x v="205"/>
    <x v="34"/>
    <n v="2908"/>
    <s v="East"/>
    <s v="FUR-BO-10000362"/>
    <s v="Furniture"/>
    <s v="Bookcases"/>
    <s v="Sauder Inglewood Library Bookcases"/>
    <x v="2661"/>
    <n v="2"/>
    <n v="0"/>
    <n v="78.650800000000004"/>
  </r>
  <r>
    <n v="7682"/>
    <s v="CA-2014-133592"/>
    <d v="2014-12-31T00:00:00"/>
    <d v="2015-01-07T00:00:00"/>
    <s v="Standard Class"/>
    <s v="KM-16375"/>
    <s v="Katherine Murray"/>
    <s v="Home Office"/>
    <s v="United States"/>
    <x v="205"/>
    <x v="34"/>
    <n v="2908"/>
    <s v="East"/>
    <s v="FUR-CH-10004218"/>
    <s v="Furniture"/>
    <s v="Chairs"/>
    <s v="Global Fabric Manager's Chair, Dark Gray"/>
    <x v="5102"/>
    <n v="6"/>
    <n v="0"/>
    <n v="151.47000000000003"/>
  </r>
  <r>
    <n v="7683"/>
    <s v="CA-2015-120782"/>
    <d v="2015-04-28T00:00:00"/>
    <d v="2015-05-01T00:00:00"/>
    <s v="First Class"/>
    <s v="SD-20485"/>
    <s v="Shirley Daniels"/>
    <s v="Home Office"/>
    <s v="United States"/>
    <x v="297"/>
    <x v="12"/>
    <n v="48640"/>
    <s v="Central"/>
    <s v="OFF-AP-10003779"/>
    <s v="Office Supplies"/>
    <s v="Appliances"/>
    <s v="Kensington 7 Outlet MasterPiece Power Center with Fax/Phone Line Protection"/>
    <x v="5103"/>
    <n v="1"/>
    <n v="0.1"/>
    <n v="41.495999999999967"/>
  </r>
  <r>
    <n v="7684"/>
    <s v="CA-2015-120782"/>
    <d v="2015-04-28T00:00:00"/>
    <d v="2015-05-01T00:00:00"/>
    <s v="First Class"/>
    <s v="SD-20485"/>
    <s v="Shirley Daniels"/>
    <s v="Home Office"/>
    <s v="United States"/>
    <x v="297"/>
    <x v="12"/>
    <n v="48640"/>
    <s v="Central"/>
    <s v="OFF-BI-10003527"/>
    <s v="Office Supplies"/>
    <s v="Binders"/>
    <s v="Fellowes PB500 Electric Punch Plastic Comb Binding Machine with Manual Bind"/>
    <x v="5104"/>
    <n v="3"/>
    <n v="0"/>
    <n v="1906.4850000000001"/>
  </r>
  <r>
    <n v="7685"/>
    <s v="CA-2015-116876"/>
    <d v="2015-02-14T00:00:00"/>
    <d v="2015-02-21T00:00:00"/>
    <s v="Standard Class"/>
    <s v="TT-21070"/>
    <s v="Ted Trevino"/>
    <s v="Consumer"/>
    <s v="United States"/>
    <x v="30"/>
    <x v="15"/>
    <n v="14609"/>
    <s v="East"/>
    <s v="OFF-BI-10002897"/>
    <s v="Office Supplies"/>
    <s v="Binders"/>
    <s v="Black Avery Memo-Size 3-Ring Binder, 5 1/2&quot; x 8 1/2&quot;"/>
    <x v="5105"/>
    <n v="9"/>
    <n v="0.2"/>
    <n v="9.5786999999999995"/>
  </r>
  <r>
    <n v="7686"/>
    <s v="CA-2015-116876"/>
    <d v="2015-02-14T00:00:00"/>
    <d v="2015-02-21T00:00:00"/>
    <s v="Standard Class"/>
    <s v="TT-21070"/>
    <s v="Ted Trevino"/>
    <s v="Consumer"/>
    <s v="United States"/>
    <x v="30"/>
    <x v="15"/>
    <n v="14609"/>
    <s v="East"/>
    <s v="TEC-PH-10002584"/>
    <s v="Technology"/>
    <s v="Phones"/>
    <s v="Samsung Galaxy S4"/>
    <x v="5106"/>
    <n v="1"/>
    <n v="0"/>
    <n v="187.79699999999997"/>
  </r>
  <r>
    <n v="7687"/>
    <s v="CA-2016-169838"/>
    <d v="2016-11-25T00:00:00"/>
    <d v="2016-11-29T00:00:00"/>
    <s v="Standard Class"/>
    <s v="BB-11545"/>
    <s v="Brenda Bowman"/>
    <s v="Corporate"/>
    <s v="United States"/>
    <x v="25"/>
    <x v="12"/>
    <n v="49201"/>
    <s v="Central"/>
    <s v="FUR-TA-10001095"/>
    <s v="Furniture"/>
    <s v="Tables"/>
    <s v="Chromcraft Round Conference Tables"/>
    <x v="5107"/>
    <n v="9"/>
    <n v="0"/>
    <n v="329.40809999999999"/>
  </r>
  <r>
    <n v="7688"/>
    <s v="CA-2016-169838"/>
    <d v="2016-11-25T00:00:00"/>
    <d v="2016-11-29T00:00:00"/>
    <s v="Standard Class"/>
    <s v="BB-11545"/>
    <s v="Brenda Bowman"/>
    <s v="Corporate"/>
    <s v="United States"/>
    <x v="25"/>
    <x v="12"/>
    <n v="49201"/>
    <s v="Central"/>
    <s v="OFF-BI-10004002"/>
    <s v="Office Supplies"/>
    <s v="Binders"/>
    <s v="Wilson Jones International Size A4 Ring Binders"/>
    <x v="5108"/>
    <n v="1"/>
    <n v="0"/>
    <n v="8.3040000000000003"/>
  </r>
  <r>
    <n v="7689"/>
    <s v="CA-2016-169838"/>
    <d v="2016-11-25T00:00:00"/>
    <d v="2016-11-29T00:00:00"/>
    <s v="Standard Class"/>
    <s v="BB-11545"/>
    <s v="Brenda Bowman"/>
    <s v="Corporate"/>
    <s v="United States"/>
    <x v="25"/>
    <x v="12"/>
    <n v="49201"/>
    <s v="Central"/>
    <s v="TEC-AC-10004518"/>
    <s v="Technology"/>
    <s v="Accessories"/>
    <s v="Memorex Mini Travel Drive 32 GB USB 2.0 Flash Drive"/>
    <x v="5109"/>
    <n v="8"/>
    <n v="0"/>
    <n v="62.400000000000006"/>
  </r>
  <r>
    <n v="7690"/>
    <s v="US-2017-128951"/>
    <d v="2017-07-15T00:00:00"/>
    <d v="2017-07-17T00:00:00"/>
    <s v="First Class"/>
    <s v="RS-19420"/>
    <s v="Ricardo Sperren"/>
    <s v="Corporate"/>
    <s v="United States"/>
    <x v="244"/>
    <x v="17"/>
    <n v="23434"/>
    <s v="South"/>
    <s v="OFF-AP-10002191"/>
    <s v="Office Supplies"/>
    <s v="Appliances"/>
    <s v="Belkin 8 Outlet SurgeMaster II Gold Surge Protector"/>
    <x v="3998"/>
    <n v="3"/>
    <n v="0"/>
    <n v="50.383200000000009"/>
  </r>
  <r>
    <n v="7691"/>
    <s v="US-2017-128951"/>
    <d v="2017-07-15T00:00:00"/>
    <d v="2017-07-17T00:00:00"/>
    <s v="First Class"/>
    <s v="RS-19420"/>
    <s v="Ricardo Sperren"/>
    <s v="Corporate"/>
    <s v="United States"/>
    <x v="244"/>
    <x v="17"/>
    <n v="23434"/>
    <s v="South"/>
    <s v="FUR-TA-10004575"/>
    <s v="Furniture"/>
    <s v="Tables"/>
    <s v="Hon 5100 Series Wood Tables"/>
    <x v="1310"/>
    <n v="3"/>
    <n v="0"/>
    <n v="157.12919999999997"/>
  </r>
  <r>
    <n v="7692"/>
    <s v="US-2017-128951"/>
    <d v="2017-07-15T00:00:00"/>
    <d v="2017-07-17T00:00:00"/>
    <s v="First Class"/>
    <s v="RS-19420"/>
    <s v="Ricardo Sperren"/>
    <s v="Corporate"/>
    <s v="United States"/>
    <x v="244"/>
    <x v="17"/>
    <n v="23434"/>
    <s v="South"/>
    <s v="OFF-PA-10003177"/>
    <s v="Office Supplies"/>
    <s v="Paper"/>
    <s v="Xerox 1999"/>
    <x v="91"/>
    <n v="2"/>
    <n v="0"/>
    <n v="6.2208000000000006"/>
  </r>
  <r>
    <n v="7693"/>
    <s v="CA-2014-102330"/>
    <d v="2014-12-29T00:00:00"/>
    <d v="2015-01-03T00:00:00"/>
    <s v="Standard Class"/>
    <s v="AI-10855"/>
    <s v="Arianne Irving"/>
    <s v="Consumer"/>
    <s v="United States"/>
    <x v="71"/>
    <x v="1"/>
    <n v="94513"/>
    <s v="West"/>
    <s v="OFF-LA-10003923"/>
    <s v="Office Supplies"/>
    <s v="Labels"/>
    <s v="Alphabetical Labels for Top Tab Filing"/>
    <x v="333"/>
    <n v="6"/>
    <n v="0"/>
    <n v="44.400000000000006"/>
  </r>
  <r>
    <n v="7694"/>
    <s v="CA-2014-102330"/>
    <d v="2014-12-29T00:00:00"/>
    <d v="2015-01-03T00:00:00"/>
    <s v="Standard Class"/>
    <s v="AI-10855"/>
    <s v="Arianne Irving"/>
    <s v="Consumer"/>
    <s v="United States"/>
    <x v="71"/>
    <x v="1"/>
    <n v="94513"/>
    <s v="West"/>
    <s v="TEC-PH-10001051"/>
    <s v="Technology"/>
    <s v="Phones"/>
    <s v="HTC One"/>
    <x v="1895"/>
    <n v="4"/>
    <n v="0.2"/>
    <n v="35.996399999999952"/>
  </r>
  <r>
    <n v="7695"/>
    <s v="CA-2016-118899"/>
    <d v="2016-03-22T00:00:00"/>
    <d v="2016-03-22T00:00:00"/>
    <s v="Same Day"/>
    <s v="MC-17275"/>
    <s v="Marc Crier"/>
    <s v="Consumer"/>
    <s v="United States"/>
    <x v="4"/>
    <x v="4"/>
    <n v="98103"/>
    <s v="West"/>
    <s v="FUR-CH-10004754"/>
    <s v="Furniture"/>
    <s v="Chairs"/>
    <s v="Global Stack Chair with Arms, Black"/>
    <x v="5110"/>
    <n v="7"/>
    <n v="0.2"/>
    <n v="14.690199999999997"/>
  </r>
  <r>
    <n v="7696"/>
    <s v="CA-2017-107958"/>
    <d v="2017-07-02T00:00:00"/>
    <d v="2017-07-05T00:00:00"/>
    <s v="First Class"/>
    <s v="AH-10120"/>
    <s v="Adrian Hane"/>
    <s v="Home Office"/>
    <s v="United States"/>
    <x v="12"/>
    <x v="5"/>
    <n v="77036"/>
    <s v="Central"/>
    <s v="OFF-PA-10000357"/>
    <s v="Office Supplies"/>
    <s v="Paper"/>
    <s v="White Dual Perf Computer Printout Paper, 2700 Sheets, 1 Part, Heavyweight, 20 lbs., 14 7/8 x 11"/>
    <x v="2919"/>
    <n v="5"/>
    <n v="0.2"/>
    <n v="59.435499999999998"/>
  </r>
  <r>
    <n v="7697"/>
    <s v="CA-2017-107958"/>
    <d v="2017-07-02T00:00:00"/>
    <d v="2017-07-05T00:00:00"/>
    <s v="First Class"/>
    <s v="AH-10120"/>
    <s v="Adrian Hane"/>
    <s v="Home Office"/>
    <s v="United States"/>
    <x v="12"/>
    <x v="5"/>
    <n v="77036"/>
    <s v="Central"/>
    <s v="OFF-BI-10001787"/>
    <s v="Office Supplies"/>
    <s v="Binders"/>
    <s v="Wilson Jones Four-Pocket Poly Binders"/>
    <x v="5111"/>
    <n v="4"/>
    <n v="0.8"/>
    <n v="-8.1096000000000004"/>
  </r>
  <r>
    <n v="7698"/>
    <s v="CA-2017-151799"/>
    <d v="2017-12-14T00:00:00"/>
    <d v="2017-12-18T00:00:00"/>
    <s v="Standard Class"/>
    <s v="BF-11170"/>
    <s v="Ben Ferrer"/>
    <s v="Home Office"/>
    <s v="United States"/>
    <x v="104"/>
    <x v="31"/>
    <n v="1841"/>
    <s v="East"/>
    <s v="TEC-CO-10002313"/>
    <s v="Technology"/>
    <s v="Copiers"/>
    <s v="Canon PC1080F Personal Copier"/>
    <x v="5112"/>
    <n v="2"/>
    <n v="0"/>
    <n v="467.99220000000003"/>
  </r>
  <r>
    <n v="7699"/>
    <s v="CA-2017-151799"/>
    <d v="2017-12-14T00:00:00"/>
    <d v="2017-12-18T00:00:00"/>
    <s v="Standard Class"/>
    <s v="BF-11170"/>
    <s v="Ben Ferrer"/>
    <s v="Home Office"/>
    <s v="United States"/>
    <x v="104"/>
    <x v="31"/>
    <n v="1841"/>
    <s v="East"/>
    <s v="OFF-ST-10002790"/>
    <s v="Office Supplies"/>
    <s v="Storage"/>
    <s v="Safco Industrial Shelving"/>
    <x v="5113"/>
    <n v="1"/>
    <n v="0"/>
    <n v="2.2155000000000058"/>
  </r>
  <r>
    <n v="7700"/>
    <s v="CA-2017-151799"/>
    <d v="2017-12-14T00:00:00"/>
    <d v="2017-12-18T00:00:00"/>
    <s v="Standard Class"/>
    <s v="BF-11170"/>
    <s v="Ben Ferrer"/>
    <s v="Home Office"/>
    <s v="United States"/>
    <x v="104"/>
    <x v="31"/>
    <n v="1841"/>
    <s v="East"/>
    <s v="OFF-SU-10001664"/>
    <s v="Office Supplies"/>
    <s v="Supplies"/>
    <s v="Acme Office Executive Series Stainless Steel Trimmers"/>
    <x v="3567"/>
    <n v="3"/>
    <n v="0"/>
    <n v="6.6846000000000005"/>
  </r>
  <r>
    <n v="7701"/>
    <s v="CA-2017-151799"/>
    <d v="2017-12-14T00:00:00"/>
    <d v="2017-12-18T00:00:00"/>
    <s v="Standard Class"/>
    <s v="BF-11170"/>
    <s v="Ben Ferrer"/>
    <s v="Home Office"/>
    <s v="United States"/>
    <x v="104"/>
    <x v="31"/>
    <n v="1841"/>
    <s v="East"/>
    <s v="OFF-FA-10001332"/>
    <s v="Office Supplies"/>
    <s v="Fasteners"/>
    <s v="Acco Banker's Clasps, 5 3/4&quot;-Long"/>
    <x v="1315"/>
    <n v="6"/>
    <n v="0"/>
    <n v="8.121599999999999"/>
  </r>
  <r>
    <n v="7702"/>
    <s v="CA-2017-151799"/>
    <d v="2017-12-14T00:00:00"/>
    <d v="2017-12-18T00:00:00"/>
    <s v="Standard Class"/>
    <s v="BF-11170"/>
    <s v="Ben Ferrer"/>
    <s v="Home Office"/>
    <s v="United States"/>
    <x v="104"/>
    <x v="31"/>
    <n v="1841"/>
    <s v="East"/>
    <s v="FUR-TA-10003473"/>
    <s v="Furniture"/>
    <s v="Tables"/>
    <s v="Bretford Rectangular Conference Table Tops"/>
    <x v="5114"/>
    <n v="2"/>
    <n v="0.3"/>
    <n v="-52.658199999999965"/>
  </r>
  <r>
    <n v="7703"/>
    <s v="CA-2016-114601"/>
    <d v="2016-08-26T00:00:00"/>
    <d v="2016-09-02T00:00:00"/>
    <s v="Standard Class"/>
    <s v="AA-10480"/>
    <s v="Andrew Allen"/>
    <s v="Consumer"/>
    <s v="United States"/>
    <x v="66"/>
    <x v="12"/>
    <n v="48234"/>
    <s v="Central"/>
    <s v="OFF-PA-10000605"/>
    <s v="Office Supplies"/>
    <s v="Paper"/>
    <s v="Xerox 1950"/>
    <x v="1057"/>
    <n v="2"/>
    <n v="0"/>
    <n v="5.6644000000000005"/>
  </r>
  <r>
    <n v="7704"/>
    <s v="CA-2016-114601"/>
    <d v="2016-08-26T00:00:00"/>
    <d v="2016-09-02T00:00:00"/>
    <s v="Standard Class"/>
    <s v="AA-10480"/>
    <s v="Andrew Allen"/>
    <s v="Consumer"/>
    <s v="United States"/>
    <x v="66"/>
    <x v="12"/>
    <n v="48234"/>
    <s v="Central"/>
    <s v="TEC-PH-10002170"/>
    <s v="Technology"/>
    <s v="Phones"/>
    <s v="ClearSounds CSC500 Amplified Spirit Phone Corded phone"/>
    <x v="2779"/>
    <n v="3"/>
    <n v="0"/>
    <n v="58.791600000000003"/>
  </r>
  <r>
    <n v="7705"/>
    <s v="CA-2016-114601"/>
    <d v="2016-08-26T00:00:00"/>
    <d v="2016-09-02T00:00:00"/>
    <s v="Standard Class"/>
    <s v="AA-10480"/>
    <s v="Andrew Allen"/>
    <s v="Consumer"/>
    <s v="United States"/>
    <x v="66"/>
    <x v="12"/>
    <n v="48234"/>
    <s v="Central"/>
    <s v="FUR-TA-10004147"/>
    <s v="Furniture"/>
    <s v="Tables"/>
    <s v="Hon 4060 Series Tables"/>
    <x v="990"/>
    <n v="4"/>
    <n v="0"/>
    <n v="98.524799999999971"/>
  </r>
  <r>
    <n v="7706"/>
    <s v="CA-2016-114601"/>
    <d v="2016-08-26T00:00:00"/>
    <d v="2016-09-02T00:00:00"/>
    <s v="Standard Class"/>
    <s v="AA-10480"/>
    <s v="Andrew Allen"/>
    <s v="Consumer"/>
    <s v="United States"/>
    <x v="66"/>
    <x v="12"/>
    <n v="48234"/>
    <s v="Central"/>
    <s v="TEC-AC-10003911"/>
    <s v="Technology"/>
    <s v="Accessories"/>
    <s v="NETGEAR AC1750 Dual Band Gigabit Smart WiFi Router"/>
    <x v="651"/>
    <n v="3"/>
    <n v="0"/>
    <n v="163.18979999999999"/>
  </r>
  <r>
    <n v="7707"/>
    <s v="CA-2016-114601"/>
    <d v="2016-08-26T00:00:00"/>
    <d v="2016-09-02T00:00:00"/>
    <s v="Standard Class"/>
    <s v="AA-10480"/>
    <s v="Andrew Allen"/>
    <s v="Consumer"/>
    <s v="United States"/>
    <x v="66"/>
    <x v="12"/>
    <n v="48234"/>
    <s v="Central"/>
    <s v="OFF-AR-10002578"/>
    <s v="Office Supplies"/>
    <s v="Art"/>
    <s v="Newell 335"/>
    <x v="880"/>
    <n v="3"/>
    <n v="0"/>
    <n v="2.5055999999999998"/>
  </r>
  <r>
    <n v="7708"/>
    <s v="CA-2017-100237"/>
    <d v="2017-10-15T00:00:00"/>
    <d v="2017-10-19T00:00:00"/>
    <s v="Standard Class"/>
    <s v="SV-20815"/>
    <s v="Stuart Van"/>
    <s v="Corporate"/>
    <s v="United States"/>
    <x v="11"/>
    <x v="7"/>
    <n v="84057"/>
    <s v="West"/>
    <s v="OFF-AR-10001761"/>
    <s v="Office Supplies"/>
    <s v="Art"/>
    <s v="Avery Hi-Liter Smear-Safe Highlighters"/>
    <x v="2643"/>
    <n v="2"/>
    <n v="0"/>
    <n v="4.2047999999999996"/>
  </r>
  <r>
    <n v="7709"/>
    <s v="CA-2014-139542"/>
    <d v="2014-10-25T00:00:00"/>
    <d v="2014-10-29T00:00:00"/>
    <s v="Standard Class"/>
    <s v="EH-14185"/>
    <s v="Evan Henry"/>
    <s v="Consumer"/>
    <s v="United States"/>
    <x v="10"/>
    <x v="9"/>
    <n v="19120"/>
    <s v="East"/>
    <s v="TEC-AC-10001553"/>
    <s v="Technology"/>
    <s v="Accessories"/>
    <s v="Memorex 25GB 6X Branded Blu-Ray Recordable Disc, 15/Pack"/>
    <x v="2868"/>
    <n v="3"/>
    <n v="0.2"/>
    <n v="0.50970000000000049"/>
  </r>
  <r>
    <n v="7710"/>
    <s v="CA-2014-139542"/>
    <d v="2014-10-25T00:00:00"/>
    <d v="2014-10-29T00:00:00"/>
    <s v="Standard Class"/>
    <s v="EH-14185"/>
    <s v="Evan Henry"/>
    <s v="Consumer"/>
    <s v="United States"/>
    <x v="10"/>
    <x v="9"/>
    <n v="19120"/>
    <s v="East"/>
    <s v="OFF-BI-10000309"/>
    <s v="Office Supplies"/>
    <s v="Binders"/>
    <s v="GBC Twin Loop Wire Binding Elements, 9/16&quot; Spine, Black"/>
    <x v="5115"/>
    <n v="3"/>
    <n v="0.7"/>
    <n v="-9.5885999999999996"/>
  </r>
  <r>
    <n v="7711"/>
    <s v="US-2015-142811"/>
    <d v="2015-04-02T00:00:00"/>
    <d v="2015-04-07T00:00:00"/>
    <s v="Standard Class"/>
    <s v="JL-15850"/>
    <s v="John Lucas"/>
    <s v="Consumer"/>
    <s v="United States"/>
    <x v="123"/>
    <x v="16"/>
    <n v="85204"/>
    <s v="West"/>
    <s v="TEC-PH-10003095"/>
    <s v="Technology"/>
    <s v="Phones"/>
    <s v="Samsung HM1900 Bluetooth Headset"/>
    <x v="4412"/>
    <n v="5"/>
    <n v="0.2"/>
    <n v="32.924999999999997"/>
  </r>
  <r>
    <n v="7712"/>
    <s v="CA-2017-139353"/>
    <d v="2017-10-28T00:00:00"/>
    <d v="2017-10-30T00:00:00"/>
    <s v="Second Class"/>
    <s v="JM-15250"/>
    <s v="Janet Martin"/>
    <s v="Consumer"/>
    <s v="United States"/>
    <x v="115"/>
    <x v="3"/>
    <n v="28314"/>
    <s v="South"/>
    <s v="FUR-FU-10001876"/>
    <s v="Furniture"/>
    <s v="Furnishings"/>
    <s v="Computer Room Manger, 14&quot;"/>
    <x v="2540"/>
    <n v="3"/>
    <n v="0.2"/>
    <n v="15.590399999999995"/>
  </r>
  <r>
    <n v="7713"/>
    <s v="CA-2017-139353"/>
    <d v="2017-10-28T00:00:00"/>
    <d v="2017-10-30T00:00:00"/>
    <s v="Second Class"/>
    <s v="JM-15250"/>
    <s v="Janet Martin"/>
    <s v="Consumer"/>
    <s v="United States"/>
    <x v="115"/>
    <x v="3"/>
    <n v="28314"/>
    <s v="South"/>
    <s v="OFF-ST-10001522"/>
    <s v="Office Supplies"/>
    <s v="Storage"/>
    <s v="Gould Plastics 18-Pocket Panel Bin, 34w x 5-1/4d x 20-1/2h"/>
    <x v="2772"/>
    <n v="2"/>
    <n v="0.2"/>
    <n v="-29.436800000000012"/>
  </r>
  <r>
    <n v="7714"/>
    <s v="CA-2017-139353"/>
    <d v="2017-10-28T00:00:00"/>
    <d v="2017-10-30T00:00:00"/>
    <s v="Second Class"/>
    <s v="JM-15250"/>
    <s v="Janet Martin"/>
    <s v="Consumer"/>
    <s v="United States"/>
    <x v="115"/>
    <x v="3"/>
    <n v="28314"/>
    <s v="South"/>
    <s v="OFF-PA-10000300"/>
    <s v="Office Supplies"/>
    <s v="Paper"/>
    <s v="Xerox 1936"/>
    <x v="1107"/>
    <n v="3"/>
    <n v="0.2"/>
    <n v="16.183799999999998"/>
  </r>
  <r>
    <n v="7715"/>
    <s v="CA-2014-150203"/>
    <d v="2014-12-05T00:00:00"/>
    <d v="2014-12-07T00:00:00"/>
    <s v="First Class"/>
    <s v="JB-15925"/>
    <s v="Joni Blumstein"/>
    <s v="Consumer"/>
    <s v="United States"/>
    <x v="1"/>
    <x v="1"/>
    <n v="90032"/>
    <s v="West"/>
    <s v="OFF-AP-10001469"/>
    <s v="Office Supplies"/>
    <s v="Appliances"/>
    <s v="Fellowes 8 Outlet Superior Workstation Surge Protector"/>
    <x v="5116"/>
    <n v="6"/>
    <n v="0"/>
    <n v="72.575399999999973"/>
  </r>
  <r>
    <n v="7716"/>
    <s v="US-2017-101518"/>
    <d v="2017-11-03T00:00:00"/>
    <d v="2017-11-08T00:00:00"/>
    <s v="Standard Class"/>
    <s v="PB-19105"/>
    <s v="Peter Bühler"/>
    <s v="Consumer"/>
    <s v="United States"/>
    <x v="10"/>
    <x v="9"/>
    <n v="19140"/>
    <s v="East"/>
    <s v="TEC-AC-10001553"/>
    <s v="Technology"/>
    <s v="Accessories"/>
    <s v="Memorex 25GB 6X Branded Blu-Ray Recordable Disc, 15/Pack"/>
    <x v="2868"/>
    <n v="3"/>
    <n v="0.2"/>
    <n v="0.50970000000000049"/>
  </r>
  <r>
    <n v="7717"/>
    <s v="CA-2015-149636"/>
    <d v="2015-01-06T00:00:00"/>
    <d v="2015-01-12T00:00:00"/>
    <s v="Standard Class"/>
    <s v="SP-20620"/>
    <s v="Stefania Perrino"/>
    <s v="Corporate"/>
    <s v="United States"/>
    <x v="77"/>
    <x v="22"/>
    <n v="80906"/>
    <s v="West"/>
    <s v="OFF-PA-10004041"/>
    <s v="Office Supplies"/>
    <s v="Paper"/>
    <s v="It's Hot Message Books with Stickers, 2 3/4&quot; x 5&quot;"/>
    <x v="5117"/>
    <n v="5"/>
    <n v="0.2"/>
    <n v="9.2499999999999964"/>
  </r>
  <r>
    <n v="7718"/>
    <s v="CA-2015-149636"/>
    <d v="2015-01-06T00:00:00"/>
    <d v="2015-01-12T00:00:00"/>
    <s v="Standard Class"/>
    <s v="SP-20620"/>
    <s v="Stefania Perrino"/>
    <s v="Corporate"/>
    <s v="United States"/>
    <x v="77"/>
    <x v="22"/>
    <n v="80906"/>
    <s v="West"/>
    <s v="OFF-BI-10002764"/>
    <s v="Office Supplies"/>
    <s v="Binders"/>
    <s v="Recycled Pressboard Report Cover with Reinforced Top Hinge"/>
    <x v="5118"/>
    <n v="2"/>
    <n v="0.7"/>
    <n v="-1.3565999999999994"/>
  </r>
  <r>
    <n v="7719"/>
    <s v="US-2017-146213"/>
    <d v="2017-09-09T00:00:00"/>
    <d v="2017-09-14T00:00:00"/>
    <s v="Standard Class"/>
    <s v="MC-17605"/>
    <s v="Matt Connell"/>
    <s v="Corporate"/>
    <s v="United States"/>
    <x v="1"/>
    <x v="1"/>
    <n v="90032"/>
    <s v="West"/>
    <s v="TEC-AC-10001114"/>
    <s v="Technology"/>
    <s v="Accessories"/>
    <s v="Microsoft Wireless Mobile Mouse 4000"/>
    <x v="5119"/>
    <n v="4"/>
    <n v="0"/>
    <n v="51.18719999999999"/>
  </r>
  <r>
    <n v="7720"/>
    <s v="CA-2015-108588"/>
    <d v="2015-01-05T00:00:00"/>
    <d v="2015-01-10T00:00:00"/>
    <s v="Standard Class"/>
    <s v="BG-11695"/>
    <s v="Brooke Gillingham"/>
    <s v="Corporate"/>
    <s v="United States"/>
    <x v="20"/>
    <x v="15"/>
    <n v="10009"/>
    <s v="East"/>
    <s v="OFF-AR-10001615"/>
    <s v="Office Supplies"/>
    <s v="Art"/>
    <s v="Newell 34"/>
    <x v="426"/>
    <n v="3"/>
    <n v="0"/>
    <n v="15.475200000000001"/>
  </r>
  <r>
    <n v="7721"/>
    <s v="CA-2015-108588"/>
    <d v="2015-01-05T00:00:00"/>
    <d v="2015-01-10T00:00:00"/>
    <s v="Standard Class"/>
    <s v="BG-11695"/>
    <s v="Brooke Gillingham"/>
    <s v="Corporate"/>
    <s v="United States"/>
    <x v="20"/>
    <x v="15"/>
    <n v="10009"/>
    <s v="East"/>
    <s v="OFF-EN-10000461"/>
    <s v="Office Supplies"/>
    <s v="Envelopes"/>
    <s v="#10- 4 1/8&quot; x 9 1/2&quot; Recycled Envelopes"/>
    <x v="2053"/>
    <n v="2"/>
    <n v="0"/>
    <n v="8.2156000000000002"/>
  </r>
  <r>
    <n v="7722"/>
    <s v="CA-2015-108588"/>
    <d v="2015-01-05T00:00:00"/>
    <d v="2015-01-10T00:00:00"/>
    <s v="Standard Class"/>
    <s v="BG-11695"/>
    <s v="Brooke Gillingham"/>
    <s v="Corporate"/>
    <s v="United States"/>
    <x v="20"/>
    <x v="15"/>
    <n v="10009"/>
    <s v="East"/>
    <s v="OFF-BI-10004506"/>
    <s v="Office Supplies"/>
    <s v="Binders"/>
    <s v="Wilson Jones data.warehouse D-Ring Binders with DublLock"/>
    <x v="5120"/>
    <n v="2"/>
    <n v="0.2"/>
    <n v="4.6088000000000005"/>
  </r>
  <r>
    <n v="7723"/>
    <s v="US-2017-138086"/>
    <d v="2017-04-16T00:00:00"/>
    <d v="2017-04-20T00:00:00"/>
    <s v="Standard Class"/>
    <s v="JO-15550"/>
    <s v="Jesus Ocampo"/>
    <s v="Home Office"/>
    <s v="United States"/>
    <x v="8"/>
    <x v="1"/>
    <n v="94109"/>
    <s v="West"/>
    <s v="OFF-AP-10000027"/>
    <s v="Office Supplies"/>
    <s v="Appliances"/>
    <s v="Hoover Commercial SteamVac"/>
    <x v="1360"/>
    <n v="3"/>
    <n v="0"/>
    <n v="12.222"/>
  </r>
  <r>
    <n v="7724"/>
    <s v="CA-2015-139374"/>
    <d v="2015-09-10T00:00:00"/>
    <d v="2015-09-14T00:00:00"/>
    <s v="Standard Class"/>
    <s v="AR-10345"/>
    <s v="Alex Russell"/>
    <s v="Corporate"/>
    <s v="United States"/>
    <x v="89"/>
    <x v="5"/>
    <n v="78745"/>
    <s v="Central"/>
    <s v="FUR-CH-10003981"/>
    <s v="Furniture"/>
    <s v="Chairs"/>
    <s v="Global Commerce Series Low-Back Swivel/Tilt Chairs"/>
    <x v="5121"/>
    <n v="1"/>
    <n v="0.3"/>
    <n v="-2.5698000000000292"/>
  </r>
  <r>
    <n v="7725"/>
    <s v="CA-2016-113978"/>
    <d v="2016-09-25T00:00:00"/>
    <d v="2016-09-29T00:00:00"/>
    <s v="Standard Class"/>
    <s v="TS-21505"/>
    <s v="Tony Sayre"/>
    <s v="Consumer"/>
    <s v="United States"/>
    <x v="138"/>
    <x v="24"/>
    <n v="44105"/>
    <s v="East"/>
    <s v="OFF-AP-10003849"/>
    <s v="Office Supplies"/>
    <s v="Appliances"/>
    <s v="Hoover Shoulder Vac Commercial Portable Vacuum"/>
    <x v="5122"/>
    <n v="1"/>
    <n v="0.2"/>
    <n v="17.890999999999977"/>
  </r>
  <r>
    <n v="7726"/>
    <s v="CA-2016-113978"/>
    <d v="2016-09-25T00:00:00"/>
    <d v="2016-09-29T00:00:00"/>
    <s v="Standard Class"/>
    <s v="TS-21505"/>
    <s v="Tony Sayre"/>
    <s v="Consumer"/>
    <s v="United States"/>
    <x v="138"/>
    <x v="24"/>
    <n v="44105"/>
    <s v="East"/>
    <s v="OFF-ST-10004963"/>
    <s v="Office Supplies"/>
    <s v="Storage"/>
    <s v="Eldon Gobal File Keepers"/>
    <x v="5123"/>
    <n v="2"/>
    <n v="0.2"/>
    <n v="-4.8448000000000029"/>
  </r>
  <r>
    <n v="7727"/>
    <s v="CA-2016-113978"/>
    <d v="2016-09-25T00:00:00"/>
    <d v="2016-09-29T00:00:00"/>
    <s v="Standard Class"/>
    <s v="TS-21505"/>
    <s v="Tony Sayre"/>
    <s v="Consumer"/>
    <s v="United States"/>
    <x v="138"/>
    <x v="24"/>
    <n v="44105"/>
    <s v="East"/>
    <s v="OFF-ST-10002574"/>
    <s v="Office Supplies"/>
    <s v="Storage"/>
    <s v="SAFCO Commercial Wire Shelving, Black"/>
    <x v="4102"/>
    <n v="3"/>
    <n v="0.2"/>
    <n v="-82.884"/>
  </r>
  <r>
    <n v="7728"/>
    <s v="US-2015-150231"/>
    <d v="2015-03-16T00:00:00"/>
    <d v="2015-03-20T00:00:00"/>
    <s v="Second Class"/>
    <s v="JK-15640"/>
    <s v="Jim Kriz"/>
    <s v="Home Office"/>
    <s v="United States"/>
    <x v="20"/>
    <x v="15"/>
    <n v="10009"/>
    <s v="East"/>
    <s v="OFF-AR-10001761"/>
    <s v="Office Supplies"/>
    <s v="Art"/>
    <s v="Avery Hi-Liter Smear-Safe Highlighters"/>
    <x v="255"/>
    <n v="3"/>
    <n v="0"/>
    <n v="6.3071999999999999"/>
  </r>
  <r>
    <n v="7729"/>
    <s v="CA-2016-106915"/>
    <d v="2016-11-26T00:00:00"/>
    <d v="2016-12-02T00:00:00"/>
    <s v="Standard Class"/>
    <s v="GA-14515"/>
    <s v="George Ashbrook"/>
    <s v="Consumer"/>
    <s v="United States"/>
    <x v="236"/>
    <x v="5"/>
    <n v="79907"/>
    <s v="Central"/>
    <s v="OFF-AR-10000716"/>
    <s v="Office Supplies"/>
    <s v="Art"/>
    <s v="DIXON Ticonderoga Erasable Checking Pencils"/>
    <x v="329"/>
    <n v="4"/>
    <n v="0.2"/>
    <n v="4.2408000000000001"/>
  </r>
  <r>
    <n v="7730"/>
    <s v="US-2016-109260"/>
    <d v="2016-09-26T00:00:00"/>
    <d v="2016-10-01T00:00:00"/>
    <s v="Standard Class"/>
    <s v="TN-21040"/>
    <s v="Tanja Norvell"/>
    <s v="Home Office"/>
    <s v="United States"/>
    <x v="315"/>
    <x v="2"/>
    <n v="32303"/>
    <s v="South"/>
    <s v="TEC-AC-10002637"/>
    <s v="Technology"/>
    <s v="Accessories"/>
    <s v="Logitech VX Revolution Cordless Laser Mouse for Notebooks (Black)"/>
    <x v="2404"/>
    <n v="3"/>
    <n v="0.2"/>
    <n v="-75.59580000000004"/>
  </r>
  <r>
    <n v="7731"/>
    <s v="CA-2017-104850"/>
    <d v="2017-06-13T00:00:00"/>
    <d v="2017-06-19T00:00:00"/>
    <s v="Standard Class"/>
    <s v="TW-21025"/>
    <s v="Tamara Willingham"/>
    <s v="Home Office"/>
    <s v="United States"/>
    <x v="4"/>
    <x v="4"/>
    <n v="98103"/>
    <s v="West"/>
    <s v="FUR-CH-10003774"/>
    <s v="Furniture"/>
    <s v="Chairs"/>
    <s v="Global Wood Trimmed Manager's Task Chair, Khaki"/>
    <x v="5124"/>
    <n v="4"/>
    <n v="0.2"/>
    <n v="-25.474400000000017"/>
  </r>
  <r>
    <n v="7732"/>
    <s v="CA-2017-140508"/>
    <d v="2017-09-18T00:00:00"/>
    <d v="2017-09-21T00:00:00"/>
    <s v="First Class"/>
    <s v="PA-19060"/>
    <s v="Pete Armstrong"/>
    <s v="Home Office"/>
    <s v="United States"/>
    <x v="61"/>
    <x v="5"/>
    <n v="75220"/>
    <s v="Central"/>
    <s v="OFF-EN-10000927"/>
    <s v="Office Supplies"/>
    <s v="Envelopes"/>
    <s v="Jet-Pak Recycled Peel 'N' Seal Padded Mailers"/>
    <x v="5125"/>
    <n v="4"/>
    <n v="0.2"/>
    <n v="35.889999999999986"/>
  </r>
  <r>
    <n v="7733"/>
    <s v="CA-2017-143294"/>
    <d v="2017-06-02T00:00:00"/>
    <d v="2017-06-08T00:00:00"/>
    <s v="Standard Class"/>
    <s v="JD-15790"/>
    <s v="John Dryer"/>
    <s v="Consumer"/>
    <s v="United States"/>
    <x v="12"/>
    <x v="5"/>
    <n v="77070"/>
    <s v="Central"/>
    <s v="OFF-PA-10000743"/>
    <s v="Office Supplies"/>
    <s v="Paper"/>
    <s v="Xerox 1977"/>
    <x v="1432"/>
    <n v="2"/>
    <n v="0.2"/>
    <n v="3.7407999999999997"/>
  </r>
  <r>
    <n v="7734"/>
    <s v="CA-2016-165673"/>
    <d v="2016-05-15T00:00:00"/>
    <d v="2016-05-19T00:00:00"/>
    <s v="Second Class"/>
    <s v="MN-17935"/>
    <s v="Michael Nguyen"/>
    <s v="Consumer"/>
    <s v="United States"/>
    <x v="24"/>
    <x v="24"/>
    <n v="45503"/>
    <s v="East"/>
    <s v="OFF-PA-10000697"/>
    <s v="Office Supplies"/>
    <s v="Paper"/>
    <s v="TOPS Voice Message Log Book, Flash Format"/>
    <x v="302"/>
    <n v="4"/>
    <n v="0.2"/>
    <n v="5.5215999999999994"/>
  </r>
  <r>
    <n v="7735"/>
    <s v="CA-2017-134418"/>
    <d v="2017-09-15T00:00:00"/>
    <d v="2017-09-20T00:00:00"/>
    <s v="Standard Class"/>
    <s v="GM-14500"/>
    <s v="Gene McClure"/>
    <s v="Consumer"/>
    <s v="United States"/>
    <x v="4"/>
    <x v="4"/>
    <n v="98103"/>
    <s v="West"/>
    <s v="OFF-AR-10004441"/>
    <s v="Office Supplies"/>
    <s v="Art"/>
    <s v="BIC Brite Liner Highlighters"/>
    <x v="2162"/>
    <n v="3"/>
    <n v="0"/>
    <n v="5.2164000000000001"/>
  </r>
  <r>
    <n v="7736"/>
    <s v="US-2016-106313"/>
    <d v="2016-08-22T00:00:00"/>
    <d v="2016-08-26T00:00:00"/>
    <s v="Standard Class"/>
    <s v="DG-13300"/>
    <s v="Deirdre Greer"/>
    <s v="Corporate"/>
    <s v="United States"/>
    <x v="4"/>
    <x v="4"/>
    <n v="98105"/>
    <s v="West"/>
    <s v="OFF-PA-10001870"/>
    <s v="Office Supplies"/>
    <s v="Paper"/>
    <s v="Xerox 202"/>
    <x v="541"/>
    <n v="3"/>
    <n v="0"/>
    <n v="9.3312000000000008"/>
  </r>
  <r>
    <n v="7737"/>
    <s v="CA-2014-105872"/>
    <d v="2014-05-30T00:00:00"/>
    <d v="2014-06-06T00:00:00"/>
    <s v="Standard Class"/>
    <s v="JG-15160"/>
    <s v="James Galang"/>
    <s v="Consumer"/>
    <s v="United States"/>
    <x v="20"/>
    <x v="15"/>
    <n v="10024"/>
    <s v="East"/>
    <s v="OFF-BI-10003684"/>
    <s v="Office Supplies"/>
    <s v="Binders"/>
    <s v="Wilson Jones Legal Size Ring Binders"/>
    <x v="467"/>
    <n v="4"/>
    <n v="0.2"/>
    <n v="26.387999999999998"/>
  </r>
  <r>
    <n v="7738"/>
    <s v="CA-2017-108287"/>
    <d v="2017-12-18T00:00:00"/>
    <d v="2017-12-20T00:00:00"/>
    <s v="First Class"/>
    <s v="AG-10330"/>
    <s v="Alex Grayson"/>
    <s v="Consumer"/>
    <s v="United States"/>
    <x v="35"/>
    <x v="3"/>
    <n v="28205"/>
    <s v="South"/>
    <s v="OFF-AR-10001315"/>
    <s v="Office Supplies"/>
    <s v="Art"/>
    <s v="Newell 310"/>
    <x v="2538"/>
    <n v="9"/>
    <n v="0.2"/>
    <n v="1.4255999999999993"/>
  </r>
  <r>
    <n v="7739"/>
    <s v="CA-2017-141103"/>
    <d v="2017-07-30T00:00:00"/>
    <d v="2017-08-06T00:00:00"/>
    <s v="Standard Class"/>
    <s v="JF-15355"/>
    <s v="Jay Fein"/>
    <s v="Consumer"/>
    <s v="United States"/>
    <x v="248"/>
    <x v="39"/>
    <n v="21215"/>
    <s v="East"/>
    <s v="TEC-PH-10003589"/>
    <s v="Technology"/>
    <s v="Phones"/>
    <s v="invisibleSHIELD by ZAGG Smudge-Free Screen Protector"/>
    <x v="5126"/>
    <n v="5"/>
    <n v="0"/>
    <n v="43.175999999999995"/>
  </r>
  <r>
    <n v="7740"/>
    <s v="CA-2014-154781"/>
    <d v="2014-11-21T00:00:00"/>
    <d v="2014-11-26T00:00:00"/>
    <s v="Standard Class"/>
    <s v="SC-20680"/>
    <s v="Steve Carroll"/>
    <s v="Home Office"/>
    <s v="United States"/>
    <x v="8"/>
    <x v="1"/>
    <n v="94110"/>
    <s v="West"/>
    <s v="OFF-PA-10001609"/>
    <s v="Office Supplies"/>
    <s v="Paper"/>
    <s v="Tops Wirebound Message Log Books"/>
    <x v="1545"/>
    <n v="2"/>
    <n v="0"/>
    <n v="3.0267999999999997"/>
  </r>
  <r>
    <n v="7741"/>
    <s v="CA-2014-154781"/>
    <d v="2014-11-21T00:00:00"/>
    <d v="2014-11-26T00:00:00"/>
    <s v="Standard Class"/>
    <s v="SC-20680"/>
    <s v="Steve Carroll"/>
    <s v="Home Office"/>
    <s v="United States"/>
    <x v="8"/>
    <x v="1"/>
    <n v="94110"/>
    <s v="West"/>
    <s v="TEC-AC-10000474"/>
    <s v="Technology"/>
    <s v="Accessories"/>
    <s v="Kensington Expert Mouse Optical USB Trackball for PC or Mac"/>
    <x v="5127"/>
    <n v="1"/>
    <n v="0"/>
    <n v="28.496999999999986"/>
  </r>
  <r>
    <n v="7742"/>
    <s v="CA-2015-147816"/>
    <d v="2015-09-24T00:00:00"/>
    <d v="2015-09-26T00:00:00"/>
    <s v="Second Class"/>
    <s v="CM-11935"/>
    <s v="Carlos Meador"/>
    <s v="Consumer"/>
    <s v="United States"/>
    <x v="93"/>
    <x v="16"/>
    <n v="85705"/>
    <s v="West"/>
    <s v="TEC-PH-10003095"/>
    <s v="Technology"/>
    <s v="Phones"/>
    <s v="Samsung HM1900 Bluetooth Headset"/>
    <x v="430"/>
    <n v="2"/>
    <n v="0.2"/>
    <n v="13.17"/>
  </r>
  <r>
    <n v="7743"/>
    <s v="CA-2017-105326"/>
    <d v="2017-08-20T00:00:00"/>
    <d v="2017-08-27T00:00:00"/>
    <s v="Standard Class"/>
    <s v="KT-16480"/>
    <s v="Kean Thornton"/>
    <s v="Consumer"/>
    <s v="United States"/>
    <x v="1"/>
    <x v="1"/>
    <n v="90036"/>
    <s v="West"/>
    <s v="OFF-PA-10001639"/>
    <s v="Office Supplies"/>
    <s v="Paper"/>
    <s v="Xerox 203"/>
    <x v="243"/>
    <n v="4"/>
    <n v="0"/>
    <n v="12.441600000000001"/>
  </r>
  <r>
    <n v="7744"/>
    <s v="CA-2016-133613"/>
    <d v="2016-06-17T00:00:00"/>
    <d v="2016-06-22T00:00:00"/>
    <s v="Standard Class"/>
    <s v="CP-12340"/>
    <s v="Christine Phan"/>
    <s v="Corporate"/>
    <s v="United States"/>
    <x v="416"/>
    <x v="29"/>
    <n v="6708"/>
    <s v="East"/>
    <s v="OFF-BI-10002003"/>
    <s v="Office Supplies"/>
    <s v="Binders"/>
    <s v="Ibico Presentation Index for Binding Systems"/>
    <x v="4623"/>
    <n v="2"/>
    <n v="0"/>
    <n v="3.7412000000000001"/>
  </r>
  <r>
    <n v="7745"/>
    <s v="CA-2016-133613"/>
    <d v="2016-06-17T00:00:00"/>
    <d v="2016-06-22T00:00:00"/>
    <s v="Standard Class"/>
    <s v="CP-12340"/>
    <s v="Christine Phan"/>
    <s v="Corporate"/>
    <s v="United States"/>
    <x v="416"/>
    <x v="29"/>
    <n v="6708"/>
    <s v="East"/>
    <s v="TEC-PH-10004539"/>
    <s v="Technology"/>
    <s v="Phones"/>
    <s v="Wireless Extenders zBoost YX545 SOHO Signal Booster"/>
    <x v="5128"/>
    <n v="3"/>
    <n v="0"/>
    <n v="153.08189999999999"/>
  </r>
  <r>
    <n v="7746"/>
    <s v="CA-2016-133613"/>
    <d v="2016-06-17T00:00:00"/>
    <d v="2016-06-22T00:00:00"/>
    <s v="Standard Class"/>
    <s v="CP-12340"/>
    <s v="Christine Phan"/>
    <s v="Corporate"/>
    <s v="United States"/>
    <x v="416"/>
    <x v="29"/>
    <n v="6708"/>
    <s v="East"/>
    <s v="OFF-AR-10003829"/>
    <s v="Office Supplies"/>
    <s v="Art"/>
    <s v="Newell 35"/>
    <x v="296"/>
    <n v="3"/>
    <n v="0"/>
    <n v="2.8535999999999988"/>
  </r>
  <r>
    <n v="7747"/>
    <s v="CA-2015-109113"/>
    <d v="2015-12-19T00:00:00"/>
    <d v="2015-12-23T00:00:00"/>
    <s v="Standard Class"/>
    <s v="EK-13795"/>
    <s v="Eileen Kiefer"/>
    <s v="Home Office"/>
    <s v="United States"/>
    <x v="22"/>
    <x v="10"/>
    <n v="60610"/>
    <s v="Central"/>
    <s v="TEC-AC-10004761"/>
    <s v="Technology"/>
    <s v="Accessories"/>
    <s v="Maxell 4.7GB DVD+RW 3/Pack"/>
    <x v="2116"/>
    <n v="2"/>
    <n v="0.2"/>
    <n v="4.7789999999999999"/>
  </r>
  <r>
    <n v="7748"/>
    <s v="CA-2015-156153"/>
    <d v="2015-05-31T00:00:00"/>
    <d v="2015-06-02T00:00:00"/>
    <s v="Second Class"/>
    <s v="CW-11905"/>
    <s v="Carl Weiss"/>
    <s v="Home Office"/>
    <s v="United States"/>
    <x v="85"/>
    <x v="15"/>
    <n v="11561"/>
    <s v="East"/>
    <s v="OFF-FA-10003472"/>
    <s v="Office Supplies"/>
    <s v="Fasteners"/>
    <s v="Bagged Rubber Bands"/>
    <x v="262"/>
    <n v="6"/>
    <n v="0"/>
    <n v="0.3024"/>
  </r>
  <r>
    <n v="7749"/>
    <s v="CA-2015-133242"/>
    <d v="2015-06-18T00:00:00"/>
    <d v="2015-06-24T00:00:00"/>
    <s v="Standard Class"/>
    <s v="KH-16510"/>
    <s v="Keith Herrera"/>
    <s v="Consumer"/>
    <s v="United States"/>
    <x v="81"/>
    <x v="17"/>
    <n v="22204"/>
    <s v="South"/>
    <s v="FUR-FU-10003464"/>
    <s v="Furniture"/>
    <s v="Furnishings"/>
    <s v="Seth Thomas 8 1/2&quot; Cubicle Clock"/>
    <x v="4053"/>
    <n v="3"/>
    <n v="0"/>
    <n v="19.468799999999998"/>
  </r>
  <r>
    <n v="7750"/>
    <s v="CA-2015-133242"/>
    <d v="2015-06-18T00:00:00"/>
    <d v="2015-06-24T00:00:00"/>
    <s v="Standard Class"/>
    <s v="KH-16510"/>
    <s v="Keith Herrera"/>
    <s v="Consumer"/>
    <s v="United States"/>
    <x v="81"/>
    <x v="17"/>
    <n v="22204"/>
    <s v="South"/>
    <s v="OFF-ST-10003716"/>
    <s v="Office Supplies"/>
    <s v="Storage"/>
    <s v="Tennsco Double-Tier Lockers"/>
    <x v="5129"/>
    <n v="2"/>
    <n v="0"/>
    <n v="58.505200000000002"/>
  </r>
  <r>
    <n v="7751"/>
    <s v="CA-2015-133242"/>
    <d v="2015-06-18T00:00:00"/>
    <d v="2015-06-24T00:00:00"/>
    <s v="Standard Class"/>
    <s v="KH-16510"/>
    <s v="Keith Herrera"/>
    <s v="Consumer"/>
    <s v="United States"/>
    <x v="81"/>
    <x v="17"/>
    <n v="22204"/>
    <s v="South"/>
    <s v="OFF-BI-10004002"/>
    <s v="Office Supplies"/>
    <s v="Binders"/>
    <s v="Wilson Jones International Size A4 Ring Binders"/>
    <x v="5130"/>
    <n v="2"/>
    <n v="0"/>
    <n v="16.608000000000001"/>
  </r>
  <r>
    <n v="7752"/>
    <s v="CA-2015-133242"/>
    <d v="2015-06-18T00:00:00"/>
    <d v="2015-06-24T00:00:00"/>
    <s v="Standard Class"/>
    <s v="KH-16510"/>
    <s v="Keith Herrera"/>
    <s v="Consumer"/>
    <s v="United States"/>
    <x v="81"/>
    <x v="17"/>
    <n v="22204"/>
    <s v="South"/>
    <s v="TEC-PH-10002496"/>
    <s v="Technology"/>
    <s v="Phones"/>
    <s v="Cisco SPA301"/>
    <x v="5131"/>
    <n v="3"/>
    <n v="0"/>
    <n v="140.39099999999999"/>
  </r>
  <r>
    <n v="7753"/>
    <s v="CA-2015-133242"/>
    <d v="2015-06-18T00:00:00"/>
    <d v="2015-06-24T00:00:00"/>
    <s v="Standard Class"/>
    <s v="KH-16510"/>
    <s v="Keith Herrera"/>
    <s v="Consumer"/>
    <s v="United States"/>
    <x v="81"/>
    <x v="17"/>
    <n v="22204"/>
    <s v="South"/>
    <s v="OFF-BI-10004826"/>
    <s v="Office Supplies"/>
    <s v="Binders"/>
    <s v="JM Magazine Binder"/>
    <x v="5132"/>
    <n v="2"/>
    <n v="0"/>
    <n v="15.849600000000002"/>
  </r>
  <r>
    <n v="7754"/>
    <s v="CA-2015-158323"/>
    <d v="2015-11-30T00:00:00"/>
    <d v="2015-12-03T00:00:00"/>
    <s v="First Class"/>
    <s v="AB-10600"/>
    <s v="Ann Blume"/>
    <s v="Corporate"/>
    <s v="United States"/>
    <x v="108"/>
    <x v="3"/>
    <n v="28540"/>
    <s v="South"/>
    <s v="FUR-FU-10001546"/>
    <s v="Furniture"/>
    <s v="Furnishings"/>
    <s v="Dana Swing-Arm Lamps"/>
    <x v="1232"/>
    <n v="2"/>
    <n v="0.2"/>
    <n v="1.0679999999999996"/>
  </r>
  <r>
    <n v="7755"/>
    <s v="CA-2015-161795"/>
    <d v="2015-12-21T00:00:00"/>
    <d v="2015-12-23T00:00:00"/>
    <s v="Second Class"/>
    <s v="AH-10075"/>
    <s v="Adam Hart"/>
    <s v="Corporate"/>
    <s v="United States"/>
    <x v="38"/>
    <x v="24"/>
    <n v="43229"/>
    <s v="East"/>
    <s v="OFF-AR-10001919"/>
    <s v="Office Supplies"/>
    <s v="Art"/>
    <s v="OIC #2 Pencils, Medium Soft"/>
    <x v="5133"/>
    <n v="2"/>
    <n v="0.2"/>
    <n v="0.33839999999999981"/>
  </r>
  <r>
    <n v="7756"/>
    <s v="CA-2017-100902"/>
    <d v="2017-11-17T00:00:00"/>
    <d v="2017-11-21T00:00:00"/>
    <s v="Standard Class"/>
    <s v="CK-12595"/>
    <s v="Clytie Kelty"/>
    <s v="Consumer"/>
    <s v="United States"/>
    <x v="35"/>
    <x v="3"/>
    <n v="28205"/>
    <s v="South"/>
    <s v="OFF-PA-10002558"/>
    <s v="Office Supplies"/>
    <s v="Paper"/>
    <s v="Xerox 1938"/>
    <x v="5134"/>
    <n v="7"/>
    <n v="0.2"/>
    <n v="93.883999999999986"/>
  </r>
  <r>
    <n v="7757"/>
    <s v="CA-2017-100902"/>
    <d v="2017-11-17T00:00:00"/>
    <d v="2017-11-21T00:00:00"/>
    <s v="Standard Class"/>
    <s v="CK-12595"/>
    <s v="Clytie Kelty"/>
    <s v="Consumer"/>
    <s v="United States"/>
    <x v="35"/>
    <x v="3"/>
    <n v="28205"/>
    <s v="South"/>
    <s v="TEC-AC-10003174"/>
    <s v="Technology"/>
    <s v="Accessories"/>
    <s v="Plantronics S12 Corded Telephone Headset System"/>
    <x v="5135"/>
    <n v="5"/>
    <n v="0.2"/>
    <n v="107.78999999999996"/>
  </r>
  <r>
    <n v="7758"/>
    <s v="CA-2017-112844"/>
    <d v="2017-11-13T00:00:00"/>
    <d v="2017-11-16T00:00:00"/>
    <s v="Second Class"/>
    <s v="SP-20620"/>
    <s v="Stefania Perrino"/>
    <s v="Corporate"/>
    <s v="United States"/>
    <x v="198"/>
    <x v="15"/>
    <n v="14215"/>
    <s v="East"/>
    <s v="TEC-PH-10003988"/>
    <s v="Technology"/>
    <s v="Phones"/>
    <s v="LF Elite 3D Dazzle Designer Hard Case Cover, Lf Stylus Pen and Wiper For Apple Iphone 5c Mini Lite"/>
    <x v="3582"/>
    <n v="4"/>
    <n v="0"/>
    <n v="12.208000000000002"/>
  </r>
  <r>
    <n v="7759"/>
    <s v="CA-2017-112844"/>
    <d v="2017-11-13T00:00:00"/>
    <d v="2017-11-16T00:00:00"/>
    <s v="Second Class"/>
    <s v="SP-20620"/>
    <s v="Stefania Perrino"/>
    <s v="Corporate"/>
    <s v="United States"/>
    <x v="198"/>
    <x v="15"/>
    <n v="14215"/>
    <s v="East"/>
    <s v="FUR-FU-10004845"/>
    <s v="Furniture"/>
    <s v="Furnishings"/>
    <s v="Deflect-o EconoMat Nonstudded, No Bevel Mat"/>
    <x v="5136"/>
    <n v="3"/>
    <n v="0"/>
    <n v="30.989999999999995"/>
  </r>
  <r>
    <n v="7760"/>
    <s v="CA-2016-158925"/>
    <d v="2016-10-24T00:00:00"/>
    <d v="2016-10-28T00:00:00"/>
    <s v="Standard Class"/>
    <s v="JP-15460"/>
    <s v="Jennifer Patt"/>
    <s v="Corporate"/>
    <s v="United States"/>
    <x v="12"/>
    <x v="5"/>
    <n v="77041"/>
    <s v="Central"/>
    <s v="OFF-PA-10003072"/>
    <s v="Office Supplies"/>
    <s v="Paper"/>
    <s v="Eureka Recycled Copy Paper 8 1/2&quot; x 11&quot;, Ream"/>
    <x v="12"/>
    <n v="3"/>
    <n v="0.2"/>
    <n v="5.4432"/>
  </r>
  <r>
    <n v="7761"/>
    <s v="CA-2014-155390"/>
    <d v="2014-12-06T00:00:00"/>
    <d v="2014-12-11T00:00:00"/>
    <s v="Standard Class"/>
    <s v="BG-11035"/>
    <s v="Barry Gonzalez"/>
    <s v="Consumer"/>
    <s v="United States"/>
    <x v="26"/>
    <x v="18"/>
    <n v="38109"/>
    <s v="South"/>
    <s v="OFF-PA-10003641"/>
    <s v="Office Supplies"/>
    <s v="Paper"/>
    <s v="Xerox 1909"/>
    <x v="5137"/>
    <n v="2"/>
    <n v="0.2"/>
    <n v="13.717599999999997"/>
  </r>
  <r>
    <n v="7762"/>
    <s v="CA-2017-123071"/>
    <d v="2017-12-03T00:00:00"/>
    <d v="2017-12-06T00:00:00"/>
    <s v="First Class"/>
    <s v="CC-12550"/>
    <s v="Clay Cheatham"/>
    <s v="Consumer"/>
    <s v="United States"/>
    <x v="243"/>
    <x v="5"/>
    <n v="75023"/>
    <s v="Central"/>
    <s v="OFF-PA-10003729"/>
    <s v="Office Supplies"/>
    <s v="Paper"/>
    <s v="Xerox 1998"/>
    <x v="563"/>
    <n v="2"/>
    <n v="0.2"/>
    <n v="3.6288"/>
  </r>
  <r>
    <n v="7763"/>
    <s v="CA-2017-156391"/>
    <d v="2017-09-26T00:00:00"/>
    <d v="2017-09-28T00:00:00"/>
    <s v="First Class"/>
    <s v="SL-20155"/>
    <s v="Sara Luxemburg"/>
    <s v="Home Office"/>
    <s v="United States"/>
    <x v="127"/>
    <x v="21"/>
    <n v="97301"/>
    <s v="West"/>
    <s v="OFF-AR-10003251"/>
    <s v="Office Supplies"/>
    <s v="Art"/>
    <s v="Prang Drawing Pencil Set"/>
    <x v="5138"/>
    <n v="1"/>
    <n v="0.2"/>
    <n v="0.55599999999999994"/>
  </r>
  <r>
    <n v="7764"/>
    <s v="CA-2015-103093"/>
    <d v="2015-02-03T00:00:00"/>
    <d v="2015-02-07T00:00:00"/>
    <s v="Standard Class"/>
    <s v="FO-14305"/>
    <s v="Frank Olsen"/>
    <s v="Consumer"/>
    <s v="United States"/>
    <x v="38"/>
    <x v="32"/>
    <n v="31907"/>
    <s v="South"/>
    <s v="OFF-EN-10003286"/>
    <s v="Office Supplies"/>
    <s v="Envelopes"/>
    <s v="Staple envelope"/>
    <x v="5139"/>
    <n v="9"/>
    <n v="0"/>
    <n v="35.024399999999993"/>
  </r>
  <r>
    <n v="7765"/>
    <s v="US-2017-118941"/>
    <d v="2017-08-12T00:00:00"/>
    <d v="2017-08-12T00:00:00"/>
    <s v="Same Day"/>
    <s v="BB-11545"/>
    <s v="Brenda Bowman"/>
    <s v="Corporate"/>
    <s v="United States"/>
    <x v="29"/>
    <x v="39"/>
    <n v="21044"/>
    <s v="East"/>
    <s v="OFF-AR-10004078"/>
    <s v="Office Supplies"/>
    <s v="Art"/>
    <s v="Newell 312"/>
    <x v="255"/>
    <n v="3"/>
    <n v="0"/>
    <n v="5.2559999999999993"/>
  </r>
  <r>
    <n v="7766"/>
    <s v="US-2017-118941"/>
    <d v="2017-08-12T00:00:00"/>
    <d v="2017-08-12T00:00:00"/>
    <s v="Same Day"/>
    <s v="BB-11545"/>
    <s v="Brenda Bowman"/>
    <s v="Corporate"/>
    <s v="United States"/>
    <x v="29"/>
    <x v="39"/>
    <n v="21044"/>
    <s v="East"/>
    <s v="FUR-CH-10002331"/>
    <s v="Furniture"/>
    <s v="Chairs"/>
    <s v="Hon 4700 Series Mobuis Mid-Back Task Chairs with Adjustable Arms"/>
    <x v="5140"/>
    <n v="5"/>
    <n v="0"/>
    <n v="373.77899999999983"/>
  </r>
  <r>
    <n v="7767"/>
    <s v="US-2017-118941"/>
    <d v="2017-08-12T00:00:00"/>
    <d v="2017-08-12T00:00:00"/>
    <s v="Same Day"/>
    <s v="BB-11545"/>
    <s v="Brenda Bowman"/>
    <s v="Corporate"/>
    <s v="United States"/>
    <x v="29"/>
    <x v="39"/>
    <n v="21044"/>
    <s v="East"/>
    <s v="OFF-AR-10001953"/>
    <s v="Office Supplies"/>
    <s v="Art"/>
    <s v="Boston 1645 Deluxe Heavier-Duty Electric Pencil Sharpener"/>
    <x v="5141"/>
    <n v="5"/>
    <n v="0"/>
    <n v="59.373000000000005"/>
  </r>
  <r>
    <n v="7768"/>
    <s v="CA-2015-169299"/>
    <d v="2015-08-24T00:00:00"/>
    <d v="2015-08-26T00:00:00"/>
    <s v="First Class"/>
    <s v="DO-13435"/>
    <s v="Denny Ordway"/>
    <s v="Consumer"/>
    <s v="United States"/>
    <x v="32"/>
    <x v="21"/>
    <n v="97206"/>
    <s v="West"/>
    <s v="OFF-AR-10002053"/>
    <s v="Office Supplies"/>
    <s v="Art"/>
    <s v="Premium Writing Pencils, Soft, #2 by Central Association for the Blind"/>
    <x v="489"/>
    <n v="3"/>
    <n v="0.2"/>
    <n v="0.71520000000000028"/>
  </r>
  <r>
    <n v="7769"/>
    <s v="CA-2017-154088"/>
    <d v="2017-11-12T00:00:00"/>
    <d v="2017-11-17T00:00:00"/>
    <s v="Standard Class"/>
    <s v="LB-16735"/>
    <s v="Larry Blacks"/>
    <s v="Consumer"/>
    <s v="United States"/>
    <x v="315"/>
    <x v="2"/>
    <n v="32303"/>
    <s v="South"/>
    <s v="OFF-PA-10003651"/>
    <s v="Office Supplies"/>
    <s v="Paper"/>
    <s v="Xerox 1968"/>
    <x v="3059"/>
    <n v="5"/>
    <n v="0.2"/>
    <n v="9.3520000000000003"/>
  </r>
  <r>
    <n v="7770"/>
    <s v="CA-2016-155978"/>
    <d v="2016-08-01T00:00:00"/>
    <d v="2016-08-01T00:00:00"/>
    <s v="Same Day"/>
    <s v="TS-21205"/>
    <s v="Thomas Seio"/>
    <s v="Corporate"/>
    <s v="United States"/>
    <x v="169"/>
    <x v="1"/>
    <n v="92503"/>
    <s v="West"/>
    <s v="TEC-PH-10002885"/>
    <s v="Technology"/>
    <s v="Phones"/>
    <s v="Apple iPhone 5"/>
    <x v="5142"/>
    <n v="2"/>
    <n v="0.2"/>
    <n v="90.976200000000063"/>
  </r>
  <r>
    <n v="7771"/>
    <s v="CA-2016-155978"/>
    <d v="2016-08-01T00:00:00"/>
    <d v="2016-08-01T00:00:00"/>
    <s v="Same Day"/>
    <s v="TS-21205"/>
    <s v="Thomas Seio"/>
    <s v="Corporate"/>
    <s v="United States"/>
    <x v="169"/>
    <x v="1"/>
    <n v="92503"/>
    <s v="West"/>
    <s v="OFF-AP-10002892"/>
    <s v="Office Supplies"/>
    <s v="Appliances"/>
    <s v="Belkin F5C206VTEL 6 Outlet Surge"/>
    <x v="5143"/>
    <n v="2"/>
    <n v="0"/>
    <n v="13.787999999999997"/>
  </r>
  <r>
    <n v="7772"/>
    <s v="CA-2016-108196"/>
    <d v="2016-11-25T00:00:00"/>
    <d v="2016-12-02T00:00:00"/>
    <s v="Standard Class"/>
    <s v="CS-12505"/>
    <s v="Cindy Stewart"/>
    <s v="Consumer"/>
    <s v="United States"/>
    <x v="152"/>
    <x v="24"/>
    <n v="43130"/>
    <s v="East"/>
    <s v="OFF-BI-10000545"/>
    <s v="Office Supplies"/>
    <s v="Binders"/>
    <s v="GBC Ibimaster 500 Manual ProClick Binding System"/>
    <x v="5144"/>
    <n v="2"/>
    <n v="0.7"/>
    <n v="-304.39200000000005"/>
  </r>
  <r>
    <n v="7773"/>
    <s v="CA-2016-108196"/>
    <d v="2016-11-25T00:00:00"/>
    <d v="2016-12-02T00:00:00"/>
    <s v="Standard Class"/>
    <s v="CS-12505"/>
    <s v="Cindy Stewart"/>
    <s v="Consumer"/>
    <s v="United States"/>
    <x v="152"/>
    <x v="24"/>
    <n v="43130"/>
    <s v="East"/>
    <s v="TEC-MA-10000418"/>
    <s v="Technology"/>
    <s v="Machines"/>
    <s v="Cubify CubeX 3D Printer Double Head Print"/>
    <x v="5145"/>
    <n v="5"/>
    <n v="0.7"/>
    <n v="-6599.978000000001"/>
  </r>
  <r>
    <n v="7774"/>
    <s v="CA-2016-108196"/>
    <d v="2016-11-25T00:00:00"/>
    <d v="2016-12-02T00:00:00"/>
    <s v="Standard Class"/>
    <s v="CS-12505"/>
    <s v="Cindy Stewart"/>
    <s v="Consumer"/>
    <s v="United States"/>
    <x v="152"/>
    <x v="24"/>
    <n v="43130"/>
    <s v="East"/>
    <s v="TEC-AC-10000926"/>
    <s v="Technology"/>
    <s v="Accessories"/>
    <s v="NETGEAR RangeMax WNR1000 Wireless Router"/>
    <x v="5146"/>
    <n v="3"/>
    <n v="0.2"/>
    <n v="11.995199999999997"/>
  </r>
  <r>
    <n v="7775"/>
    <s v="CA-2016-152800"/>
    <d v="2016-04-13T00:00:00"/>
    <d v="2016-04-15T00:00:00"/>
    <s v="First Class"/>
    <s v="SP-20920"/>
    <s v="Susan Pistek"/>
    <s v="Consumer"/>
    <s v="United States"/>
    <x v="8"/>
    <x v="1"/>
    <n v="94109"/>
    <s v="West"/>
    <s v="OFF-EN-10001509"/>
    <s v="Office Supplies"/>
    <s v="Envelopes"/>
    <s v="Poly String Tie Envelopes"/>
    <x v="5147"/>
    <n v="3"/>
    <n v="0"/>
    <n v="2.8763999999999994"/>
  </r>
  <r>
    <n v="7776"/>
    <s v="CA-2014-166961"/>
    <d v="2014-12-27T00:00:00"/>
    <d v="2014-12-31T00:00:00"/>
    <s v="Standard Class"/>
    <s v="CD-12790"/>
    <s v="Cynthia Delaney"/>
    <s v="Home Office"/>
    <s v="United States"/>
    <x v="429"/>
    <x v="1"/>
    <n v="92553"/>
    <s v="West"/>
    <s v="OFF-AP-10001366"/>
    <s v="Office Supplies"/>
    <s v="Appliances"/>
    <s v="Staple holder"/>
    <x v="5148"/>
    <n v="1"/>
    <n v="0"/>
    <n v="2.9646000000000008"/>
  </r>
  <r>
    <n v="7777"/>
    <s v="CA-2014-166961"/>
    <d v="2014-12-27T00:00:00"/>
    <d v="2014-12-31T00:00:00"/>
    <s v="Standard Class"/>
    <s v="CD-12790"/>
    <s v="Cynthia Delaney"/>
    <s v="Home Office"/>
    <s v="United States"/>
    <x v="429"/>
    <x v="1"/>
    <n v="92553"/>
    <s v="West"/>
    <s v="OFF-FA-10003485"/>
    <s v="Office Supplies"/>
    <s v="Fasteners"/>
    <s v="Staples"/>
    <x v="2007"/>
    <n v="3"/>
    <n v="0"/>
    <n v="3.6156000000000001"/>
  </r>
  <r>
    <n v="7778"/>
    <s v="CA-2014-166961"/>
    <d v="2014-12-27T00:00:00"/>
    <d v="2014-12-31T00:00:00"/>
    <s v="Standard Class"/>
    <s v="CD-12790"/>
    <s v="Cynthia Delaney"/>
    <s v="Home Office"/>
    <s v="United States"/>
    <x v="429"/>
    <x v="1"/>
    <n v="92553"/>
    <s v="West"/>
    <s v="OFF-ST-10004507"/>
    <s v="Office Supplies"/>
    <s v="Storage"/>
    <s v="Advantus Rolling Storage Box"/>
    <x v="492"/>
    <n v="3"/>
    <n v="0"/>
    <n v="13.891499999999999"/>
  </r>
  <r>
    <n v="7779"/>
    <s v="CA-2014-166961"/>
    <d v="2014-12-27T00:00:00"/>
    <d v="2014-12-31T00:00:00"/>
    <s v="Standard Class"/>
    <s v="CD-12790"/>
    <s v="Cynthia Delaney"/>
    <s v="Home Office"/>
    <s v="United States"/>
    <x v="429"/>
    <x v="1"/>
    <n v="92553"/>
    <s v="West"/>
    <s v="OFF-BI-10002353"/>
    <s v="Office Supplies"/>
    <s v="Binders"/>
    <s v="GBC VeloBind Cover Sets"/>
    <x v="5149"/>
    <n v="3"/>
    <n v="0.2"/>
    <n v="13.896000000000001"/>
  </r>
  <r>
    <n v="7780"/>
    <s v="CA-2016-139381"/>
    <d v="2016-04-18T00:00:00"/>
    <d v="2016-04-22T00:00:00"/>
    <s v="Standard Class"/>
    <s v="RF-19840"/>
    <s v="Roy Französisch"/>
    <s v="Consumer"/>
    <s v="United States"/>
    <x v="269"/>
    <x v="17"/>
    <n v="23320"/>
    <s v="South"/>
    <s v="OFF-AP-10001271"/>
    <s v="Office Supplies"/>
    <s v="Appliances"/>
    <s v="Eureka The Boss Cordless Rechargeable Stick Vac"/>
    <x v="2631"/>
    <n v="4"/>
    <n v="0"/>
    <n v="55.058400000000006"/>
  </r>
  <r>
    <n v="7781"/>
    <s v="CA-2016-139381"/>
    <d v="2016-04-18T00:00:00"/>
    <d v="2016-04-22T00:00:00"/>
    <s v="Standard Class"/>
    <s v="RF-19840"/>
    <s v="Roy Französisch"/>
    <s v="Consumer"/>
    <s v="United States"/>
    <x v="269"/>
    <x v="17"/>
    <n v="23320"/>
    <s v="South"/>
    <s v="TEC-PH-10004924"/>
    <s v="Technology"/>
    <s v="Phones"/>
    <s v="SKILCRAFT Telephone Shoulder Rest, 2&quot; x 6.5&quot; x 2.5&quot;, Black"/>
    <x v="5150"/>
    <n v="4"/>
    <n v="0"/>
    <n v="7.9812000000000012"/>
  </r>
  <r>
    <n v="7782"/>
    <s v="CA-2015-132136"/>
    <d v="2015-03-08T00:00:00"/>
    <d v="2015-03-12T00:00:00"/>
    <s v="Standard Class"/>
    <s v="FO-14305"/>
    <s v="Frank Olsen"/>
    <s v="Consumer"/>
    <s v="United States"/>
    <x v="22"/>
    <x v="10"/>
    <n v="60623"/>
    <s v="Central"/>
    <s v="OFF-BI-10002706"/>
    <s v="Office Supplies"/>
    <s v="Binders"/>
    <s v="Avery Premier Heavy-Duty Binder with Round Locking Rings"/>
    <x v="841"/>
    <n v="3"/>
    <n v="0.8"/>
    <n v="-14.5656"/>
  </r>
  <r>
    <n v="7783"/>
    <s v="CA-2016-162236"/>
    <d v="2016-11-04T00:00:00"/>
    <d v="2016-11-06T00:00:00"/>
    <s v="Second Class"/>
    <s v="ER-13855"/>
    <s v="Elpida Rittenbach"/>
    <s v="Corporate"/>
    <s v="United States"/>
    <x v="35"/>
    <x v="3"/>
    <n v="28205"/>
    <s v="South"/>
    <s v="OFF-ST-10003442"/>
    <s v="Office Supplies"/>
    <s v="Storage"/>
    <s v="Eldon Portable Mobile Manager"/>
    <x v="3496"/>
    <n v="2"/>
    <n v="0.2"/>
    <n v="3.9591999999999992"/>
  </r>
  <r>
    <n v="7784"/>
    <s v="CA-2016-162236"/>
    <d v="2016-11-04T00:00:00"/>
    <d v="2016-11-06T00:00:00"/>
    <s v="Second Class"/>
    <s v="ER-13855"/>
    <s v="Elpida Rittenbach"/>
    <s v="Corporate"/>
    <s v="United States"/>
    <x v="35"/>
    <x v="3"/>
    <n v="28205"/>
    <s v="South"/>
    <s v="FUR-TA-10002533"/>
    <s v="Furniture"/>
    <s v="Tables"/>
    <s v="BPI Conference Tables"/>
    <x v="5151"/>
    <n v="10"/>
    <n v="0.4"/>
    <n v="-292.10000000000014"/>
  </r>
  <r>
    <n v="7785"/>
    <s v="CA-2016-162236"/>
    <d v="2016-11-04T00:00:00"/>
    <d v="2016-11-06T00:00:00"/>
    <s v="Second Class"/>
    <s v="ER-13855"/>
    <s v="Elpida Rittenbach"/>
    <s v="Corporate"/>
    <s v="United States"/>
    <x v="35"/>
    <x v="3"/>
    <n v="28205"/>
    <s v="South"/>
    <s v="OFF-SU-10003505"/>
    <s v="Office Supplies"/>
    <s v="Supplies"/>
    <s v="Premier Electric Letter Opener"/>
    <x v="442"/>
    <n v="2"/>
    <n v="0.2"/>
    <n v="-34.758000000000017"/>
  </r>
  <r>
    <n v="7786"/>
    <s v="US-2014-111353"/>
    <d v="2014-11-29T00:00:00"/>
    <d v="2014-12-06T00:00:00"/>
    <s v="Standard Class"/>
    <s v="PB-19150"/>
    <s v="Philip Brown"/>
    <s v="Consumer"/>
    <s v="United States"/>
    <x v="20"/>
    <x v="15"/>
    <n v="10009"/>
    <s v="East"/>
    <s v="OFF-LA-10002762"/>
    <s v="Office Supplies"/>
    <s v="Labels"/>
    <s v="Avery 485"/>
    <x v="2989"/>
    <n v="2"/>
    <n v="0"/>
    <n v="11.778199999999998"/>
  </r>
  <r>
    <n v="7787"/>
    <s v="US-2016-117037"/>
    <d v="2016-05-17T00:00:00"/>
    <d v="2016-05-20T00:00:00"/>
    <s v="First Class"/>
    <s v="LW-17215"/>
    <s v="Luke Weiss"/>
    <s v="Consumer"/>
    <s v="United States"/>
    <x v="22"/>
    <x v="10"/>
    <n v="60653"/>
    <s v="Central"/>
    <s v="OFF-BI-10000279"/>
    <s v="Office Supplies"/>
    <s v="Binders"/>
    <s v="Acco Recycled 2&quot; Capacity Laser Printer Hanging Data Binders"/>
    <x v="5152"/>
    <n v="1"/>
    <n v="0.8"/>
    <n v="-4.7685000000000013"/>
  </r>
  <r>
    <n v="7788"/>
    <s v="US-2016-117037"/>
    <d v="2016-05-17T00:00:00"/>
    <d v="2016-05-20T00:00:00"/>
    <s v="First Class"/>
    <s v="LW-17215"/>
    <s v="Luke Weiss"/>
    <s v="Consumer"/>
    <s v="United States"/>
    <x v="22"/>
    <x v="10"/>
    <n v="60653"/>
    <s v="Central"/>
    <s v="OFF-FA-10000936"/>
    <s v="Office Supplies"/>
    <s v="Fasteners"/>
    <s v="Acco Hot Clips Clips to Go"/>
    <x v="5153"/>
    <n v="3"/>
    <n v="0.2"/>
    <n v="2.4674999999999994"/>
  </r>
  <r>
    <n v="7789"/>
    <s v="US-2016-117037"/>
    <d v="2016-05-17T00:00:00"/>
    <d v="2016-05-20T00:00:00"/>
    <s v="First Class"/>
    <s v="LW-17215"/>
    <s v="Luke Weiss"/>
    <s v="Consumer"/>
    <s v="United States"/>
    <x v="22"/>
    <x v="10"/>
    <n v="60653"/>
    <s v="Central"/>
    <s v="FUR-FU-10004973"/>
    <s v="Furniture"/>
    <s v="Furnishings"/>
    <s v="Flat Face Poster Frame"/>
    <x v="1832"/>
    <n v="3"/>
    <n v="0.6"/>
    <n v="-10.173599999999997"/>
  </r>
  <r>
    <n v="7790"/>
    <s v="US-2016-117037"/>
    <d v="2016-05-17T00:00:00"/>
    <d v="2016-05-20T00:00:00"/>
    <s v="First Class"/>
    <s v="LW-17215"/>
    <s v="Luke Weiss"/>
    <s v="Consumer"/>
    <s v="United States"/>
    <x v="22"/>
    <x v="10"/>
    <n v="60653"/>
    <s v="Central"/>
    <s v="OFF-PA-10000791"/>
    <s v="Office Supplies"/>
    <s v="Paper"/>
    <s v="Wirebound Message Books, Four 2 3/4 x 5 Forms per Page, 200 Sets per Book"/>
    <x v="5154"/>
    <n v="8"/>
    <n v="0.2"/>
    <n v="9.5399999999999974"/>
  </r>
  <r>
    <n v="7791"/>
    <s v="CA-2017-160801"/>
    <d v="2017-09-19T00:00:00"/>
    <d v="2017-09-19T00:00:00"/>
    <s v="Same Day"/>
    <s v="FG-14260"/>
    <s v="Frank Gastineau"/>
    <s v="Home Office"/>
    <s v="United States"/>
    <x v="10"/>
    <x v="9"/>
    <n v="19120"/>
    <s v="East"/>
    <s v="OFF-BI-10001132"/>
    <s v="Office Supplies"/>
    <s v="Binders"/>
    <s v="Acco PRESSTEX Data Binder with Storage Hooks, Dark Blue, 9 1/2&quot; X 11&quot;"/>
    <x v="5155"/>
    <n v="3"/>
    <n v="0.7"/>
    <n v="-3.3893999999999984"/>
  </r>
  <r>
    <n v="7792"/>
    <s v="CA-2016-108364"/>
    <d v="2016-12-19T00:00:00"/>
    <d v="2016-12-24T00:00:00"/>
    <s v="Standard Class"/>
    <s v="BP-11050"/>
    <s v="Barry Pond"/>
    <s v="Corporate"/>
    <s v="United States"/>
    <x v="22"/>
    <x v="10"/>
    <n v="60623"/>
    <s v="Central"/>
    <s v="OFF-BI-10002012"/>
    <s v="Office Supplies"/>
    <s v="Binders"/>
    <s v="Wilson Jones Easy Flow II Sheet Lifters"/>
    <x v="5156"/>
    <n v="5"/>
    <n v="0.8"/>
    <n v="-2.8800000000000008"/>
  </r>
  <r>
    <n v="7793"/>
    <s v="CA-2017-169362"/>
    <d v="2017-10-12T00:00:00"/>
    <d v="2017-10-15T00:00:00"/>
    <s v="First Class"/>
    <s v="SP-20860"/>
    <s v="Sung Pak"/>
    <s v="Corporate"/>
    <s v="United States"/>
    <x v="61"/>
    <x v="5"/>
    <n v="75217"/>
    <s v="Central"/>
    <s v="TEC-AC-10001383"/>
    <s v="Technology"/>
    <s v="Accessories"/>
    <s v="Logitech Wireless Touch Keyboard K400"/>
    <x v="3936"/>
    <n v="2"/>
    <n v="0.2"/>
    <n v="-1.4994000000000067"/>
  </r>
  <r>
    <n v="7794"/>
    <s v="CA-2015-127481"/>
    <d v="2015-12-12T00:00:00"/>
    <d v="2015-12-15T00:00:00"/>
    <s v="Second Class"/>
    <s v="JD-15895"/>
    <s v="Jonathan Doherty"/>
    <s v="Corporate"/>
    <s v="United States"/>
    <x v="98"/>
    <x v="33"/>
    <n v="89115"/>
    <s v="West"/>
    <s v="OFF-PA-10002036"/>
    <s v="Office Supplies"/>
    <s v="Paper"/>
    <s v="Xerox 1930"/>
    <x v="56"/>
    <n v="5"/>
    <n v="0"/>
    <n v="15.876000000000001"/>
  </r>
  <r>
    <n v="7795"/>
    <s v="CA-2015-127481"/>
    <d v="2015-12-12T00:00:00"/>
    <d v="2015-12-15T00:00:00"/>
    <s v="Second Class"/>
    <s v="JD-15895"/>
    <s v="Jonathan Doherty"/>
    <s v="Corporate"/>
    <s v="United States"/>
    <x v="98"/>
    <x v="33"/>
    <n v="89115"/>
    <s v="West"/>
    <s v="OFF-PA-10002377"/>
    <s v="Office Supplies"/>
    <s v="Paper"/>
    <s v="Xerox 1916"/>
    <x v="3118"/>
    <n v="2"/>
    <n v="0"/>
    <n v="48.94"/>
  </r>
  <r>
    <n v="7796"/>
    <s v="CA-2015-112711"/>
    <d v="2015-07-12T00:00:00"/>
    <d v="2015-07-18T00:00:00"/>
    <s v="Standard Class"/>
    <s v="FM-14380"/>
    <s v="Fred McMath"/>
    <s v="Consumer"/>
    <s v="United States"/>
    <x v="112"/>
    <x v="5"/>
    <n v="79109"/>
    <s v="Central"/>
    <s v="TEC-PH-10000526"/>
    <s v="Technology"/>
    <s v="Phones"/>
    <s v="Vtech CS6719"/>
    <x v="5157"/>
    <n v="4"/>
    <n v="0.2"/>
    <n v="30.716800000000006"/>
  </r>
  <r>
    <n v="7797"/>
    <s v="US-2015-145121"/>
    <d v="2015-10-02T00:00:00"/>
    <d v="2015-10-06T00:00:00"/>
    <s v="Standard Class"/>
    <s v="MP-17965"/>
    <s v="Michael Paige"/>
    <s v="Corporate"/>
    <s v="United States"/>
    <x v="209"/>
    <x v="29"/>
    <n v="6457"/>
    <s v="East"/>
    <s v="OFF-BI-10001078"/>
    <s v="Office Supplies"/>
    <s v="Binders"/>
    <s v="Acco PRESSTEX Data Binder with Storage Hooks, Dark Blue, 14 7/8&quot; X 11&quot;"/>
    <x v="5158"/>
    <n v="5"/>
    <n v="0"/>
    <n v="13.181000000000001"/>
  </r>
  <r>
    <n v="7798"/>
    <s v="CA-2017-166184"/>
    <d v="2017-03-24T00:00:00"/>
    <d v="2017-03-27T00:00:00"/>
    <s v="First Class"/>
    <s v="HR-14830"/>
    <s v="Harold Ryan"/>
    <s v="Corporate"/>
    <s v="United States"/>
    <x v="20"/>
    <x v="15"/>
    <n v="10035"/>
    <s v="East"/>
    <s v="OFF-EN-10004483"/>
    <s v="Office Supplies"/>
    <s v="Envelopes"/>
    <s v="#10 White Business Envelopes,4 1/8 x 9 1/2"/>
    <x v="5159"/>
    <n v="3"/>
    <n v="0"/>
    <n v="22.094699999999996"/>
  </r>
  <r>
    <n v="7799"/>
    <s v="CA-2017-166184"/>
    <d v="2017-03-24T00:00:00"/>
    <d v="2017-03-27T00:00:00"/>
    <s v="First Class"/>
    <s v="HR-14830"/>
    <s v="Harold Ryan"/>
    <s v="Corporate"/>
    <s v="United States"/>
    <x v="20"/>
    <x v="15"/>
    <n v="10035"/>
    <s v="East"/>
    <s v="TEC-PH-10002624"/>
    <s v="Technology"/>
    <s v="Phones"/>
    <s v="Samsung Galaxy S4 Mini"/>
    <x v="5160"/>
    <n v="1"/>
    <n v="0"/>
    <n v="136.29709999999994"/>
  </r>
  <r>
    <n v="7800"/>
    <s v="CA-2017-166184"/>
    <d v="2017-03-24T00:00:00"/>
    <d v="2017-03-27T00:00:00"/>
    <s v="First Class"/>
    <s v="HR-14830"/>
    <s v="Harold Ryan"/>
    <s v="Corporate"/>
    <s v="United States"/>
    <x v="20"/>
    <x v="15"/>
    <n v="10035"/>
    <s v="East"/>
    <s v="FUR-CH-10003396"/>
    <s v="Furniture"/>
    <s v="Chairs"/>
    <s v="Global Deluxe Steno Chair"/>
    <x v="418"/>
    <n v="3"/>
    <n v="0.1"/>
    <n v="2.3093999999999895"/>
  </r>
  <r>
    <n v="7801"/>
    <s v="CA-2017-157413"/>
    <d v="2017-06-01T00:00:00"/>
    <d v="2017-06-06T00:00:00"/>
    <s v="Standard Class"/>
    <s v="BW-11065"/>
    <s v="Barry Weirich"/>
    <s v="Consumer"/>
    <s v="United States"/>
    <x v="10"/>
    <x v="9"/>
    <n v="19120"/>
    <s v="East"/>
    <s v="OFF-ST-10002756"/>
    <s v="Office Supplies"/>
    <s v="Storage"/>
    <s v="Tennsco Stur-D-Stor Boltless Shelving, 5 Shelves, 24&quot; Deep, Sand"/>
    <x v="5161"/>
    <n v="3"/>
    <n v="0.2"/>
    <n v="-77.126699999999971"/>
  </r>
  <r>
    <n v="7802"/>
    <s v="CA-2014-143637"/>
    <d v="2014-03-24T00:00:00"/>
    <d v="2014-03-29T00:00:00"/>
    <s v="Second Class"/>
    <s v="MS-17710"/>
    <s v="Maurice Satty"/>
    <s v="Consumer"/>
    <s v="United States"/>
    <x v="201"/>
    <x v="1"/>
    <n v="93727"/>
    <s v="West"/>
    <s v="FUR-FU-10002813"/>
    <s v="Furniture"/>
    <s v="Furnishings"/>
    <s v="DAX Contemporary Wood Frame with Silver Metal Mat, Desktop, 11 x 14 Size"/>
    <x v="586"/>
    <n v="2"/>
    <n v="0"/>
    <n v="14.572799999999997"/>
  </r>
  <r>
    <n v="7803"/>
    <s v="CA-2015-102260"/>
    <d v="2015-09-22T00:00:00"/>
    <d v="2015-09-26T00:00:00"/>
    <s v="Standard Class"/>
    <s v="SJ-20125"/>
    <s v="Sanjit Jacobs"/>
    <s v="Home Office"/>
    <s v="United States"/>
    <x v="47"/>
    <x v="18"/>
    <n v="37064"/>
    <s v="South"/>
    <s v="OFF-LA-10003714"/>
    <s v="Office Supplies"/>
    <s v="Labels"/>
    <s v="Avery 510"/>
    <x v="5162"/>
    <n v="4"/>
    <n v="0.2"/>
    <n v="4.1999999999999993"/>
  </r>
  <r>
    <n v="7804"/>
    <s v="CA-2015-102260"/>
    <d v="2015-09-22T00:00:00"/>
    <d v="2015-09-26T00:00:00"/>
    <s v="Standard Class"/>
    <s v="SJ-20125"/>
    <s v="Sanjit Jacobs"/>
    <s v="Home Office"/>
    <s v="United States"/>
    <x v="47"/>
    <x v="18"/>
    <n v="37064"/>
    <s v="South"/>
    <s v="OFF-ST-10003716"/>
    <s v="Office Supplies"/>
    <s v="Storage"/>
    <s v="Tennsco Double-Tier Lockers"/>
    <x v="2966"/>
    <n v="4"/>
    <n v="0.2"/>
    <n v="-63.005600000000015"/>
  </r>
  <r>
    <n v="7805"/>
    <s v="CA-2015-102260"/>
    <d v="2015-09-22T00:00:00"/>
    <d v="2015-09-26T00:00:00"/>
    <s v="Standard Class"/>
    <s v="SJ-20125"/>
    <s v="Sanjit Jacobs"/>
    <s v="Home Office"/>
    <s v="United States"/>
    <x v="47"/>
    <x v="18"/>
    <n v="37064"/>
    <s v="South"/>
    <s v="OFF-ST-10002289"/>
    <s v="Office Supplies"/>
    <s v="Storage"/>
    <s v="Safco Wire Cube Shelving System, For Use as 4 or 5 14&quot; Cubes, Black"/>
    <x v="5163"/>
    <n v="1"/>
    <n v="0.2"/>
    <n v="-4.7670000000000021"/>
  </r>
  <r>
    <n v="7806"/>
    <s v="CA-2015-102260"/>
    <d v="2015-09-22T00:00:00"/>
    <d v="2015-09-26T00:00:00"/>
    <s v="Standard Class"/>
    <s v="SJ-20125"/>
    <s v="Sanjit Jacobs"/>
    <s v="Home Office"/>
    <s v="United States"/>
    <x v="47"/>
    <x v="18"/>
    <n v="37064"/>
    <s v="South"/>
    <s v="OFF-AR-10001315"/>
    <s v="Office Supplies"/>
    <s v="Art"/>
    <s v="Newell 310"/>
    <x v="1881"/>
    <n v="2"/>
    <n v="0.2"/>
    <n v="0.31679999999999986"/>
  </r>
  <r>
    <n v="7807"/>
    <s v="CA-2015-102260"/>
    <d v="2015-09-22T00:00:00"/>
    <d v="2015-09-26T00:00:00"/>
    <s v="Standard Class"/>
    <s v="SJ-20125"/>
    <s v="Sanjit Jacobs"/>
    <s v="Home Office"/>
    <s v="United States"/>
    <x v="47"/>
    <x v="18"/>
    <n v="37064"/>
    <s v="South"/>
    <s v="OFF-BI-10000042"/>
    <s v="Office Supplies"/>
    <s v="Binders"/>
    <s v="Pressboard Data Binder, Crimson, 12&quot; X 8 1/2&quot;"/>
    <x v="2234"/>
    <n v="2"/>
    <n v="0.7"/>
    <n v="-2.5631999999999993"/>
  </r>
  <r>
    <n v="7808"/>
    <s v="US-2016-137295"/>
    <d v="2016-01-08T00:00:00"/>
    <d v="2016-01-13T00:00:00"/>
    <s v="Standard Class"/>
    <s v="VS-21820"/>
    <s v="Vivek Sundaresam"/>
    <s v="Consumer"/>
    <s v="United States"/>
    <x v="253"/>
    <x v="3"/>
    <n v="27604"/>
    <s v="South"/>
    <s v="OFF-BI-10004236"/>
    <s v="Office Supplies"/>
    <s v="Binders"/>
    <s v="XtraLife ClearVue Slant-D Ring Binder, White, 3&quot;"/>
    <x v="5164"/>
    <n v="7"/>
    <n v="0.7"/>
    <n v="-24.662400000000005"/>
  </r>
  <r>
    <n v="7809"/>
    <s v="US-2016-137295"/>
    <d v="2016-01-08T00:00:00"/>
    <d v="2016-01-13T00:00:00"/>
    <s v="Standard Class"/>
    <s v="VS-21820"/>
    <s v="Vivek Sundaresam"/>
    <s v="Consumer"/>
    <s v="United States"/>
    <x v="253"/>
    <x v="3"/>
    <n v="27604"/>
    <s v="South"/>
    <s v="OFF-AR-10001955"/>
    <s v="Office Supplies"/>
    <s v="Art"/>
    <s v="Newell 319"/>
    <x v="1662"/>
    <n v="3"/>
    <n v="0.2"/>
    <n v="5.9519999999999946"/>
  </r>
  <r>
    <n v="7810"/>
    <s v="US-2016-137295"/>
    <d v="2016-01-08T00:00:00"/>
    <d v="2016-01-13T00:00:00"/>
    <s v="Standard Class"/>
    <s v="VS-21820"/>
    <s v="Vivek Sundaresam"/>
    <s v="Consumer"/>
    <s v="United States"/>
    <x v="253"/>
    <x v="3"/>
    <n v="27604"/>
    <s v="South"/>
    <s v="TEC-PH-10004080"/>
    <s v="Technology"/>
    <s v="Phones"/>
    <s v="Avaya 5410 Digital phone"/>
    <x v="3034"/>
    <n v="2"/>
    <n v="0.2"/>
    <n v="10.878399999999999"/>
  </r>
  <r>
    <n v="7811"/>
    <s v="CA-2016-134334"/>
    <d v="2016-02-14T00:00:00"/>
    <d v="2016-02-15T00:00:00"/>
    <s v="First Class"/>
    <s v="DK-13090"/>
    <s v="Dave Kipp"/>
    <s v="Consumer"/>
    <s v="United States"/>
    <x v="183"/>
    <x v="39"/>
    <n v="20735"/>
    <s v="East"/>
    <s v="OFF-PA-10000791"/>
    <s v="Office Supplies"/>
    <s v="Paper"/>
    <s v="Wirebound Message Books, Four 2 3/4 x 5 Forms per Page, 200 Sets per Book"/>
    <x v="5165"/>
    <n v="1"/>
    <n v="0"/>
    <n v="2.1464999999999996"/>
  </r>
  <r>
    <n v="7812"/>
    <s v="CA-2016-134334"/>
    <d v="2016-02-14T00:00:00"/>
    <d v="2016-02-15T00:00:00"/>
    <s v="First Class"/>
    <s v="DK-13090"/>
    <s v="Dave Kipp"/>
    <s v="Consumer"/>
    <s v="United States"/>
    <x v="183"/>
    <x v="39"/>
    <n v="20735"/>
    <s v="East"/>
    <s v="OFF-AR-10001770"/>
    <s v="Office Supplies"/>
    <s v="Art"/>
    <s v="Economy #2 Pencils"/>
    <x v="3373"/>
    <n v="3"/>
    <n v="0"/>
    <n v="2.0747999999999998"/>
  </r>
  <r>
    <n v="7813"/>
    <s v="CA-2016-134334"/>
    <d v="2016-02-14T00:00:00"/>
    <d v="2016-02-15T00:00:00"/>
    <s v="First Class"/>
    <s v="DK-13090"/>
    <s v="Dave Kipp"/>
    <s v="Consumer"/>
    <s v="United States"/>
    <x v="183"/>
    <x v="39"/>
    <n v="20735"/>
    <s v="East"/>
    <s v="FUR-TA-10002356"/>
    <s v="Furniture"/>
    <s v="Tables"/>
    <s v="Bevis Boat-Shaped Conference Table"/>
    <x v="5166"/>
    <n v="3"/>
    <n v="0.3"/>
    <n v="-47.179800000000029"/>
  </r>
  <r>
    <n v="7814"/>
    <s v="CA-2016-134334"/>
    <d v="2016-02-14T00:00:00"/>
    <d v="2016-02-15T00:00:00"/>
    <s v="First Class"/>
    <s v="DK-13090"/>
    <s v="Dave Kipp"/>
    <s v="Consumer"/>
    <s v="United States"/>
    <x v="183"/>
    <x v="39"/>
    <n v="20735"/>
    <s v="East"/>
    <s v="FUR-FU-10003274"/>
    <s v="Furniture"/>
    <s v="Furnishings"/>
    <s v="Regeneration Desk Collection"/>
    <x v="232"/>
    <n v="6"/>
    <n v="0"/>
    <n v="4.6464000000000008"/>
  </r>
  <r>
    <n v="7815"/>
    <s v="US-2017-109316"/>
    <d v="2017-06-08T00:00:00"/>
    <d v="2017-06-10T00:00:00"/>
    <s v="First Class"/>
    <s v="MG-17680"/>
    <s v="Maureen Gastineau"/>
    <s v="Home Office"/>
    <s v="United States"/>
    <x v="1"/>
    <x v="1"/>
    <n v="90049"/>
    <s v="West"/>
    <s v="FUR-BO-10004834"/>
    <s v="Furniture"/>
    <s v="Bookcases"/>
    <s v="Riverside Palais Royal Lawyers Bookcase, Royale Cherry Finish"/>
    <x v="5167"/>
    <n v="2"/>
    <n v="0.15"/>
    <n v="140.95680000000004"/>
  </r>
  <r>
    <n v="7816"/>
    <s v="US-2017-109316"/>
    <d v="2017-06-08T00:00:00"/>
    <d v="2017-06-10T00:00:00"/>
    <s v="First Class"/>
    <s v="MG-17680"/>
    <s v="Maureen Gastineau"/>
    <s v="Home Office"/>
    <s v="United States"/>
    <x v="1"/>
    <x v="1"/>
    <n v="90049"/>
    <s v="West"/>
    <s v="TEC-PH-10000307"/>
    <s v="Technology"/>
    <s v="Phones"/>
    <s v="Shocksock Galaxy S4 Armband"/>
    <x v="255"/>
    <n v="2"/>
    <n v="0.2"/>
    <n v="-3.5040000000000022"/>
  </r>
  <r>
    <n v="7817"/>
    <s v="CA-2016-138478"/>
    <d v="2016-10-21T00:00:00"/>
    <d v="2016-10-26T00:00:00"/>
    <s v="Second Class"/>
    <s v="DP-13390"/>
    <s v="Dennis Pardue"/>
    <s v="Home Office"/>
    <s v="United States"/>
    <x v="226"/>
    <x v="33"/>
    <n v="89031"/>
    <s v="West"/>
    <s v="OFF-AR-10002240"/>
    <s v="Office Supplies"/>
    <s v="Art"/>
    <s v="Panasonic KP-150 Electric Pencil Sharpener"/>
    <x v="5168"/>
    <n v="3"/>
    <n v="0"/>
    <n v="29.437200000000001"/>
  </r>
  <r>
    <n v="7818"/>
    <s v="CA-2016-138478"/>
    <d v="2016-10-21T00:00:00"/>
    <d v="2016-10-26T00:00:00"/>
    <s v="Second Class"/>
    <s v="DP-13390"/>
    <s v="Dennis Pardue"/>
    <s v="Home Office"/>
    <s v="United States"/>
    <x v="226"/>
    <x v="33"/>
    <n v="89031"/>
    <s v="West"/>
    <s v="OFF-PA-10001801"/>
    <s v="Office Supplies"/>
    <s v="Paper"/>
    <s v="Xerox 193"/>
    <x v="1211"/>
    <n v="6"/>
    <n v="0"/>
    <n v="17.581200000000003"/>
  </r>
  <r>
    <n v="7819"/>
    <s v="CA-2016-138478"/>
    <d v="2016-10-21T00:00:00"/>
    <d v="2016-10-26T00:00:00"/>
    <s v="Second Class"/>
    <s v="DP-13390"/>
    <s v="Dennis Pardue"/>
    <s v="Home Office"/>
    <s v="United States"/>
    <x v="226"/>
    <x v="33"/>
    <n v="89031"/>
    <s v="West"/>
    <s v="OFF-BI-10001120"/>
    <s v="Office Supplies"/>
    <s v="Binders"/>
    <s v="Ibico EPK-21 Electric Binding System"/>
    <x v="5169"/>
    <n v="3"/>
    <n v="0.2"/>
    <n v="1644.2912999999999"/>
  </r>
  <r>
    <n v="7820"/>
    <s v="CA-2017-150469"/>
    <d v="2017-01-26T00:00:00"/>
    <d v="2017-01-30T00:00:00"/>
    <s v="Standard Class"/>
    <s v="CJ-12010"/>
    <s v="Caroline Jumper"/>
    <s v="Consumer"/>
    <s v="United States"/>
    <x v="8"/>
    <x v="1"/>
    <n v="94109"/>
    <s v="West"/>
    <s v="OFF-FA-10000611"/>
    <s v="Office Supplies"/>
    <s v="Fasteners"/>
    <s v="Binder Clips by OIC"/>
    <x v="5170"/>
    <n v="8"/>
    <n v="0"/>
    <n v="5.6831999999999994"/>
  </r>
  <r>
    <n v="7821"/>
    <s v="CA-2017-152436"/>
    <d v="2017-12-08T00:00:00"/>
    <d v="2017-12-10T00:00:00"/>
    <s v="Second Class"/>
    <s v="CW-11905"/>
    <s v="Carl Weiss"/>
    <s v="Home Office"/>
    <s v="United States"/>
    <x v="395"/>
    <x v="34"/>
    <n v="2920"/>
    <s v="East"/>
    <s v="OFF-ST-10000036"/>
    <s v="Office Supplies"/>
    <s v="Storage"/>
    <s v="Recycled Data-Pak for Archival Bound Computer Printouts, 12-1/2 x 12-1/2 x 16"/>
    <x v="5171"/>
    <n v="6"/>
    <n v="0"/>
    <n v="160.03979999999999"/>
  </r>
  <r>
    <n v="7822"/>
    <s v="CA-2016-169334"/>
    <d v="2016-10-21T00:00:00"/>
    <d v="2016-10-24T00:00:00"/>
    <s v="Second Class"/>
    <s v="GW-14605"/>
    <s v="Giulietta Weimer"/>
    <s v="Consumer"/>
    <s v="United States"/>
    <x v="25"/>
    <x v="18"/>
    <n v="38301"/>
    <s v="South"/>
    <s v="OFF-ST-10004950"/>
    <s v="Office Supplies"/>
    <s v="Storage"/>
    <s v="Tenex Personal Filing Tote With Secure Closure Lid, Black/Frost"/>
    <x v="2699"/>
    <n v="9"/>
    <n v="0.2"/>
    <n v="6.9794999999999909"/>
  </r>
  <r>
    <n v="7823"/>
    <s v="US-2014-115413"/>
    <d v="2014-08-26T00:00:00"/>
    <d v="2014-09-01T00:00:00"/>
    <s v="Standard Class"/>
    <s v="PP-18955"/>
    <s v="Paul Prost"/>
    <s v="Home Office"/>
    <s v="United States"/>
    <x v="46"/>
    <x v="13"/>
    <n v="19711"/>
    <s v="East"/>
    <s v="OFF-AR-10003770"/>
    <s v="Office Supplies"/>
    <s v="Art"/>
    <s v="Newell 340"/>
    <x v="880"/>
    <n v="3"/>
    <n v="0"/>
    <n v="2.5055999999999998"/>
  </r>
  <r>
    <n v="7824"/>
    <s v="US-2014-115413"/>
    <d v="2014-08-26T00:00:00"/>
    <d v="2014-09-01T00:00:00"/>
    <s v="Standard Class"/>
    <s v="PP-18955"/>
    <s v="Paul Prost"/>
    <s v="Home Office"/>
    <s v="United States"/>
    <x v="46"/>
    <x v="13"/>
    <n v="19711"/>
    <s v="East"/>
    <s v="TEC-AC-10002800"/>
    <s v="Technology"/>
    <s v="Accessories"/>
    <s v="Plantronics Audio 478 Stereo USB Headset"/>
    <x v="145"/>
    <n v="3"/>
    <n v="0"/>
    <n v="52.489499999999992"/>
  </r>
  <r>
    <n v="7825"/>
    <s v="CA-2014-125150"/>
    <d v="2014-05-16T00:00:00"/>
    <d v="2014-05-23T00:00:00"/>
    <s v="Standard Class"/>
    <s v="PW-19030"/>
    <s v="Pauline Webber"/>
    <s v="Corporate"/>
    <s v="United States"/>
    <x v="1"/>
    <x v="1"/>
    <n v="90036"/>
    <s v="West"/>
    <s v="FUR-CH-10002439"/>
    <s v="Furniture"/>
    <s v="Chairs"/>
    <s v="Iceberg Nesting Folding Chair, 19w x 6d x 43h"/>
    <x v="3127"/>
    <n v="5"/>
    <n v="0.2"/>
    <n v="17.466000000000008"/>
  </r>
  <r>
    <n v="7826"/>
    <s v="CA-2015-127327"/>
    <d v="2015-02-03T00:00:00"/>
    <d v="2015-02-07T00:00:00"/>
    <s v="Standard Class"/>
    <s v="PW-19030"/>
    <s v="Pauline Webber"/>
    <s v="Corporate"/>
    <s v="United States"/>
    <x v="410"/>
    <x v="15"/>
    <n v="13440"/>
    <s v="East"/>
    <s v="FUR-CH-10004218"/>
    <s v="Furniture"/>
    <s v="Chairs"/>
    <s v="Global Fabric Manager's Chair, Dark Gray"/>
    <x v="5172"/>
    <n v="1"/>
    <n v="0.1"/>
    <n v="15.147000000000004"/>
  </r>
  <r>
    <n v="7827"/>
    <s v="CA-2017-117114"/>
    <d v="2017-10-31T00:00:00"/>
    <d v="2017-11-05T00:00:00"/>
    <s v="Standard Class"/>
    <s v="CY-12745"/>
    <s v="Craig Yedwab"/>
    <s v="Corporate"/>
    <s v="United States"/>
    <x v="22"/>
    <x v="10"/>
    <n v="60610"/>
    <s v="Central"/>
    <s v="TEC-PH-10004042"/>
    <s v="Technology"/>
    <s v="Phones"/>
    <s v="ClearOne Communications CHAT 70 OC Speaker Phone"/>
    <x v="5173"/>
    <n v="4"/>
    <n v="0.2"/>
    <n v="38.157600000000002"/>
  </r>
  <r>
    <n v="7828"/>
    <s v="CA-2017-117114"/>
    <d v="2017-10-31T00:00:00"/>
    <d v="2017-11-05T00:00:00"/>
    <s v="Standard Class"/>
    <s v="CY-12745"/>
    <s v="Craig Yedwab"/>
    <s v="Corporate"/>
    <s v="United States"/>
    <x v="22"/>
    <x v="10"/>
    <n v="60610"/>
    <s v="Central"/>
    <s v="OFF-EN-10001137"/>
    <s v="Office Supplies"/>
    <s v="Envelopes"/>
    <s v="#10 Gummed Flap White Envelopes, 100/Box"/>
    <x v="4541"/>
    <n v="3"/>
    <n v="0.2"/>
    <n v="3.2213999999999996"/>
  </r>
  <r>
    <n v="7829"/>
    <s v="CA-2015-137302"/>
    <d v="2015-04-26T00:00:00"/>
    <d v="2015-05-01T00:00:00"/>
    <s v="Standard Class"/>
    <s v="BW-11110"/>
    <s v="Bart Watters"/>
    <s v="Corporate"/>
    <s v="United States"/>
    <x v="70"/>
    <x v="1"/>
    <n v="92105"/>
    <s v="West"/>
    <s v="FUR-CH-10002017"/>
    <s v="Furniture"/>
    <s v="Chairs"/>
    <s v="SAFCO Optional Arm Kit for Workspace Cribbage Stacking Chair"/>
    <x v="2869"/>
    <n v="3"/>
    <n v="0.2"/>
    <n v="6.3935999999999957"/>
  </r>
  <r>
    <n v="7830"/>
    <s v="CA-2015-137302"/>
    <d v="2015-04-26T00:00:00"/>
    <d v="2015-05-01T00:00:00"/>
    <s v="Standard Class"/>
    <s v="BW-11110"/>
    <s v="Bart Watters"/>
    <s v="Corporate"/>
    <s v="United States"/>
    <x v="70"/>
    <x v="1"/>
    <n v="92105"/>
    <s v="West"/>
    <s v="OFF-AR-10000588"/>
    <s v="Office Supplies"/>
    <s v="Art"/>
    <s v="Newell 345"/>
    <x v="426"/>
    <n v="3"/>
    <n v="0"/>
    <n v="15.475200000000001"/>
  </r>
  <r>
    <n v="7831"/>
    <s v="CA-2015-137302"/>
    <d v="2015-04-26T00:00:00"/>
    <d v="2015-05-01T00:00:00"/>
    <s v="Standard Class"/>
    <s v="BW-11110"/>
    <s v="Bart Watters"/>
    <s v="Corporate"/>
    <s v="United States"/>
    <x v="70"/>
    <x v="1"/>
    <n v="92105"/>
    <s v="West"/>
    <s v="TEC-PH-10003174"/>
    <s v="Technology"/>
    <s v="Phones"/>
    <s v="RCA ViSYS 25825 Wireless digital phone"/>
    <x v="3057"/>
    <n v="3"/>
    <n v="0.2"/>
    <n v="38.996999999999986"/>
  </r>
  <r>
    <n v="7832"/>
    <s v="CA-2015-137302"/>
    <d v="2015-04-26T00:00:00"/>
    <d v="2015-05-01T00:00:00"/>
    <s v="Standard Class"/>
    <s v="BW-11110"/>
    <s v="Bart Watters"/>
    <s v="Corporate"/>
    <s v="United States"/>
    <x v="70"/>
    <x v="1"/>
    <n v="92105"/>
    <s v="West"/>
    <s v="OFF-BI-10001524"/>
    <s v="Office Supplies"/>
    <s v="Binders"/>
    <s v="GBC Premium Transparent Covers with Diagonal Lined Pattern"/>
    <x v="4503"/>
    <n v="3"/>
    <n v="0.2"/>
    <n v="17.623199999999997"/>
  </r>
  <r>
    <n v="7833"/>
    <s v="CA-2016-112382"/>
    <d v="2016-05-09T00:00:00"/>
    <d v="2016-05-13T00:00:00"/>
    <s v="Standard Class"/>
    <s v="MB-18085"/>
    <s v="Mick Brown"/>
    <s v="Consumer"/>
    <s v="United States"/>
    <x v="12"/>
    <x v="5"/>
    <n v="77036"/>
    <s v="Central"/>
    <s v="TEC-PH-10001552"/>
    <s v="Technology"/>
    <s v="Phones"/>
    <s v="I Need's 3d Hello Kitty Hybrid Silicone Case Cover for HTC One X 4g with 3d Hello Kitty Stylus Pen Green/pink"/>
    <x v="4501"/>
    <n v="2"/>
    <n v="0.2"/>
    <n v="1.9136000000000006"/>
  </r>
  <r>
    <n v="7834"/>
    <s v="CA-2015-128958"/>
    <d v="2015-01-24T00:00:00"/>
    <d v="2015-01-28T00:00:00"/>
    <s v="Standard Class"/>
    <s v="CR-12820"/>
    <s v="Cyra Reiten"/>
    <s v="Home Office"/>
    <s v="United States"/>
    <x v="487"/>
    <x v="2"/>
    <n v="33407"/>
    <s v="South"/>
    <s v="OFF-AR-10004757"/>
    <s v="Office Supplies"/>
    <s v="Art"/>
    <s v="Crayola Colored Pencils"/>
    <x v="1332"/>
    <n v="5"/>
    <n v="0.2"/>
    <n v="2.1319999999999988"/>
  </r>
  <r>
    <n v="7835"/>
    <s v="CA-2015-106257"/>
    <d v="2015-04-13T00:00:00"/>
    <d v="2015-04-17T00:00:00"/>
    <s v="Second Class"/>
    <s v="EB-14110"/>
    <s v="Eugene Barchas"/>
    <s v="Consumer"/>
    <s v="United States"/>
    <x v="1"/>
    <x v="1"/>
    <n v="90045"/>
    <s v="West"/>
    <s v="FUR-TA-10002530"/>
    <s v="Furniture"/>
    <s v="Tables"/>
    <s v="Iceberg OfficeWorks 42&quot; Round Tables"/>
    <x v="475"/>
    <n v="2"/>
    <n v="0.2"/>
    <n v="-15.098000000000013"/>
  </r>
  <r>
    <n v="7836"/>
    <s v="CA-2015-106257"/>
    <d v="2015-04-13T00:00:00"/>
    <d v="2015-04-17T00:00:00"/>
    <s v="Second Class"/>
    <s v="EB-14110"/>
    <s v="Eugene Barchas"/>
    <s v="Consumer"/>
    <s v="United States"/>
    <x v="1"/>
    <x v="1"/>
    <n v="90045"/>
    <s v="West"/>
    <s v="TEC-PH-10001494"/>
    <s v="Technology"/>
    <s v="Phones"/>
    <s v="Polycom CX600 IP Phone VoIP phone"/>
    <x v="5174"/>
    <n v="2"/>
    <n v="0.2"/>
    <n v="41.993000000000009"/>
  </r>
  <r>
    <n v="7837"/>
    <s v="CA-2015-149083"/>
    <d v="2015-09-25T00:00:00"/>
    <d v="2015-09-30T00:00:00"/>
    <s v="Standard Class"/>
    <s v="SH-19975"/>
    <s v="Sally Hughsby"/>
    <s v="Corporate"/>
    <s v="United States"/>
    <x v="4"/>
    <x v="4"/>
    <n v="98103"/>
    <s v="West"/>
    <s v="FUR-CH-10004289"/>
    <s v="Furniture"/>
    <s v="Chairs"/>
    <s v="Global Super Steno Chair"/>
    <x v="396"/>
    <n v="4"/>
    <n v="0.2"/>
    <n v="-11.51760000000003"/>
  </r>
  <r>
    <n v="7838"/>
    <s v="CA-2015-149083"/>
    <d v="2015-09-25T00:00:00"/>
    <d v="2015-09-30T00:00:00"/>
    <s v="Standard Class"/>
    <s v="SH-19975"/>
    <s v="Sally Hughsby"/>
    <s v="Corporate"/>
    <s v="United States"/>
    <x v="4"/>
    <x v="4"/>
    <n v="98103"/>
    <s v="West"/>
    <s v="OFF-LA-10002945"/>
    <s v="Office Supplies"/>
    <s v="Labels"/>
    <s v="Permanent Self-Adhesive File Folder Labels for Typewriters, 1 1/8 x 3 1/2, White"/>
    <x v="2380"/>
    <n v="2"/>
    <n v="0"/>
    <n v="5.7959999999999994"/>
  </r>
  <r>
    <n v="7839"/>
    <s v="CA-2015-149083"/>
    <d v="2015-09-25T00:00:00"/>
    <d v="2015-09-30T00:00:00"/>
    <s v="Standard Class"/>
    <s v="SH-19975"/>
    <s v="Sally Hughsby"/>
    <s v="Corporate"/>
    <s v="United States"/>
    <x v="4"/>
    <x v="4"/>
    <n v="98103"/>
    <s v="West"/>
    <s v="TEC-AC-10002567"/>
    <s v="Technology"/>
    <s v="Accessories"/>
    <s v="Logitech G602 Wireless Gaming Mouse"/>
    <x v="460"/>
    <n v="2"/>
    <n v="0"/>
    <n v="57.592799999999997"/>
  </r>
  <r>
    <n v="7840"/>
    <s v="US-2014-137869"/>
    <d v="2014-03-28T00:00:00"/>
    <d v="2014-04-02T00:00:00"/>
    <s v="Standard Class"/>
    <s v="CV-12295"/>
    <s v="Christina VanderZanden"/>
    <s v="Consumer"/>
    <s v="United States"/>
    <x v="96"/>
    <x v="23"/>
    <n v="50315"/>
    <s v="Central"/>
    <s v="OFF-EN-10001509"/>
    <s v="Office Supplies"/>
    <s v="Envelopes"/>
    <s v="Poly String Tie Envelopes"/>
    <x v="5147"/>
    <n v="3"/>
    <n v="0"/>
    <n v="2.8763999999999994"/>
  </r>
  <r>
    <n v="7841"/>
    <s v="US-2014-137869"/>
    <d v="2014-03-28T00:00:00"/>
    <d v="2014-04-02T00:00:00"/>
    <s v="Standard Class"/>
    <s v="CV-12295"/>
    <s v="Christina VanderZanden"/>
    <s v="Consumer"/>
    <s v="United States"/>
    <x v="96"/>
    <x v="23"/>
    <n v="50315"/>
    <s v="Central"/>
    <s v="FUR-TA-10003954"/>
    <s v="Furniture"/>
    <s v="Tables"/>
    <s v="Hon 94000 Series Round Tables"/>
    <x v="5175"/>
    <n v="4"/>
    <n v="0"/>
    <n v="106.62480000000005"/>
  </r>
  <r>
    <n v="7842"/>
    <s v="CA-2016-116603"/>
    <d v="2016-07-17T00:00:00"/>
    <d v="2016-07-22T00:00:00"/>
    <s v="Standard Class"/>
    <s v="AT-10735"/>
    <s v="Annie Thurman"/>
    <s v="Consumer"/>
    <s v="United States"/>
    <x v="20"/>
    <x v="15"/>
    <n v="10024"/>
    <s v="East"/>
    <s v="OFF-AP-10002892"/>
    <s v="Office Supplies"/>
    <s v="Appliances"/>
    <s v="Belkin F5C206VTEL 6 Outlet Surge"/>
    <x v="5143"/>
    <n v="2"/>
    <n v="0"/>
    <n v="13.787999999999997"/>
  </r>
  <r>
    <n v="7843"/>
    <s v="CA-2014-158470"/>
    <d v="2014-04-19T00:00:00"/>
    <d v="2014-04-23T00:00:00"/>
    <s v="Second Class"/>
    <s v="AG-10390"/>
    <s v="Allen Goldenen"/>
    <s v="Consumer"/>
    <s v="United States"/>
    <x v="81"/>
    <x v="17"/>
    <n v="22204"/>
    <s v="South"/>
    <s v="OFF-BI-10003638"/>
    <s v="Office Supplies"/>
    <s v="Binders"/>
    <s v="GBC Durable Plastic Covers"/>
    <x v="706"/>
    <n v="3"/>
    <n v="0"/>
    <n v="26.702999999999999"/>
  </r>
  <r>
    <n v="7844"/>
    <s v="CA-2014-158470"/>
    <d v="2014-04-19T00:00:00"/>
    <d v="2014-04-23T00:00:00"/>
    <s v="Second Class"/>
    <s v="AG-10390"/>
    <s v="Allen Goldenen"/>
    <s v="Consumer"/>
    <s v="United States"/>
    <x v="81"/>
    <x v="17"/>
    <n v="22204"/>
    <s v="South"/>
    <s v="OFF-PA-10001569"/>
    <s v="Office Supplies"/>
    <s v="Paper"/>
    <s v="Xerox 232"/>
    <x v="4362"/>
    <n v="11"/>
    <n v="0"/>
    <n v="34.214400000000005"/>
  </r>
  <r>
    <n v="7845"/>
    <s v="US-2017-123834"/>
    <d v="2017-07-21T00:00:00"/>
    <d v="2017-07-25T00:00:00"/>
    <s v="Standard Class"/>
    <s v="GM-14500"/>
    <s v="Gene McClure"/>
    <s v="Consumer"/>
    <s v="United States"/>
    <x v="343"/>
    <x v="5"/>
    <n v="78577"/>
    <s v="Central"/>
    <s v="FUR-TA-10001676"/>
    <s v="Furniture"/>
    <s v="Tables"/>
    <s v="Hon 61000 Series Interactive Training Tables"/>
    <x v="5176"/>
    <n v="4"/>
    <n v="0.3"/>
    <n v="-21.3264"/>
  </r>
  <r>
    <n v="7846"/>
    <s v="CA-2015-125976"/>
    <d v="2015-09-27T00:00:00"/>
    <d v="2015-10-02T00:00:00"/>
    <s v="Standard Class"/>
    <s v="JK-15205"/>
    <s v="Jamie Kunitz"/>
    <s v="Consumer"/>
    <s v="United States"/>
    <x v="81"/>
    <x v="17"/>
    <n v="22204"/>
    <s v="South"/>
    <s v="OFF-PA-10001125"/>
    <s v="Office Supplies"/>
    <s v="Paper"/>
    <s v="Xerox 1988"/>
    <x v="901"/>
    <n v="5"/>
    <n v="0"/>
    <n v="69.704999999999998"/>
  </r>
  <r>
    <n v="7847"/>
    <s v="CA-2015-125976"/>
    <d v="2015-09-27T00:00:00"/>
    <d v="2015-10-02T00:00:00"/>
    <s v="Standard Class"/>
    <s v="JK-15205"/>
    <s v="Jamie Kunitz"/>
    <s v="Consumer"/>
    <s v="United States"/>
    <x v="81"/>
    <x v="17"/>
    <n v="22204"/>
    <s v="South"/>
    <s v="TEC-PH-10002496"/>
    <s v="Technology"/>
    <s v="Phones"/>
    <s v="Cisco SPA301"/>
    <x v="5177"/>
    <n v="12"/>
    <n v="0"/>
    <n v="561.56399999999996"/>
  </r>
  <r>
    <n v="7848"/>
    <s v="CA-2016-128706"/>
    <d v="2016-02-27T00:00:00"/>
    <d v="2016-03-02T00:00:00"/>
    <s v="Standard Class"/>
    <s v="DW-13540"/>
    <s v="Don Weiss"/>
    <s v="Consumer"/>
    <s v="United States"/>
    <x v="12"/>
    <x v="5"/>
    <n v="77070"/>
    <s v="Central"/>
    <s v="FUR-FU-10004053"/>
    <s v="Furniture"/>
    <s v="Furnishings"/>
    <s v="DAX Two-Tone Silver Metal Document Frame"/>
    <x v="2738"/>
    <n v="2"/>
    <n v="0.6"/>
    <n v="-6.8815999999999953"/>
  </r>
  <r>
    <n v="7849"/>
    <s v="CA-2016-104311"/>
    <d v="2016-05-02T00:00:00"/>
    <d v="2016-05-06T00:00:00"/>
    <s v="Standard Class"/>
    <s v="AS-10090"/>
    <s v="Adam Shillingsburg"/>
    <s v="Consumer"/>
    <s v="United States"/>
    <x v="218"/>
    <x v="5"/>
    <n v="75061"/>
    <s v="Central"/>
    <s v="OFF-ST-10000321"/>
    <s v="Office Supplies"/>
    <s v="Storage"/>
    <s v="Akro Stacking Bins"/>
    <x v="2247"/>
    <n v="3"/>
    <n v="0.2"/>
    <n v="-3.787200000000003"/>
  </r>
  <r>
    <n v="7850"/>
    <s v="CA-2016-104311"/>
    <d v="2016-05-02T00:00:00"/>
    <d v="2016-05-06T00:00:00"/>
    <s v="Standard Class"/>
    <s v="AS-10090"/>
    <s v="Adam Shillingsburg"/>
    <s v="Consumer"/>
    <s v="United States"/>
    <x v="218"/>
    <x v="5"/>
    <n v="75061"/>
    <s v="Central"/>
    <s v="OFF-ST-10002957"/>
    <s v="Office Supplies"/>
    <s v="Storage"/>
    <s v="Sterilite Show Offs Storage Containers"/>
    <x v="2538"/>
    <n v="3"/>
    <n v="0.2"/>
    <n v="-3.1680000000000001"/>
  </r>
  <r>
    <n v="7851"/>
    <s v="CA-2016-104311"/>
    <d v="2016-05-02T00:00:00"/>
    <d v="2016-05-06T00:00:00"/>
    <s v="Standard Class"/>
    <s v="AS-10090"/>
    <s v="Adam Shillingsburg"/>
    <s v="Consumer"/>
    <s v="United States"/>
    <x v="218"/>
    <x v="5"/>
    <n v="75061"/>
    <s v="Central"/>
    <s v="OFF-LA-10000973"/>
    <s v="Office Supplies"/>
    <s v="Labels"/>
    <s v="Avery 502"/>
    <x v="1325"/>
    <n v="2"/>
    <n v="0.2"/>
    <n v="1.764"/>
  </r>
  <r>
    <n v="7852"/>
    <s v="CA-2014-169649"/>
    <d v="2014-12-09T00:00:00"/>
    <d v="2014-12-15T00:00:00"/>
    <s v="Standard Class"/>
    <s v="TS-21205"/>
    <s v="Thomas Seio"/>
    <s v="Corporate"/>
    <s v="United States"/>
    <x v="22"/>
    <x v="10"/>
    <n v="60653"/>
    <s v="Central"/>
    <s v="OFF-PA-10000143"/>
    <s v="Office Supplies"/>
    <s v="Paper"/>
    <s v="Astroparche Fine Business Paper"/>
    <x v="582"/>
    <n v="2"/>
    <n v="0.2"/>
    <n v="2.9568000000000003"/>
  </r>
  <r>
    <n v="7853"/>
    <s v="CA-2014-169649"/>
    <d v="2014-12-09T00:00:00"/>
    <d v="2014-12-15T00:00:00"/>
    <s v="Standard Class"/>
    <s v="TS-21205"/>
    <s v="Thomas Seio"/>
    <s v="Corporate"/>
    <s v="United States"/>
    <x v="22"/>
    <x v="10"/>
    <n v="60653"/>
    <s v="Central"/>
    <s v="OFF-AP-10003287"/>
    <s v="Office Supplies"/>
    <s v="Appliances"/>
    <s v="Tripp Lite TLP810NET Broadband Surge for Modem/Fax"/>
    <x v="5178"/>
    <n v="2"/>
    <n v="0.8"/>
    <n v="-53.008800000000008"/>
  </r>
  <r>
    <n v="7854"/>
    <s v="CA-2015-144890"/>
    <d v="2015-12-25T00:00:00"/>
    <d v="2015-12-29T00:00:00"/>
    <s v="Standard Class"/>
    <s v="SM-20320"/>
    <s v="Sean Miller"/>
    <s v="Home Office"/>
    <s v="United States"/>
    <x v="1"/>
    <x v="1"/>
    <n v="90049"/>
    <s v="West"/>
    <s v="OFF-PA-10001526"/>
    <s v="Office Supplies"/>
    <s v="Paper"/>
    <s v="Xerox 1949"/>
    <x v="745"/>
    <n v="2"/>
    <n v="0"/>
    <n v="4.8804000000000007"/>
  </r>
  <r>
    <n v="7855"/>
    <s v="CA-2017-135587"/>
    <d v="2017-12-07T00:00:00"/>
    <d v="2017-12-12T00:00:00"/>
    <s v="Standard Class"/>
    <s v="BH-11710"/>
    <s v="Brosina Hoffman"/>
    <s v="Consumer"/>
    <s v="United States"/>
    <x v="413"/>
    <x v="35"/>
    <n v="39401"/>
    <s v="South"/>
    <s v="OFF-AP-10004540"/>
    <s v="Office Supplies"/>
    <s v="Appliances"/>
    <s v="Eureka The Boss Lite 10-Amp Upright Vacuum, Blue"/>
    <x v="5179"/>
    <n v="4"/>
    <n v="0"/>
    <n v="89.779200000000003"/>
  </r>
  <r>
    <n v="7856"/>
    <s v="CA-2017-135587"/>
    <d v="2017-12-07T00:00:00"/>
    <d v="2017-12-12T00:00:00"/>
    <s v="Standard Class"/>
    <s v="BH-11710"/>
    <s v="Brosina Hoffman"/>
    <s v="Consumer"/>
    <s v="United States"/>
    <x v="413"/>
    <x v="35"/>
    <n v="39401"/>
    <s v="South"/>
    <s v="TEC-AC-10001266"/>
    <s v="Technology"/>
    <s v="Accessories"/>
    <s v="Memorex Micro Travel Drive 8 GB"/>
    <x v="5180"/>
    <n v="4"/>
    <n v="0"/>
    <n v="23.4"/>
  </r>
  <r>
    <n v="7857"/>
    <s v="CA-2014-103429"/>
    <d v="2014-05-30T00:00:00"/>
    <d v="2014-06-01T00:00:00"/>
    <s v="First Class"/>
    <s v="LW-16825"/>
    <s v="Laurel Workman"/>
    <s v="Corporate"/>
    <s v="United States"/>
    <x v="20"/>
    <x v="15"/>
    <n v="10024"/>
    <s v="East"/>
    <s v="OFF-BI-10004233"/>
    <s v="Office Supplies"/>
    <s v="Binders"/>
    <s v="GBC Pre-Punched Binding Paper, Plastic, White, 8-1/2&quot; x 11&quot;"/>
    <x v="2212"/>
    <n v="2"/>
    <n v="0.2"/>
    <n v="8.9543999999999997"/>
  </r>
  <r>
    <n v="7858"/>
    <s v="CA-2014-103429"/>
    <d v="2014-05-30T00:00:00"/>
    <d v="2014-06-01T00:00:00"/>
    <s v="First Class"/>
    <s v="LW-16825"/>
    <s v="Laurel Workman"/>
    <s v="Corporate"/>
    <s v="United States"/>
    <x v="20"/>
    <x v="15"/>
    <n v="10024"/>
    <s v="East"/>
    <s v="TEC-PH-10003505"/>
    <s v="Technology"/>
    <s v="Phones"/>
    <s v="Geemarc AmpliPOWER60"/>
    <x v="5181"/>
    <n v="5"/>
    <n v="0"/>
    <n v="134.55999999999995"/>
  </r>
  <r>
    <n v="7859"/>
    <s v="CA-2014-103429"/>
    <d v="2014-05-30T00:00:00"/>
    <d v="2014-06-01T00:00:00"/>
    <s v="First Class"/>
    <s v="LW-16825"/>
    <s v="Laurel Workman"/>
    <s v="Corporate"/>
    <s v="United States"/>
    <x v="20"/>
    <x v="15"/>
    <n v="10024"/>
    <s v="East"/>
    <s v="OFF-AP-10001005"/>
    <s v="Office Supplies"/>
    <s v="Appliances"/>
    <s v="Honeywell Quietcare HEPA Air Cleaner"/>
    <x v="5182"/>
    <n v="3"/>
    <n v="0"/>
    <n v="77.863499999999988"/>
  </r>
  <r>
    <n v="7860"/>
    <s v="CA-2014-103429"/>
    <d v="2014-05-30T00:00:00"/>
    <d v="2014-06-01T00:00:00"/>
    <s v="First Class"/>
    <s v="LW-16825"/>
    <s v="Laurel Workman"/>
    <s v="Corporate"/>
    <s v="United States"/>
    <x v="20"/>
    <x v="15"/>
    <n v="10024"/>
    <s v="East"/>
    <s v="OFF-PA-10001712"/>
    <s v="Office Supplies"/>
    <s v="Paper"/>
    <s v="Xerox 1948"/>
    <x v="792"/>
    <n v="4"/>
    <n v="0"/>
    <n v="17.981999999999999"/>
  </r>
  <r>
    <n v="7861"/>
    <s v="CA-2017-152261"/>
    <d v="2017-03-02T00:00:00"/>
    <d v="2017-03-06T00:00:00"/>
    <s v="Standard Class"/>
    <s v="JA-15970"/>
    <s v="Joseph Airdo"/>
    <s v="Consumer"/>
    <s v="United States"/>
    <x v="191"/>
    <x v="24"/>
    <n v="44221"/>
    <s v="East"/>
    <s v="OFF-BI-10002353"/>
    <s v="Office Supplies"/>
    <s v="Binders"/>
    <s v="GBC VeloBind Cover Sets"/>
    <x v="5183"/>
    <n v="4"/>
    <n v="0.7"/>
    <n v="-12.352"/>
  </r>
  <r>
    <n v="7862"/>
    <s v="CA-2015-142993"/>
    <d v="2015-10-12T00:00:00"/>
    <d v="2015-10-17T00:00:00"/>
    <s v="Standard Class"/>
    <s v="KA-16525"/>
    <s v="Kelly Andreada"/>
    <s v="Consumer"/>
    <s v="United States"/>
    <x v="4"/>
    <x v="4"/>
    <n v="98103"/>
    <s v="West"/>
    <s v="TEC-AC-10003038"/>
    <s v="Technology"/>
    <s v="Accessories"/>
    <s v="Kingston Digital DataTraveler 16GB USB 2.0"/>
    <x v="1511"/>
    <n v="2"/>
    <n v="0"/>
    <n v="3.400999999999998"/>
  </r>
  <r>
    <n v="7863"/>
    <s v="CA-2015-142993"/>
    <d v="2015-10-12T00:00:00"/>
    <d v="2015-10-17T00:00:00"/>
    <s v="Standard Class"/>
    <s v="KA-16525"/>
    <s v="Kelly Andreada"/>
    <s v="Consumer"/>
    <s v="United States"/>
    <x v="4"/>
    <x v="4"/>
    <n v="98103"/>
    <s v="West"/>
    <s v="OFF-ST-10000934"/>
    <s v="Office Supplies"/>
    <s v="Storage"/>
    <s v="Contico 72&quot;H Heavy-Duty Storage System"/>
    <x v="3411"/>
    <n v="2"/>
    <n v="0"/>
    <n v="0"/>
  </r>
  <r>
    <n v="7864"/>
    <s v="CA-2015-143364"/>
    <d v="2015-07-14T00:00:00"/>
    <d v="2015-07-19T00:00:00"/>
    <s v="Second Class"/>
    <s v="TG-21310"/>
    <s v="Toby Gnade"/>
    <s v="Consumer"/>
    <s v="United States"/>
    <x v="123"/>
    <x v="16"/>
    <n v="85204"/>
    <s v="West"/>
    <s v="OFF-ST-10002743"/>
    <s v="Office Supplies"/>
    <s v="Storage"/>
    <s v="SAFCO Boltless Steel Shelving"/>
    <x v="697"/>
    <n v="3"/>
    <n v="0.2"/>
    <n v="-64.774800000000013"/>
  </r>
  <r>
    <n v="7865"/>
    <s v="CA-2015-143364"/>
    <d v="2015-07-14T00:00:00"/>
    <d v="2015-07-19T00:00:00"/>
    <s v="Second Class"/>
    <s v="TG-21310"/>
    <s v="Toby Gnade"/>
    <s v="Consumer"/>
    <s v="United States"/>
    <x v="123"/>
    <x v="16"/>
    <n v="85204"/>
    <s v="West"/>
    <s v="OFF-PA-10001846"/>
    <s v="Office Supplies"/>
    <s v="Paper"/>
    <s v="Xerox 1899"/>
    <x v="282"/>
    <n v="4"/>
    <n v="0.2"/>
    <n v="6.7048000000000005"/>
  </r>
  <r>
    <n v="7866"/>
    <s v="CA-2015-143364"/>
    <d v="2015-07-14T00:00:00"/>
    <d v="2015-07-19T00:00:00"/>
    <s v="Second Class"/>
    <s v="TG-21310"/>
    <s v="Toby Gnade"/>
    <s v="Consumer"/>
    <s v="United States"/>
    <x v="123"/>
    <x v="16"/>
    <n v="85204"/>
    <s v="West"/>
    <s v="FUR-CH-10004287"/>
    <s v="Furniture"/>
    <s v="Chairs"/>
    <s v="SAFCO Arco Folding Chair"/>
    <x v="5184"/>
    <n v="2"/>
    <n v="0.2"/>
    <n v="49.715999999999966"/>
  </r>
  <r>
    <n v="7867"/>
    <s v="CA-2015-143364"/>
    <d v="2015-07-14T00:00:00"/>
    <d v="2015-07-19T00:00:00"/>
    <s v="Second Class"/>
    <s v="TG-21310"/>
    <s v="Toby Gnade"/>
    <s v="Consumer"/>
    <s v="United States"/>
    <x v="123"/>
    <x v="16"/>
    <n v="85204"/>
    <s v="West"/>
    <s v="FUR-BO-10001608"/>
    <s v="Furniture"/>
    <s v="Bookcases"/>
    <s v="Hon Metal Bookcases, Black"/>
    <x v="5185"/>
    <n v="6"/>
    <n v="0.7"/>
    <n v="-191.64599999999996"/>
  </r>
  <r>
    <n v="7868"/>
    <s v="CA-2014-100972"/>
    <d v="2014-11-19T00:00:00"/>
    <d v="2014-11-24T00:00:00"/>
    <s v="Second Class"/>
    <s v="DB-13360"/>
    <s v="Dennis Bolton"/>
    <s v="Home Office"/>
    <s v="United States"/>
    <x v="288"/>
    <x v="7"/>
    <n v="84106"/>
    <s v="West"/>
    <s v="OFF-PA-10000357"/>
    <s v="Office Supplies"/>
    <s v="Paper"/>
    <s v="Xerox 1888"/>
    <x v="1696"/>
    <n v="3"/>
    <n v="0"/>
    <n v="79.891199999999998"/>
  </r>
  <r>
    <n v="7869"/>
    <s v="CA-2016-136994"/>
    <d v="2016-05-27T00:00:00"/>
    <d v="2016-06-02T00:00:00"/>
    <s v="Standard Class"/>
    <s v="LS-17245"/>
    <s v="Lynn Smith"/>
    <s v="Consumer"/>
    <s v="United States"/>
    <x v="1"/>
    <x v="1"/>
    <n v="90045"/>
    <s v="West"/>
    <s v="OFF-PA-10000575"/>
    <s v="Office Supplies"/>
    <s v="Paper"/>
    <s v="Wirebound Message Books, Four 2 3/4 x 5 White Forms per Page"/>
    <x v="5186"/>
    <n v="2"/>
    <n v="0"/>
    <n v="6.1547999999999998"/>
  </r>
  <r>
    <n v="7870"/>
    <s v="US-2017-166233"/>
    <d v="2017-07-03T00:00:00"/>
    <d v="2017-07-09T00:00:00"/>
    <s v="Standard Class"/>
    <s v="MO-17950"/>
    <s v="Michael Oakman"/>
    <s v="Consumer"/>
    <s v="United States"/>
    <x v="108"/>
    <x v="3"/>
    <n v="28540"/>
    <s v="South"/>
    <s v="TEC-AC-10002167"/>
    <s v="Technology"/>
    <s v="Accessories"/>
    <s v="Imation 8gb Micro Traveldrive Usb 2.0 Flash Drive"/>
    <x v="734"/>
    <n v="2"/>
    <n v="0.2"/>
    <n v="-2.6999999999999993"/>
  </r>
  <r>
    <n v="7871"/>
    <s v="CA-2017-122112"/>
    <d v="2017-09-25T00:00:00"/>
    <d v="2017-09-29T00:00:00"/>
    <s v="Standard Class"/>
    <s v="CA-11965"/>
    <s v="Carol Adams"/>
    <s v="Corporate"/>
    <s v="United States"/>
    <x v="80"/>
    <x v="24"/>
    <n v="44107"/>
    <s v="East"/>
    <s v="OFF-EN-10004459"/>
    <s v="Office Supplies"/>
    <s v="Envelopes"/>
    <s v="Security-Tint Envelopes"/>
    <x v="671"/>
    <n v="4"/>
    <n v="0.2"/>
    <n v="8.8623999999999992"/>
  </r>
  <r>
    <n v="7872"/>
    <s v="CA-2016-101672"/>
    <d v="2016-10-03T00:00:00"/>
    <d v="2016-10-07T00:00:00"/>
    <s v="Standard Class"/>
    <s v="DB-12910"/>
    <s v="Daniel Byrd"/>
    <s v="Home Office"/>
    <s v="United States"/>
    <x v="453"/>
    <x v="1"/>
    <n v="92630"/>
    <s v="West"/>
    <s v="OFF-LA-10002271"/>
    <s v="Office Supplies"/>
    <s v="Labels"/>
    <s v="Smead Alpha-Z Color-Coded Second Alphabetical Labels and Starter Set"/>
    <x v="51"/>
    <n v="2"/>
    <n v="0"/>
    <n v="2.9567999999999999"/>
  </r>
  <r>
    <n v="7873"/>
    <s v="CA-2016-101672"/>
    <d v="2016-10-03T00:00:00"/>
    <d v="2016-10-07T00:00:00"/>
    <s v="Standard Class"/>
    <s v="DB-12910"/>
    <s v="Daniel Byrd"/>
    <s v="Home Office"/>
    <s v="United States"/>
    <x v="453"/>
    <x v="1"/>
    <n v="92630"/>
    <s v="West"/>
    <s v="FUR-CH-10004063"/>
    <s v="Furniture"/>
    <s v="Chairs"/>
    <s v="Global Deluxe High-Back Manager's Chair"/>
    <x v="4390"/>
    <n v="4"/>
    <n v="0.2"/>
    <n v="102.95279999999988"/>
  </r>
  <r>
    <n v="7874"/>
    <s v="CA-2016-101672"/>
    <d v="2016-10-03T00:00:00"/>
    <d v="2016-10-07T00:00:00"/>
    <s v="Standard Class"/>
    <s v="DB-12910"/>
    <s v="Daniel Byrd"/>
    <s v="Home Office"/>
    <s v="United States"/>
    <x v="453"/>
    <x v="1"/>
    <n v="92630"/>
    <s v="West"/>
    <s v="OFF-PA-10004610"/>
    <s v="Office Supplies"/>
    <s v="Paper"/>
    <s v="Xerox 1900"/>
    <x v="18"/>
    <n v="2"/>
    <n v="0"/>
    <n v="3.8519999999999994"/>
  </r>
  <r>
    <n v="7875"/>
    <s v="CA-2016-101672"/>
    <d v="2016-10-03T00:00:00"/>
    <d v="2016-10-07T00:00:00"/>
    <s v="Standard Class"/>
    <s v="DB-12910"/>
    <s v="Daniel Byrd"/>
    <s v="Home Office"/>
    <s v="United States"/>
    <x v="453"/>
    <x v="1"/>
    <n v="92630"/>
    <s v="West"/>
    <s v="OFF-PA-10001878"/>
    <s v="Office Supplies"/>
    <s v="Paper"/>
    <s v="Xerox 1891"/>
    <x v="619"/>
    <n v="2"/>
    <n v="0"/>
    <n v="45.975399999999993"/>
  </r>
  <r>
    <n v="7876"/>
    <s v="CA-2017-168403"/>
    <d v="2017-09-09T00:00:00"/>
    <d v="2017-09-15T00:00:00"/>
    <s v="Standard Class"/>
    <s v="DK-12835"/>
    <s v="Damala Kotsonis"/>
    <s v="Corporate"/>
    <s v="United States"/>
    <x v="32"/>
    <x v="21"/>
    <n v="97206"/>
    <s v="West"/>
    <s v="OFF-PA-10002036"/>
    <s v="Office Supplies"/>
    <s v="Paper"/>
    <s v="Xerox 1930"/>
    <x v="277"/>
    <n v="6"/>
    <n v="0.2"/>
    <n v="11.2752"/>
  </r>
  <r>
    <n v="7877"/>
    <s v="CA-2017-168403"/>
    <d v="2017-09-09T00:00:00"/>
    <d v="2017-09-15T00:00:00"/>
    <s v="Standard Class"/>
    <s v="DK-12835"/>
    <s v="Damala Kotsonis"/>
    <s v="Corporate"/>
    <s v="United States"/>
    <x v="32"/>
    <x v="21"/>
    <n v="97206"/>
    <s v="West"/>
    <s v="OFF-AP-10003278"/>
    <s v="Office Supplies"/>
    <s v="Appliances"/>
    <s v="Belkin 7-Outlet SurgeMaster Home Series"/>
    <x v="5187"/>
    <n v="1"/>
    <n v="0.2"/>
    <n v="0.8382000000000005"/>
  </r>
  <r>
    <n v="7878"/>
    <s v="CA-2015-148705"/>
    <d v="2015-03-12T00:00:00"/>
    <d v="2015-03-18T00:00:00"/>
    <s v="Standard Class"/>
    <s v="EB-14170"/>
    <s v="Evan Bailliet"/>
    <s v="Consumer"/>
    <s v="United States"/>
    <x v="35"/>
    <x v="3"/>
    <n v="28205"/>
    <s v="South"/>
    <s v="OFF-LA-10001641"/>
    <s v="Office Supplies"/>
    <s v="Labels"/>
    <s v="Avery 518"/>
    <x v="1325"/>
    <n v="2"/>
    <n v="0.2"/>
    <n v="1.764"/>
  </r>
  <r>
    <n v="7879"/>
    <s v="CA-2016-160241"/>
    <d v="2016-11-29T00:00:00"/>
    <d v="2016-12-04T00:00:00"/>
    <s v="Second Class"/>
    <s v="DR-12940"/>
    <s v="Daniel Raglin"/>
    <s v="Home Office"/>
    <s v="United States"/>
    <x v="34"/>
    <x v="10"/>
    <n v="60505"/>
    <s v="Central"/>
    <s v="FUR-FU-10003806"/>
    <s v="Furniture"/>
    <s v="Furnishings"/>
    <s v="Tenex Chairmat w/ Average Lip, 45&quot; x 53&quot;"/>
    <x v="5188"/>
    <n v="4"/>
    <n v="0.6"/>
    <n v="-302.72000000000003"/>
  </r>
  <r>
    <n v="7880"/>
    <s v="CA-2016-155747"/>
    <d v="2016-06-14T00:00:00"/>
    <d v="2016-06-21T00:00:00"/>
    <s v="Standard Class"/>
    <s v="JS-15685"/>
    <s v="Jim Sink"/>
    <s v="Corporate"/>
    <s v="United States"/>
    <x v="10"/>
    <x v="9"/>
    <n v="19140"/>
    <s v="East"/>
    <s v="FUR-TA-10003392"/>
    <s v="Furniture"/>
    <s v="Tables"/>
    <s v="Global Adaptabilities Conference Tables"/>
    <x v="5189"/>
    <n v="2"/>
    <n v="0.4"/>
    <n v="-118.01160000000002"/>
  </r>
  <r>
    <n v="7881"/>
    <s v="CA-2017-118017"/>
    <d v="2017-12-03T00:00:00"/>
    <d v="2017-12-06T00:00:00"/>
    <s v="Second Class"/>
    <s v="LC-16870"/>
    <s v="Lena Cacioppo"/>
    <s v="Consumer"/>
    <s v="United States"/>
    <x v="377"/>
    <x v="22"/>
    <n v="80229"/>
    <s v="West"/>
    <s v="OFF-AR-10003856"/>
    <s v="Office Supplies"/>
    <s v="Art"/>
    <s v="Newell 344"/>
    <x v="3963"/>
    <n v="6"/>
    <n v="0.2"/>
    <n v="1.0007999999999999"/>
  </r>
  <r>
    <n v="7882"/>
    <s v="CA-2017-118017"/>
    <d v="2017-12-03T00:00:00"/>
    <d v="2017-12-06T00:00:00"/>
    <s v="Second Class"/>
    <s v="LC-16870"/>
    <s v="Lena Cacioppo"/>
    <s v="Consumer"/>
    <s v="United States"/>
    <x v="377"/>
    <x v="22"/>
    <n v="80229"/>
    <s v="West"/>
    <s v="TEC-AC-10002006"/>
    <s v="Technology"/>
    <s v="Accessories"/>
    <s v="Memorex Micro Travel Drive 16 GB"/>
    <x v="3499"/>
    <n v="6"/>
    <n v="0.2"/>
    <n v="10.553399999999993"/>
  </r>
  <r>
    <n v="7883"/>
    <s v="CA-2017-118017"/>
    <d v="2017-12-03T00:00:00"/>
    <d v="2017-12-06T00:00:00"/>
    <s v="Second Class"/>
    <s v="LC-16870"/>
    <s v="Lena Cacioppo"/>
    <s v="Consumer"/>
    <s v="United States"/>
    <x v="377"/>
    <x v="22"/>
    <n v="80229"/>
    <s v="West"/>
    <s v="TEC-AC-10002006"/>
    <s v="Technology"/>
    <s v="Accessories"/>
    <s v="Memorex Micro Travel Drive 16 GB"/>
    <x v="1141"/>
    <n v="8"/>
    <n v="0.2"/>
    <n v="14.07119999999999"/>
  </r>
  <r>
    <n v="7884"/>
    <s v="CA-2017-118017"/>
    <d v="2017-12-03T00:00:00"/>
    <d v="2017-12-06T00:00:00"/>
    <s v="Second Class"/>
    <s v="LC-16870"/>
    <s v="Lena Cacioppo"/>
    <s v="Consumer"/>
    <s v="United States"/>
    <x v="377"/>
    <x v="22"/>
    <n v="80229"/>
    <s v="West"/>
    <s v="OFF-PA-10002246"/>
    <s v="Office Supplies"/>
    <s v="Paper"/>
    <s v="Wirebound Four 2-3/4 x 5 Forms per Page, 400 Sets per Book"/>
    <x v="5190"/>
    <n v="2"/>
    <n v="0.2"/>
    <n v="3.7409999999999997"/>
  </r>
  <r>
    <n v="7885"/>
    <s v="CA-2017-118017"/>
    <d v="2017-12-03T00:00:00"/>
    <d v="2017-12-06T00:00:00"/>
    <s v="Second Class"/>
    <s v="LC-16870"/>
    <s v="Lena Cacioppo"/>
    <s v="Consumer"/>
    <s v="United States"/>
    <x v="377"/>
    <x v="22"/>
    <n v="80229"/>
    <s v="West"/>
    <s v="OFF-SU-10004782"/>
    <s v="Office Supplies"/>
    <s v="Supplies"/>
    <s v="Elite 5&quot; Scissors"/>
    <x v="5191"/>
    <n v="7"/>
    <n v="0.2"/>
    <n v="5.9149999999999938"/>
  </r>
  <r>
    <n v="7886"/>
    <s v="CA-2017-118017"/>
    <d v="2017-12-03T00:00:00"/>
    <d v="2017-12-06T00:00:00"/>
    <s v="Second Class"/>
    <s v="LC-16870"/>
    <s v="Lena Cacioppo"/>
    <s v="Consumer"/>
    <s v="United States"/>
    <x v="377"/>
    <x v="22"/>
    <n v="80229"/>
    <s v="West"/>
    <s v="FUR-FU-10004351"/>
    <s v="Furniture"/>
    <s v="Furnishings"/>
    <s v="Staple-based wall hangings"/>
    <x v="5192"/>
    <n v="3"/>
    <n v="0.2"/>
    <n v="7.0128000000000013"/>
  </r>
  <r>
    <n v="7887"/>
    <s v="CA-2017-118017"/>
    <d v="2017-12-03T00:00:00"/>
    <d v="2017-12-06T00:00:00"/>
    <s v="Second Class"/>
    <s v="LC-16870"/>
    <s v="Lena Cacioppo"/>
    <s v="Consumer"/>
    <s v="United States"/>
    <x v="377"/>
    <x v="22"/>
    <n v="80229"/>
    <s v="West"/>
    <s v="FUR-FU-10004270"/>
    <s v="Furniture"/>
    <s v="Furnishings"/>
    <s v="Eldon Image Series Desk Accessories, Burgundy"/>
    <x v="2474"/>
    <n v="5"/>
    <n v="0.2"/>
    <n v="3.3439999999999994"/>
  </r>
  <r>
    <n v="7888"/>
    <s v="CA-2017-118017"/>
    <d v="2017-12-03T00:00:00"/>
    <d v="2017-12-06T00:00:00"/>
    <s v="Second Class"/>
    <s v="LC-16870"/>
    <s v="Lena Cacioppo"/>
    <s v="Consumer"/>
    <s v="United States"/>
    <x v="377"/>
    <x v="22"/>
    <n v="80229"/>
    <s v="West"/>
    <s v="FUR-FU-10004053"/>
    <s v="Furniture"/>
    <s v="Furnishings"/>
    <s v="DAX Two-Tone Silver Metal Document Frame"/>
    <x v="2738"/>
    <n v="1"/>
    <n v="0.2"/>
    <n v="4.6552000000000007"/>
  </r>
  <r>
    <n v="7889"/>
    <s v="CA-2016-113117"/>
    <d v="2016-08-16T00:00:00"/>
    <d v="2016-08-22T00:00:00"/>
    <s v="Standard Class"/>
    <s v="JP-15520"/>
    <s v="Jeremy Pistek"/>
    <s v="Consumer"/>
    <s v="United States"/>
    <x v="498"/>
    <x v="1"/>
    <n v="95616"/>
    <s v="West"/>
    <s v="OFF-PA-10000019"/>
    <s v="Office Supplies"/>
    <s v="Paper"/>
    <s v="Xerox 1931"/>
    <x v="56"/>
    <n v="5"/>
    <n v="0"/>
    <n v="15.552000000000001"/>
  </r>
  <r>
    <n v="7890"/>
    <s v="CA-2016-148684"/>
    <d v="2016-12-25T00:00:00"/>
    <d v="2016-12-29T00:00:00"/>
    <s v="Standard Class"/>
    <s v="TS-21655"/>
    <s v="Trudy Schmidt"/>
    <s v="Consumer"/>
    <s v="United States"/>
    <x v="115"/>
    <x v="36"/>
    <n v="72701"/>
    <s v="South"/>
    <s v="OFF-AR-10003811"/>
    <s v="Office Supplies"/>
    <s v="Art"/>
    <s v="Newell 327"/>
    <x v="5193"/>
    <n v="9"/>
    <n v="0"/>
    <n v="5.3703000000000003"/>
  </r>
  <r>
    <n v="7891"/>
    <s v="CA-2016-148684"/>
    <d v="2016-12-25T00:00:00"/>
    <d v="2016-12-29T00:00:00"/>
    <s v="Standard Class"/>
    <s v="TS-21655"/>
    <s v="Trudy Schmidt"/>
    <s v="Consumer"/>
    <s v="United States"/>
    <x v="115"/>
    <x v="36"/>
    <n v="72701"/>
    <s v="South"/>
    <s v="TEC-AC-10001838"/>
    <s v="Technology"/>
    <s v="Accessories"/>
    <s v="Razer Tiamat Over Ear 7.1 Surround Sound PC Gaming Headset"/>
    <x v="5194"/>
    <n v="2"/>
    <n v="0"/>
    <n v="171.99140000000003"/>
  </r>
  <r>
    <n v="7892"/>
    <s v="CA-2016-148684"/>
    <d v="2016-12-25T00:00:00"/>
    <d v="2016-12-29T00:00:00"/>
    <s v="Standard Class"/>
    <s v="TS-21655"/>
    <s v="Trudy Schmidt"/>
    <s v="Consumer"/>
    <s v="United States"/>
    <x v="115"/>
    <x v="36"/>
    <n v="72701"/>
    <s v="South"/>
    <s v="FUR-FU-10003553"/>
    <s v="Furniture"/>
    <s v="Furnishings"/>
    <s v="Howard Miller 13-1/2&quot; Diameter Rosebrook Wall Clock"/>
    <x v="5195"/>
    <n v="5"/>
    <n v="0"/>
    <n v="137.54000000000002"/>
  </r>
  <r>
    <n v="7893"/>
    <s v="CA-2016-148684"/>
    <d v="2016-12-25T00:00:00"/>
    <d v="2016-12-29T00:00:00"/>
    <s v="Standard Class"/>
    <s v="TS-21655"/>
    <s v="Trudy Schmidt"/>
    <s v="Consumer"/>
    <s v="United States"/>
    <x v="115"/>
    <x v="36"/>
    <n v="72701"/>
    <s v="South"/>
    <s v="OFF-PA-10003302"/>
    <s v="Office Supplies"/>
    <s v="Paper"/>
    <s v="Xerox 1906"/>
    <x v="1938"/>
    <n v="3"/>
    <n v="0"/>
    <n v="49.970399999999991"/>
  </r>
  <r>
    <n v="7894"/>
    <s v="CA-2017-125367"/>
    <d v="2017-07-23T00:00:00"/>
    <d v="2017-07-30T00:00:00"/>
    <s v="Standard Class"/>
    <s v="NM-18445"/>
    <s v="Nathan Mautz"/>
    <s v="Home Office"/>
    <s v="United States"/>
    <x v="20"/>
    <x v="15"/>
    <n v="10011"/>
    <s v="East"/>
    <s v="OFF-BI-10002412"/>
    <s v="Office Supplies"/>
    <s v="Binders"/>
    <s v="Wilson Jones “Snap” Scratch Pad Binder Tool for Ring Binders"/>
    <x v="4107"/>
    <n v="3"/>
    <n v="0.2"/>
    <n v="4.3500000000000005"/>
  </r>
  <r>
    <n v="7895"/>
    <s v="CA-2017-124744"/>
    <d v="2017-06-21T00:00:00"/>
    <d v="2017-06-25T00:00:00"/>
    <s v="Standard Class"/>
    <s v="EH-14125"/>
    <s v="Eugene Hildebrand"/>
    <s v="Home Office"/>
    <s v="United States"/>
    <x v="320"/>
    <x v="48"/>
    <n v="26003"/>
    <s v="East"/>
    <s v="OFF-BI-10002852"/>
    <s v="Office Supplies"/>
    <s v="Binders"/>
    <s v="Ibico Standard Transparent Covers"/>
    <x v="5196"/>
    <n v="5"/>
    <n v="0"/>
    <n v="40.376000000000005"/>
  </r>
  <r>
    <n v="7896"/>
    <s v="CA-2017-124744"/>
    <d v="2017-06-21T00:00:00"/>
    <d v="2017-06-25T00:00:00"/>
    <s v="Standard Class"/>
    <s v="EH-14125"/>
    <s v="Eugene Hildebrand"/>
    <s v="Home Office"/>
    <s v="United States"/>
    <x v="320"/>
    <x v="48"/>
    <n v="26003"/>
    <s v="East"/>
    <s v="OFF-BI-10000145"/>
    <s v="Office Supplies"/>
    <s v="Binders"/>
    <s v="Zipper Ring Binder Pockets"/>
    <x v="875"/>
    <n v="2"/>
    <n v="0"/>
    <n v="3.0575999999999999"/>
  </r>
  <r>
    <n v="7897"/>
    <s v="CA-2017-124744"/>
    <d v="2017-06-21T00:00:00"/>
    <d v="2017-06-25T00:00:00"/>
    <s v="Standard Class"/>
    <s v="EH-14125"/>
    <s v="Eugene Hildebrand"/>
    <s v="Home Office"/>
    <s v="United States"/>
    <x v="320"/>
    <x v="48"/>
    <n v="26003"/>
    <s v="East"/>
    <s v="OFF-PA-10001970"/>
    <s v="Office Supplies"/>
    <s v="Paper"/>
    <s v="Xerox 1908"/>
    <x v="990"/>
    <n v="8"/>
    <n v="0"/>
    <n v="219.44159999999999"/>
  </r>
  <r>
    <n v="7898"/>
    <s v="CA-2017-128363"/>
    <d v="2017-08-13T00:00:00"/>
    <d v="2017-08-18T00:00:00"/>
    <s v="Standard Class"/>
    <s v="DC-12850"/>
    <s v="Dan Campbell"/>
    <s v="Consumer"/>
    <s v="United States"/>
    <x v="26"/>
    <x v="18"/>
    <n v="38109"/>
    <s v="South"/>
    <s v="OFF-AP-10001563"/>
    <s v="Office Supplies"/>
    <s v="Appliances"/>
    <s v="Belkin Premiere Surge Master II 8-outlet surge protector"/>
    <x v="5197"/>
    <n v="7"/>
    <n v="0.2"/>
    <n v="30.605399999999946"/>
  </r>
  <r>
    <n v="7899"/>
    <s v="CA-2017-128363"/>
    <d v="2017-08-13T00:00:00"/>
    <d v="2017-08-18T00:00:00"/>
    <s v="Standard Class"/>
    <s v="DC-12850"/>
    <s v="Dan Campbell"/>
    <s v="Consumer"/>
    <s v="United States"/>
    <x v="26"/>
    <x v="18"/>
    <n v="38109"/>
    <s v="South"/>
    <s v="OFF-BI-10001359"/>
    <s v="Office Supplies"/>
    <s v="Binders"/>
    <s v="GBC DocuBind TL300 Electric Binding System"/>
    <x v="5198"/>
    <n v="6"/>
    <n v="0.7"/>
    <n v="-1237.8461999999995"/>
  </r>
  <r>
    <n v="7900"/>
    <s v="CA-2017-128363"/>
    <d v="2017-08-13T00:00:00"/>
    <d v="2017-08-18T00:00:00"/>
    <s v="Standard Class"/>
    <s v="DC-12850"/>
    <s v="Dan Campbell"/>
    <s v="Consumer"/>
    <s v="United States"/>
    <x v="26"/>
    <x v="18"/>
    <n v="38109"/>
    <s v="South"/>
    <s v="OFF-FA-10003495"/>
    <s v="Office Supplies"/>
    <s v="Fasteners"/>
    <s v="Staples"/>
    <x v="2426"/>
    <n v="5"/>
    <n v="0.2"/>
    <n v="9.1199999999999974"/>
  </r>
  <r>
    <n v="7901"/>
    <s v="CA-2017-128363"/>
    <d v="2017-08-13T00:00:00"/>
    <d v="2017-08-18T00:00:00"/>
    <s v="Standard Class"/>
    <s v="DC-12850"/>
    <s v="Dan Campbell"/>
    <s v="Consumer"/>
    <s v="United States"/>
    <x v="26"/>
    <x v="18"/>
    <n v="38109"/>
    <s v="South"/>
    <s v="TEC-AC-10003709"/>
    <s v="Technology"/>
    <s v="Accessories"/>
    <s v="Maxell 4.7GB DVD-R 5/Pack"/>
    <x v="5199"/>
    <n v="2"/>
    <n v="0.2"/>
    <n v="0.47520000000000018"/>
  </r>
  <r>
    <n v="7902"/>
    <s v="CA-2017-128363"/>
    <d v="2017-08-13T00:00:00"/>
    <d v="2017-08-18T00:00:00"/>
    <s v="Standard Class"/>
    <s v="DC-12850"/>
    <s v="Dan Campbell"/>
    <s v="Consumer"/>
    <s v="United States"/>
    <x v="26"/>
    <x v="18"/>
    <n v="38109"/>
    <s v="South"/>
    <s v="FUR-FU-10003268"/>
    <s v="Furniture"/>
    <s v="Furnishings"/>
    <s v="Eldon Radial Chair Mat for Low to Medium Pile Carpets"/>
    <x v="236"/>
    <n v="1"/>
    <n v="0.2"/>
    <n v="0"/>
  </r>
  <r>
    <n v="7903"/>
    <s v="CA-2017-128363"/>
    <d v="2017-08-13T00:00:00"/>
    <d v="2017-08-18T00:00:00"/>
    <s v="Standard Class"/>
    <s v="DC-12850"/>
    <s v="Dan Campbell"/>
    <s v="Consumer"/>
    <s v="United States"/>
    <x v="26"/>
    <x v="18"/>
    <n v="38109"/>
    <s v="South"/>
    <s v="OFF-EN-10003845"/>
    <s v="Office Supplies"/>
    <s v="Envelopes"/>
    <s v="Colored Envelopes"/>
    <x v="1816"/>
    <n v="5"/>
    <n v="0.2"/>
    <n v="4.7969999999999988"/>
  </r>
  <r>
    <n v="7904"/>
    <s v="CA-2017-128363"/>
    <d v="2017-08-13T00:00:00"/>
    <d v="2017-08-18T00:00:00"/>
    <s v="Standard Class"/>
    <s v="DC-12850"/>
    <s v="Dan Campbell"/>
    <s v="Consumer"/>
    <s v="United States"/>
    <x v="26"/>
    <x v="18"/>
    <n v="38109"/>
    <s v="South"/>
    <s v="FUR-CH-10002073"/>
    <s v="Furniture"/>
    <s v="Chairs"/>
    <s v="Hon Olson Stacker Chairs"/>
    <x v="5200"/>
    <n v="2"/>
    <n v="0.2"/>
    <n v="47.660399999999967"/>
  </r>
  <r>
    <n v="7905"/>
    <s v="CA-2015-126669"/>
    <d v="2015-11-07T00:00:00"/>
    <d v="2015-11-13T00:00:00"/>
    <s v="Standard Class"/>
    <s v="DO-13645"/>
    <s v="Doug O'Connell"/>
    <s v="Consumer"/>
    <s v="United States"/>
    <x v="12"/>
    <x v="5"/>
    <n v="77036"/>
    <s v="Central"/>
    <s v="OFF-PA-10001357"/>
    <s v="Office Supplies"/>
    <s v="Paper"/>
    <s v="Xerox 1886"/>
    <x v="5201"/>
    <n v="2"/>
    <n v="0.2"/>
    <n v="26.823999999999995"/>
  </r>
  <r>
    <n v="7906"/>
    <s v="US-2015-118766"/>
    <d v="2015-10-15T00:00:00"/>
    <d v="2015-10-22T00:00:00"/>
    <s v="Standard Class"/>
    <s v="LS-16975"/>
    <s v="Lindsay Shagiari"/>
    <s v="Home Office"/>
    <s v="United States"/>
    <x v="61"/>
    <x v="5"/>
    <n v="75217"/>
    <s v="Central"/>
    <s v="OFF-EN-10001415"/>
    <s v="Office Supplies"/>
    <s v="Envelopes"/>
    <s v="Staple envelope"/>
    <x v="3870"/>
    <n v="1"/>
    <n v="0.2"/>
    <n v="1.6739999999999999"/>
  </r>
  <r>
    <n v="7907"/>
    <s v="US-2015-118766"/>
    <d v="2015-10-15T00:00:00"/>
    <d v="2015-10-22T00:00:00"/>
    <s v="Standard Class"/>
    <s v="LS-16975"/>
    <s v="Lindsay Shagiari"/>
    <s v="Home Office"/>
    <s v="United States"/>
    <x v="61"/>
    <x v="5"/>
    <n v="75217"/>
    <s v="Central"/>
    <s v="OFF-BI-10002813"/>
    <s v="Office Supplies"/>
    <s v="Binders"/>
    <s v="Avery Reinforcements for Hole-Punch Pages"/>
    <x v="5202"/>
    <n v="10"/>
    <n v="0.8"/>
    <n v="-6.93"/>
  </r>
  <r>
    <n v="7908"/>
    <s v="CA-2016-112585"/>
    <d v="2016-07-30T00:00:00"/>
    <d v="2016-08-02T00:00:00"/>
    <s v="First Class"/>
    <s v="RW-19630"/>
    <s v="Rob Williams"/>
    <s v="Corporate"/>
    <s v="United States"/>
    <x v="8"/>
    <x v="1"/>
    <n v="94122"/>
    <s v="West"/>
    <s v="OFF-AP-10003849"/>
    <s v="Office Supplies"/>
    <s v="Appliances"/>
    <s v="Hoover Shoulder Vac Commercial Portable Vacuum"/>
    <x v="4169"/>
    <n v="2"/>
    <n v="0"/>
    <n v="178.90999999999997"/>
  </r>
  <r>
    <n v="7909"/>
    <s v="CA-2016-149762"/>
    <d v="2016-12-03T00:00:00"/>
    <d v="2016-12-07T00:00:00"/>
    <s v="Standard Class"/>
    <s v="RD-19720"/>
    <s v="Roger Demir"/>
    <s v="Consumer"/>
    <s v="United States"/>
    <x v="499"/>
    <x v="1"/>
    <n v="95037"/>
    <s v="West"/>
    <s v="FUR-TA-10004147"/>
    <s v="Furniture"/>
    <s v="Tables"/>
    <s v="Hon 4060 Series Tables"/>
    <x v="5203"/>
    <n v="3"/>
    <n v="0.2"/>
    <n v="6.717599999999976"/>
  </r>
  <r>
    <n v="7910"/>
    <s v="CA-2016-149762"/>
    <d v="2016-12-03T00:00:00"/>
    <d v="2016-12-07T00:00:00"/>
    <s v="Standard Class"/>
    <s v="RD-19720"/>
    <s v="Roger Demir"/>
    <s v="Consumer"/>
    <s v="United States"/>
    <x v="499"/>
    <x v="1"/>
    <n v="95037"/>
    <s v="West"/>
    <s v="OFF-AR-10001662"/>
    <s v="Office Supplies"/>
    <s v="Art"/>
    <s v="Rogers Handheld Barrel Pencil Sharpener"/>
    <x v="5204"/>
    <n v="8"/>
    <n v="0"/>
    <n v="5.9184000000000019"/>
  </r>
  <r>
    <n v="7911"/>
    <s v="CA-2016-149762"/>
    <d v="2016-12-03T00:00:00"/>
    <d v="2016-12-07T00:00:00"/>
    <s v="Standard Class"/>
    <s v="RD-19720"/>
    <s v="Roger Demir"/>
    <s v="Consumer"/>
    <s v="United States"/>
    <x v="499"/>
    <x v="1"/>
    <n v="95037"/>
    <s v="West"/>
    <s v="OFF-ST-10001558"/>
    <s v="Office Supplies"/>
    <s v="Storage"/>
    <s v="Acco Perma 4000 Stacking Storage Drawers"/>
    <x v="5205"/>
    <n v="3"/>
    <n v="0"/>
    <n v="7.3079999999999998"/>
  </r>
  <r>
    <n v="7912"/>
    <s v="CA-2016-149762"/>
    <d v="2016-12-03T00:00:00"/>
    <d v="2016-12-07T00:00:00"/>
    <s v="Standard Class"/>
    <s v="RD-19720"/>
    <s v="Roger Demir"/>
    <s v="Consumer"/>
    <s v="United States"/>
    <x v="499"/>
    <x v="1"/>
    <n v="95037"/>
    <s v="West"/>
    <s v="FUR-BO-10001337"/>
    <s v="Furniture"/>
    <s v="Bookcases"/>
    <s v="O'Sullivan Living Dimensions 2-Shelf Bookcases"/>
    <x v="4308"/>
    <n v="2"/>
    <n v="0.15"/>
    <n v="-12.097999999999999"/>
  </r>
  <r>
    <n v="7913"/>
    <s v="CA-2016-167605"/>
    <d v="2016-04-28T00:00:00"/>
    <d v="2016-04-30T00:00:00"/>
    <s v="Second Class"/>
    <s v="RB-19570"/>
    <s v="Rob Beeghly"/>
    <s v="Consumer"/>
    <s v="United States"/>
    <x v="490"/>
    <x v="10"/>
    <n v="60174"/>
    <s v="Central"/>
    <s v="FUR-FU-10001602"/>
    <s v="Furniture"/>
    <s v="Furnishings"/>
    <s v="Eldon Delta Triangular Chair Mat, 52&quot; x 58&quot;, Clear"/>
    <x v="5206"/>
    <n v="2"/>
    <n v="0.6"/>
    <n v="-31.861200000000004"/>
  </r>
  <r>
    <n v="7914"/>
    <s v="US-2017-105697"/>
    <d v="2017-08-25T00:00:00"/>
    <d v="2017-08-27T00:00:00"/>
    <s v="First Class"/>
    <s v="JE-15715"/>
    <s v="Joe Elijah"/>
    <s v="Consumer"/>
    <s v="United States"/>
    <x v="138"/>
    <x v="24"/>
    <n v="44105"/>
    <s v="East"/>
    <s v="OFF-ST-10003996"/>
    <s v="Office Supplies"/>
    <s v="Storage"/>
    <s v="Letter/Legal File Tote with Clear Snap-On Lid, Black Granite"/>
    <x v="5207"/>
    <n v="2"/>
    <n v="0.2"/>
    <n v="1.9271999999999991"/>
  </r>
  <r>
    <n v="7915"/>
    <s v="CA-2017-165323"/>
    <d v="2017-06-17T00:00:00"/>
    <d v="2017-06-21T00:00:00"/>
    <s v="Standard Class"/>
    <s v="SR-20740"/>
    <s v="Steven Roelle"/>
    <s v="Home Office"/>
    <s v="United States"/>
    <x v="20"/>
    <x v="15"/>
    <n v="10024"/>
    <s v="East"/>
    <s v="TEC-MA-10003673"/>
    <s v="Technology"/>
    <s v="Machines"/>
    <s v="Hewlett-Packard Desktjet 6988DT Refurbished Printer"/>
    <x v="5208"/>
    <n v="5"/>
    <n v="0"/>
    <n v="1668.2049999999999"/>
  </r>
  <r>
    <n v="7916"/>
    <s v="CA-2017-165323"/>
    <d v="2017-06-17T00:00:00"/>
    <d v="2017-06-21T00:00:00"/>
    <s v="Standard Class"/>
    <s v="SR-20740"/>
    <s v="Steven Roelle"/>
    <s v="Home Office"/>
    <s v="United States"/>
    <x v="20"/>
    <x v="15"/>
    <n v="10024"/>
    <s v="East"/>
    <s v="TEC-AC-10004992"/>
    <s v="Technology"/>
    <s v="Accessories"/>
    <s v="Kingston Digital DataTraveler 64GB USB 2.0"/>
    <x v="3933"/>
    <n v="3"/>
    <n v="0"/>
    <n v="8.1071999999999917"/>
  </r>
  <r>
    <n v="7917"/>
    <s v="CA-2015-110891"/>
    <d v="2015-11-20T00:00:00"/>
    <d v="2015-11-24T00:00:00"/>
    <s v="Standard Class"/>
    <s v="PO-19195"/>
    <s v="Phillina Ober"/>
    <s v="Home Office"/>
    <s v="United States"/>
    <x v="10"/>
    <x v="9"/>
    <n v="19140"/>
    <s v="East"/>
    <s v="FUR-CH-10002880"/>
    <s v="Furniture"/>
    <s v="Chairs"/>
    <s v="Global High-Back Leather Tilter, Burgundy"/>
    <x v="5209"/>
    <n v="4"/>
    <n v="0.3"/>
    <n v="-93.472400000000022"/>
  </r>
  <r>
    <n v="7918"/>
    <s v="CA-2017-100783"/>
    <d v="2017-09-04T00:00:00"/>
    <d v="2017-09-08T00:00:00"/>
    <s v="Second Class"/>
    <s v="JK-16120"/>
    <s v="Julie Kriz"/>
    <s v="Home Office"/>
    <s v="United States"/>
    <x v="164"/>
    <x v="5"/>
    <n v="75043"/>
    <s v="Central"/>
    <s v="OFF-AR-10000380"/>
    <s v="Office Supplies"/>
    <s v="Art"/>
    <s v="Hunt PowerHouse Electric Pencil Sharpener, Blue"/>
    <x v="5210"/>
    <n v="1"/>
    <n v="0.2"/>
    <n v="3.7979999999999947"/>
  </r>
  <r>
    <n v="7919"/>
    <s v="CA-2015-152513"/>
    <d v="2015-07-04T00:00:00"/>
    <d v="2015-07-08T00:00:00"/>
    <s v="Second Class"/>
    <s v="JP-16135"/>
    <s v="Julie Prescott"/>
    <s v="Home Office"/>
    <s v="United States"/>
    <x v="70"/>
    <x v="1"/>
    <n v="92024"/>
    <s v="West"/>
    <s v="OFF-BI-10002706"/>
    <s v="Office Supplies"/>
    <s v="Binders"/>
    <s v="Avery Premier Heavy-Duty Binder with Round Locking Rings"/>
    <x v="2543"/>
    <n v="2"/>
    <n v="0.2"/>
    <n v="7.4255999999999993"/>
  </r>
  <r>
    <n v="7920"/>
    <s v="CA-2017-139822"/>
    <d v="2017-09-15T00:00:00"/>
    <d v="2017-09-21T00:00:00"/>
    <s v="Standard Class"/>
    <s v="Dp-13240"/>
    <s v="Dean percer"/>
    <s v="Home Office"/>
    <s v="United States"/>
    <x v="416"/>
    <x v="29"/>
    <n v="6708"/>
    <s v="East"/>
    <s v="OFF-ST-10000943"/>
    <s v="Office Supplies"/>
    <s v="Storage"/>
    <s v="Eldon ProFile File 'N Store Portable File Tub Letter/Legal Size Black"/>
    <x v="5211"/>
    <n v="2"/>
    <n v="0"/>
    <n v="10.813600000000001"/>
  </r>
  <r>
    <n v="7921"/>
    <s v="CA-2017-139822"/>
    <d v="2017-09-15T00:00:00"/>
    <d v="2017-09-21T00:00:00"/>
    <s v="Standard Class"/>
    <s v="Dp-13240"/>
    <s v="Dean percer"/>
    <s v="Home Office"/>
    <s v="United States"/>
    <x v="416"/>
    <x v="29"/>
    <n v="6708"/>
    <s v="East"/>
    <s v="TEC-AC-10001090"/>
    <s v="Technology"/>
    <s v="Accessories"/>
    <s v="Micro Innovations Wireless Classic Keyboard with Mouse"/>
    <x v="2830"/>
    <n v="2"/>
    <n v="0"/>
    <n v="10.796399999999998"/>
  </r>
  <r>
    <n v="7922"/>
    <s v="CA-2017-107713"/>
    <d v="2017-03-13T00:00:00"/>
    <d v="2017-03-17T00:00:00"/>
    <s v="Standard Class"/>
    <s v="JB-16000"/>
    <s v="Joy Bell-"/>
    <s v="Consumer"/>
    <s v="United States"/>
    <x v="29"/>
    <x v="39"/>
    <n v="21044"/>
    <s v="East"/>
    <s v="OFF-BI-10002026"/>
    <s v="Office Supplies"/>
    <s v="Binders"/>
    <s v="Avery Arch Ring Binders"/>
    <x v="5212"/>
    <n v="3"/>
    <n v="0"/>
    <n v="81.920999999999992"/>
  </r>
  <r>
    <n v="7923"/>
    <s v="CA-2017-134096"/>
    <d v="2017-09-24T00:00:00"/>
    <d v="2017-09-29T00:00:00"/>
    <s v="Standard Class"/>
    <s v="PP-18955"/>
    <s v="Paul Prost"/>
    <s v="Home Office"/>
    <s v="United States"/>
    <x v="389"/>
    <x v="2"/>
    <n v="33021"/>
    <s v="South"/>
    <s v="TEC-PH-10000526"/>
    <s v="Technology"/>
    <s v="Phones"/>
    <s v="Vtech CS6719"/>
    <x v="3293"/>
    <n v="5"/>
    <n v="0.2"/>
    <n v="38.396000000000015"/>
  </r>
  <r>
    <n v="7924"/>
    <s v="CA-2017-134096"/>
    <d v="2017-09-24T00:00:00"/>
    <d v="2017-09-29T00:00:00"/>
    <s v="Standard Class"/>
    <s v="PP-18955"/>
    <s v="Paul Prost"/>
    <s v="Home Office"/>
    <s v="United States"/>
    <x v="389"/>
    <x v="2"/>
    <n v="33021"/>
    <s v="South"/>
    <s v="OFF-BI-10004002"/>
    <s v="Office Supplies"/>
    <s v="Binders"/>
    <s v="Wilson Jones International Size A4 Ring Binders"/>
    <x v="4937"/>
    <n v="3"/>
    <n v="0.7"/>
    <n v="-11.417999999999999"/>
  </r>
  <r>
    <n v="7925"/>
    <s v="CA-2016-125843"/>
    <d v="2016-08-13T00:00:00"/>
    <d v="2016-08-16T00:00:00"/>
    <s v="First Class"/>
    <s v="RF-19840"/>
    <s v="Roy Französisch"/>
    <s v="Consumer"/>
    <s v="United States"/>
    <x v="24"/>
    <x v="17"/>
    <n v="22153"/>
    <s v="South"/>
    <s v="OFF-BI-10002309"/>
    <s v="Office Supplies"/>
    <s v="Binders"/>
    <s v="Avery Heavy-Duty EZD  Binder With Locking Rings"/>
    <x v="4732"/>
    <n v="4"/>
    <n v="0"/>
    <n v="10.7136"/>
  </r>
  <r>
    <n v="7926"/>
    <s v="CA-2016-125843"/>
    <d v="2016-08-13T00:00:00"/>
    <d v="2016-08-16T00:00:00"/>
    <s v="First Class"/>
    <s v="RF-19840"/>
    <s v="Roy Französisch"/>
    <s v="Consumer"/>
    <s v="United States"/>
    <x v="24"/>
    <x v="17"/>
    <n v="22153"/>
    <s v="South"/>
    <s v="OFF-LA-10003923"/>
    <s v="Office Supplies"/>
    <s v="Labels"/>
    <s v="Alphabetical Labels for Top Tab Filing"/>
    <x v="825"/>
    <n v="7"/>
    <n v="0"/>
    <n v="51.800000000000004"/>
  </r>
  <r>
    <n v="7927"/>
    <s v="CA-2017-120404"/>
    <d v="2017-11-20T00:00:00"/>
    <d v="2017-11-24T00:00:00"/>
    <s v="Second Class"/>
    <s v="KH-16330"/>
    <s v="Katharine Harms"/>
    <s v="Corporate"/>
    <s v="United States"/>
    <x v="20"/>
    <x v="15"/>
    <n v="10035"/>
    <s v="East"/>
    <s v="TEC-AC-10003433"/>
    <s v="Technology"/>
    <s v="Accessories"/>
    <s v="Maxell 4.7GB DVD+R 5/Pack"/>
    <x v="2629"/>
    <n v="3"/>
    <n v="0"/>
    <n v="1.3365"/>
  </r>
  <r>
    <n v="7928"/>
    <s v="CA-2017-120404"/>
    <d v="2017-11-20T00:00:00"/>
    <d v="2017-11-24T00:00:00"/>
    <s v="Second Class"/>
    <s v="KH-16330"/>
    <s v="Katharine Harms"/>
    <s v="Corporate"/>
    <s v="United States"/>
    <x v="20"/>
    <x v="15"/>
    <n v="10035"/>
    <s v="East"/>
    <s v="TEC-PH-10001363"/>
    <s v="Technology"/>
    <s v="Phones"/>
    <s v="Apple iPhone 5S"/>
    <x v="5213"/>
    <n v="1"/>
    <n v="0"/>
    <n v="170.99699999999996"/>
  </r>
  <r>
    <n v="7929"/>
    <s v="CA-2017-120404"/>
    <d v="2017-11-20T00:00:00"/>
    <d v="2017-11-24T00:00:00"/>
    <s v="Second Class"/>
    <s v="KH-16330"/>
    <s v="Katharine Harms"/>
    <s v="Corporate"/>
    <s v="United States"/>
    <x v="20"/>
    <x v="15"/>
    <n v="10035"/>
    <s v="East"/>
    <s v="FUR-FU-10000820"/>
    <s v="Furniture"/>
    <s v="Furnishings"/>
    <s v="Tensor Brushed Steel Torchiere Floor Lamp"/>
    <x v="4344"/>
    <n v="3"/>
    <n v="0"/>
    <n v="9.1745999999999981"/>
  </r>
  <r>
    <n v="7930"/>
    <s v="CA-2017-167549"/>
    <d v="2017-07-25T00:00:00"/>
    <d v="2017-07-27T00:00:00"/>
    <s v="First Class"/>
    <s v="EM-14200"/>
    <s v="Evan Minnotte"/>
    <s v="Home Office"/>
    <s v="United States"/>
    <x v="61"/>
    <x v="5"/>
    <n v="75217"/>
    <s v="Central"/>
    <s v="FUR-TA-10004767"/>
    <s v="Furniture"/>
    <s v="Tables"/>
    <s v="Safco Drafting Table"/>
    <x v="5214"/>
    <n v="6"/>
    <n v="0.3"/>
    <n v="-4.2588000000000363"/>
  </r>
  <r>
    <n v="7931"/>
    <s v="CA-2016-120082"/>
    <d v="2016-03-25T00:00:00"/>
    <d v="2016-03-27T00:00:00"/>
    <s v="Second Class"/>
    <s v="DK-12835"/>
    <s v="Damala Kotsonis"/>
    <s v="Corporate"/>
    <s v="United States"/>
    <x v="20"/>
    <x v="15"/>
    <n v="10024"/>
    <s v="East"/>
    <s v="OFF-AR-10001955"/>
    <s v="Office Supplies"/>
    <s v="Art"/>
    <s v="Newell 319"/>
    <x v="426"/>
    <n v="3"/>
    <n v="0"/>
    <n v="17.855999999999995"/>
  </r>
  <r>
    <n v="7932"/>
    <s v="US-2016-168095"/>
    <d v="2016-07-15T00:00:00"/>
    <d v="2016-07-20T00:00:00"/>
    <s v="Standard Class"/>
    <s v="MC-17425"/>
    <s v="Mark Cousins"/>
    <s v="Corporate"/>
    <s v="United States"/>
    <x v="32"/>
    <x v="21"/>
    <n v="97206"/>
    <s v="West"/>
    <s v="FUR-CH-10004886"/>
    <s v="Furniture"/>
    <s v="Chairs"/>
    <s v="Bevis Steel Folding Chairs"/>
    <x v="2186"/>
    <n v="3"/>
    <n v="0.2"/>
    <n v="23.027999999999992"/>
  </r>
  <r>
    <n v="7933"/>
    <s v="US-2016-168095"/>
    <d v="2016-07-15T00:00:00"/>
    <d v="2016-07-20T00:00:00"/>
    <s v="Standard Class"/>
    <s v="MC-17425"/>
    <s v="Mark Cousins"/>
    <s v="Corporate"/>
    <s v="United States"/>
    <x v="32"/>
    <x v="21"/>
    <n v="97206"/>
    <s v="West"/>
    <s v="OFF-PA-10003641"/>
    <s v="Office Supplies"/>
    <s v="Paper"/>
    <s v="Xerox 1909"/>
    <x v="151"/>
    <n v="5"/>
    <n v="0.2"/>
    <n v="34.293999999999997"/>
  </r>
  <r>
    <n v="7934"/>
    <s v="CA-2017-166093"/>
    <d v="2017-08-17T00:00:00"/>
    <d v="2017-08-24T00:00:00"/>
    <s v="Standard Class"/>
    <s v="RW-19540"/>
    <s v="Rick Wilson"/>
    <s v="Corporate"/>
    <s v="United States"/>
    <x v="71"/>
    <x v="1"/>
    <n v="94513"/>
    <s v="West"/>
    <s v="OFF-EN-10003134"/>
    <s v="Office Supplies"/>
    <s v="Envelopes"/>
    <s v="Staple envelope"/>
    <x v="371"/>
    <n v="2"/>
    <n v="0"/>
    <n v="11.68"/>
  </r>
  <r>
    <n v="7935"/>
    <s v="CA-2017-166093"/>
    <d v="2017-08-17T00:00:00"/>
    <d v="2017-08-24T00:00:00"/>
    <s v="Standard Class"/>
    <s v="RW-19540"/>
    <s v="Rick Wilson"/>
    <s v="Corporate"/>
    <s v="United States"/>
    <x v="71"/>
    <x v="1"/>
    <n v="94513"/>
    <s v="West"/>
    <s v="TEC-PH-10002564"/>
    <s v="Technology"/>
    <s v="Phones"/>
    <s v="OtterBox Defender Series Case - Samsung Galaxy S4"/>
    <x v="981"/>
    <n v="3"/>
    <n v="0.2"/>
    <n v="8.9969999999999892"/>
  </r>
  <r>
    <n v="7936"/>
    <s v="CA-2017-166093"/>
    <d v="2017-08-17T00:00:00"/>
    <d v="2017-08-24T00:00:00"/>
    <s v="Standard Class"/>
    <s v="RW-19540"/>
    <s v="Rick Wilson"/>
    <s v="Corporate"/>
    <s v="United States"/>
    <x v="71"/>
    <x v="1"/>
    <n v="94513"/>
    <s v="West"/>
    <s v="OFF-PA-10003893"/>
    <s v="Office Supplies"/>
    <s v="Paper"/>
    <s v="Xerox 1962"/>
    <x v="18"/>
    <n v="2"/>
    <n v="0"/>
    <n v="3.8519999999999994"/>
  </r>
  <r>
    <n v="7937"/>
    <s v="CA-2017-166093"/>
    <d v="2017-08-17T00:00:00"/>
    <d v="2017-08-24T00:00:00"/>
    <s v="Standard Class"/>
    <s v="RW-19540"/>
    <s v="Rick Wilson"/>
    <s v="Corporate"/>
    <s v="United States"/>
    <x v="71"/>
    <x v="1"/>
    <n v="94513"/>
    <s v="West"/>
    <s v="OFF-BI-10000174"/>
    <s v="Office Supplies"/>
    <s v="Binders"/>
    <s v="Wilson Jones Clip &amp; Carry Folder Binder Tool for Ring Binders, Clear"/>
    <x v="4107"/>
    <n v="3"/>
    <n v="0.2"/>
    <n v="4.8720000000000008"/>
  </r>
  <r>
    <n v="7938"/>
    <s v="CA-2017-166093"/>
    <d v="2017-08-17T00:00:00"/>
    <d v="2017-08-24T00:00:00"/>
    <s v="Standard Class"/>
    <s v="RW-19540"/>
    <s v="Rick Wilson"/>
    <s v="Corporate"/>
    <s v="United States"/>
    <x v="71"/>
    <x v="1"/>
    <n v="94513"/>
    <s v="West"/>
    <s v="OFF-AP-10001058"/>
    <s v="Office Supplies"/>
    <s v="Appliances"/>
    <s v="Sanyo 2.5 Cubic Foot Mid-Size Office Refrigerators"/>
    <x v="5215"/>
    <n v="9"/>
    <n v="0"/>
    <n v="654.7553999999999"/>
  </r>
  <r>
    <n v="7939"/>
    <s v="CA-2017-166093"/>
    <d v="2017-08-17T00:00:00"/>
    <d v="2017-08-24T00:00:00"/>
    <s v="Standard Class"/>
    <s v="RW-19540"/>
    <s v="Rick Wilson"/>
    <s v="Corporate"/>
    <s v="United States"/>
    <x v="71"/>
    <x v="1"/>
    <n v="94513"/>
    <s v="West"/>
    <s v="OFF-ST-10001496"/>
    <s v="Office Supplies"/>
    <s v="Storage"/>
    <s v="Standard Rollaway File with Lock"/>
    <x v="863"/>
    <n v="3"/>
    <n v="0"/>
    <n v="140.54820000000001"/>
  </r>
  <r>
    <n v="7940"/>
    <s v="CA-2017-166093"/>
    <d v="2017-08-17T00:00:00"/>
    <d v="2017-08-24T00:00:00"/>
    <s v="Standard Class"/>
    <s v="RW-19540"/>
    <s v="Rick Wilson"/>
    <s v="Corporate"/>
    <s v="United States"/>
    <x v="71"/>
    <x v="1"/>
    <n v="94513"/>
    <s v="West"/>
    <s v="OFF-BI-10004230"/>
    <s v="Office Supplies"/>
    <s v="Binders"/>
    <s v="GBC Recycled Grain Textured Covers"/>
    <x v="5216"/>
    <n v="8"/>
    <n v="0.2"/>
    <n v="77.369599999999991"/>
  </r>
  <r>
    <n v="7941"/>
    <s v="CA-2016-146325"/>
    <d v="2016-12-14T00:00:00"/>
    <d v="2016-12-17T00:00:00"/>
    <s v="First Class"/>
    <s v="DS-13180"/>
    <s v="David Smith"/>
    <s v="Corporate"/>
    <s v="United States"/>
    <x v="70"/>
    <x v="1"/>
    <n v="92037"/>
    <s v="West"/>
    <s v="FUR-CH-10001146"/>
    <s v="Furniture"/>
    <s v="Chairs"/>
    <s v="Global Task Chair, Black"/>
    <x v="125"/>
    <n v="2"/>
    <n v="0.2"/>
    <n v="-9.1601999999999961"/>
  </r>
  <r>
    <n v="7942"/>
    <s v="CA-2016-146325"/>
    <d v="2016-12-14T00:00:00"/>
    <d v="2016-12-17T00:00:00"/>
    <s v="First Class"/>
    <s v="DS-13180"/>
    <s v="David Smith"/>
    <s v="Corporate"/>
    <s v="United States"/>
    <x v="70"/>
    <x v="1"/>
    <n v="92037"/>
    <s v="West"/>
    <s v="OFF-ST-10001590"/>
    <s v="Office Supplies"/>
    <s v="Storage"/>
    <s v="Tenex Personal Project File with Scoop Front Design, Black"/>
    <x v="5217"/>
    <n v="10"/>
    <n v="0"/>
    <n v="35.047999999999995"/>
  </r>
  <r>
    <n v="7943"/>
    <s v="CA-2017-134194"/>
    <d v="2017-12-25T00:00:00"/>
    <d v="2018-01-01T00:00:00"/>
    <s v="Standard Class"/>
    <s v="GA-14725"/>
    <s v="Guy Armstrong"/>
    <s v="Consumer"/>
    <s v="United States"/>
    <x v="61"/>
    <x v="5"/>
    <n v="75081"/>
    <s v="Central"/>
    <s v="OFF-BI-10003684"/>
    <s v="Office Supplies"/>
    <s v="Binders"/>
    <s v="Wilson Jones Legal Size Ring Binders"/>
    <x v="5218"/>
    <n v="9"/>
    <n v="0.8"/>
    <n v="-59.372999999999976"/>
  </r>
  <r>
    <n v="7944"/>
    <s v="CA-2017-134194"/>
    <d v="2017-12-25T00:00:00"/>
    <d v="2018-01-01T00:00:00"/>
    <s v="Standard Class"/>
    <s v="GA-14725"/>
    <s v="Guy Armstrong"/>
    <s v="Consumer"/>
    <s v="United States"/>
    <x v="61"/>
    <x v="5"/>
    <n v="75081"/>
    <s v="Central"/>
    <s v="OFF-SU-10000946"/>
    <s v="Office Supplies"/>
    <s v="Supplies"/>
    <s v="Staple remover"/>
    <x v="5219"/>
    <n v="7"/>
    <n v="0.2"/>
    <n v="5.0273999999999965"/>
  </r>
  <r>
    <n v="7945"/>
    <s v="CA-2017-134194"/>
    <d v="2017-12-25T00:00:00"/>
    <d v="2018-01-01T00:00:00"/>
    <s v="Standard Class"/>
    <s v="GA-14725"/>
    <s v="Guy Armstrong"/>
    <s v="Consumer"/>
    <s v="United States"/>
    <x v="61"/>
    <x v="5"/>
    <n v="75081"/>
    <s v="Central"/>
    <s v="OFF-AR-10001615"/>
    <s v="Office Supplies"/>
    <s v="Art"/>
    <s v="Newell 34"/>
    <x v="4142"/>
    <n v="2"/>
    <n v="0.2"/>
    <n v="2.3808000000000007"/>
  </r>
  <r>
    <n v="7946"/>
    <s v="CA-2017-134194"/>
    <d v="2017-12-25T00:00:00"/>
    <d v="2018-01-01T00:00:00"/>
    <s v="Standard Class"/>
    <s v="GA-14725"/>
    <s v="Guy Armstrong"/>
    <s v="Consumer"/>
    <s v="United States"/>
    <x v="61"/>
    <x v="5"/>
    <n v="75081"/>
    <s v="Central"/>
    <s v="OFF-BI-10001597"/>
    <s v="Office Supplies"/>
    <s v="Binders"/>
    <s v="Wilson Jones Ledger-Size, Piano-Hinge Binder, 2&quot;, Blue"/>
    <x v="5220"/>
    <n v="5"/>
    <n v="0.8"/>
    <n v="-65.567999999999998"/>
  </r>
  <r>
    <n v="7947"/>
    <s v="CA-2017-134194"/>
    <d v="2017-12-25T00:00:00"/>
    <d v="2018-01-01T00:00:00"/>
    <s v="Standard Class"/>
    <s v="GA-14725"/>
    <s v="Guy Armstrong"/>
    <s v="Consumer"/>
    <s v="United States"/>
    <x v="61"/>
    <x v="5"/>
    <n v="75081"/>
    <s v="Central"/>
    <s v="OFF-BI-10001116"/>
    <s v="Office Supplies"/>
    <s v="Binders"/>
    <s v="Wilson Jones 1&quot; Hanging DublLock Ring Binders"/>
    <x v="2567"/>
    <n v="3"/>
    <n v="0.8"/>
    <n v="-5.0687999999999995"/>
  </r>
  <r>
    <n v="7948"/>
    <s v="CA-2014-131009"/>
    <d v="2014-03-01T00:00:00"/>
    <d v="2014-03-05T00:00:00"/>
    <s v="Standard Class"/>
    <s v="SC-20380"/>
    <s v="Shahid Collister"/>
    <s v="Consumer"/>
    <s v="United States"/>
    <x v="236"/>
    <x v="5"/>
    <n v="79907"/>
    <s v="Central"/>
    <s v="OFF-FA-10004395"/>
    <s v="Office Supplies"/>
    <s v="Fasteners"/>
    <s v="Plymouth Boxed Rubber Bands by Plymouth"/>
    <x v="609"/>
    <n v="5"/>
    <n v="0.2"/>
    <n v="-3.5324999999999998"/>
  </r>
  <r>
    <n v="7949"/>
    <s v="CA-2014-131009"/>
    <d v="2014-03-01T00:00:00"/>
    <d v="2014-03-05T00:00:00"/>
    <s v="Standard Class"/>
    <s v="SC-20380"/>
    <s v="Shahid Collister"/>
    <s v="Consumer"/>
    <s v="United States"/>
    <x v="236"/>
    <x v="5"/>
    <n v="79907"/>
    <s v="Central"/>
    <s v="FUR-CH-10001270"/>
    <s v="Furniture"/>
    <s v="Chairs"/>
    <s v="Harbour Creations Steel Folding Chair"/>
    <x v="5221"/>
    <n v="6"/>
    <n v="0.3"/>
    <n v="0"/>
  </r>
  <r>
    <n v="7950"/>
    <s v="CA-2014-131009"/>
    <d v="2014-03-01T00:00:00"/>
    <d v="2014-03-05T00:00:00"/>
    <s v="Standard Class"/>
    <s v="SC-20380"/>
    <s v="Shahid Collister"/>
    <s v="Consumer"/>
    <s v="United States"/>
    <x v="236"/>
    <x v="5"/>
    <n v="79907"/>
    <s v="Central"/>
    <s v="FUR-FU-10001095"/>
    <s v="Furniture"/>
    <s v="Furnishings"/>
    <s v="DAX Black Cherry Wood-Tone Poster Frame"/>
    <x v="3100"/>
    <n v="6"/>
    <n v="0.6"/>
    <n v="-34.953600000000002"/>
  </r>
  <r>
    <n v="7951"/>
    <s v="CA-2014-131009"/>
    <d v="2014-03-01T00:00:00"/>
    <d v="2014-03-05T00:00:00"/>
    <s v="Standard Class"/>
    <s v="SC-20380"/>
    <s v="Shahid Collister"/>
    <s v="Consumer"/>
    <s v="United States"/>
    <x v="236"/>
    <x v="5"/>
    <n v="79907"/>
    <s v="Central"/>
    <s v="OFF-ST-10001469"/>
    <s v="Office Supplies"/>
    <s v="Storage"/>
    <s v="Fellowes Bankers Box Recycled Super Stor/Drawer"/>
    <x v="5222"/>
    <n v="3"/>
    <n v="0.2"/>
    <n v="-22.671600000000005"/>
  </r>
  <r>
    <n v="7952"/>
    <s v="CA-2015-145814"/>
    <d v="2015-11-19T00:00:00"/>
    <d v="2015-11-24T00:00:00"/>
    <s v="Standard Class"/>
    <s v="KD-16345"/>
    <s v="Katherine Ducich"/>
    <s v="Consumer"/>
    <s v="United States"/>
    <x v="20"/>
    <x v="15"/>
    <n v="10035"/>
    <s v="East"/>
    <s v="OFF-BI-10003196"/>
    <s v="Office Supplies"/>
    <s v="Binders"/>
    <s v="Accohide Poly Flexible Ring Binders"/>
    <x v="4452"/>
    <n v="2"/>
    <n v="0.2"/>
    <n v="2.2439999999999998"/>
  </r>
  <r>
    <n v="7953"/>
    <s v="CA-2015-145814"/>
    <d v="2015-11-19T00:00:00"/>
    <d v="2015-11-24T00:00:00"/>
    <s v="Standard Class"/>
    <s v="KD-16345"/>
    <s v="Katherine Ducich"/>
    <s v="Consumer"/>
    <s v="United States"/>
    <x v="20"/>
    <x v="15"/>
    <n v="10035"/>
    <s v="East"/>
    <s v="TEC-PH-10002200"/>
    <s v="Technology"/>
    <s v="Phones"/>
    <s v="Aastra 6757i CT Wireless VoIP phone"/>
    <x v="5223"/>
    <n v="4"/>
    <n v="0"/>
    <n v="249.91039999999998"/>
  </r>
  <r>
    <n v="7954"/>
    <s v="CA-2014-138359"/>
    <d v="2014-04-01T00:00:00"/>
    <d v="2014-04-06T00:00:00"/>
    <s v="Standard Class"/>
    <s v="KH-16330"/>
    <s v="Katharine Harms"/>
    <s v="Corporate"/>
    <s v="United States"/>
    <x v="359"/>
    <x v="31"/>
    <n v="2151"/>
    <s v="East"/>
    <s v="OFF-ST-10000636"/>
    <s v="Office Supplies"/>
    <s v="Storage"/>
    <s v="Rogers Profile Extra Capacity Storage Tub"/>
    <x v="5224"/>
    <n v="4"/>
    <n v="0"/>
    <n v="2.6783999999999963"/>
  </r>
  <r>
    <n v="7955"/>
    <s v="CA-2014-138359"/>
    <d v="2014-04-01T00:00:00"/>
    <d v="2014-04-06T00:00:00"/>
    <s v="Standard Class"/>
    <s v="KH-16330"/>
    <s v="Katharine Harms"/>
    <s v="Corporate"/>
    <s v="United States"/>
    <x v="359"/>
    <x v="31"/>
    <n v="2151"/>
    <s v="East"/>
    <s v="OFF-BI-10000145"/>
    <s v="Office Supplies"/>
    <s v="Binders"/>
    <s v="Zipper Ring Binder Pockets"/>
    <x v="875"/>
    <n v="2"/>
    <n v="0"/>
    <n v="3.0575999999999999"/>
  </r>
  <r>
    <n v="7956"/>
    <s v="CA-2017-131807"/>
    <d v="2017-10-05T00:00:00"/>
    <d v="2017-10-10T00:00:00"/>
    <s v="Standard Class"/>
    <s v="GG-14650"/>
    <s v="Greg Guthrie"/>
    <s v="Corporate"/>
    <s v="United States"/>
    <x v="455"/>
    <x v="1"/>
    <n v="95928"/>
    <s v="West"/>
    <s v="FUR-CH-10001190"/>
    <s v="Furniture"/>
    <s v="Chairs"/>
    <s v="Global Deluxe High-Back Office Chair in Storm"/>
    <x v="5037"/>
    <n v="4"/>
    <n v="0.2"/>
    <n v="-59.835600000000042"/>
  </r>
  <r>
    <n v="7957"/>
    <s v="CA-2017-131807"/>
    <d v="2017-10-05T00:00:00"/>
    <d v="2017-10-10T00:00:00"/>
    <s v="Standard Class"/>
    <s v="GG-14650"/>
    <s v="Greg Guthrie"/>
    <s v="Corporate"/>
    <s v="United States"/>
    <x v="455"/>
    <x v="1"/>
    <n v="95928"/>
    <s v="West"/>
    <s v="OFF-FA-10002780"/>
    <s v="Office Supplies"/>
    <s v="Fasteners"/>
    <s v="Staples"/>
    <x v="81"/>
    <n v="5"/>
    <n v="0"/>
    <n v="6.8539999999999992"/>
  </r>
  <r>
    <n v="7958"/>
    <s v="CA-2017-131807"/>
    <d v="2017-10-05T00:00:00"/>
    <d v="2017-10-10T00:00:00"/>
    <s v="Standard Class"/>
    <s v="GG-14650"/>
    <s v="Greg Guthrie"/>
    <s v="Corporate"/>
    <s v="United States"/>
    <x v="455"/>
    <x v="1"/>
    <n v="95928"/>
    <s v="West"/>
    <s v="OFF-AP-10004052"/>
    <s v="Office Supplies"/>
    <s v="Appliances"/>
    <s v="Hoover Replacement Belts For Soft Guard &amp; Commercial Ltweight Upright Vacs, 2/Pk"/>
    <x v="2394"/>
    <n v="4"/>
    <n v="0"/>
    <n v="4.1080000000000005"/>
  </r>
  <r>
    <n v="7959"/>
    <s v="CA-2017-131807"/>
    <d v="2017-10-05T00:00:00"/>
    <d v="2017-10-10T00:00:00"/>
    <s v="Standard Class"/>
    <s v="GG-14650"/>
    <s v="Greg Guthrie"/>
    <s v="Corporate"/>
    <s v="United States"/>
    <x v="455"/>
    <x v="1"/>
    <n v="95928"/>
    <s v="West"/>
    <s v="FUR-FU-10004666"/>
    <s v="Furniture"/>
    <s v="Furnishings"/>
    <s v="DAX Clear Channel Poster Frame"/>
    <x v="5225"/>
    <n v="5"/>
    <n v="0"/>
    <n v="26.973000000000003"/>
  </r>
  <r>
    <n v="7960"/>
    <s v="CA-2017-131807"/>
    <d v="2017-10-05T00:00:00"/>
    <d v="2017-10-10T00:00:00"/>
    <s v="Standard Class"/>
    <s v="GG-14650"/>
    <s v="Greg Guthrie"/>
    <s v="Corporate"/>
    <s v="United States"/>
    <x v="455"/>
    <x v="1"/>
    <n v="95928"/>
    <s v="West"/>
    <s v="FUR-TA-10004086"/>
    <s v="Furniture"/>
    <s v="Tables"/>
    <s v="KI Adjustable-Height Table"/>
    <x v="5226"/>
    <n v="3"/>
    <n v="0.2"/>
    <n v="5.1587999999999852"/>
  </r>
  <r>
    <n v="7961"/>
    <s v="CA-2017-131807"/>
    <d v="2017-10-05T00:00:00"/>
    <d v="2017-10-10T00:00:00"/>
    <s v="Standard Class"/>
    <s v="GG-14650"/>
    <s v="Greg Guthrie"/>
    <s v="Corporate"/>
    <s v="United States"/>
    <x v="455"/>
    <x v="1"/>
    <n v="95928"/>
    <s v="West"/>
    <s v="TEC-PH-10000702"/>
    <s v="Technology"/>
    <s v="Phones"/>
    <s v="Square Credit Card Reader, 4 1/2&quot; x 4 1/2&quot; x 1&quot;, White"/>
    <x v="465"/>
    <n v="1"/>
    <n v="0.2"/>
    <n v="2.6972999999999994"/>
  </r>
  <r>
    <n v="7962"/>
    <s v="CA-2017-104864"/>
    <d v="2017-11-18T00:00:00"/>
    <d v="2017-11-23T00:00:00"/>
    <s v="Second Class"/>
    <s v="JS-15685"/>
    <s v="Jim Sink"/>
    <s v="Corporate"/>
    <s v="United States"/>
    <x v="388"/>
    <x v="2"/>
    <n v="33023"/>
    <s v="South"/>
    <s v="OFF-ST-10002301"/>
    <s v="Office Supplies"/>
    <s v="Storage"/>
    <s v="Tennsco Commercial Shelving"/>
    <x v="5227"/>
    <n v="5"/>
    <n v="0.2"/>
    <n v="-19.323000000000011"/>
  </r>
  <r>
    <n v="7963"/>
    <s v="CA-2017-104864"/>
    <d v="2017-11-18T00:00:00"/>
    <d v="2017-11-23T00:00:00"/>
    <s v="Second Class"/>
    <s v="JS-15685"/>
    <s v="Jim Sink"/>
    <s v="Corporate"/>
    <s v="United States"/>
    <x v="388"/>
    <x v="2"/>
    <n v="33023"/>
    <s v="South"/>
    <s v="OFF-BI-10001636"/>
    <s v="Office Supplies"/>
    <s v="Binders"/>
    <s v="Ibico Plastic and Wire Spiral Binding Combs"/>
    <x v="5228"/>
    <n v="8"/>
    <n v="0.7"/>
    <n v="-16.185600000000001"/>
  </r>
  <r>
    <n v="7964"/>
    <s v="CA-2017-104864"/>
    <d v="2017-11-18T00:00:00"/>
    <d v="2017-11-23T00:00:00"/>
    <s v="Second Class"/>
    <s v="JS-15685"/>
    <s v="Jim Sink"/>
    <s v="Corporate"/>
    <s v="United States"/>
    <x v="388"/>
    <x v="2"/>
    <n v="33023"/>
    <s v="South"/>
    <s v="OFF-AP-10002684"/>
    <s v="Office Supplies"/>
    <s v="Appliances"/>
    <s v="Acco 7-Outlet Masterpiece Power Center, Wihtout Fax/Phone Line Protection"/>
    <x v="5229"/>
    <n v="4"/>
    <n v="0.2"/>
    <n v="48.631999999999948"/>
  </r>
  <r>
    <n v="7965"/>
    <s v="CA-2017-104864"/>
    <d v="2017-11-18T00:00:00"/>
    <d v="2017-11-23T00:00:00"/>
    <s v="Second Class"/>
    <s v="JS-15685"/>
    <s v="Jim Sink"/>
    <s v="Corporate"/>
    <s v="United States"/>
    <x v="388"/>
    <x v="2"/>
    <n v="33023"/>
    <s v="South"/>
    <s v="OFF-PA-10004609"/>
    <s v="Office Supplies"/>
    <s v="Paper"/>
    <s v="Xerox 221"/>
    <x v="561"/>
    <n v="4"/>
    <n v="0.2"/>
    <n v="7.2576000000000001"/>
  </r>
  <r>
    <n v="7966"/>
    <s v="CA-2017-104864"/>
    <d v="2017-11-18T00:00:00"/>
    <d v="2017-11-23T00:00:00"/>
    <s v="Second Class"/>
    <s v="JS-15685"/>
    <s v="Jim Sink"/>
    <s v="Corporate"/>
    <s v="United States"/>
    <x v="388"/>
    <x v="2"/>
    <n v="33023"/>
    <s v="South"/>
    <s v="OFF-PA-10003309"/>
    <s v="Office Supplies"/>
    <s v="Paper"/>
    <s v="Xerox 211"/>
    <x v="759"/>
    <n v="8"/>
    <n v="0.2"/>
    <n v="14.5152"/>
  </r>
  <r>
    <n v="7967"/>
    <s v="CA-2015-138219"/>
    <d v="2015-03-23T00:00:00"/>
    <d v="2015-03-30T00:00:00"/>
    <s v="Standard Class"/>
    <s v="BP-11095"/>
    <s v="Bart Pistole"/>
    <s v="Corporate"/>
    <s v="United States"/>
    <x v="1"/>
    <x v="1"/>
    <n v="90049"/>
    <s v="West"/>
    <s v="OFF-PA-10000380"/>
    <s v="Office Supplies"/>
    <s v="Paper"/>
    <s v="REDIFORM Incoming/Outgoing Call Register, 11&quot; X 8 1/2&quot;, 100 Messages"/>
    <x v="1735"/>
    <n v="4"/>
    <n v="0"/>
    <n v="16.68"/>
  </r>
  <r>
    <n v="7968"/>
    <s v="CA-2016-157707"/>
    <d v="2016-10-10T00:00:00"/>
    <d v="2016-10-12T00:00:00"/>
    <s v="First Class"/>
    <s v="CC-12610"/>
    <s v="Corey Catlett"/>
    <s v="Corporate"/>
    <s v="United States"/>
    <x v="60"/>
    <x v="22"/>
    <n v="80219"/>
    <s v="West"/>
    <s v="FUR-BO-10001567"/>
    <s v="Furniture"/>
    <s v="Bookcases"/>
    <s v="Bush Westfield Collection Bookcases, Dark Cherry Finish, Fully Assembled"/>
    <x v="5172"/>
    <n v="3"/>
    <n v="0.7"/>
    <n v="-190.85220000000004"/>
  </r>
  <r>
    <n v="7969"/>
    <s v="CA-2016-157707"/>
    <d v="2016-10-10T00:00:00"/>
    <d v="2016-10-12T00:00:00"/>
    <s v="First Class"/>
    <s v="CC-12610"/>
    <s v="Corey Catlett"/>
    <s v="Corporate"/>
    <s v="United States"/>
    <x v="60"/>
    <x v="22"/>
    <n v="80219"/>
    <s v="West"/>
    <s v="TEC-PH-10002583"/>
    <s v="Technology"/>
    <s v="Phones"/>
    <s v="iOttie HLCRIO102 Car Mount"/>
    <x v="314"/>
    <n v="1"/>
    <n v="0.2"/>
    <n v="-2.9985000000000022"/>
  </r>
  <r>
    <n v="7970"/>
    <s v="CA-2016-157707"/>
    <d v="2016-10-10T00:00:00"/>
    <d v="2016-10-12T00:00:00"/>
    <s v="First Class"/>
    <s v="CC-12610"/>
    <s v="Corey Catlett"/>
    <s v="Corporate"/>
    <s v="United States"/>
    <x v="60"/>
    <x v="22"/>
    <n v="80219"/>
    <s v="West"/>
    <s v="FUR-CH-10004853"/>
    <s v="Furniture"/>
    <s v="Chairs"/>
    <s v="Global Manager's Adjustable Task Chair, Storm"/>
    <x v="3200"/>
    <n v="1"/>
    <n v="0.2"/>
    <n v="13.588199999999986"/>
  </r>
  <r>
    <n v="7971"/>
    <s v="US-2015-126753"/>
    <d v="2015-08-16T00:00:00"/>
    <d v="2015-08-20T00:00:00"/>
    <s v="Standard Class"/>
    <s v="SP-20860"/>
    <s v="Sung Pak"/>
    <s v="Corporate"/>
    <s v="United States"/>
    <x v="10"/>
    <x v="9"/>
    <n v="19134"/>
    <s v="East"/>
    <s v="TEC-PH-10003580"/>
    <s v="Technology"/>
    <s v="Phones"/>
    <s v="Cisco IP Phone 7961G-GE VoIP phone"/>
    <x v="5230"/>
    <n v="4"/>
    <n v="0.4"/>
    <n v="-112.62159999999994"/>
  </r>
  <r>
    <n v="7972"/>
    <s v="US-2015-126753"/>
    <d v="2015-08-16T00:00:00"/>
    <d v="2015-08-20T00:00:00"/>
    <s v="Standard Class"/>
    <s v="SP-20860"/>
    <s v="Sung Pak"/>
    <s v="Corporate"/>
    <s v="United States"/>
    <x v="10"/>
    <x v="9"/>
    <n v="19134"/>
    <s v="East"/>
    <s v="TEC-AC-10004227"/>
    <s v="Technology"/>
    <s v="Accessories"/>
    <s v="SanDisk Ultra 16 GB MicroSDHC Class 10 Memory Card"/>
    <x v="5231"/>
    <n v="3"/>
    <n v="0.2"/>
    <n v="-5.4558000000000035"/>
  </r>
  <r>
    <n v="7973"/>
    <s v="US-2015-126753"/>
    <d v="2015-08-16T00:00:00"/>
    <d v="2015-08-20T00:00:00"/>
    <s v="Standard Class"/>
    <s v="SP-20860"/>
    <s v="Sung Pak"/>
    <s v="Corporate"/>
    <s v="United States"/>
    <x v="10"/>
    <x v="9"/>
    <n v="19134"/>
    <s v="East"/>
    <s v="OFF-PA-10002787"/>
    <s v="Office Supplies"/>
    <s v="Paper"/>
    <s v="Xerox 227"/>
    <x v="563"/>
    <n v="2"/>
    <n v="0.2"/>
    <n v="3.6288"/>
  </r>
  <r>
    <n v="7974"/>
    <s v="US-2015-126753"/>
    <d v="2015-08-16T00:00:00"/>
    <d v="2015-08-20T00:00:00"/>
    <s v="Standard Class"/>
    <s v="SP-20860"/>
    <s v="Sung Pak"/>
    <s v="Corporate"/>
    <s v="United States"/>
    <x v="10"/>
    <x v="9"/>
    <n v="19134"/>
    <s v="East"/>
    <s v="OFF-BI-10003981"/>
    <s v="Office Supplies"/>
    <s v="Binders"/>
    <s v="Avery Durable Plastic 1&quot; Binders"/>
    <x v="5232"/>
    <n v="2"/>
    <n v="0.7"/>
    <n v="-1.9067999999999996"/>
  </r>
  <r>
    <n v="7975"/>
    <s v="US-2015-126753"/>
    <d v="2015-08-16T00:00:00"/>
    <d v="2015-08-20T00:00:00"/>
    <s v="Standard Class"/>
    <s v="SP-20860"/>
    <s v="Sung Pak"/>
    <s v="Corporate"/>
    <s v="United States"/>
    <x v="10"/>
    <x v="9"/>
    <n v="19134"/>
    <s v="East"/>
    <s v="FUR-FU-10001488"/>
    <s v="Furniture"/>
    <s v="Furnishings"/>
    <s v="Tenex 46&quot; x 60&quot; Computer Anti-Static Chairmat, Rectangular Shaped"/>
    <x v="1825"/>
    <n v="3"/>
    <n v="0.2"/>
    <n v="0"/>
  </r>
  <r>
    <n v="7976"/>
    <s v="US-2015-126753"/>
    <d v="2015-08-16T00:00:00"/>
    <d v="2015-08-20T00:00:00"/>
    <s v="Standard Class"/>
    <s v="SP-20860"/>
    <s v="Sung Pak"/>
    <s v="Corporate"/>
    <s v="United States"/>
    <x v="10"/>
    <x v="9"/>
    <n v="19134"/>
    <s v="East"/>
    <s v="OFF-BI-10003727"/>
    <s v="Office Supplies"/>
    <s v="Binders"/>
    <s v="Avery Durable Slant Ring Binders With Label Holder"/>
    <x v="5233"/>
    <n v="3"/>
    <n v="0.7"/>
    <n v="-2.758799999999999"/>
  </r>
  <r>
    <n v="7977"/>
    <s v="US-2015-126753"/>
    <d v="2015-08-16T00:00:00"/>
    <d v="2015-08-20T00:00:00"/>
    <s v="Standard Class"/>
    <s v="SP-20860"/>
    <s v="Sung Pak"/>
    <s v="Corporate"/>
    <s v="United States"/>
    <x v="10"/>
    <x v="9"/>
    <n v="19134"/>
    <s v="East"/>
    <s v="OFF-PA-10000130"/>
    <s v="Office Supplies"/>
    <s v="Paper"/>
    <s v="Xerox 199"/>
    <x v="1518"/>
    <n v="3"/>
    <n v="0.2"/>
    <n v="3.2099999999999982"/>
  </r>
  <r>
    <n v="7978"/>
    <s v="CA-2014-166051"/>
    <d v="2014-05-31T00:00:00"/>
    <d v="2014-06-05T00:00:00"/>
    <s v="Standard Class"/>
    <s v="JK-15625"/>
    <s v="Jim Karlsson"/>
    <s v="Consumer"/>
    <s v="United States"/>
    <x v="25"/>
    <x v="35"/>
    <n v="39212"/>
    <s v="South"/>
    <s v="TEC-PH-10002680"/>
    <s v="Technology"/>
    <s v="Phones"/>
    <s v="Samsung Galaxy Note 3"/>
    <x v="5234"/>
    <n v="3"/>
    <n v="0"/>
    <n v="197.99099999999996"/>
  </r>
  <r>
    <n v="7979"/>
    <s v="CA-2014-166051"/>
    <d v="2014-05-31T00:00:00"/>
    <d v="2014-06-05T00:00:00"/>
    <s v="Standard Class"/>
    <s v="JK-15625"/>
    <s v="Jim Karlsson"/>
    <s v="Consumer"/>
    <s v="United States"/>
    <x v="25"/>
    <x v="35"/>
    <n v="39212"/>
    <s v="South"/>
    <s v="TEC-PH-10002538"/>
    <s v="Technology"/>
    <s v="Phones"/>
    <s v="Grandstream GXP1160 VoIP phone"/>
    <x v="4332"/>
    <n v="3"/>
    <n v="0"/>
    <n v="32.981699999999989"/>
  </r>
  <r>
    <n v="7980"/>
    <s v="CA-2015-113040"/>
    <d v="2015-08-27T00:00:00"/>
    <d v="2015-08-31T00:00:00"/>
    <s v="Standard Class"/>
    <s v="CC-12100"/>
    <s v="Chad Cunningham"/>
    <s v="Home Office"/>
    <s v="United States"/>
    <x v="1"/>
    <x v="1"/>
    <n v="90045"/>
    <s v="West"/>
    <s v="OFF-BI-10001249"/>
    <s v="Office Supplies"/>
    <s v="Binders"/>
    <s v="Avery Heavy-Duty EZD View Binder with Locking Rings"/>
    <x v="5235"/>
    <n v="1"/>
    <n v="0.2"/>
    <n v="1.6587999999999996"/>
  </r>
  <r>
    <n v="7981"/>
    <s v="CA-2014-103800"/>
    <d v="2014-01-03T00:00:00"/>
    <d v="2014-01-07T00:00:00"/>
    <s v="Standard Class"/>
    <s v="DP-13000"/>
    <s v="Darren Powers"/>
    <s v="Consumer"/>
    <s v="United States"/>
    <x v="12"/>
    <x v="5"/>
    <n v="77095"/>
    <s v="Central"/>
    <s v="OFF-PA-10000174"/>
    <s v="Office Supplies"/>
    <s v="Paper"/>
    <s v="Message Book, Wirebound, Four 5 1/2&quot; X 4&quot; Forms/Pg., 200 Dupl. Sets/Book"/>
    <x v="2861"/>
    <n v="2"/>
    <n v="0.2"/>
    <n v="5.5511999999999979"/>
  </r>
  <r>
    <n v="7982"/>
    <s v="CA-2014-113383"/>
    <d v="2014-09-10T00:00:00"/>
    <d v="2014-09-13T00:00:00"/>
    <s v="First Class"/>
    <s v="SF-20065"/>
    <s v="Sandra Flanagan"/>
    <s v="Consumer"/>
    <s v="United States"/>
    <x v="500"/>
    <x v="30"/>
    <n v="7011"/>
    <s v="East"/>
    <s v="OFF-AP-10004532"/>
    <s v="Office Supplies"/>
    <s v="Appliances"/>
    <s v="Kensington 6 Outlet Guardian Standard Surge Protector"/>
    <x v="1067"/>
    <n v="4"/>
    <n v="0"/>
    <n v="22.118400000000001"/>
  </r>
  <r>
    <n v="7983"/>
    <s v="CA-2014-113383"/>
    <d v="2014-09-10T00:00:00"/>
    <d v="2014-09-13T00:00:00"/>
    <s v="First Class"/>
    <s v="SF-20065"/>
    <s v="Sandra Flanagan"/>
    <s v="Consumer"/>
    <s v="United States"/>
    <x v="500"/>
    <x v="30"/>
    <n v="7011"/>
    <s v="East"/>
    <s v="FUR-FU-10001986"/>
    <s v="Furniture"/>
    <s v="Furnishings"/>
    <s v="Dana Fluorescent Magnifying Lamp, White, 36&quot;"/>
    <x v="2574"/>
    <n v="5"/>
    <n v="0"/>
    <n v="76.469999999999985"/>
  </r>
  <r>
    <n v="7984"/>
    <s v="CA-2017-152499"/>
    <d v="2017-01-22T00:00:00"/>
    <d v="2017-01-25T00:00:00"/>
    <s v="Second Class"/>
    <s v="EH-13765"/>
    <s v="Edward Hooks"/>
    <s v="Corporate"/>
    <s v="United States"/>
    <x v="22"/>
    <x v="10"/>
    <n v="60623"/>
    <s v="Central"/>
    <s v="OFF-FA-10002975"/>
    <s v="Office Supplies"/>
    <s v="Fasteners"/>
    <s v="Staples"/>
    <x v="1150"/>
    <n v="5"/>
    <n v="0.2"/>
    <n v="4.9139999999999988"/>
  </r>
  <r>
    <n v="7985"/>
    <s v="CA-2017-152499"/>
    <d v="2017-01-22T00:00:00"/>
    <d v="2017-01-25T00:00:00"/>
    <s v="Second Class"/>
    <s v="EH-13765"/>
    <s v="Edward Hooks"/>
    <s v="Corporate"/>
    <s v="United States"/>
    <x v="22"/>
    <x v="10"/>
    <n v="60623"/>
    <s v="Central"/>
    <s v="OFF-AR-10003481"/>
    <s v="Office Supplies"/>
    <s v="Art"/>
    <s v="Newell 348"/>
    <x v="964"/>
    <n v="3"/>
    <n v="0.2"/>
    <n v="0.88559999999999883"/>
  </r>
  <r>
    <n v="7986"/>
    <s v="CA-2016-151498"/>
    <d v="2016-04-21T00:00:00"/>
    <d v="2016-04-24T00:00:00"/>
    <s v="First Class"/>
    <s v="DN-13690"/>
    <s v="Duane Noonan"/>
    <s v="Consumer"/>
    <s v="United States"/>
    <x v="4"/>
    <x v="4"/>
    <n v="98115"/>
    <s v="West"/>
    <s v="OFF-BI-10004967"/>
    <s v="Office Supplies"/>
    <s v="Binders"/>
    <s v="Round Ring Binders"/>
    <x v="1366"/>
    <n v="5"/>
    <n v="0.2"/>
    <n v="2.8079999999999998"/>
  </r>
  <r>
    <n v="7987"/>
    <s v="CA-2016-137939"/>
    <d v="2016-07-20T00:00:00"/>
    <d v="2016-07-23T00:00:00"/>
    <s v="Second Class"/>
    <s v="PJ-19015"/>
    <s v="Pauline Johnson"/>
    <s v="Consumer"/>
    <s v="United States"/>
    <x v="85"/>
    <x v="15"/>
    <n v="11561"/>
    <s v="East"/>
    <s v="TEC-PH-10003589"/>
    <s v="Technology"/>
    <s v="Phones"/>
    <s v="invisibleSHIELD by ZAGG Smudge-Free Screen Protector"/>
    <x v="5126"/>
    <n v="5"/>
    <n v="0"/>
    <n v="43.175999999999995"/>
  </r>
  <r>
    <n v="7988"/>
    <s v="US-2016-117793"/>
    <d v="2016-08-23T00:00:00"/>
    <d v="2016-08-29T00:00:00"/>
    <s v="Standard Class"/>
    <s v="MA-17560"/>
    <s v="Matt Abelman"/>
    <s v="Home Office"/>
    <s v="United States"/>
    <x v="501"/>
    <x v="6"/>
    <n v="53081"/>
    <s v="Central"/>
    <s v="OFF-LA-10002945"/>
    <s v="Office Supplies"/>
    <s v="Labels"/>
    <s v="Permanent Self-Adhesive File Folder Labels for Typewriters, 1 1/8 x 3 1/2, White"/>
    <x v="5236"/>
    <n v="4"/>
    <n v="0"/>
    <n v="11.591999999999999"/>
  </r>
  <r>
    <n v="7989"/>
    <s v="US-2016-117793"/>
    <d v="2016-08-23T00:00:00"/>
    <d v="2016-08-29T00:00:00"/>
    <s v="Standard Class"/>
    <s v="MA-17560"/>
    <s v="Matt Abelman"/>
    <s v="Home Office"/>
    <s v="United States"/>
    <x v="501"/>
    <x v="6"/>
    <n v="53081"/>
    <s v="Central"/>
    <s v="OFF-LA-10003537"/>
    <s v="Office Supplies"/>
    <s v="Labels"/>
    <s v="Avery 515"/>
    <x v="3185"/>
    <n v="3"/>
    <n v="0"/>
    <n v="17.667299999999997"/>
  </r>
  <r>
    <n v="7990"/>
    <s v="US-2016-117793"/>
    <d v="2016-08-23T00:00:00"/>
    <d v="2016-08-29T00:00:00"/>
    <s v="Standard Class"/>
    <s v="MA-17560"/>
    <s v="Matt Abelman"/>
    <s v="Home Office"/>
    <s v="United States"/>
    <x v="501"/>
    <x v="6"/>
    <n v="53081"/>
    <s v="Central"/>
    <s v="OFF-ST-10002406"/>
    <s v="Office Supplies"/>
    <s v="Storage"/>
    <s v="Pizazz Global Quick File"/>
    <x v="2748"/>
    <n v="1"/>
    <n v="0"/>
    <n v="4.1916000000000011"/>
  </r>
  <r>
    <n v="7991"/>
    <s v="US-2016-117793"/>
    <d v="2016-08-23T00:00:00"/>
    <d v="2016-08-29T00:00:00"/>
    <s v="Standard Class"/>
    <s v="MA-17560"/>
    <s v="Matt Abelman"/>
    <s v="Home Office"/>
    <s v="United States"/>
    <x v="501"/>
    <x v="6"/>
    <n v="53081"/>
    <s v="Central"/>
    <s v="TEC-AC-10003433"/>
    <s v="Technology"/>
    <s v="Accessories"/>
    <s v="Maxell 4.7GB DVD+R 5/Pack"/>
    <x v="5237"/>
    <n v="2"/>
    <n v="0"/>
    <n v="0.89100000000000001"/>
  </r>
  <r>
    <n v="7992"/>
    <s v="CA-2016-133872"/>
    <d v="2016-06-14T00:00:00"/>
    <d v="2016-06-17T00:00:00"/>
    <s v="First Class"/>
    <s v="VM-21835"/>
    <s v="Vivian Mathis"/>
    <s v="Consumer"/>
    <s v="United States"/>
    <x v="172"/>
    <x v="2"/>
    <n v="33433"/>
    <s v="South"/>
    <s v="OFF-BI-10002082"/>
    <s v="Office Supplies"/>
    <s v="Binders"/>
    <s v="GBC Twin Loop Wire Binding Elements"/>
    <x v="5238"/>
    <n v="4"/>
    <n v="0.7"/>
    <n v="-26.623999999999995"/>
  </r>
  <r>
    <n v="7993"/>
    <s v="CA-2016-133872"/>
    <d v="2016-06-14T00:00:00"/>
    <d v="2016-06-17T00:00:00"/>
    <s v="First Class"/>
    <s v="VM-21835"/>
    <s v="Vivian Mathis"/>
    <s v="Consumer"/>
    <s v="United States"/>
    <x v="172"/>
    <x v="2"/>
    <n v="33433"/>
    <s v="South"/>
    <s v="TEC-AC-10000521"/>
    <s v="Technology"/>
    <s v="Accessories"/>
    <s v="Verbatim Slim CD and DVD Storage Cases, 50/Pack"/>
    <x v="4997"/>
    <n v="2"/>
    <n v="0.2"/>
    <n v="2.3079999999999998"/>
  </r>
  <r>
    <n v="7994"/>
    <s v="US-2015-165743"/>
    <d v="2015-11-20T00:00:00"/>
    <d v="2015-11-23T00:00:00"/>
    <s v="Second Class"/>
    <s v="MM-18055"/>
    <s v="Michelle Moray"/>
    <s v="Consumer"/>
    <s v="United States"/>
    <x v="34"/>
    <x v="22"/>
    <n v="80013"/>
    <s v="West"/>
    <s v="OFF-BI-10001982"/>
    <s v="Office Supplies"/>
    <s v="Binders"/>
    <s v="Wilson Jones Custom Binder Spines &amp; Labels"/>
    <x v="322"/>
    <n v="3"/>
    <n v="0.7"/>
    <n v="-3.4271999999999991"/>
  </r>
  <r>
    <n v="7995"/>
    <s v="US-2015-165743"/>
    <d v="2015-11-20T00:00:00"/>
    <d v="2015-11-23T00:00:00"/>
    <s v="Second Class"/>
    <s v="MM-18055"/>
    <s v="Michelle Moray"/>
    <s v="Consumer"/>
    <s v="United States"/>
    <x v="34"/>
    <x v="22"/>
    <n v="80013"/>
    <s v="West"/>
    <s v="FUR-BO-10002268"/>
    <s v="Furniture"/>
    <s v="Bookcases"/>
    <s v="Sauder Barrister Bookcases"/>
    <x v="3489"/>
    <n v="6"/>
    <n v="0.7"/>
    <n v="-247.79879999999997"/>
  </r>
  <r>
    <n v="7996"/>
    <s v="US-2015-165743"/>
    <d v="2015-11-20T00:00:00"/>
    <d v="2015-11-23T00:00:00"/>
    <s v="Second Class"/>
    <s v="MM-18055"/>
    <s v="Michelle Moray"/>
    <s v="Consumer"/>
    <s v="United States"/>
    <x v="34"/>
    <x v="22"/>
    <n v="80013"/>
    <s v="West"/>
    <s v="OFF-BI-10001758"/>
    <s v="Office Supplies"/>
    <s v="Binders"/>
    <s v="Wilson Jones 14 Line Acrylic Coated Pressboard Data Binders"/>
    <x v="5239"/>
    <n v="6"/>
    <n v="0.7"/>
    <n v="-7.3691999999999993"/>
  </r>
  <r>
    <n v="7997"/>
    <s v="US-2017-105998"/>
    <d v="2017-11-03T00:00:00"/>
    <d v="2017-11-05T00:00:00"/>
    <s v="First Class"/>
    <s v="CR-12580"/>
    <s v="Clay Rozendal"/>
    <s v="Home Office"/>
    <s v="United States"/>
    <x v="70"/>
    <x v="1"/>
    <n v="92037"/>
    <s v="West"/>
    <s v="TEC-AC-10004469"/>
    <s v="Technology"/>
    <s v="Accessories"/>
    <s v="Microsoft Sculpt Comfort Mouse"/>
    <x v="5240"/>
    <n v="5"/>
    <n v="0"/>
    <n v="87.890000000000015"/>
  </r>
  <r>
    <n v="7998"/>
    <s v="US-2017-105998"/>
    <d v="2017-11-03T00:00:00"/>
    <d v="2017-11-05T00:00:00"/>
    <s v="First Class"/>
    <s v="CR-12580"/>
    <s v="Clay Rozendal"/>
    <s v="Home Office"/>
    <s v="United States"/>
    <x v="70"/>
    <x v="1"/>
    <n v="92037"/>
    <s v="West"/>
    <s v="FUR-TA-10001095"/>
    <s v="Furniture"/>
    <s v="Tables"/>
    <s v="Chromcraft Round Conference Tables"/>
    <x v="5241"/>
    <n v="12"/>
    <n v="0.2"/>
    <n v="20.914800000000014"/>
  </r>
  <r>
    <n v="7999"/>
    <s v="US-2014-148194"/>
    <d v="2014-05-04T00:00:00"/>
    <d v="2014-05-07T00:00:00"/>
    <s v="First Class"/>
    <s v="BS-11365"/>
    <s v="Bill Shonely"/>
    <s v="Corporate"/>
    <s v="United States"/>
    <x v="4"/>
    <x v="4"/>
    <n v="98105"/>
    <s v="West"/>
    <s v="FUR-FU-10001852"/>
    <s v="Furniture"/>
    <s v="Furnishings"/>
    <s v="Eldon Regeneration Recycled Desk Accessories, Smoke"/>
    <x v="5242"/>
    <n v="7"/>
    <n v="0"/>
    <n v="3.8975999999999997"/>
  </r>
  <r>
    <n v="8000"/>
    <s v="US-2014-148194"/>
    <d v="2014-05-04T00:00:00"/>
    <d v="2014-05-07T00:00:00"/>
    <s v="First Class"/>
    <s v="BS-11365"/>
    <s v="Bill Shonely"/>
    <s v="Corporate"/>
    <s v="United States"/>
    <x v="4"/>
    <x v="4"/>
    <n v="98105"/>
    <s v="West"/>
    <s v="OFF-AP-10000696"/>
    <s v="Office Supplies"/>
    <s v="Appliances"/>
    <s v="Holmes Odor Grabber"/>
    <x v="5243"/>
    <n v="4"/>
    <n v="0"/>
    <n v="19.034399999999998"/>
  </r>
  <r>
    <n v="8001"/>
    <s v="US-2015-151407"/>
    <d v="2015-11-08T00:00:00"/>
    <d v="2015-11-12T00:00:00"/>
    <s v="Standard Class"/>
    <s v="RD-19585"/>
    <s v="Rob Dowd"/>
    <s v="Consumer"/>
    <s v="United States"/>
    <x v="362"/>
    <x v="23"/>
    <n v="52001"/>
    <s v="Central"/>
    <s v="TEC-PH-10003885"/>
    <s v="Technology"/>
    <s v="Phones"/>
    <s v="Cisco SPA508G"/>
    <x v="2392"/>
    <n v="4"/>
    <n v="0"/>
    <n v="76.548399999999987"/>
  </r>
  <r>
    <n v="8002"/>
    <s v="CA-2015-110870"/>
    <d v="2015-12-12T00:00:00"/>
    <d v="2015-12-15T00:00:00"/>
    <s v="First Class"/>
    <s v="KD-16270"/>
    <s v="Karen Daniels"/>
    <s v="Consumer"/>
    <s v="United States"/>
    <x v="1"/>
    <x v="1"/>
    <n v="90032"/>
    <s v="West"/>
    <s v="TEC-AC-10002926"/>
    <s v="Technology"/>
    <s v="Accessories"/>
    <s v="Logitech Wireless Marathon Mouse M705"/>
    <x v="5244"/>
    <n v="6"/>
    <n v="0"/>
    <n v="128.97420000000002"/>
  </r>
  <r>
    <n v="8003"/>
    <s v="CA-2015-110870"/>
    <d v="2015-12-12T00:00:00"/>
    <d v="2015-12-15T00:00:00"/>
    <s v="First Class"/>
    <s v="KD-16270"/>
    <s v="Karen Daniels"/>
    <s v="Consumer"/>
    <s v="United States"/>
    <x v="1"/>
    <x v="1"/>
    <n v="90032"/>
    <s v="West"/>
    <s v="OFF-SU-10001225"/>
    <s v="Office Supplies"/>
    <s v="Supplies"/>
    <s v="Staple remover"/>
    <x v="4751"/>
    <n v="7"/>
    <n v="0"/>
    <n v="0.51519999999999921"/>
  </r>
  <r>
    <n v="8004"/>
    <s v="CA-2014-143210"/>
    <d v="2014-12-01T00:00:00"/>
    <d v="2014-12-03T00:00:00"/>
    <s v="First Class"/>
    <s v="AA-10645"/>
    <s v="Anna Andreadi"/>
    <s v="Consumer"/>
    <s v="United States"/>
    <x v="90"/>
    <x v="31"/>
    <n v="1852"/>
    <s v="East"/>
    <s v="TEC-PH-10004434"/>
    <s v="Technology"/>
    <s v="Phones"/>
    <s v="Cisco IP Phone 7961G VoIP phone - Dark gray"/>
    <x v="5245"/>
    <n v="2"/>
    <n v="0"/>
    <n v="78.850999999999971"/>
  </r>
  <r>
    <n v="8005"/>
    <s v="CA-2014-143210"/>
    <d v="2014-12-01T00:00:00"/>
    <d v="2014-12-03T00:00:00"/>
    <s v="First Class"/>
    <s v="AA-10645"/>
    <s v="Anna Andreadi"/>
    <s v="Consumer"/>
    <s v="United States"/>
    <x v="90"/>
    <x v="31"/>
    <n v="1852"/>
    <s v="East"/>
    <s v="FUR-FU-10003878"/>
    <s v="Furniture"/>
    <s v="Furnishings"/>
    <s v="Linden 10&quot; Round Wall Clock, Black"/>
    <x v="5246"/>
    <n v="3"/>
    <n v="0"/>
    <n v="15.585599999999999"/>
  </r>
  <r>
    <n v="8006"/>
    <s v="CA-2014-143210"/>
    <d v="2014-12-01T00:00:00"/>
    <d v="2014-12-03T00:00:00"/>
    <s v="First Class"/>
    <s v="AA-10645"/>
    <s v="Anna Andreadi"/>
    <s v="Consumer"/>
    <s v="United States"/>
    <x v="90"/>
    <x v="31"/>
    <n v="1852"/>
    <s v="East"/>
    <s v="FUR-FU-10002268"/>
    <s v="Furniture"/>
    <s v="Furnishings"/>
    <s v="Ultra Door Push Plate"/>
    <x v="765"/>
    <n v="2"/>
    <n v="0"/>
    <n v="3.2405999999999997"/>
  </r>
  <r>
    <n v="8007"/>
    <s v="CA-2016-139808"/>
    <d v="2016-10-07T00:00:00"/>
    <d v="2016-10-11T00:00:00"/>
    <s v="Standard Class"/>
    <s v="MC-18100"/>
    <s v="Mick Crebagga"/>
    <s v="Consumer"/>
    <s v="United States"/>
    <x v="126"/>
    <x v="4"/>
    <n v="98270"/>
    <s v="West"/>
    <s v="OFF-FA-10001883"/>
    <s v="Office Supplies"/>
    <s v="Fasteners"/>
    <s v="Alliance Super-Size Bands, Assorted Sizes"/>
    <x v="5247"/>
    <n v="12"/>
    <n v="0"/>
    <n v="0.93359999999999843"/>
  </r>
  <r>
    <n v="8008"/>
    <s v="CA-2015-110863"/>
    <d v="2015-11-17T00:00:00"/>
    <d v="2015-11-24T00:00:00"/>
    <s v="Standard Class"/>
    <s v="AA-10645"/>
    <s v="Anna Andreadi"/>
    <s v="Consumer"/>
    <s v="United States"/>
    <x v="268"/>
    <x v="26"/>
    <n v="73120"/>
    <s v="Central"/>
    <s v="OFF-ST-10002756"/>
    <s v="Office Supplies"/>
    <s v="Storage"/>
    <s v="Tennsco Stur-D-Stor Boltless Shelving, 5 Shelves, 24&quot; Deep, Sand"/>
    <x v="5248"/>
    <n v="4"/>
    <n v="0"/>
    <n v="5.4124000000000478"/>
  </r>
  <r>
    <n v="8009"/>
    <s v="CA-2015-110863"/>
    <d v="2015-11-17T00:00:00"/>
    <d v="2015-11-24T00:00:00"/>
    <s v="Standard Class"/>
    <s v="AA-10645"/>
    <s v="Anna Andreadi"/>
    <s v="Consumer"/>
    <s v="United States"/>
    <x v="268"/>
    <x v="26"/>
    <n v="73120"/>
    <s v="Central"/>
    <s v="OFF-PA-10000474"/>
    <s v="Office Supplies"/>
    <s v="Paper"/>
    <s v="Easy-staple paper"/>
    <x v="1938"/>
    <n v="3"/>
    <n v="0"/>
    <n v="49.970399999999991"/>
  </r>
  <r>
    <n v="8010"/>
    <s v="CA-2015-110863"/>
    <d v="2015-11-17T00:00:00"/>
    <d v="2015-11-24T00:00:00"/>
    <s v="Standard Class"/>
    <s v="AA-10645"/>
    <s v="Anna Andreadi"/>
    <s v="Consumer"/>
    <s v="United States"/>
    <x v="268"/>
    <x v="26"/>
    <n v="73120"/>
    <s v="Central"/>
    <s v="FUR-CH-10002073"/>
    <s v="Furniture"/>
    <s v="Chairs"/>
    <s v="Hon Olson Stacker Chairs"/>
    <x v="5249"/>
    <n v="5"/>
    <n v="0"/>
    <n v="383.93099999999993"/>
  </r>
  <r>
    <n v="8011"/>
    <s v="CA-2014-127859"/>
    <d v="2014-03-17T00:00:00"/>
    <d v="2014-03-20T00:00:00"/>
    <s v="Second Class"/>
    <s v="QJ-19255"/>
    <s v="Quincy Jones"/>
    <s v="Corporate"/>
    <s v="United States"/>
    <x v="10"/>
    <x v="9"/>
    <n v="19134"/>
    <s v="East"/>
    <s v="OFF-PA-10003641"/>
    <s v="Office Supplies"/>
    <s v="Paper"/>
    <s v="Xerox 1909"/>
    <x v="5250"/>
    <n v="6"/>
    <n v="0.2"/>
    <n v="41.152799999999992"/>
  </r>
  <r>
    <n v="8012"/>
    <s v="US-2015-136427"/>
    <d v="2015-06-20T00:00:00"/>
    <d v="2015-06-23T00:00:00"/>
    <s v="First Class"/>
    <s v="JM-16195"/>
    <s v="Justin MacKendrick"/>
    <s v="Consumer"/>
    <s v="United States"/>
    <x v="34"/>
    <x v="22"/>
    <n v="80013"/>
    <s v="West"/>
    <s v="TEC-PH-10002070"/>
    <s v="Technology"/>
    <s v="Phones"/>
    <s v="Griffin GC36547 PowerJolt SE Lightning Charger"/>
    <x v="5251"/>
    <n v="7"/>
    <n v="0.2"/>
    <n v="15.742999999999984"/>
  </r>
  <r>
    <n v="8013"/>
    <s v="CA-2017-120168"/>
    <d v="2017-05-25T00:00:00"/>
    <d v="2017-05-25T00:00:00"/>
    <s v="Same Day"/>
    <s v="TB-21625"/>
    <s v="Trudy Brown"/>
    <s v="Consumer"/>
    <s v="United States"/>
    <x v="20"/>
    <x v="15"/>
    <n v="10009"/>
    <s v="East"/>
    <s v="OFF-BI-10004519"/>
    <s v="Office Supplies"/>
    <s v="Binders"/>
    <s v="GBC DocuBind P100 Manual Binding Machine"/>
    <x v="5252"/>
    <n v="5"/>
    <n v="0.2"/>
    <n v="207.47499999999994"/>
  </r>
  <r>
    <n v="8014"/>
    <s v="CA-2017-120168"/>
    <d v="2017-05-25T00:00:00"/>
    <d v="2017-05-25T00:00:00"/>
    <s v="Same Day"/>
    <s v="TB-21625"/>
    <s v="Trudy Brown"/>
    <s v="Consumer"/>
    <s v="United States"/>
    <x v="20"/>
    <x v="15"/>
    <n v="10009"/>
    <s v="East"/>
    <s v="TEC-AC-10002167"/>
    <s v="Technology"/>
    <s v="Accessories"/>
    <s v="Imation 8gb Micro Traveldrive Usb 2.0 Flash Drive"/>
    <x v="5253"/>
    <n v="8"/>
    <n v="0"/>
    <n v="13.200000000000003"/>
  </r>
  <r>
    <n v="8015"/>
    <s v="CA-2017-120168"/>
    <d v="2017-05-25T00:00:00"/>
    <d v="2017-05-25T00:00:00"/>
    <s v="Same Day"/>
    <s v="TB-21625"/>
    <s v="Trudy Brown"/>
    <s v="Consumer"/>
    <s v="United States"/>
    <x v="20"/>
    <x v="15"/>
    <n v="10009"/>
    <s v="East"/>
    <s v="OFF-FA-10000936"/>
    <s v="Office Supplies"/>
    <s v="Fasteners"/>
    <s v="Acco Hot Clips Clips to Go"/>
    <x v="5254"/>
    <n v="1"/>
    <n v="0"/>
    <n v="1.4804999999999999"/>
  </r>
  <r>
    <n v="8016"/>
    <s v="CA-2017-120168"/>
    <d v="2017-05-25T00:00:00"/>
    <d v="2017-05-25T00:00:00"/>
    <s v="Same Day"/>
    <s v="TB-21625"/>
    <s v="Trudy Brown"/>
    <s v="Consumer"/>
    <s v="United States"/>
    <x v="20"/>
    <x v="15"/>
    <n v="10009"/>
    <s v="East"/>
    <s v="FUR-FU-10000732"/>
    <s v="Furniture"/>
    <s v="Furnishings"/>
    <s v="Eldon 200 Class Desk Accessories"/>
    <x v="609"/>
    <n v="3"/>
    <n v="0"/>
    <n v="6.0287999999999995"/>
  </r>
  <r>
    <n v="8017"/>
    <s v="US-2014-131870"/>
    <d v="2014-09-09T00:00:00"/>
    <d v="2014-09-11T00:00:00"/>
    <s v="First Class"/>
    <s v="NF-18595"/>
    <s v="Nicole Fjeld"/>
    <s v="Home Office"/>
    <s v="United States"/>
    <x v="152"/>
    <x v="24"/>
    <n v="43130"/>
    <s v="East"/>
    <s v="FUR-FU-10002501"/>
    <s v="Furniture"/>
    <s v="Furnishings"/>
    <s v="Nu-Dell Executive Frame"/>
    <x v="5255"/>
    <n v="6"/>
    <n v="0.2"/>
    <n v="12.892799999999998"/>
  </r>
  <r>
    <n v="8018"/>
    <s v="US-2014-131870"/>
    <d v="2014-09-09T00:00:00"/>
    <d v="2014-09-11T00:00:00"/>
    <s v="First Class"/>
    <s v="NF-18595"/>
    <s v="Nicole Fjeld"/>
    <s v="Home Office"/>
    <s v="United States"/>
    <x v="152"/>
    <x v="24"/>
    <n v="43130"/>
    <s v="East"/>
    <s v="OFF-AR-10000634"/>
    <s v="Office Supplies"/>
    <s v="Art"/>
    <s v="Newell 320"/>
    <x v="2791"/>
    <n v="9"/>
    <n v="0.2"/>
    <n v="2.6964000000000006"/>
  </r>
  <r>
    <n v="8019"/>
    <s v="CA-2017-114804"/>
    <d v="2017-10-17T00:00:00"/>
    <d v="2017-10-19T00:00:00"/>
    <s v="Second Class"/>
    <s v="BF-11020"/>
    <s v="Barry Französisch"/>
    <s v="Corporate"/>
    <s v="United States"/>
    <x v="494"/>
    <x v="1"/>
    <n v="95351"/>
    <s v="West"/>
    <s v="TEC-PH-10001700"/>
    <s v="Technology"/>
    <s v="Phones"/>
    <s v="Panasonic KX-TG6844B Expandable Digital Cordless Telephone"/>
    <x v="5046"/>
    <n v="1"/>
    <n v="0.2"/>
    <n v="4.6193000000000026"/>
  </r>
  <r>
    <n v="8020"/>
    <s v="CA-2017-167227"/>
    <d v="2017-11-02T00:00:00"/>
    <d v="2017-11-05T00:00:00"/>
    <s v="First Class"/>
    <s v="NP-18670"/>
    <s v="Nora Paige"/>
    <s v="Consumer"/>
    <s v="United States"/>
    <x v="285"/>
    <x v="25"/>
    <n v="63116"/>
    <s v="Central"/>
    <s v="OFF-AP-10001962"/>
    <s v="Office Supplies"/>
    <s v="Appliances"/>
    <s v="Black &amp; Decker Filter for Double Action Dustbuster Cordless Vac BLDV7210"/>
    <x v="4585"/>
    <n v="10"/>
    <n v="0"/>
    <n v="20.975000000000001"/>
  </r>
  <r>
    <n v="8021"/>
    <s v="CA-2017-167227"/>
    <d v="2017-11-02T00:00:00"/>
    <d v="2017-11-05T00:00:00"/>
    <s v="First Class"/>
    <s v="NP-18670"/>
    <s v="Nora Paige"/>
    <s v="Consumer"/>
    <s v="United States"/>
    <x v="285"/>
    <x v="25"/>
    <n v="63116"/>
    <s v="Central"/>
    <s v="OFF-PA-10001838"/>
    <s v="Office Supplies"/>
    <s v="Paper"/>
    <s v="Adams Telephone Message Book W/Dividers/Space For Phone Numbers, 5 1/4&quot;X8 1/2&quot;, 300/Messages"/>
    <x v="2722"/>
    <n v="2"/>
    <n v="0"/>
    <n v="5.7623999999999995"/>
  </r>
  <r>
    <n v="8022"/>
    <s v="CA-2014-129189"/>
    <d v="2014-07-21T00:00:00"/>
    <d v="2014-07-25T00:00:00"/>
    <s v="Standard Class"/>
    <s v="HM-14860"/>
    <s v="Harry Marie"/>
    <s v="Corporate"/>
    <s v="United States"/>
    <x v="61"/>
    <x v="5"/>
    <n v="75217"/>
    <s v="Central"/>
    <s v="OFF-AP-10000124"/>
    <s v="Office Supplies"/>
    <s v="Appliances"/>
    <s v="Acco 6 Outlet Guardian Basic Surge Suppressor"/>
    <x v="5256"/>
    <n v="3"/>
    <n v="0.8"/>
    <n v="-12.979200000000002"/>
  </r>
  <r>
    <n v="8023"/>
    <s v="CA-2014-129189"/>
    <d v="2014-07-21T00:00:00"/>
    <d v="2014-07-25T00:00:00"/>
    <s v="Standard Class"/>
    <s v="HM-14860"/>
    <s v="Harry Marie"/>
    <s v="Corporate"/>
    <s v="United States"/>
    <x v="61"/>
    <x v="5"/>
    <n v="75217"/>
    <s v="Central"/>
    <s v="OFF-EN-10003567"/>
    <s v="Office Supplies"/>
    <s v="Envelopes"/>
    <s v="Inter-Office Recycled Envelopes, Brown Kraft, Button-String,10&quot; x 13&quot; , 100/Box"/>
    <x v="1190"/>
    <n v="5"/>
    <n v="0.2"/>
    <n v="29.673000000000005"/>
  </r>
  <r>
    <n v="8024"/>
    <s v="CA-2014-129189"/>
    <d v="2014-07-21T00:00:00"/>
    <d v="2014-07-25T00:00:00"/>
    <s v="Standard Class"/>
    <s v="HM-14860"/>
    <s v="Harry Marie"/>
    <s v="Corporate"/>
    <s v="United States"/>
    <x v="61"/>
    <x v="5"/>
    <n v="75217"/>
    <s v="Central"/>
    <s v="FUR-CH-10004997"/>
    <s v="Furniture"/>
    <s v="Chairs"/>
    <s v="Hon Every-Day Series Multi-Task Chairs"/>
    <x v="2854"/>
    <n v="5"/>
    <n v="0.3"/>
    <n v="-93.989999999999952"/>
  </r>
  <r>
    <n v="8025"/>
    <s v="CA-2014-129189"/>
    <d v="2014-07-21T00:00:00"/>
    <d v="2014-07-25T00:00:00"/>
    <s v="Standard Class"/>
    <s v="HM-14860"/>
    <s v="Harry Marie"/>
    <s v="Corporate"/>
    <s v="United States"/>
    <x v="61"/>
    <x v="5"/>
    <n v="75217"/>
    <s v="Central"/>
    <s v="OFF-BI-10000494"/>
    <s v="Office Supplies"/>
    <s v="Binders"/>
    <s v="Acco Economy Flexible Poly Round Ring Binder"/>
    <x v="5257"/>
    <n v="1"/>
    <n v="0.8"/>
    <n v="-1.8270000000000004"/>
  </r>
  <r>
    <n v="8026"/>
    <s v="CA-2015-132465"/>
    <d v="2015-09-11T00:00:00"/>
    <d v="2015-09-15T00:00:00"/>
    <s v="Second Class"/>
    <s v="DM-13525"/>
    <s v="Don Miller"/>
    <s v="Corporate"/>
    <s v="United States"/>
    <x v="20"/>
    <x v="15"/>
    <n v="10035"/>
    <s v="East"/>
    <s v="FUR-FU-10000277"/>
    <s v="Furniture"/>
    <s v="Furnishings"/>
    <s v="Deflect-o DuraMat Antistatic Studded Beveled Mat for Medium Pile Carpeting"/>
    <x v="5258"/>
    <n v="2"/>
    <n v="0"/>
    <n v="50.563199999999995"/>
  </r>
  <r>
    <n v="8027"/>
    <s v="CA-2015-132465"/>
    <d v="2015-09-11T00:00:00"/>
    <d v="2015-09-15T00:00:00"/>
    <s v="Second Class"/>
    <s v="DM-13525"/>
    <s v="Don Miller"/>
    <s v="Corporate"/>
    <s v="United States"/>
    <x v="20"/>
    <x v="15"/>
    <n v="10035"/>
    <s v="East"/>
    <s v="OFF-ST-10003641"/>
    <s v="Office Supplies"/>
    <s v="Storage"/>
    <s v="Space Solutions Industrial Galvanized Steel Shelving."/>
    <x v="5259"/>
    <n v="1"/>
    <n v="0"/>
    <n v="1.5760000000000076"/>
  </r>
  <r>
    <n v="8028"/>
    <s v="CA-2015-132465"/>
    <d v="2015-09-11T00:00:00"/>
    <d v="2015-09-15T00:00:00"/>
    <s v="Second Class"/>
    <s v="DM-13525"/>
    <s v="Don Miller"/>
    <s v="Corporate"/>
    <s v="United States"/>
    <x v="20"/>
    <x v="15"/>
    <n v="10035"/>
    <s v="East"/>
    <s v="TEC-AC-10001998"/>
    <s v="Technology"/>
    <s v="Accessories"/>
    <s v="Logitech LS21 Speaker System - PC Multimedia - 2.1-CH - Wired"/>
    <x v="86"/>
    <n v="1"/>
    <n v="0"/>
    <n v="6.796599999999998"/>
  </r>
  <r>
    <n v="8029"/>
    <s v="CA-2015-132465"/>
    <d v="2015-09-11T00:00:00"/>
    <d v="2015-09-15T00:00:00"/>
    <s v="Second Class"/>
    <s v="DM-13525"/>
    <s v="Don Miller"/>
    <s v="Corporate"/>
    <s v="United States"/>
    <x v="20"/>
    <x v="15"/>
    <n v="10035"/>
    <s v="East"/>
    <s v="OFF-ST-10001932"/>
    <s v="Office Supplies"/>
    <s v="Storage"/>
    <s v="Fellowes Staxonsteel Drawer Files"/>
    <x v="4321"/>
    <n v="4"/>
    <n v="0"/>
    <n v="108.17520000000002"/>
  </r>
  <r>
    <n v="8030"/>
    <s v="CA-2016-166373"/>
    <d v="2016-10-21T00:00:00"/>
    <d v="2016-10-25T00:00:00"/>
    <s v="Standard Class"/>
    <s v="JF-15565"/>
    <s v="Jill Fjeld"/>
    <s v="Consumer"/>
    <s v="United States"/>
    <x v="52"/>
    <x v="5"/>
    <n v="78207"/>
    <s v="Central"/>
    <s v="TEC-AC-10002323"/>
    <s v="Technology"/>
    <s v="Accessories"/>
    <s v="SanDisk Ultra 32 GB MicroSDHC Class 10 Memory Card"/>
    <x v="5260"/>
    <n v="6"/>
    <n v="0.2"/>
    <n v="-9.2819999999999965"/>
  </r>
  <r>
    <n v="8031"/>
    <s v="CA-2016-158806"/>
    <d v="2016-01-07T00:00:00"/>
    <d v="2016-01-11T00:00:00"/>
    <s v="Standard Class"/>
    <s v="NM-18520"/>
    <s v="Neoma Murray"/>
    <s v="Consumer"/>
    <s v="United States"/>
    <x v="112"/>
    <x v="5"/>
    <n v="79109"/>
    <s v="Central"/>
    <s v="FUR-FU-10004270"/>
    <s v="Furniture"/>
    <s v="Furnishings"/>
    <s v="Executive Impressions 13&quot; Clairmont Wall Clock"/>
    <x v="5261"/>
    <n v="3"/>
    <n v="0.6"/>
    <n v="-10.961100000000002"/>
  </r>
  <r>
    <n v="8032"/>
    <s v="CA-2016-158806"/>
    <d v="2016-01-07T00:00:00"/>
    <d v="2016-01-11T00:00:00"/>
    <s v="Standard Class"/>
    <s v="NM-18520"/>
    <s v="Neoma Murray"/>
    <s v="Consumer"/>
    <s v="United States"/>
    <x v="112"/>
    <x v="5"/>
    <n v="79109"/>
    <s v="Central"/>
    <s v="OFF-PA-10004621"/>
    <s v="Office Supplies"/>
    <s v="Paper"/>
    <s v="Xerox 212"/>
    <x v="233"/>
    <n v="5"/>
    <n v="0.2"/>
    <n v="9.0719999999999992"/>
  </r>
  <r>
    <n v="8033"/>
    <s v="CA-2015-119690"/>
    <d v="2015-06-25T00:00:00"/>
    <d v="2015-06-28T00:00:00"/>
    <s v="First Class"/>
    <s v="MV-17485"/>
    <s v="Mark Van Huff"/>
    <s v="Consumer"/>
    <s v="United States"/>
    <x v="12"/>
    <x v="5"/>
    <n v="77041"/>
    <s v="Central"/>
    <s v="OFF-PA-10001019"/>
    <s v="Office Supplies"/>
    <s v="Paper"/>
    <s v="Xerox 1884"/>
    <x v="1107"/>
    <n v="3"/>
    <n v="0.2"/>
    <n v="16.183799999999998"/>
  </r>
  <r>
    <n v="8034"/>
    <s v="CA-2015-119690"/>
    <d v="2015-06-25T00:00:00"/>
    <d v="2015-06-28T00:00:00"/>
    <s v="First Class"/>
    <s v="MV-17485"/>
    <s v="Mark Van Huff"/>
    <s v="Consumer"/>
    <s v="United States"/>
    <x v="12"/>
    <x v="5"/>
    <n v="77041"/>
    <s v="Central"/>
    <s v="OFF-BI-10000201"/>
    <s v="Office Supplies"/>
    <s v="Binders"/>
    <s v="Avery Triangle Shaped Sheet Lifters, Black, 2/Pack"/>
    <x v="5262"/>
    <n v="2"/>
    <n v="0.8"/>
    <n v="-1.476"/>
  </r>
  <r>
    <n v="8035"/>
    <s v="CA-2015-119690"/>
    <d v="2015-06-25T00:00:00"/>
    <d v="2015-06-28T00:00:00"/>
    <s v="First Class"/>
    <s v="MV-17485"/>
    <s v="Mark Van Huff"/>
    <s v="Consumer"/>
    <s v="United States"/>
    <x v="12"/>
    <x v="5"/>
    <n v="77041"/>
    <s v="Central"/>
    <s v="FUR-FU-10004587"/>
    <s v="Furniture"/>
    <s v="Furnishings"/>
    <s v="GE General Use Halogen Bulbs, 100 Watts, 1 Bulb per Pack"/>
    <x v="5263"/>
    <n v="9"/>
    <n v="0.6"/>
    <n v="-20.730599999999995"/>
  </r>
  <r>
    <n v="8036"/>
    <s v="CA-2015-119690"/>
    <d v="2015-06-25T00:00:00"/>
    <d v="2015-06-28T00:00:00"/>
    <s v="First Class"/>
    <s v="MV-17485"/>
    <s v="Mark Van Huff"/>
    <s v="Consumer"/>
    <s v="United States"/>
    <x v="12"/>
    <x v="5"/>
    <n v="77041"/>
    <s v="Central"/>
    <s v="OFF-LA-10001613"/>
    <s v="Office Supplies"/>
    <s v="Labels"/>
    <s v="Avery File Folder Labels"/>
    <x v="877"/>
    <n v="2"/>
    <n v="0.2"/>
    <n v="1.6704000000000001"/>
  </r>
  <r>
    <n v="8037"/>
    <s v="CA-2015-153738"/>
    <d v="2015-09-20T00:00:00"/>
    <d v="2015-09-22T00:00:00"/>
    <s v="First Class"/>
    <s v="AG-10270"/>
    <s v="Alejandro Grove"/>
    <s v="Consumer"/>
    <s v="United States"/>
    <x v="104"/>
    <x v="31"/>
    <n v="1841"/>
    <s v="East"/>
    <s v="OFF-BI-10001308"/>
    <s v="Office Supplies"/>
    <s v="Binders"/>
    <s v="GBC Standard Plastic Binding Systems' Combs"/>
    <x v="1023"/>
    <n v="6"/>
    <n v="0"/>
    <n v="16.955999999999996"/>
  </r>
  <r>
    <n v="8038"/>
    <s v="CA-2017-169012"/>
    <d v="2017-07-10T00:00:00"/>
    <d v="2017-07-14T00:00:00"/>
    <s v="Standard Class"/>
    <s v="BF-11275"/>
    <s v="Beth Fritzler"/>
    <s v="Corporate"/>
    <s v="United States"/>
    <x v="38"/>
    <x v="32"/>
    <n v="31907"/>
    <s v="South"/>
    <s v="OFF-AP-10003278"/>
    <s v="Office Supplies"/>
    <s v="Appliances"/>
    <s v="Belkin 7-Outlet SurgeMaster Home Series"/>
    <x v="5264"/>
    <n v="3"/>
    <n v="0"/>
    <n v="10.896600000000003"/>
  </r>
  <r>
    <n v="8039"/>
    <s v="CA-2017-109393"/>
    <d v="2017-06-30T00:00:00"/>
    <d v="2017-07-02T00:00:00"/>
    <s v="Second Class"/>
    <s v="JC-15775"/>
    <s v="John Castell"/>
    <s v="Consumer"/>
    <s v="United States"/>
    <x v="1"/>
    <x v="1"/>
    <n v="90032"/>
    <s v="West"/>
    <s v="FUR-BO-10003966"/>
    <s v="Furniture"/>
    <s v="Bookcases"/>
    <s v="Sauder Facets Collection Library, Sky Alder Finish"/>
    <x v="2683"/>
    <n v="3"/>
    <n v="0.15"/>
    <n v="5.1293999999999755"/>
  </r>
  <r>
    <n v="8040"/>
    <s v="CA-2017-121489"/>
    <d v="2017-08-21T00:00:00"/>
    <d v="2017-08-25T00:00:00"/>
    <s v="Second Class"/>
    <s v="CM-11815"/>
    <s v="Candace McMahon"/>
    <s v="Corporate"/>
    <s v="United States"/>
    <x v="4"/>
    <x v="4"/>
    <n v="98115"/>
    <s v="West"/>
    <s v="FUR-CH-10004698"/>
    <s v="Furniture"/>
    <s v="Chairs"/>
    <s v="Padded Folding Chairs, Black, 4/Carton"/>
    <x v="340"/>
    <n v="6"/>
    <n v="0.2"/>
    <n v="38.870400000000018"/>
  </r>
  <r>
    <n v="8041"/>
    <s v="CA-2017-121489"/>
    <d v="2017-08-21T00:00:00"/>
    <d v="2017-08-25T00:00:00"/>
    <s v="Second Class"/>
    <s v="CM-11815"/>
    <s v="Candace McMahon"/>
    <s v="Corporate"/>
    <s v="United States"/>
    <x v="4"/>
    <x v="4"/>
    <n v="98115"/>
    <s v="West"/>
    <s v="OFF-ST-10000025"/>
    <s v="Office Supplies"/>
    <s v="Storage"/>
    <s v="Fellowes Stor/Drawer Steel Plus Storage Drawers"/>
    <x v="720"/>
    <n v="6"/>
    <n v="0"/>
    <n v="34.354799999999955"/>
  </r>
  <r>
    <n v="8042"/>
    <s v="CA-2017-121489"/>
    <d v="2017-08-21T00:00:00"/>
    <d v="2017-08-25T00:00:00"/>
    <s v="Second Class"/>
    <s v="CM-11815"/>
    <s v="Candace McMahon"/>
    <s v="Corporate"/>
    <s v="United States"/>
    <x v="4"/>
    <x v="4"/>
    <n v="98115"/>
    <s v="West"/>
    <s v="TEC-AC-10000682"/>
    <s v="Technology"/>
    <s v="Accessories"/>
    <s v="Kensington K72356US Mouse-in-a-Box USB Desktop Mouse"/>
    <x v="5265"/>
    <n v="2"/>
    <n v="0"/>
    <n v="11.613"/>
  </r>
  <r>
    <n v="8043"/>
    <s v="US-2017-133081"/>
    <d v="2017-03-11T00:00:00"/>
    <d v="2017-03-15T00:00:00"/>
    <s v="Standard Class"/>
    <s v="PV-18985"/>
    <s v="Paul Van Hugh"/>
    <s v="Home Office"/>
    <s v="United States"/>
    <x v="471"/>
    <x v="31"/>
    <n v="2138"/>
    <s v="East"/>
    <s v="TEC-AC-10001772"/>
    <s v="Technology"/>
    <s v="Accessories"/>
    <s v="Memorex Mini Travel Drive 16 GB USB 2.0 Flash Drive"/>
    <x v="433"/>
    <n v="4"/>
    <n v="0"/>
    <n v="24.913200000000003"/>
  </r>
  <r>
    <n v="8044"/>
    <s v="US-2017-133081"/>
    <d v="2017-03-11T00:00:00"/>
    <d v="2017-03-15T00:00:00"/>
    <s v="Standard Class"/>
    <s v="PV-18985"/>
    <s v="Paul Van Hugh"/>
    <s v="Home Office"/>
    <s v="United States"/>
    <x v="471"/>
    <x v="31"/>
    <n v="2138"/>
    <s v="East"/>
    <s v="FUR-FU-10001379"/>
    <s v="Furniture"/>
    <s v="Furnishings"/>
    <s v="Executive Impressions 16-1/2&quot; Circular Wall Clock"/>
    <x v="4111"/>
    <n v="1"/>
    <n v="0"/>
    <n v="11.756800000000002"/>
  </r>
  <r>
    <n v="8045"/>
    <s v="CA-2017-165008"/>
    <d v="2017-09-15T00:00:00"/>
    <d v="2017-09-17T00:00:00"/>
    <s v="Second Class"/>
    <s v="DO-13645"/>
    <s v="Doug O'Connell"/>
    <s v="Consumer"/>
    <s v="United States"/>
    <x v="288"/>
    <x v="7"/>
    <n v="84106"/>
    <s v="West"/>
    <s v="OFF-BI-10002794"/>
    <s v="Office Supplies"/>
    <s v="Binders"/>
    <s v="Avery Trapezoid Ring Binder, 3&quot; Capacity, Black, 1040 sheets"/>
    <x v="5266"/>
    <n v="9"/>
    <n v="0.2"/>
    <n v="106.95779999999998"/>
  </r>
  <r>
    <n v="8046"/>
    <s v="CA-2016-145611"/>
    <d v="2016-09-20T00:00:00"/>
    <d v="2016-09-24T00:00:00"/>
    <s v="Standard Class"/>
    <s v="HA-14905"/>
    <s v="Helen Abelman"/>
    <s v="Consumer"/>
    <s v="United States"/>
    <x v="20"/>
    <x v="15"/>
    <n v="10035"/>
    <s v="East"/>
    <s v="OFF-AP-10001005"/>
    <s v="Office Supplies"/>
    <s v="Appliances"/>
    <s v="Honeywell Quietcare HEPA Air Cleaner"/>
    <x v="5267"/>
    <n v="5"/>
    <n v="0"/>
    <n v="129.77249999999998"/>
  </r>
  <r>
    <n v="8047"/>
    <s v="CA-2016-113600"/>
    <d v="2016-12-15T00:00:00"/>
    <d v="2016-12-17T00:00:00"/>
    <s v="Second Class"/>
    <s v="SH-20395"/>
    <s v="Shahid Hopkins"/>
    <s v="Consumer"/>
    <s v="United States"/>
    <x v="191"/>
    <x v="24"/>
    <n v="44221"/>
    <s v="East"/>
    <s v="OFF-BI-10000201"/>
    <s v="Office Supplies"/>
    <s v="Binders"/>
    <s v="Avery Triangle Shaped Sheet Lifters, Black, 2/Pack"/>
    <x v="3631"/>
    <n v="3"/>
    <n v="0.7"/>
    <n v="-1.4760000000000004"/>
  </r>
  <r>
    <n v="8048"/>
    <s v="CA-2017-130834"/>
    <d v="2017-11-03T00:00:00"/>
    <d v="2017-11-06T00:00:00"/>
    <s v="Second Class"/>
    <s v="JM-16195"/>
    <s v="Justin MacKendrick"/>
    <s v="Consumer"/>
    <s v="United States"/>
    <x v="40"/>
    <x v="3"/>
    <n v="28403"/>
    <s v="South"/>
    <s v="OFF-PA-10003673"/>
    <s v="Office Supplies"/>
    <s v="Paper"/>
    <s v="Strathmore Photo Mount Cards"/>
    <x v="3965"/>
    <n v="3"/>
    <n v="0.2"/>
    <n v="5.2883999999999984"/>
  </r>
  <r>
    <n v="8049"/>
    <s v="CA-2016-168543"/>
    <d v="2016-07-03T00:00:00"/>
    <d v="2016-07-07T00:00:00"/>
    <s v="Standard Class"/>
    <s v="DK-13225"/>
    <s v="Dean Katz"/>
    <s v="Corporate"/>
    <s v="United States"/>
    <x v="20"/>
    <x v="15"/>
    <n v="10035"/>
    <s v="East"/>
    <s v="OFF-AP-10000938"/>
    <s v="Office Supplies"/>
    <s v="Appliances"/>
    <s v="Avanti 1.7 Cu. Ft. Refrigerator"/>
    <x v="3828"/>
    <n v="7"/>
    <n v="0"/>
    <n v="197.92079999999999"/>
  </r>
  <r>
    <n v="8050"/>
    <s v="CA-2014-144974"/>
    <d v="2014-09-26T00:00:00"/>
    <d v="2014-09-30T00:00:00"/>
    <s v="Standard Class"/>
    <s v="CM-12715"/>
    <s v="Craig Molinari"/>
    <s v="Corporate"/>
    <s v="United States"/>
    <x v="10"/>
    <x v="9"/>
    <n v="19140"/>
    <s v="East"/>
    <s v="OFF-BI-10003274"/>
    <s v="Office Supplies"/>
    <s v="Binders"/>
    <s v="Avery Durable Slant Ring Binders, No Labels"/>
    <x v="3649"/>
    <n v="5"/>
    <n v="0.7"/>
    <n v="-4.577"/>
  </r>
  <r>
    <n v="8051"/>
    <s v="CA-2014-144974"/>
    <d v="2014-09-26T00:00:00"/>
    <d v="2014-09-30T00:00:00"/>
    <s v="Standard Class"/>
    <s v="CM-12715"/>
    <s v="Craig Molinari"/>
    <s v="Corporate"/>
    <s v="United States"/>
    <x v="10"/>
    <x v="9"/>
    <n v="19140"/>
    <s v="East"/>
    <s v="FUR-FU-10001095"/>
    <s v="Furniture"/>
    <s v="Furnishings"/>
    <s v="DAX Black Cherry Wood-Tone Poster Frame"/>
    <x v="4571"/>
    <n v="1"/>
    <n v="0.2"/>
    <n v="4.7664"/>
  </r>
  <r>
    <n v="8052"/>
    <s v="CA-2014-144974"/>
    <d v="2014-09-26T00:00:00"/>
    <d v="2014-09-30T00:00:00"/>
    <s v="Standard Class"/>
    <s v="CM-12715"/>
    <s v="Craig Molinari"/>
    <s v="Corporate"/>
    <s v="United States"/>
    <x v="10"/>
    <x v="9"/>
    <n v="19140"/>
    <s v="East"/>
    <s v="OFF-AP-10001492"/>
    <s v="Office Supplies"/>
    <s v="Appliances"/>
    <s v="Acco Six-Outlet Power Strip, 4' Cord Length"/>
    <x v="3101"/>
    <n v="6"/>
    <n v="0.2"/>
    <n v="3.1032000000000011"/>
  </r>
  <r>
    <n v="8053"/>
    <s v="CA-2014-109904"/>
    <d v="2014-07-14T00:00:00"/>
    <d v="2014-07-17T00:00:00"/>
    <s v="Second Class"/>
    <s v="BF-10975"/>
    <s v="Barbara Fisher"/>
    <s v="Corporate"/>
    <s v="United States"/>
    <x v="20"/>
    <x v="15"/>
    <n v="10009"/>
    <s v="East"/>
    <s v="OFF-AR-10004999"/>
    <s v="Office Supplies"/>
    <s v="Art"/>
    <s v="Newell 315"/>
    <x v="1465"/>
    <n v="3"/>
    <n v="0"/>
    <n v="4.4850000000000003"/>
  </r>
  <r>
    <n v="8054"/>
    <s v="CA-2017-152205"/>
    <d v="2017-09-28T00:00:00"/>
    <d v="2017-10-05T00:00:00"/>
    <s v="Standard Class"/>
    <s v="SF-20965"/>
    <s v="Sylvia Foulston"/>
    <s v="Corporate"/>
    <s v="United States"/>
    <x v="10"/>
    <x v="9"/>
    <n v="19134"/>
    <s v="East"/>
    <s v="OFF-BI-10004094"/>
    <s v="Office Supplies"/>
    <s v="Binders"/>
    <s v="GBC Standard Plastic Binding Systems Combs"/>
    <x v="5268"/>
    <n v="1"/>
    <n v="0.7"/>
    <n v="-1.8584999999999994"/>
  </r>
  <r>
    <n v="8055"/>
    <s v="CA-2015-121188"/>
    <d v="2015-08-28T00:00:00"/>
    <d v="2015-09-04T00:00:00"/>
    <s v="Standard Class"/>
    <s v="CB-12025"/>
    <s v="Cassandra Brandow"/>
    <s v="Consumer"/>
    <s v="United States"/>
    <x v="1"/>
    <x v="1"/>
    <n v="90049"/>
    <s v="West"/>
    <s v="OFF-ST-10001490"/>
    <s v="Office Supplies"/>
    <s v="Storage"/>
    <s v="Hot File 7-Pocket, Floor Stand"/>
    <x v="5269"/>
    <n v="5"/>
    <n v="0"/>
    <n v="267.70499999999993"/>
  </r>
  <r>
    <n v="8056"/>
    <s v="CA-2015-121188"/>
    <d v="2015-08-28T00:00:00"/>
    <d v="2015-09-04T00:00:00"/>
    <s v="Standard Class"/>
    <s v="CB-12025"/>
    <s v="Cassandra Brandow"/>
    <s v="Consumer"/>
    <s v="United States"/>
    <x v="1"/>
    <x v="1"/>
    <n v="90049"/>
    <s v="West"/>
    <s v="FUR-BO-10004695"/>
    <s v="Furniture"/>
    <s v="Bookcases"/>
    <s v="O'Sullivan 2-Door Barrister Bookcase in Odessa Pine"/>
    <x v="1496"/>
    <n v="2"/>
    <n v="0.15"/>
    <n v="28.956799999999973"/>
  </r>
  <r>
    <n v="8057"/>
    <s v="CA-2015-121188"/>
    <d v="2015-08-28T00:00:00"/>
    <d v="2015-09-04T00:00:00"/>
    <s v="Standard Class"/>
    <s v="CB-12025"/>
    <s v="Cassandra Brandow"/>
    <s v="Consumer"/>
    <s v="United States"/>
    <x v="1"/>
    <x v="1"/>
    <n v="90049"/>
    <s v="West"/>
    <s v="OFF-ST-10000736"/>
    <s v="Office Supplies"/>
    <s v="Storage"/>
    <s v="Carina Double Wide Media Storage Towers in Natural &amp; Black"/>
    <x v="5270"/>
    <n v="9"/>
    <n v="0"/>
    <n v="29.152799999999971"/>
  </r>
  <r>
    <n v="8058"/>
    <s v="CA-2015-121188"/>
    <d v="2015-08-28T00:00:00"/>
    <d v="2015-09-04T00:00:00"/>
    <s v="Standard Class"/>
    <s v="CB-12025"/>
    <s v="Cassandra Brandow"/>
    <s v="Consumer"/>
    <s v="United States"/>
    <x v="1"/>
    <x v="1"/>
    <n v="90049"/>
    <s v="West"/>
    <s v="OFF-BI-10001617"/>
    <s v="Office Supplies"/>
    <s v="Binders"/>
    <s v="GBC Wire Binding Combs"/>
    <x v="5271"/>
    <n v="5"/>
    <n v="0.2"/>
    <n v="13.959"/>
  </r>
  <r>
    <n v="8059"/>
    <s v="CA-2015-121188"/>
    <d v="2015-08-28T00:00:00"/>
    <d v="2015-09-04T00:00:00"/>
    <s v="Standard Class"/>
    <s v="CB-12025"/>
    <s v="Cassandra Brandow"/>
    <s v="Consumer"/>
    <s v="United States"/>
    <x v="1"/>
    <x v="1"/>
    <n v="90049"/>
    <s v="West"/>
    <s v="TEC-PH-10003589"/>
    <s v="Technology"/>
    <s v="Phones"/>
    <s v="invisibleSHIELD by ZAGG Smudge-Free Screen Protector"/>
    <x v="752"/>
    <n v="3"/>
    <n v="0.2"/>
    <n v="15.111599999999999"/>
  </r>
  <r>
    <n v="8060"/>
    <s v="CA-2015-121188"/>
    <d v="2015-08-28T00:00:00"/>
    <d v="2015-09-04T00:00:00"/>
    <s v="Standard Class"/>
    <s v="CB-12025"/>
    <s v="Cassandra Brandow"/>
    <s v="Consumer"/>
    <s v="United States"/>
    <x v="1"/>
    <x v="1"/>
    <n v="90049"/>
    <s v="West"/>
    <s v="FUR-FU-10003981"/>
    <s v="Furniture"/>
    <s v="Furnishings"/>
    <s v="Eldon Wave Desk Accessories"/>
    <x v="1353"/>
    <n v="2"/>
    <n v="0"/>
    <n v="1.7472000000000003"/>
  </r>
  <r>
    <n v="8061"/>
    <s v="CA-2015-156013"/>
    <d v="2015-09-20T00:00:00"/>
    <d v="2015-09-26T00:00:00"/>
    <s v="Standard Class"/>
    <s v="TC-20980"/>
    <s v="Tamara Chand"/>
    <s v="Corporate"/>
    <s v="United States"/>
    <x v="85"/>
    <x v="15"/>
    <n v="11561"/>
    <s v="East"/>
    <s v="OFF-PA-10001970"/>
    <s v="Office Supplies"/>
    <s v="Paper"/>
    <s v="Xerox 1881"/>
    <x v="3733"/>
    <n v="5"/>
    <n v="0"/>
    <n v="28.857999999999997"/>
  </r>
  <r>
    <n v="8062"/>
    <s v="CA-2015-156013"/>
    <d v="2015-09-20T00:00:00"/>
    <d v="2015-09-26T00:00:00"/>
    <s v="Standard Class"/>
    <s v="TC-20980"/>
    <s v="Tamara Chand"/>
    <s v="Corporate"/>
    <s v="United States"/>
    <x v="85"/>
    <x v="15"/>
    <n v="11561"/>
    <s v="East"/>
    <s v="OFF-BI-10002437"/>
    <s v="Office Supplies"/>
    <s v="Binders"/>
    <s v="Recycled Premium Regency Composition Covers"/>
    <x v="671"/>
    <n v="2"/>
    <n v="0.2"/>
    <n v="8.8623999999999992"/>
  </r>
  <r>
    <n v="8063"/>
    <s v="CA-2016-132997"/>
    <d v="2016-11-07T00:00:00"/>
    <d v="2016-11-09T00:00:00"/>
    <s v="First Class"/>
    <s v="LW-17215"/>
    <s v="Luke Weiss"/>
    <s v="Consumer"/>
    <s v="United States"/>
    <x v="30"/>
    <x v="15"/>
    <n v="14609"/>
    <s v="East"/>
    <s v="TEC-PH-10000586"/>
    <s v="Technology"/>
    <s v="Phones"/>
    <s v="AT&amp;T SB67148 SynJ"/>
    <x v="2392"/>
    <n v="4"/>
    <n v="0"/>
    <n v="71.269200000000012"/>
  </r>
  <r>
    <n v="8064"/>
    <s v="CA-2016-132997"/>
    <d v="2016-11-07T00:00:00"/>
    <d v="2016-11-09T00:00:00"/>
    <s v="First Class"/>
    <s v="LW-17215"/>
    <s v="Luke Weiss"/>
    <s v="Consumer"/>
    <s v="United States"/>
    <x v="30"/>
    <x v="15"/>
    <n v="14609"/>
    <s v="East"/>
    <s v="TEC-PH-10003811"/>
    <s v="Technology"/>
    <s v="Phones"/>
    <s v="Jabra Supreme Plus Driver Edition Headset"/>
    <x v="1911"/>
    <n v="3"/>
    <n v="0"/>
    <n v="100.7916"/>
  </r>
  <r>
    <n v="8065"/>
    <s v="CA-2016-132997"/>
    <d v="2016-11-07T00:00:00"/>
    <d v="2016-11-09T00:00:00"/>
    <s v="First Class"/>
    <s v="LW-17215"/>
    <s v="Luke Weiss"/>
    <s v="Consumer"/>
    <s v="United States"/>
    <x v="30"/>
    <x v="15"/>
    <n v="14609"/>
    <s v="East"/>
    <s v="OFF-PA-10004983"/>
    <s v="Office Supplies"/>
    <s v="Paper"/>
    <s v="Xerox 23"/>
    <x v="91"/>
    <n v="2"/>
    <n v="0"/>
    <n v="6.2208000000000006"/>
  </r>
  <r>
    <n v="8066"/>
    <s v="CA-2016-132997"/>
    <d v="2016-11-07T00:00:00"/>
    <d v="2016-11-09T00:00:00"/>
    <s v="First Class"/>
    <s v="LW-17215"/>
    <s v="Luke Weiss"/>
    <s v="Consumer"/>
    <s v="United States"/>
    <x v="30"/>
    <x v="15"/>
    <n v="14609"/>
    <s v="East"/>
    <s v="OFF-ST-10003479"/>
    <s v="Office Supplies"/>
    <s v="Storage"/>
    <s v="Eldon Base for stackable storage shelf, platinum"/>
    <x v="5272"/>
    <n v="3"/>
    <n v="0"/>
    <n v="5.8409999999999869"/>
  </r>
  <r>
    <n v="8067"/>
    <s v="CA-2016-132997"/>
    <d v="2016-11-07T00:00:00"/>
    <d v="2016-11-09T00:00:00"/>
    <s v="First Class"/>
    <s v="LW-17215"/>
    <s v="Luke Weiss"/>
    <s v="Consumer"/>
    <s v="United States"/>
    <x v="30"/>
    <x v="15"/>
    <n v="14609"/>
    <s v="East"/>
    <s v="OFF-BI-10004318"/>
    <s v="Office Supplies"/>
    <s v="Binders"/>
    <s v="Ibico EB-19 Dual Function Manual Binding System"/>
    <x v="4795"/>
    <n v="2"/>
    <n v="0.2"/>
    <n v="89.954799999999992"/>
  </r>
  <r>
    <n v="8068"/>
    <s v="US-2015-160563"/>
    <d v="2015-10-20T00:00:00"/>
    <d v="2015-10-24T00:00:00"/>
    <s v="Standard Class"/>
    <s v="NS-18640"/>
    <s v="Noel Staavos"/>
    <s v="Corporate"/>
    <s v="United States"/>
    <x v="8"/>
    <x v="1"/>
    <n v="94109"/>
    <s v="West"/>
    <s v="TEC-AC-10002567"/>
    <s v="Technology"/>
    <s v="Accessories"/>
    <s v="Logitech G602 Wireless Gaming Mouse"/>
    <x v="764"/>
    <n v="3"/>
    <n v="0"/>
    <n v="86.389199999999988"/>
  </r>
  <r>
    <n v="8069"/>
    <s v="US-2015-160563"/>
    <d v="2015-10-20T00:00:00"/>
    <d v="2015-10-24T00:00:00"/>
    <s v="Standard Class"/>
    <s v="NS-18640"/>
    <s v="Noel Staavos"/>
    <s v="Corporate"/>
    <s v="United States"/>
    <x v="8"/>
    <x v="1"/>
    <n v="94109"/>
    <s v="West"/>
    <s v="FUR-FU-10001731"/>
    <s v="Furniture"/>
    <s v="Furnishings"/>
    <s v="Acrylic Self-Standing Desk Frames"/>
    <x v="2003"/>
    <n v="6"/>
    <n v="0"/>
    <n v="6.0876000000000001"/>
  </r>
  <r>
    <n v="8070"/>
    <s v="CA-2017-151750"/>
    <d v="2017-01-01T00:00:00"/>
    <d v="2017-01-05T00:00:00"/>
    <s v="Standard Class"/>
    <s v="JM-15250"/>
    <s v="Janet Martin"/>
    <s v="Consumer"/>
    <s v="United States"/>
    <x v="114"/>
    <x v="5"/>
    <n v="77340"/>
    <s v="Central"/>
    <s v="OFF-ST-10002743"/>
    <s v="Office Supplies"/>
    <s v="Storage"/>
    <s v="SAFCO Boltless Steel Shelving"/>
    <x v="5273"/>
    <n v="5"/>
    <n v="0.2"/>
    <n v="-107.95800000000004"/>
  </r>
  <r>
    <n v="8071"/>
    <s v="CA-2017-151750"/>
    <d v="2017-01-01T00:00:00"/>
    <d v="2017-01-05T00:00:00"/>
    <s v="Standard Class"/>
    <s v="JM-15250"/>
    <s v="Janet Martin"/>
    <s v="Consumer"/>
    <s v="United States"/>
    <x v="114"/>
    <x v="5"/>
    <n v="77340"/>
    <s v="Central"/>
    <s v="FUR-FU-10002116"/>
    <s v="Furniture"/>
    <s v="Furnishings"/>
    <s v="Tenex Carpeted, Granite-Look or Clear Contemporary Contour Shape Chair Mats"/>
    <x v="5274"/>
    <n v="5"/>
    <n v="0.6"/>
    <n v="-187.38150000000002"/>
  </r>
  <r>
    <n v="8072"/>
    <s v="CA-2017-151750"/>
    <d v="2017-01-01T00:00:00"/>
    <d v="2017-01-05T00:00:00"/>
    <s v="Standard Class"/>
    <s v="JM-15250"/>
    <s v="Janet Martin"/>
    <s v="Consumer"/>
    <s v="United States"/>
    <x v="114"/>
    <x v="5"/>
    <n v="77340"/>
    <s v="Central"/>
    <s v="FUR-CH-10003199"/>
    <s v="Furniture"/>
    <s v="Chairs"/>
    <s v="Office Star - Contemporary Task Swivel Chair"/>
    <x v="5275"/>
    <n v="4"/>
    <n v="0.3"/>
    <n v="-26.635199999999998"/>
  </r>
  <r>
    <n v="8073"/>
    <s v="CA-2017-151750"/>
    <d v="2017-01-01T00:00:00"/>
    <d v="2017-01-05T00:00:00"/>
    <s v="Standard Class"/>
    <s v="JM-15250"/>
    <s v="Janet Martin"/>
    <s v="Consumer"/>
    <s v="United States"/>
    <x v="114"/>
    <x v="5"/>
    <n v="77340"/>
    <s v="Central"/>
    <s v="OFF-AR-10003158"/>
    <s v="Office Supplies"/>
    <s v="Art"/>
    <s v="Fluorescent Highlighters by Dixon"/>
    <x v="5276"/>
    <n v="4"/>
    <n v="0.2"/>
    <n v="2.2287999999999988"/>
  </r>
  <r>
    <n v="8074"/>
    <s v="CA-2017-151750"/>
    <d v="2017-01-01T00:00:00"/>
    <d v="2017-01-05T00:00:00"/>
    <s v="Standard Class"/>
    <s v="JM-15250"/>
    <s v="Janet Martin"/>
    <s v="Consumer"/>
    <s v="United States"/>
    <x v="114"/>
    <x v="5"/>
    <n v="77340"/>
    <s v="Central"/>
    <s v="OFF-BI-10000301"/>
    <s v="Office Supplies"/>
    <s v="Binders"/>
    <s v="GBC Instant Report Kit"/>
    <x v="5277"/>
    <n v="5"/>
    <n v="0.8"/>
    <n v="-9.7050000000000018"/>
  </r>
  <r>
    <n v="8075"/>
    <s v="CA-2017-151750"/>
    <d v="2017-01-01T00:00:00"/>
    <d v="2017-01-05T00:00:00"/>
    <s v="Standard Class"/>
    <s v="JM-15250"/>
    <s v="Janet Martin"/>
    <s v="Consumer"/>
    <s v="United States"/>
    <x v="114"/>
    <x v="5"/>
    <n v="77340"/>
    <s v="Central"/>
    <s v="OFF-BI-10000343"/>
    <s v="Office Supplies"/>
    <s v="Binders"/>
    <s v="Pressboard Covers with Storage Hooks, 9 1/2&quot; x 11&quot;, Light Blue"/>
    <x v="5278"/>
    <n v="14"/>
    <n v="0.8"/>
    <n v="-22.684200000000004"/>
  </r>
  <r>
    <n v="8076"/>
    <s v="CA-2017-151750"/>
    <d v="2017-01-01T00:00:00"/>
    <d v="2017-01-05T00:00:00"/>
    <s v="Standard Class"/>
    <s v="JM-15250"/>
    <s v="Janet Martin"/>
    <s v="Consumer"/>
    <s v="United States"/>
    <x v="114"/>
    <x v="5"/>
    <n v="77340"/>
    <s v="Central"/>
    <s v="OFF-AP-10004708"/>
    <s v="Office Supplies"/>
    <s v="Appliances"/>
    <s v="Fellowes Superior 10 Outlet Split Surge Protector"/>
    <x v="5279"/>
    <n v="2"/>
    <n v="0.8"/>
    <n v="-38.821200000000012"/>
  </r>
  <r>
    <n v="8077"/>
    <s v="CA-2015-106187"/>
    <d v="2015-06-23T00:00:00"/>
    <d v="2015-06-29T00:00:00"/>
    <s v="Standard Class"/>
    <s v="RF-19345"/>
    <s v="Randy Ferguson"/>
    <s v="Corporate"/>
    <s v="United States"/>
    <x v="502"/>
    <x v="32"/>
    <n v="30344"/>
    <s v="South"/>
    <s v="FUR-FU-10000794"/>
    <s v="Furniture"/>
    <s v="Furnishings"/>
    <s v="Eldon Stackable Tray, Side-Load, Legal, Smoke"/>
    <x v="1877"/>
    <n v="3"/>
    <n v="0"/>
    <n v="9.3227999999999991"/>
  </r>
  <r>
    <n v="8078"/>
    <s v="CA-2015-106187"/>
    <d v="2015-06-23T00:00:00"/>
    <d v="2015-06-29T00:00:00"/>
    <s v="Standard Class"/>
    <s v="RF-19345"/>
    <s v="Randy Ferguson"/>
    <s v="Corporate"/>
    <s v="United States"/>
    <x v="502"/>
    <x v="32"/>
    <n v="30344"/>
    <s v="South"/>
    <s v="OFF-BI-10004519"/>
    <s v="Office Supplies"/>
    <s v="Binders"/>
    <s v="GBC DocuBind P100 Manual Binding Machine"/>
    <x v="5280"/>
    <n v="1"/>
    <n v="0"/>
    <n v="74.690999999999988"/>
  </r>
  <r>
    <n v="8079"/>
    <s v="CA-2015-106187"/>
    <d v="2015-06-23T00:00:00"/>
    <d v="2015-06-29T00:00:00"/>
    <s v="Standard Class"/>
    <s v="RF-19345"/>
    <s v="Randy Ferguson"/>
    <s v="Corporate"/>
    <s v="United States"/>
    <x v="502"/>
    <x v="32"/>
    <n v="30344"/>
    <s v="South"/>
    <s v="TEC-AC-10001590"/>
    <s v="Technology"/>
    <s v="Accessories"/>
    <s v="Dell Slim USB Multimedia Keyboard"/>
    <x v="5281"/>
    <n v="3"/>
    <n v="0"/>
    <n v="18"/>
  </r>
  <r>
    <n v="8080"/>
    <s v="US-2016-164945"/>
    <d v="2016-11-22T00:00:00"/>
    <d v="2016-11-27T00:00:00"/>
    <s v="Standard Class"/>
    <s v="CA-12055"/>
    <s v="Cathy Armstrong"/>
    <s v="Home Office"/>
    <s v="United States"/>
    <x v="20"/>
    <x v="15"/>
    <n v="10009"/>
    <s v="East"/>
    <s v="OFF-BI-10001524"/>
    <s v="Office Supplies"/>
    <s v="Binders"/>
    <s v="GBC Premium Transparent Covers with Diagonal Lined Pattern"/>
    <x v="5282"/>
    <n v="8"/>
    <n v="0.2"/>
    <n v="46.99519999999999"/>
  </r>
  <r>
    <n v="8081"/>
    <s v="CA-2015-150714"/>
    <d v="2015-10-26T00:00:00"/>
    <d v="2015-11-01T00:00:00"/>
    <s v="Standard Class"/>
    <s v="KH-16690"/>
    <s v="Kristen Hastings"/>
    <s v="Corporate"/>
    <s v="United States"/>
    <x v="24"/>
    <x v="21"/>
    <n v="97477"/>
    <s v="West"/>
    <s v="OFF-LA-10001474"/>
    <s v="Office Supplies"/>
    <s v="Labels"/>
    <s v="Avery 477"/>
    <x v="5283"/>
    <n v="6"/>
    <n v="0.2"/>
    <n v="47.626799999999996"/>
  </r>
  <r>
    <n v="8082"/>
    <s v="CA-2015-150714"/>
    <d v="2015-10-26T00:00:00"/>
    <d v="2015-11-01T00:00:00"/>
    <s v="Standard Class"/>
    <s v="KH-16690"/>
    <s v="Kristen Hastings"/>
    <s v="Corporate"/>
    <s v="United States"/>
    <x v="24"/>
    <x v="21"/>
    <n v="97477"/>
    <s v="West"/>
    <s v="OFF-PA-10001497"/>
    <s v="Office Supplies"/>
    <s v="Paper"/>
    <s v="Xerox 1914"/>
    <x v="576"/>
    <n v="3"/>
    <n v="0.2"/>
    <n v="47.815200000000004"/>
  </r>
  <r>
    <n v="8083"/>
    <s v="CA-2015-150714"/>
    <d v="2015-10-26T00:00:00"/>
    <d v="2015-11-01T00:00:00"/>
    <s v="Standard Class"/>
    <s v="KH-16690"/>
    <s v="Kristen Hastings"/>
    <s v="Corporate"/>
    <s v="United States"/>
    <x v="24"/>
    <x v="21"/>
    <n v="97477"/>
    <s v="West"/>
    <s v="OFF-AP-10003287"/>
    <s v="Office Supplies"/>
    <s v="Appliances"/>
    <s v="Tripp Lite TLP810NET Broadband Surge for Modem/Fax"/>
    <x v="5284"/>
    <n v="5"/>
    <n v="0.2"/>
    <n v="20.387999999999998"/>
  </r>
  <r>
    <n v="8084"/>
    <s v="CA-2015-150714"/>
    <d v="2015-10-26T00:00:00"/>
    <d v="2015-11-01T00:00:00"/>
    <s v="Standard Class"/>
    <s v="KH-16690"/>
    <s v="Kristen Hastings"/>
    <s v="Corporate"/>
    <s v="United States"/>
    <x v="24"/>
    <x v="21"/>
    <n v="97477"/>
    <s v="West"/>
    <s v="OFF-BI-10002982"/>
    <s v="Office Supplies"/>
    <s v="Binders"/>
    <s v="Avery Self-Adhesive Photo Pockets for Polaroid Photos"/>
    <x v="4459"/>
    <n v="7"/>
    <n v="0.7"/>
    <n v="-10.487400000000001"/>
  </r>
  <r>
    <n v="8085"/>
    <s v="CA-2015-150714"/>
    <d v="2015-10-26T00:00:00"/>
    <d v="2015-11-01T00:00:00"/>
    <s v="Standard Class"/>
    <s v="KH-16690"/>
    <s v="Kristen Hastings"/>
    <s v="Corporate"/>
    <s v="United States"/>
    <x v="24"/>
    <x v="21"/>
    <n v="97477"/>
    <s v="West"/>
    <s v="OFF-ST-10001809"/>
    <s v="Office Supplies"/>
    <s v="Storage"/>
    <s v="Fellowes Officeware Wire Shelving"/>
    <x v="5285"/>
    <n v="10"/>
    <n v="0.2"/>
    <n v="-161.69400000000005"/>
  </r>
  <r>
    <n v="8086"/>
    <s v="CA-2016-105753"/>
    <d v="2016-10-20T00:00:00"/>
    <d v="2016-10-26T00:00:00"/>
    <s v="Standard Class"/>
    <s v="LC-16960"/>
    <s v="Lindsay Castell"/>
    <s v="Home Office"/>
    <s v="United States"/>
    <x v="81"/>
    <x v="17"/>
    <n v="22204"/>
    <s v="South"/>
    <s v="FUR-FU-10000246"/>
    <s v="Furniture"/>
    <s v="Furnishings"/>
    <s v="Aluminum Document Frame"/>
    <x v="5286"/>
    <n v="5"/>
    <n v="0"/>
    <n v="18.329999999999991"/>
  </r>
  <r>
    <n v="8087"/>
    <s v="CA-2017-120894"/>
    <d v="2017-04-28T00:00:00"/>
    <d v="2017-05-02T00:00:00"/>
    <s v="Standard Class"/>
    <s v="JL-15130"/>
    <s v="Jack Lebron"/>
    <s v="Consumer"/>
    <s v="United States"/>
    <x v="40"/>
    <x v="3"/>
    <n v="28403"/>
    <s v="South"/>
    <s v="OFF-AP-10000252"/>
    <s v="Office Supplies"/>
    <s v="Appliances"/>
    <s v="Harmony HEPA Quiet Air Purifiers"/>
    <x v="5287"/>
    <n v="3"/>
    <n v="0.2"/>
    <n v="5.2650000000000006"/>
  </r>
  <r>
    <n v="8088"/>
    <s v="CA-2016-106621"/>
    <d v="2016-09-29T00:00:00"/>
    <d v="2016-10-01T00:00:00"/>
    <s v="Second Class"/>
    <s v="DM-12955"/>
    <s v="Dario Medina"/>
    <s v="Corporate"/>
    <s v="United States"/>
    <x v="420"/>
    <x v="16"/>
    <n v="85364"/>
    <s v="West"/>
    <s v="OFF-AR-10002375"/>
    <s v="Office Supplies"/>
    <s v="Art"/>
    <s v="Newell 351"/>
    <x v="5288"/>
    <n v="4"/>
    <n v="0.2"/>
    <n v="1.1807999999999983"/>
  </r>
  <r>
    <n v="8089"/>
    <s v="CA-2015-107020"/>
    <d v="2015-07-10T00:00:00"/>
    <d v="2015-07-14T00:00:00"/>
    <s v="Standard Class"/>
    <s v="MV-18190"/>
    <s v="Mike Vittorini"/>
    <s v="Consumer"/>
    <s v="United States"/>
    <x v="272"/>
    <x v="1"/>
    <n v="92404"/>
    <s v="West"/>
    <s v="OFF-BI-10003719"/>
    <s v="Office Supplies"/>
    <s v="Binders"/>
    <s v="Large Capacity Hanging Post Binders"/>
    <x v="3089"/>
    <n v="2"/>
    <n v="0.2"/>
    <n v="12.973999999999997"/>
  </r>
  <r>
    <n v="8090"/>
    <s v="US-2015-117492"/>
    <d v="2015-08-07T00:00:00"/>
    <d v="2015-08-09T00:00:00"/>
    <s v="First Class"/>
    <s v="NS-18640"/>
    <s v="Noel Staavos"/>
    <s v="Corporate"/>
    <s v="United States"/>
    <x v="248"/>
    <x v="39"/>
    <n v="21215"/>
    <s v="East"/>
    <s v="OFF-AP-10001492"/>
    <s v="Office Supplies"/>
    <s v="Appliances"/>
    <s v="Acco Six-Outlet Power Strip, 4' Cord Length"/>
    <x v="5289"/>
    <n v="9"/>
    <n v="0"/>
    <n v="20.1708"/>
  </r>
  <r>
    <n v="8091"/>
    <s v="CA-2014-101392"/>
    <d v="2014-12-07T00:00:00"/>
    <d v="2014-12-13T00:00:00"/>
    <s v="Standard Class"/>
    <s v="AS-10630"/>
    <s v="Ann Steele"/>
    <s v="Home Office"/>
    <s v="United States"/>
    <x v="4"/>
    <x v="4"/>
    <n v="98103"/>
    <s v="West"/>
    <s v="OFF-ST-10000532"/>
    <s v="Office Supplies"/>
    <s v="Storage"/>
    <s v="Advantus Rolling Drawer Organizers"/>
    <x v="5290"/>
    <n v="7"/>
    <n v="0"/>
    <n v="70.033599999999993"/>
  </r>
  <r>
    <n v="8092"/>
    <s v="CA-2015-127502"/>
    <d v="2015-12-10T00:00:00"/>
    <d v="2015-12-14T00:00:00"/>
    <s v="Standard Class"/>
    <s v="MT-17815"/>
    <s v="Meg Tillman"/>
    <s v="Consumer"/>
    <s v="United States"/>
    <x v="8"/>
    <x v="1"/>
    <n v="94110"/>
    <s v="West"/>
    <s v="OFF-LA-10001613"/>
    <s v="Office Supplies"/>
    <s v="Labels"/>
    <s v="Avery File Folder Labels"/>
    <x v="1784"/>
    <n v="2"/>
    <n v="0"/>
    <n v="2.8224"/>
  </r>
  <r>
    <n v="8093"/>
    <s v="CA-2017-143658"/>
    <d v="2017-11-08T00:00:00"/>
    <d v="2017-11-13T00:00:00"/>
    <s v="Second Class"/>
    <s v="SR-20425"/>
    <s v="Sharelle Roach"/>
    <s v="Home Office"/>
    <s v="United States"/>
    <x v="20"/>
    <x v="15"/>
    <n v="10035"/>
    <s v="East"/>
    <s v="OFF-AR-10002818"/>
    <s v="Office Supplies"/>
    <s v="Art"/>
    <s v="Panasonic KP-310 Heavy-Duty Electric Pencil Sharpener"/>
    <x v="2239"/>
    <n v="5"/>
    <n v="0"/>
    <n v="32.97"/>
  </r>
  <r>
    <n v="8094"/>
    <s v="CA-2017-133046"/>
    <d v="2017-07-27T00:00:00"/>
    <d v="2017-08-01T00:00:00"/>
    <s v="Second Class"/>
    <s v="DK-13375"/>
    <s v="Dennis Kane"/>
    <s v="Consumer"/>
    <s v="United States"/>
    <x v="4"/>
    <x v="4"/>
    <n v="98115"/>
    <s v="West"/>
    <s v="FUR-FU-10001940"/>
    <s v="Furniture"/>
    <s v="Furnishings"/>
    <s v="Staple-based wall hangings"/>
    <x v="1708"/>
    <n v="3"/>
    <n v="0"/>
    <n v="10.507200000000001"/>
  </r>
  <r>
    <n v="8095"/>
    <s v="CA-2017-133046"/>
    <d v="2017-07-27T00:00:00"/>
    <d v="2017-08-01T00:00:00"/>
    <s v="Second Class"/>
    <s v="DK-13375"/>
    <s v="Dennis Kane"/>
    <s v="Consumer"/>
    <s v="United States"/>
    <x v="4"/>
    <x v="4"/>
    <n v="98115"/>
    <s v="West"/>
    <s v="OFF-PA-10003883"/>
    <s v="Office Supplies"/>
    <s v="Paper"/>
    <s v="Message Book, Phone, Wirebound Standard Line Memo, 2 3/4&quot; X 5&quot;"/>
    <x v="2224"/>
    <n v="4"/>
    <n v="0"/>
    <n v="12.052"/>
  </r>
  <r>
    <n v="8096"/>
    <s v="CA-2017-133046"/>
    <d v="2017-07-27T00:00:00"/>
    <d v="2017-08-01T00:00:00"/>
    <s v="Second Class"/>
    <s v="DK-13375"/>
    <s v="Dennis Kane"/>
    <s v="Consumer"/>
    <s v="United States"/>
    <x v="4"/>
    <x v="4"/>
    <n v="98115"/>
    <s v="West"/>
    <s v="OFF-PA-10002787"/>
    <s v="Office Supplies"/>
    <s v="Paper"/>
    <s v="Xerox 227"/>
    <x v="91"/>
    <n v="2"/>
    <n v="0"/>
    <n v="6.2208000000000006"/>
  </r>
  <r>
    <n v="8097"/>
    <s v="CA-2017-133046"/>
    <d v="2017-07-27T00:00:00"/>
    <d v="2017-08-01T00:00:00"/>
    <s v="Second Class"/>
    <s v="DK-13375"/>
    <s v="Dennis Kane"/>
    <s v="Consumer"/>
    <s v="United States"/>
    <x v="4"/>
    <x v="4"/>
    <n v="98115"/>
    <s v="West"/>
    <s v="TEC-AC-10000991"/>
    <s v="Technology"/>
    <s v="Accessories"/>
    <s v="Sony Micro Vault Click 8 GB USB 2.0 Flash Drive"/>
    <x v="5291"/>
    <n v="5"/>
    <n v="0"/>
    <n v="32.893000000000008"/>
  </r>
  <r>
    <n v="8098"/>
    <s v="CA-2017-122798"/>
    <d v="2017-12-28T00:00:00"/>
    <d v="2018-01-01T00:00:00"/>
    <s v="Standard Class"/>
    <s v="SV-20935"/>
    <s v="Susan Vittorini"/>
    <s v="Consumer"/>
    <s v="United States"/>
    <x v="305"/>
    <x v="27"/>
    <n v="87105"/>
    <s v="West"/>
    <s v="OFF-ST-10003058"/>
    <s v="Office Supplies"/>
    <s v="Storage"/>
    <s v="Eldon Mobile Mega Data Cart  Mega Stackable  Add-On Trays"/>
    <x v="2946"/>
    <n v="5"/>
    <n v="0"/>
    <n v="34.292499999999997"/>
  </r>
  <r>
    <n v="8099"/>
    <s v="CA-2017-122798"/>
    <d v="2017-12-28T00:00:00"/>
    <d v="2018-01-01T00:00:00"/>
    <s v="Standard Class"/>
    <s v="SV-20935"/>
    <s v="Susan Vittorini"/>
    <s v="Consumer"/>
    <s v="United States"/>
    <x v="305"/>
    <x v="27"/>
    <n v="87105"/>
    <s v="West"/>
    <s v="OFF-PA-10004239"/>
    <s v="Office Supplies"/>
    <s v="Paper"/>
    <s v="Xerox 1953"/>
    <x v="732"/>
    <n v="1"/>
    <n v="0"/>
    <n v="1.9259999999999997"/>
  </r>
  <r>
    <n v="8100"/>
    <s v="CA-2016-169663"/>
    <d v="2016-03-10T00:00:00"/>
    <d v="2016-03-13T00:00:00"/>
    <s v="First Class"/>
    <s v="RH-19510"/>
    <s v="Rick Huthwaite"/>
    <s v="Home Office"/>
    <s v="United States"/>
    <x v="1"/>
    <x v="1"/>
    <n v="90045"/>
    <s v="West"/>
    <s v="TEC-AC-10003038"/>
    <s v="Technology"/>
    <s v="Accessories"/>
    <s v="Kingston Digital DataTraveler 16GB USB 2.0"/>
    <x v="3999"/>
    <n v="3"/>
    <n v="0"/>
    <n v="5.101499999999997"/>
  </r>
  <r>
    <n v="8101"/>
    <s v="CA-2016-169663"/>
    <d v="2016-03-10T00:00:00"/>
    <d v="2016-03-13T00:00:00"/>
    <s v="First Class"/>
    <s v="RH-19510"/>
    <s v="Rick Huthwaite"/>
    <s v="Home Office"/>
    <s v="United States"/>
    <x v="1"/>
    <x v="1"/>
    <n v="90045"/>
    <s v="West"/>
    <s v="TEC-MA-10000984"/>
    <s v="Technology"/>
    <s v="Machines"/>
    <s v="Okidata MB760 Printer"/>
    <x v="5292"/>
    <n v="3"/>
    <n v="0.2"/>
    <n v="377.72999999999956"/>
  </r>
  <r>
    <n v="8102"/>
    <s v="CA-2015-149846"/>
    <d v="2015-05-22T00:00:00"/>
    <d v="2015-05-26T00:00:00"/>
    <s v="Standard Class"/>
    <s v="SB-20185"/>
    <s v="Sarah Brown"/>
    <s v="Consumer"/>
    <s v="United States"/>
    <x v="1"/>
    <x v="1"/>
    <n v="90045"/>
    <s v="West"/>
    <s v="OFF-LA-10004484"/>
    <s v="Office Supplies"/>
    <s v="Labels"/>
    <s v="Avery 476"/>
    <x v="341"/>
    <n v="2"/>
    <n v="0"/>
    <n v="3.7995999999999999"/>
  </r>
  <r>
    <n v="8103"/>
    <s v="CA-2015-149846"/>
    <d v="2015-05-22T00:00:00"/>
    <d v="2015-05-26T00:00:00"/>
    <s v="Standard Class"/>
    <s v="SB-20185"/>
    <s v="Sarah Brown"/>
    <s v="Consumer"/>
    <s v="United States"/>
    <x v="1"/>
    <x v="1"/>
    <n v="90045"/>
    <s v="West"/>
    <s v="TEC-MA-10004002"/>
    <s v="Technology"/>
    <s v="Machines"/>
    <s v="Zebra GX420t Direct Thermal/Thermal Transfer Printer"/>
    <x v="5293"/>
    <n v="7"/>
    <n v="0.2"/>
    <n v="334.49849999999958"/>
  </r>
  <r>
    <n v="8104"/>
    <s v="CA-2015-149846"/>
    <d v="2015-05-22T00:00:00"/>
    <d v="2015-05-26T00:00:00"/>
    <s v="Standard Class"/>
    <s v="SB-20185"/>
    <s v="Sarah Brown"/>
    <s v="Consumer"/>
    <s v="United States"/>
    <x v="1"/>
    <x v="1"/>
    <n v="90045"/>
    <s v="West"/>
    <s v="OFF-ST-10002406"/>
    <s v="Office Supplies"/>
    <s v="Storage"/>
    <s v="Pizazz Global Quick File"/>
    <x v="352"/>
    <n v="7"/>
    <n v="0"/>
    <n v="29.341200000000008"/>
  </r>
  <r>
    <n v="8105"/>
    <s v="CA-2015-149846"/>
    <d v="2015-05-22T00:00:00"/>
    <d v="2015-05-26T00:00:00"/>
    <s v="Standard Class"/>
    <s v="SB-20185"/>
    <s v="Sarah Brown"/>
    <s v="Consumer"/>
    <s v="United States"/>
    <x v="1"/>
    <x v="1"/>
    <n v="90045"/>
    <s v="West"/>
    <s v="TEC-PH-10003645"/>
    <s v="Technology"/>
    <s v="Phones"/>
    <s v="Aastra 57i VoIP phone"/>
    <x v="5294"/>
    <n v="6"/>
    <n v="0.2"/>
    <n v="58.179600000000022"/>
  </r>
  <r>
    <n v="8106"/>
    <s v="CA-2017-159149"/>
    <d v="2017-02-17T00:00:00"/>
    <d v="2017-02-19T00:00:00"/>
    <s v="First Class"/>
    <s v="CR-12820"/>
    <s v="Cyra Reiten"/>
    <s v="Home Office"/>
    <s v="United States"/>
    <x v="12"/>
    <x v="5"/>
    <n v="77041"/>
    <s v="Central"/>
    <s v="FUR-BO-10001601"/>
    <s v="Furniture"/>
    <s v="Bookcases"/>
    <s v="Sauder Mission Library with Doors, Fruitwood Finish"/>
    <x v="5295"/>
    <n v="1"/>
    <n v="0.32"/>
    <n v="-17.027400000000007"/>
  </r>
  <r>
    <n v="8107"/>
    <s v="CA-2017-159149"/>
    <d v="2017-02-17T00:00:00"/>
    <d v="2017-02-19T00:00:00"/>
    <s v="First Class"/>
    <s v="CR-12820"/>
    <s v="Cyra Reiten"/>
    <s v="Home Office"/>
    <s v="United States"/>
    <x v="12"/>
    <x v="5"/>
    <n v="77041"/>
    <s v="Central"/>
    <s v="OFF-AR-10000937"/>
    <s v="Office Supplies"/>
    <s v="Art"/>
    <s v="Dixon Ticonderoga Core-Lock Colored Pencils, 48-Color Set"/>
    <x v="5296"/>
    <n v="6"/>
    <n v="0.2"/>
    <n v="52.632000000000005"/>
  </r>
  <r>
    <n v="8108"/>
    <s v="CA-2017-159149"/>
    <d v="2017-02-17T00:00:00"/>
    <d v="2017-02-19T00:00:00"/>
    <s v="First Class"/>
    <s v="CR-12820"/>
    <s v="Cyra Reiten"/>
    <s v="Home Office"/>
    <s v="United States"/>
    <x v="12"/>
    <x v="5"/>
    <n v="77041"/>
    <s v="Central"/>
    <s v="TEC-PH-10000038"/>
    <s v="Technology"/>
    <s v="Phones"/>
    <s v="Jawbone MINI JAMBOX Wireless Bluetooth Speaker"/>
    <x v="1435"/>
    <n v="4"/>
    <n v="0.2"/>
    <n v="-87.667200000000037"/>
  </r>
  <r>
    <n v="8109"/>
    <s v="US-2017-167570"/>
    <d v="2017-12-08T00:00:00"/>
    <d v="2017-12-15T00:00:00"/>
    <s v="Standard Class"/>
    <s v="EG-13900"/>
    <s v="Emily Grady"/>
    <s v="Consumer"/>
    <s v="United States"/>
    <x v="10"/>
    <x v="9"/>
    <n v="19140"/>
    <s v="East"/>
    <s v="FUR-CH-10003396"/>
    <s v="Furniture"/>
    <s v="Chairs"/>
    <s v="Global Deluxe Steno Chair"/>
    <x v="5297"/>
    <n v="4"/>
    <n v="0.3"/>
    <n v="-58.504800000000017"/>
  </r>
  <r>
    <n v="8110"/>
    <s v="CA-2017-160122"/>
    <d v="2017-11-18T00:00:00"/>
    <d v="2017-11-23T00:00:00"/>
    <s v="Standard Class"/>
    <s v="RD-19930"/>
    <s v="Russell D'Ascenzo"/>
    <s v="Consumer"/>
    <s v="United States"/>
    <x v="22"/>
    <x v="10"/>
    <n v="60623"/>
    <s v="Central"/>
    <s v="OFF-EN-10002592"/>
    <s v="Office Supplies"/>
    <s v="Envelopes"/>
    <s v="Peel &amp; Seel Recycled Catalog Envelopes, Brown"/>
    <x v="5298"/>
    <n v="6"/>
    <n v="0.2"/>
    <n v="20.844000000000001"/>
  </r>
  <r>
    <n v="8111"/>
    <s v="CA-2017-160122"/>
    <d v="2017-11-18T00:00:00"/>
    <d v="2017-11-23T00:00:00"/>
    <s v="Standard Class"/>
    <s v="RD-19930"/>
    <s v="Russell D'Ascenzo"/>
    <s v="Consumer"/>
    <s v="United States"/>
    <x v="22"/>
    <x v="10"/>
    <n v="60623"/>
    <s v="Central"/>
    <s v="FUR-CH-10000422"/>
    <s v="Furniture"/>
    <s v="Chairs"/>
    <s v="Global Highback Leather Tilter in Burgundy"/>
    <x v="5299"/>
    <n v="2"/>
    <n v="0.3"/>
    <n v="-25.477199999999982"/>
  </r>
  <r>
    <n v="8112"/>
    <s v="CA-2016-130393"/>
    <d v="2016-12-01T00:00:00"/>
    <d v="2016-12-03T00:00:00"/>
    <s v="Second Class"/>
    <s v="JM-15865"/>
    <s v="John Murray"/>
    <s v="Consumer"/>
    <s v="United States"/>
    <x v="287"/>
    <x v="5"/>
    <n v="76903"/>
    <s v="Central"/>
    <s v="FUR-CH-10002647"/>
    <s v="Furniture"/>
    <s v="Chairs"/>
    <s v="Situations Contoured Folding Chairs, 4/Set"/>
    <x v="5300"/>
    <n v="5"/>
    <n v="0.3"/>
    <n v="-17.744999999999976"/>
  </r>
  <r>
    <n v="8113"/>
    <s v="CA-2016-130393"/>
    <d v="2016-12-01T00:00:00"/>
    <d v="2016-12-03T00:00:00"/>
    <s v="Second Class"/>
    <s v="JM-15865"/>
    <s v="John Murray"/>
    <s v="Consumer"/>
    <s v="United States"/>
    <x v="287"/>
    <x v="5"/>
    <n v="76903"/>
    <s v="Central"/>
    <s v="OFF-AP-10004859"/>
    <s v="Office Supplies"/>
    <s v="Appliances"/>
    <s v="Acco 6 Outlet Guardian Premium Surge Suppressor"/>
    <x v="5301"/>
    <n v="4"/>
    <n v="0.8"/>
    <n v="-30.867200000000004"/>
  </r>
  <r>
    <n v="8114"/>
    <s v="CA-2016-130393"/>
    <d v="2016-12-01T00:00:00"/>
    <d v="2016-12-03T00:00:00"/>
    <s v="Second Class"/>
    <s v="JM-15865"/>
    <s v="John Murray"/>
    <s v="Consumer"/>
    <s v="United States"/>
    <x v="287"/>
    <x v="5"/>
    <n v="76903"/>
    <s v="Central"/>
    <s v="FUR-CH-10004477"/>
    <s v="Furniture"/>
    <s v="Chairs"/>
    <s v="Global Push Button Manager's Chair, Indigo"/>
    <x v="4967"/>
    <n v="2"/>
    <n v="0.3"/>
    <n v="-1.217800000000004"/>
  </r>
  <r>
    <n v="8115"/>
    <s v="CA-2017-144820"/>
    <d v="2017-10-03T00:00:00"/>
    <d v="2017-10-07T00:00:00"/>
    <s v="Second Class"/>
    <s v="LW-16825"/>
    <s v="Laurel Workman"/>
    <s v="Corporate"/>
    <s v="United States"/>
    <x v="45"/>
    <x v="5"/>
    <n v="77506"/>
    <s v="Central"/>
    <s v="OFF-AR-10004817"/>
    <s v="Office Supplies"/>
    <s v="Art"/>
    <s v="Colorific Watercolor Pencils"/>
    <x v="5302"/>
    <n v="5"/>
    <n v="0.2"/>
    <n v="2.3219999999999974"/>
  </r>
  <r>
    <n v="8116"/>
    <s v="CA-2017-101014"/>
    <d v="2017-08-29T00:00:00"/>
    <d v="2017-09-04T00:00:00"/>
    <s v="Standard Class"/>
    <s v="RW-19540"/>
    <s v="Rick Wilson"/>
    <s v="Corporate"/>
    <s v="United States"/>
    <x v="1"/>
    <x v="1"/>
    <n v="90049"/>
    <s v="West"/>
    <s v="FUR-FU-10003374"/>
    <s v="Furniture"/>
    <s v="Furnishings"/>
    <s v="Electrix Fluorescent Magnifier Lamps &amp; Weighted Base"/>
    <x v="5303"/>
    <n v="3"/>
    <n v="0"/>
    <n v="41.445600000000013"/>
  </r>
  <r>
    <n v="8117"/>
    <s v="CA-2017-105543"/>
    <d v="2017-11-24T00:00:00"/>
    <d v="2017-11-24T00:00:00"/>
    <s v="Same Day"/>
    <s v="BG-11695"/>
    <s v="Brooke Gillingham"/>
    <s v="Corporate"/>
    <s v="United States"/>
    <x v="495"/>
    <x v="41"/>
    <n v="67846"/>
    <s v="Central"/>
    <s v="OFF-ST-10003123"/>
    <s v="Office Supplies"/>
    <s v="Storage"/>
    <s v="Fellowes Bases and Tops For Staxonsteel/High-Stak Systems"/>
    <x v="3304"/>
    <n v="1"/>
    <n v="0"/>
    <n v="7.9895999999999994"/>
  </r>
  <r>
    <n v="8118"/>
    <s v="US-2017-113201"/>
    <d v="2017-06-30T00:00:00"/>
    <d v="2017-07-05T00:00:00"/>
    <s v="Standard Class"/>
    <s v="TT-21220"/>
    <s v="Thomas Thornton"/>
    <s v="Consumer"/>
    <s v="United States"/>
    <x v="1"/>
    <x v="1"/>
    <n v="90045"/>
    <s v="West"/>
    <s v="OFF-PA-10000675"/>
    <s v="Office Supplies"/>
    <s v="Paper"/>
    <s v="Xerox 1919"/>
    <x v="2929"/>
    <n v="5"/>
    <n v="0"/>
    <n v="100.4255"/>
  </r>
  <r>
    <n v="8119"/>
    <s v="US-2017-106551"/>
    <d v="2017-07-22T00:00:00"/>
    <d v="2017-07-27T00:00:00"/>
    <s v="Standard Class"/>
    <s v="EB-13930"/>
    <s v="Eric Barreto"/>
    <s v="Consumer"/>
    <s v="United States"/>
    <x v="22"/>
    <x v="10"/>
    <n v="60653"/>
    <s v="Central"/>
    <s v="FUR-CH-10004997"/>
    <s v="Furniture"/>
    <s v="Chairs"/>
    <s v="Hon Every-Day Series Multi-Task Chairs"/>
    <x v="5304"/>
    <n v="4"/>
    <n v="0.3"/>
    <n v="-75.191999999999979"/>
  </r>
  <r>
    <n v="8120"/>
    <s v="CA-2016-116722"/>
    <d v="2016-11-11T00:00:00"/>
    <d v="2016-11-16T00:00:00"/>
    <s v="Standard Class"/>
    <s v="LP-17080"/>
    <s v="Liz Pelletier"/>
    <s v="Consumer"/>
    <s v="United States"/>
    <x v="8"/>
    <x v="1"/>
    <n v="94110"/>
    <s v="West"/>
    <s v="FUR-FU-10001934"/>
    <s v="Furniture"/>
    <s v="Furnishings"/>
    <s v="Magnifier Swing Arm Lamp"/>
    <x v="108"/>
    <n v="2"/>
    <n v="0"/>
    <n v="10.909600000000001"/>
  </r>
  <r>
    <n v="8121"/>
    <s v="CA-2016-116722"/>
    <d v="2016-11-11T00:00:00"/>
    <d v="2016-11-16T00:00:00"/>
    <s v="Standard Class"/>
    <s v="LP-17080"/>
    <s v="Liz Pelletier"/>
    <s v="Consumer"/>
    <s v="United States"/>
    <x v="8"/>
    <x v="1"/>
    <n v="94110"/>
    <s v="West"/>
    <s v="FUR-CH-10004997"/>
    <s v="Furniture"/>
    <s v="Chairs"/>
    <s v="Hon Every-Day Series Multi-Task Chairs"/>
    <x v="542"/>
    <n v="3"/>
    <n v="0.2"/>
    <n v="0"/>
  </r>
  <r>
    <n v="8122"/>
    <s v="CA-2016-116722"/>
    <d v="2016-11-11T00:00:00"/>
    <d v="2016-11-16T00:00:00"/>
    <s v="Standard Class"/>
    <s v="LP-17080"/>
    <s v="Liz Pelletier"/>
    <s v="Consumer"/>
    <s v="United States"/>
    <x v="8"/>
    <x v="1"/>
    <n v="94110"/>
    <s v="West"/>
    <s v="OFF-BI-10001890"/>
    <s v="Office Supplies"/>
    <s v="Binders"/>
    <s v="Avery Poly Binder Pockets"/>
    <x v="5305"/>
    <n v="11"/>
    <n v="0.2"/>
    <n v="11.026399999999999"/>
  </r>
  <r>
    <n v="8123"/>
    <s v="CA-2014-138128"/>
    <d v="2014-12-09T00:00:00"/>
    <d v="2014-12-15T00:00:00"/>
    <s v="Standard Class"/>
    <s v="FP-14320"/>
    <s v="Frank Preis"/>
    <s v="Consumer"/>
    <s v="United States"/>
    <x v="10"/>
    <x v="9"/>
    <n v="19134"/>
    <s v="East"/>
    <s v="OFF-EN-10002500"/>
    <s v="Office Supplies"/>
    <s v="Envelopes"/>
    <s v="Globe Weis Peel &amp; Seel First Class Envelopes"/>
    <x v="5306"/>
    <n v="3"/>
    <n v="0.2"/>
    <n v="9.5850000000000009"/>
  </r>
  <r>
    <n v="8124"/>
    <s v="CA-2014-138128"/>
    <d v="2014-12-09T00:00:00"/>
    <d v="2014-12-15T00:00:00"/>
    <s v="Standard Class"/>
    <s v="FP-14320"/>
    <s v="Frank Preis"/>
    <s v="Consumer"/>
    <s v="United States"/>
    <x v="10"/>
    <x v="9"/>
    <n v="19134"/>
    <s v="East"/>
    <s v="TEC-CO-10001766"/>
    <s v="Technology"/>
    <s v="Copiers"/>
    <s v="Canon PC940 Copier"/>
    <x v="5307"/>
    <n v="4"/>
    <n v="0.4"/>
    <n v="125.99719999999991"/>
  </r>
  <r>
    <n v="8125"/>
    <s v="US-2017-150070"/>
    <d v="2017-09-07T00:00:00"/>
    <d v="2017-09-12T00:00:00"/>
    <s v="Standard Class"/>
    <s v="JA-15970"/>
    <s v="Joseph Airdo"/>
    <s v="Consumer"/>
    <s v="United States"/>
    <x v="494"/>
    <x v="1"/>
    <n v="95351"/>
    <s v="West"/>
    <s v="FUR-CH-10004860"/>
    <s v="Furniture"/>
    <s v="Chairs"/>
    <s v="Global Low Back Tilter Chair"/>
    <x v="224"/>
    <n v="2"/>
    <n v="0.2"/>
    <n v="-28.274400000000021"/>
  </r>
  <r>
    <n v="8126"/>
    <s v="CA-2015-137064"/>
    <d v="2015-02-06T00:00:00"/>
    <d v="2015-02-13T00:00:00"/>
    <s v="Standard Class"/>
    <s v="TS-21655"/>
    <s v="Trudy Schmidt"/>
    <s v="Consumer"/>
    <s v="United States"/>
    <x v="12"/>
    <x v="5"/>
    <n v="77070"/>
    <s v="Central"/>
    <s v="OFF-BI-10002049"/>
    <s v="Office Supplies"/>
    <s v="Binders"/>
    <s v="UniKeep View Case Binders"/>
    <x v="995"/>
    <n v="3"/>
    <n v="0.8"/>
    <n v="-4.9878000000000018"/>
  </r>
  <r>
    <n v="8127"/>
    <s v="CA-2015-137064"/>
    <d v="2015-02-06T00:00:00"/>
    <d v="2015-02-13T00:00:00"/>
    <s v="Standard Class"/>
    <s v="TS-21655"/>
    <s v="Trudy Schmidt"/>
    <s v="Consumer"/>
    <s v="United States"/>
    <x v="12"/>
    <x v="5"/>
    <n v="77070"/>
    <s v="Central"/>
    <s v="TEC-AC-10003499"/>
    <s v="Technology"/>
    <s v="Accessories"/>
    <s v="Memorex Mini Travel Drive 8 GB USB 2.0 Flash Drive"/>
    <x v="5183"/>
    <n v="2"/>
    <n v="0.2"/>
    <n v="4.4004000000000003"/>
  </r>
  <r>
    <n v="8128"/>
    <s v="CA-2015-137064"/>
    <d v="2015-02-06T00:00:00"/>
    <d v="2015-02-13T00:00:00"/>
    <s v="Standard Class"/>
    <s v="TS-21655"/>
    <s v="Trudy Schmidt"/>
    <s v="Consumer"/>
    <s v="United States"/>
    <x v="12"/>
    <x v="5"/>
    <n v="77070"/>
    <s v="Central"/>
    <s v="OFF-ST-10003470"/>
    <s v="Office Supplies"/>
    <s v="Storage"/>
    <s v="Tennsco Snap-Together Open Shelving Units, Starter Sets and Add-On Units"/>
    <x v="5308"/>
    <n v="3"/>
    <n v="0.2"/>
    <n v="-125.76600000000005"/>
  </r>
  <r>
    <n v="8129"/>
    <s v="CA-2017-157350"/>
    <d v="2017-08-26T00:00:00"/>
    <d v="2017-09-01T00:00:00"/>
    <s v="Standard Class"/>
    <s v="DP-13000"/>
    <s v="Darren Powers"/>
    <s v="Consumer"/>
    <s v="United States"/>
    <x v="22"/>
    <x v="10"/>
    <n v="60610"/>
    <s v="Central"/>
    <s v="FUR-FU-10000222"/>
    <s v="Furniture"/>
    <s v="Furnishings"/>
    <s v="Seth Thomas 16&quot; Steel Case Clock"/>
    <x v="647"/>
    <n v="5"/>
    <n v="0.6"/>
    <n v="-43.847999999999985"/>
  </r>
  <r>
    <n v="8130"/>
    <s v="CA-2014-127866"/>
    <d v="2014-07-20T00:00:00"/>
    <d v="2014-07-23T00:00:00"/>
    <s v="First Class"/>
    <s v="JD-15895"/>
    <s v="Jonathan Doherty"/>
    <s v="Corporate"/>
    <s v="United States"/>
    <x v="169"/>
    <x v="1"/>
    <n v="92503"/>
    <s v="West"/>
    <s v="TEC-AC-10000023"/>
    <s v="Technology"/>
    <s v="Accessories"/>
    <s v="Maxell 74 Minute CD-R Spindle, 50/Pack"/>
    <x v="5045"/>
    <n v="2"/>
    <n v="0"/>
    <n v="15.098399999999998"/>
  </r>
  <r>
    <n v="8131"/>
    <s v="CA-2014-127866"/>
    <d v="2014-07-20T00:00:00"/>
    <d v="2014-07-23T00:00:00"/>
    <s v="First Class"/>
    <s v="JD-15895"/>
    <s v="Jonathan Doherty"/>
    <s v="Corporate"/>
    <s v="United States"/>
    <x v="169"/>
    <x v="1"/>
    <n v="92503"/>
    <s v="West"/>
    <s v="OFF-PA-10003971"/>
    <s v="Office Supplies"/>
    <s v="Paper"/>
    <s v="Xerox 1965"/>
    <x v="493"/>
    <n v="2"/>
    <n v="0"/>
    <n v="5.8604000000000003"/>
  </r>
  <r>
    <n v="8132"/>
    <s v="CA-2014-127866"/>
    <d v="2014-07-20T00:00:00"/>
    <d v="2014-07-23T00:00:00"/>
    <s v="First Class"/>
    <s v="JD-15895"/>
    <s v="Jonathan Doherty"/>
    <s v="Corporate"/>
    <s v="United States"/>
    <x v="169"/>
    <x v="1"/>
    <n v="92503"/>
    <s v="West"/>
    <s v="OFF-AR-10003481"/>
    <s v="Office Supplies"/>
    <s v="Art"/>
    <s v="Newell 348"/>
    <x v="2805"/>
    <n v="4"/>
    <n v="0"/>
    <n v="3.8047999999999984"/>
  </r>
  <r>
    <n v="8133"/>
    <s v="CA-2014-127866"/>
    <d v="2014-07-20T00:00:00"/>
    <d v="2014-07-23T00:00:00"/>
    <s v="First Class"/>
    <s v="JD-15895"/>
    <s v="Jonathan Doherty"/>
    <s v="Corporate"/>
    <s v="United States"/>
    <x v="169"/>
    <x v="1"/>
    <n v="92503"/>
    <s v="West"/>
    <s v="OFF-ST-10001490"/>
    <s v="Office Supplies"/>
    <s v="Storage"/>
    <s v="Hot File 7-Pocket, Floor Stand"/>
    <x v="3469"/>
    <n v="3"/>
    <n v="0"/>
    <n v="160.62299999999993"/>
  </r>
  <r>
    <n v="8134"/>
    <s v="CA-2015-131352"/>
    <d v="2015-10-08T00:00:00"/>
    <d v="2015-10-13T00:00:00"/>
    <s v="Standard Class"/>
    <s v="GH-14485"/>
    <s v="Gene Hale"/>
    <s v="Corporate"/>
    <s v="United States"/>
    <x v="61"/>
    <x v="5"/>
    <n v="75081"/>
    <s v="Central"/>
    <s v="FUR-FU-10003708"/>
    <s v="Furniture"/>
    <s v="Furnishings"/>
    <s v="Tenex Traditional Chairmats for Medium Pile Carpet, Standard Lip, 36&quot; x 48&quot;"/>
    <x v="5309"/>
    <n v="3"/>
    <n v="0.6"/>
    <n v="-70.960499999999996"/>
  </r>
  <r>
    <n v="8135"/>
    <s v="CA-2015-121776"/>
    <d v="2015-02-16T00:00:00"/>
    <d v="2015-02-21T00:00:00"/>
    <s v="Standard Class"/>
    <s v="RD-19585"/>
    <s v="Rob Dowd"/>
    <s v="Consumer"/>
    <s v="United States"/>
    <x v="1"/>
    <x v="1"/>
    <n v="90008"/>
    <s v="West"/>
    <s v="OFF-PA-10001970"/>
    <s v="Office Supplies"/>
    <s v="Paper"/>
    <s v="Xerox 1881"/>
    <x v="655"/>
    <n v="3"/>
    <n v="0"/>
    <n v="17.314799999999998"/>
  </r>
  <r>
    <n v="8136"/>
    <s v="CA-2015-121776"/>
    <d v="2015-02-16T00:00:00"/>
    <d v="2015-02-21T00:00:00"/>
    <s v="Standard Class"/>
    <s v="RD-19585"/>
    <s v="Rob Dowd"/>
    <s v="Consumer"/>
    <s v="United States"/>
    <x v="1"/>
    <x v="1"/>
    <n v="90008"/>
    <s v="West"/>
    <s v="OFF-LA-10002762"/>
    <s v="Office Supplies"/>
    <s v="Labels"/>
    <s v="Avery 485"/>
    <x v="2077"/>
    <n v="7"/>
    <n v="0"/>
    <n v="41.223699999999994"/>
  </r>
  <r>
    <n v="8137"/>
    <s v="CA-2016-118073"/>
    <d v="2016-08-12T00:00:00"/>
    <d v="2016-08-16T00:00:00"/>
    <s v="Standard Class"/>
    <s v="CS-12490"/>
    <s v="Cindy Schnelling"/>
    <s v="Corporate"/>
    <s v="United States"/>
    <x v="121"/>
    <x v="2"/>
    <n v="33801"/>
    <s v="South"/>
    <s v="FUR-TA-10002533"/>
    <s v="Furniture"/>
    <s v="Tables"/>
    <s v="BPI Conference Tables"/>
    <x v="5310"/>
    <n v="7"/>
    <n v="0.45"/>
    <n v="-255.58750000000009"/>
  </r>
  <r>
    <n v="8138"/>
    <s v="CA-2014-103219"/>
    <d v="2014-11-09T00:00:00"/>
    <d v="2014-11-13T00:00:00"/>
    <s v="Standard Class"/>
    <s v="BF-11215"/>
    <s v="Benjamin Farhat"/>
    <s v="Home Office"/>
    <s v="United States"/>
    <x v="20"/>
    <x v="15"/>
    <n v="10035"/>
    <s v="East"/>
    <s v="FUR-FU-10004091"/>
    <s v="Furniture"/>
    <s v="Furnishings"/>
    <s v="Eldon 200 Class Desk Accessories, Black"/>
    <x v="5311"/>
    <n v="9"/>
    <n v="0"/>
    <n v="21.477600000000002"/>
  </r>
  <r>
    <n v="8139"/>
    <s v="CA-2016-102561"/>
    <d v="2016-07-18T00:00:00"/>
    <d v="2016-07-22T00:00:00"/>
    <s v="Standard Class"/>
    <s v="NK-18490"/>
    <s v="Neil Knudson"/>
    <s v="Home Office"/>
    <s v="United States"/>
    <x v="10"/>
    <x v="9"/>
    <n v="19140"/>
    <s v="East"/>
    <s v="OFF-AR-10001545"/>
    <s v="Office Supplies"/>
    <s v="Art"/>
    <s v="Newell 326"/>
    <x v="2437"/>
    <n v="8"/>
    <n v="0.2"/>
    <n v="1.2671999999999994"/>
  </r>
  <r>
    <n v="8140"/>
    <s v="CA-2016-102561"/>
    <d v="2016-07-18T00:00:00"/>
    <d v="2016-07-22T00:00:00"/>
    <s v="Standard Class"/>
    <s v="NK-18490"/>
    <s v="Neil Knudson"/>
    <s v="Home Office"/>
    <s v="United States"/>
    <x v="10"/>
    <x v="9"/>
    <n v="19140"/>
    <s v="East"/>
    <s v="OFF-ST-10001476"/>
    <s v="Office Supplies"/>
    <s v="Storage"/>
    <s v="Steel Personal Filing/Posting Tote"/>
    <x v="5312"/>
    <n v="10"/>
    <n v="0.2"/>
    <n v="24.856999999999999"/>
  </r>
  <r>
    <n v="8141"/>
    <s v="CA-2016-102561"/>
    <d v="2016-07-18T00:00:00"/>
    <d v="2016-07-22T00:00:00"/>
    <s v="Standard Class"/>
    <s v="NK-18490"/>
    <s v="Neil Knudson"/>
    <s v="Home Office"/>
    <s v="United States"/>
    <x v="10"/>
    <x v="9"/>
    <n v="19140"/>
    <s v="East"/>
    <s v="OFF-PA-10004971"/>
    <s v="Office Supplies"/>
    <s v="Paper"/>
    <s v="Xerox 196"/>
    <x v="282"/>
    <n v="4"/>
    <n v="0.2"/>
    <n v="6.7048000000000005"/>
  </r>
  <r>
    <n v="8142"/>
    <s v="CA-2016-100993"/>
    <d v="2016-02-05T00:00:00"/>
    <d v="2016-02-10T00:00:00"/>
    <s v="Standard Class"/>
    <s v="AZ-10750"/>
    <s v="Annie Zypern"/>
    <s v="Consumer"/>
    <s v="United States"/>
    <x v="70"/>
    <x v="1"/>
    <n v="92037"/>
    <s v="West"/>
    <s v="OFF-LA-10003223"/>
    <s v="Office Supplies"/>
    <s v="Labels"/>
    <s v="Avery 508"/>
    <x v="1674"/>
    <n v="3"/>
    <n v="0"/>
    <n v="7.2176999999999998"/>
  </r>
  <r>
    <n v="8143"/>
    <s v="CA-2016-100993"/>
    <d v="2016-02-05T00:00:00"/>
    <d v="2016-02-10T00:00:00"/>
    <s v="Standard Class"/>
    <s v="AZ-10750"/>
    <s v="Annie Zypern"/>
    <s v="Consumer"/>
    <s v="United States"/>
    <x v="70"/>
    <x v="1"/>
    <n v="92037"/>
    <s v="West"/>
    <s v="OFF-ST-10004340"/>
    <s v="Office Supplies"/>
    <s v="Storage"/>
    <s v="Fellowes Mobile File Cart, Black"/>
    <x v="4702"/>
    <n v="3"/>
    <n v="0"/>
    <n v="50.365800000000007"/>
  </r>
  <r>
    <n v="8144"/>
    <s v="CA-2016-100993"/>
    <d v="2016-02-05T00:00:00"/>
    <d v="2016-02-10T00:00:00"/>
    <s v="Standard Class"/>
    <s v="AZ-10750"/>
    <s v="Annie Zypern"/>
    <s v="Consumer"/>
    <s v="United States"/>
    <x v="70"/>
    <x v="1"/>
    <n v="92037"/>
    <s v="West"/>
    <s v="FUR-TA-10001095"/>
    <s v="Furniture"/>
    <s v="Tables"/>
    <s v="Chromcraft Round Conference Tables"/>
    <x v="5313"/>
    <n v="4"/>
    <n v="0.2"/>
    <n v="6.9715999999999951"/>
  </r>
  <r>
    <n v="8145"/>
    <s v="CA-2016-100993"/>
    <d v="2016-02-05T00:00:00"/>
    <d v="2016-02-10T00:00:00"/>
    <s v="Standard Class"/>
    <s v="AZ-10750"/>
    <s v="Annie Zypern"/>
    <s v="Consumer"/>
    <s v="United States"/>
    <x v="70"/>
    <x v="1"/>
    <n v="92037"/>
    <s v="West"/>
    <s v="TEC-PH-10001448"/>
    <s v="Technology"/>
    <s v="Phones"/>
    <s v="Anker Astro 15000mAh USB Portable Charger"/>
    <x v="4101"/>
    <n v="4"/>
    <n v="0.2"/>
    <n v="-31.993600000000029"/>
  </r>
  <r>
    <n v="8146"/>
    <s v="US-2014-112949"/>
    <d v="2014-06-20T00:00:00"/>
    <d v="2014-06-27T00:00:00"/>
    <s v="Standard Class"/>
    <s v="Co-12640"/>
    <s v="Corey-Lock"/>
    <s v="Consumer"/>
    <s v="United States"/>
    <x v="408"/>
    <x v="26"/>
    <n v="73505"/>
    <s v="Central"/>
    <s v="OFF-AP-10001005"/>
    <s v="Office Supplies"/>
    <s v="Appliances"/>
    <s v="Honeywell Quietcare HEPA Air Cleaner"/>
    <x v="5314"/>
    <n v="6"/>
    <n v="0"/>
    <n v="155.72699999999998"/>
  </r>
  <r>
    <n v="8147"/>
    <s v="US-2014-112949"/>
    <d v="2014-06-20T00:00:00"/>
    <d v="2014-06-27T00:00:00"/>
    <s v="Standard Class"/>
    <s v="Co-12640"/>
    <s v="Corey-Lock"/>
    <s v="Consumer"/>
    <s v="United States"/>
    <x v="408"/>
    <x v="26"/>
    <n v="73505"/>
    <s v="Central"/>
    <s v="OFF-AR-10003469"/>
    <s v="Office Supplies"/>
    <s v="Art"/>
    <s v="Nontoxic Chalk"/>
    <x v="2872"/>
    <n v="2"/>
    <n v="0"/>
    <n v="1.6896"/>
  </r>
  <r>
    <n v="8148"/>
    <s v="US-2017-146822"/>
    <d v="2017-06-09T00:00:00"/>
    <d v="2017-06-14T00:00:00"/>
    <s v="Standard Class"/>
    <s v="AG-10675"/>
    <s v="Anna Gayman"/>
    <s v="Consumer"/>
    <s v="United States"/>
    <x v="127"/>
    <x v="17"/>
    <n v="24153"/>
    <s v="South"/>
    <s v="OFF-PA-10000249"/>
    <s v="Office Supplies"/>
    <s v="Paper"/>
    <s v="Easy-staple paper"/>
    <x v="338"/>
    <n v="4"/>
    <n v="0"/>
    <n v="23.086399999999998"/>
  </r>
  <r>
    <n v="8149"/>
    <s v="US-2016-131058"/>
    <d v="2016-12-27T00:00:00"/>
    <d v="2016-12-31T00:00:00"/>
    <s v="Standard Class"/>
    <s v="EM-14140"/>
    <s v="Eugene Moren"/>
    <s v="Home Office"/>
    <s v="United States"/>
    <x v="157"/>
    <x v="1"/>
    <n v="92704"/>
    <s v="West"/>
    <s v="OFF-LA-10001613"/>
    <s v="Office Supplies"/>
    <s v="Labels"/>
    <s v="Avery File Folder Labels"/>
    <x v="171"/>
    <n v="7"/>
    <n v="0"/>
    <n v="9.8783999999999992"/>
  </r>
  <r>
    <n v="8150"/>
    <s v="CA-2014-167997"/>
    <d v="2014-01-26T00:00:00"/>
    <d v="2014-01-29T00:00:00"/>
    <s v="First Class"/>
    <s v="CA-11965"/>
    <s v="Carol Adams"/>
    <s v="Corporate"/>
    <s v="United States"/>
    <x v="503"/>
    <x v="44"/>
    <n v="57701"/>
    <s v="Central"/>
    <s v="OFF-BI-10001758"/>
    <s v="Office Supplies"/>
    <s v="Binders"/>
    <s v="Wilson Jones 14 Line Acrylic Coated Pressboard Data Binders"/>
    <x v="3893"/>
    <n v="2"/>
    <n v="0"/>
    <n v="5.0195999999999996"/>
  </r>
  <r>
    <n v="8151"/>
    <s v="CA-2014-167997"/>
    <d v="2014-01-26T00:00:00"/>
    <d v="2014-01-29T00:00:00"/>
    <s v="First Class"/>
    <s v="CA-11965"/>
    <s v="Carol Adams"/>
    <s v="Corporate"/>
    <s v="United States"/>
    <x v="503"/>
    <x v="44"/>
    <n v="57701"/>
    <s v="Central"/>
    <s v="FUR-BO-10004409"/>
    <s v="Furniture"/>
    <s v="Bookcases"/>
    <s v="Safco Value Mate Series Steel Bookcases, Baked Enamel Finish on Steel, Gray"/>
    <x v="1741"/>
    <n v="2"/>
    <n v="0"/>
    <n v="39.748800000000003"/>
  </r>
  <r>
    <n v="8152"/>
    <s v="CA-2017-140151"/>
    <d v="2017-03-23T00:00:00"/>
    <d v="2017-03-25T00:00:00"/>
    <s v="First Class"/>
    <s v="RB-19360"/>
    <s v="Raymond Buch"/>
    <s v="Consumer"/>
    <s v="United States"/>
    <x v="4"/>
    <x v="4"/>
    <n v="98115"/>
    <s v="West"/>
    <s v="OFF-ST-10001558"/>
    <s v="Office Supplies"/>
    <s v="Storage"/>
    <s v="Acco Perma 4000 Stacking Storage Drawers"/>
    <x v="4663"/>
    <n v="2"/>
    <n v="0"/>
    <n v="4.8719999999999999"/>
  </r>
  <r>
    <n v="8153"/>
    <s v="CA-2017-140151"/>
    <d v="2017-03-23T00:00:00"/>
    <d v="2017-03-25T00:00:00"/>
    <s v="First Class"/>
    <s v="RB-19360"/>
    <s v="Raymond Buch"/>
    <s v="Consumer"/>
    <s v="United States"/>
    <x v="4"/>
    <x v="4"/>
    <n v="98115"/>
    <s v="West"/>
    <s v="OFF-PA-10002986"/>
    <s v="Office Supplies"/>
    <s v="Paper"/>
    <s v="Xerox 1898"/>
    <x v="130"/>
    <n v="3"/>
    <n v="0"/>
    <n v="9.6191999999999993"/>
  </r>
  <r>
    <n v="8154"/>
    <s v="CA-2017-140151"/>
    <d v="2017-03-23T00:00:00"/>
    <d v="2017-03-25T00:00:00"/>
    <s v="First Class"/>
    <s v="RB-19360"/>
    <s v="Raymond Buch"/>
    <s v="Consumer"/>
    <s v="United States"/>
    <x v="4"/>
    <x v="4"/>
    <n v="98115"/>
    <s v="West"/>
    <s v="TEC-CO-10004722"/>
    <s v="Technology"/>
    <s v="Copiers"/>
    <s v="Canon imageCLASS 2200 Advanced Copier"/>
    <x v="5315"/>
    <n v="4"/>
    <n v="0"/>
    <n v="6719.9807999999994"/>
  </r>
  <r>
    <n v="8155"/>
    <s v="US-2017-143770"/>
    <d v="2017-03-20T00:00:00"/>
    <d v="2017-03-24T00:00:00"/>
    <s v="Standard Class"/>
    <s v="RD-19720"/>
    <s v="Roger Demir"/>
    <s v="Consumer"/>
    <s v="United States"/>
    <x v="209"/>
    <x v="29"/>
    <n v="6457"/>
    <s v="East"/>
    <s v="TEC-AC-10002842"/>
    <s v="Technology"/>
    <s v="Accessories"/>
    <s v="WD My Passport Ultra 2TB Portable External Hard Drive"/>
    <x v="1685"/>
    <n v="2"/>
    <n v="0"/>
    <n v="38.080000000000013"/>
  </r>
  <r>
    <n v="8156"/>
    <s v="US-2017-143770"/>
    <d v="2017-03-20T00:00:00"/>
    <d v="2017-03-24T00:00:00"/>
    <s v="Standard Class"/>
    <s v="RD-19720"/>
    <s v="Roger Demir"/>
    <s v="Consumer"/>
    <s v="United States"/>
    <x v="209"/>
    <x v="29"/>
    <n v="6457"/>
    <s v="East"/>
    <s v="OFF-PA-10001125"/>
    <s v="Office Supplies"/>
    <s v="Paper"/>
    <s v="Xerox 1988"/>
    <x v="1168"/>
    <n v="2"/>
    <n v="0"/>
    <n v="27.881999999999998"/>
  </r>
  <r>
    <n v="8157"/>
    <s v="CA-2016-131296"/>
    <d v="2016-10-04T00:00:00"/>
    <d v="2016-10-09T00:00:00"/>
    <s v="Standard Class"/>
    <s v="MS-17830"/>
    <s v="Melanie Seite"/>
    <s v="Consumer"/>
    <s v="United States"/>
    <x v="248"/>
    <x v="39"/>
    <n v="21215"/>
    <s v="East"/>
    <s v="FUR-TA-10002622"/>
    <s v="Furniture"/>
    <s v="Tables"/>
    <s v="Bush Andora Conference Table, Maple/Graphite Gray Finish"/>
    <x v="5316"/>
    <n v="2"/>
    <n v="0.3"/>
    <n v="-23.93719999999999"/>
  </r>
  <r>
    <n v="8158"/>
    <s v="CA-2016-103464"/>
    <d v="2016-11-18T00:00:00"/>
    <d v="2016-11-22T00:00:00"/>
    <s v="Standard Class"/>
    <s v="PG-18820"/>
    <s v="Patrick Gardner"/>
    <s v="Consumer"/>
    <s v="United States"/>
    <x v="70"/>
    <x v="1"/>
    <n v="92105"/>
    <s v="West"/>
    <s v="TEC-AC-10002842"/>
    <s v="Technology"/>
    <s v="Accessories"/>
    <s v="WD My Passport Ultra 2TB Portable External Hard Drive"/>
    <x v="2027"/>
    <n v="5"/>
    <n v="0"/>
    <n v="95.200000000000031"/>
  </r>
  <r>
    <n v="8159"/>
    <s v="CA-2017-136238"/>
    <d v="2017-12-26T00:00:00"/>
    <d v="2018-01-01T00:00:00"/>
    <s v="Standard Class"/>
    <s v="KB-16240"/>
    <s v="Karen Bern"/>
    <s v="Corporate"/>
    <s v="United States"/>
    <x v="372"/>
    <x v="5"/>
    <n v="79762"/>
    <s v="Central"/>
    <s v="OFF-PA-10004285"/>
    <s v="Office Supplies"/>
    <s v="Paper"/>
    <s v="Xerox 1959"/>
    <x v="2975"/>
    <n v="3"/>
    <n v="0.2"/>
    <n v="5.6111999999999993"/>
  </r>
  <r>
    <n v="8160"/>
    <s v="CA-2016-120803"/>
    <d v="2016-03-09T00:00:00"/>
    <d v="2016-03-13T00:00:00"/>
    <s v="Standard Class"/>
    <s v="RB-19465"/>
    <s v="Rick Bensley"/>
    <s v="Home Office"/>
    <s v="United States"/>
    <x v="451"/>
    <x v="29"/>
    <n v="6460"/>
    <s v="East"/>
    <s v="TEC-AC-10004469"/>
    <s v="Technology"/>
    <s v="Accessories"/>
    <s v="Microsoft Sculpt Comfort Mouse"/>
    <x v="5240"/>
    <n v="5"/>
    <n v="0"/>
    <n v="87.890000000000015"/>
  </r>
  <r>
    <n v="8161"/>
    <s v="CA-2016-134138"/>
    <d v="2016-02-16T00:00:00"/>
    <d v="2016-02-20T00:00:00"/>
    <s v="Standard Class"/>
    <s v="JD-15790"/>
    <s v="John Dryer"/>
    <s v="Consumer"/>
    <s v="United States"/>
    <x v="78"/>
    <x v="30"/>
    <n v="7109"/>
    <s v="East"/>
    <s v="FUR-CH-10001545"/>
    <s v="Furniture"/>
    <s v="Chairs"/>
    <s v="Hon Comfortask Task/Swivel Chairs"/>
    <x v="5317"/>
    <n v="2"/>
    <n v="0"/>
    <n v="36.473600000000005"/>
  </r>
  <r>
    <n v="8162"/>
    <s v="CA-2015-120915"/>
    <d v="2015-09-28T00:00:00"/>
    <d v="2015-10-03T00:00:00"/>
    <s v="Second Class"/>
    <s v="JJ-15445"/>
    <s v="Jennifer Jackson"/>
    <s v="Consumer"/>
    <s v="United States"/>
    <x v="20"/>
    <x v="15"/>
    <n v="10035"/>
    <s v="East"/>
    <s v="OFF-AP-10002578"/>
    <s v="Office Supplies"/>
    <s v="Appliances"/>
    <s v="Fellowes Premier Superior Surge Suppressor, 10-Outlet, With Phone and Remote"/>
    <x v="5318"/>
    <n v="6"/>
    <n v="0"/>
    <n v="76.315200000000004"/>
  </r>
  <r>
    <n v="8163"/>
    <s v="CA-2015-120915"/>
    <d v="2015-09-28T00:00:00"/>
    <d v="2015-10-03T00:00:00"/>
    <s v="Second Class"/>
    <s v="JJ-15445"/>
    <s v="Jennifer Jackson"/>
    <s v="Consumer"/>
    <s v="United States"/>
    <x v="20"/>
    <x v="15"/>
    <n v="10035"/>
    <s v="East"/>
    <s v="TEC-PH-10003012"/>
    <s v="Technology"/>
    <s v="Phones"/>
    <s v="Nortel Meridian M3904 Professional Digital phone"/>
    <x v="673"/>
    <n v="2"/>
    <n v="0"/>
    <n v="89.314199999999971"/>
  </r>
  <r>
    <n v="8164"/>
    <s v="CA-2015-168207"/>
    <d v="2015-11-02T00:00:00"/>
    <d v="2015-11-06T00:00:00"/>
    <s v="Standard Class"/>
    <s v="LT-17110"/>
    <s v="Liz Thompson"/>
    <s v="Consumer"/>
    <s v="United States"/>
    <x v="70"/>
    <x v="1"/>
    <n v="92105"/>
    <s v="West"/>
    <s v="FUR-FU-10004909"/>
    <s v="Furniture"/>
    <s v="Furnishings"/>
    <s v="Contemporary Wood/Metal Frame"/>
    <x v="5319"/>
    <n v="6"/>
    <n v="0"/>
    <n v="33.935999999999993"/>
  </r>
  <r>
    <n v="8165"/>
    <s v="CA-2015-168207"/>
    <d v="2015-11-02T00:00:00"/>
    <d v="2015-11-06T00:00:00"/>
    <s v="Standard Class"/>
    <s v="LT-17110"/>
    <s v="Liz Thompson"/>
    <s v="Consumer"/>
    <s v="United States"/>
    <x v="70"/>
    <x v="1"/>
    <n v="92105"/>
    <s v="West"/>
    <s v="OFF-BI-10001524"/>
    <s v="Office Supplies"/>
    <s v="Binders"/>
    <s v="GBC Premium Transparent Covers with Diagonal Lined Pattern"/>
    <x v="3668"/>
    <n v="7"/>
    <n v="0.2"/>
    <n v="41.120799999999988"/>
  </r>
  <r>
    <n v="8166"/>
    <s v="CA-2015-168207"/>
    <d v="2015-11-02T00:00:00"/>
    <d v="2015-11-06T00:00:00"/>
    <s v="Standard Class"/>
    <s v="LT-17110"/>
    <s v="Liz Thompson"/>
    <s v="Consumer"/>
    <s v="United States"/>
    <x v="70"/>
    <x v="1"/>
    <n v="92105"/>
    <s v="West"/>
    <s v="OFF-BI-10003355"/>
    <s v="Office Supplies"/>
    <s v="Binders"/>
    <s v="Cardinal Holdit Business Card Pockets"/>
    <x v="1655"/>
    <n v="3"/>
    <n v="0.2"/>
    <n v="4.1832000000000003"/>
  </r>
  <r>
    <n v="8167"/>
    <s v="CA-2015-168207"/>
    <d v="2015-11-02T00:00:00"/>
    <d v="2015-11-06T00:00:00"/>
    <s v="Standard Class"/>
    <s v="LT-17110"/>
    <s v="Liz Thompson"/>
    <s v="Consumer"/>
    <s v="United States"/>
    <x v="70"/>
    <x v="1"/>
    <n v="92105"/>
    <s v="West"/>
    <s v="FUR-BO-10004357"/>
    <s v="Furniture"/>
    <s v="Bookcases"/>
    <s v="O'Sullivan Living Dimensions 3-Shelf Bookcases"/>
    <x v="5320"/>
    <n v="3"/>
    <n v="0.15"/>
    <n v="-30.147000000000048"/>
  </r>
  <r>
    <n v="8168"/>
    <s v="CA-2016-144148"/>
    <d v="2016-07-31T00:00:00"/>
    <d v="2016-08-05T00:00:00"/>
    <s v="Standard Class"/>
    <s v="AH-10690"/>
    <s v="Anna Häberlin"/>
    <s v="Corporate"/>
    <s v="United States"/>
    <x v="8"/>
    <x v="1"/>
    <n v="94122"/>
    <s v="West"/>
    <s v="FUR-TA-10002774"/>
    <s v="Furniture"/>
    <s v="Tables"/>
    <s v="Laminate Occasional Tables"/>
    <x v="5321"/>
    <n v="7"/>
    <n v="0.2"/>
    <n v="-32.367300000000085"/>
  </r>
  <r>
    <n v="8169"/>
    <s v="CA-2017-107174"/>
    <d v="2017-11-06T00:00:00"/>
    <d v="2017-11-13T00:00:00"/>
    <s v="Standard Class"/>
    <s v="AB-10060"/>
    <s v="Adam Bellavance"/>
    <s v="Home Office"/>
    <s v="United States"/>
    <x v="4"/>
    <x v="4"/>
    <n v="98105"/>
    <s v="West"/>
    <s v="FUR-TA-10004575"/>
    <s v="Furniture"/>
    <s v="Tables"/>
    <s v="Hon 5100 Series Wood Tables"/>
    <x v="5322"/>
    <n v="7"/>
    <n v="0"/>
    <n v="366.63479999999993"/>
  </r>
  <r>
    <n v="8170"/>
    <s v="CA-2017-107174"/>
    <d v="2017-11-06T00:00:00"/>
    <d v="2017-11-13T00:00:00"/>
    <s v="Standard Class"/>
    <s v="AB-10060"/>
    <s v="Adam Bellavance"/>
    <s v="Home Office"/>
    <s v="United States"/>
    <x v="4"/>
    <x v="4"/>
    <n v="98105"/>
    <s v="West"/>
    <s v="FUR-CH-10003312"/>
    <s v="Furniture"/>
    <s v="Chairs"/>
    <s v="Hon 2090 “Pillow Soft” Series Mid Back Swivel/Tilt Chairs"/>
    <x v="4920"/>
    <n v="2"/>
    <n v="0.2"/>
    <n v="-73.054800000000071"/>
  </r>
  <r>
    <n v="8171"/>
    <s v="CA-2017-107174"/>
    <d v="2017-11-06T00:00:00"/>
    <d v="2017-11-13T00:00:00"/>
    <s v="Standard Class"/>
    <s v="AB-10060"/>
    <s v="Adam Bellavance"/>
    <s v="Home Office"/>
    <s v="United States"/>
    <x v="4"/>
    <x v="4"/>
    <n v="98105"/>
    <s v="West"/>
    <s v="TEC-AC-10001465"/>
    <s v="Technology"/>
    <s v="Accessories"/>
    <s v="SanDisk Cruzer 64 GB USB Flash Drive"/>
    <x v="5323"/>
    <n v="3"/>
    <n v="0"/>
    <n v="32.687999999999988"/>
  </r>
  <r>
    <n v="8172"/>
    <s v="CA-2016-146150"/>
    <d v="2016-02-14T00:00:00"/>
    <d v="2016-02-19T00:00:00"/>
    <s v="Standard Class"/>
    <s v="FM-14380"/>
    <s v="Fred McMath"/>
    <s v="Consumer"/>
    <s v="United States"/>
    <x v="25"/>
    <x v="35"/>
    <n v="39212"/>
    <s v="South"/>
    <s v="OFF-AR-10002240"/>
    <s v="Office Supplies"/>
    <s v="Art"/>
    <s v="Panasonic KP-150 Electric Pencil Sharpener"/>
    <x v="5324"/>
    <n v="7"/>
    <n v="0"/>
    <n v="68.686800000000005"/>
  </r>
  <r>
    <n v="8173"/>
    <s v="CA-2014-114125"/>
    <d v="2014-07-09T00:00:00"/>
    <d v="2014-07-13T00:00:00"/>
    <s v="Standard Class"/>
    <s v="GH-14410"/>
    <s v="Gary Hansen"/>
    <s v="Home Office"/>
    <s v="United States"/>
    <x v="1"/>
    <x v="1"/>
    <n v="90049"/>
    <s v="West"/>
    <s v="OFF-LA-10004559"/>
    <s v="Office Supplies"/>
    <s v="Labels"/>
    <s v="Avery 49"/>
    <x v="709"/>
    <n v="1"/>
    <n v="0"/>
    <n v="1.4112"/>
  </r>
  <r>
    <n v="8174"/>
    <s v="CA-2014-114125"/>
    <d v="2014-07-09T00:00:00"/>
    <d v="2014-07-13T00:00:00"/>
    <s v="Standard Class"/>
    <s v="GH-14410"/>
    <s v="Gary Hansen"/>
    <s v="Home Office"/>
    <s v="United States"/>
    <x v="1"/>
    <x v="1"/>
    <n v="90049"/>
    <s v="West"/>
    <s v="OFF-BI-10003291"/>
    <s v="Office Supplies"/>
    <s v="Binders"/>
    <s v="Wilson Jones Leather-Like Binders with DublLock Round Rings"/>
    <x v="4299"/>
    <n v="6"/>
    <n v="0.2"/>
    <n v="14.142599999999996"/>
  </r>
  <r>
    <n v="8175"/>
    <s v="CA-2014-114125"/>
    <d v="2014-07-09T00:00:00"/>
    <d v="2014-07-13T00:00:00"/>
    <s v="Standard Class"/>
    <s v="GH-14410"/>
    <s v="Gary Hansen"/>
    <s v="Home Office"/>
    <s v="United States"/>
    <x v="1"/>
    <x v="1"/>
    <n v="90049"/>
    <s v="West"/>
    <s v="OFF-ST-10001505"/>
    <s v="Office Supplies"/>
    <s v="Storage"/>
    <s v="Perma STOR-ALL Hanging File Box, 13 1/8&quot;W x 12 1/4&quot;D x 10 1/2&quot;H"/>
    <x v="100"/>
    <n v="4"/>
    <n v="0"/>
    <n v="4.066399999999998"/>
  </r>
  <r>
    <n v="8176"/>
    <s v="CA-2016-114944"/>
    <d v="2016-01-30T00:00:00"/>
    <d v="2016-02-04T00:00:00"/>
    <s v="Standard Class"/>
    <s v="HE-14800"/>
    <s v="Harold Engle"/>
    <s v="Corporate"/>
    <s v="United States"/>
    <x v="22"/>
    <x v="10"/>
    <n v="60623"/>
    <s v="Central"/>
    <s v="OFF-PA-10003892"/>
    <s v="Office Supplies"/>
    <s v="Paper"/>
    <s v="Xerox 1943"/>
    <x v="4415"/>
    <n v="4"/>
    <n v="0.2"/>
    <n v="52.822799999999987"/>
  </r>
  <r>
    <n v="8177"/>
    <s v="CA-2016-135965"/>
    <d v="2016-09-22T00:00:00"/>
    <d v="2016-09-25T00:00:00"/>
    <s v="First Class"/>
    <s v="SZ-20035"/>
    <s v="Sam Zeldin"/>
    <s v="Home Office"/>
    <s v="United States"/>
    <x v="20"/>
    <x v="15"/>
    <n v="10035"/>
    <s v="East"/>
    <s v="OFF-ST-10002370"/>
    <s v="Office Supplies"/>
    <s v="Storage"/>
    <s v="Sortfiler Multipurpose Personal File Organizer, Black"/>
    <x v="5325"/>
    <n v="6"/>
    <n v="0"/>
    <n v="37.218599999999995"/>
  </r>
  <r>
    <n v="8178"/>
    <s v="CA-2017-149699"/>
    <d v="2017-12-22T00:00:00"/>
    <d v="2017-12-24T00:00:00"/>
    <s v="First Class"/>
    <s v="CM-12115"/>
    <s v="Chad McGuire"/>
    <s v="Consumer"/>
    <s v="United States"/>
    <x v="1"/>
    <x v="1"/>
    <n v="90008"/>
    <s v="West"/>
    <s v="TEC-AC-10000474"/>
    <s v="Technology"/>
    <s v="Accessories"/>
    <s v="Kensington Expert Mouse Optical USB Trackball for PC or Mac"/>
    <x v="5326"/>
    <n v="5"/>
    <n v="0"/>
    <n v="142.48499999999993"/>
  </r>
  <r>
    <n v="8179"/>
    <s v="CA-2016-166429"/>
    <d v="2016-09-02T00:00:00"/>
    <d v="2016-09-08T00:00:00"/>
    <s v="Standard Class"/>
    <s v="TG-21310"/>
    <s v="Toby Gnade"/>
    <s v="Consumer"/>
    <s v="United States"/>
    <x v="96"/>
    <x v="4"/>
    <n v="98198"/>
    <s v="West"/>
    <s v="TEC-CO-10002095"/>
    <s v="Technology"/>
    <s v="Copiers"/>
    <s v="Hewlett Packard 610 Color Digital Copier / Printer"/>
    <x v="3157"/>
    <n v="2"/>
    <n v="0"/>
    <n v="449.99099999999999"/>
  </r>
  <r>
    <n v="8180"/>
    <s v="CA-2015-112767"/>
    <d v="2015-08-02T00:00:00"/>
    <d v="2015-08-06T00:00:00"/>
    <s v="Standard Class"/>
    <s v="DK-12985"/>
    <s v="Darren Koutras"/>
    <s v="Consumer"/>
    <s v="United States"/>
    <x v="24"/>
    <x v="21"/>
    <n v="97477"/>
    <s v="West"/>
    <s v="FUR-TA-10003469"/>
    <s v="Furniture"/>
    <s v="Tables"/>
    <s v="Balt Split Level Computer Training Table"/>
    <x v="5327"/>
    <n v="4"/>
    <n v="0.5"/>
    <n v="-188.7"/>
  </r>
  <r>
    <n v="8181"/>
    <s v="CA-2015-119879"/>
    <d v="2015-11-21T00:00:00"/>
    <d v="2015-11-25T00:00:00"/>
    <s v="Standard Class"/>
    <s v="SS-20410"/>
    <s v="Shahid Shariari"/>
    <s v="Consumer"/>
    <s v="United States"/>
    <x v="10"/>
    <x v="9"/>
    <n v="19120"/>
    <s v="East"/>
    <s v="FUR-TA-10002958"/>
    <s v="Furniture"/>
    <s v="Tables"/>
    <s v="Bevis Oval Conference Table, Walnut"/>
    <x v="5328"/>
    <n v="8"/>
    <n v="0.4"/>
    <n v="-480.20320000000027"/>
  </r>
  <r>
    <n v="8182"/>
    <s v="CA-2015-119879"/>
    <d v="2015-11-21T00:00:00"/>
    <d v="2015-11-25T00:00:00"/>
    <s v="Standard Class"/>
    <s v="SS-20410"/>
    <s v="Shahid Shariari"/>
    <s v="Consumer"/>
    <s v="United States"/>
    <x v="10"/>
    <x v="9"/>
    <n v="19120"/>
    <s v="East"/>
    <s v="TEC-PH-10002923"/>
    <s v="Technology"/>
    <s v="Phones"/>
    <s v="Logitech B530 USB Headset - headset - Full size, Binaural"/>
    <x v="5329"/>
    <n v="5"/>
    <n v="0.4"/>
    <n v="-24.043499999999995"/>
  </r>
  <r>
    <n v="8183"/>
    <s v="CA-2017-155642"/>
    <d v="2017-05-18T00:00:00"/>
    <d v="2017-05-22T00:00:00"/>
    <s v="Standard Class"/>
    <s v="BM-11575"/>
    <s v="Brendan Murry"/>
    <s v="Corporate"/>
    <s v="United States"/>
    <x v="22"/>
    <x v="10"/>
    <n v="60653"/>
    <s v="Central"/>
    <s v="FUR-FU-10004973"/>
    <s v="Furniture"/>
    <s v="Furnishings"/>
    <s v="Flat Face Poster Frame"/>
    <x v="1832"/>
    <n v="3"/>
    <n v="0.6"/>
    <n v="-10.173599999999997"/>
  </r>
  <r>
    <n v="8184"/>
    <s v="CA-2017-155642"/>
    <d v="2017-05-18T00:00:00"/>
    <d v="2017-05-22T00:00:00"/>
    <s v="Standard Class"/>
    <s v="BM-11575"/>
    <s v="Brendan Murry"/>
    <s v="Corporate"/>
    <s v="United States"/>
    <x v="22"/>
    <x v="10"/>
    <n v="60653"/>
    <s v="Central"/>
    <s v="FUR-FU-10001918"/>
    <s v="Furniture"/>
    <s v="Furnishings"/>
    <s v="C-Line Cubicle Keepers Polyproplyene Holder With Velcro Backings"/>
    <x v="5330"/>
    <n v="1"/>
    <n v="0.6"/>
    <n v="-0.99329999999999963"/>
  </r>
  <r>
    <n v="8185"/>
    <s v="US-2017-101721"/>
    <d v="2017-07-23T00:00:00"/>
    <d v="2017-07-27T00:00:00"/>
    <s v="Standard Class"/>
    <s v="MY-17380"/>
    <s v="Maribeth Yedwab"/>
    <s v="Corporate"/>
    <s v="United States"/>
    <x v="22"/>
    <x v="10"/>
    <n v="60623"/>
    <s v="Central"/>
    <s v="OFF-PA-10003641"/>
    <s v="Office Supplies"/>
    <s v="Paper"/>
    <s v="Xerox 1909"/>
    <x v="930"/>
    <n v="3"/>
    <n v="0.2"/>
    <n v="20.576399999999996"/>
  </r>
  <r>
    <n v="8186"/>
    <s v="CA-2015-136728"/>
    <d v="2015-09-13T00:00:00"/>
    <d v="2015-09-17T00:00:00"/>
    <s v="Second Class"/>
    <s v="AG-10900"/>
    <s v="Arthur Gainer"/>
    <s v="Consumer"/>
    <s v="United States"/>
    <x v="22"/>
    <x v="10"/>
    <n v="60623"/>
    <s v="Central"/>
    <s v="OFF-EN-10002621"/>
    <s v="Office Supplies"/>
    <s v="Envelopes"/>
    <s v="Staple envelope"/>
    <x v="1635"/>
    <n v="1"/>
    <n v="0.2"/>
    <n v="2.9339999999999997"/>
  </r>
  <r>
    <n v="8187"/>
    <s v="CA-2015-136728"/>
    <d v="2015-09-13T00:00:00"/>
    <d v="2015-09-17T00:00:00"/>
    <s v="Second Class"/>
    <s v="AG-10900"/>
    <s v="Arthur Gainer"/>
    <s v="Consumer"/>
    <s v="United States"/>
    <x v="22"/>
    <x v="10"/>
    <n v="60623"/>
    <s v="Central"/>
    <s v="FUR-CH-10003817"/>
    <s v="Furniture"/>
    <s v="Chairs"/>
    <s v="Global Value Steno Chair, Gray"/>
    <x v="5331"/>
    <n v="4"/>
    <n v="0.3"/>
    <n v="-12.147999999999996"/>
  </r>
  <r>
    <n v="8188"/>
    <s v="CA-2016-127194"/>
    <d v="2016-12-10T00:00:00"/>
    <d v="2016-12-16T00:00:00"/>
    <s v="Standard Class"/>
    <s v="BW-11110"/>
    <s v="Bart Watters"/>
    <s v="Corporate"/>
    <s v="United States"/>
    <x v="20"/>
    <x v="15"/>
    <n v="10024"/>
    <s v="East"/>
    <s v="OFF-PA-10000659"/>
    <s v="Office Supplies"/>
    <s v="Paper"/>
    <s v="Adams Phone Message Book, Professional, 400 Message Capacity, 5 3/6” x 11”"/>
    <x v="2159"/>
    <n v="9"/>
    <n v="0"/>
    <n v="29.525400000000001"/>
  </r>
  <r>
    <n v="8189"/>
    <s v="CA-2015-140375"/>
    <d v="2015-10-02T00:00:00"/>
    <d v="2015-10-05T00:00:00"/>
    <s v="Second Class"/>
    <s v="SG-20470"/>
    <s v="Sheri Gordon"/>
    <s v="Consumer"/>
    <s v="United States"/>
    <x v="196"/>
    <x v="39"/>
    <n v="20852"/>
    <s v="East"/>
    <s v="OFF-PA-10001870"/>
    <s v="Office Supplies"/>
    <s v="Paper"/>
    <s v="Xerox 202"/>
    <x v="541"/>
    <n v="3"/>
    <n v="0"/>
    <n v="9.3312000000000008"/>
  </r>
  <r>
    <n v="8190"/>
    <s v="CA-2015-140375"/>
    <d v="2015-10-02T00:00:00"/>
    <d v="2015-10-05T00:00:00"/>
    <s v="Second Class"/>
    <s v="SG-20470"/>
    <s v="Sheri Gordon"/>
    <s v="Consumer"/>
    <s v="United States"/>
    <x v="196"/>
    <x v="39"/>
    <n v="20852"/>
    <s v="East"/>
    <s v="OFF-BI-10000320"/>
    <s v="Office Supplies"/>
    <s v="Binders"/>
    <s v="GBC Plastic Binding Combs"/>
    <x v="1576"/>
    <n v="1"/>
    <n v="0"/>
    <n v="3.6162000000000001"/>
  </r>
  <r>
    <n v="8191"/>
    <s v="US-2017-155866"/>
    <d v="2017-11-17T00:00:00"/>
    <d v="2017-11-21T00:00:00"/>
    <s v="Standard Class"/>
    <s v="CC-12370"/>
    <s v="Christopher Conant"/>
    <s v="Consumer"/>
    <s v="United States"/>
    <x v="20"/>
    <x v="15"/>
    <n v="10011"/>
    <s v="East"/>
    <s v="OFF-PA-10004735"/>
    <s v="Office Supplies"/>
    <s v="Paper"/>
    <s v="Xerox 1905"/>
    <x v="789"/>
    <n v="6"/>
    <n v="0"/>
    <n v="18.662400000000002"/>
  </r>
  <r>
    <n v="8192"/>
    <s v="US-2017-155866"/>
    <d v="2017-11-17T00:00:00"/>
    <d v="2017-11-21T00:00:00"/>
    <s v="Standard Class"/>
    <s v="CC-12370"/>
    <s v="Christopher Conant"/>
    <s v="Consumer"/>
    <s v="United States"/>
    <x v="20"/>
    <x v="15"/>
    <n v="10011"/>
    <s v="East"/>
    <s v="FUR-FU-10004091"/>
    <s v="Furniture"/>
    <s v="Furnishings"/>
    <s v="Howard Miller 13&quot; Diameter Goldtone Round Wall Clock"/>
    <x v="5093"/>
    <n v="4"/>
    <n v="0"/>
    <n v="76.9816"/>
  </r>
  <r>
    <n v="8193"/>
    <s v="CA-2015-141327"/>
    <d v="2015-11-30T00:00:00"/>
    <d v="2015-12-03T00:00:00"/>
    <s v="First Class"/>
    <s v="LR-16915"/>
    <s v="Lena Radford"/>
    <s v="Consumer"/>
    <s v="United States"/>
    <x v="28"/>
    <x v="3"/>
    <n v="27707"/>
    <s v="South"/>
    <s v="OFF-BI-10000546"/>
    <s v="Office Supplies"/>
    <s v="Binders"/>
    <s v="Avery Durable Binders"/>
    <x v="5332"/>
    <n v="7"/>
    <n v="0.7"/>
    <n v="-4.2336000000000009"/>
  </r>
  <r>
    <n v="8194"/>
    <s v="CA-2015-141327"/>
    <d v="2015-11-30T00:00:00"/>
    <d v="2015-12-03T00:00:00"/>
    <s v="First Class"/>
    <s v="LR-16915"/>
    <s v="Lena Radford"/>
    <s v="Consumer"/>
    <s v="United States"/>
    <x v="28"/>
    <x v="3"/>
    <n v="27707"/>
    <s v="South"/>
    <s v="OFF-AP-10001293"/>
    <s v="Office Supplies"/>
    <s v="Appliances"/>
    <s v="Belkin 8 Outlet Surge Protector"/>
    <x v="2066"/>
    <n v="3"/>
    <n v="0.2"/>
    <n v="9.8351999999999933"/>
  </r>
  <r>
    <n v="8195"/>
    <s v="CA-2015-141327"/>
    <d v="2015-11-30T00:00:00"/>
    <d v="2015-12-03T00:00:00"/>
    <s v="First Class"/>
    <s v="LR-16915"/>
    <s v="Lena Radford"/>
    <s v="Consumer"/>
    <s v="United States"/>
    <x v="28"/>
    <x v="3"/>
    <n v="27707"/>
    <s v="South"/>
    <s v="FUR-FU-10000576"/>
    <s v="Furniture"/>
    <s v="Furnishings"/>
    <s v="Luxo Professional Fluorescent Magnifier Lamp with Clamp-Mount Base"/>
    <x v="5333"/>
    <n v="2"/>
    <n v="0.2"/>
    <n v="25.180800000000005"/>
  </r>
  <r>
    <n v="8196"/>
    <s v="CA-2015-136700"/>
    <d v="2015-12-06T00:00:00"/>
    <d v="2015-12-11T00:00:00"/>
    <s v="Second Class"/>
    <s v="DB-13120"/>
    <s v="David Bremer"/>
    <s v="Corporate"/>
    <s v="United States"/>
    <x v="443"/>
    <x v="1"/>
    <n v="93101"/>
    <s v="West"/>
    <s v="OFF-PA-10004519"/>
    <s v="Office Supplies"/>
    <s v="Paper"/>
    <s v="Spiral Phone Message Books with Labels by Adams"/>
    <x v="2482"/>
    <n v="2"/>
    <n v="0"/>
    <n v="4.3904000000000005"/>
  </r>
  <r>
    <n v="8197"/>
    <s v="CA-2017-102736"/>
    <d v="2017-09-05T00:00:00"/>
    <d v="2017-09-09T00:00:00"/>
    <s v="Standard Class"/>
    <s v="LP-17095"/>
    <s v="Liz Preis"/>
    <s v="Consumer"/>
    <s v="United States"/>
    <x v="289"/>
    <x v="18"/>
    <n v="37918"/>
    <s v="South"/>
    <s v="TEC-AC-10004568"/>
    <s v="Technology"/>
    <s v="Accessories"/>
    <s v="Maxell LTO Ultrium - 800 GB"/>
    <x v="2879"/>
    <n v="4"/>
    <n v="0.2"/>
    <n v="-1.119600000000009"/>
  </r>
  <r>
    <n v="8198"/>
    <s v="CA-2017-102736"/>
    <d v="2017-09-05T00:00:00"/>
    <d v="2017-09-09T00:00:00"/>
    <s v="Standard Class"/>
    <s v="LP-17095"/>
    <s v="Liz Preis"/>
    <s v="Consumer"/>
    <s v="United States"/>
    <x v="289"/>
    <x v="18"/>
    <n v="37918"/>
    <s v="South"/>
    <s v="OFF-AR-10001897"/>
    <s v="Office Supplies"/>
    <s v="Art"/>
    <s v="Model L Table or Wall-Mount Pencil Sharpener"/>
    <x v="1002"/>
    <n v="5"/>
    <n v="0.2"/>
    <n v="7.1960000000000015"/>
  </r>
  <r>
    <n v="8199"/>
    <s v="CA-2017-102736"/>
    <d v="2017-09-05T00:00:00"/>
    <d v="2017-09-09T00:00:00"/>
    <s v="Standard Class"/>
    <s v="LP-17095"/>
    <s v="Liz Preis"/>
    <s v="Consumer"/>
    <s v="United States"/>
    <x v="289"/>
    <x v="18"/>
    <n v="37918"/>
    <s v="South"/>
    <s v="OFF-PA-10001800"/>
    <s v="Office Supplies"/>
    <s v="Paper"/>
    <s v="Xerox 220"/>
    <x v="12"/>
    <n v="3"/>
    <n v="0.2"/>
    <n v="5.4432"/>
  </r>
  <r>
    <n v="8200"/>
    <s v="CA-2017-125269"/>
    <d v="2017-04-24T00:00:00"/>
    <d v="2017-04-30T00:00:00"/>
    <s v="Standard Class"/>
    <s v="AF-10870"/>
    <s v="Art Ferguson"/>
    <s v="Consumer"/>
    <s v="United States"/>
    <x v="22"/>
    <x v="10"/>
    <n v="60610"/>
    <s v="Central"/>
    <s v="OFF-BI-10001628"/>
    <s v="Office Supplies"/>
    <s v="Binders"/>
    <s v="Acco Data Flex Cable Posts For Top &amp; Bottom Load Binders, 6&quot; Capacity"/>
    <x v="5334"/>
    <n v="5"/>
    <n v="0.8"/>
    <n v="-18.252500000000001"/>
  </r>
  <r>
    <n v="8201"/>
    <s v="CA-2017-125269"/>
    <d v="2017-04-24T00:00:00"/>
    <d v="2017-04-30T00:00:00"/>
    <s v="Standard Class"/>
    <s v="AF-10870"/>
    <s v="Art Ferguson"/>
    <s v="Consumer"/>
    <s v="United States"/>
    <x v="22"/>
    <x v="10"/>
    <n v="60610"/>
    <s v="Central"/>
    <s v="OFF-ST-10004123"/>
    <s v="Office Supplies"/>
    <s v="Storage"/>
    <s v="Safco Industrial Wire Shelving System"/>
    <x v="74"/>
    <n v="1"/>
    <n v="0.2"/>
    <n v="-18.196000000000002"/>
  </r>
  <r>
    <n v="8202"/>
    <s v="CA-2015-114811"/>
    <d v="2015-11-08T00:00:00"/>
    <d v="2015-11-08T00:00:00"/>
    <s v="Same Day"/>
    <s v="KD-16495"/>
    <s v="Keith Dawkins"/>
    <s v="Corporate"/>
    <s v="United States"/>
    <x v="20"/>
    <x v="15"/>
    <n v="10024"/>
    <s v="East"/>
    <s v="OFF-ST-10000885"/>
    <s v="Office Supplies"/>
    <s v="Storage"/>
    <s v="Fellowes Desktop Hanging File Manager"/>
    <x v="5335"/>
    <n v="5"/>
    <n v="0"/>
    <n v="16.787500000000001"/>
  </r>
  <r>
    <n v="8203"/>
    <s v="CA-2015-114811"/>
    <d v="2015-11-08T00:00:00"/>
    <d v="2015-11-08T00:00:00"/>
    <s v="Same Day"/>
    <s v="KD-16495"/>
    <s v="Keith Dawkins"/>
    <s v="Corporate"/>
    <s v="United States"/>
    <x v="20"/>
    <x v="15"/>
    <n v="10024"/>
    <s v="East"/>
    <s v="TEC-PH-10004165"/>
    <s v="Technology"/>
    <s v="Phones"/>
    <s v="Mitel MiVoice 5330e IP Phone"/>
    <x v="5336"/>
    <n v="2"/>
    <n v="0"/>
    <n v="142.9948"/>
  </r>
  <r>
    <n v="8204"/>
    <s v="CA-2015-114811"/>
    <d v="2015-11-08T00:00:00"/>
    <d v="2015-11-08T00:00:00"/>
    <s v="Same Day"/>
    <s v="KD-16495"/>
    <s v="Keith Dawkins"/>
    <s v="Corporate"/>
    <s v="United States"/>
    <x v="20"/>
    <x v="15"/>
    <n v="10024"/>
    <s v="East"/>
    <s v="FUR-FU-10002240"/>
    <s v="Furniture"/>
    <s v="Furnishings"/>
    <s v="Nu-Dell EZ-Mount Plastic Wall Frames"/>
    <x v="5337"/>
    <n v="3"/>
    <n v="0"/>
    <n v="4.7279999999999998"/>
  </r>
  <r>
    <n v="8205"/>
    <s v="CA-2015-114811"/>
    <d v="2015-11-08T00:00:00"/>
    <d v="2015-11-08T00:00:00"/>
    <s v="Same Day"/>
    <s v="KD-16495"/>
    <s v="Keith Dawkins"/>
    <s v="Corporate"/>
    <s v="United States"/>
    <x v="20"/>
    <x v="15"/>
    <n v="10024"/>
    <s v="East"/>
    <s v="TEC-MA-10000045"/>
    <s v="Technology"/>
    <s v="Machines"/>
    <s v="Zebra ZM400 Thermal Label Printer"/>
    <x v="5338"/>
    <n v="4"/>
    <n v="0"/>
    <n v="2229.0239999999999"/>
  </r>
  <r>
    <n v="8206"/>
    <s v="CA-2015-114811"/>
    <d v="2015-11-08T00:00:00"/>
    <d v="2015-11-08T00:00:00"/>
    <s v="Same Day"/>
    <s v="KD-16495"/>
    <s v="Keith Dawkins"/>
    <s v="Corporate"/>
    <s v="United States"/>
    <x v="20"/>
    <x v="15"/>
    <n v="10024"/>
    <s v="East"/>
    <s v="FUR-CH-10003746"/>
    <s v="Furniture"/>
    <s v="Chairs"/>
    <s v="Hon 4070 Series Pagoda Round Back Stacking Chairs"/>
    <x v="5339"/>
    <n v="2"/>
    <n v="0.1"/>
    <n v="115.5528"/>
  </r>
  <r>
    <n v="8207"/>
    <s v="CA-2015-122266"/>
    <d v="2015-04-26T00:00:00"/>
    <d v="2015-04-30T00:00:00"/>
    <s v="Standard Class"/>
    <s v="SA-20830"/>
    <s v="Sue Ann Reed"/>
    <s v="Consumer"/>
    <s v="United States"/>
    <x v="399"/>
    <x v="2"/>
    <n v="32114"/>
    <s v="South"/>
    <s v="FUR-TA-10000577"/>
    <s v="Furniture"/>
    <s v="Tables"/>
    <s v="Bretford CR4500 Series Slim Rectangular Table"/>
    <x v="5340"/>
    <n v="1"/>
    <n v="0.45"/>
    <n v="-76.606200000000001"/>
  </r>
  <r>
    <n v="8208"/>
    <s v="CA-2015-122266"/>
    <d v="2015-04-26T00:00:00"/>
    <d v="2015-04-30T00:00:00"/>
    <s v="Standard Class"/>
    <s v="SA-20830"/>
    <s v="Sue Ann Reed"/>
    <s v="Consumer"/>
    <s v="United States"/>
    <x v="399"/>
    <x v="2"/>
    <n v="32114"/>
    <s v="South"/>
    <s v="OFF-AR-10004757"/>
    <s v="Office Supplies"/>
    <s v="Art"/>
    <s v="Crayola Colored Pencils"/>
    <x v="370"/>
    <n v="1"/>
    <n v="0.2"/>
    <n v="0.42639999999999978"/>
  </r>
  <r>
    <n v="8209"/>
    <s v="CA-2015-141565"/>
    <d v="2015-09-20T00:00:00"/>
    <d v="2015-09-24T00:00:00"/>
    <s v="Standard Class"/>
    <s v="BG-11035"/>
    <s v="Barry Gonzalez"/>
    <s v="Consumer"/>
    <s v="United States"/>
    <x v="316"/>
    <x v="18"/>
    <n v="37211"/>
    <s v="South"/>
    <s v="OFF-BI-10000545"/>
    <s v="Office Supplies"/>
    <s v="Binders"/>
    <s v="GBC Ibimaster 500 Manual ProClick Binding System"/>
    <x v="5341"/>
    <n v="6"/>
    <n v="0.7"/>
    <n v="-913.17599999999993"/>
  </r>
  <r>
    <n v="8210"/>
    <s v="CA-2015-141565"/>
    <d v="2015-09-20T00:00:00"/>
    <d v="2015-09-24T00:00:00"/>
    <s v="Standard Class"/>
    <s v="BG-11035"/>
    <s v="Barry Gonzalez"/>
    <s v="Consumer"/>
    <s v="United States"/>
    <x v="316"/>
    <x v="18"/>
    <n v="37211"/>
    <s v="South"/>
    <s v="OFF-ST-10001522"/>
    <s v="Office Supplies"/>
    <s v="Storage"/>
    <s v="Gould Plastics 18-Pocket Panel Bin, 34w x 5-1/4d x 20-1/2h"/>
    <x v="5342"/>
    <n v="4"/>
    <n v="0.2"/>
    <n v="-58.873600000000025"/>
  </r>
  <r>
    <n v="8211"/>
    <s v="CA-2017-128769"/>
    <d v="2017-09-07T00:00:00"/>
    <d v="2017-09-12T00:00:00"/>
    <s v="Standard Class"/>
    <s v="DM-12955"/>
    <s v="Dario Medina"/>
    <s v="Corporate"/>
    <s v="United States"/>
    <x v="316"/>
    <x v="18"/>
    <n v="37211"/>
    <s v="South"/>
    <s v="OFF-AP-10001271"/>
    <s v="Office Supplies"/>
    <s v="Appliances"/>
    <s v="Eureka The Boss Cordless Rechargeable Stick Vac"/>
    <x v="2424"/>
    <n v="2"/>
    <n v="0.2"/>
    <n v="7.1372000000000035"/>
  </r>
  <r>
    <n v="8212"/>
    <s v="CA-2016-116337"/>
    <d v="2016-11-07T00:00:00"/>
    <d v="2016-11-12T00:00:00"/>
    <s v="Standard Class"/>
    <s v="MC-17845"/>
    <s v="Michael Chen"/>
    <s v="Consumer"/>
    <s v="United States"/>
    <x v="61"/>
    <x v="5"/>
    <n v="75220"/>
    <s v="Central"/>
    <s v="FUR-FU-10002030"/>
    <s v="Furniture"/>
    <s v="Furnishings"/>
    <s v="Executive Impressions 14&quot; Contract Wall Clock with Quartz Movement"/>
    <x v="5343"/>
    <n v="5"/>
    <n v="0.6"/>
    <n v="-17.783999999999992"/>
  </r>
  <r>
    <n v="8213"/>
    <s v="CA-2016-116337"/>
    <d v="2016-11-07T00:00:00"/>
    <d v="2016-11-12T00:00:00"/>
    <s v="Standard Class"/>
    <s v="MC-17845"/>
    <s v="Michael Chen"/>
    <s v="Consumer"/>
    <s v="United States"/>
    <x v="61"/>
    <x v="5"/>
    <n v="75220"/>
    <s v="Central"/>
    <s v="OFF-ST-10001272"/>
    <s v="Office Supplies"/>
    <s v="Storage"/>
    <s v="Mini 13-1/2 Capacity Data Binder Rack, Pearl"/>
    <x v="5344"/>
    <n v="3"/>
    <n v="0.2"/>
    <n v="19.630499999999998"/>
  </r>
  <r>
    <n v="8214"/>
    <s v="CA-2015-120845"/>
    <d v="2015-09-25T00:00:00"/>
    <d v="2015-10-02T00:00:00"/>
    <s v="Standard Class"/>
    <s v="ML-17395"/>
    <s v="Marina Lichtenstein"/>
    <s v="Corporate"/>
    <s v="United States"/>
    <x v="87"/>
    <x v="18"/>
    <n v="37130"/>
    <s v="South"/>
    <s v="OFF-BI-10001116"/>
    <s v="Office Supplies"/>
    <s v="Binders"/>
    <s v="Wilson Jones 1&quot; Hanging DublLock Ring Binders"/>
    <x v="5345"/>
    <n v="4"/>
    <n v="0.7"/>
    <n v="-4.6463999999999981"/>
  </r>
  <r>
    <n v="8215"/>
    <s v="CA-2015-120845"/>
    <d v="2015-09-25T00:00:00"/>
    <d v="2015-10-02T00:00:00"/>
    <s v="Standard Class"/>
    <s v="ML-17395"/>
    <s v="Marina Lichtenstein"/>
    <s v="Corporate"/>
    <s v="United States"/>
    <x v="87"/>
    <x v="18"/>
    <n v="37130"/>
    <s v="South"/>
    <s v="OFF-PA-10004665"/>
    <s v="Office Supplies"/>
    <s v="Paper"/>
    <s v="Advantus Motivational Note Cards"/>
    <x v="3755"/>
    <n v="1"/>
    <n v="0.2"/>
    <n v="3.7989999999999995"/>
  </r>
  <r>
    <n v="8216"/>
    <s v="CA-2015-120845"/>
    <d v="2015-09-25T00:00:00"/>
    <d v="2015-10-02T00:00:00"/>
    <s v="Standard Class"/>
    <s v="ML-17395"/>
    <s v="Marina Lichtenstein"/>
    <s v="Corporate"/>
    <s v="United States"/>
    <x v="87"/>
    <x v="18"/>
    <n v="37130"/>
    <s v="South"/>
    <s v="OFF-BI-10004506"/>
    <s v="Office Supplies"/>
    <s v="Binders"/>
    <s v="Wilson Jones data.warehouse D-Ring Binders with DublLock"/>
    <x v="5346"/>
    <n v="1"/>
    <n v="0.7"/>
    <n v="-1.8106"/>
  </r>
  <r>
    <n v="8217"/>
    <s v="CA-2015-120845"/>
    <d v="2015-09-25T00:00:00"/>
    <d v="2015-10-02T00:00:00"/>
    <s v="Standard Class"/>
    <s v="ML-17395"/>
    <s v="Marina Lichtenstein"/>
    <s v="Corporate"/>
    <s v="United States"/>
    <x v="87"/>
    <x v="18"/>
    <n v="37130"/>
    <s v="South"/>
    <s v="OFF-BI-10001982"/>
    <s v="Office Supplies"/>
    <s v="Binders"/>
    <s v="Wilson Jones Custom Binder Spines &amp; Labels"/>
    <x v="5347"/>
    <n v="2"/>
    <n v="0.7"/>
    <n v="-2.2847999999999997"/>
  </r>
  <r>
    <n v="8218"/>
    <s v="CA-2014-120775"/>
    <d v="2014-10-03T00:00:00"/>
    <d v="2014-10-07T00:00:00"/>
    <s v="Standard Class"/>
    <s v="RD-19930"/>
    <s v="Russell D'Ascenzo"/>
    <s v="Consumer"/>
    <s v="United States"/>
    <x v="61"/>
    <x v="5"/>
    <n v="75217"/>
    <s v="Central"/>
    <s v="OFF-FA-10002676"/>
    <s v="Office Supplies"/>
    <s v="Fasteners"/>
    <s v="Colored Push Pins"/>
    <x v="1456"/>
    <n v="3"/>
    <n v="0.2"/>
    <n v="0.86879999999999979"/>
  </r>
  <r>
    <n v="8219"/>
    <s v="CA-2014-120775"/>
    <d v="2014-10-03T00:00:00"/>
    <d v="2014-10-07T00:00:00"/>
    <s v="Standard Class"/>
    <s v="RD-19930"/>
    <s v="Russell D'Ascenzo"/>
    <s v="Consumer"/>
    <s v="United States"/>
    <x v="61"/>
    <x v="5"/>
    <n v="75217"/>
    <s v="Central"/>
    <s v="FUR-FU-10000758"/>
    <s v="Furniture"/>
    <s v="Furnishings"/>
    <s v="DAX Natural Wood-Tone Poster Frame"/>
    <x v="5348"/>
    <n v="3"/>
    <n v="0.6"/>
    <n v="-19.065600000000007"/>
  </r>
  <r>
    <n v="8220"/>
    <s v="CA-2014-120775"/>
    <d v="2014-10-03T00:00:00"/>
    <d v="2014-10-07T00:00:00"/>
    <s v="Standard Class"/>
    <s v="RD-19930"/>
    <s v="Russell D'Ascenzo"/>
    <s v="Consumer"/>
    <s v="United States"/>
    <x v="61"/>
    <x v="5"/>
    <n v="75217"/>
    <s v="Central"/>
    <s v="OFF-LA-10002271"/>
    <s v="Office Supplies"/>
    <s v="Labels"/>
    <s v="Smead Alpha-Z Color-Coded Second Alphabetical Labels and Starter Set"/>
    <x v="1268"/>
    <n v="2"/>
    <n v="0.2"/>
    <n v="1.7247999999999997"/>
  </r>
  <r>
    <n v="8221"/>
    <s v="CA-2014-120775"/>
    <d v="2014-10-03T00:00:00"/>
    <d v="2014-10-07T00:00:00"/>
    <s v="Standard Class"/>
    <s v="RD-19930"/>
    <s v="Russell D'Ascenzo"/>
    <s v="Consumer"/>
    <s v="United States"/>
    <x v="61"/>
    <x v="5"/>
    <n v="75217"/>
    <s v="Central"/>
    <s v="OFF-BI-10002609"/>
    <s v="Office Supplies"/>
    <s v="Binders"/>
    <s v="Avery Hidden Tab Dividers for Binding Systems"/>
    <x v="99"/>
    <n v="3"/>
    <n v="0.8"/>
    <n v="-3.0396000000000001"/>
  </r>
  <r>
    <n v="8222"/>
    <s v="CA-2014-120775"/>
    <d v="2014-10-03T00:00:00"/>
    <d v="2014-10-07T00:00:00"/>
    <s v="Standard Class"/>
    <s v="RD-19930"/>
    <s v="Russell D'Ascenzo"/>
    <s v="Consumer"/>
    <s v="United States"/>
    <x v="61"/>
    <x v="5"/>
    <n v="75217"/>
    <s v="Central"/>
    <s v="OFF-FA-10000254"/>
    <s v="Office Supplies"/>
    <s v="Fasteners"/>
    <s v="Sterling Rubber Bands by Alliance"/>
    <x v="5349"/>
    <n v="4"/>
    <n v="0.2"/>
    <n v="-3.7680000000000002"/>
  </r>
  <r>
    <n v="8223"/>
    <s v="CA-2014-152905"/>
    <d v="2014-02-18T00:00:00"/>
    <d v="2014-02-24T00:00:00"/>
    <s v="Standard Class"/>
    <s v="AB-10015"/>
    <s v="Aaron Bergman"/>
    <s v="Consumer"/>
    <s v="United States"/>
    <x v="81"/>
    <x v="5"/>
    <n v="76017"/>
    <s v="Central"/>
    <s v="OFF-ST-10000321"/>
    <s v="Office Supplies"/>
    <s v="Storage"/>
    <s v="Akro Stacking Bins"/>
    <x v="1438"/>
    <n v="2"/>
    <n v="0.2"/>
    <n v="-2.5248000000000022"/>
  </r>
  <r>
    <n v="8224"/>
    <s v="CA-2016-104633"/>
    <d v="2016-06-12T00:00:00"/>
    <d v="2016-06-16T00:00:00"/>
    <s v="Standard Class"/>
    <s v="EA-14035"/>
    <s v="Erin Ashbrook"/>
    <s v="Corporate"/>
    <s v="United States"/>
    <x v="45"/>
    <x v="1"/>
    <n v="91104"/>
    <s v="West"/>
    <s v="OFF-PA-10000241"/>
    <s v="Office Supplies"/>
    <s v="Paper"/>
    <s v="IBM Multi-Purpose Copy Paper, 8 1/2 x 11&quot;, Case"/>
    <x v="790"/>
    <n v="6"/>
    <n v="0"/>
    <n v="83.645999999999987"/>
  </r>
  <r>
    <n v="8225"/>
    <s v="CA-2016-104633"/>
    <d v="2016-06-12T00:00:00"/>
    <d v="2016-06-16T00:00:00"/>
    <s v="Standard Class"/>
    <s v="EA-14035"/>
    <s v="Erin Ashbrook"/>
    <s v="Corporate"/>
    <s v="United States"/>
    <x v="45"/>
    <x v="1"/>
    <n v="91104"/>
    <s v="West"/>
    <s v="OFF-PA-10004782"/>
    <s v="Office Supplies"/>
    <s v="Paper"/>
    <s v="Xerox 228"/>
    <x v="91"/>
    <n v="2"/>
    <n v="0"/>
    <n v="6.2208000000000006"/>
  </r>
  <r>
    <n v="8226"/>
    <s v="CA-2017-104136"/>
    <d v="2017-11-01T00:00:00"/>
    <d v="2017-11-04T00:00:00"/>
    <s v="Second Class"/>
    <s v="SF-20065"/>
    <s v="Sandra Flanagan"/>
    <s v="Consumer"/>
    <s v="United States"/>
    <x v="231"/>
    <x v="31"/>
    <n v="2149"/>
    <s v="East"/>
    <s v="OFF-PA-10004243"/>
    <s v="Office Supplies"/>
    <s v="Paper"/>
    <s v="Xerox 1939"/>
    <x v="2408"/>
    <n v="10"/>
    <n v="0"/>
    <n v="91.055999999999983"/>
  </r>
  <r>
    <n v="8227"/>
    <s v="CA-2017-104136"/>
    <d v="2017-11-01T00:00:00"/>
    <d v="2017-11-04T00:00:00"/>
    <s v="Second Class"/>
    <s v="SF-20065"/>
    <s v="Sandra Flanagan"/>
    <s v="Consumer"/>
    <s v="United States"/>
    <x v="231"/>
    <x v="31"/>
    <n v="2149"/>
    <s v="East"/>
    <s v="OFF-PA-10001033"/>
    <s v="Office Supplies"/>
    <s v="Paper"/>
    <s v="Xerox 1893"/>
    <x v="1018"/>
    <n v="1"/>
    <n v="0"/>
    <n v="20.085100000000001"/>
  </r>
  <r>
    <n v="8228"/>
    <s v="CA-2016-123050"/>
    <d v="2016-04-04T00:00:00"/>
    <d v="2016-04-08T00:00:00"/>
    <s v="Second Class"/>
    <s v="BC-11125"/>
    <s v="Becky Castell"/>
    <s v="Home Office"/>
    <s v="United States"/>
    <x v="21"/>
    <x v="15"/>
    <n v="12180"/>
    <s v="East"/>
    <s v="FUR-FU-10000723"/>
    <s v="Furniture"/>
    <s v="Furnishings"/>
    <s v="Deflect-o EconoMat Studded, No Bevel Mat for Low Pile Carpeting"/>
    <x v="5350"/>
    <n v="2"/>
    <n v="0"/>
    <n v="7.4376000000000033"/>
  </r>
  <r>
    <n v="8229"/>
    <s v="CA-2016-123050"/>
    <d v="2016-04-04T00:00:00"/>
    <d v="2016-04-08T00:00:00"/>
    <s v="Second Class"/>
    <s v="BC-11125"/>
    <s v="Becky Castell"/>
    <s v="Home Office"/>
    <s v="United States"/>
    <x v="21"/>
    <x v="15"/>
    <n v="12180"/>
    <s v="East"/>
    <s v="OFF-ST-10003455"/>
    <s v="Office Supplies"/>
    <s v="Storage"/>
    <s v="Tenex File Box, Personal Filing Tote with Lid, Black"/>
    <x v="5351"/>
    <n v="2"/>
    <n v="0"/>
    <n v="8.0652000000000008"/>
  </r>
  <r>
    <n v="8230"/>
    <s v="CA-2016-123050"/>
    <d v="2016-04-04T00:00:00"/>
    <d v="2016-04-08T00:00:00"/>
    <s v="Second Class"/>
    <s v="BC-11125"/>
    <s v="Becky Castell"/>
    <s v="Home Office"/>
    <s v="United States"/>
    <x v="21"/>
    <x v="15"/>
    <n v="12180"/>
    <s v="East"/>
    <s v="TEC-AC-10001109"/>
    <s v="Technology"/>
    <s v="Accessories"/>
    <s v="Logitech Trackman Marble Mouse"/>
    <x v="1324"/>
    <n v="3"/>
    <n v="0"/>
    <n v="37.787400000000005"/>
  </r>
  <r>
    <n v="8231"/>
    <s v="CA-2016-162355"/>
    <d v="2016-06-30T00:00:00"/>
    <d v="2016-07-02T00:00:00"/>
    <s v="Second Class"/>
    <s v="PF-19165"/>
    <s v="Philip Fox"/>
    <s v="Consumer"/>
    <s v="United States"/>
    <x v="406"/>
    <x v="32"/>
    <n v="30328"/>
    <s v="South"/>
    <s v="OFF-AR-10004344"/>
    <s v="Office Supplies"/>
    <s v="Art"/>
    <s v="Bulldog Vacuum Base Pencil Sharpener"/>
    <x v="878"/>
    <n v="3"/>
    <n v="0"/>
    <n v="9.7118999999999982"/>
  </r>
  <r>
    <n v="8232"/>
    <s v="CA-2016-162355"/>
    <d v="2016-06-30T00:00:00"/>
    <d v="2016-07-02T00:00:00"/>
    <s v="Second Class"/>
    <s v="PF-19165"/>
    <s v="Philip Fox"/>
    <s v="Consumer"/>
    <s v="United States"/>
    <x v="406"/>
    <x v="32"/>
    <n v="30328"/>
    <s v="South"/>
    <s v="FUR-BO-10004695"/>
    <s v="Furniture"/>
    <s v="Bookcases"/>
    <s v="O'Sullivan 2-Door Barrister Bookcase in Odessa Pine"/>
    <x v="5352"/>
    <n v="7"/>
    <n v="0"/>
    <n v="291.37779999999987"/>
  </r>
  <r>
    <n v="8233"/>
    <s v="CA-2014-158225"/>
    <d v="2014-09-22T00:00:00"/>
    <d v="2014-09-28T00:00:00"/>
    <s v="Standard Class"/>
    <s v="SE-20110"/>
    <s v="Sanjit Engle"/>
    <s v="Consumer"/>
    <s v="United States"/>
    <x v="49"/>
    <x v="1"/>
    <n v="95123"/>
    <s v="West"/>
    <s v="OFF-ST-10000675"/>
    <s v="Office Supplies"/>
    <s v="Storage"/>
    <s v="File Shuttle II and Handi-File, Black"/>
    <x v="3382"/>
    <n v="5"/>
    <n v="0"/>
    <n v="42.362499999999997"/>
  </r>
  <r>
    <n v="8234"/>
    <s v="CA-2014-158225"/>
    <d v="2014-09-22T00:00:00"/>
    <d v="2014-09-28T00:00:00"/>
    <s v="Standard Class"/>
    <s v="SE-20110"/>
    <s v="Sanjit Engle"/>
    <s v="Consumer"/>
    <s v="United States"/>
    <x v="49"/>
    <x v="1"/>
    <n v="95123"/>
    <s v="West"/>
    <s v="OFF-ST-10002301"/>
    <s v="Office Supplies"/>
    <s v="Storage"/>
    <s v="Tennsco Commercial Shelving"/>
    <x v="1390"/>
    <n v="2"/>
    <n v="0"/>
    <n v="0.40679999999999694"/>
  </r>
  <r>
    <n v="8235"/>
    <s v="CA-2017-102204"/>
    <d v="2017-05-01T00:00:00"/>
    <d v="2017-05-06T00:00:00"/>
    <s v="Standard Class"/>
    <s v="CJ-12010"/>
    <s v="Caroline Jumper"/>
    <s v="Consumer"/>
    <s v="United States"/>
    <x v="108"/>
    <x v="2"/>
    <n v="32216"/>
    <s v="South"/>
    <s v="OFF-SU-10001212"/>
    <s v="Office Supplies"/>
    <s v="Supplies"/>
    <s v="Kleencut Forged Office Shears by Acme United Corporation"/>
    <x v="5353"/>
    <n v="2"/>
    <n v="0.2"/>
    <n v="0.4159999999999997"/>
  </r>
  <r>
    <n v="8236"/>
    <s v="CA-2017-102204"/>
    <d v="2017-05-01T00:00:00"/>
    <d v="2017-05-06T00:00:00"/>
    <s v="Standard Class"/>
    <s v="CJ-12010"/>
    <s v="Caroline Jumper"/>
    <s v="Consumer"/>
    <s v="United States"/>
    <x v="108"/>
    <x v="2"/>
    <n v="32216"/>
    <s v="South"/>
    <s v="FUR-TA-10001889"/>
    <s v="Furniture"/>
    <s v="Tables"/>
    <s v="Bush Advantage Collection Racetrack Conference Table"/>
    <x v="5354"/>
    <n v="4"/>
    <n v="0.45"/>
    <n v="-458.14679999999998"/>
  </r>
  <r>
    <n v="8237"/>
    <s v="CA-2017-102204"/>
    <d v="2017-05-01T00:00:00"/>
    <d v="2017-05-06T00:00:00"/>
    <s v="Standard Class"/>
    <s v="CJ-12010"/>
    <s v="Caroline Jumper"/>
    <s v="Consumer"/>
    <s v="United States"/>
    <x v="108"/>
    <x v="2"/>
    <n v="32216"/>
    <s v="South"/>
    <s v="FUR-CH-10002024"/>
    <s v="Furniture"/>
    <s v="Chairs"/>
    <s v="HON 5400 Series Task Chairs for Big and Tall"/>
    <x v="5355"/>
    <n v="5"/>
    <n v="0.2"/>
    <n v="0"/>
  </r>
  <r>
    <n v="8238"/>
    <s v="CA-2017-103065"/>
    <d v="2017-10-20T00:00:00"/>
    <d v="2017-10-20T00:00:00"/>
    <s v="Same Day"/>
    <s v="PT-19090"/>
    <s v="Pete Takahito"/>
    <s v="Consumer"/>
    <s v="United States"/>
    <x v="108"/>
    <x v="2"/>
    <n v="32216"/>
    <s v="South"/>
    <s v="OFF-ST-10000617"/>
    <s v="Office Supplies"/>
    <s v="Storage"/>
    <s v="Woodgrain Magazine Files by Perma"/>
    <x v="411"/>
    <n v="2"/>
    <n v="0.2"/>
    <n v="-0.7748000000000006"/>
  </r>
  <r>
    <n v="8239"/>
    <s v="CA-2017-103065"/>
    <d v="2017-10-20T00:00:00"/>
    <d v="2017-10-20T00:00:00"/>
    <s v="Same Day"/>
    <s v="PT-19090"/>
    <s v="Pete Takahito"/>
    <s v="Consumer"/>
    <s v="United States"/>
    <x v="108"/>
    <x v="2"/>
    <n v="32216"/>
    <s v="South"/>
    <s v="OFF-PA-10000380"/>
    <s v="Office Supplies"/>
    <s v="Paper"/>
    <s v="REDIFORM Incoming/Outgoing Call Register, 11&quot; X 8 1/2&quot;, 100 Messages"/>
    <x v="1407"/>
    <n v="1"/>
    <n v="0.2"/>
    <n v="2.5019999999999998"/>
  </r>
  <r>
    <n v="8240"/>
    <s v="CA-2017-103065"/>
    <d v="2017-10-20T00:00:00"/>
    <d v="2017-10-20T00:00:00"/>
    <s v="Same Day"/>
    <s v="PT-19090"/>
    <s v="Pete Takahito"/>
    <s v="Consumer"/>
    <s v="United States"/>
    <x v="108"/>
    <x v="2"/>
    <n v="32216"/>
    <s v="South"/>
    <s v="OFF-AR-10003251"/>
    <s v="Office Supplies"/>
    <s v="Art"/>
    <s v="Prang Drawing Pencil Set"/>
    <x v="3079"/>
    <n v="2"/>
    <n v="0.2"/>
    <n v="1.1119999999999999"/>
  </r>
  <r>
    <n v="8241"/>
    <s v="CA-2017-103065"/>
    <d v="2017-10-20T00:00:00"/>
    <d v="2017-10-20T00:00:00"/>
    <s v="Same Day"/>
    <s v="PT-19090"/>
    <s v="Pete Takahito"/>
    <s v="Consumer"/>
    <s v="United States"/>
    <x v="108"/>
    <x v="2"/>
    <n v="32216"/>
    <s v="South"/>
    <s v="FUR-FU-10000175"/>
    <s v="Furniture"/>
    <s v="Furnishings"/>
    <s v="DAX Wood Document Frame."/>
    <x v="5356"/>
    <n v="4"/>
    <n v="0.2"/>
    <n v="6.0411999999999964"/>
  </r>
  <r>
    <n v="8242"/>
    <s v="CA-2014-109855"/>
    <d v="2014-09-01T00:00:00"/>
    <d v="2014-09-05T00:00:00"/>
    <s v="Standard Class"/>
    <s v="LH-16900"/>
    <s v="Lena Hernandez"/>
    <s v="Consumer"/>
    <s v="United States"/>
    <x v="20"/>
    <x v="15"/>
    <n v="10009"/>
    <s v="East"/>
    <s v="OFF-BI-10004716"/>
    <s v="Office Supplies"/>
    <s v="Binders"/>
    <s v="Wilson Jones Hanging Recycled Pressboard Data Binders"/>
    <x v="5357"/>
    <n v="2"/>
    <n v="0.2"/>
    <n v="8.3103999999999996"/>
  </r>
  <r>
    <n v="8243"/>
    <s v="CA-2014-109855"/>
    <d v="2014-09-01T00:00:00"/>
    <d v="2014-09-05T00:00:00"/>
    <s v="Standard Class"/>
    <s v="LH-16900"/>
    <s v="Lena Hernandez"/>
    <s v="Consumer"/>
    <s v="United States"/>
    <x v="20"/>
    <x v="15"/>
    <n v="10009"/>
    <s v="East"/>
    <s v="TEC-AC-10002842"/>
    <s v="Technology"/>
    <s v="Accessories"/>
    <s v="WD My Passport Ultra 2TB Portable External Hard Drive"/>
    <x v="5358"/>
    <n v="3"/>
    <n v="0"/>
    <n v="57.120000000000019"/>
  </r>
  <r>
    <n v="8244"/>
    <s v="CA-2014-109897"/>
    <d v="2014-08-12T00:00:00"/>
    <d v="2014-08-16T00:00:00"/>
    <s v="Standard Class"/>
    <s v="BW-11200"/>
    <s v="Ben Wallace"/>
    <s v="Consumer"/>
    <s v="United States"/>
    <x v="8"/>
    <x v="1"/>
    <n v="94122"/>
    <s v="West"/>
    <s v="TEC-PH-10003691"/>
    <s v="Technology"/>
    <s v="Phones"/>
    <s v="BlackBerry Q10"/>
    <x v="5359"/>
    <n v="8"/>
    <n v="0.2"/>
    <n v="50.396000000000015"/>
  </r>
  <r>
    <n v="8245"/>
    <s v="CA-2014-109897"/>
    <d v="2014-08-12T00:00:00"/>
    <d v="2014-08-16T00:00:00"/>
    <s v="Standard Class"/>
    <s v="BW-11200"/>
    <s v="Ben Wallace"/>
    <s v="Consumer"/>
    <s v="United States"/>
    <x v="8"/>
    <x v="1"/>
    <n v="94122"/>
    <s v="West"/>
    <s v="FUR-FU-10002878"/>
    <s v="Furniture"/>
    <s v="Furnishings"/>
    <s v="Seth Thomas 14&quot; Day/Date Wall Clock"/>
    <x v="5360"/>
    <n v="3"/>
    <n v="0"/>
    <n v="31.612800000000004"/>
  </r>
  <r>
    <n v="8246"/>
    <s v="US-2014-143581"/>
    <d v="2014-08-19T00:00:00"/>
    <d v="2014-08-23T00:00:00"/>
    <s v="Standard Class"/>
    <s v="BS-11365"/>
    <s v="Bill Shonely"/>
    <s v="Corporate"/>
    <s v="United States"/>
    <x v="38"/>
    <x v="32"/>
    <n v="31907"/>
    <s v="South"/>
    <s v="OFF-ST-10000991"/>
    <s v="Office Supplies"/>
    <s v="Storage"/>
    <s v="Space Solutions HD Industrial Steel Shelving."/>
    <x v="3216"/>
    <n v="3"/>
    <n v="0"/>
    <n v="10.347300000000004"/>
  </r>
  <r>
    <n v="8247"/>
    <s v="CA-2015-129217"/>
    <d v="2015-05-10T00:00:00"/>
    <d v="2015-05-10T00:00:00"/>
    <s v="Same Day"/>
    <s v="DP-13390"/>
    <s v="Dennis Pardue"/>
    <s v="Home Office"/>
    <s v="United States"/>
    <x v="34"/>
    <x v="10"/>
    <n v="60505"/>
    <s v="Central"/>
    <s v="OFF-AP-10002439"/>
    <s v="Office Supplies"/>
    <s v="Appliances"/>
    <s v="Tripp Lite Isotel 8 Ultra 8 Outlet Metal Surge"/>
    <x v="5361"/>
    <n v="5"/>
    <n v="0.8"/>
    <n v="-191.619"/>
  </r>
  <r>
    <n v="8248"/>
    <s v="CA-2015-129217"/>
    <d v="2015-05-10T00:00:00"/>
    <d v="2015-05-10T00:00:00"/>
    <s v="Same Day"/>
    <s v="DP-13390"/>
    <s v="Dennis Pardue"/>
    <s v="Home Office"/>
    <s v="United States"/>
    <x v="34"/>
    <x v="10"/>
    <n v="60505"/>
    <s v="Central"/>
    <s v="OFF-AR-10004602"/>
    <s v="Office Supplies"/>
    <s v="Art"/>
    <s v="Boston KS Multi-Size Manual Pencil Sharpener"/>
    <x v="2862"/>
    <n v="2"/>
    <n v="0.2"/>
    <n v="3.6784000000000017"/>
  </r>
  <r>
    <n v="8249"/>
    <s v="CA-2016-133816"/>
    <d v="2016-05-10T00:00:00"/>
    <d v="2016-05-13T00:00:00"/>
    <s v="Second Class"/>
    <s v="CS-12400"/>
    <s v="Christopher Schild"/>
    <s v="Home Office"/>
    <s v="United States"/>
    <x v="10"/>
    <x v="9"/>
    <n v="19134"/>
    <s v="East"/>
    <s v="TEC-PH-10001795"/>
    <s v="Technology"/>
    <s v="Phones"/>
    <s v="ClearOne CHATAttach 160 - speaker phone"/>
    <x v="5362"/>
    <n v="2"/>
    <n v="0.4"/>
    <n v="-123.9980000000001"/>
  </r>
  <r>
    <n v="8250"/>
    <s v="CA-2015-140221"/>
    <d v="2015-03-05T00:00:00"/>
    <d v="2015-03-09T00:00:00"/>
    <s v="Second Class"/>
    <s v="MS-17365"/>
    <s v="Maribeth Schnelling"/>
    <s v="Consumer"/>
    <s v="United States"/>
    <x v="22"/>
    <x v="10"/>
    <n v="60653"/>
    <s v="Central"/>
    <s v="OFF-BI-10002854"/>
    <s v="Office Supplies"/>
    <s v="Binders"/>
    <s v="Performers Binder/Pad Holder, Black"/>
    <x v="5363"/>
    <n v="2"/>
    <n v="0.8"/>
    <n v="-16.818000000000005"/>
  </r>
  <r>
    <n v="8251"/>
    <s v="CA-2015-140221"/>
    <d v="2015-03-05T00:00:00"/>
    <d v="2015-03-09T00:00:00"/>
    <s v="Second Class"/>
    <s v="MS-17365"/>
    <s v="Maribeth Schnelling"/>
    <s v="Consumer"/>
    <s v="United States"/>
    <x v="22"/>
    <x v="10"/>
    <n v="60653"/>
    <s v="Central"/>
    <s v="FUR-FU-10000023"/>
    <s v="Furniture"/>
    <s v="Furnishings"/>
    <s v="Eldon Wave Desk Accessories"/>
    <x v="5364"/>
    <n v="2"/>
    <n v="0.6"/>
    <n v="-1.8847999999999994"/>
  </r>
  <r>
    <n v="8252"/>
    <s v="CA-2015-140221"/>
    <d v="2015-03-05T00:00:00"/>
    <d v="2015-03-09T00:00:00"/>
    <s v="Second Class"/>
    <s v="MS-17365"/>
    <s v="Maribeth Schnelling"/>
    <s v="Consumer"/>
    <s v="United States"/>
    <x v="22"/>
    <x v="10"/>
    <n v="60653"/>
    <s v="Central"/>
    <s v="OFF-AP-10000828"/>
    <s v="Office Supplies"/>
    <s v="Appliances"/>
    <s v="Avanti 4.4 Cu. Ft. Refrigerator"/>
    <x v="5365"/>
    <n v="5"/>
    <n v="0.8"/>
    <n v="-470.548"/>
  </r>
  <r>
    <n v="8253"/>
    <s v="CA-2015-140221"/>
    <d v="2015-03-05T00:00:00"/>
    <d v="2015-03-09T00:00:00"/>
    <s v="Second Class"/>
    <s v="MS-17365"/>
    <s v="Maribeth Schnelling"/>
    <s v="Consumer"/>
    <s v="United States"/>
    <x v="22"/>
    <x v="10"/>
    <n v="60653"/>
    <s v="Central"/>
    <s v="OFF-ST-10000777"/>
    <s v="Office Supplies"/>
    <s v="Storage"/>
    <s v="Companion Letter/Legal File, Black"/>
    <x v="1556"/>
    <n v="2"/>
    <n v="0.2"/>
    <n v="6.0416000000000025"/>
  </r>
  <r>
    <n v="8254"/>
    <s v="CA-2017-152310"/>
    <d v="2017-08-12T00:00:00"/>
    <d v="2017-08-19T00:00:00"/>
    <s v="Standard Class"/>
    <s v="DK-12895"/>
    <s v="Dana Kaydos"/>
    <s v="Consumer"/>
    <s v="United States"/>
    <x v="4"/>
    <x v="4"/>
    <n v="98103"/>
    <s v="West"/>
    <s v="TEC-CO-10000971"/>
    <s v="Technology"/>
    <s v="Copiers"/>
    <s v="Hewlett Packard 310 Color Digital Copier"/>
    <x v="5366"/>
    <n v="1"/>
    <n v="0"/>
    <n v="89.996999999999986"/>
  </r>
  <r>
    <n v="8255"/>
    <s v="CA-2017-152310"/>
    <d v="2017-08-12T00:00:00"/>
    <d v="2017-08-19T00:00:00"/>
    <s v="Standard Class"/>
    <s v="DK-12895"/>
    <s v="Dana Kaydos"/>
    <s v="Consumer"/>
    <s v="United States"/>
    <x v="4"/>
    <x v="4"/>
    <n v="98103"/>
    <s v="West"/>
    <s v="OFF-PA-10003134"/>
    <s v="Office Supplies"/>
    <s v="Paper"/>
    <s v="Xerox 1937"/>
    <x v="2250"/>
    <n v="4"/>
    <n v="0"/>
    <n v="92.236799999999988"/>
  </r>
  <r>
    <n v="8256"/>
    <s v="CA-2017-152310"/>
    <d v="2017-08-12T00:00:00"/>
    <d v="2017-08-19T00:00:00"/>
    <s v="Standard Class"/>
    <s v="DK-12895"/>
    <s v="Dana Kaydos"/>
    <s v="Consumer"/>
    <s v="United States"/>
    <x v="4"/>
    <x v="4"/>
    <n v="98103"/>
    <s v="West"/>
    <s v="TEC-PH-10002538"/>
    <s v="Technology"/>
    <s v="Phones"/>
    <s v="Grandstream GXP1160 VoIP phone"/>
    <x v="5367"/>
    <n v="8"/>
    <n v="0.2"/>
    <n v="27.295199999999973"/>
  </r>
  <r>
    <n v="8257"/>
    <s v="CA-2017-152310"/>
    <d v="2017-08-12T00:00:00"/>
    <d v="2017-08-19T00:00:00"/>
    <s v="Standard Class"/>
    <s v="DK-12895"/>
    <s v="Dana Kaydos"/>
    <s v="Consumer"/>
    <s v="United States"/>
    <x v="4"/>
    <x v="4"/>
    <n v="98103"/>
    <s v="West"/>
    <s v="OFF-ST-10001228"/>
    <s v="Office Supplies"/>
    <s v="Storage"/>
    <s v="Personal File Boxes with Fold-Down Carry Handle"/>
    <x v="485"/>
    <n v="3"/>
    <n v="0"/>
    <n v="11.684999999999999"/>
  </r>
  <r>
    <n v="8258"/>
    <s v="CA-2017-152310"/>
    <d v="2017-08-12T00:00:00"/>
    <d v="2017-08-19T00:00:00"/>
    <s v="Standard Class"/>
    <s v="DK-12895"/>
    <s v="Dana Kaydos"/>
    <s v="Consumer"/>
    <s v="United States"/>
    <x v="4"/>
    <x v="4"/>
    <n v="98103"/>
    <s v="West"/>
    <s v="TEC-AC-10000397"/>
    <s v="Technology"/>
    <s v="Accessories"/>
    <s v="Perixx PERIBOARD-512B, Ergonomic Split Keyboard"/>
    <x v="5368"/>
    <n v="5"/>
    <n v="0"/>
    <n v="12.246500000000005"/>
  </r>
  <r>
    <n v="8259"/>
    <s v="CA-2017-152310"/>
    <d v="2017-08-12T00:00:00"/>
    <d v="2017-08-19T00:00:00"/>
    <s v="Standard Class"/>
    <s v="DK-12895"/>
    <s v="Dana Kaydos"/>
    <s v="Consumer"/>
    <s v="United States"/>
    <x v="4"/>
    <x v="4"/>
    <n v="98103"/>
    <s v="West"/>
    <s v="OFF-BI-10004308"/>
    <s v="Office Supplies"/>
    <s v="Binders"/>
    <s v="Avery Legal 4-Ring Binder"/>
    <x v="997"/>
    <n v="6"/>
    <n v="0.2"/>
    <n v="37.763999999999996"/>
  </r>
  <r>
    <n v="8260"/>
    <s v="CA-2016-118101"/>
    <d v="2016-06-26T00:00:00"/>
    <d v="2016-06-26T00:00:00"/>
    <s v="Same Day"/>
    <s v="SN-20560"/>
    <s v="Skye Norling"/>
    <s v="Home Office"/>
    <s v="United States"/>
    <x v="43"/>
    <x v="12"/>
    <n v="48066"/>
    <s v="Central"/>
    <s v="OFF-PA-10000357"/>
    <s v="Office Supplies"/>
    <s v="Paper"/>
    <s v="White Dual Perf Computer Printout Paper, 2700 Sheets, 1 Part, Heavyweight, 20 lbs., 14 7/8 x 11"/>
    <x v="1542"/>
    <n v="9"/>
    <n v="0"/>
    <n v="180.76590000000002"/>
  </r>
  <r>
    <n v="8261"/>
    <s v="CA-2016-118101"/>
    <d v="2016-06-26T00:00:00"/>
    <d v="2016-06-26T00:00:00"/>
    <s v="Same Day"/>
    <s v="SN-20560"/>
    <s v="Skye Norling"/>
    <s v="Home Office"/>
    <s v="United States"/>
    <x v="43"/>
    <x v="12"/>
    <n v="48066"/>
    <s v="Central"/>
    <s v="OFF-BI-10000773"/>
    <s v="Office Supplies"/>
    <s v="Binders"/>
    <s v="Insertable Tab Post Binder Dividers"/>
    <x v="5369"/>
    <n v="1"/>
    <n v="0"/>
    <n v="3.7693999999999992"/>
  </r>
  <r>
    <n v="8262"/>
    <s v="CA-2016-118101"/>
    <d v="2016-06-26T00:00:00"/>
    <d v="2016-06-26T00:00:00"/>
    <s v="Same Day"/>
    <s v="SN-20560"/>
    <s v="Skye Norling"/>
    <s v="Home Office"/>
    <s v="United States"/>
    <x v="43"/>
    <x v="12"/>
    <n v="48066"/>
    <s v="Central"/>
    <s v="OFF-ST-10001837"/>
    <s v="Office Supplies"/>
    <s v="Storage"/>
    <s v="SAFCO Mobile Desk Side File, Wire Frame"/>
    <x v="5370"/>
    <n v="4"/>
    <n v="0"/>
    <n v="44.470399999999998"/>
  </r>
  <r>
    <n v="8263"/>
    <s v="CA-2016-100307"/>
    <d v="2016-12-15T00:00:00"/>
    <d v="2016-12-19T00:00:00"/>
    <s v="Standard Class"/>
    <s v="TC-21475"/>
    <s v="Tony Chapman"/>
    <s v="Home Office"/>
    <s v="United States"/>
    <x v="115"/>
    <x v="36"/>
    <n v="72701"/>
    <s v="South"/>
    <s v="OFF-PA-10002552"/>
    <s v="Office Supplies"/>
    <s v="Paper"/>
    <s v="Xerox 1958"/>
    <x v="541"/>
    <n v="3"/>
    <n v="0"/>
    <n v="9.3312000000000008"/>
  </r>
  <r>
    <n v="8264"/>
    <s v="CA-2015-138457"/>
    <d v="2015-09-13T00:00:00"/>
    <d v="2015-09-17T00:00:00"/>
    <s v="Standard Class"/>
    <s v="AM-10705"/>
    <s v="Anne McFarland"/>
    <s v="Consumer"/>
    <s v="United States"/>
    <x v="108"/>
    <x v="3"/>
    <n v="28540"/>
    <s v="South"/>
    <s v="OFF-BI-10000014"/>
    <s v="Office Supplies"/>
    <s v="Binders"/>
    <s v="Heavy-Duty E-Z-D Binders"/>
    <x v="3702"/>
    <n v="4"/>
    <n v="0.7"/>
    <n v="-10.037199999999999"/>
  </r>
  <r>
    <n v="8265"/>
    <s v="CA-2014-131800"/>
    <d v="2014-12-30T00:00:00"/>
    <d v="2015-01-04T00:00:00"/>
    <s v="Standard Class"/>
    <s v="AJ-10960"/>
    <s v="Astrea Jones"/>
    <s v="Consumer"/>
    <s v="United States"/>
    <x v="20"/>
    <x v="15"/>
    <n v="10035"/>
    <s v="East"/>
    <s v="OFF-AP-10004136"/>
    <s v="Office Supplies"/>
    <s v="Appliances"/>
    <s v="Kensington 6 Outlet SmartSocket Surge Protector"/>
    <x v="1546"/>
    <n v="3"/>
    <n v="0"/>
    <n v="30.734999999999992"/>
  </r>
  <r>
    <n v="8266"/>
    <s v="CA-2014-131800"/>
    <d v="2014-12-30T00:00:00"/>
    <d v="2015-01-04T00:00:00"/>
    <s v="Standard Class"/>
    <s v="AJ-10960"/>
    <s v="Astrea Jones"/>
    <s v="Consumer"/>
    <s v="United States"/>
    <x v="20"/>
    <x v="15"/>
    <n v="10035"/>
    <s v="East"/>
    <s v="OFF-BI-10003429"/>
    <s v="Office Supplies"/>
    <s v="Binders"/>
    <s v="Cardinal HOLDit! Binder Insert Strips,Extra Strips"/>
    <x v="5371"/>
    <n v="7"/>
    <n v="0.2"/>
    <n v="12.8499"/>
  </r>
  <r>
    <n v="8267"/>
    <s v="CA-2014-118304"/>
    <d v="2014-04-29T00:00:00"/>
    <d v="2014-05-04T00:00:00"/>
    <s v="Standard Class"/>
    <s v="KH-16360"/>
    <s v="Katherine Hughes"/>
    <s v="Consumer"/>
    <s v="United States"/>
    <x v="18"/>
    <x v="13"/>
    <n v="19901"/>
    <s v="East"/>
    <s v="TEC-PH-10000376"/>
    <s v="Technology"/>
    <s v="Phones"/>
    <s v="Square Credit Card Reader"/>
    <x v="1024"/>
    <n v="2"/>
    <n v="0"/>
    <n v="5.1948000000000008"/>
  </r>
  <r>
    <n v="8268"/>
    <s v="CA-2017-121790"/>
    <d v="2017-01-30T00:00:00"/>
    <d v="2017-02-06T00:00:00"/>
    <s v="Standard Class"/>
    <s v="LP-17095"/>
    <s v="Liz Preis"/>
    <s v="Consumer"/>
    <s v="United States"/>
    <x v="34"/>
    <x v="10"/>
    <n v="60505"/>
    <s v="Central"/>
    <s v="FUR-TA-10003469"/>
    <s v="Furniture"/>
    <s v="Tables"/>
    <s v="Balt Split Level Computer Training Table"/>
    <x v="5372"/>
    <n v="1"/>
    <n v="0.5"/>
    <n v="-47.174999999999997"/>
  </r>
  <r>
    <n v="8269"/>
    <s v="CA-2017-121790"/>
    <d v="2017-01-30T00:00:00"/>
    <d v="2017-02-06T00:00:00"/>
    <s v="Standard Class"/>
    <s v="LP-17095"/>
    <s v="Liz Preis"/>
    <s v="Consumer"/>
    <s v="United States"/>
    <x v="34"/>
    <x v="10"/>
    <n v="60505"/>
    <s v="Central"/>
    <s v="OFF-SU-10004231"/>
    <s v="Office Supplies"/>
    <s v="Supplies"/>
    <s v="Acme Tagit Stainless Steel Antibacterial Scissors"/>
    <x v="2511"/>
    <n v="4"/>
    <n v="0.2"/>
    <n v="2.7719999999999994"/>
  </r>
  <r>
    <n v="8270"/>
    <s v="CA-2017-121790"/>
    <d v="2017-01-30T00:00:00"/>
    <d v="2017-02-06T00:00:00"/>
    <s v="Standard Class"/>
    <s v="LP-17095"/>
    <s v="Liz Preis"/>
    <s v="Consumer"/>
    <s v="United States"/>
    <x v="34"/>
    <x v="10"/>
    <n v="60505"/>
    <s v="Central"/>
    <s v="TEC-PH-10002584"/>
    <s v="Technology"/>
    <s v="Phones"/>
    <s v="Samsung Galaxy S4"/>
    <x v="5373"/>
    <n v="4"/>
    <n v="0.2"/>
    <n v="250.39599999999984"/>
  </r>
  <r>
    <n v="8271"/>
    <s v="CA-2017-121790"/>
    <d v="2017-01-30T00:00:00"/>
    <d v="2017-02-06T00:00:00"/>
    <s v="Standard Class"/>
    <s v="LP-17095"/>
    <s v="Liz Preis"/>
    <s v="Consumer"/>
    <s v="United States"/>
    <x v="34"/>
    <x v="10"/>
    <n v="60505"/>
    <s v="Central"/>
    <s v="OFF-AR-10003602"/>
    <s v="Office Supplies"/>
    <s v="Art"/>
    <s v="Quartet Omega Colored Chalk, 12/Pack"/>
    <x v="564"/>
    <n v="2"/>
    <n v="0.2"/>
    <n v="3.1535999999999995"/>
  </r>
  <r>
    <n v="8272"/>
    <s v="CA-2016-169670"/>
    <d v="2016-12-25T00:00:00"/>
    <d v="2016-12-31T00:00:00"/>
    <s v="Standard Class"/>
    <s v="JE-15715"/>
    <s v="Joe Elijah"/>
    <s v="Consumer"/>
    <s v="United States"/>
    <x v="20"/>
    <x v="15"/>
    <n v="10009"/>
    <s v="East"/>
    <s v="FUR-CH-10002331"/>
    <s v="Furniture"/>
    <s v="Chairs"/>
    <s v="Hon 4700 Series Mobuis Mid-Back Task Chairs with Adjustable Arms"/>
    <x v="5374"/>
    <n v="8"/>
    <n v="0.1"/>
    <n v="313.26239999999967"/>
  </r>
  <r>
    <n v="8273"/>
    <s v="CA-2016-139549"/>
    <d v="2016-10-20T00:00:00"/>
    <d v="2016-10-25T00:00:00"/>
    <s v="Standard Class"/>
    <s v="MY-18295"/>
    <s v="Muhammed Yedwab"/>
    <s v="Corporate"/>
    <s v="United States"/>
    <x v="485"/>
    <x v="1"/>
    <n v="92020"/>
    <s v="West"/>
    <s v="FUR-CH-10001802"/>
    <s v="Furniture"/>
    <s v="Chairs"/>
    <s v="Hon Every-Day Chair Series Swivel Task Chairs"/>
    <x v="2388"/>
    <n v="4"/>
    <n v="0.2"/>
    <n v="4.8391999999999911"/>
  </r>
  <r>
    <n v="8274"/>
    <s v="CA-2015-104059"/>
    <d v="2015-06-13T00:00:00"/>
    <d v="2015-06-15T00:00:00"/>
    <s v="Second Class"/>
    <s v="FC-14245"/>
    <s v="Frank Carlisle"/>
    <s v="Home Office"/>
    <s v="United States"/>
    <x v="24"/>
    <x v="24"/>
    <n v="45503"/>
    <s v="East"/>
    <s v="OFF-AR-10000634"/>
    <s v="Office Supplies"/>
    <s v="Art"/>
    <s v="Newell 320"/>
    <x v="1321"/>
    <n v="1"/>
    <n v="0.2"/>
    <n v="0.29960000000000009"/>
  </r>
  <r>
    <n v="8275"/>
    <s v="CA-2017-164112"/>
    <d v="2017-06-30T00:00:00"/>
    <d v="2017-07-04T00:00:00"/>
    <s v="Standard Class"/>
    <s v="ND-18460"/>
    <s v="Neil Ducich"/>
    <s v="Corporate"/>
    <s v="United States"/>
    <x v="145"/>
    <x v="15"/>
    <n v="10550"/>
    <s v="East"/>
    <s v="OFF-ST-10002615"/>
    <s v="Office Supplies"/>
    <s v="Storage"/>
    <s v="Dual Level, Single-Width Filing Carts"/>
    <x v="2969"/>
    <n v="7"/>
    <n v="0"/>
    <n v="282.20920000000001"/>
  </r>
  <r>
    <n v="8276"/>
    <s v="CA-2015-143882"/>
    <d v="2015-06-26T00:00:00"/>
    <d v="2015-06-30T00:00:00"/>
    <s v="Standard Class"/>
    <s v="DB-13360"/>
    <s v="Dennis Bolton"/>
    <s v="Home Office"/>
    <s v="United States"/>
    <x v="80"/>
    <x v="24"/>
    <n v="44107"/>
    <s v="East"/>
    <s v="OFF-PA-10004040"/>
    <s v="Office Supplies"/>
    <s v="Paper"/>
    <s v="Universal Premium White Copier/Laser Paper (20Lb. and 87 Bright)"/>
    <x v="5375"/>
    <n v="9"/>
    <n v="0.2"/>
    <n v="15.607799999999999"/>
  </r>
  <r>
    <n v="8277"/>
    <s v="US-2016-139262"/>
    <d v="2016-02-21T00:00:00"/>
    <d v="2016-02-25T00:00:00"/>
    <s v="Standard Class"/>
    <s v="LC-16960"/>
    <s v="Lindsay Castell"/>
    <s v="Home Office"/>
    <s v="United States"/>
    <x v="67"/>
    <x v="2"/>
    <n v="33614"/>
    <s v="South"/>
    <s v="OFF-BI-10003727"/>
    <s v="Office Supplies"/>
    <s v="Binders"/>
    <s v="Avery Durable Slant Ring Binders With Label Holder"/>
    <x v="5233"/>
    <n v="3"/>
    <n v="0.7"/>
    <n v="-2.758799999999999"/>
  </r>
  <r>
    <n v="8278"/>
    <s v="US-2016-139262"/>
    <d v="2016-02-21T00:00:00"/>
    <d v="2016-02-25T00:00:00"/>
    <s v="Standard Class"/>
    <s v="LC-16960"/>
    <s v="Lindsay Castell"/>
    <s v="Home Office"/>
    <s v="United States"/>
    <x v="67"/>
    <x v="2"/>
    <n v="33614"/>
    <s v="South"/>
    <s v="OFF-BI-10002026"/>
    <s v="Office Supplies"/>
    <s v="Binders"/>
    <s v="Avery Arch Ring Binders"/>
    <x v="5376"/>
    <n v="2"/>
    <n v="0.7"/>
    <n v="-26.726000000000006"/>
  </r>
  <r>
    <n v="8279"/>
    <s v="US-2016-139262"/>
    <d v="2016-02-21T00:00:00"/>
    <d v="2016-02-25T00:00:00"/>
    <s v="Standard Class"/>
    <s v="LC-16960"/>
    <s v="Lindsay Castell"/>
    <s v="Home Office"/>
    <s v="United States"/>
    <x v="67"/>
    <x v="2"/>
    <n v="33614"/>
    <s v="South"/>
    <s v="OFF-ST-10001496"/>
    <s v="Office Supplies"/>
    <s v="Storage"/>
    <s v="Standard Rollaway File with Lock"/>
    <x v="5377"/>
    <n v="3"/>
    <n v="0.2"/>
    <n v="32.434200000000004"/>
  </r>
  <r>
    <n v="8280"/>
    <s v="CA-2017-146192"/>
    <d v="2017-04-22T00:00:00"/>
    <d v="2017-04-26T00:00:00"/>
    <s v="Standard Class"/>
    <s v="BD-11725"/>
    <s v="Bruce Degenhardt"/>
    <s v="Consumer"/>
    <s v="United States"/>
    <x v="38"/>
    <x v="32"/>
    <n v="31907"/>
    <s v="South"/>
    <s v="OFF-ST-10003716"/>
    <s v="Office Supplies"/>
    <s v="Storage"/>
    <s v="Tennsco Double-Tier Lockers"/>
    <x v="5378"/>
    <n v="3"/>
    <n v="0"/>
    <n v="87.757800000000003"/>
  </r>
  <r>
    <n v="8281"/>
    <s v="CA-2017-134810"/>
    <d v="2017-05-09T00:00:00"/>
    <d v="2017-05-10T00:00:00"/>
    <s v="First Class"/>
    <s v="MC-17605"/>
    <s v="Matt Connell"/>
    <s v="Corporate"/>
    <s v="United States"/>
    <x v="108"/>
    <x v="3"/>
    <n v="28540"/>
    <s v="South"/>
    <s v="OFF-EN-10002504"/>
    <s v="Office Supplies"/>
    <s v="Envelopes"/>
    <s v="Tyvek  Top-Opening Peel &amp; Seel Envelopes, Plain White"/>
    <x v="5379"/>
    <n v="3"/>
    <n v="0.2"/>
    <n v="22.015799999999999"/>
  </r>
  <r>
    <n v="8282"/>
    <s v="CA-2017-134810"/>
    <d v="2017-05-09T00:00:00"/>
    <d v="2017-05-10T00:00:00"/>
    <s v="First Class"/>
    <s v="MC-17605"/>
    <s v="Matt Connell"/>
    <s v="Corporate"/>
    <s v="United States"/>
    <x v="108"/>
    <x v="3"/>
    <n v="28540"/>
    <s v="South"/>
    <s v="FUR-CH-10001270"/>
    <s v="Furniture"/>
    <s v="Chairs"/>
    <s v="Harbour Creations Steel Folding Chair"/>
    <x v="724"/>
    <n v="3"/>
    <n v="0.2"/>
    <n v="25.874999999999972"/>
  </r>
  <r>
    <n v="8283"/>
    <s v="CA-2015-154284"/>
    <d v="2015-12-21T00:00:00"/>
    <d v="2015-12-26T00:00:00"/>
    <s v="Second Class"/>
    <s v="SZ-20035"/>
    <s v="Sam Zeldin"/>
    <s v="Home Office"/>
    <s v="United States"/>
    <x v="490"/>
    <x v="10"/>
    <n v="60174"/>
    <s v="Central"/>
    <s v="TEC-MA-10004241"/>
    <s v="Technology"/>
    <s v="Machines"/>
    <s v="Star Micronics TSP800 TSP847IIU Receipt Printer"/>
    <x v="5380"/>
    <n v="2"/>
    <n v="0.3"/>
    <n v="137.26399999999995"/>
  </r>
  <r>
    <n v="8284"/>
    <s v="CA-2015-154284"/>
    <d v="2015-12-21T00:00:00"/>
    <d v="2015-12-26T00:00:00"/>
    <s v="Second Class"/>
    <s v="SZ-20035"/>
    <s v="Sam Zeldin"/>
    <s v="Home Office"/>
    <s v="United States"/>
    <x v="490"/>
    <x v="10"/>
    <n v="60174"/>
    <s v="Central"/>
    <s v="OFF-AR-10001468"/>
    <s v="Office Supplies"/>
    <s v="Art"/>
    <s v="Sanford Prismacolor Professional Thick Lead Art Pencils, 36-Color Set"/>
    <x v="3497"/>
    <n v="2"/>
    <n v="0.2"/>
    <n v="14.227200000000003"/>
  </r>
  <r>
    <n v="8285"/>
    <s v="CA-2015-154284"/>
    <d v="2015-12-21T00:00:00"/>
    <d v="2015-12-26T00:00:00"/>
    <s v="Second Class"/>
    <s v="SZ-20035"/>
    <s v="Sam Zeldin"/>
    <s v="Home Office"/>
    <s v="United States"/>
    <x v="490"/>
    <x v="10"/>
    <n v="60174"/>
    <s v="Central"/>
    <s v="TEC-AC-10003198"/>
    <s v="Technology"/>
    <s v="Accessories"/>
    <s v="Enermax Acrylux Wireless Keyboard"/>
    <x v="5381"/>
    <n v="8"/>
    <n v="0.2"/>
    <n v="135.45599999999996"/>
  </r>
  <r>
    <n v="8286"/>
    <s v="CA-2015-154284"/>
    <d v="2015-12-21T00:00:00"/>
    <d v="2015-12-26T00:00:00"/>
    <s v="Second Class"/>
    <s v="SZ-20035"/>
    <s v="Sam Zeldin"/>
    <s v="Home Office"/>
    <s v="United States"/>
    <x v="490"/>
    <x v="10"/>
    <n v="60174"/>
    <s v="Central"/>
    <s v="FUR-FU-10003039"/>
    <s v="Furniture"/>
    <s v="Furnishings"/>
    <s v="Howard Miller 11-1/2&quot; Diameter Grantwood Wall Clock"/>
    <x v="5382"/>
    <n v="3"/>
    <n v="0.6"/>
    <n v="-33.641399999999997"/>
  </r>
  <r>
    <n v="8287"/>
    <s v="CA-2014-156244"/>
    <d v="2014-08-12T00:00:00"/>
    <d v="2014-08-16T00:00:00"/>
    <s v="Standard Class"/>
    <s v="DH-13675"/>
    <s v="Duane Huffman"/>
    <s v="Home Office"/>
    <s v="United States"/>
    <x v="100"/>
    <x v="2"/>
    <n v="33180"/>
    <s v="South"/>
    <s v="OFF-PA-10000295"/>
    <s v="Office Supplies"/>
    <s v="Paper"/>
    <s v="Xerox 229"/>
    <x v="277"/>
    <n v="6"/>
    <n v="0.2"/>
    <n v="10.8864"/>
  </r>
  <r>
    <n v="8288"/>
    <s v="CA-2014-156244"/>
    <d v="2014-08-12T00:00:00"/>
    <d v="2014-08-16T00:00:00"/>
    <s v="Standard Class"/>
    <s v="DH-13675"/>
    <s v="Duane Huffman"/>
    <s v="Home Office"/>
    <s v="United States"/>
    <x v="100"/>
    <x v="2"/>
    <n v="33180"/>
    <s v="South"/>
    <s v="OFF-AR-10004344"/>
    <s v="Office Supplies"/>
    <s v="Art"/>
    <s v="Bulldog Vacuum Base Pencil Sharpener"/>
    <x v="1914"/>
    <n v="5"/>
    <n v="0.2"/>
    <n v="4.196499999999995"/>
  </r>
  <r>
    <n v="8289"/>
    <s v="CA-2014-156244"/>
    <d v="2014-08-12T00:00:00"/>
    <d v="2014-08-16T00:00:00"/>
    <s v="Standard Class"/>
    <s v="DH-13675"/>
    <s v="Duane Huffman"/>
    <s v="Home Office"/>
    <s v="United States"/>
    <x v="100"/>
    <x v="2"/>
    <n v="33180"/>
    <s v="South"/>
    <s v="TEC-AC-10002473"/>
    <s v="Technology"/>
    <s v="Accessories"/>
    <s v="Maxell 4.7GB DVD-R"/>
    <x v="2030"/>
    <n v="7"/>
    <n v="0.2"/>
    <n v="41.718599999999995"/>
  </r>
  <r>
    <n v="8290"/>
    <s v="CA-2014-156244"/>
    <d v="2014-08-12T00:00:00"/>
    <d v="2014-08-16T00:00:00"/>
    <s v="Standard Class"/>
    <s v="DH-13675"/>
    <s v="Duane Huffman"/>
    <s v="Home Office"/>
    <s v="United States"/>
    <x v="100"/>
    <x v="2"/>
    <n v="33180"/>
    <s v="South"/>
    <s v="OFF-AP-10002403"/>
    <s v="Office Supplies"/>
    <s v="Appliances"/>
    <s v="Acco Smartsocket Color-Coded Six-Outlet AC Adapter Model Surge Protectors"/>
    <x v="5383"/>
    <n v="6"/>
    <n v="0.2"/>
    <n v="15.843599999999995"/>
  </r>
  <r>
    <n v="8291"/>
    <s v="CA-2014-156244"/>
    <d v="2014-08-12T00:00:00"/>
    <d v="2014-08-16T00:00:00"/>
    <s v="Standard Class"/>
    <s v="DH-13675"/>
    <s v="Duane Huffman"/>
    <s v="Home Office"/>
    <s v="United States"/>
    <x v="100"/>
    <x v="2"/>
    <n v="33180"/>
    <s v="South"/>
    <s v="OFF-SU-10000432"/>
    <s v="Office Supplies"/>
    <s v="Supplies"/>
    <s v="Acco Side-Punched Conventional Columnar Pads"/>
    <x v="4839"/>
    <n v="2"/>
    <n v="0.2"/>
    <n v="-1.0410000000000006"/>
  </r>
  <r>
    <n v="8292"/>
    <s v="CA-2014-156244"/>
    <d v="2014-08-12T00:00:00"/>
    <d v="2014-08-16T00:00:00"/>
    <s v="Standard Class"/>
    <s v="DH-13675"/>
    <s v="Duane Huffman"/>
    <s v="Home Office"/>
    <s v="United States"/>
    <x v="100"/>
    <x v="2"/>
    <n v="33180"/>
    <s v="South"/>
    <s v="OFF-LA-10000443"/>
    <s v="Office Supplies"/>
    <s v="Labels"/>
    <s v="Avery 501"/>
    <x v="5384"/>
    <n v="1"/>
    <n v="0.2"/>
    <n v="0.99629999999999996"/>
  </r>
  <r>
    <n v="8293"/>
    <s v="CA-2015-106362"/>
    <d v="2015-12-11T00:00:00"/>
    <d v="2015-12-15T00:00:00"/>
    <s v="Standard Class"/>
    <s v="LC-16885"/>
    <s v="Lena Creighton"/>
    <s v="Consumer"/>
    <s v="United States"/>
    <x v="21"/>
    <x v="24"/>
    <n v="45373"/>
    <s v="East"/>
    <s v="OFF-BI-10003166"/>
    <s v="Office Supplies"/>
    <s v="Binders"/>
    <s v="GBC Plasticlear Binding Covers"/>
    <x v="2293"/>
    <n v="3"/>
    <n v="0.7"/>
    <n v="-7.5767999999999986"/>
  </r>
  <r>
    <n v="8294"/>
    <s v="US-2017-168802"/>
    <d v="2017-11-03T00:00:00"/>
    <d v="2017-11-07T00:00:00"/>
    <s v="Standard Class"/>
    <s v="JO-15145"/>
    <s v="Jack O'Briant"/>
    <s v="Corporate"/>
    <s v="United States"/>
    <x v="4"/>
    <x v="4"/>
    <n v="98103"/>
    <s v="West"/>
    <s v="OFF-BI-10002393"/>
    <s v="Office Supplies"/>
    <s v="Binders"/>
    <s v="Binder Posts"/>
    <x v="5385"/>
    <n v="4"/>
    <n v="0.2"/>
    <n v="5.9695999999999998"/>
  </r>
  <r>
    <n v="8295"/>
    <s v="US-2017-146906"/>
    <d v="2017-03-13T00:00:00"/>
    <d v="2017-03-17T00:00:00"/>
    <s v="Standard Class"/>
    <s v="MT-17815"/>
    <s v="Meg Tillman"/>
    <s v="Consumer"/>
    <s v="United States"/>
    <x v="20"/>
    <x v="15"/>
    <n v="10011"/>
    <s v="East"/>
    <s v="TEC-PH-10001809"/>
    <s v="Technology"/>
    <s v="Phones"/>
    <s v="Panasonic KX T7736-B Digital phone"/>
    <x v="1657"/>
    <n v="2"/>
    <n v="0"/>
    <n v="74.974999999999994"/>
  </r>
  <r>
    <n v="8296"/>
    <s v="CA-2016-166380"/>
    <d v="2016-05-30T00:00:00"/>
    <d v="2016-06-03T00:00:00"/>
    <s v="Standard Class"/>
    <s v="EB-13750"/>
    <s v="Edward Becker"/>
    <s v="Corporate"/>
    <s v="United States"/>
    <x v="81"/>
    <x v="17"/>
    <n v="22204"/>
    <s v="South"/>
    <s v="OFF-EN-10002600"/>
    <s v="Office Supplies"/>
    <s v="Envelopes"/>
    <s v="Redi-Strip #10 Envelopes, 4 1/8 x 9 1/2"/>
    <x v="5386"/>
    <n v="9"/>
    <n v="0"/>
    <n v="12.744"/>
  </r>
  <r>
    <n v="8297"/>
    <s v="CA-2016-166380"/>
    <d v="2016-05-30T00:00:00"/>
    <d v="2016-06-03T00:00:00"/>
    <s v="Standard Class"/>
    <s v="EB-13750"/>
    <s v="Edward Becker"/>
    <s v="Corporate"/>
    <s v="United States"/>
    <x v="81"/>
    <x v="17"/>
    <n v="22204"/>
    <s v="South"/>
    <s v="TEC-AC-10000109"/>
    <s v="Technology"/>
    <s v="Accessories"/>
    <s v="Sony Micro Vault Click 16 GB USB 2.0 Flash Drive"/>
    <x v="5387"/>
    <n v="2"/>
    <n v="0"/>
    <n v="26.875200000000007"/>
  </r>
  <r>
    <n v="8298"/>
    <s v="US-2015-158911"/>
    <d v="2015-07-05T00:00:00"/>
    <d v="2015-07-11T00:00:00"/>
    <s v="Standard Class"/>
    <s v="RS-19765"/>
    <s v="Roland Schwarz"/>
    <s v="Corporate"/>
    <s v="United States"/>
    <x v="35"/>
    <x v="3"/>
    <n v="28205"/>
    <s v="South"/>
    <s v="FUR-FU-10003829"/>
    <s v="Furniture"/>
    <s v="Furnishings"/>
    <s v="Stackable Trays"/>
    <x v="1268"/>
    <n v="2"/>
    <n v="0.2"/>
    <n v="0.73919999999999941"/>
  </r>
  <r>
    <n v="8299"/>
    <s v="US-2015-158911"/>
    <d v="2015-07-05T00:00:00"/>
    <d v="2015-07-11T00:00:00"/>
    <s v="Standard Class"/>
    <s v="RS-19765"/>
    <s v="Roland Schwarz"/>
    <s v="Corporate"/>
    <s v="United States"/>
    <x v="35"/>
    <x v="3"/>
    <n v="28205"/>
    <s v="South"/>
    <s v="OFF-LA-10003223"/>
    <s v="Office Supplies"/>
    <s v="Labels"/>
    <s v="Avery 508"/>
    <x v="696"/>
    <n v="3"/>
    <n v="0.2"/>
    <n v="4.2716999999999992"/>
  </r>
  <r>
    <n v="8300"/>
    <s v="US-2014-103338"/>
    <d v="2014-03-11T00:00:00"/>
    <d v="2014-03-15T00:00:00"/>
    <s v="Standard Class"/>
    <s v="RB-19435"/>
    <s v="Richard Bierner"/>
    <s v="Consumer"/>
    <s v="United States"/>
    <x v="43"/>
    <x v="1"/>
    <n v="95661"/>
    <s v="West"/>
    <s v="OFF-AR-10001770"/>
    <s v="Office Supplies"/>
    <s v="Art"/>
    <s v="Economy #2 Pencils"/>
    <x v="3373"/>
    <n v="3"/>
    <n v="0"/>
    <n v="2.0747999999999998"/>
  </r>
  <r>
    <n v="8301"/>
    <s v="CA-2015-109169"/>
    <d v="2015-04-20T00:00:00"/>
    <d v="2015-04-24T00:00:00"/>
    <s v="Standard Class"/>
    <s v="OT-18730"/>
    <s v="Olvera Toch"/>
    <s v="Consumer"/>
    <s v="United States"/>
    <x v="66"/>
    <x v="12"/>
    <n v="48234"/>
    <s v="Central"/>
    <s v="OFF-EN-10003296"/>
    <s v="Office Supplies"/>
    <s v="Envelopes"/>
    <s v="Tyvek Side-Opening Peel &amp; Seel Expanding Envelopes"/>
    <x v="2171"/>
    <n v="2"/>
    <n v="0"/>
    <n v="81.432000000000002"/>
  </r>
  <r>
    <n v="8302"/>
    <s v="US-2017-167318"/>
    <d v="2017-07-26T00:00:00"/>
    <d v="2017-08-01T00:00:00"/>
    <s v="Standard Class"/>
    <s v="GZ-14545"/>
    <s v="George Zrebassa"/>
    <s v="Corporate"/>
    <s v="United States"/>
    <x v="1"/>
    <x v="1"/>
    <n v="90036"/>
    <s v="West"/>
    <s v="TEC-AC-10003870"/>
    <s v="Technology"/>
    <s v="Accessories"/>
    <s v="Logitech Z-906 Speaker sys - home theater - 5.1-CH"/>
    <x v="3939"/>
    <n v="5"/>
    <n v="0"/>
    <n v="659.98"/>
  </r>
  <r>
    <n v="8303"/>
    <s v="US-2017-167318"/>
    <d v="2017-07-26T00:00:00"/>
    <d v="2017-08-01T00:00:00"/>
    <s v="Standard Class"/>
    <s v="GZ-14545"/>
    <s v="George Zrebassa"/>
    <s v="Corporate"/>
    <s v="United States"/>
    <x v="1"/>
    <x v="1"/>
    <n v="90036"/>
    <s v="West"/>
    <s v="FUR-CH-10000665"/>
    <s v="Furniture"/>
    <s v="Chairs"/>
    <s v="Global Airflow Leather Mesh Back Chair, Black"/>
    <x v="1599"/>
    <n v="3"/>
    <n v="0.2"/>
    <n v="45.293999999999954"/>
  </r>
  <r>
    <n v="8304"/>
    <s v="US-2014-120313"/>
    <d v="2014-10-31T00:00:00"/>
    <d v="2014-11-02T00:00:00"/>
    <s v="Second Class"/>
    <s v="NL-18310"/>
    <s v="Nancy Lomonaco"/>
    <s v="Home Office"/>
    <s v="United States"/>
    <x v="8"/>
    <x v="1"/>
    <n v="94110"/>
    <s v="West"/>
    <s v="TEC-PH-10003092"/>
    <s v="Technology"/>
    <s v="Phones"/>
    <s v="Motorola L804"/>
    <x v="89"/>
    <n v="2"/>
    <n v="0.2"/>
    <n v="8.2781999999999982"/>
  </r>
  <r>
    <n v="8305"/>
    <s v="CA-2017-135419"/>
    <d v="2017-11-03T00:00:00"/>
    <d v="2017-11-09T00:00:00"/>
    <s v="Standard Class"/>
    <s v="BG-11740"/>
    <s v="Bruce Geld"/>
    <s v="Consumer"/>
    <s v="United States"/>
    <x v="329"/>
    <x v="1"/>
    <n v="93309"/>
    <s v="West"/>
    <s v="FUR-TA-10001086"/>
    <s v="Furniture"/>
    <s v="Tables"/>
    <s v="SAFCO PlanMaster Boards, 60w x 37-1/2d, White Melamine"/>
    <x v="5388"/>
    <n v="4"/>
    <n v="0.2"/>
    <n v="36.477600000000024"/>
  </r>
  <r>
    <n v="8306"/>
    <s v="CA-2016-128671"/>
    <d v="2016-08-11T00:00:00"/>
    <d v="2016-08-16T00:00:00"/>
    <s v="Standard Class"/>
    <s v="MT-18070"/>
    <s v="Michelle Tran"/>
    <s v="Home Office"/>
    <s v="United States"/>
    <x v="251"/>
    <x v="26"/>
    <n v="74133"/>
    <s v="Central"/>
    <s v="OFF-PA-10001870"/>
    <s v="Office Supplies"/>
    <s v="Paper"/>
    <s v="Xerox 202"/>
    <x v="56"/>
    <n v="5"/>
    <n v="0"/>
    <n v="15.552000000000001"/>
  </r>
  <r>
    <n v="8307"/>
    <s v="CA-2016-128671"/>
    <d v="2016-08-11T00:00:00"/>
    <d v="2016-08-16T00:00:00"/>
    <s v="Standard Class"/>
    <s v="MT-18070"/>
    <s v="Michelle Tran"/>
    <s v="Home Office"/>
    <s v="United States"/>
    <x v="251"/>
    <x v="26"/>
    <n v="74133"/>
    <s v="Central"/>
    <s v="OFF-BI-10003305"/>
    <s v="Office Supplies"/>
    <s v="Binders"/>
    <s v="Avery Hanging File Binders"/>
    <x v="1085"/>
    <n v="7"/>
    <n v="0"/>
    <n v="19.255600000000001"/>
  </r>
  <r>
    <n v="8308"/>
    <s v="CA-2016-128671"/>
    <d v="2016-08-11T00:00:00"/>
    <d v="2016-08-16T00:00:00"/>
    <s v="Standard Class"/>
    <s v="MT-18070"/>
    <s v="Michelle Tran"/>
    <s v="Home Office"/>
    <s v="United States"/>
    <x v="251"/>
    <x v="26"/>
    <n v="74133"/>
    <s v="Central"/>
    <s v="OFF-BI-10003007"/>
    <s v="Office Supplies"/>
    <s v="Binders"/>
    <s v="Premium Transparent Presentation Covers, No Pattern/Clear, 8 1/2&quot; x 11&quot;"/>
    <x v="4231"/>
    <n v="2"/>
    <n v="0"/>
    <n v="35.677599999999998"/>
  </r>
  <r>
    <n v="8309"/>
    <s v="CA-2016-149335"/>
    <d v="2016-07-25T00:00:00"/>
    <d v="2016-07-25T00:00:00"/>
    <s v="Same Day"/>
    <s v="BC-11125"/>
    <s v="Becky Castell"/>
    <s v="Home Office"/>
    <s v="United States"/>
    <x v="8"/>
    <x v="1"/>
    <n v="94122"/>
    <s v="West"/>
    <s v="OFF-AR-10001419"/>
    <s v="Office Supplies"/>
    <s v="Art"/>
    <s v="Newell 325"/>
    <x v="5389"/>
    <n v="9"/>
    <n v="0"/>
    <n v="11.151"/>
  </r>
  <r>
    <n v="8310"/>
    <s v="CA-2014-168312"/>
    <d v="2014-03-01T00:00:00"/>
    <d v="2014-03-07T00:00:00"/>
    <s v="Standard Class"/>
    <s v="GW-14605"/>
    <s v="Giulietta Weimer"/>
    <s v="Consumer"/>
    <s v="United States"/>
    <x v="12"/>
    <x v="5"/>
    <n v="77036"/>
    <s v="Central"/>
    <s v="OFF-ST-10003692"/>
    <s v="Office Supplies"/>
    <s v="Storage"/>
    <s v="Recycled Steel Personal File for Hanging File Folders"/>
    <x v="5390"/>
    <n v="3"/>
    <n v="0.2"/>
    <n v="8.5844999999999914"/>
  </r>
  <r>
    <n v="8311"/>
    <s v="CA-2014-168312"/>
    <d v="2014-03-01T00:00:00"/>
    <d v="2014-03-07T00:00:00"/>
    <s v="Standard Class"/>
    <s v="GW-14605"/>
    <s v="Giulietta Weimer"/>
    <s v="Consumer"/>
    <s v="United States"/>
    <x v="12"/>
    <x v="5"/>
    <n v="77036"/>
    <s v="Central"/>
    <s v="FUR-TA-10001866"/>
    <s v="Furniture"/>
    <s v="Tables"/>
    <s v="Bevis Round Conference Room Tables and Bases"/>
    <x v="5391"/>
    <n v="3"/>
    <n v="0.3"/>
    <n v="-43.029600000000045"/>
  </r>
  <r>
    <n v="8312"/>
    <s v="US-2017-105935"/>
    <d v="2017-01-26T00:00:00"/>
    <d v="2017-01-31T00:00:00"/>
    <s v="Standard Class"/>
    <s v="BD-11500"/>
    <s v="Bradley Drucker"/>
    <s v="Consumer"/>
    <s v="United States"/>
    <x v="38"/>
    <x v="32"/>
    <n v="31907"/>
    <s v="South"/>
    <s v="FUR-FU-10002157"/>
    <s v="Furniture"/>
    <s v="Furnishings"/>
    <s v="Artistic Insta-Plaque"/>
    <x v="5392"/>
    <n v="4"/>
    <n v="0"/>
    <n v="24.460799999999999"/>
  </r>
  <r>
    <n v="8313"/>
    <s v="US-2017-105935"/>
    <d v="2017-01-26T00:00:00"/>
    <d v="2017-01-31T00:00:00"/>
    <s v="Standard Class"/>
    <s v="BD-11500"/>
    <s v="Bradley Drucker"/>
    <s v="Consumer"/>
    <s v="United States"/>
    <x v="38"/>
    <x v="32"/>
    <n v="31907"/>
    <s v="South"/>
    <s v="TEC-PH-10001459"/>
    <s v="Technology"/>
    <s v="Phones"/>
    <s v="Samsung Galaxy Mega 6.3"/>
    <x v="5393"/>
    <n v="7"/>
    <n v="0"/>
    <n v="764.38180000000011"/>
  </r>
  <r>
    <n v="8314"/>
    <s v="CA-2014-161508"/>
    <d v="2014-07-12T00:00:00"/>
    <d v="2014-07-16T00:00:00"/>
    <s v="Standard Class"/>
    <s v="PV-18985"/>
    <s v="Paul Van Hugh"/>
    <s v="Home Office"/>
    <s v="United States"/>
    <x v="425"/>
    <x v="5"/>
    <n v="77573"/>
    <s v="Central"/>
    <s v="FUR-CH-10002126"/>
    <s v="Furniture"/>
    <s v="Chairs"/>
    <s v="Hon Deluxe Fabric Upholstered Stacking Chairs"/>
    <x v="5394"/>
    <n v="3"/>
    <n v="0.3"/>
    <n v="-14.638799999999947"/>
  </r>
  <r>
    <n v="8315"/>
    <s v="CA-2014-161508"/>
    <d v="2014-07-12T00:00:00"/>
    <d v="2014-07-16T00:00:00"/>
    <s v="Standard Class"/>
    <s v="PV-18985"/>
    <s v="Paul Van Hugh"/>
    <s v="Home Office"/>
    <s v="United States"/>
    <x v="425"/>
    <x v="5"/>
    <n v="77573"/>
    <s v="Central"/>
    <s v="OFF-FA-10001561"/>
    <s v="Office Supplies"/>
    <s v="Fasteners"/>
    <s v="Stockwell Push Pins"/>
    <x v="4273"/>
    <n v="2"/>
    <n v="0.2"/>
    <n v="0.56679999999999997"/>
  </r>
  <r>
    <n v="8316"/>
    <s v="CA-2014-161508"/>
    <d v="2014-07-12T00:00:00"/>
    <d v="2014-07-16T00:00:00"/>
    <s v="Standard Class"/>
    <s v="PV-18985"/>
    <s v="Paul Van Hugh"/>
    <s v="Home Office"/>
    <s v="United States"/>
    <x v="425"/>
    <x v="5"/>
    <n v="77573"/>
    <s v="Central"/>
    <s v="OFF-AR-10003158"/>
    <s v="Office Supplies"/>
    <s v="Art"/>
    <s v="Fluorescent Highlighters by Dixon"/>
    <x v="2715"/>
    <n v="7"/>
    <n v="0.2"/>
    <n v="3.9003999999999985"/>
  </r>
  <r>
    <n v="8317"/>
    <s v="CA-2014-161508"/>
    <d v="2014-07-12T00:00:00"/>
    <d v="2014-07-16T00:00:00"/>
    <s v="Standard Class"/>
    <s v="PV-18985"/>
    <s v="Paul Van Hugh"/>
    <s v="Home Office"/>
    <s v="United States"/>
    <x v="425"/>
    <x v="5"/>
    <n v="77573"/>
    <s v="Central"/>
    <s v="OFF-PA-10001804"/>
    <s v="Office Supplies"/>
    <s v="Paper"/>
    <s v="Xerox 195"/>
    <x v="2975"/>
    <n v="3"/>
    <n v="0.2"/>
    <n v="5.6111999999999993"/>
  </r>
  <r>
    <n v="8318"/>
    <s v="CA-2017-130904"/>
    <d v="2017-04-11T00:00:00"/>
    <d v="2017-04-16T00:00:00"/>
    <s v="Standard Class"/>
    <s v="HM-14980"/>
    <s v="Henry MacAllister"/>
    <s v="Consumer"/>
    <s v="United States"/>
    <x v="140"/>
    <x v="3"/>
    <n v="27217"/>
    <s v="South"/>
    <s v="OFF-AR-10000422"/>
    <s v="Office Supplies"/>
    <s v="Art"/>
    <s v="Pencil and Crayon Sharpener"/>
    <x v="5395"/>
    <n v="1"/>
    <n v="0.2"/>
    <n v="0.15329999999999994"/>
  </r>
  <r>
    <n v="8319"/>
    <s v="CA-2017-130904"/>
    <d v="2017-04-11T00:00:00"/>
    <d v="2017-04-16T00:00:00"/>
    <s v="Standard Class"/>
    <s v="HM-14980"/>
    <s v="Henry MacAllister"/>
    <s v="Consumer"/>
    <s v="United States"/>
    <x v="140"/>
    <x v="3"/>
    <n v="27217"/>
    <s v="South"/>
    <s v="OFF-AR-10000127"/>
    <s v="Office Supplies"/>
    <s v="Art"/>
    <s v="Newell 321"/>
    <x v="5396"/>
    <n v="8"/>
    <n v="0.2"/>
    <n v="2.3615999999999966"/>
  </r>
  <r>
    <n v="8320"/>
    <s v="CA-2017-133620"/>
    <d v="2017-11-13T00:00:00"/>
    <d v="2017-11-18T00:00:00"/>
    <s v="Standard Class"/>
    <s v="EM-14065"/>
    <s v="Erin Mull"/>
    <s v="Consumer"/>
    <s v="United States"/>
    <x v="20"/>
    <x v="15"/>
    <n v="10009"/>
    <s v="East"/>
    <s v="OFF-ST-10004634"/>
    <s v="Office Supplies"/>
    <s v="Storage"/>
    <s v="Personal Folder Holder, Ebony"/>
    <x v="1082"/>
    <n v="1"/>
    <n v="0"/>
    <n v="3.3629999999999995"/>
  </r>
  <r>
    <n v="8321"/>
    <s v="CA-2015-142937"/>
    <d v="2015-12-05T00:00:00"/>
    <d v="2015-12-06T00:00:00"/>
    <s v="First Class"/>
    <s v="SF-20065"/>
    <s v="Sandra Flanagan"/>
    <s v="Consumer"/>
    <s v="United States"/>
    <x v="61"/>
    <x v="5"/>
    <n v="75220"/>
    <s v="Central"/>
    <s v="OFF-AR-10003582"/>
    <s v="Office Supplies"/>
    <s v="Art"/>
    <s v="Boston Electric Pencil Sharpener, Model 1818, Charcoal Black"/>
    <x v="3816"/>
    <n v="2"/>
    <n v="0.2"/>
    <n v="4.5040000000000031"/>
  </r>
  <r>
    <n v="8322"/>
    <s v="US-2016-149790"/>
    <d v="2016-09-26T00:00:00"/>
    <d v="2016-10-01T00:00:00"/>
    <s v="Standard Class"/>
    <s v="SC-20380"/>
    <s v="Shahid Collister"/>
    <s v="Consumer"/>
    <s v="United States"/>
    <x v="12"/>
    <x v="5"/>
    <n v="77095"/>
    <s v="Central"/>
    <s v="OFF-BI-10002026"/>
    <s v="Office Supplies"/>
    <s v="Binders"/>
    <s v="Ibico Recycled Linen-Style Covers"/>
    <x v="5397"/>
    <n v="2"/>
    <n v="0.8"/>
    <n v="-24.998400000000011"/>
  </r>
  <r>
    <n v="8323"/>
    <s v="CA-2016-130778"/>
    <d v="2016-11-19T00:00:00"/>
    <d v="2016-11-25T00:00:00"/>
    <s v="Standard Class"/>
    <s v="ND-18370"/>
    <s v="Natalie DeCherney"/>
    <s v="Consumer"/>
    <s v="United States"/>
    <x v="85"/>
    <x v="15"/>
    <n v="11561"/>
    <s v="East"/>
    <s v="OFF-AP-10000595"/>
    <s v="Office Supplies"/>
    <s v="Appliances"/>
    <s v="Disposable Triple-Filter Dust Bags"/>
    <x v="4622"/>
    <n v="2"/>
    <n v="0"/>
    <n v="2.2724000000000002"/>
  </r>
  <r>
    <n v="8324"/>
    <s v="CA-2016-130778"/>
    <d v="2016-11-19T00:00:00"/>
    <d v="2016-11-25T00:00:00"/>
    <s v="Standard Class"/>
    <s v="ND-18370"/>
    <s v="Natalie DeCherney"/>
    <s v="Consumer"/>
    <s v="United States"/>
    <x v="85"/>
    <x v="15"/>
    <n v="11561"/>
    <s v="East"/>
    <s v="OFF-PA-10001509"/>
    <s v="Office Supplies"/>
    <s v="Paper"/>
    <s v="Recycled Desk Saver Line &quot;While You Were Out&quot; Book, 5 1/2&quot; X 4&quot;"/>
    <x v="915"/>
    <n v="5"/>
    <n v="0"/>
    <n v="20.584999999999994"/>
  </r>
  <r>
    <n v="8325"/>
    <s v="CA-2017-144456"/>
    <d v="2017-09-08T00:00:00"/>
    <d v="2017-09-09T00:00:00"/>
    <s v="First Class"/>
    <s v="FC-14245"/>
    <s v="Frank Carlisle"/>
    <s v="Home Office"/>
    <s v="United States"/>
    <x v="146"/>
    <x v="2"/>
    <n v="33012"/>
    <s v="South"/>
    <s v="OFF-ST-10001321"/>
    <s v="Office Supplies"/>
    <s v="Storage"/>
    <s v="Decoflex Hanging Personal Folder File, Blue"/>
    <x v="3058"/>
    <n v="5"/>
    <n v="0.2"/>
    <n v="5.3970000000000073"/>
  </r>
  <r>
    <n v="8326"/>
    <s v="CA-2017-144456"/>
    <d v="2017-09-08T00:00:00"/>
    <d v="2017-09-09T00:00:00"/>
    <s v="First Class"/>
    <s v="FC-14245"/>
    <s v="Frank Carlisle"/>
    <s v="Home Office"/>
    <s v="United States"/>
    <x v="146"/>
    <x v="2"/>
    <n v="33012"/>
    <s v="South"/>
    <s v="TEC-PH-10001750"/>
    <s v="Technology"/>
    <s v="Phones"/>
    <s v="Samsung Rugby III"/>
    <x v="3180"/>
    <n v="3"/>
    <n v="0.2"/>
    <n v="13.857900000000008"/>
  </r>
  <r>
    <n v="8327"/>
    <s v="CA-2017-103478"/>
    <d v="2017-07-21T00:00:00"/>
    <d v="2017-07-24T00:00:00"/>
    <s v="Second Class"/>
    <s v="KL-16555"/>
    <s v="Kelly Lampkin"/>
    <s v="Corporate"/>
    <s v="United States"/>
    <x v="34"/>
    <x v="10"/>
    <n v="60505"/>
    <s v="Central"/>
    <s v="OFF-BI-10001890"/>
    <s v="Office Supplies"/>
    <s v="Binders"/>
    <s v="Avery Poly Binder Pockets"/>
    <x v="5398"/>
    <n v="4"/>
    <n v="0.8"/>
    <n v="-4.5824000000000016"/>
  </r>
  <r>
    <n v="8328"/>
    <s v="CA-2017-103478"/>
    <d v="2017-07-21T00:00:00"/>
    <d v="2017-07-24T00:00:00"/>
    <s v="Second Class"/>
    <s v="KL-16555"/>
    <s v="Kelly Lampkin"/>
    <s v="Corporate"/>
    <s v="United States"/>
    <x v="34"/>
    <x v="10"/>
    <n v="60505"/>
    <s v="Central"/>
    <s v="OFF-BI-10004224"/>
    <s v="Office Supplies"/>
    <s v="Binders"/>
    <s v="Catalog Binders with Expanding Posts"/>
    <x v="5399"/>
    <n v="7"/>
    <n v="0.8"/>
    <n v="-164.83600000000007"/>
  </r>
  <r>
    <n v="8329"/>
    <s v="CA-2017-118577"/>
    <d v="2017-10-06T00:00:00"/>
    <d v="2017-10-11T00:00:00"/>
    <s v="Standard Class"/>
    <s v="XP-21865"/>
    <s v="Xylona Preis"/>
    <s v="Consumer"/>
    <s v="United States"/>
    <x v="78"/>
    <x v="30"/>
    <n v="7109"/>
    <s v="East"/>
    <s v="OFF-PA-10001357"/>
    <s v="Office Supplies"/>
    <s v="Paper"/>
    <s v="Xerox 1886"/>
    <x v="140"/>
    <n v="3"/>
    <n v="0"/>
    <n v="68.975999999999999"/>
  </r>
  <r>
    <n v="8330"/>
    <s v="CA-2017-118577"/>
    <d v="2017-10-06T00:00:00"/>
    <d v="2017-10-11T00:00:00"/>
    <s v="Standard Class"/>
    <s v="XP-21865"/>
    <s v="Xylona Preis"/>
    <s v="Consumer"/>
    <s v="United States"/>
    <x v="78"/>
    <x v="30"/>
    <n v="7109"/>
    <s v="East"/>
    <s v="OFF-PA-10004888"/>
    <s v="Office Supplies"/>
    <s v="Paper"/>
    <s v="Xerox 217"/>
    <x v="90"/>
    <n v="1"/>
    <n v="0"/>
    <n v="3.1104000000000003"/>
  </r>
  <r>
    <n v="8331"/>
    <s v="CA-2017-113572"/>
    <d v="2017-11-07T00:00:00"/>
    <d v="2017-11-11T00:00:00"/>
    <s v="Standard Class"/>
    <s v="FP-14320"/>
    <s v="Frank Preis"/>
    <s v="Consumer"/>
    <s v="United States"/>
    <x v="20"/>
    <x v="15"/>
    <n v="10024"/>
    <s v="East"/>
    <s v="TEC-AC-10002370"/>
    <s v="Technology"/>
    <s v="Accessories"/>
    <s v="Maxell CD-R Discs"/>
    <x v="2317"/>
    <n v="4"/>
    <n v="0"/>
    <n v="2.5215999999999994"/>
  </r>
  <r>
    <n v="8332"/>
    <s v="CA-2016-153269"/>
    <d v="2016-03-09T00:00:00"/>
    <d v="2016-03-12T00:00:00"/>
    <s v="First Class"/>
    <s v="PS-18760"/>
    <s v="Pamela Stobb"/>
    <s v="Consumer"/>
    <s v="United States"/>
    <x v="504"/>
    <x v="31"/>
    <n v="1810"/>
    <s v="East"/>
    <s v="OFF-ST-10004634"/>
    <s v="Office Supplies"/>
    <s v="Storage"/>
    <s v="Personal Folder Holder, Ebony"/>
    <x v="1082"/>
    <n v="1"/>
    <n v="0"/>
    <n v="3.3629999999999995"/>
  </r>
  <r>
    <n v="8333"/>
    <s v="CA-2016-153269"/>
    <d v="2016-03-09T00:00:00"/>
    <d v="2016-03-12T00:00:00"/>
    <s v="First Class"/>
    <s v="PS-18760"/>
    <s v="Pamela Stobb"/>
    <s v="Consumer"/>
    <s v="United States"/>
    <x v="504"/>
    <x v="31"/>
    <n v="1810"/>
    <s v="East"/>
    <s v="FUR-CH-10002647"/>
    <s v="Furniture"/>
    <s v="Chairs"/>
    <s v="Situations Contoured Folding Chairs, 4/Set"/>
    <x v="1383"/>
    <n v="5"/>
    <n v="0"/>
    <n v="88.725000000000023"/>
  </r>
  <r>
    <n v="8334"/>
    <s v="CA-2016-153269"/>
    <d v="2016-03-09T00:00:00"/>
    <d v="2016-03-12T00:00:00"/>
    <s v="First Class"/>
    <s v="PS-18760"/>
    <s v="Pamela Stobb"/>
    <s v="Consumer"/>
    <s v="United States"/>
    <x v="504"/>
    <x v="31"/>
    <n v="1810"/>
    <s v="East"/>
    <s v="OFF-PA-10001801"/>
    <s v="Office Supplies"/>
    <s v="Paper"/>
    <s v="Xerox 193"/>
    <x v="1465"/>
    <n v="3"/>
    <n v="0"/>
    <n v="8.7906000000000013"/>
  </r>
  <r>
    <n v="8335"/>
    <s v="CA-2016-153269"/>
    <d v="2016-03-09T00:00:00"/>
    <d v="2016-03-12T00:00:00"/>
    <s v="First Class"/>
    <s v="PS-18760"/>
    <s v="Pamela Stobb"/>
    <s v="Consumer"/>
    <s v="United States"/>
    <x v="504"/>
    <x v="31"/>
    <n v="1810"/>
    <s v="East"/>
    <s v="OFF-BI-10004632"/>
    <s v="Office Supplies"/>
    <s v="Binders"/>
    <s v="GBC Binding covers"/>
    <x v="5400"/>
    <n v="4"/>
    <n v="0"/>
    <n v="23.309999999999995"/>
  </r>
  <r>
    <n v="8336"/>
    <s v="CA-2017-161655"/>
    <d v="2017-05-13T00:00:00"/>
    <d v="2017-05-18T00:00:00"/>
    <s v="Second Class"/>
    <s v="CW-11905"/>
    <s v="Carl Weiss"/>
    <s v="Home Office"/>
    <s v="United States"/>
    <x v="46"/>
    <x v="13"/>
    <n v="19711"/>
    <s v="East"/>
    <s v="OFF-BI-10002082"/>
    <s v="Office Supplies"/>
    <s v="Binders"/>
    <s v="GBC Twin Loop Wire Binding Elements"/>
    <x v="5401"/>
    <n v="9"/>
    <n v="0"/>
    <n v="149.76"/>
  </r>
  <r>
    <n v="8337"/>
    <s v="CA-2016-101469"/>
    <d v="2016-07-02T00:00:00"/>
    <d v="2016-07-08T00:00:00"/>
    <s v="Standard Class"/>
    <s v="KH-16360"/>
    <s v="Katherine Hughes"/>
    <s v="Consumer"/>
    <s v="United States"/>
    <x v="81"/>
    <x v="17"/>
    <n v="22204"/>
    <s v="South"/>
    <s v="OFF-AR-10003986"/>
    <s v="Office Supplies"/>
    <s v="Art"/>
    <s v="Avery Hi-Liter Pen Style Six-Color Fluorescent Set"/>
    <x v="5402"/>
    <n v="2"/>
    <n v="0"/>
    <n v="3.157"/>
  </r>
  <r>
    <n v="8338"/>
    <s v="CA-2014-153087"/>
    <d v="2014-12-27T00:00:00"/>
    <d v="2015-01-03T00:00:00"/>
    <s v="Standard Class"/>
    <s v="TC-20980"/>
    <s v="Tamara Chand"/>
    <s v="Corporate"/>
    <s v="United States"/>
    <x v="27"/>
    <x v="19"/>
    <n v="35601"/>
    <s v="South"/>
    <s v="OFF-PA-10001243"/>
    <s v="Office Supplies"/>
    <s v="Paper"/>
    <s v="Xerox 1983"/>
    <x v="100"/>
    <n v="4"/>
    <n v="0"/>
    <n v="11.720800000000001"/>
  </r>
  <r>
    <n v="8339"/>
    <s v="CA-2014-153087"/>
    <d v="2014-12-27T00:00:00"/>
    <d v="2015-01-03T00:00:00"/>
    <s v="Standard Class"/>
    <s v="TC-20980"/>
    <s v="Tamara Chand"/>
    <s v="Corporate"/>
    <s v="United States"/>
    <x v="27"/>
    <x v="19"/>
    <n v="35601"/>
    <s v="South"/>
    <s v="TEC-AC-10003198"/>
    <s v="Technology"/>
    <s v="Accessories"/>
    <s v="Enermax Acrylux Wireless Keyboard"/>
    <x v="5403"/>
    <n v="5"/>
    <n v="0"/>
    <n v="184.26"/>
  </r>
  <r>
    <n v="8340"/>
    <s v="CA-2017-135076"/>
    <d v="2017-04-13T00:00:00"/>
    <d v="2017-04-17T00:00:00"/>
    <s v="Standard Class"/>
    <s v="YS-21880"/>
    <s v="Yana Sorensen"/>
    <s v="Corporate"/>
    <s v="United States"/>
    <x v="86"/>
    <x v="1"/>
    <n v="92345"/>
    <s v="West"/>
    <s v="FUR-CH-10003774"/>
    <s v="Furniture"/>
    <s v="Chairs"/>
    <s v="Global Wood Trimmed Manager's Task Chair, Khaki"/>
    <x v="5404"/>
    <n v="6"/>
    <n v="0.2"/>
    <n v="-38.211600000000033"/>
  </r>
  <r>
    <n v="8341"/>
    <s v="CA-2014-161634"/>
    <d v="2014-11-14T00:00:00"/>
    <d v="2014-11-20T00:00:00"/>
    <s v="Standard Class"/>
    <s v="CC-12220"/>
    <s v="Chris Cortes"/>
    <s v="Consumer"/>
    <s v="United States"/>
    <x v="269"/>
    <x v="17"/>
    <n v="23320"/>
    <s v="South"/>
    <s v="OFF-PA-10002262"/>
    <s v="Office Supplies"/>
    <s v="Paper"/>
    <s v="Xerox 192"/>
    <x v="56"/>
    <n v="5"/>
    <n v="0"/>
    <n v="15.552000000000001"/>
  </r>
  <r>
    <n v="8342"/>
    <s v="CA-2017-141481"/>
    <d v="2017-06-11T00:00:00"/>
    <d v="2017-06-14T00:00:00"/>
    <s v="First Class"/>
    <s v="ZD-21925"/>
    <s v="Zuschuss Donatelli"/>
    <s v="Consumer"/>
    <s v="United States"/>
    <x v="1"/>
    <x v="1"/>
    <n v="90036"/>
    <s v="West"/>
    <s v="OFF-AP-10004532"/>
    <s v="Office Supplies"/>
    <s v="Appliances"/>
    <s v="Kensington 6 Outlet Guardian Standard Surge Protector"/>
    <x v="639"/>
    <n v="3"/>
    <n v="0"/>
    <n v="16.588799999999999"/>
  </r>
  <r>
    <n v="8343"/>
    <s v="CA-2016-132549"/>
    <d v="2016-11-25T00:00:00"/>
    <d v="2016-11-30T00:00:00"/>
    <s v="Standard Class"/>
    <s v="JK-15370"/>
    <s v="Jay Kimmel"/>
    <s v="Consumer"/>
    <s v="United States"/>
    <x v="114"/>
    <x v="19"/>
    <n v="35810"/>
    <s v="South"/>
    <s v="OFF-ST-10001325"/>
    <s v="Office Supplies"/>
    <s v="Storage"/>
    <s v="Sterilite Officeware Hinged File Box"/>
    <x v="5405"/>
    <n v="7"/>
    <n v="0"/>
    <n v="19.807200000000002"/>
  </r>
  <r>
    <n v="8344"/>
    <s v="US-2014-155544"/>
    <d v="2014-03-21T00:00:00"/>
    <d v="2014-03-25T00:00:00"/>
    <s v="Standard Class"/>
    <s v="GM-14440"/>
    <s v="Gary McGarr"/>
    <s v="Consumer"/>
    <s v="United States"/>
    <x v="289"/>
    <x v="18"/>
    <n v="37918"/>
    <s v="South"/>
    <s v="OFF-LA-10004544"/>
    <s v="Office Supplies"/>
    <s v="Labels"/>
    <s v="Avery 505"/>
    <x v="5406"/>
    <n v="5"/>
    <n v="0.2"/>
    <n v="22.199999999999996"/>
  </r>
  <r>
    <n v="8345"/>
    <s v="US-2014-155544"/>
    <d v="2014-03-21T00:00:00"/>
    <d v="2014-03-25T00:00:00"/>
    <s v="Standard Class"/>
    <s v="GM-14440"/>
    <s v="Gary McGarr"/>
    <s v="Consumer"/>
    <s v="United States"/>
    <x v="289"/>
    <x v="18"/>
    <n v="37918"/>
    <s v="South"/>
    <s v="FUR-FU-10001473"/>
    <s v="Furniture"/>
    <s v="Furnishings"/>
    <s v="DAX Wood Document Frame"/>
    <x v="2427"/>
    <n v="3"/>
    <n v="0.2"/>
    <n v="6.5903999999999989"/>
  </r>
  <r>
    <n v="8346"/>
    <s v="US-2014-155544"/>
    <d v="2014-03-21T00:00:00"/>
    <d v="2014-03-25T00:00:00"/>
    <s v="Standard Class"/>
    <s v="GM-14440"/>
    <s v="Gary McGarr"/>
    <s v="Consumer"/>
    <s v="United States"/>
    <x v="289"/>
    <x v="18"/>
    <n v="37918"/>
    <s v="South"/>
    <s v="FUR-CH-10000422"/>
    <s v="Furniture"/>
    <s v="Chairs"/>
    <s v="Global Highback Leather Tilter in Burgundy"/>
    <x v="5407"/>
    <n v="3"/>
    <n v="0.2"/>
    <n v="-10.918799999999983"/>
  </r>
  <r>
    <n v="8347"/>
    <s v="US-2015-115238"/>
    <d v="2015-04-30T00:00:00"/>
    <d v="2015-05-04T00:00:00"/>
    <s v="Standard Class"/>
    <s v="JW-15220"/>
    <s v="Jane Waco"/>
    <s v="Corporate"/>
    <s v="United States"/>
    <x v="104"/>
    <x v="31"/>
    <n v="1841"/>
    <s v="East"/>
    <s v="FUR-FU-10002960"/>
    <s v="Furniture"/>
    <s v="Furnishings"/>
    <s v="Eldon 200 Class Desk Accessories, Burgundy"/>
    <x v="815"/>
    <n v="5"/>
    <n v="0"/>
    <n v="13.188000000000002"/>
  </r>
  <r>
    <n v="8348"/>
    <s v="US-2015-115238"/>
    <d v="2015-04-30T00:00:00"/>
    <d v="2015-05-04T00:00:00"/>
    <s v="Standard Class"/>
    <s v="JW-15220"/>
    <s v="Jane Waco"/>
    <s v="Corporate"/>
    <s v="United States"/>
    <x v="104"/>
    <x v="31"/>
    <n v="1841"/>
    <s v="East"/>
    <s v="FUR-FU-10002445"/>
    <s v="Furniture"/>
    <s v="Furnishings"/>
    <s v="DAX Two-Tone Rosewood/Black Document Frame, Desktop, 5 x 7"/>
    <x v="5408"/>
    <n v="1"/>
    <n v="0"/>
    <n v="3.7920000000000007"/>
  </r>
  <r>
    <n v="8349"/>
    <s v="US-2015-115238"/>
    <d v="2015-04-30T00:00:00"/>
    <d v="2015-05-04T00:00:00"/>
    <s v="Standard Class"/>
    <s v="JW-15220"/>
    <s v="Jane Waco"/>
    <s v="Corporate"/>
    <s v="United States"/>
    <x v="104"/>
    <x v="31"/>
    <n v="1841"/>
    <s v="East"/>
    <s v="TEC-PH-10001300"/>
    <s v="Technology"/>
    <s v="Phones"/>
    <s v="iKross Bluetooth Portable Keyboard + Cell Phone Stand Holder + Brush for Apple iPhone 5S 5C 5, 4S 4"/>
    <x v="5409"/>
    <n v="10"/>
    <n v="0"/>
    <n v="58.66"/>
  </r>
  <r>
    <n v="8350"/>
    <s v="US-2015-115238"/>
    <d v="2015-04-30T00:00:00"/>
    <d v="2015-05-04T00:00:00"/>
    <s v="Standard Class"/>
    <s v="JW-15220"/>
    <s v="Jane Waco"/>
    <s v="Corporate"/>
    <s v="United States"/>
    <x v="104"/>
    <x v="31"/>
    <n v="1841"/>
    <s v="East"/>
    <s v="FUR-FU-10001025"/>
    <s v="Furniture"/>
    <s v="Furnishings"/>
    <s v="Eldon Imàge Series Desk Accessories, Clear"/>
    <x v="5410"/>
    <n v="5"/>
    <n v="0"/>
    <n v="10.449000000000002"/>
  </r>
  <r>
    <n v="8351"/>
    <s v="US-2015-115238"/>
    <d v="2015-04-30T00:00:00"/>
    <d v="2015-05-04T00:00:00"/>
    <s v="Standard Class"/>
    <s v="JW-15220"/>
    <s v="Jane Waco"/>
    <s v="Corporate"/>
    <s v="United States"/>
    <x v="104"/>
    <x v="31"/>
    <n v="1841"/>
    <s v="East"/>
    <s v="OFF-PA-10002689"/>
    <s v="Office Supplies"/>
    <s v="Paper"/>
    <s v="Weyerhaeuser First Choice Laser/Copy Paper (20Lb. and 88 Bright)"/>
    <x v="90"/>
    <n v="1"/>
    <n v="0"/>
    <n v="3.1104000000000003"/>
  </r>
  <r>
    <n v="8352"/>
    <s v="CA-2017-132199"/>
    <d v="2017-05-03T00:00:00"/>
    <d v="2017-05-08T00:00:00"/>
    <s v="Standard Class"/>
    <s v="BO-11350"/>
    <s v="Bill Overfelt"/>
    <s v="Corporate"/>
    <s v="United States"/>
    <x v="10"/>
    <x v="9"/>
    <n v="19134"/>
    <s v="East"/>
    <s v="FUR-FU-10004245"/>
    <s v="Furniture"/>
    <s v="Furnishings"/>
    <s v="Career Cubicle Clock, 8 1/4&quot;, Black"/>
    <x v="5411"/>
    <n v="2"/>
    <n v="0.2"/>
    <n v="7.3008000000000006"/>
  </r>
  <r>
    <n v="8353"/>
    <s v="CA-2017-132199"/>
    <d v="2017-05-03T00:00:00"/>
    <d v="2017-05-08T00:00:00"/>
    <s v="Standard Class"/>
    <s v="BO-11350"/>
    <s v="Bill Overfelt"/>
    <s v="Corporate"/>
    <s v="United States"/>
    <x v="10"/>
    <x v="9"/>
    <n v="19134"/>
    <s v="East"/>
    <s v="OFF-BI-10003684"/>
    <s v="Office Supplies"/>
    <s v="Binders"/>
    <s v="Wilson Jones Legal Size Ring Binders"/>
    <x v="5412"/>
    <n v="4"/>
    <n v="0.7"/>
    <n v="-17.591999999999992"/>
  </r>
  <r>
    <n v="8354"/>
    <s v="CA-2017-132199"/>
    <d v="2017-05-03T00:00:00"/>
    <d v="2017-05-08T00:00:00"/>
    <s v="Standard Class"/>
    <s v="BO-11350"/>
    <s v="Bill Overfelt"/>
    <s v="Corporate"/>
    <s v="United States"/>
    <x v="10"/>
    <x v="9"/>
    <n v="19134"/>
    <s v="East"/>
    <s v="FUR-TA-10003748"/>
    <s v="Furniture"/>
    <s v="Tables"/>
    <s v="Bevis 36 x 72 Conference Tables"/>
    <x v="5413"/>
    <n v="5"/>
    <n v="0.4"/>
    <n v="-112.041"/>
  </r>
  <r>
    <n v="8355"/>
    <s v="CA-2017-132199"/>
    <d v="2017-05-03T00:00:00"/>
    <d v="2017-05-08T00:00:00"/>
    <s v="Standard Class"/>
    <s v="BO-11350"/>
    <s v="Bill Overfelt"/>
    <s v="Corporate"/>
    <s v="United States"/>
    <x v="10"/>
    <x v="9"/>
    <n v="19134"/>
    <s v="East"/>
    <s v="OFF-BI-10002133"/>
    <s v="Office Supplies"/>
    <s v="Binders"/>
    <s v="Wilson Jones Elliptical Ring 3 1/2&quot; Capacity Binders, 800 sheets"/>
    <x v="4159"/>
    <n v="5"/>
    <n v="0.7"/>
    <n v="-44.94"/>
  </r>
  <r>
    <n v="8356"/>
    <s v="CA-2017-132199"/>
    <d v="2017-05-03T00:00:00"/>
    <d v="2017-05-08T00:00:00"/>
    <s v="Standard Class"/>
    <s v="BO-11350"/>
    <s v="Bill Overfelt"/>
    <s v="Corporate"/>
    <s v="United States"/>
    <x v="10"/>
    <x v="9"/>
    <n v="19134"/>
    <s v="East"/>
    <s v="OFF-FA-10002280"/>
    <s v="Office Supplies"/>
    <s v="Fasteners"/>
    <s v="Advantus Plastic Paper Clips"/>
    <x v="3905"/>
    <n v="2"/>
    <n v="0.2"/>
    <n v="2.8"/>
  </r>
  <r>
    <n v="8357"/>
    <s v="CA-2016-163174"/>
    <d v="2016-08-26T00:00:00"/>
    <d v="2016-08-30T00:00:00"/>
    <s v="Standard Class"/>
    <s v="XP-21865"/>
    <s v="Xylona Preis"/>
    <s v="Consumer"/>
    <s v="United States"/>
    <x v="417"/>
    <x v="32"/>
    <n v="30605"/>
    <s v="South"/>
    <s v="FUR-FU-10000308"/>
    <s v="Furniture"/>
    <s v="Furnishings"/>
    <s v="Deflect-o Glass Clear Studded Chair Mats"/>
    <x v="4702"/>
    <n v="3"/>
    <n v="0"/>
    <n v="41.038800000000002"/>
  </r>
  <r>
    <n v="8358"/>
    <s v="CA-2014-110555"/>
    <d v="2014-04-11T00:00:00"/>
    <d v="2014-04-18T00:00:00"/>
    <s v="Standard Class"/>
    <s v="MM-18055"/>
    <s v="Michelle Moray"/>
    <s v="Consumer"/>
    <s v="United States"/>
    <x v="120"/>
    <x v="37"/>
    <n v="59405"/>
    <s v="West"/>
    <s v="OFF-ST-10000876"/>
    <s v="Office Supplies"/>
    <s v="Storage"/>
    <s v="Eldon Simplefile Box Office"/>
    <x v="5414"/>
    <n v="7"/>
    <n v="0"/>
    <n v="24.382400000000001"/>
  </r>
  <r>
    <n v="8359"/>
    <s v="CA-2014-110555"/>
    <d v="2014-04-11T00:00:00"/>
    <d v="2014-04-18T00:00:00"/>
    <s v="Standard Class"/>
    <s v="MM-18055"/>
    <s v="Michelle Moray"/>
    <s v="Consumer"/>
    <s v="United States"/>
    <x v="120"/>
    <x v="37"/>
    <n v="59405"/>
    <s v="West"/>
    <s v="TEC-PH-10000586"/>
    <s v="Technology"/>
    <s v="Phones"/>
    <s v="AT&amp;T SB67148 SynJ"/>
    <x v="554"/>
    <n v="2"/>
    <n v="0.2"/>
    <n v="9.2386000000000053"/>
  </r>
  <r>
    <n v="8360"/>
    <s v="CA-2014-110555"/>
    <d v="2014-04-11T00:00:00"/>
    <d v="2014-04-18T00:00:00"/>
    <s v="Standard Class"/>
    <s v="MM-18055"/>
    <s v="Michelle Moray"/>
    <s v="Consumer"/>
    <s v="United States"/>
    <x v="120"/>
    <x v="37"/>
    <n v="59405"/>
    <s v="West"/>
    <s v="TEC-AC-10003399"/>
    <s v="Technology"/>
    <s v="Accessories"/>
    <s v="Memorex Mini Travel Drive 64 GB USB 2.0 Flash Drive"/>
    <x v="5415"/>
    <n v="6"/>
    <n v="0"/>
    <n v="91.32480000000001"/>
  </r>
  <r>
    <n v="8361"/>
    <s v="CA-2017-147207"/>
    <d v="2017-01-02T00:00:00"/>
    <d v="2017-01-04T00:00:00"/>
    <s v="Second Class"/>
    <s v="TS-21655"/>
    <s v="Trudy Schmidt"/>
    <s v="Consumer"/>
    <s v="United States"/>
    <x v="236"/>
    <x v="5"/>
    <n v="79907"/>
    <s v="Central"/>
    <s v="OFF-AR-10001955"/>
    <s v="Office Supplies"/>
    <s v="Art"/>
    <s v="Newell 319"/>
    <x v="4142"/>
    <n v="2"/>
    <n v="0.2"/>
    <n v="3.9679999999999964"/>
  </r>
  <r>
    <n v="8362"/>
    <s v="CA-2017-147207"/>
    <d v="2017-01-02T00:00:00"/>
    <d v="2017-01-04T00:00:00"/>
    <s v="Second Class"/>
    <s v="TS-21655"/>
    <s v="Trudy Schmidt"/>
    <s v="Consumer"/>
    <s v="United States"/>
    <x v="236"/>
    <x v="5"/>
    <n v="79907"/>
    <s v="Central"/>
    <s v="OFF-AP-10000027"/>
    <s v="Office Supplies"/>
    <s v="Appliances"/>
    <s v="Hoover Commercial SteamVac"/>
    <x v="5416"/>
    <n v="2"/>
    <n v="0.8"/>
    <n v="-13.580000000000002"/>
  </r>
  <r>
    <n v="8363"/>
    <s v="CA-2017-147207"/>
    <d v="2017-01-02T00:00:00"/>
    <d v="2017-01-04T00:00:00"/>
    <s v="Second Class"/>
    <s v="TS-21655"/>
    <s v="Trudy Schmidt"/>
    <s v="Consumer"/>
    <s v="United States"/>
    <x v="236"/>
    <x v="5"/>
    <n v="79907"/>
    <s v="Central"/>
    <s v="FUR-TA-10002958"/>
    <s v="Furniture"/>
    <s v="Tables"/>
    <s v="Bevis Oval Conference Table, Walnut"/>
    <x v="3341"/>
    <n v="5"/>
    <n v="0.3"/>
    <n v="-169.63700000000009"/>
  </r>
  <r>
    <n v="8364"/>
    <s v="CA-2017-147207"/>
    <d v="2017-01-02T00:00:00"/>
    <d v="2017-01-04T00:00:00"/>
    <s v="Second Class"/>
    <s v="TS-21655"/>
    <s v="Trudy Schmidt"/>
    <s v="Consumer"/>
    <s v="United States"/>
    <x v="236"/>
    <x v="5"/>
    <n v="79907"/>
    <s v="Central"/>
    <s v="OFF-ST-10002615"/>
    <s v="Office Supplies"/>
    <s v="Storage"/>
    <s v="Dual Level, Single-Width Filing Carts"/>
    <x v="5417"/>
    <n v="3"/>
    <n v="0.2"/>
    <n v="27.910800000000009"/>
  </r>
  <r>
    <n v="8365"/>
    <s v="CA-2017-137631"/>
    <d v="2017-04-28T00:00:00"/>
    <d v="2017-05-02T00:00:00"/>
    <s v="Standard Class"/>
    <s v="JL-15235"/>
    <s v="Janet Lee"/>
    <s v="Consumer"/>
    <s v="United States"/>
    <x v="505"/>
    <x v="2"/>
    <n v="34741"/>
    <s v="South"/>
    <s v="TEC-PH-10002624"/>
    <s v="Technology"/>
    <s v="Phones"/>
    <s v="Samsung Galaxy S4 Mini"/>
    <x v="5418"/>
    <n v="2"/>
    <n v="0.2"/>
    <n v="84.598199999999878"/>
  </r>
  <r>
    <n v="8366"/>
    <s v="CA-2017-157273"/>
    <d v="2017-01-30T00:00:00"/>
    <d v="2017-02-02T00:00:00"/>
    <s v="First Class"/>
    <s v="SZ-20035"/>
    <s v="Sam Zeldin"/>
    <s v="Home Office"/>
    <s v="United States"/>
    <x v="4"/>
    <x v="4"/>
    <n v="98105"/>
    <s v="West"/>
    <s v="TEC-PH-10002275"/>
    <s v="Technology"/>
    <s v="Phones"/>
    <s v="Mitel 5320 IP Phone VoIP phone"/>
    <x v="5419"/>
    <n v="4"/>
    <n v="0.2"/>
    <n v="60.476800000000026"/>
  </r>
  <r>
    <n v="8367"/>
    <s v="CA-2014-109918"/>
    <d v="2014-09-07T00:00:00"/>
    <d v="2014-09-12T00:00:00"/>
    <s v="Second Class"/>
    <s v="LR-17035"/>
    <s v="Lisa Ryan"/>
    <s v="Corporate"/>
    <s v="United States"/>
    <x v="68"/>
    <x v="1"/>
    <n v="95051"/>
    <s v="West"/>
    <s v="OFF-SU-10004290"/>
    <s v="Office Supplies"/>
    <s v="Supplies"/>
    <s v="Acme Design Line 8&quot; Stainless Steel Bent Scissors w/Champagne Handles, 3-1/8&quot; Cut"/>
    <x v="4083"/>
    <n v="4"/>
    <n v="0"/>
    <n v="7.3872"/>
  </r>
  <r>
    <n v="8368"/>
    <s v="CA-2014-109918"/>
    <d v="2014-09-07T00:00:00"/>
    <d v="2014-09-12T00:00:00"/>
    <s v="Second Class"/>
    <s v="LR-17035"/>
    <s v="Lisa Ryan"/>
    <s v="Corporate"/>
    <s v="United States"/>
    <x v="68"/>
    <x v="1"/>
    <n v="95051"/>
    <s v="West"/>
    <s v="OFF-PA-10000174"/>
    <s v="Office Supplies"/>
    <s v="Paper"/>
    <s v="Message Book, Wirebound, Four 5 1/2&quot; X 4&quot; Forms/Pg., 200 Dupl. Sets/Book"/>
    <x v="5420"/>
    <n v="2"/>
    <n v="0"/>
    <n v="9.663199999999998"/>
  </r>
  <r>
    <n v="8369"/>
    <s v="CA-2014-109918"/>
    <d v="2014-09-07T00:00:00"/>
    <d v="2014-09-12T00:00:00"/>
    <s v="Second Class"/>
    <s v="LR-17035"/>
    <s v="Lisa Ryan"/>
    <s v="Corporate"/>
    <s v="United States"/>
    <x v="68"/>
    <x v="1"/>
    <n v="95051"/>
    <s v="West"/>
    <s v="OFF-BI-10004308"/>
    <s v="Office Supplies"/>
    <s v="Binders"/>
    <s v="Avery Legal 4-Ring Binder"/>
    <x v="2067"/>
    <n v="5"/>
    <n v="0.2"/>
    <n v="31.47"/>
  </r>
  <r>
    <n v="8370"/>
    <s v="CA-2016-118745"/>
    <d v="2016-06-11T00:00:00"/>
    <d v="2016-06-16T00:00:00"/>
    <s v="Standard Class"/>
    <s v="SV-20365"/>
    <s v="Seth Vernon"/>
    <s v="Consumer"/>
    <s v="United States"/>
    <x v="1"/>
    <x v="1"/>
    <n v="90049"/>
    <s v="West"/>
    <s v="FUR-TA-10003473"/>
    <s v="Furniture"/>
    <s v="Tables"/>
    <s v="Bretford Rectangular Conference Table Tops"/>
    <x v="3458"/>
    <n v="3"/>
    <n v="0.2"/>
    <n v="33.851700000000051"/>
  </r>
  <r>
    <n v="8371"/>
    <s v="CA-2016-163972"/>
    <d v="2016-10-17T00:00:00"/>
    <d v="2016-10-21T00:00:00"/>
    <s v="Standard Class"/>
    <s v="MG-17890"/>
    <s v="Michael Granlund"/>
    <s v="Home Office"/>
    <s v="United States"/>
    <x v="201"/>
    <x v="1"/>
    <n v="93727"/>
    <s v="West"/>
    <s v="FUR-BO-10003894"/>
    <s v="Furniture"/>
    <s v="Bookcases"/>
    <s v="Safco Value Mate Steel Bookcase, Baked Enamel Finish on Steel, Black"/>
    <x v="2497"/>
    <n v="2"/>
    <n v="0.15"/>
    <n v="21.293999999999993"/>
  </r>
  <r>
    <n v="8372"/>
    <s v="CA-2014-165393"/>
    <d v="2014-12-27T00:00:00"/>
    <d v="2014-12-30T00:00:00"/>
    <s v="First Class"/>
    <s v="NC-18415"/>
    <s v="Nathan Cano"/>
    <s v="Consumer"/>
    <s v="United States"/>
    <x v="5"/>
    <x v="5"/>
    <n v="76106"/>
    <s v="Central"/>
    <s v="OFF-BI-10001658"/>
    <s v="Office Supplies"/>
    <s v="Binders"/>
    <s v="GBC Standard Therm-A-Bind Covers"/>
    <x v="5421"/>
    <n v="1"/>
    <n v="0.8"/>
    <n v="-8.472800000000003"/>
  </r>
  <r>
    <n v="8373"/>
    <s v="CA-2016-113726"/>
    <d v="2016-11-24T00:00:00"/>
    <d v="2016-12-01T00:00:00"/>
    <s v="Standard Class"/>
    <s v="SC-20680"/>
    <s v="Steve Carroll"/>
    <s v="Home Office"/>
    <s v="United States"/>
    <x v="4"/>
    <x v="4"/>
    <n v="98105"/>
    <s v="West"/>
    <s v="FUR-FU-10003535"/>
    <s v="Furniture"/>
    <s v="Furnishings"/>
    <s v="Howard Miller Distant Time Traveler Alarm Clock"/>
    <x v="4465"/>
    <n v="3"/>
    <n v="0"/>
    <n v="33.726600000000005"/>
  </r>
  <r>
    <n v="8374"/>
    <s v="CA-2016-152940"/>
    <d v="2016-11-10T00:00:00"/>
    <d v="2016-11-13T00:00:00"/>
    <s v="First Class"/>
    <s v="RO-19780"/>
    <s v="Rose O'Brian"/>
    <s v="Consumer"/>
    <s v="United States"/>
    <x v="8"/>
    <x v="1"/>
    <n v="94110"/>
    <s v="West"/>
    <s v="OFF-ST-10000352"/>
    <s v="Office Supplies"/>
    <s v="Storage"/>
    <s v="Acco Perma 2700 Stacking Storage Drawers"/>
    <x v="5422"/>
    <n v="1"/>
    <n v="0"/>
    <n v="4.4610000000000021"/>
  </r>
  <r>
    <n v="8375"/>
    <s v="CA-2015-158701"/>
    <d v="2015-01-05T00:00:00"/>
    <d v="2015-01-10T00:00:00"/>
    <s v="Standard Class"/>
    <s v="JL-15175"/>
    <s v="James Lanier"/>
    <s v="Home Office"/>
    <s v="United States"/>
    <x v="8"/>
    <x v="1"/>
    <n v="94110"/>
    <s v="West"/>
    <s v="OFF-AP-10004859"/>
    <s v="Office Supplies"/>
    <s v="Appliances"/>
    <s v="Acco 6 Outlet Guardian Premium Surge Suppressor"/>
    <x v="5423"/>
    <n v="6"/>
    <n v="0"/>
    <n v="23.587200000000003"/>
  </r>
  <r>
    <n v="8376"/>
    <s v="CA-2015-158701"/>
    <d v="2015-01-05T00:00:00"/>
    <d v="2015-01-10T00:00:00"/>
    <s v="Standard Class"/>
    <s v="JL-15175"/>
    <s v="James Lanier"/>
    <s v="Home Office"/>
    <s v="United States"/>
    <x v="8"/>
    <x v="1"/>
    <n v="94110"/>
    <s v="West"/>
    <s v="OFF-BI-10001294"/>
    <s v="Office Supplies"/>
    <s v="Binders"/>
    <s v="Fellowes Binding Cases"/>
    <x v="5424"/>
    <n v="6"/>
    <n v="0.2"/>
    <n v="17.549999999999994"/>
  </r>
  <r>
    <n v="8377"/>
    <s v="CA-2017-156272"/>
    <d v="2017-03-21T00:00:00"/>
    <d v="2017-03-27T00:00:00"/>
    <s v="Standard Class"/>
    <s v="PW-19030"/>
    <s v="Pauline Webber"/>
    <s v="Corporate"/>
    <s v="United States"/>
    <x v="330"/>
    <x v="2"/>
    <n v="33068"/>
    <s v="South"/>
    <s v="OFF-AP-10001242"/>
    <s v="Office Supplies"/>
    <s v="Appliances"/>
    <s v="APC 7 Outlet Network SurgeArrest Surge Protector"/>
    <x v="5425"/>
    <n v="1"/>
    <n v="0.2"/>
    <n v="8.0479999999999983"/>
  </r>
  <r>
    <n v="8378"/>
    <s v="CA-2015-162964"/>
    <d v="2015-11-12T00:00:00"/>
    <d v="2015-11-18T00:00:00"/>
    <s v="Standard Class"/>
    <s v="MF-18250"/>
    <s v="Monica Federle"/>
    <s v="Corporate"/>
    <s v="United States"/>
    <x v="12"/>
    <x v="5"/>
    <n v="77095"/>
    <s v="Central"/>
    <s v="OFF-ST-10002344"/>
    <s v="Office Supplies"/>
    <s v="Storage"/>
    <s v="Carina 42&quot;Hx23 3/4&quot;W Media Storage Unit"/>
    <x v="1466"/>
    <n v="1"/>
    <n v="0.2"/>
    <n v="-14.576399999999996"/>
  </r>
  <r>
    <n v="8379"/>
    <s v="CA-2015-162964"/>
    <d v="2015-11-12T00:00:00"/>
    <d v="2015-11-18T00:00:00"/>
    <s v="Standard Class"/>
    <s v="MF-18250"/>
    <s v="Monica Federle"/>
    <s v="Corporate"/>
    <s v="United States"/>
    <x v="12"/>
    <x v="5"/>
    <n v="77095"/>
    <s v="Central"/>
    <s v="OFF-PA-10003349"/>
    <s v="Office Supplies"/>
    <s v="Paper"/>
    <s v="Xerox 1957"/>
    <x v="12"/>
    <n v="3"/>
    <n v="0.2"/>
    <n v="5.6375999999999999"/>
  </r>
  <r>
    <n v="8380"/>
    <s v="CA-2015-162964"/>
    <d v="2015-11-12T00:00:00"/>
    <d v="2015-11-18T00:00:00"/>
    <s v="Standard Class"/>
    <s v="MF-18250"/>
    <s v="Monica Federle"/>
    <s v="Corporate"/>
    <s v="United States"/>
    <x v="12"/>
    <x v="5"/>
    <n v="77095"/>
    <s v="Central"/>
    <s v="OFF-EN-10003055"/>
    <s v="Office Supplies"/>
    <s v="Envelopes"/>
    <s v="Blue String-Tie &amp; Button Interoffice Envelopes, 10 x 13"/>
    <x v="5426"/>
    <n v="7"/>
    <n v="0.2"/>
    <n v="69.964999999999975"/>
  </r>
  <r>
    <n v="8381"/>
    <s v="CA-2014-103527"/>
    <d v="2014-09-09T00:00:00"/>
    <d v="2014-09-14T00:00:00"/>
    <s v="Second Class"/>
    <s v="CC-12220"/>
    <s v="Chris Cortes"/>
    <s v="Consumer"/>
    <s v="United States"/>
    <x v="22"/>
    <x v="10"/>
    <n v="60653"/>
    <s v="Central"/>
    <s v="OFF-PA-10001622"/>
    <s v="Office Supplies"/>
    <s v="Paper"/>
    <s v="Ampad Poly Cover Wirebound Steno Book, 6&quot; x 9&quot; Assorted Colors, Gregg Ruled"/>
    <x v="3023"/>
    <n v="3"/>
    <n v="0.2"/>
    <n v="3.4049999999999994"/>
  </r>
  <r>
    <n v="8382"/>
    <s v="CA-2016-134544"/>
    <d v="2016-03-17T00:00:00"/>
    <d v="2016-03-19T00:00:00"/>
    <s v="Second Class"/>
    <s v="AC-10660"/>
    <s v="Anna Chung"/>
    <s v="Consumer"/>
    <s v="United States"/>
    <x v="8"/>
    <x v="1"/>
    <n v="94109"/>
    <s v="West"/>
    <s v="TEC-PH-10003800"/>
    <s v="Technology"/>
    <s v="Phones"/>
    <s v="i.Sound Portable Power - 8000 mAh"/>
    <x v="560"/>
    <n v="2"/>
    <n v="0.2"/>
    <n v="-20.136200000000006"/>
  </r>
  <r>
    <n v="8383"/>
    <s v="CA-2016-163048"/>
    <d v="2016-02-08T00:00:00"/>
    <d v="2016-02-15T00:00:00"/>
    <s v="Standard Class"/>
    <s v="MH-17440"/>
    <s v="Mark Haberlin"/>
    <s v="Corporate"/>
    <s v="United States"/>
    <x v="12"/>
    <x v="5"/>
    <n v="77036"/>
    <s v="Central"/>
    <s v="FUR-CH-10001270"/>
    <s v="Furniture"/>
    <s v="Chairs"/>
    <s v="Harbour Creations Steel Folding Chair"/>
    <x v="5427"/>
    <n v="4"/>
    <n v="0.3"/>
    <n v="0"/>
  </r>
  <r>
    <n v="8384"/>
    <s v="CA-2016-145135"/>
    <d v="2016-11-26T00:00:00"/>
    <d v="2016-11-28T00:00:00"/>
    <s v="First Class"/>
    <s v="CD-12790"/>
    <s v="Cynthia Delaney"/>
    <s v="Home Office"/>
    <s v="United States"/>
    <x v="506"/>
    <x v="29"/>
    <n v="6484"/>
    <s v="East"/>
    <s v="TEC-AC-10003447"/>
    <s v="Technology"/>
    <s v="Accessories"/>
    <s v="Micropad Numeric Keypads"/>
    <x v="1543"/>
    <n v="3"/>
    <n v="0"/>
    <n v="14.992499999999996"/>
  </r>
  <r>
    <n v="8385"/>
    <s v="CA-2016-145135"/>
    <d v="2016-11-26T00:00:00"/>
    <d v="2016-11-28T00:00:00"/>
    <s v="First Class"/>
    <s v="CD-12790"/>
    <s v="Cynthia Delaney"/>
    <s v="Home Office"/>
    <s v="United States"/>
    <x v="506"/>
    <x v="29"/>
    <n v="6484"/>
    <s v="East"/>
    <s v="OFF-PA-10004285"/>
    <s v="Office Supplies"/>
    <s v="Paper"/>
    <s v="Xerox 1959"/>
    <x v="522"/>
    <n v="2"/>
    <n v="0"/>
    <n v="6.4127999999999998"/>
  </r>
  <r>
    <n v="8386"/>
    <s v="CA-2017-137582"/>
    <d v="2017-09-04T00:00:00"/>
    <d v="2017-09-08T00:00:00"/>
    <s v="Standard Class"/>
    <s v="CV-12805"/>
    <s v="Cynthia Voltz"/>
    <s v="Corporate"/>
    <s v="United States"/>
    <x v="182"/>
    <x v="1"/>
    <n v="94601"/>
    <s v="West"/>
    <s v="OFF-BI-10001757"/>
    <s v="Office Supplies"/>
    <s v="Binders"/>
    <s v="Pressboard Hanging Data Binders for Unburst Sheets"/>
    <x v="929"/>
    <n v="3"/>
    <n v="0.2"/>
    <n v="4.1327999999999996"/>
  </r>
  <r>
    <n v="8387"/>
    <s v="CA-2015-149601"/>
    <d v="2015-05-28T00:00:00"/>
    <d v="2015-06-03T00:00:00"/>
    <s v="Standard Class"/>
    <s v="TB-21625"/>
    <s v="Trudy Brown"/>
    <s v="Consumer"/>
    <s v="United States"/>
    <x v="91"/>
    <x v="29"/>
    <n v="6040"/>
    <s v="East"/>
    <s v="OFF-ST-10001558"/>
    <s v="Office Supplies"/>
    <s v="Storage"/>
    <s v="Acco Perma 4000 Stacking Storage Drawers"/>
    <x v="5428"/>
    <n v="1"/>
    <n v="0"/>
    <n v="2.4359999999999999"/>
  </r>
  <r>
    <n v="8388"/>
    <s v="CA-2015-149601"/>
    <d v="2015-05-28T00:00:00"/>
    <d v="2015-06-03T00:00:00"/>
    <s v="Standard Class"/>
    <s v="TB-21625"/>
    <s v="Trudy Brown"/>
    <s v="Consumer"/>
    <s v="United States"/>
    <x v="91"/>
    <x v="29"/>
    <n v="6040"/>
    <s v="East"/>
    <s v="OFF-ST-10001328"/>
    <s v="Office Supplies"/>
    <s v="Storage"/>
    <s v="Personal Filing Tote with Lid, Black/Gray"/>
    <x v="3477"/>
    <n v="5"/>
    <n v="0"/>
    <n v="21.714000000000002"/>
  </r>
  <r>
    <n v="8389"/>
    <s v="CA-2014-139423"/>
    <d v="2014-11-01T00:00:00"/>
    <d v="2014-11-05T00:00:00"/>
    <s v="Standard Class"/>
    <s v="DG-13300"/>
    <s v="Deirdre Greer"/>
    <s v="Corporate"/>
    <s v="United States"/>
    <x v="334"/>
    <x v="30"/>
    <n v="7050"/>
    <s v="East"/>
    <s v="OFF-AP-10004708"/>
    <s v="Office Supplies"/>
    <s v="Appliances"/>
    <s v="Fellowes Superior 10 Outlet Split Surge Protector"/>
    <x v="566"/>
    <n v="2"/>
    <n v="0"/>
    <n v="22.074799999999996"/>
  </r>
  <r>
    <n v="8390"/>
    <s v="CA-2016-102596"/>
    <d v="2016-12-27T00:00:00"/>
    <d v="2016-12-30T00:00:00"/>
    <s v="First Class"/>
    <s v="RD-19810"/>
    <s v="Ross DeVincentis"/>
    <s v="Home Office"/>
    <s v="United States"/>
    <x v="59"/>
    <x v="24"/>
    <n v="44312"/>
    <s v="East"/>
    <s v="OFF-FA-10000621"/>
    <s v="Office Supplies"/>
    <s v="Fasteners"/>
    <s v="OIC Colored Binder Clips, Assorted Sizes"/>
    <x v="5429"/>
    <n v="6"/>
    <n v="0.2"/>
    <n v="6.2291999999999996"/>
  </r>
  <r>
    <n v="8391"/>
    <s v="CA-2017-153227"/>
    <d v="2017-12-04T00:00:00"/>
    <d v="2017-12-06T00:00:00"/>
    <s v="First Class"/>
    <s v="CS-12250"/>
    <s v="Chris Selesnick"/>
    <s v="Corporate"/>
    <s v="United States"/>
    <x v="1"/>
    <x v="1"/>
    <n v="90032"/>
    <s v="West"/>
    <s v="OFF-PA-10001838"/>
    <s v="Office Supplies"/>
    <s v="Paper"/>
    <s v="Adams Telephone Message Book W/Dividers/Space For Phone Numbers, 5 1/4&quot;X8 1/2&quot;, 300/Messages"/>
    <x v="2722"/>
    <n v="2"/>
    <n v="0"/>
    <n v="5.7623999999999995"/>
  </r>
  <r>
    <n v="8392"/>
    <s v="CA-2017-110625"/>
    <d v="2017-12-23T00:00:00"/>
    <d v="2017-12-30T00:00:00"/>
    <s v="Standard Class"/>
    <s v="JB-16045"/>
    <s v="Julia Barnett"/>
    <s v="Home Office"/>
    <s v="United States"/>
    <x v="507"/>
    <x v="29"/>
    <n v="6810"/>
    <s v="East"/>
    <s v="FUR-FU-10001473"/>
    <s v="Furniture"/>
    <s v="Furnishings"/>
    <s v="DAX Wood Document Frame"/>
    <x v="1302"/>
    <n v="2"/>
    <n v="0"/>
    <n v="9.8856000000000002"/>
  </r>
  <r>
    <n v="8393"/>
    <s v="CA-2016-142594"/>
    <d v="2016-12-01T00:00:00"/>
    <d v="2016-12-06T00:00:00"/>
    <s v="Second Class"/>
    <s v="EJ-14155"/>
    <s v="Eva Jacobs"/>
    <s v="Consumer"/>
    <s v="United States"/>
    <x v="47"/>
    <x v="31"/>
    <n v="2038"/>
    <s v="East"/>
    <s v="TEC-PH-10000193"/>
    <s v="Technology"/>
    <s v="Phones"/>
    <s v="Jensen SMPS-640 - speaker phone"/>
    <x v="4856"/>
    <n v="3"/>
    <n v="0"/>
    <n v="35.864399999999996"/>
  </r>
  <r>
    <n v="8394"/>
    <s v="CA-2016-142594"/>
    <d v="2016-12-01T00:00:00"/>
    <d v="2016-12-06T00:00:00"/>
    <s v="Second Class"/>
    <s v="EJ-14155"/>
    <s v="Eva Jacobs"/>
    <s v="Consumer"/>
    <s v="United States"/>
    <x v="47"/>
    <x v="31"/>
    <n v="2038"/>
    <s v="East"/>
    <s v="FUR-FU-10002045"/>
    <s v="Furniture"/>
    <s v="Furnishings"/>
    <s v="Executive Impressions 14&quot;"/>
    <x v="4818"/>
    <n v="5"/>
    <n v="0"/>
    <n v="48.906000000000006"/>
  </r>
  <r>
    <n v="8395"/>
    <s v="CA-2016-142594"/>
    <d v="2016-12-01T00:00:00"/>
    <d v="2016-12-06T00:00:00"/>
    <s v="Second Class"/>
    <s v="EJ-14155"/>
    <s v="Eva Jacobs"/>
    <s v="Consumer"/>
    <s v="United States"/>
    <x v="47"/>
    <x v="31"/>
    <n v="2038"/>
    <s v="East"/>
    <s v="OFF-AP-10002945"/>
    <s v="Office Supplies"/>
    <s v="Appliances"/>
    <s v="Honeywell Enviracaire Portable HEPA Air Cleaner for 17' x 22' Room"/>
    <x v="3352"/>
    <n v="3"/>
    <n v="0"/>
    <n v="297.64349999999996"/>
  </r>
  <r>
    <n v="8396"/>
    <s v="CA-2016-142594"/>
    <d v="2016-12-01T00:00:00"/>
    <d v="2016-12-06T00:00:00"/>
    <s v="Second Class"/>
    <s v="EJ-14155"/>
    <s v="Eva Jacobs"/>
    <s v="Consumer"/>
    <s v="United States"/>
    <x v="47"/>
    <x v="31"/>
    <n v="2038"/>
    <s v="East"/>
    <s v="FUR-TA-10001095"/>
    <s v="Furniture"/>
    <s v="Tables"/>
    <s v="Chromcraft Round Conference Tables"/>
    <x v="5430"/>
    <n v="3"/>
    <n v="0.3"/>
    <n v="-47.058300000000003"/>
  </r>
  <r>
    <n v="8397"/>
    <s v="CA-2014-152254"/>
    <d v="2014-06-30T00:00:00"/>
    <d v="2014-06-30T00:00:00"/>
    <s v="Same Day"/>
    <s v="BD-11620"/>
    <s v="Brian DeCherney"/>
    <s v="Consumer"/>
    <s v="United States"/>
    <x v="40"/>
    <x v="3"/>
    <n v="28403"/>
    <s v="South"/>
    <s v="OFF-PA-10001144"/>
    <s v="Office Supplies"/>
    <s v="Paper"/>
    <s v="Xerox 1913"/>
    <x v="5431"/>
    <n v="7"/>
    <n v="0.2"/>
    <n v="108.74079999999998"/>
  </r>
  <r>
    <n v="8398"/>
    <s v="US-2014-120236"/>
    <d v="2014-09-03T00:00:00"/>
    <d v="2014-09-04T00:00:00"/>
    <s v="First Class"/>
    <s v="MR-17545"/>
    <s v="Mathew Reese"/>
    <s v="Home Office"/>
    <s v="United States"/>
    <x v="12"/>
    <x v="5"/>
    <n v="77095"/>
    <s v="Central"/>
    <s v="OFF-BI-10004099"/>
    <s v="Office Supplies"/>
    <s v="Binders"/>
    <s v="GBC VeloBinder Strips"/>
    <x v="5432"/>
    <n v="5"/>
    <n v="0.8"/>
    <n v="-11.52"/>
  </r>
  <r>
    <n v="8399"/>
    <s v="CA-2017-120061"/>
    <d v="2017-11-02T00:00:00"/>
    <d v="2017-11-07T00:00:00"/>
    <s v="Second Class"/>
    <s v="SR-20425"/>
    <s v="Sharelle Roach"/>
    <s v="Home Office"/>
    <s v="United States"/>
    <x v="24"/>
    <x v="24"/>
    <n v="45503"/>
    <s v="East"/>
    <s v="FUR-CH-10001973"/>
    <s v="Furniture"/>
    <s v="Chairs"/>
    <s v="Office Star Flex Back Scooter Chair with White Frame"/>
    <x v="1177"/>
    <n v="2"/>
    <n v="0.3"/>
    <n v="-35.513599999999997"/>
  </r>
  <r>
    <n v="8400"/>
    <s v="CA-2015-133837"/>
    <d v="2015-04-13T00:00:00"/>
    <d v="2015-04-18T00:00:00"/>
    <s v="Standard Class"/>
    <s v="TH-21100"/>
    <s v="Thea Hendricks"/>
    <s v="Consumer"/>
    <s v="United States"/>
    <x v="220"/>
    <x v="16"/>
    <n v="85301"/>
    <s v="West"/>
    <s v="OFF-ST-10000344"/>
    <s v="Office Supplies"/>
    <s v="Storage"/>
    <s v="Neat Ideas Personal Hanging Folder Files, Black"/>
    <x v="1356"/>
    <n v="1"/>
    <n v="0.2"/>
    <n v="0.80579999999999963"/>
  </r>
  <r>
    <n v="8401"/>
    <s v="CA-2015-110814"/>
    <d v="2015-12-05T00:00:00"/>
    <d v="2015-12-09T00:00:00"/>
    <s v="Second Class"/>
    <s v="BD-11635"/>
    <s v="Brian Derr"/>
    <s v="Consumer"/>
    <s v="United States"/>
    <x v="20"/>
    <x v="15"/>
    <n v="10009"/>
    <s v="East"/>
    <s v="OFF-BI-10002026"/>
    <s v="Office Supplies"/>
    <s v="Binders"/>
    <s v="Avery Arch Ring Binders"/>
    <x v="2656"/>
    <n v="5"/>
    <n v="0.2"/>
    <n v="78.434999999999988"/>
  </r>
  <r>
    <n v="8402"/>
    <s v="CA-2015-110814"/>
    <d v="2015-12-05T00:00:00"/>
    <d v="2015-12-09T00:00:00"/>
    <s v="Second Class"/>
    <s v="BD-11635"/>
    <s v="Brian Derr"/>
    <s v="Consumer"/>
    <s v="United States"/>
    <x v="20"/>
    <x v="15"/>
    <n v="10009"/>
    <s v="East"/>
    <s v="FUR-CH-10003535"/>
    <s v="Furniture"/>
    <s v="Chairs"/>
    <s v="Global Armless Task Chair, Royal Blue"/>
    <x v="5433"/>
    <n v="3"/>
    <n v="0.1"/>
    <n v="12.805799999999994"/>
  </r>
  <r>
    <n v="8403"/>
    <s v="CA-2015-110814"/>
    <d v="2015-12-05T00:00:00"/>
    <d v="2015-12-09T00:00:00"/>
    <s v="Second Class"/>
    <s v="BD-11635"/>
    <s v="Brian Derr"/>
    <s v="Consumer"/>
    <s v="United States"/>
    <x v="20"/>
    <x v="15"/>
    <n v="10009"/>
    <s v="East"/>
    <s v="OFF-PA-10004156"/>
    <s v="Office Supplies"/>
    <s v="Paper"/>
    <s v="Xerox 188"/>
    <x v="5434"/>
    <n v="2"/>
    <n v="0"/>
    <n v="11.113199999999999"/>
  </r>
  <r>
    <n v="8404"/>
    <s v="CA-2016-154067"/>
    <d v="2016-02-01T00:00:00"/>
    <d v="2016-02-07T00:00:00"/>
    <s v="Standard Class"/>
    <s v="SM-20950"/>
    <s v="Suzanne McNair"/>
    <s v="Corporate"/>
    <s v="United States"/>
    <x v="1"/>
    <x v="1"/>
    <n v="90036"/>
    <s v="West"/>
    <s v="OFF-PA-10002254"/>
    <s v="Office Supplies"/>
    <s v="Paper"/>
    <s v="Xerox 1883"/>
    <x v="151"/>
    <n v="4"/>
    <n v="0"/>
    <n v="48.539199999999994"/>
  </r>
  <r>
    <n v="8405"/>
    <s v="CA-2017-140480"/>
    <d v="2017-07-08T00:00:00"/>
    <d v="2017-07-12T00:00:00"/>
    <s v="Standard Class"/>
    <s v="HE-14800"/>
    <s v="Harold Engle"/>
    <s v="Corporate"/>
    <s v="United States"/>
    <x v="46"/>
    <x v="13"/>
    <n v="19711"/>
    <s v="East"/>
    <s v="FUR-FU-10003247"/>
    <s v="Furniture"/>
    <s v="Furnishings"/>
    <s v="36X48 HARDFLOOR CHAIRMAT"/>
    <x v="202"/>
    <n v="4"/>
    <n v="0"/>
    <n v="5.8743999999999943"/>
  </r>
  <r>
    <n v="8406"/>
    <s v="CA-2017-140480"/>
    <d v="2017-07-08T00:00:00"/>
    <d v="2017-07-12T00:00:00"/>
    <s v="Standard Class"/>
    <s v="HE-14800"/>
    <s v="Harold Engle"/>
    <s v="Corporate"/>
    <s v="United States"/>
    <x v="46"/>
    <x v="13"/>
    <n v="19711"/>
    <s v="East"/>
    <s v="TEC-AC-10002473"/>
    <s v="Technology"/>
    <s v="Accessories"/>
    <s v="Maxell 4.7GB DVD-R"/>
    <x v="5435"/>
    <n v="5"/>
    <n v="0"/>
    <n v="58.179000000000002"/>
  </r>
  <r>
    <n v="8407"/>
    <s v="CA-2017-140480"/>
    <d v="2017-07-08T00:00:00"/>
    <d v="2017-07-12T00:00:00"/>
    <s v="Standard Class"/>
    <s v="HE-14800"/>
    <s v="Harold Engle"/>
    <s v="Corporate"/>
    <s v="United States"/>
    <x v="46"/>
    <x v="13"/>
    <n v="19711"/>
    <s v="East"/>
    <s v="FUR-FU-10001057"/>
    <s v="Furniture"/>
    <s v="Furnishings"/>
    <s v="Tensor Track Tree Floor Lamp"/>
    <x v="372"/>
    <n v="2"/>
    <n v="0"/>
    <n v="9.1953999999999994"/>
  </r>
  <r>
    <n v="8408"/>
    <s v="CA-2017-140480"/>
    <d v="2017-07-08T00:00:00"/>
    <d v="2017-07-12T00:00:00"/>
    <s v="Standard Class"/>
    <s v="HE-14800"/>
    <s v="Harold Engle"/>
    <s v="Corporate"/>
    <s v="United States"/>
    <x v="46"/>
    <x v="13"/>
    <n v="19711"/>
    <s v="East"/>
    <s v="OFF-AR-10001419"/>
    <s v="Office Supplies"/>
    <s v="Art"/>
    <s v="Newell 325"/>
    <x v="1316"/>
    <n v="7"/>
    <n v="0"/>
    <n v="8.6729999999999983"/>
  </r>
  <r>
    <n v="8409"/>
    <s v="CA-2017-140480"/>
    <d v="2017-07-08T00:00:00"/>
    <d v="2017-07-12T00:00:00"/>
    <s v="Standard Class"/>
    <s v="HE-14800"/>
    <s v="Harold Engle"/>
    <s v="Corporate"/>
    <s v="United States"/>
    <x v="46"/>
    <x v="13"/>
    <n v="19711"/>
    <s v="East"/>
    <s v="OFF-AR-10004010"/>
    <s v="Office Supplies"/>
    <s v="Art"/>
    <s v="Hunt Boston Vacuum Mount KS Pencil Sharpener"/>
    <x v="5368"/>
    <n v="5"/>
    <n v="0"/>
    <n v="45.487000000000002"/>
  </r>
  <r>
    <n v="8410"/>
    <s v="CA-2015-134082"/>
    <d v="2015-12-11T00:00:00"/>
    <d v="2015-12-17T00:00:00"/>
    <s v="Standard Class"/>
    <s v="JK-15640"/>
    <s v="Jim Kriz"/>
    <s v="Home Office"/>
    <s v="United States"/>
    <x v="272"/>
    <x v="1"/>
    <n v="92404"/>
    <s v="West"/>
    <s v="OFF-BI-10004230"/>
    <s v="Office Supplies"/>
    <s v="Binders"/>
    <s v="GBC Recycled Grain Textured Covers"/>
    <x v="5436"/>
    <n v="4"/>
    <n v="0.2"/>
    <n v="38.684799999999996"/>
  </r>
  <r>
    <n v="8411"/>
    <s v="CA-2016-130820"/>
    <d v="2016-11-15T00:00:00"/>
    <d v="2016-11-15T00:00:00"/>
    <s v="Same Day"/>
    <s v="ON-18715"/>
    <s v="Odella Nelson"/>
    <s v="Corporate"/>
    <s v="United States"/>
    <x v="140"/>
    <x v="3"/>
    <n v="27217"/>
    <s v="South"/>
    <s v="FUR-TA-10001768"/>
    <s v="Furniture"/>
    <s v="Tables"/>
    <s v="Hon Racetrack Conference Tables"/>
    <x v="5437"/>
    <n v="4"/>
    <n v="0.4"/>
    <n v="-199.50760000000008"/>
  </r>
  <r>
    <n v="8412"/>
    <s v="CA-2016-159765"/>
    <d v="2016-05-09T00:00:00"/>
    <d v="2016-05-12T00:00:00"/>
    <s v="Second Class"/>
    <s v="TH-21100"/>
    <s v="Thea Hendricks"/>
    <s v="Consumer"/>
    <s v="United States"/>
    <x v="127"/>
    <x v="17"/>
    <n v="24153"/>
    <s v="South"/>
    <s v="OFF-AR-10003514"/>
    <s v="Office Supplies"/>
    <s v="Art"/>
    <s v="4009 Highlighters by Sanford"/>
    <x v="5438"/>
    <n v="7"/>
    <n v="0"/>
    <n v="9.1937999999999978"/>
  </r>
  <r>
    <n v="8413"/>
    <s v="CA-2017-132290"/>
    <d v="2017-03-10T00:00:00"/>
    <d v="2017-03-14T00:00:00"/>
    <s v="Standard Class"/>
    <s v="MD-17350"/>
    <s v="Maribeth Dona"/>
    <s v="Consumer"/>
    <s v="United States"/>
    <x v="61"/>
    <x v="5"/>
    <n v="75217"/>
    <s v="Central"/>
    <s v="FUR-TA-10002228"/>
    <s v="Furniture"/>
    <s v="Tables"/>
    <s v="Bevis Traditional Conference Table Top, Plinth Base"/>
    <x v="5439"/>
    <n v="4"/>
    <n v="0.3"/>
    <n v="-173.34719999999999"/>
  </r>
  <r>
    <n v="8414"/>
    <s v="CA-2016-147109"/>
    <d v="2016-12-17T00:00:00"/>
    <d v="2016-12-21T00:00:00"/>
    <s v="Standard Class"/>
    <s v="AH-10075"/>
    <s v="Adam Hart"/>
    <s v="Corporate"/>
    <s v="United States"/>
    <x v="81"/>
    <x v="5"/>
    <n v="76017"/>
    <s v="Central"/>
    <s v="OFF-PA-10001972"/>
    <s v="Office Supplies"/>
    <s v="Paper"/>
    <s v="Xerox 214"/>
    <x v="5440"/>
    <n v="10"/>
    <n v="0.2"/>
    <n v="18.143999999999998"/>
  </r>
  <r>
    <n v="8415"/>
    <s v="CA-2016-147109"/>
    <d v="2016-12-17T00:00:00"/>
    <d v="2016-12-21T00:00:00"/>
    <s v="Standard Class"/>
    <s v="AH-10075"/>
    <s v="Adam Hart"/>
    <s v="Corporate"/>
    <s v="United States"/>
    <x v="81"/>
    <x v="5"/>
    <n v="76017"/>
    <s v="Central"/>
    <s v="TEC-AC-10002942"/>
    <s v="Technology"/>
    <s v="Accessories"/>
    <s v="WD My Passport Ultra 1TB Portable External Hard Drive"/>
    <x v="5441"/>
    <n v="3"/>
    <n v="0.2"/>
    <n v="-6.2100000000000151"/>
  </r>
  <r>
    <n v="8416"/>
    <s v="CA-2017-107265"/>
    <d v="2017-04-06T00:00:00"/>
    <d v="2017-04-12T00:00:00"/>
    <s v="Standard Class"/>
    <s v="ML-17755"/>
    <s v="Max Ludwig"/>
    <s v="Home Office"/>
    <s v="United States"/>
    <x v="292"/>
    <x v="23"/>
    <n v="52302"/>
    <s v="Central"/>
    <s v="OFF-PA-10000474"/>
    <s v="Office Supplies"/>
    <s v="Paper"/>
    <s v="Easy-staple paper"/>
    <x v="1938"/>
    <n v="3"/>
    <n v="0"/>
    <n v="49.970399999999991"/>
  </r>
  <r>
    <n v="8417"/>
    <s v="CA-2017-118199"/>
    <d v="2017-05-09T00:00:00"/>
    <d v="2017-05-11T00:00:00"/>
    <s v="First Class"/>
    <s v="LB-16795"/>
    <s v="Laurel Beltran"/>
    <s v="Home Office"/>
    <s v="United States"/>
    <x v="4"/>
    <x v="4"/>
    <n v="98105"/>
    <s v="West"/>
    <s v="OFF-BI-10004330"/>
    <s v="Office Supplies"/>
    <s v="Binders"/>
    <s v="GBC Velobind Prepunched Cover Sets, Regency Series"/>
    <x v="5442"/>
    <n v="5"/>
    <n v="0.2"/>
    <n v="46.224999999999987"/>
  </r>
  <r>
    <n v="8418"/>
    <s v="CA-2017-118199"/>
    <d v="2017-05-09T00:00:00"/>
    <d v="2017-05-11T00:00:00"/>
    <s v="First Class"/>
    <s v="LB-16795"/>
    <s v="Laurel Beltran"/>
    <s v="Home Office"/>
    <s v="United States"/>
    <x v="4"/>
    <x v="4"/>
    <n v="98105"/>
    <s v="West"/>
    <s v="OFF-ST-10000604"/>
    <s v="Office Supplies"/>
    <s v="Storage"/>
    <s v="Home/Office Personal File Carts"/>
    <x v="1464"/>
    <n v="3"/>
    <n v="0"/>
    <n v="26.069999999999993"/>
  </r>
  <r>
    <n v="8419"/>
    <s v="CA-2017-118199"/>
    <d v="2017-05-09T00:00:00"/>
    <d v="2017-05-11T00:00:00"/>
    <s v="First Class"/>
    <s v="LB-16795"/>
    <s v="Laurel Beltran"/>
    <s v="Home Office"/>
    <s v="United States"/>
    <x v="4"/>
    <x v="4"/>
    <n v="98105"/>
    <s v="West"/>
    <s v="FUR-TA-10004154"/>
    <s v="Furniture"/>
    <s v="Tables"/>
    <s v="Riverside Furniture Oval Coffee Table, Oval End Table, End Table with Drawer"/>
    <x v="5443"/>
    <n v="1"/>
    <n v="0"/>
    <n v="63.106999999999999"/>
  </r>
  <r>
    <n v="8420"/>
    <s v="CA-2017-118199"/>
    <d v="2017-05-09T00:00:00"/>
    <d v="2017-05-11T00:00:00"/>
    <s v="First Class"/>
    <s v="LB-16795"/>
    <s v="Laurel Beltran"/>
    <s v="Home Office"/>
    <s v="United States"/>
    <x v="4"/>
    <x v="4"/>
    <n v="98105"/>
    <s v="West"/>
    <s v="OFF-ST-10000636"/>
    <s v="Office Supplies"/>
    <s v="Storage"/>
    <s v="Rogers Profile Extra Capacity Storage Tub"/>
    <x v="5224"/>
    <n v="4"/>
    <n v="0"/>
    <n v="2.6783999999999963"/>
  </r>
  <r>
    <n v="8421"/>
    <s v="CA-2017-118199"/>
    <d v="2017-05-09T00:00:00"/>
    <d v="2017-05-11T00:00:00"/>
    <s v="First Class"/>
    <s v="LB-16795"/>
    <s v="Laurel Beltran"/>
    <s v="Home Office"/>
    <s v="United States"/>
    <x v="4"/>
    <x v="4"/>
    <n v="98105"/>
    <s v="West"/>
    <s v="TEC-AC-10004171"/>
    <s v="Technology"/>
    <s v="Accessories"/>
    <s v="Razer Kraken 7.1 Surround Sound Over Ear USB Gaming Headset"/>
    <x v="1664"/>
    <n v="2"/>
    <n v="0"/>
    <n v="87.991200000000006"/>
  </r>
  <r>
    <n v="8422"/>
    <s v="CA-2017-150091"/>
    <d v="2017-10-12T00:00:00"/>
    <d v="2017-10-16T00:00:00"/>
    <s v="Standard Class"/>
    <s v="NP-18670"/>
    <s v="Nora Paige"/>
    <s v="Consumer"/>
    <s v="United States"/>
    <x v="80"/>
    <x v="30"/>
    <n v="8701"/>
    <s v="East"/>
    <s v="TEC-AC-10002167"/>
    <s v="Technology"/>
    <s v="Accessories"/>
    <s v="Imation 8gb Micro Traveldrive Usb 2.0 Flash Drive"/>
    <x v="47"/>
    <n v="3"/>
    <n v="0"/>
    <n v="4.9500000000000011"/>
  </r>
  <r>
    <n v="8423"/>
    <s v="CA-2017-150091"/>
    <d v="2017-10-12T00:00:00"/>
    <d v="2017-10-16T00:00:00"/>
    <s v="Standard Class"/>
    <s v="NP-18670"/>
    <s v="Nora Paige"/>
    <s v="Consumer"/>
    <s v="United States"/>
    <x v="80"/>
    <x v="30"/>
    <n v="8701"/>
    <s v="East"/>
    <s v="OFF-FA-10000621"/>
    <s v="Office Supplies"/>
    <s v="Fasteners"/>
    <s v="OIC Colored Binder Clips, Assorted Sizes"/>
    <x v="1511"/>
    <n v="5"/>
    <n v="0"/>
    <n v="8.7710000000000008"/>
  </r>
  <r>
    <n v="8424"/>
    <s v="CA-2017-150091"/>
    <d v="2017-10-12T00:00:00"/>
    <d v="2017-10-16T00:00:00"/>
    <s v="Standard Class"/>
    <s v="NP-18670"/>
    <s v="Nora Paige"/>
    <s v="Consumer"/>
    <s v="United States"/>
    <x v="80"/>
    <x v="30"/>
    <n v="8701"/>
    <s v="East"/>
    <s v="FUR-FU-10004053"/>
    <s v="Furniture"/>
    <s v="Furnishings"/>
    <s v="DAX Two-Tone Silver Metal Document Frame"/>
    <x v="586"/>
    <n v="2"/>
    <n v="0"/>
    <n v="17.406400000000001"/>
  </r>
  <r>
    <n v="8425"/>
    <s v="CA-2017-150091"/>
    <d v="2017-10-12T00:00:00"/>
    <d v="2017-10-16T00:00:00"/>
    <s v="Standard Class"/>
    <s v="NP-18670"/>
    <s v="Nora Paige"/>
    <s v="Consumer"/>
    <s v="United States"/>
    <x v="80"/>
    <x v="30"/>
    <n v="8701"/>
    <s v="East"/>
    <s v="FUR-BO-10003404"/>
    <s v="Furniture"/>
    <s v="Bookcases"/>
    <s v="Global Adaptabilites Bookcase, Cherry/Storm Gray Finish"/>
    <x v="5444"/>
    <n v="5"/>
    <n v="0"/>
    <n v="129.29399999999987"/>
  </r>
  <r>
    <n v="8426"/>
    <s v="CA-2016-137652"/>
    <d v="2016-08-28T00:00:00"/>
    <d v="2016-08-30T00:00:00"/>
    <s v="First Class"/>
    <s v="EB-13750"/>
    <s v="Edward Becker"/>
    <s v="Corporate"/>
    <s v="United States"/>
    <x v="74"/>
    <x v="24"/>
    <n v="45231"/>
    <s v="East"/>
    <s v="OFF-BI-10004099"/>
    <s v="Office Supplies"/>
    <s v="Binders"/>
    <s v="GBC VeloBinder Strips"/>
    <x v="5445"/>
    <n v="8"/>
    <n v="0.7"/>
    <n v="-12.287999999999997"/>
  </r>
  <r>
    <n v="8427"/>
    <s v="CA-2015-128356"/>
    <d v="2015-10-02T00:00:00"/>
    <d v="2015-10-07T00:00:00"/>
    <s v="Standard Class"/>
    <s v="RP-19390"/>
    <s v="Resi Pölking"/>
    <s v="Consumer"/>
    <s v="United States"/>
    <x v="377"/>
    <x v="22"/>
    <n v="80229"/>
    <s v="West"/>
    <s v="OFF-SU-10004290"/>
    <s v="Office Supplies"/>
    <s v="Supplies"/>
    <s v="Acme Design Line 8&quot; Stainless Steel Bent Scissors w/Champagne Handles, 3-1/8&quot; Cut"/>
    <x v="5446"/>
    <n v="2"/>
    <n v="0.2"/>
    <n v="0.95759999999999978"/>
  </r>
  <r>
    <n v="8428"/>
    <s v="CA-2017-167017"/>
    <d v="2017-11-23T00:00:00"/>
    <d v="2017-11-25T00:00:00"/>
    <s v="First Class"/>
    <s v="DC-12850"/>
    <s v="Dan Campbell"/>
    <s v="Consumer"/>
    <s v="United States"/>
    <x v="43"/>
    <x v="12"/>
    <n v="48066"/>
    <s v="Central"/>
    <s v="OFF-SU-10001935"/>
    <s v="Office Supplies"/>
    <s v="Supplies"/>
    <s v="Staple remover"/>
    <x v="1009"/>
    <n v="2"/>
    <n v="0"/>
    <n v="0.17439999999999944"/>
  </r>
  <r>
    <n v="8429"/>
    <s v="US-2017-132220"/>
    <d v="2017-11-12T00:00:00"/>
    <d v="2017-11-16T00:00:00"/>
    <s v="Standard Class"/>
    <s v="DJ-13510"/>
    <s v="Don Jones"/>
    <s v="Corporate"/>
    <s v="United States"/>
    <x v="228"/>
    <x v="16"/>
    <n v="85281"/>
    <s v="West"/>
    <s v="TEC-AC-10004227"/>
    <s v="Technology"/>
    <s v="Accessories"/>
    <s v="SanDisk Ultra 16 GB MicroSDHC Class 10 Memory Card"/>
    <x v="5447"/>
    <n v="6"/>
    <n v="0.2"/>
    <n v="-10.911600000000007"/>
  </r>
  <r>
    <n v="8430"/>
    <s v="CA-2016-118129"/>
    <d v="2016-12-19T00:00:00"/>
    <d v="2016-12-21T00:00:00"/>
    <s v="Second Class"/>
    <s v="CL-12565"/>
    <s v="Clay Ludtke"/>
    <s v="Consumer"/>
    <s v="United States"/>
    <x v="265"/>
    <x v="9"/>
    <n v="19601"/>
    <s v="East"/>
    <s v="FUR-FU-10004904"/>
    <s v="Furniture"/>
    <s v="Furnishings"/>
    <s v="Eldon &quot;L&quot; Workstation Diamond Chairmat"/>
    <x v="5448"/>
    <n v="5"/>
    <n v="0.2"/>
    <n v="-30.392000000000024"/>
  </r>
  <r>
    <n v="8431"/>
    <s v="US-2014-113124"/>
    <d v="2014-03-30T00:00:00"/>
    <d v="2014-04-05T00:00:00"/>
    <s v="Standard Class"/>
    <s v="NC-18340"/>
    <s v="Nat Carroll"/>
    <s v="Consumer"/>
    <s v="United States"/>
    <x v="339"/>
    <x v="11"/>
    <n v="55124"/>
    <s v="Central"/>
    <s v="OFF-ST-10001511"/>
    <s v="Office Supplies"/>
    <s v="Storage"/>
    <s v="Space Solutions Commercial Steel Shelving"/>
    <x v="2396"/>
    <n v="2"/>
    <n v="0"/>
    <n v="6.4649999999999892"/>
  </r>
  <r>
    <n v="8432"/>
    <s v="CA-2017-155621"/>
    <d v="2017-11-08T00:00:00"/>
    <d v="2017-11-13T00:00:00"/>
    <s v="Standard Class"/>
    <s v="KN-16450"/>
    <s v="Kean Nguyen"/>
    <s v="Corporate"/>
    <s v="United States"/>
    <x v="248"/>
    <x v="39"/>
    <n v="21215"/>
    <s v="East"/>
    <s v="FUR-FU-10003535"/>
    <s v="Furniture"/>
    <s v="Furnishings"/>
    <s v="Howard Miller Distant Time Traveler Alarm Clock"/>
    <x v="5449"/>
    <n v="10"/>
    <n v="0"/>
    <n v="112.422"/>
  </r>
  <r>
    <n v="8433"/>
    <s v="US-2014-127635"/>
    <d v="2014-09-14T00:00:00"/>
    <d v="2014-09-18T00:00:00"/>
    <s v="Second Class"/>
    <s v="SC-20260"/>
    <s v="Scott Cohen"/>
    <s v="Corporate"/>
    <s v="United States"/>
    <x v="331"/>
    <x v="5"/>
    <n v="78415"/>
    <s v="Central"/>
    <s v="OFF-FA-10000053"/>
    <s v="Office Supplies"/>
    <s v="Fasteners"/>
    <s v="Revere Boxed Rubber Bands by Revere"/>
    <x v="192"/>
    <n v="4"/>
    <n v="0.2"/>
    <n v="-1.3607999999999998"/>
  </r>
  <r>
    <n v="8434"/>
    <s v="US-2014-127635"/>
    <d v="2014-09-14T00:00:00"/>
    <d v="2014-09-18T00:00:00"/>
    <s v="Second Class"/>
    <s v="SC-20260"/>
    <s v="Scott Cohen"/>
    <s v="Corporate"/>
    <s v="United States"/>
    <x v="331"/>
    <x v="5"/>
    <n v="78415"/>
    <s v="Central"/>
    <s v="OFF-PA-10004610"/>
    <s v="Office Supplies"/>
    <s v="Paper"/>
    <s v="Xerox 1900"/>
    <x v="1312"/>
    <n v="2"/>
    <n v="0.2"/>
    <n v="2.1399999999999992"/>
  </r>
  <r>
    <n v="8435"/>
    <s v="US-2014-127635"/>
    <d v="2014-09-14T00:00:00"/>
    <d v="2014-09-18T00:00:00"/>
    <s v="Second Class"/>
    <s v="SC-20260"/>
    <s v="Scott Cohen"/>
    <s v="Corporate"/>
    <s v="United States"/>
    <x v="331"/>
    <x v="5"/>
    <n v="78415"/>
    <s v="Central"/>
    <s v="FUR-FU-10000550"/>
    <s v="Furniture"/>
    <s v="Furnishings"/>
    <s v="Stacking Trays by OIC"/>
    <x v="745"/>
    <n v="5"/>
    <n v="0.6"/>
    <n v="-6.7230000000000008"/>
  </r>
  <r>
    <n v="8436"/>
    <s v="US-2014-127635"/>
    <d v="2014-09-14T00:00:00"/>
    <d v="2014-09-18T00:00:00"/>
    <s v="Second Class"/>
    <s v="SC-20260"/>
    <s v="Scott Cohen"/>
    <s v="Corporate"/>
    <s v="United States"/>
    <x v="331"/>
    <x v="5"/>
    <n v="78415"/>
    <s v="Central"/>
    <s v="OFF-BI-10001721"/>
    <s v="Office Supplies"/>
    <s v="Binders"/>
    <s v="Trimflex Flexible Post Binders"/>
    <x v="5450"/>
    <n v="2"/>
    <n v="0.8"/>
    <n v="-13.683199999999999"/>
  </r>
  <r>
    <n v="8437"/>
    <s v="CA-2015-151470"/>
    <d v="2015-09-20T00:00:00"/>
    <d v="2015-09-26T00:00:00"/>
    <s v="Standard Class"/>
    <s v="AM-10705"/>
    <s v="Anne McFarland"/>
    <s v="Consumer"/>
    <s v="United States"/>
    <x v="98"/>
    <x v="33"/>
    <n v="89115"/>
    <s v="West"/>
    <s v="OFF-BI-10004040"/>
    <s v="Office Supplies"/>
    <s v="Binders"/>
    <s v="Wilson Jones Impact Binders"/>
    <x v="682"/>
    <n v="11"/>
    <n v="0.2"/>
    <n v="16.524199999999997"/>
  </r>
  <r>
    <n v="8438"/>
    <s v="CA-2015-112823"/>
    <d v="2015-12-10T00:00:00"/>
    <d v="2015-12-16T00:00:00"/>
    <s v="Standard Class"/>
    <s v="RA-19945"/>
    <s v="Ryan Akin"/>
    <s v="Consumer"/>
    <s v="United States"/>
    <x v="138"/>
    <x v="24"/>
    <n v="44105"/>
    <s v="East"/>
    <s v="TEC-AC-10002550"/>
    <s v="Technology"/>
    <s v="Accessories"/>
    <s v="Maxell 4.7GB DVD-RW 3/Pack"/>
    <x v="2116"/>
    <n v="2"/>
    <n v="0.2"/>
    <n v="4.4603999999999999"/>
  </r>
  <r>
    <n v="8439"/>
    <s v="CA-2014-108861"/>
    <d v="2014-05-28T00:00:00"/>
    <d v="2014-06-01T00:00:00"/>
    <s v="Standard Class"/>
    <s v="MM-17260"/>
    <s v="Magdelene Morse"/>
    <s v="Consumer"/>
    <s v="United States"/>
    <x v="4"/>
    <x v="4"/>
    <n v="98105"/>
    <s v="West"/>
    <s v="OFF-BI-10003876"/>
    <s v="Office Supplies"/>
    <s v="Binders"/>
    <s v="Green Canvas Binder for 8-1/2&quot; x 14&quot; Sheets"/>
    <x v="5451"/>
    <n v="4"/>
    <n v="0.2"/>
    <n v="51.359999999999992"/>
  </r>
  <r>
    <n v="8440"/>
    <s v="CA-2017-114370"/>
    <d v="2017-03-14T00:00:00"/>
    <d v="2017-03-17T00:00:00"/>
    <s v="Second Class"/>
    <s v="BN-11470"/>
    <s v="Brad Norvell"/>
    <s v="Corporate"/>
    <s v="United States"/>
    <x v="22"/>
    <x v="10"/>
    <n v="60623"/>
    <s v="Central"/>
    <s v="TEC-PH-10000213"/>
    <s v="Technology"/>
    <s v="Phones"/>
    <s v="Seidio BD2-HK3IPH5-BK DILEX Case and Holster Combo for Apple iPhone 5/5s - Black"/>
    <x v="5021"/>
    <n v="2"/>
    <n v="0.2"/>
    <n v="4.9615999999999989"/>
  </r>
  <r>
    <n v="8441"/>
    <s v="CA-2016-158302"/>
    <d v="2016-12-08T00:00:00"/>
    <d v="2016-12-12T00:00:00"/>
    <s v="Second Class"/>
    <s v="JB-16045"/>
    <s v="Julia Barnett"/>
    <s v="Home Office"/>
    <s v="United States"/>
    <x v="38"/>
    <x v="24"/>
    <n v="43229"/>
    <s v="East"/>
    <s v="OFF-PA-10002615"/>
    <s v="Office Supplies"/>
    <s v="Paper"/>
    <s v="Ampad Gold Fibre Wirebound Steno Books, 6&quot; x 9&quot;, Gregg Ruled"/>
    <x v="5452"/>
    <n v="3"/>
    <n v="0.2"/>
    <n v="3.4397999999999995"/>
  </r>
  <r>
    <n v="8442"/>
    <s v="CA-2017-145779"/>
    <d v="2017-05-06T00:00:00"/>
    <d v="2017-05-10T00:00:00"/>
    <s v="Standard Class"/>
    <s v="DB-13615"/>
    <s v="Doug Bickford"/>
    <s v="Consumer"/>
    <s v="United States"/>
    <x v="93"/>
    <x v="16"/>
    <n v="85705"/>
    <s v="West"/>
    <s v="OFF-PA-10002254"/>
    <s v="Office Supplies"/>
    <s v="Paper"/>
    <s v="Xerox 1883"/>
    <x v="5453"/>
    <n v="4"/>
    <n v="0.2"/>
    <n v="27.435199999999995"/>
  </r>
  <r>
    <n v="8443"/>
    <s v="US-2016-155173"/>
    <d v="2016-03-06T00:00:00"/>
    <d v="2016-03-10T00:00:00"/>
    <s v="Standard Class"/>
    <s v="JB-16045"/>
    <s v="Julia Barnett"/>
    <s v="Home Office"/>
    <s v="United States"/>
    <x v="10"/>
    <x v="9"/>
    <n v="19120"/>
    <s v="East"/>
    <s v="TEC-PH-10004586"/>
    <s v="Technology"/>
    <s v="Phones"/>
    <s v="Wilson SignalBoost 841262 DB PRO Amplifier Kit"/>
    <x v="5454"/>
    <n v="2"/>
    <n v="0.4"/>
    <n v="-71.990000000000009"/>
  </r>
  <r>
    <n v="8444"/>
    <s v="US-2016-155173"/>
    <d v="2016-03-06T00:00:00"/>
    <d v="2016-03-10T00:00:00"/>
    <s v="Standard Class"/>
    <s v="JB-16045"/>
    <s v="Julia Barnett"/>
    <s v="Home Office"/>
    <s v="United States"/>
    <x v="10"/>
    <x v="9"/>
    <n v="19120"/>
    <s v="East"/>
    <s v="OFF-BI-10002982"/>
    <s v="Office Supplies"/>
    <s v="Binders"/>
    <s v="Avery Self-Adhesive Photo Pockets for Polaroid Photos"/>
    <x v="5455"/>
    <n v="1"/>
    <n v="0.7"/>
    <n v="-1.4981999999999998"/>
  </r>
  <r>
    <n v="8445"/>
    <s v="US-2016-155173"/>
    <d v="2016-03-06T00:00:00"/>
    <d v="2016-03-10T00:00:00"/>
    <s v="Standard Class"/>
    <s v="JB-16045"/>
    <s v="Julia Barnett"/>
    <s v="Home Office"/>
    <s v="United States"/>
    <x v="10"/>
    <x v="9"/>
    <n v="19120"/>
    <s v="East"/>
    <s v="TEC-PH-10002538"/>
    <s v="Technology"/>
    <s v="Phones"/>
    <s v="Grandstream GXP1160 VoIP phone"/>
    <x v="5456"/>
    <n v="3"/>
    <n v="0.4"/>
    <n v="-12.510300000000008"/>
  </r>
  <r>
    <n v="8446"/>
    <s v="CA-2017-125451"/>
    <d v="2017-10-23T00:00:00"/>
    <d v="2017-10-24T00:00:00"/>
    <s v="First Class"/>
    <s v="AH-10075"/>
    <s v="Adam Hart"/>
    <s v="Corporate"/>
    <s v="United States"/>
    <x v="395"/>
    <x v="34"/>
    <n v="2920"/>
    <s v="East"/>
    <s v="FUR-TA-10001039"/>
    <s v="Furniture"/>
    <s v="Tables"/>
    <s v="KI Adjustable-Height Table"/>
    <x v="5457"/>
    <n v="4"/>
    <n v="0.3"/>
    <n v="-13.756799999999984"/>
  </r>
  <r>
    <n v="8447"/>
    <s v="CA-2017-125451"/>
    <d v="2017-10-23T00:00:00"/>
    <d v="2017-10-24T00:00:00"/>
    <s v="First Class"/>
    <s v="AH-10075"/>
    <s v="Adam Hart"/>
    <s v="Corporate"/>
    <s v="United States"/>
    <x v="395"/>
    <x v="34"/>
    <n v="2920"/>
    <s v="East"/>
    <s v="FUR-FU-10004963"/>
    <s v="Furniture"/>
    <s v="Furnishings"/>
    <s v="Eldon 400 Class Desk Accessories, Black Carbon"/>
    <x v="768"/>
    <n v="4"/>
    <n v="0"/>
    <n v="14.700000000000003"/>
  </r>
  <r>
    <n v="8448"/>
    <s v="CA-2017-125451"/>
    <d v="2017-10-23T00:00:00"/>
    <d v="2017-10-24T00:00:00"/>
    <s v="First Class"/>
    <s v="AH-10075"/>
    <s v="Adam Hart"/>
    <s v="Corporate"/>
    <s v="United States"/>
    <x v="395"/>
    <x v="34"/>
    <n v="2920"/>
    <s v="East"/>
    <s v="FUR-FU-10000277"/>
    <s v="Furniture"/>
    <s v="Furnishings"/>
    <s v="Deflect-o DuraMat Antistatic Studded Beveled Mat for Medium Pile Carpeting"/>
    <x v="5258"/>
    <n v="2"/>
    <n v="0"/>
    <n v="50.563199999999995"/>
  </r>
  <r>
    <n v="8449"/>
    <s v="CA-2017-125451"/>
    <d v="2017-10-23T00:00:00"/>
    <d v="2017-10-24T00:00:00"/>
    <s v="First Class"/>
    <s v="AH-10075"/>
    <s v="Adam Hart"/>
    <s v="Corporate"/>
    <s v="United States"/>
    <x v="395"/>
    <x v="34"/>
    <n v="2920"/>
    <s v="East"/>
    <s v="FUR-TA-10004915"/>
    <s v="Furniture"/>
    <s v="Tables"/>
    <s v="Office Impressions End Table, 20-1/2&quot;H x 24&quot;W x 20&quot;D"/>
    <x v="3109"/>
    <n v="3"/>
    <n v="0.3"/>
    <n v="-127.57919999999996"/>
  </r>
  <r>
    <n v="8450"/>
    <s v="CA-2017-125451"/>
    <d v="2017-10-23T00:00:00"/>
    <d v="2017-10-24T00:00:00"/>
    <s v="First Class"/>
    <s v="AH-10075"/>
    <s v="Adam Hart"/>
    <s v="Corporate"/>
    <s v="United States"/>
    <x v="395"/>
    <x v="34"/>
    <n v="2920"/>
    <s v="East"/>
    <s v="OFF-PA-10003724"/>
    <s v="Office Supplies"/>
    <s v="Paper"/>
    <s v="Wirebound Message Book, 4 per Page"/>
    <x v="5458"/>
    <n v="8"/>
    <n v="0"/>
    <n v="21.285599999999999"/>
  </r>
  <r>
    <n v="8451"/>
    <s v="CA-2017-125451"/>
    <d v="2017-10-23T00:00:00"/>
    <d v="2017-10-24T00:00:00"/>
    <s v="First Class"/>
    <s v="AH-10075"/>
    <s v="Adam Hart"/>
    <s v="Corporate"/>
    <s v="United States"/>
    <x v="395"/>
    <x v="34"/>
    <n v="2920"/>
    <s v="East"/>
    <s v="OFF-AP-10002906"/>
    <s v="Office Supplies"/>
    <s v="Appliances"/>
    <s v="Hoover Replacement Belt for Commercial Guardsman Heavy-Duty Upright Vacuum"/>
    <x v="5459"/>
    <n v="1"/>
    <n v="0"/>
    <n v="0.66599999999999993"/>
  </r>
  <r>
    <n v="8452"/>
    <s v="CA-2014-131387"/>
    <d v="2014-04-28T00:00:00"/>
    <d v="2014-04-30T00:00:00"/>
    <s v="First Class"/>
    <s v="AI-10855"/>
    <s v="Arianne Irving"/>
    <s v="Consumer"/>
    <s v="United States"/>
    <x v="8"/>
    <x v="1"/>
    <n v="94122"/>
    <s v="West"/>
    <s v="TEC-PH-10001459"/>
    <s v="Technology"/>
    <s v="Phones"/>
    <s v="Samsung Galaxy Mega 6.3"/>
    <x v="5460"/>
    <n v="5"/>
    <n v="0.2"/>
    <n v="125.99700000000007"/>
  </r>
  <r>
    <n v="8453"/>
    <s v="CA-2016-125087"/>
    <d v="2016-04-18T00:00:00"/>
    <d v="2016-04-23T00:00:00"/>
    <s v="Standard Class"/>
    <s v="TH-21115"/>
    <s v="Thea Hudgings"/>
    <s v="Corporate"/>
    <s v="United States"/>
    <x v="12"/>
    <x v="5"/>
    <n v="77070"/>
    <s v="Central"/>
    <s v="FUR-CH-10002880"/>
    <s v="Furniture"/>
    <s v="Chairs"/>
    <s v="Global High-Back Leather Tilter, Burgundy"/>
    <x v="5209"/>
    <n v="4"/>
    <n v="0.3"/>
    <n v="-93.472400000000022"/>
  </r>
  <r>
    <n v="8454"/>
    <s v="CA-2016-125087"/>
    <d v="2016-04-18T00:00:00"/>
    <d v="2016-04-23T00:00:00"/>
    <s v="Standard Class"/>
    <s v="TH-21115"/>
    <s v="Thea Hudgings"/>
    <s v="Corporate"/>
    <s v="United States"/>
    <x v="12"/>
    <x v="5"/>
    <n v="77070"/>
    <s v="Central"/>
    <s v="OFF-ST-10001780"/>
    <s v="Office Supplies"/>
    <s v="Storage"/>
    <s v="Tennsco 16-Compartment Lockers with Coat Rack"/>
    <x v="5461"/>
    <n v="3"/>
    <n v="0.2"/>
    <n v="77.746800000000007"/>
  </r>
  <r>
    <n v="8455"/>
    <s v="CA-2016-125087"/>
    <d v="2016-04-18T00:00:00"/>
    <d v="2016-04-23T00:00:00"/>
    <s v="Standard Class"/>
    <s v="TH-21115"/>
    <s v="Thea Hudgings"/>
    <s v="Corporate"/>
    <s v="United States"/>
    <x v="12"/>
    <x v="5"/>
    <n v="77070"/>
    <s v="Central"/>
    <s v="FUR-FU-10004748"/>
    <s v="Furniture"/>
    <s v="Furnishings"/>
    <s v="Howard Miller 16&quot; Diameter Gallery Wall Clock"/>
    <x v="1984"/>
    <n v="5"/>
    <n v="0.6"/>
    <n v="-67.137"/>
  </r>
  <r>
    <n v="8456"/>
    <s v="CA-2016-154081"/>
    <d v="2016-05-22T00:00:00"/>
    <d v="2016-05-29T00:00:00"/>
    <s v="Standard Class"/>
    <s v="JE-15610"/>
    <s v="Jim Epp"/>
    <s v="Corporate"/>
    <s v="United States"/>
    <x v="1"/>
    <x v="1"/>
    <n v="90049"/>
    <s v="West"/>
    <s v="TEC-PH-10001918"/>
    <s v="Technology"/>
    <s v="Phones"/>
    <s v="Nortel Business Series Terminal T7208 Digital phone"/>
    <x v="2705"/>
    <n v="2"/>
    <n v="0.2"/>
    <n v="22.238400000000013"/>
  </r>
  <r>
    <n v="8457"/>
    <s v="US-2017-118556"/>
    <d v="2017-05-28T00:00:00"/>
    <d v="2017-06-02T00:00:00"/>
    <s v="Second Class"/>
    <s v="TH-21235"/>
    <s v="Tiffany House"/>
    <s v="Corporate"/>
    <s v="United States"/>
    <x v="22"/>
    <x v="10"/>
    <n v="60653"/>
    <s v="Central"/>
    <s v="FUR-CH-10001146"/>
    <s v="Furniture"/>
    <s v="Chairs"/>
    <s v="Global Task Chair, Black"/>
    <x v="5462"/>
    <n v="3"/>
    <n v="0.3"/>
    <n v="-29.007299999999994"/>
  </r>
  <r>
    <n v="8458"/>
    <s v="US-2017-118556"/>
    <d v="2017-05-28T00:00:00"/>
    <d v="2017-06-02T00:00:00"/>
    <s v="Second Class"/>
    <s v="TH-21235"/>
    <s v="Tiffany House"/>
    <s v="Corporate"/>
    <s v="United States"/>
    <x v="22"/>
    <x v="10"/>
    <n v="60653"/>
    <s v="Central"/>
    <s v="OFF-BI-10004364"/>
    <s v="Office Supplies"/>
    <s v="Binders"/>
    <s v="Storex Dura Pro Binders"/>
    <x v="3019"/>
    <n v="3"/>
    <n v="0.8"/>
    <n v="-6.2370000000000019"/>
  </r>
  <r>
    <n v="8459"/>
    <s v="CA-2014-126200"/>
    <d v="2014-08-25T00:00:00"/>
    <d v="2014-08-29T00:00:00"/>
    <s v="Standard Class"/>
    <s v="JE-15715"/>
    <s v="Joe Elijah"/>
    <s v="Consumer"/>
    <s v="United States"/>
    <x v="12"/>
    <x v="5"/>
    <n v="77070"/>
    <s v="Central"/>
    <s v="OFF-BI-10002133"/>
    <s v="Office Supplies"/>
    <s v="Binders"/>
    <s v="Wilson Jones Elliptical Ring 3 1/2&quot; Capacity Binders, 800 sheets"/>
    <x v="5463"/>
    <n v="3"/>
    <n v="0.8"/>
    <n v="-39.804000000000002"/>
  </r>
  <r>
    <n v="8460"/>
    <s v="CA-2014-126200"/>
    <d v="2014-08-25T00:00:00"/>
    <d v="2014-08-29T00:00:00"/>
    <s v="Standard Class"/>
    <s v="JE-15715"/>
    <s v="Joe Elijah"/>
    <s v="Consumer"/>
    <s v="United States"/>
    <x v="12"/>
    <x v="5"/>
    <n v="77070"/>
    <s v="Central"/>
    <s v="OFF-BI-10002225"/>
    <s v="Office Supplies"/>
    <s v="Binders"/>
    <s v="Square Ring Data Binders, Rigid 75 Pt. Covers, 11&quot; x 14-7/8&quot;"/>
    <x v="5464"/>
    <n v="3"/>
    <n v="0.8"/>
    <n v="-19.814400000000003"/>
  </r>
  <r>
    <n v="8461"/>
    <s v="CA-2014-146500"/>
    <d v="2014-08-30T00:00:00"/>
    <d v="2014-09-04T00:00:00"/>
    <s v="Standard Class"/>
    <s v="AT-10735"/>
    <s v="Annie Thurman"/>
    <s v="Consumer"/>
    <s v="United States"/>
    <x v="39"/>
    <x v="29"/>
    <n v="6010"/>
    <s v="East"/>
    <s v="OFF-BI-10002432"/>
    <s v="Office Supplies"/>
    <s v="Binders"/>
    <s v="Wilson Jones Standard D-Ring Binders"/>
    <x v="3276"/>
    <n v="5"/>
    <n v="0"/>
    <n v="11.890999999999998"/>
  </r>
  <r>
    <n v="8462"/>
    <s v="CA-2014-146500"/>
    <d v="2014-08-30T00:00:00"/>
    <d v="2014-09-04T00:00:00"/>
    <s v="Standard Class"/>
    <s v="AT-10735"/>
    <s v="Annie Thurman"/>
    <s v="Consumer"/>
    <s v="United States"/>
    <x v="39"/>
    <x v="29"/>
    <n v="6010"/>
    <s v="East"/>
    <s v="OFF-ST-10000563"/>
    <s v="Office Supplies"/>
    <s v="Storage"/>
    <s v="Fellowes Bankers Box Stor/Drawer Steel Plus"/>
    <x v="1449"/>
    <n v="3"/>
    <n v="0"/>
    <n v="9.5940000000000012"/>
  </r>
  <r>
    <n v="8463"/>
    <s v="CA-2015-169537"/>
    <d v="2015-09-03T00:00:00"/>
    <d v="2015-09-07T00:00:00"/>
    <s v="Second Class"/>
    <s v="JH-15820"/>
    <s v="John Huston"/>
    <s v="Consumer"/>
    <s v="United States"/>
    <x v="450"/>
    <x v="12"/>
    <n v="49423"/>
    <s v="Central"/>
    <s v="OFF-LA-10001982"/>
    <s v="Office Supplies"/>
    <s v="Labels"/>
    <s v="Smead Alpha-Z Color-Coded Name Labels First Letter Starter Set"/>
    <x v="5465"/>
    <n v="2"/>
    <n v="0"/>
    <n v="3.5999999999999996"/>
  </r>
  <r>
    <n v="8464"/>
    <s v="CA-2014-100881"/>
    <d v="2014-03-28T00:00:00"/>
    <d v="2014-04-01T00:00:00"/>
    <s v="Standard Class"/>
    <s v="DR-12940"/>
    <s v="Daniel Raglin"/>
    <s v="Home Office"/>
    <s v="United States"/>
    <x v="305"/>
    <x v="27"/>
    <n v="87105"/>
    <s v="West"/>
    <s v="TEC-PH-10003273"/>
    <s v="Technology"/>
    <s v="Phones"/>
    <s v="AT&amp;T TR1909W"/>
    <x v="214"/>
    <n v="3"/>
    <n v="0.2"/>
    <n v="22.678200000000018"/>
  </r>
  <r>
    <n v="8465"/>
    <s v="CA-2015-144043"/>
    <d v="2015-05-10T00:00:00"/>
    <d v="2015-05-15T00:00:00"/>
    <s v="Standard Class"/>
    <s v="AB-10165"/>
    <s v="Alan Barnes"/>
    <s v="Consumer"/>
    <s v="United States"/>
    <x v="103"/>
    <x v="22"/>
    <n v="80027"/>
    <s v="West"/>
    <s v="TEC-AC-10002718"/>
    <s v="Technology"/>
    <s v="Accessories"/>
    <s v="Belkin Standard 104 key USB Keyboard"/>
    <x v="3854"/>
    <n v="4"/>
    <n v="0.2"/>
    <n v="-2.9180000000000028"/>
  </r>
  <r>
    <n v="8466"/>
    <s v="CA-2015-116512"/>
    <d v="2015-04-09T00:00:00"/>
    <d v="2015-04-14T00:00:00"/>
    <s v="Standard Class"/>
    <s v="MC-18100"/>
    <s v="Mick Crebagga"/>
    <s v="Consumer"/>
    <s v="United States"/>
    <x v="20"/>
    <x v="15"/>
    <n v="10024"/>
    <s v="East"/>
    <s v="OFF-ST-10001505"/>
    <s v="Office Supplies"/>
    <s v="Storage"/>
    <s v="Perma STOR-ALL Hanging File Box, 13 1/8&quot;W x 12 1/4&quot;D x 10 1/2&quot;H"/>
    <x v="1465"/>
    <n v="3"/>
    <n v="0"/>
    <n v="3.0497999999999985"/>
  </r>
  <r>
    <n v="8467"/>
    <s v="CA-2015-101000"/>
    <d v="2015-04-09T00:00:00"/>
    <d v="2015-04-14T00:00:00"/>
    <s v="Standard Class"/>
    <s v="IG-15085"/>
    <s v="Ivan Gibson"/>
    <s v="Consumer"/>
    <s v="United States"/>
    <x v="165"/>
    <x v="29"/>
    <n v="6360"/>
    <s v="East"/>
    <s v="OFF-AP-10000179"/>
    <s v="Office Supplies"/>
    <s v="Appliances"/>
    <s v="Honeywell Enviracaire Portable HEPA Air Cleaner for up to 10 x 16 Room"/>
    <x v="5466"/>
    <n v="3"/>
    <n v="0"/>
    <n v="144.3546"/>
  </r>
  <r>
    <n v="8468"/>
    <s v="CA-2016-168557"/>
    <d v="2016-09-19T00:00:00"/>
    <d v="2016-09-23T00:00:00"/>
    <s v="Standard Class"/>
    <s v="FH-14275"/>
    <s v="Frank Hawley"/>
    <s v="Corporate"/>
    <s v="United States"/>
    <x v="8"/>
    <x v="1"/>
    <n v="94122"/>
    <s v="West"/>
    <s v="OFF-BI-10002309"/>
    <s v="Office Supplies"/>
    <s v="Binders"/>
    <s v="Avery Heavy-Duty EZD  Binder With Locking Rings"/>
    <x v="436"/>
    <n v="2"/>
    <n v="0.2"/>
    <n v="3.1247999999999996"/>
  </r>
  <r>
    <n v="8469"/>
    <s v="US-2016-164196"/>
    <d v="2016-11-11T00:00:00"/>
    <d v="2016-11-17T00:00:00"/>
    <s v="Standard Class"/>
    <s v="AS-10285"/>
    <s v="Alejandro Savely"/>
    <s v="Corporate"/>
    <s v="United States"/>
    <x v="338"/>
    <x v="14"/>
    <n v="46060"/>
    <s v="Central"/>
    <s v="FUR-TA-10001950"/>
    <s v="Furniture"/>
    <s v="Tables"/>
    <s v="Balt Solid Wood Round Tables"/>
    <x v="5467"/>
    <n v="6"/>
    <n v="0"/>
    <n v="241.1046"/>
  </r>
  <r>
    <n v="8470"/>
    <s v="US-2017-132031"/>
    <d v="2017-04-23T00:00:00"/>
    <d v="2017-04-27T00:00:00"/>
    <s v="Standard Class"/>
    <s v="PN-18775"/>
    <s v="Parhena Norris"/>
    <s v="Home Office"/>
    <s v="United States"/>
    <x v="300"/>
    <x v="18"/>
    <n v="37042"/>
    <s v="South"/>
    <s v="FUR-BO-10001972"/>
    <s v="Furniture"/>
    <s v="Bookcases"/>
    <s v="O'Sullivan 4-Shelf Bookcase in Odessa Pine"/>
    <x v="2388"/>
    <n v="4"/>
    <n v="0.2"/>
    <n v="-14.51760000000003"/>
  </r>
  <r>
    <n v="8471"/>
    <s v="US-2017-132031"/>
    <d v="2017-04-23T00:00:00"/>
    <d v="2017-04-27T00:00:00"/>
    <s v="Standard Class"/>
    <s v="PN-18775"/>
    <s v="Parhena Norris"/>
    <s v="Home Office"/>
    <s v="United States"/>
    <x v="300"/>
    <x v="18"/>
    <n v="37042"/>
    <s v="South"/>
    <s v="TEC-AC-10002473"/>
    <s v="Technology"/>
    <s v="Accessories"/>
    <s v="Maxell 4.7GB DVD-R"/>
    <x v="5468"/>
    <n v="2"/>
    <n v="0.2"/>
    <n v="11.919599999999999"/>
  </r>
  <r>
    <n v="8472"/>
    <s v="US-2017-132031"/>
    <d v="2017-04-23T00:00:00"/>
    <d v="2017-04-27T00:00:00"/>
    <s v="Standard Class"/>
    <s v="PN-18775"/>
    <s v="Parhena Norris"/>
    <s v="Home Office"/>
    <s v="United States"/>
    <x v="300"/>
    <x v="18"/>
    <n v="37042"/>
    <s v="South"/>
    <s v="FUR-FU-10000193"/>
    <s v="Furniture"/>
    <s v="Furnishings"/>
    <s v="Tenex Chairmats For Use with Hard Floors"/>
    <x v="2540"/>
    <n v="3"/>
    <n v="0.2"/>
    <n v="-11.692800000000005"/>
  </r>
  <r>
    <n v="8473"/>
    <s v="US-2017-132031"/>
    <d v="2017-04-23T00:00:00"/>
    <d v="2017-04-27T00:00:00"/>
    <s v="Standard Class"/>
    <s v="PN-18775"/>
    <s v="Parhena Norris"/>
    <s v="Home Office"/>
    <s v="United States"/>
    <x v="300"/>
    <x v="18"/>
    <n v="37042"/>
    <s v="South"/>
    <s v="OFF-LA-10000081"/>
    <s v="Office Supplies"/>
    <s v="Labels"/>
    <s v="Avery 496"/>
    <x v="3500"/>
    <n v="1"/>
    <n v="0.2"/>
    <n v="1.0499999999999998"/>
  </r>
  <r>
    <n v="8474"/>
    <s v="CA-2015-169733"/>
    <d v="2015-10-22T00:00:00"/>
    <d v="2015-10-26T00:00:00"/>
    <s v="Second Class"/>
    <s v="GM-14500"/>
    <s v="Gene McClure"/>
    <s v="Consumer"/>
    <s v="United States"/>
    <x v="389"/>
    <x v="2"/>
    <n v="33021"/>
    <s v="South"/>
    <s v="OFF-ST-10000876"/>
    <s v="Office Supplies"/>
    <s v="Storage"/>
    <s v="Eldon Simplefile Box Office"/>
    <x v="5469"/>
    <n v="1"/>
    <n v="0.2"/>
    <n v="0.99520000000000008"/>
  </r>
  <r>
    <n v="8475"/>
    <s v="CA-2017-169404"/>
    <d v="2017-04-09T00:00:00"/>
    <d v="2017-04-14T00:00:00"/>
    <s v="Standard Class"/>
    <s v="NC-18625"/>
    <s v="Noah Childs"/>
    <s v="Corporate"/>
    <s v="United States"/>
    <x v="283"/>
    <x v="9"/>
    <n v="17403"/>
    <s v="East"/>
    <s v="OFF-BI-10004492"/>
    <s v="Office Supplies"/>
    <s v="Binders"/>
    <s v="Tuf-Vin Binders"/>
    <x v="5470"/>
    <n v="4"/>
    <n v="0.7"/>
    <n v="-29.053600000000003"/>
  </r>
  <r>
    <n v="8476"/>
    <s v="CA-2017-169404"/>
    <d v="2017-04-09T00:00:00"/>
    <d v="2017-04-14T00:00:00"/>
    <s v="Standard Class"/>
    <s v="NC-18625"/>
    <s v="Noah Childs"/>
    <s v="Corporate"/>
    <s v="United States"/>
    <x v="283"/>
    <x v="9"/>
    <n v="17403"/>
    <s v="East"/>
    <s v="OFF-PA-10001033"/>
    <s v="Office Supplies"/>
    <s v="Paper"/>
    <s v="Xerox 1893"/>
    <x v="4975"/>
    <n v="2"/>
    <n v="0.2"/>
    <n v="23.7742"/>
  </r>
  <r>
    <n v="8477"/>
    <s v="CA-2017-134880"/>
    <d v="2017-10-27T00:00:00"/>
    <d v="2017-11-01T00:00:00"/>
    <s v="Standard Class"/>
    <s v="TW-21025"/>
    <s v="Tamara Willingham"/>
    <s v="Home Office"/>
    <s v="United States"/>
    <x v="123"/>
    <x v="16"/>
    <n v="85204"/>
    <s v="West"/>
    <s v="OFF-PA-10004039"/>
    <s v="Office Supplies"/>
    <s v="Paper"/>
    <s v="Xerox 1882"/>
    <x v="2542"/>
    <n v="1"/>
    <n v="0.2"/>
    <n v="16.234200000000001"/>
  </r>
  <r>
    <n v="8478"/>
    <s v="CA-2015-145758"/>
    <d v="2015-10-30T00:00:00"/>
    <d v="2015-10-30T00:00:00"/>
    <s v="Same Day"/>
    <s v="BF-11020"/>
    <s v="Barry Französisch"/>
    <s v="Corporate"/>
    <s v="United States"/>
    <x v="20"/>
    <x v="15"/>
    <n v="10024"/>
    <s v="East"/>
    <s v="TEC-MA-10004552"/>
    <s v="Technology"/>
    <s v="Machines"/>
    <s v="Star Micronics TSP100 TSP143LAN Receipt Printer"/>
    <x v="5471"/>
    <n v="4"/>
    <n v="0"/>
    <n v="269.30799999999999"/>
  </r>
  <r>
    <n v="8479"/>
    <s v="CA-2017-158736"/>
    <d v="2017-12-18T00:00:00"/>
    <d v="2017-12-24T00:00:00"/>
    <s v="Standard Class"/>
    <s v="TT-21460"/>
    <s v="Tonja Turnell"/>
    <s v="Home Office"/>
    <s v="United States"/>
    <x v="8"/>
    <x v="1"/>
    <n v="94110"/>
    <s v="West"/>
    <s v="OFF-AR-10002578"/>
    <s v="Office Supplies"/>
    <s v="Art"/>
    <s v="Newell 335"/>
    <x v="1784"/>
    <n v="2"/>
    <n v="0"/>
    <n v="1.6703999999999999"/>
  </r>
  <r>
    <n v="8480"/>
    <s v="US-2016-119270"/>
    <d v="2016-03-12T00:00:00"/>
    <d v="2016-03-16T00:00:00"/>
    <s v="Standard Class"/>
    <s v="SW-20245"/>
    <s v="Scot Wooten"/>
    <s v="Consumer"/>
    <s v="United States"/>
    <x v="1"/>
    <x v="1"/>
    <n v="90036"/>
    <s v="West"/>
    <s v="OFF-PA-10004022"/>
    <s v="Office Supplies"/>
    <s v="Paper"/>
    <s v="Hammermill Color Copier Paper (28Lb. and 96 Bright)"/>
    <x v="1024"/>
    <n v="2"/>
    <n v="0"/>
    <n v="8.9909999999999997"/>
  </r>
  <r>
    <n v="8481"/>
    <s v="CA-2014-109890"/>
    <d v="2014-07-21T00:00:00"/>
    <d v="2014-07-27T00:00:00"/>
    <s v="Standard Class"/>
    <s v="PG-18820"/>
    <s v="Patrick Gardner"/>
    <s v="Consumer"/>
    <s v="United States"/>
    <x v="155"/>
    <x v="8"/>
    <n v="68104"/>
    <s v="Central"/>
    <s v="TEC-PH-10004100"/>
    <s v="Technology"/>
    <s v="Phones"/>
    <s v="Griffin GC17055 Auxiliary Audio Cable"/>
    <x v="5472"/>
    <n v="2"/>
    <n v="0"/>
    <n v="10.074400000000001"/>
  </r>
  <r>
    <n v="8482"/>
    <s v="CA-2016-138583"/>
    <d v="2016-05-24T00:00:00"/>
    <d v="2016-05-28T00:00:00"/>
    <s v="Standard Class"/>
    <s v="DP-13390"/>
    <s v="Dennis Pardue"/>
    <s v="Home Office"/>
    <s v="United States"/>
    <x v="10"/>
    <x v="9"/>
    <n v="19120"/>
    <s v="East"/>
    <s v="OFF-AR-10001860"/>
    <s v="Office Supplies"/>
    <s v="Art"/>
    <s v="BIC Liqua Brite Liner"/>
    <x v="4008"/>
    <n v="3"/>
    <n v="0.2"/>
    <n v="3.3311999999999999"/>
  </r>
  <r>
    <n v="8483"/>
    <s v="US-2017-118535"/>
    <d v="2017-02-11T00:00:00"/>
    <d v="2017-02-15T00:00:00"/>
    <s v="Standard Class"/>
    <s v="DJ-13510"/>
    <s v="Don Jones"/>
    <s v="Corporate"/>
    <s v="United States"/>
    <x v="20"/>
    <x v="15"/>
    <n v="10024"/>
    <s v="East"/>
    <s v="OFF-LA-10001297"/>
    <s v="Office Supplies"/>
    <s v="Labels"/>
    <s v="Avery 473"/>
    <x v="346"/>
    <n v="2"/>
    <n v="0"/>
    <n v="9.9359999999999999"/>
  </r>
  <r>
    <n v="8484"/>
    <s v="CA-2016-126284"/>
    <d v="2016-09-20T00:00:00"/>
    <d v="2016-09-24T00:00:00"/>
    <s v="Standard Class"/>
    <s v="EN-13780"/>
    <s v="Edward Nazzal"/>
    <s v="Consumer"/>
    <s v="United States"/>
    <x v="354"/>
    <x v="12"/>
    <n v="49505"/>
    <s v="Central"/>
    <s v="OFF-BI-10004828"/>
    <s v="Office Supplies"/>
    <s v="Binders"/>
    <s v="GBC Poly Designer Binding Covers"/>
    <x v="4162"/>
    <n v="5"/>
    <n v="0"/>
    <n v="41.012999999999991"/>
  </r>
  <r>
    <n v="8485"/>
    <s v="CA-2017-142391"/>
    <d v="2017-09-24T00:00:00"/>
    <d v="2017-09-24T00:00:00"/>
    <s v="Same Day"/>
    <s v="PB-19150"/>
    <s v="Philip Brown"/>
    <s v="Consumer"/>
    <s v="United States"/>
    <x v="4"/>
    <x v="4"/>
    <n v="98115"/>
    <s v="West"/>
    <s v="FUR-FU-10002759"/>
    <s v="Furniture"/>
    <s v="Furnishings"/>
    <s v="12-1/2 Diameter Round Wall Clock"/>
    <x v="5473"/>
    <n v="10"/>
    <n v="0"/>
    <n v="71.927999999999997"/>
  </r>
  <r>
    <n v="8486"/>
    <s v="CA-2017-124716"/>
    <d v="2017-03-27T00:00:00"/>
    <d v="2017-03-31T00:00:00"/>
    <s v="Standard Class"/>
    <s v="BD-11560"/>
    <s v="Brendan Dodson"/>
    <s v="Home Office"/>
    <s v="United States"/>
    <x v="201"/>
    <x v="1"/>
    <n v="93727"/>
    <s v="West"/>
    <s v="OFF-PA-10000740"/>
    <s v="Office Supplies"/>
    <s v="Paper"/>
    <s v="Xerox 1982"/>
    <x v="1846"/>
    <n v="2"/>
    <n v="0"/>
    <n v="21.012799999999999"/>
  </r>
  <r>
    <n v="8487"/>
    <s v="CA-2017-124716"/>
    <d v="2017-03-27T00:00:00"/>
    <d v="2017-03-31T00:00:00"/>
    <s v="Standard Class"/>
    <s v="BD-11560"/>
    <s v="Brendan Dodson"/>
    <s v="Home Office"/>
    <s v="United States"/>
    <x v="201"/>
    <x v="1"/>
    <n v="93727"/>
    <s v="West"/>
    <s v="OFF-PA-10001144"/>
    <s v="Office Supplies"/>
    <s v="Paper"/>
    <s v="Xerox 1913"/>
    <x v="168"/>
    <n v="2"/>
    <n v="0"/>
    <n v="53.260799999999996"/>
  </r>
  <r>
    <n v="8488"/>
    <s v="CA-2017-124716"/>
    <d v="2017-03-27T00:00:00"/>
    <d v="2017-03-31T00:00:00"/>
    <s v="Standard Class"/>
    <s v="BD-11560"/>
    <s v="Brendan Dodson"/>
    <s v="Home Office"/>
    <s v="United States"/>
    <x v="201"/>
    <x v="1"/>
    <n v="93727"/>
    <s v="West"/>
    <s v="OFF-PA-10000859"/>
    <s v="Office Supplies"/>
    <s v="Paper"/>
    <s v="Unpadded Memo Slips"/>
    <x v="5474"/>
    <n v="3"/>
    <n v="0"/>
    <n v="5.97"/>
  </r>
  <r>
    <n v="8489"/>
    <s v="CA-2016-158841"/>
    <d v="2016-02-02T00:00:00"/>
    <d v="2016-02-04T00:00:00"/>
    <s v="Second Class"/>
    <s v="SE-20110"/>
    <s v="Sanjit Engle"/>
    <s v="Consumer"/>
    <s v="United States"/>
    <x v="81"/>
    <x v="17"/>
    <n v="22204"/>
    <s v="South"/>
    <s v="TEC-MA-10001127"/>
    <s v="Technology"/>
    <s v="Machines"/>
    <s v="HP Designjet T520 Inkjet Large Format Printer - 24&quot; Color"/>
    <x v="5475"/>
    <n v="5"/>
    <n v="0"/>
    <n v="2799.9839999999995"/>
  </r>
  <r>
    <n v="8490"/>
    <s v="CA-2016-158841"/>
    <d v="2016-02-02T00:00:00"/>
    <d v="2016-02-04T00:00:00"/>
    <s v="Second Class"/>
    <s v="SE-20110"/>
    <s v="Sanjit Engle"/>
    <s v="Consumer"/>
    <s v="United States"/>
    <x v="81"/>
    <x v="17"/>
    <n v="22204"/>
    <s v="South"/>
    <s v="OFF-BI-10002557"/>
    <s v="Office Supplies"/>
    <s v="Binders"/>
    <s v="Presstex Flexible Ring Binders"/>
    <x v="3441"/>
    <n v="8"/>
    <n v="0"/>
    <n v="18.2"/>
  </r>
  <r>
    <n v="8491"/>
    <s v="CA-2016-158841"/>
    <d v="2016-02-02T00:00:00"/>
    <d v="2016-02-04T00:00:00"/>
    <s v="Second Class"/>
    <s v="SE-20110"/>
    <s v="Sanjit Engle"/>
    <s v="Consumer"/>
    <s v="United States"/>
    <x v="81"/>
    <x v="17"/>
    <n v="22204"/>
    <s v="South"/>
    <s v="FUR-FU-10001731"/>
    <s v="Furniture"/>
    <s v="Furnishings"/>
    <s v="Acrylic Self-Standing Desk Frames"/>
    <x v="5476"/>
    <n v="7"/>
    <n v="0"/>
    <n v="7.1021999999999998"/>
  </r>
  <r>
    <n v="8492"/>
    <s v="CA-2017-106824"/>
    <d v="2017-07-07T00:00:00"/>
    <d v="2017-07-11T00:00:00"/>
    <s v="Standard Class"/>
    <s v="AT-10735"/>
    <s v="Annie Thurman"/>
    <s v="Consumer"/>
    <s v="United States"/>
    <x v="1"/>
    <x v="1"/>
    <n v="90049"/>
    <s v="West"/>
    <s v="OFF-FA-10001135"/>
    <s v="Office Supplies"/>
    <s v="Fasteners"/>
    <s v="Brites Rubber Bands, 1 1/2 oz. Box"/>
    <x v="4095"/>
    <n v="3"/>
    <n v="0"/>
    <n v="0.11880000000000024"/>
  </r>
  <r>
    <n v="8493"/>
    <s v="CA-2015-109190"/>
    <d v="2015-10-23T00:00:00"/>
    <d v="2015-10-28T00:00:00"/>
    <s v="Standard Class"/>
    <s v="CC-12685"/>
    <s v="Craig Carroll"/>
    <s v="Consumer"/>
    <s v="United States"/>
    <x v="270"/>
    <x v="5"/>
    <n v="79424"/>
    <s v="Central"/>
    <s v="OFF-PA-10000069"/>
    <s v="Office Supplies"/>
    <s v="Paper"/>
    <s v="TOPS 4 x 6 Fluorescent Color Memo Sheets, 500 Sheets per Pack"/>
    <x v="5477"/>
    <n v="8"/>
    <n v="0.2"/>
    <n v="20.4984"/>
  </r>
  <r>
    <n v="8494"/>
    <s v="CA-2015-109190"/>
    <d v="2015-10-23T00:00:00"/>
    <d v="2015-10-28T00:00:00"/>
    <s v="Standard Class"/>
    <s v="CC-12685"/>
    <s v="Craig Carroll"/>
    <s v="Consumer"/>
    <s v="United States"/>
    <x v="270"/>
    <x v="5"/>
    <n v="79424"/>
    <s v="Central"/>
    <s v="TEC-CO-10001943"/>
    <s v="Technology"/>
    <s v="Copiers"/>
    <s v="Canon PC-428 Personal Copier"/>
    <x v="5478"/>
    <n v="3"/>
    <n v="0.2"/>
    <n v="161.99189999999999"/>
  </r>
  <r>
    <n v="8495"/>
    <s v="CA-2015-109190"/>
    <d v="2015-10-23T00:00:00"/>
    <d v="2015-10-28T00:00:00"/>
    <s v="Standard Class"/>
    <s v="CC-12685"/>
    <s v="Craig Carroll"/>
    <s v="Consumer"/>
    <s v="United States"/>
    <x v="270"/>
    <x v="5"/>
    <n v="79424"/>
    <s v="Central"/>
    <s v="OFF-BI-10000977"/>
    <s v="Office Supplies"/>
    <s v="Binders"/>
    <s v="Ibico Plastic Spiral Binding Combs"/>
    <x v="5479"/>
    <n v="1"/>
    <n v="0.8"/>
    <n v="-10.336000000000002"/>
  </r>
  <r>
    <n v="8496"/>
    <s v="CA-2016-143154"/>
    <d v="2016-12-02T00:00:00"/>
    <d v="2016-12-08T00:00:00"/>
    <s v="Standard Class"/>
    <s v="AS-10225"/>
    <s v="Alan Schoenberger"/>
    <s v="Corporate"/>
    <s v="United States"/>
    <x v="497"/>
    <x v="22"/>
    <n v="80501"/>
    <s v="West"/>
    <s v="TEC-AC-10002942"/>
    <s v="Technology"/>
    <s v="Accessories"/>
    <s v="WD My Passport Ultra 1TB Portable External Hard Drive"/>
    <x v="5441"/>
    <n v="3"/>
    <n v="0.2"/>
    <n v="-6.2100000000000151"/>
  </r>
  <r>
    <n v="8497"/>
    <s v="CA-2014-169061"/>
    <d v="2014-03-05T00:00:00"/>
    <d v="2014-03-08T00:00:00"/>
    <s v="Second Class"/>
    <s v="AB-10150"/>
    <s v="Aimee Bixby"/>
    <s v="Consumer"/>
    <s v="United States"/>
    <x v="181"/>
    <x v="15"/>
    <n v="10701"/>
    <s v="East"/>
    <s v="OFF-AR-10000588"/>
    <s v="Office Supplies"/>
    <s v="Art"/>
    <s v="Newell 345"/>
    <x v="426"/>
    <n v="3"/>
    <n v="0"/>
    <n v="15.475200000000001"/>
  </r>
  <r>
    <n v="8498"/>
    <s v="CA-2014-169061"/>
    <d v="2014-03-05T00:00:00"/>
    <d v="2014-03-08T00:00:00"/>
    <s v="Second Class"/>
    <s v="AB-10150"/>
    <s v="Aimee Bixby"/>
    <s v="Consumer"/>
    <s v="United States"/>
    <x v="181"/>
    <x v="15"/>
    <n v="10701"/>
    <s v="East"/>
    <s v="TEC-AC-10002001"/>
    <s v="Technology"/>
    <s v="Accessories"/>
    <s v="Logitech Wireless Gaming Headset G930"/>
    <x v="651"/>
    <n v="3"/>
    <n v="0"/>
    <n v="177.58890000000002"/>
  </r>
  <r>
    <n v="8499"/>
    <s v="CA-2014-169061"/>
    <d v="2014-03-05T00:00:00"/>
    <d v="2014-03-08T00:00:00"/>
    <s v="Second Class"/>
    <s v="AB-10150"/>
    <s v="Aimee Bixby"/>
    <s v="Consumer"/>
    <s v="United States"/>
    <x v="181"/>
    <x v="15"/>
    <n v="10701"/>
    <s v="East"/>
    <s v="OFF-SU-10000381"/>
    <s v="Office Supplies"/>
    <s v="Supplies"/>
    <s v="Acme Forged Steel Scissors with Black Enamel Handles"/>
    <x v="5480"/>
    <n v="2"/>
    <n v="0"/>
    <n v="5.399799999999999"/>
  </r>
  <r>
    <n v="8500"/>
    <s v="CA-2014-169061"/>
    <d v="2014-03-05T00:00:00"/>
    <d v="2014-03-08T00:00:00"/>
    <s v="Second Class"/>
    <s v="AB-10150"/>
    <s v="Aimee Bixby"/>
    <s v="Consumer"/>
    <s v="United States"/>
    <x v="181"/>
    <x v="15"/>
    <n v="10701"/>
    <s v="East"/>
    <s v="OFF-BI-10001617"/>
    <s v="Office Supplies"/>
    <s v="Binders"/>
    <s v="GBC Wire Binding Combs"/>
    <x v="1612"/>
    <n v="6"/>
    <n v="0.2"/>
    <n v="16.750799999999998"/>
  </r>
  <r>
    <n v="8501"/>
    <s v="CA-2014-169061"/>
    <d v="2014-03-05T00:00:00"/>
    <d v="2014-03-08T00:00:00"/>
    <s v="Second Class"/>
    <s v="AB-10150"/>
    <s v="Aimee Bixby"/>
    <s v="Consumer"/>
    <s v="United States"/>
    <x v="181"/>
    <x v="15"/>
    <n v="10701"/>
    <s v="East"/>
    <s v="OFF-PA-10001878"/>
    <s v="Office Supplies"/>
    <s v="Paper"/>
    <s v="Xerox 1891"/>
    <x v="619"/>
    <n v="2"/>
    <n v="0"/>
    <n v="45.975399999999993"/>
  </r>
  <r>
    <n v="8502"/>
    <s v="CA-2015-102316"/>
    <d v="2015-03-01T00:00:00"/>
    <d v="2015-03-03T00:00:00"/>
    <s v="Second Class"/>
    <s v="DH-13075"/>
    <s v="Dave Hallsten"/>
    <s v="Corporate"/>
    <s v="United States"/>
    <x v="1"/>
    <x v="1"/>
    <n v="90045"/>
    <s v="West"/>
    <s v="TEC-PH-10000376"/>
    <s v="Technology"/>
    <s v="Phones"/>
    <s v="Square Credit Card Reader"/>
    <x v="2992"/>
    <n v="2"/>
    <n v="0.2"/>
    <n v="1.1988000000000003"/>
  </r>
  <r>
    <n v="8503"/>
    <s v="CA-2015-102316"/>
    <d v="2015-03-01T00:00:00"/>
    <d v="2015-03-03T00:00:00"/>
    <s v="Second Class"/>
    <s v="DH-13075"/>
    <s v="Dave Hallsten"/>
    <s v="Corporate"/>
    <s v="United States"/>
    <x v="1"/>
    <x v="1"/>
    <n v="90045"/>
    <s v="West"/>
    <s v="FUR-CH-10003396"/>
    <s v="Furniture"/>
    <s v="Chairs"/>
    <s v="Global Deluxe Steno Chair"/>
    <x v="4236"/>
    <n v="3"/>
    <n v="0.2"/>
    <n v="-20.784600000000012"/>
  </r>
  <r>
    <n v="8504"/>
    <s v="CA-2014-164903"/>
    <d v="2014-02-20T00:00:00"/>
    <d v="2014-02-24T00:00:00"/>
    <s v="Standard Class"/>
    <s v="SR-20740"/>
    <s v="Steven Roelle"/>
    <s v="Home Office"/>
    <s v="United States"/>
    <x v="1"/>
    <x v="1"/>
    <n v="90049"/>
    <s v="West"/>
    <s v="OFF-PA-10003363"/>
    <s v="Office Supplies"/>
    <s v="Paper"/>
    <s v="Xerox 204"/>
    <x v="91"/>
    <n v="2"/>
    <n v="0"/>
    <n v="6.2208000000000006"/>
  </r>
  <r>
    <n v="8505"/>
    <s v="CA-2016-109400"/>
    <d v="2016-05-02T00:00:00"/>
    <d v="2016-05-06T00:00:00"/>
    <s v="Standard Class"/>
    <s v="NR-18550"/>
    <s v="Nick Radford"/>
    <s v="Consumer"/>
    <s v="United States"/>
    <x v="112"/>
    <x v="5"/>
    <n v="79109"/>
    <s v="Central"/>
    <s v="FUR-CH-10003298"/>
    <s v="Furniture"/>
    <s v="Chairs"/>
    <s v="Office Star - Contemporary Task Swivel chair with Loop Arms, Charcoal"/>
    <x v="4752"/>
    <n v="4"/>
    <n v="0.3"/>
    <n v="-110.02320000000003"/>
  </r>
  <r>
    <n v="8506"/>
    <s v="CA-2016-130400"/>
    <d v="2016-03-08T00:00:00"/>
    <d v="2016-03-12T00:00:00"/>
    <s v="Standard Class"/>
    <s v="SJ-20125"/>
    <s v="Sanjit Jacobs"/>
    <s v="Home Office"/>
    <s v="United States"/>
    <x v="61"/>
    <x v="5"/>
    <n v="75217"/>
    <s v="Central"/>
    <s v="OFF-BI-10001757"/>
    <s v="Office Supplies"/>
    <s v="Binders"/>
    <s v="Pressboard Hanging Data Binders for Unburst Sheets"/>
    <x v="5481"/>
    <n v="9"/>
    <n v="0.8"/>
    <n v="-14.169600000000003"/>
  </r>
  <r>
    <n v="8507"/>
    <s v="CA-2016-130400"/>
    <d v="2016-03-08T00:00:00"/>
    <d v="2016-03-12T00:00:00"/>
    <s v="Standard Class"/>
    <s v="SJ-20125"/>
    <s v="Sanjit Jacobs"/>
    <s v="Home Office"/>
    <s v="United States"/>
    <x v="61"/>
    <x v="5"/>
    <n v="75217"/>
    <s v="Central"/>
    <s v="TEC-AC-10004633"/>
    <s v="Technology"/>
    <s v="Accessories"/>
    <s v="Verbatim 25 GB 6x Blu-ray Single Layer Recordable Disc, 3/Pack"/>
    <x v="5482"/>
    <n v="5"/>
    <n v="0.2"/>
    <n v="8.3880000000000035"/>
  </r>
  <r>
    <n v="8508"/>
    <s v="CA-2016-130400"/>
    <d v="2016-03-08T00:00:00"/>
    <d v="2016-03-12T00:00:00"/>
    <s v="Standard Class"/>
    <s v="SJ-20125"/>
    <s v="Sanjit Jacobs"/>
    <s v="Home Office"/>
    <s v="United States"/>
    <x v="61"/>
    <x v="5"/>
    <n v="75217"/>
    <s v="Central"/>
    <s v="OFF-EN-10001453"/>
    <s v="Office Supplies"/>
    <s v="Envelopes"/>
    <s v="Tyvek Interoffice Envelopes, 9 1/2&quot; x 12 1/2&quot;, 100/Box"/>
    <x v="1770"/>
    <n v="3"/>
    <n v="0.2"/>
    <n v="49.393799999999992"/>
  </r>
  <r>
    <n v="8509"/>
    <s v="CA-2015-135853"/>
    <d v="2015-12-11T00:00:00"/>
    <d v="2015-12-14T00:00:00"/>
    <s v="First Class"/>
    <s v="CA-12775"/>
    <s v="Cynthia Arntzen"/>
    <s v="Consumer"/>
    <s v="United States"/>
    <x v="66"/>
    <x v="12"/>
    <n v="48205"/>
    <s v="Central"/>
    <s v="TEC-AC-10004761"/>
    <s v="Technology"/>
    <s v="Accessories"/>
    <s v="Maxell 4.7GB DVD+RW 3/Pack"/>
    <x v="5483"/>
    <n v="11"/>
    <n v="0"/>
    <n v="61.330500000000001"/>
  </r>
  <r>
    <n v="8510"/>
    <s v="CA-2015-135853"/>
    <d v="2015-12-11T00:00:00"/>
    <d v="2015-12-14T00:00:00"/>
    <s v="First Class"/>
    <s v="CA-12775"/>
    <s v="Cynthia Arntzen"/>
    <s v="Consumer"/>
    <s v="United States"/>
    <x v="66"/>
    <x v="12"/>
    <n v="48205"/>
    <s v="Central"/>
    <s v="TEC-PH-10003691"/>
    <s v="Technology"/>
    <s v="Phones"/>
    <s v="BlackBerry Q10"/>
    <x v="4874"/>
    <n v="1"/>
    <n v="0"/>
    <n v="31.497500000000002"/>
  </r>
  <r>
    <n v="8511"/>
    <s v="CA-2015-135853"/>
    <d v="2015-12-11T00:00:00"/>
    <d v="2015-12-14T00:00:00"/>
    <s v="First Class"/>
    <s v="CA-12775"/>
    <s v="Cynthia Arntzen"/>
    <s v="Consumer"/>
    <s v="United States"/>
    <x v="66"/>
    <x v="12"/>
    <n v="48205"/>
    <s v="Central"/>
    <s v="OFF-BI-10004965"/>
    <s v="Office Supplies"/>
    <s v="Binders"/>
    <s v="Ibico Covers for Plastic or Wire Binding Elements"/>
    <x v="5484"/>
    <n v="2"/>
    <n v="0"/>
    <n v="10.35"/>
  </r>
  <r>
    <n v="8512"/>
    <s v="CA-2016-103359"/>
    <d v="2016-12-22T00:00:00"/>
    <d v="2016-12-26T00:00:00"/>
    <s v="Standard Class"/>
    <s v="LC-16885"/>
    <s v="Lena Creighton"/>
    <s v="Consumer"/>
    <s v="United States"/>
    <x v="20"/>
    <x v="15"/>
    <n v="10035"/>
    <s v="East"/>
    <s v="OFF-BI-10004233"/>
    <s v="Office Supplies"/>
    <s v="Binders"/>
    <s v="GBC Pre-Punched Binding Paper, Plastic, White, 8-1/2&quot; x 11&quot;"/>
    <x v="2212"/>
    <n v="2"/>
    <n v="0.2"/>
    <n v="8.9543999999999997"/>
  </r>
  <r>
    <n v="8513"/>
    <s v="CA-2016-144645"/>
    <d v="2016-02-02T00:00:00"/>
    <d v="2016-02-08T00:00:00"/>
    <s v="Standard Class"/>
    <s v="NS-18640"/>
    <s v="Noel Staavos"/>
    <s v="Corporate"/>
    <s v="United States"/>
    <x v="12"/>
    <x v="5"/>
    <n v="77041"/>
    <s v="Central"/>
    <s v="FUR-FU-10003601"/>
    <s v="Furniture"/>
    <s v="Furnishings"/>
    <s v="Deflect-o RollaMat Studded, Beveled Mat for Medium Pile Carpeting"/>
    <x v="5485"/>
    <n v="2"/>
    <n v="0.6"/>
    <n v="-77.473200000000006"/>
  </r>
  <r>
    <n v="8514"/>
    <s v="CA-2017-141614"/>
    <d v="2017-06-05T00:00:00"/>
    <d v="2017-06-09T00:00:00"/>
    <s v="Standard Class"/>
    <s v="NS-18640"/>
    <s v="Noel Staavos"/>
    <s v="Corporate"/>
    <s v="United States"/>
    <x v="333"/>
    <x v="2"/>
    <n v="32839"/>
    <s v="South"/>
    <s v="OFF-PA-10002787"/>
    <s v="Office Supplies"/>
    <s v="Paper"/>
    <s v="Xerox 227"/>
    <x v="561"/>
    <n v="4"/>
    <n v="0.2"/>
    <n v="7.2576000000000001"/>
  </r>
  <r>
    <n v="8515"/>
    <s v="CA-2015-122168"/>
    <d v="2015-08-21T00:00:00"/>
    <d v="2015-08-26T00:00:00"/>
    <s v="Standard Class"/>
    <s v="HG-14965"/>
    <s v="Henry Goldwyn"/>
    <s v="Corporate"/>
    <s v="United States"/>
    <x v="159"/>
    <x v="0"/>
    <n v="41042"/>
    <s v="South"/>
    <s v="OFF-AR-10003602"/>
    <s v="Office Supplies"/>
    <s v="Art"/>
    <s v="Quartet Omega Colored Chalk, 12/Pack"/>
    <x v="255"/>
    <n v="3"/>
    <n v="0"/>
    <n v="8.2343999999999991"/>
  </r>
  <r>
    <n v="8516"/>
    <s v="CA-2015-122168"/>
    <d v="2015-08-21T00:00:00"/>
    <d v="2015-08-26T00:00:00"/>
    <s v="Standard Class"/>
    <s v="HG-14965"/>
    <s v="Henry Goldwyn"/>
    <s v="Corporate"/>
    <s v="United States"/>
    <x v="159"/>
    <x v="0"/>
    <n v="41042"/>
    <s v="South"/>
    <s v="OFF-AR-10002053"/>
    <s v="Office Supplies"/>
    <s v="Art"/>
    <s v="Premium Writing Pencils, Soft, #2 by Central Association for the Blind"/>
    <x v="5486"/>
    <n v="12"/>
    <n v="0"/>
    <n v="10.0128"/>
  </r>
  <r>
    <n v="8517"/>
    <s v="CA-2016-132899"/>
    <d v="2016-04-07T00:00:00"/>
    <d v="2016-04-11T00:00:00"/>
    <s v="Standard Class"/>
    <s v="SF-20200"/>
    <s v="Sarah Foster"/>
    <s v="Consumer"/>
    <s v="United States"/>
    <x v="20"/>
    <x v="15"/>
    <n v="10009"/>
    <s v="East"/>
    <s v="OFF-AR-10002833"/>
    <s v="Office Supplies"/>
    <s v="Art"/>
    <s v="Newell 322"/>
    <x v="1034"/>
    <n v="2"/>
    <n v="0"/>
    <n v="0.98280000000000012"/>
  </r>
  <r>
    <n v="8518"/>
    <s v="CA-2017-149720"/>
    <d v="2017-06-04T00:00:00"/>
    <d v="2017-06-07T00:00:00"/>
    <s v="Second Class"/>
    <s v="EM-14065"/>
    <s v="Erin Mull"/>
    <s v="Consumer"/>
    <s v="United States"/>
    <x v="326"/>
    <x v="5"/>
    <n v="75034"/>
    <s v="Central"/>
    <s v="FUR-FU-10002501"/>
    <s v="Furniture"/>
    <s v="Furnishings"/>
    <s v="Nu-Dell Executive Frame"/>
    <x v="5487"/>
    <n v="6"/>
    <n v="0.6"/>
    <n v="-17.443199999999997"/>
  </r>
  <r>
    <n v="8519"/>
    <s v="CA-2017-118003"/>
    <d v="2017-12-04T00:00:00"/>
    <d v="2017-12-10T00:00:00"/>
    <s v="Standard Class"/>
    <s v="DO-13645"/>
    <s v="Doug O'Connell"/>
    <s v="Consumer"/>
    <s v="United States"/>
    <x v="267"/>
    <x v="30"/>
    <n v="7501"/>
    <s v="East"/>
    <s v="FUR-FU-10002506"/>
    <s v="Furniture"/>
    <s v="Furnishings"/>
    <s v="Tensor &quot;Hersey Kiss&quot; Styled Floor Lamp"/>
    <x v="2441"/>
    <n v="1"/>
    <n v="0"/>
    <n v="1.5587999999999997"/>
  </r>
  <r>
    <n v="8520"/>
    <s v="CA-2017-118003"/>
    <d v="2017-12-04T00:00:00"/>
    <d v="2017-12-10T00:00:00"/>
    <s v="Standard Class"/>
    <s v="DO-13645"/>
    <s v="Doug O'Connell"/>
    <s v="Consumer"/>
    <s v="United States"/>
    <x v="267"/>
    <x v="30"/>
    <n v="7501"/>
    <s v="East"/>
    <s v="FUR-CH-10003817"/>
    <s v="Furniture"/>
    <s v="Chairs"/>
    <s v="Global Value Steno Chair, Gray"/>
    <x v="5488"/>
    <n v="3"/>
    <n v="0"/>
    <n v="45.555000000000007"/>
  </r>
  <r>
    <n v="8521"/>
    <s v="CA-2017-118003"/>
    <d v="2017-12-04T00:00:00"/>
    <d v="2017-12-10T00:00:00"/>
    <s v="Standard Class"/>
    <s v="DO-13645"/>
    <s v="Doug O'Connell"/>
    <s v="Consumer"/>
    <s v="United States"/>
    <x v="267"/>
    <x v="30"/>
    <n v="7501"/>
    <s v="East"/>
    <s v="FUR-CH-10004860"/>
    <s v="Furniture"/>
    <s v="Chairs"/>
    <s v="Global Low Back Tilter Chair"/>
    <x v="3367"/>
    <n v="3"/>
    <n v="0"/>
    <n v="18.176399999999973"/>
  </r>
  <r>
    <n v="8522"/>
    <s v="CA-2016-141887"/>
    <d v="2016-01-11T00:00:00"/>
    <d v="2016-01-15T00:00:00"/>
    <s v="Standard Class"/>
    <s v="MP-17470"/>
    <s v="Mark Packer"/>
    <s v="Home Office"/>
    <s v="United States"/>
    <x v="38"/>
    <x v="24"/>
    <n v="43229"/>
    <s v="East"/>
    <s v="FUR-FU-10002268"/>
    <s v="Furniture"/>
    <s v="Furnishings"/>
    <s v="Ultra Door Push Plate"/>
    <x v="5489"/>
    <n v="14"/>
    <n v="0.2"/>
    <n v="8.9361999999999959"/>
  </r>
  <r>
    <n v="8523"/>
    <s v="US-2016-160206"/>
    <d v="2016-04-01T00:00:00"/>
    <d v="2016-04-07T00:00:00"/>
    <s v="Standard Class"/>
    <s v="MY-18295"/>
    <s v="Muhammed Yedwab"/>
    <s v="Corporate"/>
    <s v="United States"/>
    <x v="158"/>
    <x v="6"/>
    <n v="53209"/>
    <s v="Central"/>
    <s v="TEC-PH-10000148"/>
    <s v="Technology"/>
    <s v="Phones"/>
    <s v="Cyber Acoustics AC-202b Speech Recognition Stereo Headset"/>
    <x v="2441"/>
    <n v="1"/>
    <n v="0"/>
    <n v="0.25980000000000025"/>
  </r>
  <r>
    <n v="8524"/>
    <s v="CA-2017-133074"/>
    <d v="2017-09-21T00:00:00"/>
    <d v="2017-09-25T00:00:00"/>
    <s v="Standard Class"/>
    <s v="DB-13615"/>
    <s v="Doug Bickford"/>
    <s v="Consumer"/>
    <s v="United States"/>
    <x v="8"/>
    <x v="1"/>
    <n v="94109"/>
    <s v="West"/>
    <s v="OFF-PA-10004082"/>
    <s v="Office Supplies"/>
    <s v="Paper"/>
    <s v="Adams Telephone Message Book w/Frequently-Called Numbers Space, 400 Messages per Book"/>
    <x v="5490"/>
    <n v="7"/>
    <n v="0"/>
    <n v="27.93"/>
  </r>
  <r>
    <n v="8525"/>
    <s v="CA-2017-161172"/>
    <d v="2017-03-16T00:00:00"/>
    <d v="2017-03-16T00:00:00"/>
    <s v="Same Day"/>
    <s v="SP-20920"/>
    <s v="Susan Pistek"/>
    <s v="Consumer"/>
    <s v="United States"/>
    <x v="38"/>
    <x v="24"/>
    <n v="43229"/>
    <s v="East"/>
    <s v="TEC-PH-10004348"/>
    <s v="Technology"/>
    <s v="Phones"/>
    <s v="OtterBox Defender Series Case - iPhone 5c"/>
    <x v="5491"/>
    <n v="2"/>
    <n v="0.4"/>
    <n v="-7.3960000000000043"/>
  </r>
  <r>
    <n v="8526"/>
    <s v="CA-2017-161172"/>
    <d v="2017-03-16T00:00:00"/>
    <d v="2017-03-16T00:00:00"/>
    <s v="Same Day"/>
    <s v="SP-20920"/>
    <s v="Susan Pistek"/>
    <s v="Consumer"/>
    <s v="United States"/>
    <x v="38"/>
    <x v="24"/>
    <n v="43229"/>
    <s v="East"/>
    <s v="FUR-FU-10003424"/>
    <s v="Furniture"/>
    <s v="Furnishings"/>
    <s v="Nu-Dell Oak Frame"/>
    <x v="5492"/>
    <n v="6"/>
    <n v="0.2"/>
    <n v="7.6895999999999933"/>
  </r>
  <r>
    <n v="8527"/>
    <s v="CA-2017-161172"/>
    <d v="2017-03-16T00:00:00"/>
    <d v="2017-03-16T00:00:00"/>
    <s v="Same Day"/>
    <s v="SP-20920"/>
    <s v="Susan Pistek"/>
    <s v="Consumer"/>
    <s v="United States"/>
    <x v="38"/>
    <x v="24"/>
    <n v="43229"/>
    <s v="East"/>
    <s v="OFF-BI-10004654"/>
    <s v="Office Supplies"/>
    <s v="Binders"/>
    <s v="Avery Binding System Hidden Tab Executive Style Index Sets"/>
    <x v="5493"/>
    <n v="3"/>
    <n v="0.7"/>
    <n v="-3.4619999999999997"/>
  </r>
  <r>
    <n v="8528"/>
    <s v="CA-2017-161172"/>
    <d v="2017-03-16T00:00:00"/>
    <d v="2017-03-16T00:00:00"/>
    <s v="Same Day"/>
    <s v="SP-20920"/>
    <s v="Susan Pistek"/>
    <s v="Consumer"/>
    <s v="United States"/>
    <x v="38"/>
    <x v="24"/>
    <n v="43229"/>
    <s v="East"/>
    <s v="TEC-AC-10004571"/>
    <s v="Technology"/>
    <s v="Accessories"/>
    <s v="Logitech G700s Rechargeable Gaming Mouse"/>
    <x v="1305"/>
    <n v="2"/>
    <n v="0.2"/>
    <n v="43.995600000000003"/>
  </r>
  <r>
    <n v="8529"/>
    <s v="CA-2017-161172"/>
    <d v="2017-03-16T00:00:00"/>
    <d v="2017-03-16T00:00:00"/>
    <s v="Same Day"/>
    <s v="SP-20920"/>
    <s v="Susan Pistek"/>
    <s v="Consumer"/>
    <s v="United States"/>
    <x v="38"/>
    <x v="24"/>
    <n v="43229"/>
    <s v="East"/>
    <s v="OFF-ST-10000675"/>
    <s v="Office Supplies"/>
    <s v="Storage"/>
    <s v="File Shuttle II and Handi-File, Black"/>
    <x v="316"/>
    <n v="2"/>
    <n v="0.2"/>
    <n v="3.3889999999999993"/>
  </r>
  <r>
    <n v="8530"/>
    <s v="CA-2017-137624"/>
    <d v="2017-11-10T00:00:00"/>
    <d v="2017-11-17T00:00:00"/>
    <s v="Standard Class"/>
    <s v="ME-17320"/>
    <s v="Maria Etezadi"/>
    <s v="Home Office"/>
    <s v="United States"/>
    <x v="1"/>
    <x v="1"/>
    <n v="90008"/>
    <s v="West"/>
    <s v="FUR-CH-10001714"/>
    <s v="Furniture"/>
    <s v="Chairs"/>
    <s v="Global Leather &amp; Oak Executive Chair, Burgundy"/>
    <x v="5494"/>
    <n v="2"/>
    <n v="0.2"/>
    <n v="-36.213599999999985"/>
  </r>
  <r>
    <n v="8531"/>
    <s v="CA-2016-156748"/>
    <d v="2016-11-30T00:00:00"/>
    <d v="2016-12-06T00:00:00"/>
    <s v="Standard Class"/>
    <s v="BS-11755"/>
    <s v="Bruce Stewart"/>
    <s v="Consumer"/>
    <s v="United States"/>
    <x v="66"/>
    <x v="12"/>
    <n v="48227"/>
    <s v="Central"/>
    <s v="OFF-PA-10000380"/>
    <s v="Office Supplies"/>
    <s v="Paper"/>
    <s v="REDIFORM Incoming/Outgoing Call Register, 11&quot; X 8 1/2&quot;, 100 Messages"/>
    <x v="1735"/>
    <n v="4"/>
    <n v="0"/>
    <n v="16.68"/>
  </r>
  <r>
    <n v="8532"/>
    <s v="CA-2016-156748"/>
    <d v="2016-11-30T00:00:00"/>
    <d v="2016-12-06T00:00:00"/>
    <s v="Standard Class"/>
    <s v="BS-11755"/>
    <s v="Bruce Stewart"/>
    <s v="Consumer"/>
    <s v="United States"/>
    <x v="66"/>
    <x v="12"/>
    <n v="48227"/>
    <s v="Central"/>
    <s v="OFF-PA-10002713"/>
    <s v="Office Supplies"/>
    <s v="Paper"/>
    <s v="Adams Phone Message Book, 200 Message Capacity, 8 1/16” x 11”"/>
    <x v="1288"/>
    <n v="2"/>
    <n v="0"/>
    <n v="6.3295999999999992"/>
  </r>
  <r>
    <n v="8533"/>
    <s v="CA-2016-156748"/>
    <d v="2016-11-30T00:00:00"/>
    <d v="2016-12-06T00:00:00"/>
    <s v="Standard Class"/>
    <s v="BS-11755"/>
    <s v="Bruce Stewart"/>
    <s v="Consumer"/>
    <s v="United States"/>
    <x v="66"/>
    <x v="12"/>
    <n v="48227"/>
    <s v="Central"/>
    <s v="OFF-ST-10001370"/>
    <s v="Office Supplies"/>
    <s v="Storage"/>
    <s v="Sensible Storage WireTech Storage Systems"/>
    <x v="5495"/>
    <n v="7"/>
    <n v="0"/>
    <n v="24.842999999999947"/>
  </r>
  <r>
    <n v="8534"/>
    <s v="CA-2016-156748"/>
    <d v="2016-11-30T00:00:00"/>
    <d v="2016-12-06T00:00:00"/>
    <s v="Standard Class"/>
    <s v="BS-11755"/>
    <s v="Bruce Stewart"/>
    <s v="Consumer"/>
    <s v="United States"/>
    <x v="66"/>
    <x v="12"/>
    <n v="48227"/>
    <s v="Central"/>
    <s v="FUR-CH-10000513"/>
    <s v="Furniture"/>
    <s v="Chairs"/>
    <s v="High-Back Leather Manager's Chair"/>
    <x v="1948"/>
    <n v="3"/>
    <n v="0"/>
    <n v="35.097300000000004"/>
  </r>
  <r>
    <n v="8535"/>
    <s v="CA-2015-169677"/>
    <d v="2015-01-13T00:00:00"/>
    <d v="2015-01-15T00:00:00"/>
    <s v="Second Class"/>
    <s v="KS-16300"/>
    <s v="Karen Seio"/>
    <s v="Corporate"/>
    <s v="United States"/>
    <x v="38"/>
    <x v="32"/>
    <n v="31907"/>
    <s v="South"/>
    <s v="OFF-LA-10003223"/>
    <s v="Office Supplies"/>
    <s v="Labels"/>
    <s v="Avery 508"/>
    <x v="765"/>
    <n v="2"/>
    <n v="0"/>
    <n v="4.8117999999999999"/>
  </r>
  <r>
    <n v="8536"/>
    <s v="US-2014-163146"/>
    <d v="2014-05-16T00:00:00"/>
    <d v="2014-05-20T00:00:00"/>
    <s v="Standard Class"/>
    <s v="CC-12475"/>
    <s v="Cindy Chapman"/>
    <s v="Consumer"/>
    <s v="United States"/>
    <x v="8"/>
    <x v="1"/>
    <n v="94122"/>
    <s v="West"/>
    <s v="TEC-AC-10002217"/>
    <s v="Technology"/>
    <s v="Accessories"/>
    <s v="Imation Clip USB flash drive - 8 GB"/>
    <x v="5496"/>
    <n v="3"/>
    <n v="0"/>
    <n v="3.3840000000000003"/>
  </r>
  <r>
    <n v="8537"/>
    <s v="CA-2015-157343"/>
    <d v="2015-06-07T00:00:00"/>
    <d v="2015-06-11T00:00:00"/>
    <s v="Standard Class"/>
    <s v="HD-14785"/>
    <s v="Harold Dahlen"/>
    <s v="Home Office"/>
    <s v="United States"/>
    <x v="10"/>
    <x v="9"/>
    <n v="19143"/>
    <s v="East"/>
    <s v="OFF-BI-10003707"/>
    <s v="Office Supplies"/>
    <s v="Binders"/>
    <s v="Aluminum Screw Posts"/>
    <x v="4654"/>
    <n v="4"/>
    <n v="0.7"/>
    <n v="-12.207999999999995"/>
  </r>
  <r>
    <n v="8538"/>
    <s v="CA-2015-157343"/>
    <d v="2015-06-07T00:00:00"/>
    <d v="2015-06-11T00:00:00"/>
    <s v="Standard Class"/>
    <s v="HD-14785"/>
    <s v="Harold Dahlen"/>
    <s v="Home Office"/>
    <s v="United States"/>
    <x v="10"/>
    <x v="9"/>
    <n v="19143"/>
    <s v="East"/>
    <s v="OFF-PA-10000552"/>
    <s v="Office Supplies"/>
    <s v="Paper"/>
    <s v="Xerox 200"/>
    <x v="233"/>
    <n v="5"/>
    <n v="0.2"/>
    <n v="9.0719999999999992"/>
  </r>
  <r>
    <n v="8539"/>
    <s v="CA-2015-157343"/>
    <d v="2015-06-07T00:00:00"/>
    <d v="2015-06-11T00:00:00"/>
    <s v="Standard Class"/>
    <s v="HD-14785"/>
    <s v="Harold Dahlen"/>
    <s v="Home Office"/>
    <s v="United States"/>
    <x v="10"/>
    <x v="9"/>
    <n v="19143"/>
    <s v="East"/>
    <s v="OFF-AR-10003183"/>
    <s v="Office Supplies"/>
    <s v="Art"/>
    <s v="Avery Fluorescent Highlighter Four-Color Set"/>
    <x v="2245"/>
    <n v="3"/>
    <n v="0.2"/>
    <n v="1.0019999999999993"/>
  </r>
  <r>
    <n v="8540"/>
    <s v="CA-2017-147354"/>
    <d v="2017-03-09T00:00:00"/>
    <d v="2017-03-13T00:00:00"/>
    <s v="Standard Class"/>
    <s v="KB-16315"/>
    <s v="Karl Braun"/>
    <s v="Consumer"/>
    <s v="United States"/>
    <x v="1"/>
    <x v="1"/>
    <n v="90008"/>
    <s v="West"/>
    <s v="TEC-CO-10000971"/>
    <s v="Technology"/>
    <s v="Copiers"/>
    <s v="Hewlett Packard 310 Color Digital Copier"/>
    <x v="2006"/>
    <n v="2"/>
    <n v="0.2"/>
    <n v="59.997999999999962"/>
  </r>
  <r>
    <n v="8541"/>
    <s v="CA-2017-147354"/>
    <d v="2017-03-09T00:00:00"/>
    <d v="2017-03-13T00:00:00"/>
    <s v="Standard Class"/>
    <s v="KB-16315"/>
    <s v="Karl Braun"/>
    <s v="Consumer"/>
    <s v="United States"/>
    <x v="1"/>
    <x v="1"/>
    <n v="90008"/>
    <s v="West"/>
    <s v="OFF-BI-10003910"/>
    <s v="Office Supplies"/>
    <s v="Binders"/>
    <s v="DXL Angle-View Binders with Locking Rings by Samsill"/>
    <x v="117"/>
    <n v="5"/>
    <n v="0.2"/>
    <n v="9.6374999999999993"/>
  </r>
  <r>
    <n v="8542"/>
    <s v="CA-2015-157287"/>
    <d v="2015-12-22T00:00:00"/>
    <d v="2015-12-23T00:00:00"/>
    <s v="First Class"/>
    <s v="HR-14830"/>
    <s v="Harold Ryan"/>
    <s v="Corporate"/>
    <s v="United States"/>
    <x v="10"/>
    <x v="9"/>
    <n v="19140"/>
    <s v="East"/>
    <s v="OFF-ST-10001172"/>
    <s v="Office Supplies"/>
    <s v="Storage"/>
    <s v="Tennsco Lockers, Sand"/>
    <x v="3295"/>
    <n v="2"/>
    <n v="0.2"/>
    <n v="1.6783999999999981"/>
  </r>
  <r>
    <n v="8543"/>
    <s v="CA-2015-157287"/>
    <d v="2015-12-22T00:00:00"/>
    <d v="2015-12-23T00:00:00"/>
    <s v="First Class"/>
    <s v="HR-14830"/>
    <s v="Harold Ryan"/>
    <s v="Corporate"/>
    <s v="United States"/>
    <x v="10"/>
    <x v="9"/>
    <n v="19140"/>
    <s v="East"/>
    <s v="FUR-CH-10001270"/>
    <s v="Furniture"/>
    <s v="Chairs"/>
    <s v="Harbour Creations Steel Folding Chair"/>
    <x v="5497"/>
    <n v="7"/>
    <n v="0.3"/>
    <n v="0"/>
  </r>
  <r>
    <n v="8544"/>
    <s v="CA-2014-137575"/>
    <d v="2014-08-06T00:00:00"/>
    <d v="2014-08-11T00:00:00"/>
    <s v="Standard Class"/>
    <s v="TB-21625"/>
    <s v="Trudy Brown"/>
    <s v="Consumer"/>
    <s v="United States"/>
    <x v="20"/>
    <x v="15"/>
    <n v="10035"/>
    <s v="East"/>
    <s v="TEC-AC-10004571"/>
    <s v="Technology"/>
    <s v="Accessories"/>
    <s v="Logitech G700s Rechargeable Gaming Mouse"/>
    <x v="1664"/>
    <n v="2"/>
    <n v="0"/>
    <n v="83.991600000000005"/>
  </r>
  <r>
    <n v="8545"/>
    <s v="CA-2016-119074"/>
    <d v="2016-03-27T00:00:00"/>
    <d v="2016-03-31T00:00:00"/>
    <s v="Standard Class"/>
    <s v="DS-13180"/>
    <s v="David Smith"/>
    <s v="Corporate"/>
    <s v="United States"/>
    <x v="38"/>
    <x v="32"/>
    <n v="31907"/>
    <s v="South"/>
    <s v="FUR-FU-10004053"/>
    <s v="Furniture"/>
    <s v="Furnishings"/>
    <s v="DAX Two-Tone Silver Metal Document Frame"/>
    <x v="4895"/>
    <n v="1"/>
    <n v="0"/>
    <n v="8.7032000000000007"/>
  </r>
  <r>
    <n v="8546"/>
    <s v="CA-2016-119074"/>
    <d v="2016-03-27T00:00:00"/>
    <d v="2016-03-31T00:00:00"/>
    <s v="Standard Class"/>
    <s v="DS-13180"/>
    <s v="David Smith"/>
    <s v="Corporate"/>
    <s v="United States"/>
    <x v="38"/>
    <x v="32"/>
    <n v="31907"/>
    <s v="South"/>
    <s v="FUR-FU-10003731"/>
    <s v="Furniture"/>
    <s v="Furnishings"/>
    <s v="Eldon Expressions Wood and Plastic Desk Accessories, Oak"/>
    <x v="3089"/>
    <n v="4"/>
    <n v="0"/>
    <n v="11.177600000000002"/>
  </r>
  <r>
    <n v="8547"/>
    <s v="CA-2016-119074"/>
    <d v="2016-03-27T00:00:00"/>
    <d v="2016-03-31T00:00:00"/>
    <s v="Standard Class"/>
    <s v="DS-13180"/>
    <s v="David Smith"/>
    <s v="Corporate"/>
    <s v="United States"/>
    <x v="38"/>
    <x v="32"/>
    <n v="31907"/>
    <s v="South"/>
    <s v="OFF-BI-10000962"/>
    <s v="Office Supplies"/>
    <s v="Binders"/>
    <s v="Acco Flexible ACCOHIDE Square Ring Data Binder, Dark Blue, 11 1/2&quot; X 14&quot; 7/8&quot;"/>
    <x v="2942"/>
    <n v="2"/>
    <n v="0"/>
    <n v="15.944599999999998"/>
  </r>
  <r>
    <n v="8548"/>
    <s v="CA-2015-149566"/>
    <d v="2015-12-05T00:00:00"/>
    <d v="2015-12-10T00:00:00"/>
    <s v="Standard Class"/>
    <s v="GB-14530"/>
    <s v="George Bell"/>
    <s v="Corporate"/>
    <s v="United States"/>
    <x v="1"/>
    <x v="1"/>
    <n v="90049"/>
    <s v="West"/>
    <s v="TEC-AC-10001266"/>
    <s v="Technology"/>
    <s v="Accessories"/>
    <s v="Memorex Micro Travel Drive 8 GB"/>
    <x v="3926"/>
    <n v="3"/>
    <n v="0"/>
    <n v="17.549999999999997"/>
  </r>
  <r>
    <n v="8549"/>
    <s v="CA-2015-149566"/>
    <d v="2015-12-05T00:00:00"/>
    <d v="2015-12-10T00:00:00"/>
    <s v="Standard Class"/>
    <s v="GB-14530"/>
    <s v="George Bell"/>
    <s v="Corporate"/>
    <s v="United States"/>
    <x v="1"/>
    <x v="1"/>
    <n v="90049"/>
    <s v="West"/>
    <s v="OFF-LA-10000452"/>
    <s v="Office Supplies"/>
    <s v="Labels"/>
    <s v="Avery 488"/>
    <x v="2380"/>
    <n v="4"/>
    <n v="0"/>
    <n v="6.048"/>
  </r>
  <r>
    <n v="8550"/>
    <s v="CA-2015-126186"/>
    <d v="2015-09-11T00:00:00"/>
    <d v="2015-09-12T00:00:00"/>
    <s v="First Class"/>
    <s v="GB-14530"/>
    <s v="George Bell"/>
    <s v="Corporate"/>
    <s v="United States"/>
    <x v="34"/>
    <x v="22"/>
    <n v="80013"/>
    <s v="West"/>
    <s v="FUR-FU-10000073"/>
    <s v="Furniture"/>
    <s v="Furnishings"/>
    <s v="Deflect-O Glasstique Clear Desk Accessories"/>
    <x v="4443"/>
    <n v="4"/>
    <n v="0.2"/>
    <n v="4.0039999999999978"/>
  </r>
  <r>
    <n v="8551"/>
    <s v="CA-2015-121132"/>
    <d v="2015-07-17T00:00:00"/>
    <d v="2015-07-24T00:00:00"/>
    <s v="Standard Class"/>
    <s v="VB-21745"/>
    <s v="Victoria Brennan"/>
    <s v="Corporate"/>
    <s v="United States"/>
    <x v="12"/>
    <x v="5"/>
    <n v="77041"/>
    <s v="Central"/>
    <s v="OFF-LA-10002368"/>
    <s v="Office Supplies"/>
    <s v="Labels"/>
    <s v="Avery 479"/>
    <x v="303"/>
    <n v="3"/>
    <n v="0.2"/>
    <n v="2.0358000000000001"/>
  </r>
  <r>
    <n v="8552"/>
    <s v="CA-2015-121132"/>
    <d v="2015-07-17T00:00:00"/>
    <d v="2015-07-24T00:00:00"/>
    <s v="Standard Class"/>
    <s v="VB-21745"/>
    <s v="Victoria Brennan"/>
    <s v="Corporate"/>
    <s v="United States"/>
    <x v="12"/>
    <x v="5"/>
    <n v="77041"/>
    <s v="Central"/>
    <s v="OFF-FA-10004248"/>
    <s v="Office Supplies"/>
    <s v="Fasteners"/>
    <s v="Advantus T-Pin Paper Clips"/>
    <x v="5498"/>
    <n v="4"/>
    <n v="0.2"/>
    <n v="3.4276000000000004"/>
  </r>
  <r>
    <n v="8553"/>
    <s v="CA-2014-140473"/>
    <d v="2014-05-30T00:00:00"/>
    <d v="2014-06-03T00:00:00"/>
    <s v="Standard Class"/>
    <s v="MC-17425"/>
    <s v="Mark Cousins"/>
    <s v="Corporate"/>
    <s v="United States"/>
    <x v="22"/>
    <x v="10"/>
    <n v="60623"/>
    <s v="Central"/>
    <s v="TEC-CO-10004202"/>
    <s v="Technology"/>
    <s v="Copiers"/>
    <s v="Brother DCP1000 Digital 3 in 1 Multifunction Machine"/>
    <x v="5499"/>
    <n v="3"/>
    <n v="0.2"/>
    <n v="134.99549999999999"/>
  </r>
  <r>
    <n v="8554"/>
    <s v="US-2017-102904"/>
    <d v="2017-11-13T00:00:00"/>
    <d v="2017-11-20T00:00:00"/>
    <s v="Standard Class"/>
    <s v="CB-12025"/>
    <s v="Cassandra Brandow"/>
    <s v="Consumer"/>
    <s v="United States"/>
    <x v="27"/>
    <x v="19"/>
    <n v="35601"/>
    <s v="South"/>
    <s v="TEC-AC-10000927"/>
    <s v="Technology"/>
    <s v="Accessories"/>
    <s v="Anker Ultrathin Bluetooth Wireless Keyboard Aluminum Cover with Stand "/>
    <x v="5500"/>
    <n v="8"/>
    <n v="0"/>
    <n v="23.99199999999999"/>
  </r>
  <r>
    <n v="8555"/>
    <s v="CA-2016-102092"/>
    <d v="2016-12-09T00:00:00"/>
    <d v="2016-12-11T00:00:00"/>
    <s v="First Class"/>
    <s v="PM-18940"/>
    <s v="Paul MacIntyre"/>
    <s v="Consumer"/>
    <s v="United States"/>
    <x v="24"/>
    <x v="17"/>
    <n v="22153"/>
    <s v="South"/>
    <s v="FUR-TA-10002530"/>
    <s v="Furniture"/>
    <s v="Tables"/>
    <s v="Iceberg OfficeWorks 42&quot; Round Tables"/>
    <x v="2993"/>
    <n v="7"/>
    <n v="0"/>
    <n v="158.52899999999994"/>
  </r>
  <r>
    <n v="8556"/>
    <s v="CA-2015-117884"/>
    <d v="2015-03-22T00:00:00"/>
    <d v="2015-03-22T00:00:00"/>
    <s v="Same Day"/>
    <s v="DC-13285"/>
    <s v="Debra Catini"/>
    <s v="Consumer"/>
    <s v="United States"/>
    <x v="369"/>
    <x v="2"/>
    <n v="33317"/>
    <s v="South"/>
    <s v="TEC-AC-10002567"/>
    <s v="Technology"/>
    <s v="Accessories"/>
    <s v="Logitech G602 Wireless Gaming Mouse"/>
    <x v="3020"/>
    <n v="7"/>
    <n v="0.2"/>
    <n v="89.588799999999992"/>
  </r>
  <r>
    <n v="8557"/>
    <s v="CA-2015-117884"/>
    <d v="2015-03-22T00:00:00"/>
    <d v="2015-03-22T00:00:00"/>
    <s v="Same Day"/>
    <s v="DC-13285"/>
    <s v="Debra Catini"/>
    <s v="Consumer"/>
    <s v="United States"/>
    <x v="369"/>
    <x v="2"/>
    <n v="33317"/>
    <s v="South"/>
    <s v="OFF-ST-10002182"/>
    <s v="Office Supplies"/>
    <s v="Storage"/>
    <s v="Iris 3-Drawer Stacking Bin, Black"/>
    <x v="5501"/>
    <n v="9"/>
    <n v="0.2"/>
    <n v="-33.841799999999999"/>
  </r>
  <r>
    <n v="8558"/>
    <s v="CA-2016-132829"/>
    <d v="2016-12-23T00:00:00"/>
    <d v="2016-12-26T00:00:00"/>
    <s v="Second Class"/>
    <s v="LA-16780"/>
    <s v="Laura Armstrong"/>
    <s v="Corporate"/>
    <s v="United States"/>
    <x v="12"/>
    <x v="5"/>
    <n v="77041"/>
    <s v="Central"/>
    <s v="TEC-PH-10004539"/>
    <s v="Technology"/>
    <s v="Phones"/>
    <s v="Wireless Extenders zBoost YX545 SOHO Signal Booster"/>
    <x v="1384"/>
    <n v="3"/>
    <n v="0.2"/>
    <n v="39.687899999999985"/>
  </r>
  <r>
    <n v="8559"/>
    <s v="CA-2016-132829"/>
    <d v="2016-12-23T00:00:00"/>
    <d v="2016-12-26T00:00:00"/>
    <s v="Second Class"/>
    <s v="LA-16780"/>
    <s v="Laura Armstrong"/>
    <s v="Corporate"/>
    <s v="United States"/>
    <x v="12"/>
    <x v="5"/>
    <n v="77041"/>
    <s v="Central"/>
    <s v="OFF-LA-10002945"/>
    <s v="Office Supplies"/>
    <s v="Labels"/>
    <s v="Permanent Self-Adhesive File Folder Labels for Typewriters, 1 1/8 x 3 1/2, White"/>
    <x v="1568"/>
    <n v="9"/>
    <n v="0.2"/>
    <n v="14.741999999999997"/>
  </r>
  <r>
    <n v="8560"/>
    <s v="CA-2016-132829"/>
    <d v="2016-12-23T00:00:00"/>
    <d v="2016-12-26T00:00:00"/>
    <s v="Second Class"/>
    <s v="LA-16780"/>
    <s v="Laura Armstrong"/>
    <s v="Corporate"/>
    <s v="United States"/>
    <x v="12"/>
    <x v="5"/>
    <n v="77041"/>
    <s v="Central"/>
    <s v="TEC-PH-10004345"/>
    <s v="Technology"/>
    <s v="Phones"/>
    <s v="Cisco SPA 502G IP Phone"/>
    <x v="4246"/>
    <n v="3"/>
    <n v="0.2"/>
    <n v="35.984999999999999"/>
  </r>
  <r>
    <n v="8561"/>
    <s v="CA-2016-132829"/>
    <d v="2016-12-23T00:00:00"/>
    <d v="2016-12-26T00:00:00"/>
    <s v="Second Class"/>
    <s v="LA-16780"/>
    <s v="Laura Armstrong"/>
    <s v="Corporate"/>
    <s v="United States"/>
    <x v="12"/>
    <x v="5"/>
    <n v="77041"/>
    <s v="Central"/>
    <s v="TEC-PH-10004912"/>
    <s v="Technology"/>
    <s v="Phones"/>
    <s v="Cisco SPA112 2 Port Phone Adapter"/>
    <x v="5502"/>
    <n v="3"/>
    <n v="0.2"/>
    <n v="14.836499999999987"/>
  </r>
  <r>
    <n v="8562"/>
    <s v="CA-2016-132829"/>
    <d v="2016-12-23T00:00:00"/>
    <d v="2016-12-26T00:00:00"/>
    <s v="Second Class"/>
    <s v="LA-16780"/>
    <s v="Laura Armstrong"/>
    <s v="Corporate"/>
    <s v="United States"/>
    <x v="12"/>
    <x v="5"/>
    <n v="77041"/>
    <s v="Central"/>
    <s v="FUR-FU-10000206"/>
    <s v="Furniture"/>
    <s v="Furnishings"/>
    <s v="GE General Purpose, Extra Long Life, Showcase &amp; Floodlight Incandescent Bulbs"/>
    <x v="998"/>
    <n v="2"/>
    <n v="0.6"/>
    <n v="-0.75660000000000016"/>
  </r>
  <r>
    <n v="8563"/>
    <s v="CA-2016-123540"/>
    <d v="2016-04-02T00:00:00"/>
    <d v="2016-04-06T00:00:00"/>
    <s v="Second Class"/>
    <s v="DJ-13420"/>
    <s v="Denny Joy"/>
    <s v="Corporate"/>
    <s v="United States"/>
    <x v="158"/>
    <x v="6"/>
    <n v="53209"/>
    <s v="Central"/>
    <s v="FUR-CH-10000847"/>
    <s v="Furniture"/>
    <s v="Chairs"/>
    <s v="Global Executive Mid-Back Manager's Chair"/>
    <x v="5503"/>
    <n v="5"/>
    <n v="0"/>
    <n v="378.274"/>
  </r>
  <r>
    <n v="8564"/>
    <s v="US-2017-108315"/>
    <d v="2017-04-30T00:00:00"/>
    <d v="2017-05-04T00:00:00"/>
    <s v="Standard Class"/>
    <s v="MH-18115"/>
    <s v="Mick Hernandez"/>
    <s v="Home Office"/>
    <s v="United States"/>
    <x v="508"/>
    <x v="2"/>
    <n v="32771"/>
    <s v="South"/>
    <s v="OFF-BI-10000822"/>
    <s v="Office Supplies"/>
    <s v="Binders"/>
    <s v="Acco PRESSTEX Data Binder with Storage Hooks, Light Blue, 9 1/2&quot; X 11&quot;"/>
    <x v="5155"/>
    <n v="3"/>
    <n v="0.7"/>
    <n v="-3.5507999999999988"/>
  </r>
  <r>
    <n v="8565"/>
    <s v="US-2017-108315"/>
    <d v="2017-04-30T00:00:00"/>
    <d v="2017-05-04T00:00:00"/>
    <s v="Standard Class"/>
    <s v="MH-18115"/>
    <s v="Mick Hernandez"/>
    <s v="Home Office"/>
    <s v="United States"/>
    <x v="508"/>
    <x v="2"/>
    <n v="32771"/>
    <s v="South"/>
    <s v="FUR-FU-10000747"/>
    <s v="Furniture"/>
    <s v="Furnishings"/>
    <s v="Tenex B1-RE Series Chair Mats for Low Pile Carpets"/>
    <x v="5504"/>
    <n v="6"/>
    <n v="0.2"/>
    <n v="-8.2764000000000379"/>
  </r>
  <r>
    <n v="8566"/>
    <s v="CA-2016-134110"/>
    <d v="2016-11-17T00:00:00"/>
    <d v="2016-11-18T00:00:00"/>
    <s v="First Class"/>
    <s v="BG-11035"/>
    <s v="Barry Gonzalez"/>
    <s v="Consumer"/>
    <s v="United States"/>
    <x v="398"/>
    <x v="5"/>
    <n v="75056"/>
    <s v="Central"/>
    <s v="TEC-PH-10002350"/>
    <s v="Technology"/>
    <s v="Phones"/>
    <s v="Apple EarPods with Remote and Mic"/>
    <x v="5505"/>
    <n v="3"/>
    <n v="0.2"/>
    <n v="6.7175999999999974"/>
  </r>
  <r>
    <n v="8567"/>
    <s v="CA-2016-134110"/>
    <d v="2016-11-17T00:00:00"/>
    <d v="2016-11-18T00:00:00"/>
    <s v="First Class"/>
    <s v="BG-11035"/>
    <s v="Barry Gonzalez"/>
    <s v="Consumer"/>
    <s v="United States"/>
    <x v="398"/>
    <x v="5"/>
    <n v="75056"/>
    <s v="Central"/>
    <s v="OFF-PA-10000697"/>
    <s v="Office Supplies"/>
    <s v="Paper"/>
    <s v="TOPS Voice Message Log Book, Flash Format"/>
    <x v="302"/>
    <n v="4"/>
    <n v="0.2"/>
    <n v="5.5215999999999994"/>
  </r>
  <r>
    <n v="8568"/>
    <s v="US-2016-136581"/>
    <d v="2016-11-10T00:00:00"/>
    <d v="2016-11-12T00:00:00"/>
    <s v="First Class"/>
    <s v="SV-20365"/>
    <s v="Seth Vernon"/>
    <s v="Consumer"/>
    <s v="United States"/>
    <x v="21"/>
    <x v="24"/>
    <n v="45373"/>
    <s v="East"/>
    <s v="OFF-PA-10002787"/>
    <s v="Office Supplies"/>
    <s v="Paper"/>
    <s v="Xerox 227"/>
    <x v="277"/>
    <n v="6"/>
    <n v="0.2"/>
    <n v="10.8864"/>
  </r>
  <r>
    <n v="8569"/>
    <s v="CA-2016-162390"/>
    <d v="2016-12-06T00:00:00"/>
    <d v="2016-12-12T00:00:00"/>
    <s v="Standard Class"/>
    <s v="DP-13105"/>
    <s v="Dave Poirier"/>
    <s v="Corporate"/>
    <s v="United States"/>
    <x v="337"/>
    <x v="15"/>
    <n v="11550"/>
    <s v="East"/>
    <s v="OFF-BI-10004318"/>
    <s v="Office Supplies"/>
    <s v="Binders"/>
    <s v="Ibico EB-19 Dual Function Manual Binding System"/>
    <x v="5506"/>
    <n v="7"/>
    <n v="0.2"/>
    <n v="314.84180000000003"/>
  </r>
  <r>
    <n v="8570"/>
    <s v="CA-2016-162390"/>
    <d v="2016-12-06T00:00:00"/>
    <d v="2016-12-12T00:00:00"/>
    <s v="Standard Class"/>
    <s v="DP-13105"/>
    <s v="Dave Poirier"/>
    <s v="Corporate"/>
    <s v="United States"/>
    <x v="337"/>
    <x v="15"/>
    <n v="11550"/>
    <s v="East"/>
    <s v="OFF-BI-10001721"/>
    <s v="Office Supplies"/>
    <s v="Binders"/>
    <s v="Trimflex Flexible Post Binders"/>
    <x v="5507"/>
    <n v="13"/>
    <n v="0.2"/>
    <n v="77.823200000000014"/>
  </r>
  <r>
    <n v="8571"/>
    <s v="CA-2016-162390"/>
    <d v="2016-12-06T00:00:00"/>
    <d v="2016-12-12T00:00:00"/>
    <s v="Standard Class"/>
    <s v="DP-13105"/>
    <s v="Dave Poirier"/>
    <s v="Corporate"/>
    <s v="United States"/>
    <x v="337"/>
    <x v="15"/>
    <n v="11550"/>
    <s v="East"/>
    <s v="TEC-CO-10004202"/>
    <s v="Technology"/>
    <s v="Copiers"/>
    <s v="Brother DCP1000 Digital 3 in 1 Multifunction Machine"/>
    <x v="2006"/>
    <n v="2"/>
    <n v="0.2"/>
    <n v="89.996999999999986"/>
  </r>
  <r>
    <n v="8572"/>
    <s v="CA-2016-162222"/>
    <d v="2016-04-03T00:00:00"/>
    <d v="2016-04-03T00:00:00"/>
    <s v="Same Day"/>
    <s v="SR-20740"/>
    <s v="Steven Roelle"/>
    <s v="Home Office"/>
    <s v="United States"/>
    <x v="61"/>
    <x v="5"/>
    <n v="75081"/>
    <s v="Central"/>
    <s v="OFF-PA-10003893"/>
    <s v="Office Supplies"/>
    <s v="Paper"/>
    <s v="Xerox 1962"/>
    <x v="1518"/>
    <n v="3"/>
    <n v="0.2"/>
    <n v="3.2099999999999982"/>
  </r>
  <r>
    <n v="8573"/>
    <s v="CA-2014-121629"/>
    <d v="2014-11-28T00:00:00"/>
    <d v="2014-12-02T00:00:00"/>
    <s v="Standard Class"/>
    <s v="BT-11680"/>
    <s v="Brian Thompson"/>
    <s v="Consumer"/>
    <s v="United States"/>
    <x v="12"/>
    <x v="5"/>
    <n v="77041"/>
    <s v="Central"/>
    <s v="TEC-MA-10004679"/>
    <s v="Technology"/>
    <s v="Machines"/>
    <s v="StarTech.com 10/100 VDSL2 Ethernet Extender Kit"/>
    <x v="5508"/>
    <n v="5"/>
    <n v="0.4"/>
    <n v="-199.7700000000001"/>
  </r>
  <r>
    <n v="8574"/>
    <s v="CA-2015-164623"/>
    <d v="2015-10-20T00:00:00"/>
    <d v="2015-10-22T00:00:00"/>
    <s v="First Class"/>
    <s v="MS-17770"/>
    <s v="Maxwell Schwartz"/>
    <s v="Consumer"/>
    <s v="United States"/>
    <x v="20"/>
    <x v="15"/>
    <n v="10035"/>
    <s v="East"/>
    <s v="OFF-PA-10000249"/>
    <s v="Office Supplies"/>
    <s v="Paper"/>
    <s v="Easy-staple paper"/>
    <x v="335"/>
    <n v="2"/>
    <n v="0"/>
    <n v="11.543199999999999"/>
  </r>
  <r>
    <n v="8575"/>
    <s v="CA-2014-159849"/>
    <d v="2014-09-19T00:00:00"/>
    <d v="2014-09-19T00:00:00"/>
    <s v="Same Day"/>
    <s v="JK-15640"/>
    <s v="Jim Kriz"/>
    <s v="Home Office"/>
    <s v="United States"/>
    <x v="8"/>
    <x v="1"/>
    <n v="94110"/>
    <s v="West"/>
    <s v="OFF-FA-10000053"/>
    <s v="Office Supplies"/>
    <s v="Fasteners"/>
    <s v="Revere Boxed Rubber Bands by Revere"/>
    <x v="1995"/>
    <n v="3"/>
    <n v="0"/>
    <n v="0.11340000000000017"/>
  </r>
  <r>
    <n v="8576"/>
    <s v="CA-2017-101273"/>
    <d v="2017-08-27T00:00:00"/>
    <d v="2017-08-30T00:00:00"/>
    <s v="Second Class"/>
    <s v="ST-20530"/>
    <s v="Shui Tom"/>
    <s v="Consumer"/>
    <s v="United States"/>
    <x v="370"/>
    <x v="2"/>
    <n v="34952"/>
    <s v="South"/>
    <s v="OFF-AP-10000804"/>
    <s v="Office Supplies"/>
    <s v="Appliances"/>
    <s v="Hoover Portapower Portable Vacuum"/>
    <x v="5509"/>
    <n v="4"/>
    <n v="0.2"/>
    <n v="0.89599999999999991"/>
  </r>
  <r>
    <n v="8577"/>
    <s v="CA-2017-106747"/>
    <d v="2017-07-03T00:00:00"/>
    <d v="2017-07-04T00:00:00"/>
    <s v="First Class"/>
    <s v="TS-21505"/>
    <s v="Tony Sayre"/>
    <s v="Consumer"/>
    <s v="United States"/>
    <x v="3"/>
    <x v="38"/>
    <n v="3301"/>
    <s v="East"/>
    <s v="FUR-FU-10004188"/>
    <s v="Furniture"/>
    <s v="Furnishings"/>
    <s v="Luxo Professional Combination Clamp-On Lamps"/>
    <x v="5510"/>
    <n v="1"/>
    <n v="0"/>
    <n v="26.597999999999999"/>
  </r>
  <r>
    <n v="8578"/>
    <s v="CA-2017-146164"/>
    <d v="2017-12-22T00:00:00"/>
    <d v="2017-12-26T00:00:00"/>
    <s v="Standard Class"/>
    <s v="CM-12190"/>
    <s v="Charlotte Melton"/>
    <s v="Consumer"/>
    <s v="United States"/>
    <x v="30"/>
    <x v="11"/>
    <n v="55901"/>
    <s v="Central"/>
    <s v="FUR-TA-10004915"/>
    <s v="Furniture"/>
    <s v="Tables"/>
    <s v="Office Impressions End Table, 20-1/2&quot;H x 24&quot;W x 20&quot;D"/>
    <x v="5511"/>
    <n v="2"/>
    <n v="0"/>
    <n v="97.203200000000038"/>
  </r>
  <r>
    <n v="8579"/>
    <s v="CA-2017-146164"/>
    <d v="2017-12-22T00:00:00"/>
    <d v="2017-12-26T00:00:00"/>
    <s v="Standard Class"/>
    <s v="CM-12190"/>
    <s v="Charlotte Melton"/>
    <s v="Consumer"/>
    <s v="United States"/>
    <x v="30"/>
    <x v="11"/>
    <n v="55901"/>
    <s v="Central"/>
    <s v="OFF-ST-10001228"/>
    <s v="Office Supplies"/>
    <s v="Storage"/>
    <s v="Personal File Boxes with Fold-Down Carry Handle"/>
    <x v="5512"/>
    <n v="2"/>
    <n v="0"/>
    <n v="7.7899999999999991"/>
  </r>
  <r>
    <n v="8580"/>
    <s v="CA-2016-111605"/>
    <d v="2016-12-27T00:00:00"/>
    <d v="2017-01-02T00:00:00"/>
    <s v="Standard Class"/>
    <s v="JW-15955"/>
    <s v="Joni Wasserman"/>
    <s v="Consumer"/>
    <s v="United States"/>
    <x v="103"/>
    <x v="0"/>
    <n v="40214"/>
    <s v="South"/>
    <s v="OFF-LA-10002368"/>
    <s v="Office Supplies"/>
    <s v="Labels"/>
    <s v="Avery 479"/>
    <x v="537"/>
    <n v="1"/>
    <n v="0"/>
    <n v="1.2005999999999999"/>
  </r>
  <r>
    <n v="8581"/>
    <s v="CA-2014-130673"/>
    <d v="2014-05-20T00:00:00"/>
    <d v="2014-05-22T00:00:00"/>
    <s v="Second Class"/>
    <s v="MC-17590"/>
    <s v="Matt Collister"/>
    <s v="Corporate"/>
    <s v="United States"/>
    <x v="509"/>
    <x v="5"/>
    <n v="78666"/>
    <s v="Central"/>
    <s v="FUR-FU-10003489"/>
    <s v="Furniture"/>
    <s v="Furnishings"/>
    <s v="Contemporary Borderless Frame"/>
    <x v="5513"/>
    <n v="3"/>
    <n v="0.6"/>
    <n v="-5.9408999999999992"/>
  </r>
  <r>
    <n v="8582"/>
    <s v="CA-2014-130673"/>
    <d v="2014-05-20T00:00:00"/>
    <d v="2014-05-22T00:00:00"/>
    <s v="Second Class"/>
    <s v="MC-17590"/>
    <s v="Matt Collister"/>
    <s v="Corporate"/>
    <s v="United States"/>
    <x v="509"/>
    <x v="5"/>
    <n v="78666"/>
    <s v="Central"/>
    <s v="OFF-PA-10000289"/>
    <s v="Office Supplies"/>
    <s v="Paper"/>
    <s v="Xerox 213"/>
    <x v="563"/>
    <n v="2"/>
    <n v="0.2"/>
    <n v="3.6288"/>
  </r>
  <r>
    <n v="8583"/>
    <s v="CA-2014-130673"/>
    <d v="2014-05-20T00:00:00"/>
    <d v="2014-05-22T00:00:00"/>
    <s v="Second Class"/>
    <s v="MC-17590"/>
    <s v="Matt Collister"/>
    <s v="Corporate"/>
    <s v="United States"/>
    <x v="509"/>
    <x v="5"/>
    <n v="78666"/>
    <s v="Central"/>
    <s v="TEC-AC-10004227"/>
    <s v="Technology"/>
    <s v="Accessories"/>
    <s v="SanDisk Ultra 16 GB MicroSDHC Class 10 Memory Card"/>
    <x v="4383"/>
    <n v="2"/>
    <n v="0.2"/>
    <n v="-3.6372000000000027"/>
  </r>
  <r>
    <n v="8584"/>
    <s v="CA-2014-130673"/>
    <d v="2014-05-20T00:00:00"/>
    <d v="2014-05-22T00:00:00"/>
    <s v="Second Class"/>
    <s v="MC-17590"/>
    <s v="Matt Collister"/>
    <s v="Corporate"/>
    <s v="United States"/>
    <x v="509"/>
    <x v="5"/>
    <n v="78666"/>
    <s v="Central"/>
    <s v="OFF-ST-10000636"/>
    <s v="Office Supplies"/>
    <s v="Storage"/>
    <s v="Rogers Profile Extra Capacity Storage Tub"/>
    <x v="5224"/>
    <n v="5"/>
    <n v="0.2"/>
    <n v="-13.392000000000003"/>
  </r>
  <r>
    <n v="8585"/>
    <s v="CA-2014-104808"/>
    <d v="2014-02-04T00:00:00"/>
    <d v="2014-02-08T00:00:00"/>
    <s v="Second Class"/>
    <s v="MH-17440"/>
    <s v="Mark Haberlin"/>
    <s v="Corporate"/>
    <s v="United States"/>
    <x v="194"/>
    <x v="1"/>
    <n v="92025"/>
    <s v="West"/>
    <s v="OFF-BI-10003676"/>
    <s v="Office Supplies"/>
    <s v="Binders"/>
    <s v="GBC Standard Recycled Report Covers, Clear Plastic Sheets"/>
    <x v="3075"/>
    <n v="2"/>
    <n v="0.2"/>
    <n v="6.0367999999999986"/>
  </r>
  <r>
    <n v="8586"/>
    <s v="US-2017-132927"/>
    <d v="2017-12-09T00:00:00"/>
    <d v="2017-12-15T00:00:00"/>
    <s v="Standard Class"/>
    <s v="RD-19720"/>
    <s v="Roger Demir"/>
    <s v="Consumer"/>
    <s v="United States"/>
    <x v="10"/>
    <x v="9"/>
    <n v="19134"/>
    <s v="East"/>
    <s v="OFF-BI-10001116"/>
    <s v="Office Supplies"/>
    <s v="Binders"/>
    <s v="Wilson Jones 1&quot; Hanging DublLock Ring Binders"/>
    <x v="2227"/>
    <n v="7"/>
    <n v="0.7"/>
    <n v="-8.1311999999999998"/>
  </r>
  <r>
    <n v="8587"/>
    <s v="CA-2017-162015"/>
    <d v="2017-07-11T00:00:00"/>
    <d v="2017-07-18T00:00:00"/>
    <s v="Standard Class"/>
    <s v="KB-16240"/>
    <s v="Karen Bern"/>
    <s v="Corporate"/>
    <s v="United States"/>
    <x v="1"/>
    <x v="1"/>
    <n v="90049"/>
    <s v="West"/>
    <s v="TEC-AC-10003832"/>
    <s v="Technology"/>
    <s v="Accessories"/>
    <s v="Logitech P710e Mobile Speakerphone"/>
    <x v="2694"/>
    <n v="5"/>
    <n v="0"/>
    <n v="244.61549999999988"/>
  </r>
  <r>
    <n v="8588"/>
    <s v="CA-2017-162015"/>
    <d v="2017-07-11T00:00:00"/>
    <d v="2017-07-18T00:00:00"/>
    <s v="Standard Class"/>
    <s v="KB-16240"/>
    <s v="Karen Bern"/>
    <s v="Corporate"/>
    <s v="United States"/>
    <x v="1"/>
    <x v="1"/>
    <n v="90049"/>
    <s v="West"/>
    <s v="OFF-AP-10003040"/>
    <s v="Office Supplies"/>
    <s v="Appliances"/>
    <s v="Fellowes 8 Outlet Superior Workstation Surge Protector w/o Phone/Fax/Modem Protection"/>
    <x v="4660"/>
    <n v="5"/>
    <n v="0"/>
    <n v="43.705999999999996"/>
  </r>
  <r>
    <n v="8589"/>
    <s v="CA-2015-138492"/>
    <d v="2015-05-15T00:00:00"/>
    <d v="2015-05-22T00:00:00"/>
    <s v="Standard Class"/>
    <s v="FC-14335"/>
    <s v="Fred Chung"/>
    <s v="Corporate"/>
    <s v="United States"/>
    <x v="10"/>
    <x v="9"/>
    <n v="19140"/>
    <s v="East"/>
    <s v="OFF-ST-10002583"/>
    <s v="Office Supplies"/>
    <s v="Storage"/>
    <s v="Fellowes Neat Ideas Storage Cubes"/>
    <x v="3518"/>
    <n v="2"/>
    <n v="0.2"/>
    <n v="-10.393600000000001"/>
  </r>
  <r>
    <n v="8590"/>
    <s v="CA-2017-145338"/>
    <d v="2017-01-29T00:00:00"/>
    <d v="2017-02-01T00:00:00"/>
    <s v="First Class"/>
    <s v="BD-11770"/>
    <s v="Bryan Davis"/>
    <s v="Consumer"/>
    <s v="United States"/>
    <x v="10"/>
    <x v="9"/>
    <n v="19120"/>
    <s v="East"/>
    <s v="OFF-AR-10002053"/>
    <s v="Office Supplies"/>
    <s v="Art"/>
    <s v="Premium Writing Pencils, Soft, #2 by Central Association for the Blind"/>
    <x v="411"/>
    <n v="2"/>
    <n v="0.2"/>
    <n v="0.47680000000000011"/>
  </r>
  <r>
    <n v="8591"/>
    <s v="CA-2017-126676"/>
    <d v="2017-09-29T00:00:00"/>
    <d v="2017-10-01T00:00:00"/>
    <s v="First Class"/>
    <s v="FH-14365"/>
    <s v="Fred Hopkins"/>
    <s v="Corporate"/>
    <s v="United States"/>
    <x v="337"/>
    <x v="15"/>
    <n v="11550"/>
    <s v="East"/>
    <s v="OFF-EN-10004846"/>
    <s v="Office Supplies"/>
    <s v="Envelopes"/>
    <s v="Letter or Legal Size Expandable Poly String Tie Envelopes"/>
    <x v="3373"/>
    <n v="3"/>
    <n v="0"/>
    <n v="3.9102000000000006"/>
  </r>
  <r>
    <n v="8592"/>
    <s v="CA-2017-101700"/>
    <d v="2017-04-23T00:00:00"/>
    <d v="2017-04-26T00:00:00"/>
    <s v="First Class"/>
    <s v="SO-20335"/>
    <s v="Sean O'Donnell"/>
    <s v="Consumer"/>
    <s v="United States"/>
    <x v="510"/>
    <x v="22"/>
    <n v="80634"/>
    <s v="West"/>
    <s v="OFF-EN-10003134"/>
    <s v="Office Supplies"/>
    <s v="Envelopes"/>
    <s v="Staple envelope"/>
    <x v="4061"/>
    <n v="2"/>
    <n v="0.2"/>
    <n v="7.008"/>
  </r>
  <r>
    <n v="8593"/>
    <s v="CA-2017-101700"/>
    <d v="2017-04-23T00:00:00"/>
    <d v="2017-04-26T00:00:00"/>
    <s v="First Class"/>
    <s v="SO-20335"/>
    <s v="Sean O'Donnell"/>
    <s v="Consumer"/>
    <s v="United States"/>
    <x v="510"/>
    <x v="22"/>
    <n v="80634"/>
    <s v="West"/>
    <s v="FUR-FU-10001025"/>
    <s v="Furniture"/>
    <s v="Furnishings"/>
    <s v="Eldon Imàge Series Desk Accessories, Clear"/>
    <x v="5514"/>
    <n v="3"/>
    <n v="0.2"/>
    <n v="3.3534000000000006"/>
  </r>
  <r>
    <n v="8594"/>
    <s v="CA-2017-159667"/>
    <d v="2017-11-09T00:00:00"/>
    <d v="2017-11-13T00:00:00"/>
    <s v="Standard Class"/>
    <s v="PM-19135"/>
    <s v="Peter McVee"/>
    <s v="Home Office"/>
    <s v="United States"/>
    <x v="108"/>
    <x v="2"/>
    <n v="32216"/>
    <s v="South"/>
    <s v="TEC-AC-10002567"/>
    <s v="Technology"/>
    <s v="Accessories"/>
    <s v="Logitech G602 Wireless Gaming Mouse"/>
    <x v="1837"/>
    <n v="3"/>
    <n v="0.2"/>
    <n v="38.395199999999988"/>
  </r>
  <r>
    <n v="8595"/>
    <s v="CA-2017-159667"/>
    <d v="2017-11-09T00:00:00"/>
    <d v="2017-11-13T00:00:00"/>
    <s v="Standard Class"/>
    <s v="PM-19135"/>
    <s v="Peter McVee"/>
    <s v="Home Office"/>
    <s v="United States"/>
    <x v="108"/>
    <x v="2"/>
    <n v="32216"/>
    <s v="South"/>
    <s v="TEC-PH-10004094"/>
    <s v="Technology"/>
    <s v="Phones"/>
    <s v="Motorola L703CM"/>
    <x v="5515"/>
    <n v="4"/>
    <n v="0.2"/>
    <n v="31.197999999999993"/>
  </r>
  <r>
    <n v="8596"/>
    <s v="CA-2014-111934"/>
    <d v="2014-05-05T00:00:00"/>
    <d v="2014-05-07T00:00:00"/>
    <s v="First Class"/>
    <s v="GD-14590"/>
    <s v="Giulietta Dortch"/>
    <s v="Corporate"/>
    <s v="United States"/>
    <x v="81"/>
    <x v="17"/>
    <n v="22204"/>
    <s v="South"/>
    <s v="OFF-BI-10004364"/>
    <s v="Office Supplies"/>
    <s v="Binders"/>
    <s v="Storex Dura Pro Binders"/>
    <x v="5516"/>
    <n v="2"/>
    <n v="0"/>
    <n v="5.3460000000000001"/>
  </r>
  <r>
    <n v="8597"/>
    <s v="CA-2014-111934"/>
    <d v="2014-05-05T00:00:00"/>
    <d v="2014-05-07T00:00:00"/>
    <s v="First Class"/>
    <s v="GD-14590"/>
    <s v="Giulietta Dortch"/>
    <s v="Corporate"/>
    <s v="United States"/>
    <x v="81"/>
    <x v="17"/>
    <n v="22204"/>
    <s v="South"/>
    <s v="OFF-PA-10000474"/>
    <s v="Office Supplies"/>
    <s v="Paper"/>
    <s v="Easy-staple paper"/>
    <x v="131"/>
    <n v="1"/>
    <n v="0"/>
    <n v="16.656799999999997"/>
  </r>
  <r>
    <n v="8598"/>
    <s v="US-2016-117387"/>
    <d v="2016-10-27T00:00:00"/>
    <d v="2016-10-31T00:00:00"/>
    <s v="Standard Class"/>
    <s v="PA-19060"/>
    <s v="Pete Armstrong"/>
    <s v="Home Office"/>
    <s v="United States"/>
    <x v="8"/>
    <x v="1"/>
    <n v="94122"/>
    <s v="West"/>
    <s v="OFF-BI-10004308"/>
    <s v="Office Supplies"/>
    <s v="Binders"/>
    <s v="Avery Legal 4-Ring Binder"/>
    <x v="1743"/>
    <n v="4"/>
    <n v="0.2"/>
    <n v="25.175999999999998"/>
  </r>
  <r>
    <n v="8599"/>
    <s v="CA-2014-141110"/>
    <d v="2014-11-26T00:00:00"/>
    <d v="2014-12-01T00:00:00"/>
    <s v="Standard Class"/>
    <s v="LS-17200"/>
    <s v="Luke Schmidt"/>
    <s v="Corporate"/>
    <s v="United States"/>
    <x v="201"/>
    <x v="1"/>
    <n v="93727"/>
    <s v="West"/>
    <s v="OFF-BI-10002012"/>
    <s v="Office Supplies"/>
    <s v="Binders"/>
    <s v="Wilson Jones Easy Flow II Sheet Lifters"/>
    <x v="5517"/>
    <n v="3"/>
    <n v="0.2"/>
    <n v="1.512"/>
  </r>
  <r>
    <n v="8600"/>
    <s v="CA-2014-141110"/>
    <d v="2014-11-26T00:00:00"/>
    <d v="2014-12-01T00:00:00"/>
    <s v="Standard Class"/>
    <s v="LS-17200"/>
    <s v="Luke Schmidt"/>
    <s v="Corporate"/>
    <s v="United States"/>
    <x v="201"/>
    <x v="1"/>
    <n v="93727"/>
    <s v="West"/>
    <s v="OFF-PA-10002586"/>
    <s v="Office Supplies"/>
    <s v="Paper"/>
    <s v="Xerox 1970"/>
    <x v="1830"/>
    <n v="3"/>
    <n v="0"/>
    <n v="7.0218000000000007"/>
  </r>
  <r>
    <n v="8601"/>
    <s v="CA-2014-141110"/>
    <d v="2014-11-26T00:00:00"/>
    <d v="2014-12-01T00:00:00"/>
    <s v="Standard Class"/>
    <s v="LS-17200"/>
    <s v="Luke Schmidt"/>
    <s v="Corporate"/>
    <s v="United States"/>
    <x v="201"/>
    <x v="1"/>
    <n v="93727"/>
    <s v="West"/>
    <s v="OFF-AP-10000692"/>
    <s v="Office Supplies"/>
    <s v="Appliances"/>
    <s v="Fellowes Mighty 8 Compact Surge Protector"/>
    <x v="5518"/>
    <n v="2"/>
    <n v="0"/>
    <n v="11.351200000000002"/>
  </r>
  <r>
    <n v="8602"/>
    <s v="CA-2014-141110"/>
    <d v="2014-11-26T00:00:00"/>
    <d v="2014-12-01T00:00:00"/>
    <s v="Standard Class"/>
    <s v="LS-17200"/>
    <s v="Luke Schmidt"/>
    <s v="Corporate"/>
    <s v="United States"/>
    <x v="201"/>
    <x v="1"/>
    <n v="93727"/>
    <s v="West"/>
    <s v="OFF-BI-10001553"/>
    <s v="Office Supplies"/>
    <s v="Binders"/>
    <s v="SpineVue Locking Slant-D Ring Binders by Cardinal"/>
    <x v="1775"/>
    <n v="1"/>
    <n v="0.2"/>
    <n v="2.5591999999999997"/>
  </r>
  <r>
    <n v="8603"/>
    <s v="US-2014-133949"/>
    <d v="2014-12-31T00:00:00"/>
    <d v="2014-12-31T00:00:00"/>
    <s v="Same Day"/>
    <s v="JL-15175"/>
    <s v="James Lanier"/>
    <s v="Home Office"/>
    <s v="United States"/>
    <x v="192"/>
    <x v="33"/>
    <n v="89502"/>
    <s v="West"/>
    <s v="TEC-PH-10004908"/>
    <s v="Technology"/>
    <s v="Phones"/>
    <s v="Panasonic KX TS3282W Corded phone"/>
    <x v="5519"/>
    <n v="7"/>
    <n v="0.2"/>
    <n v="59.492999999999952"/>
  </r>
  <r>
    <n v="8604"/>
    <s v="US-2016-116365"/>
    <d v="2016-01-03T00:00:00"/>
    <d v="2016-01-08T00:00:00"/>
    <s v="Standard Class"/>
    <s v="CA-12310"/>
    <s v="Christine Abelman"/>
    <s v="Corporate"/>
    <s v="United States"/>
    <x v="52"/>
    <x v="5"/>
    <n v="78207"/>
    <s v="Central"/>
    <s v="TEC-AC-10002217"/>
    <s v="Technology"/>
    <s v="Accessories"/>
    <s v="Imation Clip USB flash drive - 8 GB"/>
    <x v="5520"/>
    <n v="2"/>
    <n v="0.2"/>
    <n v="-5.2640000000000002"/>
  </r>
  <r>
    <n v="8605"/>
    <s v="US-2016-116365"/>
    <d v="2016-01-03T00:00:00"/>
    <d v="2016-01-08T00:00:00"/>
    <s v="Standard Class"/>
    <s v="CA-12310"/>
    <s v="Christine Abelman"/>
    <s v="Corporate"/>
    <s v="United States"/>
    <x v="52"/>
    <x v="5"/>
    <n v="78207"/>
    <s v="Central"/>
    <s v="TEC-AC-10002942"/>
    <s v="Technology"/>
    <s v="Accessories"/>
    <s v="WD My Passport Ultra 1TB Portable External Hard Drive"/>
    <x v="5441"/>
    <n v="3"/>
    <n v="0.2"/>
    <n v="-6.2100000000000151"/>
  </r>
  <r>
    <n v="8606"/>
    <s v="US-2016-116365"/>
    <d v="2016-01-03T00:00:00"/>
    <d v="2016-01-08T00:00:00"/>
    <s v="Standard Class"/>
    <s v="CA-12310"/>
    <s v="Christine Abelman"/>
    <s v="Corporate"/>
    <s v="United States"/>
    <x v="52"/>
    <x v="5"/>
    <n v="78207"/>
    <s v="Central"/>
    <s v="TEC-PH-10002890"/>
    <s v="Technology"/>
    <s v="Phones"/>
    <s v="AT&amp;T 17929 Lendline Telephone"/>
    <x v="2171"/>
    <n v="5"/>
    <n v="0.2"/>
    <n v="13.571999999999996"/>
  </r>
  <r>
    <n v="8607"/>
    <s v="CA-2017-162936"/>
    <d v="2017-08-18T00:00:00"/>
    <d v="2017-08-22T00:00:00"/>
    <s v="Standard Class"/>
    <s v="CM-12160"/>
    <s v="Charles McCrossin"/>
    <s v="Consumer"/>
    <s v="United States"/>
    <x v="217"/>
    <x v="31"/>
    <n v="2740"/>
    <s v="East"/>
    <s v="TEC-AC-10003614"/>
    <s v="Technology"/>
    <s v="Accessories"/>
    <s v="Verbatim 25 GB 6x Blu-ray Single Layer Recordable Disc, 10/Pack"/>
    <x v="5521"/>
    <n v="2"/>
    <n v="0"/>
    <n v="7.6493999999999982"/>
  </r>
  <r>
    <n v="8608"/>
    <s v="CA-2014-151946"/>
    <d v="2014-06-04T00:00:00"/>
    <d v="2014-06-09T00:00:00"/>
    <s v="Standard Class"/>
    <s v="BT-11440"/>
    <s v="Bobby Trafton"/>
    <s v="Consumer"/>
    <s v="United States"/>
    <x v="20"/>
    <x v="15"/>
    <n v="10035"/>
    <s v="East"/>
    <s v="FUR-FU-10002878"/>
    <s v="Furniture"/>
    <s v="Furnishings"/>
    <s v="Seth Thomas 14&quot; Day/Date Wall Clock"/>
    <x v="5522"/>
    <n v="2"/>
    <n v="0"/>
    <n v="21.075200000000002"/>
  </r>
  <r>
    <n v="8609"/>
    <s v="CA-2014-151946"/>
    <d v="2014-06-04T00:00:00"/>
    <d v="2014-06-09T00:00:00"/>
    <s v="Standard Class"/>
    <s v="BT-11440"/>
    <s v="Bobby Trafton"/>
    <s v="Consumer"/>
    <s v="United States"/>
    <x v="20"/>
    <x v="15"/>
    <n v="10035"/>
    <s v="East"/>
    <s v="OFF-AP-10001626"/>
    <s v="Office Supplies"/>
    <s v="Appliances"/>
    <s v="Commercial WindTunnel Clean Air Upright Vacuum, Replacement Belts, Filtration Bags"/>
    <x v="2560"/>
    <n v="4"/>
    <n v="0"/>
    <n v="4.0456000000000003"/>
  </r>
  <r>
    <n v="8610"/>
    <s v="CA-2014-151946"/>
    <d v="2014-06-04T00:00:00"/>
    <d v="2014-06-09T00:00:00"/>
    <s v="Standard Class"/>
    <s v="BT-11440"/>
    <s v="Bobby Trafton"/>
    <s v="Consumer"/>
    <s v="United States"/>
    <x v="20"/>
    <x v="15"/>
    <n v="10035"/>
    <s v="East"/>
    <s v="FUR-BO-10003272"/>
    <s v="Furniture"/>
    <s v="Bookcases"/>
    <s v="O'Sullivan Living Dimensions 5-Shelf Bookcases"/>
    <x v="3832"/>
    <n v="2"/>
    <n v="0.2"/>
    <n v="-44.196000000000026"/>
  </r>
  <r>
    <n v="8611"/>
    <s v="CA-2014-151946"/>
    <d v="2014-06-04T00:00:00"/>
    <d v="2014-06-09T00:00:00"/>
    <s v="Standard Class"/>
    <s v="BT-11440"/>
    <s v="Bobby Trafton"/>
    <s v="Consumer"/>
    <s v="United States"/>
    <x v="20"/>
    <x v="15"/>
    <n v="10035"/>
    <s v="East"/>
    <s v="FUR-FU-10002191"/>
    <s v="Furniture"/>
    <s v="Furnishings"/>
    <s v="G.E. Halogen Desk Lamp Bulbs"/>
    <x v="544"/>
    <n v="2"/>
    <n v="0"/>
    <n v="6.7008000000000001"/>
  </r>
  <r>
    <n v="8612"/>
    <s v="CA-2017-123624"/>
    <d v="2017-11-13T00:00:00"/>
    <d v="2017-11-17T00:00:00"/>
    <s v="Second Class"/>
    <s v="SE-20110"/>
    <s v="Sanjit Engle"/>
    <s v="Consumer"/>
    <s v="United States"/>
    <x v="475"/>
    <x v="1"/>
    <n v="93030"/>
    <s v="West"/>
    <s v="TEC-AC-10000682"/>
    <s v="Technology"/>
    <s v="Accessories"/>
    <s v="Kensington K72356US Mouse-in-a-Box USB Desktop Mouse"/>
    <x v="2076"/>
    <n v="5"/>
    <n v="0"/>
    <n v="29.032499999999999"/>
  </r>
  <r>
    <n v="8613"/>
    <s v="CA-2016-146437"/>
    <d v="2016-01-28T00:00:00"/>
    <d v="2016-02-01T00:00:00"/>
    <s v="Second Class"/>
    <s v="HG-14965"/>
    <s v="Henry Goldwyn"/>
    <s v="Corporate"/>
    <s v="United States"/>
    <x v="1"/>
    <x v="1"/>
    <n v="90036"/>
    <s v="West"/>
    <s v="OFF-AR-10000588"/>
    <s v="Office Supplies"/>
    <s v="Art"/>
    <s v="Newell 345"/>
    <x v="2010"/>
    <n v="2"/>
    <n v="0"/>
    <n v="10.316800000000001"/>
  </r>
  <r>
    <n v="8614"/>
    <s v="CA-2016-138233"/>
    <d v="2016-11-09T00:00:00"/>
    <d v="2016-11-14T00:00:00"/>
    <s v="Standard Class"/>
    <s v="PF-19165"/>
    <s v="Philip Fox"/>
    <s v="Consumer"/>
    <s v="United States"/>
    <x v="182"/>
    <x v="1"/>
    <n v="94601"/>
    <s v="West"/>
    <s v="TEC-AC-10002001"/>
    <s v="Technology"/>
    <s v="Accessories"/>
    <s v="Logitech Wireless Gaming Headset G930"/>
    <x v="651"/>
    <n v="3"/>
    <n v="0"/>
    <n v="177.58890000000002"/>
  </r>
  <r>
    <n v="8615"/>
    <s v="CA-2016-165918"/>
    <d v="2016-09-10T00:00:00"/>
    <d v="2016-09-14T00:00:00"/>
    <s v="Standard Class"/>
    <s v="BD-11770"/>
    <s v="Bryan Davis"/>
    <s v="Consumer"/>
    <s v="United States"/>
    <x v="156"/>
    <x v="4"/>
    <n v="98026"/>
    <s v="West"/>
    <s v="OFF-LA-10003720"/>
    <s v="Office Supplies"/>
    <s v="Labels"/>
    <s v="Avery 487"/>
    <x v="1576"/>
    <n v="2"/>
    <n v="0"/>
    <n v="3.4685999999999999"/>
  </r>
  <r>
    <n v="8616"/>
    <s v="CA-2016-165918"/>
    <d v="2016-09-10T00:00:00"/>
    <d v="2016-09-14T00:00:00"/>
    <s v="Standard Class"/>
    <s v="BD-11770"/>
    <s v="Bryan Davis"/>
    <s v="Consumer"/>
    <s v="United States"/>
    <x v="156"/>
    <x v="4"/>
    <n v="98026"/>
    <s v="West"/>
    <s v="OFF-BI-10004364"/>
    <s v="Office Supplies"/>
    <s v="Binders"/>
    <s v="Storex Dura Pro Binders"/>
    <x v="5523"/>
    <n v="3"/>
    <n v="0.2"/>
    <n v="4.4550000000000001"/>
  </r>
  <r>
    <n v="8617"/>
    <s v="CA-2016-165918"/>
    <d v="2016-09-10T00:00:00"/>
    <d v="2016-09-14T00:00:00"/>
    <s v="Standard Class"/>
    <s v="BD-11770"/>
    <s v="Bryan Davis"/>
    <s v="Consumer"/>
    <s v="United States"/>
    <x v="156"/>
    <x v="4"/>
    <n v="98026"/>
    <s v="West"/>
    <s v="OFF-PA-10000100"/>
    <s v="Office Supplies"/>
    <s v="Paper"/>
    <s v="Xerox 1945"/>
    <x v="2658"/>
    <n v="2"/>
    <n v="0"/>
    <n v="40.170200000000001"/>
  </r>
  <r>
    <n v="8618"/>
    <s v="CA-2016-165918"/>
    <d v="2016-09-10T00:00:00"/>
    <d v="2016-09-14T00:00:00"/>
    <s v="Standard Class"/>
    <s v="BD-11770"/>
    <s v="Bryan Davis"/>
    <s v="Consumer"/>
    <s v="United States"/>
    <x v="156"/>
    <x v="4"/>
    <n v="98026"/>
    <s v="West"/>
    <s v="OFF-BI-10004826"/>
    <s v="Office Supplies"/>
    <s v="Binders"/>
    <s v="JM Magazine Binder"/>
    <x v="5524"/>
    <n v="3"/>
    <n v="0.2"/>
    <n v="13.868400000000001"/>
  </r>
  <r>
    <n v="8619"/>
    <s v="CA-2017-117513"/>
    <d v="2017-03-03T00:00:00"/>
    <d v="2017-03-08T00:00:00"/>
    <s v="Standard Class"/>
    <s v="BT-11395"/>
    <s v="Bill Tyler"/>
    <s v="Corporate"/>
    <s v="United States"/>
    <x v="1"/>
    <x v="1"/>
    <n v="90004"/>
    <s v="West"/>
    <s v="FUR-TA-10001520"/>
    <s v="Furniture"/>
    <s v="Tables"/>
    <s v="Lesro Sheffield Collection Coffee Table, End Table, Center Table, Corner Table"/>
    <x v="3860"/>
    <n v="7"/>
    <n v="0.2"/>
    <n v="-14.987700000000061"/>
  </r>
  <r>
    <n v="8620"/>
    <s v="CA-2017-132437"/>
    <d v="2017-09-08T00:00:00"/>
    <d v="2017-09-13T00:00:00"/>
    <s v="Second Class"/>
    <s v="EM-14095"/>
    <s v="Eudokia Martin"/>
    <s v="Corporate"/>
    <s v="United States"/>
    <x v="20"/>
    <x v="15"/>
    <n v="10024"/>
    <s v="East"/>
    <s v="OFF-ST-10001031"/>
    <s v="Office Supplies"/>
    <s v="Storage"/>
    <s v="Adjustable Personal File Tote"/>
    <x v="5525"/>
    <n v="4"/>
    <n v="0"/>
    <n v="16.931200000000004"/>
  </r>
  <r>
    <n v="8621"/>
    <s v="US-2017-119319"/>
    <d v="2017-11-06T00:00:00"/>
    <d v="2017-11-09T00:00:00"/>
    <s v="Second Class"/>
    <s v="LC-17050"/>
    <s v="Liz Carlisle"/>
    <s v="Consumer"/>
    <s v="United States"/>
    <x v="61"/>
    <x v="5"/>
    <n v="75217"/>
    <s v="Central"/>
    <s v="FUR-FU-10003878"/>
    <s v="Furniture"/>
    <s v="Furnishings"/>
    <s v="Linden 10&quot; Round Wall Clock, Black"/>
    <x v="5526"/>
    <n v="5"/>
    <n v="0.6"/>
    <n v="-19.863999999999997"/>
  </r>
  <r>
    <n v="8622"/>
    <s v="CA-2017-104318"/>
    <d v="2017-05-13T00:00:00"/>
    <d v="2017-05-18T00:00:00"/>
    <s v="Standard Class"/>
    <s v="FH-14275"/>
    <s v="Frank Hawley"/>
    <s v="Corporate"/>
    <s v="United States"/>
    <x v="47"/>
    <x v="18"/>
    <n v="37064"/>
    <s v="South"/>
    <s v="OFF-AP-10000358"/>
    <s v="Office Supplies"/>
    <s v="Appliances"/>
    <s v="Fellowes Basic Home/Office Series Surge Protectors"/>
    <x v="5527"/>
    <n v="2"/>
    <n v="0.2"/>
    <n v="2.3363999999999976"/>
  </r>
  <r>
    <n v="8623"/>
    <s v="US-2016-114230"/>
    <d v="2016-11-27T00:00:00"/>
    <d v="2016-12-01T00:00:00"/>
    <s v="Standard Class"/>
    <s v="CM-12235"/>
    <s v="Chris McAfee"/>
    <s v="Consumer"/>
    <s v="United States"/>
    <x v="42"/>
    <x v="16"/>
    <n v="85023"/>
    <s v="West"/>
    <s v="OFF-ST-10000876"/>
    <s v="Office Supplies"/>
    <s v="Storage"/>
    <s v="Eldon Simplefile Box Office"/>
    <x v="5528"/>
    <n v="4"/>
    <n v="0.2"/>
    <n v="3.9808000000000003"/>
  </r>
  <r>
    <n v="8624"/>
    <s v="CA-2015-136147"/>
    <d v="2015-11-13T00:00:00"/>
    <d v="2015-11-18T00:00:00"/>
    <s v="Standard Class"/>
    <s v="FM-14380"/>
    <s v="Fred McMath"/>
    <s v="Consumer"/>
    <s v="United States"/>
    <x v="100"/>
    <x v="2"/>
    <n v="33178"/>
    <s v="South"/>
    <s v="OFF-BI-10004224"/>
    <s v="Office Supplies"/>
    <s v="Binders"/>
    <s v="Catalog Binders with Expanding Posts"/>
    <x v="1444"/>
    <n v="6"/>
    <n v="0.7"/>
    <n v="-100.91999999999999"/>
  </r>
  <r>
    <n v="8625"/>
    <s v="CA-2015-136147"/>
    <d v="2015-11-13T00:00:00"/>
    <d v="2015-11-18T00:00:00"/>
    <s v="Standard Class"/>
    <s v="FM-14380"/>
    <s v="Fred McMath"/>
    <s v="Consumer"/>
    <s v="United States"/>
    <x v="100"/>
    <x v="2"/>
    <n v="33178"/>
    <s v="South"/>
    <s v="TEC-AC-10004568"/>
    <s v="Technology"/>
    <s v="Accessories"/>
    <s v="Maxell LTO Ultrium - 800 GB"/>
    <x v="1375"/>
    <n v="5"/>
    <n v="0.2"/>
    <n v="-1.3995000000000104"/>
  </r>
  <r>
    <n v="8626"/>
    <s v="CA-2015-156118"/>
    <d v="2015-12-08T00:00:00"/>
    <d v="2015-12-12T00:00:00"/>
    <s v="Standard Class"/>
    <s v="HG-14965"/>
    <s v="Henry Goldwyn"/>
    <s v="Corporate"/>
    <s v="United States"/>
    <x v="77"/>
    <x v="22"/>
    <n v="80906"/>
    <s v="West"/>
    <s v="OFF-PA-10000533"/>
    <s v="Office Supplies"/>
    <s v="Paper"/>
    <s v="Southworth Parchment Paper &amp; Envelopes"/>
    <x v="937"/>
    <n v="3"/>
    <n v="0.2"/>
    <n v="5.1011999999999995"/>
  </r>
  <r>
    <n v="8627"/>
    <s v="CA-2015-164084"/>
    <d v="2015-09-07T00:00:00"/>
    <d v="2015-09-12T00:00:00"/>
    <s v="Standard Class"/>
    <s v="AG-10525"/>
    <s v="Andy Gerbode"/>
    <s v="Corporate"/>
    <s v="United States"/>
    <x v="20"/>
    <x v="15"/>
    <n v="10011"/>
    <s v="East"/>
    <s v="OFF-ST-10003638"/>
    <s v="Office Supplies"/>
    <s v="Storage"/>
    <s v="Mobile Personal File Cube"/>
    <x v="3824"/>
    <n v="3"/>
    <n v="0"/>
    <n v="18.970199999999998"/>
  </r>
  <r>
    <n v="8628"/>
    <s v="CA-2015-164084"/>
    <d v="2015-09-07T00:00:00"/>
    <d v="2015-09-12T00:00:00"/>
    <s v="Standard Class"/>
    <s v="AG-10525"/>
    <s v="Andy Gerbode"/>
    <s v="Corporate"/>
    <s v="United States"/>
    <x v="20"/>
    <x v="15"/>
    <n v="10011"/>
    <s v="East"/>
    <s v="TEC-AC-10002305"/>
    <s v="Technology"/>
    <s v="Accessories"/>
    <s v="KeyTronic E03601U1 - Keyboard - Beige"/>
    <x v="2597"/>
    <n v="5"/>
    <n v="0"/>
    <n v="16.199999999999992"/>
  </r>
  <r>
    <n v="8629"/>
    <s v="CA-2015-164084"/>
    <d v="2015-09-07T00:00:00"/>
    <d v="2015-09-12T00:00:00"/>
    <s v="Standard Class"/>
    <s v="AG-10525"/>
    <s v="Andy Gerbode"/>
    <s v="Corporate"/>
    <s v="United States"/>
    <x v="20"/>
    <x v="15"/>
    <n v="10011"/>
    <s v="East"/>
    <s v="OFF-BI-10000605"/>
    <s v="Office Supplies"/>
    <s v="Binders"/>
    <s v="Acco Pressboard Covers with Storage Hooks, 9 1/2&quot; x 11&quot;, Executive Red"/>
    <x v="861"/>
    <n v="2"/>
    <n v="0.2"/>
    <n v="2.0573999999999995"/>
  </r>
  <r>
    <n v="8630"/>
    <s v="CA-2015-164084"/>
    <d v="2015-09-07T00:00:00"/>
    <d v="2015-09-12T00:00:00"/>
    <s v="Standard Class"/>
    <s v="AG-10525"/>
    <s v="Andy Gerbode"/>
    <s v="Corporate"/>
    <s v="United States"/>
    <x v="20"/>
    <x v="15"/>
    <n v="10011"/>
    <s v="East"/>
    <s v="FUR-TA-10003569"/>
    <s v="Furniture"/>
    <s v="Tables"/>
    <s v="Bretford CR8500 Series Meeting Room Furniture"/>
    <x v="5529"/>
    <n v="2"/>
    <n v="0.4"/>
    <n v="-120.29400000000004"/>
  </r>
  <r>
    <n v="8631"/>
    <s v="CA-2015-164084"/>
    <d v="2015-09-07T00:00:00"/>
    <d v="2015-09-12T00:00:00"/>
    <s v="Standard Class"/>
    <s v="AG-10525"/>
    <s v="Andy Gerbode"/>
    <s v="Corporate"/>
    <s v="United States"/>
    <x v="20"/>
    <x v="15"/>
    <n v="10011"/>
    <s v="East"/>
    <s v="OFF-FA-10003059"/>
    <s v="Office Supplies"/>
    <s v="Fasteners"/>
    <s v="Assorted Color Push Pins"/>
    <x v="5530"/>
    <n v="4"/>
    <n v="0"/>
    <n v="2.3891999999999998"/>
  </r>
  <r>
    <n v="8632"/>
    <s v="CA-2016-107783"/>
    <d v="2016-07-28T00:00:00"/>
    <d v="2016-07-29T00:00:00"/>
    <s v="First Class"/>
    <s v="OT-18730"/>
    <s v="Olvera Toch"/>
    <s v="Consumer"/>
    <s v="United States"/>
    <x v="437"/>
    <x v="9"/>
    <n v="18018"/>
    <s v="East"/>
    <s v="FUR-BO-10004409"/>
    <s v="Furniture"/>
    <s v="Bookcases"/>
    <s v="Safco Value Mate Series Steel Bookcases, Baked Enamel Finish on Steel, Gray"/>
    <x v="5531"/>
    <n v="5"/>
    <n v="0.5"/>
    <n v="-78.078000000000003"/>
  </r>
  <r>
    <n v="8633"/>
    <s v="CA-2016-107783"/>
    <d v="2016-07-28T00:00:00"/>
    <d v="2016-07-29T00:00:00"/>
    <s v="First Class"/>
    <s v="OT-18730"/>
    <s v="Olvera Toch"/>
    <s v="Consumer"/>
    <s v="United States"/>
    <x v="437"/>
    <x v="9"/>
    <n v="18018"/>
    <s v="East"/>
    <s v="OFF-BI-10000545"/>
    <s v="Office Supplies"/>
    <s v="Binders"/>
    <s v="GBC Ibimaster 500 Manual ProClick Binding System"/>
    <x v="5341"/>
    <n v="6"/>
    <n v="0.7"/>
    <n v="-913.17599999999993"/>
  </r>
  <r>
    <n v="8634"/>
    <s v="CA-2016-107783"/>
    <d v="2016-07-28T00:00:00"/>
    <d v="2016-07-29T00:00:00"/>
    <s v="First Class"/>
    <s v="OT-18730"/>
    <s v="Olvera Toch"/>
    <s v="Consumer"/>
    <s v="United States"/>
    <x v="437"/>
    <x v="9"/>
    <n v="18018"/>
    <s v="East"/>
    <s v="OFF-AP-10004052"/>
    <s v="Office Supplies"/>
    <s v="Appliances"/>
    <s v="Hoover Replacement Belts For Soft Guard &amp; Commercial Ltweight Upright Vacs, 2/Pk"/>
    <x v="5408"/>
    <n v="3"/>
    <n v="0.2"/>
    <n v="0.7110000000000003"/>
  </r>
  <r>
    <n v="8635"/>
    <s v="CA-2017-159793"/>
    <d v="2017-08-25T00:00:00"/>
    <d v="2017-08-29T00:00:00"/>
    <s v="Standard Class"/>
    <s v="SV-20365"/>
    <s v="Seth Vernon"/>
    <s v="Consumer"/>
    <s v="United States"/>
    <x v="10"/>
    <x v="9"/>
    <n v="19140"/>
    <s v="East"/>
    <s v="FUR-BO-10001798"/>
    <s v="Furniture"/>
    <s v="Bookcases"/>
    <s v="Bush Somerset Collection Bookcase"/>
    <x v="5532"/>
    <n v="2"/>
    <n v="0.5"/>
    <n v="-89.066399999999987"/>
  </r>
  <r>
    <n v="8636"/>
    <s v="CA-2014-160094"/>
    <d v="2014-04-30T00:00:00"/>
    <d v="2014-05-02T00:00:00"/>
    <s v="First Class"/>
    <s v="JM-16195"/>
    <s v="Justin MacKendrick"/>
    <s v="Consumer"/>
    <s v="United States"/>
    <x v="103"/>
    <x v="0"/>
    <n v="40214"/>
    <s v="South"/>
    <s v="OFF-AR-10004010"/>
    <s v="Office Supplies"/>
    <s v="Art"/>
    <s v="Hunt Boston Vacuum Mount KS Pencil Sharpener"/>
    <x v="5368"/>
    <n v="5"/>
    <n v="0"/>
    <n v="45.487000000000002"/>
  </r>
  <r>
    <n v="8637"/>
    <s v="CA-2014-160094"/>
    <d v="2014-04-30T00:00:00"/>
    <d v="2014-05-02T00:00:00"/>
    <s v="First Class"/>
    <s v="JM-16195"/>
    <s v="Justin MacKendrick"/>
    <s v="Consumer"/>
    <s v="United States"/>
    <x v="103"/>
    <x v="0"/>
    <n v="40214"/>
    <s v="South"/>
    <s v="OFF-ST-10000585"/>
    <s v="Office Supplies"/>
    <s v="Storage"/>
    <s v="Economy Rollaway Files"/>
    <x v="5533"/>
    <n v="5"/>
    <n v="0"/>
    <n v="214.76"/>
  </r>
  <r>
    <n v="8638"/>
    <s v="CA-2017-151281"/>
    <d v="2017-04-27T00:00:00"/>
    <d v="2017-05-02T00:00:00"/>
    <s v="Standard Class"/>
    <s v="HM-14980"/>
    <s v="Henry MacAllister"/>
    <s v="Consumer"/>
    <s v="United States"/>
    <x v="4"/>
    <x v="4"/>
    <n v="98105"/>
    <s v="West"/>
    <s v="FUR-FU-10000397"/>
    <s v="Furniture"/>
    <s v="Furnishings"/>
    <s v="Luxo Economy Swing Arm Lamp"/>
    <x v="5534"/>
    <n v="7"/>
    <n v="0"/>
    <n v="39.082400000000007"/>
  </r>
  <r>
    <n v="8639"/>
    <s v="CA-2017-118346"/>
    <d v="2017-07-23T00:00:00"/>
    <d v="2017-07-24T00:00:00"/>
    <s v="First Class"/>
    <s v="PO-19180"/>
    <s v="Philisse Overcash"/>
    <s v="Home Office"/>
    <s v="United States"/>
    <x v="249"/>
    <x v="6"/>
    <n v="53142"/>
    <s v="Central"/>
    <s v="TEC-AC-10000736"/>
    <s v="Technology"/>
    <s v="Accessories"/>
    <s v="Logitech G600 MMO Gaming Mouse"/>
    <x v="4516"/>
    <n v="5"/>
    <n v="0"/>
    <n v="143.982"/>
  </r>
  <r>
    <n v="8640"/>
    <s v="CA-2014-129819"/>
    <d v="2014-12-13T00:00:00"/>
    <d v="2014-12-15T00:00:00"/>
    <s v="Second Class"/>
    <s v="KC-16675"/>
    <s v="Kimberly Carter"/>
    <s v="Corporate"/>
    <s v="United States"/>
    <x v="0"/>
    <x v="0"/>
    <n v="42420"/>
    <s v="South"/>
    <s v="OFF-BI-10004970"/>
    <s v="Office Supplies"/>
    <s v="Binders"/>
    <s v="ACCOHIDE 3-Ring Binder, Blue, 1&quot;"/>
    <x v="714"/>
    <n v="3"/>
    <n v="0"/>
    <n v="5.8232999999999997"/>
  </r>
  <r>
    <n v="8641"/>
    <s v="US-2017-148551"/>
    <d v="2017-01-12T00:00:00"/>
    <d v="2017-01-16T00:00:00"/>
    <s v="Standard Class"/>
    <s v="DB-13120"/>
    <s v="David Bremer"/>
    <s v="Corporate"/>
    <s v="United States"/>
    <x v="61"/>
    <x v="5"/>
    <n v="75217"/>
    <s v="Central"/>
    <s v="OFF-BI-10000545"/>
    <s v="Office Supplies"/>
    <s v="Binders"/>
    <s v="GBC Ibimaster 500 Manual ProClick Binding System"/>
    <x v="5535"/>
    <n v="5"/>
    <n v="0.8"/>
    <n v="-1141.47"/>
  </r>
  <r>
    <n v="8642"/>
    <s v="CA-2017-147767"/>
    <d v="2017-12-02T00:00:00"/>
    <d v="2017-12-02T00:00:00"/>
    <s v="Same Day"/>
    <s v="SV-20935"/>
    <s v="Susan Vittorini"/>
    <s v="Consumer"/>
    <s v="United States"/>
    <x v="97"/>
    <x v="16"/>
    <n v="85345"/>
    <s v="West"/>
    <s v="OFF-BI-10001670"/>
    <s v="Office Supplies"/>
    <s v="Binders"/>
    <s v="Vinyl Sectional Post Binders"/>
    <x v="5536"/>
    <n v="6"/>
    <n v="0.7"/>
    <n v="-45.239999999999995"/>
  </r>
  <r>
    <n v="8643"/>
    <s v="CA-2015-108259"/>
    <d v="2015-11-08T00:00:00"/>
    <d v="2015-11-15T00:00:00"/>
    <s v="Standard Class"/>
    <s v="NS-18640"/>
    <s v="Noel Staavos"/>
    <s v="Corporate"/>
    <s v="United States"/>
    <x v="108"/>
    <x v="3"/>
    <n v="28540"/>
    <s v="South"/>
    <s v="OFF-FA-10000624"/>
    <s v="Office Supplies"/>
    <s v="Fasteners"/>
    <s v="OIC Binder Clips"/>
    <x v="5305"/>
    <n v="11"/>
    <n v="0.2"/>
    <n v="11.814"/>
  </r>
  <r>
    <n v="8644"/>
    <s v="CA-2015-108259"/>
    <d v="2015-11-08T00:00:00"/>
    <d v="2015-11-15T00:00:00"/>
    <s v="Standard Class"/>
    <s v="NS-18640"/>
    <s v="Noel Staavos"/>
    <s v="Corporate"/>
    <s v="United States"/>
    <x v="108"/>
    <x v="3"/>
    <n v="28540"/>
    <s v="South"/>
    <s v="OFF-LA-10002945"/>
    <s v="Office Supplies"/>
    <s v="Labels"/>
    <s v="Permanent Self-Adhesive File Folder Labels for Typewriters, 1 1/8 x 3 1/2, White"/>
    <x v="1325"/>
    <n v="1"/>
    <n v="0.2"/>
    <n v="1.6379999999999997"/>
  </r>
  <r>
    <n v="8645"/>
    <s v="CA-2015-108259"/>
    <d v="2015-11-08T00:00:00"/>
    <d v="2015-11-15T00:00:00"/>
    <s v="Standard Class"/>
    <s v="NS-18640"/>
    <s v="Noel Staavos"/>
    <s v="Corporate"/>
    <s v="United States"/>
    <x v="108"/>
    <x v="3"/>
    <n v="28540"/>
    <s v="South"/>
    <s v="OFF-BI-10000315"/>
    <s v="Office Supplies"/>
    <s v="Binders"/>
    <s v="Poly Designer Cover &amp; Back"/>
    <x v="5537"/>
    <n v="7"/>
    <n v="0.7"/>
    <n v="-29.244599999999991"/>
  </r>
  <r>
    <n v="8646"/>
    <s v="CA-2015-108259"/>
    <d v="2015-11-08T00:00:00"/>
    <d v="2015-11-15T00:00:00"/>
    <s v="Standard Class"/>
    <s v="NS-18640"/>
    <s v="Noel Staavos"/>
    <s v="Corporate"/>
    <s v="United States"/>
    <x v="108"/>
    <x v="3"/>
    <n v="28540"/>
    <s v="South"/>
    <s v="FUR-FU-10000023"/>
    <s v="Furniture"/>
    <s v="Furnishings"/>
    <s v="Eldon Wave Desk Accessories"/>
    <x v="5364"/>
    <n v="1"/>
    <n v="0.2"/>
    <n v="1.4136000000000002"/>
  </r>
  <r>
    <n v="8647"/>
    <s v="CA-2016-113341"/>
    <d v="2016-11-25T00:00:00"/>
    <d v="2016-11-29T00:00:00"/>
    <s v="Standard Class"/>
    <s v="MH-17455"/>
    <s v="Mark Hamilton"/>
    <s v="Consumer"/>
    <s v="United States"/>
    <x v="1"/>
    <x v="1"/>
    <n v="90032"/>
    <s v="West"/>
    <s v="FUR-CH-10004698"/>
    <s v="Furniture"/>
    <s v="Chairs"/>
    <s v="Padded Folding Chairs, Black, 4/Carton"/>
    <x v="4934"/>
    <n v="3"/>
    <n v="0.2"/>
    <n v="19.435200000000009"/>
  </r>
  <r>
    <n v="8648"/>
    <s v="US-2015-131842"/>
    <d v="2015-12-05T00:00:00"/>
    <d v="2015-12-08T00:00:00"/>
    <s v="First Class"/>
    <s v="RR-19525"/>
    <s v="Rick Reed"/>
    <s v="Corporate"/>
    <s v="United States"/>
    <x v="316"/>
    <x v="18"/>
    <n v="37211"/>
    <s v="South"/>
    <s v="FUR-CH-10004477"/>
    <s v="Furniture"/>
    <s v="Chairs"/>
    <s v="Global Push Button Manager's Chair, Indigo"/>
    <x v="5538"/>
    <n v="2"/>
    <n v="0.2"/>
    <n v="10.960199999999993"/>
  </r>
  <r>
    <n v="8649"/>
    <s v="CA-2016-164574"/>
    <d v="2016-07-29T00:00:00"/>
    <d v="2016-08-03T00:00:00"/>
    <s v="Standard Class"/>
    <s v="RH-19555"/>
    <s v="Ritsa Hightower"/>
    <s v="Consumer"/>
    <s v="United States"/>
    <x v="35"/>
    <x v="3"/>
    <n v="28205"/>
    <s v="South"/>
    <s v="OFF-ST-10003816"/>
    <s v="Office Supplies"/>
    <s v="Storage"/>
    <s v="Fellowes High-Stak Drawer Files"/>
    <x v="3327"/>
    <n v="5"/>
    <n v="0.2"/>
    <n v="26.428499999999957"/>
  </r>
  <r>
    <n v="8650"/>
    <s v="CA-2016-164574"/>
    <d v="2016-07-29T00:00:00"/>
    <d v="2016-08-03T00:00:00"/>
    <s v="Standard Class"/>
    <s v="RH-19555"/>
    <s v="Ritsa Hightower"/>
    <s v="Consumer"/>
    <s v="United States"/>
    <x v="35"/>
    <x v="3"/>
    <n v="28205"/>
    <s v="South"/>
    <s v="OFF-BI-10002429"/>
    <s v="Office Supplies"/>
    <s v="Binders"/>
    <s v="Premier Elliptical Ring Binder, Black"/>
    <x v="5539"/>
    <n v="3"/>
    <n v="0.7"/>
    <n v="-20.090399999999995"/>
  </r>
  <r>
    <n v="8651"/>
    <s v="CA-2014-142769"/>
    <d v="2014-09-13T00:00:00"/>
    <d v="2014-09-13T00:00:00"/>
    <s v="Same Day"/>
    <s v="RP-19390"/>
    <s v="Resi Pölking"/>
    <s v="Consumer"/>
    <s v="United States"/>
    <x v="4"/>
    <x v="4"/>
    <n v="98103"/>
    <s v="West"/>
    <s v="OFF-FA-10000840"/>
    <s v="Office Supplies"/>
    <s v="Fasteners"/>
    <s v="OIC Thumb-Tacks"/>
    <x v="5540"/>
    <n v="5"/>
    <n v="0"/>
    <n v="2.6789999999999998"/>
  </r>
  <r>
    <n v="8652"/>
    <s v="CA-2014-142769"/>
    <d v="2014-09-13T00:00:00"/>
    <d v="2014-09-13T00:00:00"/>
    <s v="Same Day"/>
    <s v="RP-19390"/>
    <s v="Resi Pölking"/>
    <s v="Consumer"/>
    <s v="United States"/>
    <x v="4"/>
    <x v="4"/>
    <n v="98103"/>
    <s v="West"/>
    <s v="FUR-FU-10001918"/>
    <s v="Furniture"/>
    <s v="Furnishings"/>
    <s v="C-Line Cubicle Keepers Polyproplyene Holder With Velcro Backings"/>
    <x v="5541"/>
    <n v="3"/>
    <n v="0"/>
    <n v="5.5341000000000014"/>
  </r>
  <r>
    <n v="8653"/>
    <s v="CA-2014-142769"/>
    <d v="2014-09-13T00:00:00"/>
    <d v="2014-09-13T00:00:00"/>
    <s v="Same Day"/>
    <s v="RP-19390"/>
    <s v="Resi Pölking"/>
    <s v="Consumer"/>
    <s v="United States"/>
    <x v="4"/>
    <x v="4"/>
    <n v="98103"/>
    <s v="West"/>
    <s v="OFF-SU-10001574"/>
    <s v="Office Supplies"/>
    <s v="Supplies"/>
    <s v="Acme Value Line Scissors"/>
    <x v="549"/>
    <n v="2"/>
    <n v="0"/>
    <n v="2.1899999999999995"/>
  </r>
  <r>
    <n v="8654"/>
    <s v="CA-2014-142769"/>
    <d v="2014-09-13T00:00:00"/>
    <d v="2014-09-13T00:00:00"/>
    <s v="Same Day"/>
    <s v="RP-19390"/>
    <s v="Resi Pölking"/>
    <s v="Consumer"/>
    <s v="United States"/>
    <x v="4"/>
    <x v="4"/>
    <n v="98103"/>
    <s v="West"/>
    <s v="TEC-AC-10001606"/>
    <s v="Technology"/>
    <s v="Accessories"/>
    <s v="Logitech Wireless Performance Mouse MX for PC and Mac"/>
    <x v="1664"/>
    <n v="2"/>
    <n v="0"/>
    <n v="75.992400000000004"/>
  </r>
  <r>
    <n v="8655"/>
    <s v="CA-2014-142769"/>
    <d v="2014-09-13T00:00:00"/>
    <d v="2014-09-13T00:00:00"/>
    <s v="Same Day"/>
    <s v="RP-19390"/>
    <s v="Resi Pölking"/>
    <s v="Consumer"/>
    <s v="United States"/>
    <x v="4"/>
    <x v="4"/>
    <n v="98103"/>
    <s v="West"/>
    <s v="TEC-AC-10003399"/>
    <s v="Technology"/>
    <s v="Accessories"/>
    <s v="Memorex Mini Travel Drive 64 GB USB 2.0 Flash Drive"/>
    <x v="5542"/>
    <n v="4"/>
    <n v="0"/>
    <n v="60.883200000000002"/>
  </r>
  <r>
    <n v="8656"/>
    <s v="CA-2014-142769"/>
    <d v="2014-09-13T00:00:00"/>
    <d v="2014-09-13T00:00:00"/>
    <s v="Same Day"/>
    <s v="RP-19390"/>
    <s v="Resi Pölking"/>
    <s v="Consumer"/>
    <s v="United States"/>
    <x v="4"/>
    <x v="4"/>
    <n v="98103"/>
    <s v="West"/>
    <s v="TEC-AC-10000865"/>
    <s v="Technology"/>
    <s v="Accessories"/>
    <s v="WD My Passport Ultra 500GB Portable External Hard Drive"/>
    <x v="5543"/>
    <n v="2"/>
    <n v="0"/>
    <n v="20.059999999999988"/>
  </r>
  <r>
    <n v="8657"/>
    <s v="CA-2014-142769"/>
    <d v="2014-09-13T00:00:00"/>
    <d v="2014-09-13T00:00:00"/>
    <s v="Same Day"/>
    <s v="RP-19390"/>
    <s v="Resi Pölking"/>
    <s v="Consumer"/>
    <s v="United States"/>
    <x v="4"/>
    <x v="4"/>
    <n v="98103"/>
    <s v="West"/>
    <s v="OFF-PA-10002923"/>
    <s v="Office Supplies"/>
    <s v="Paper"/>
    <s v="Xerox 1942"/>
    <x v="1553"/>
    <n v="1"/>
    <n v="0"/>
    <n v="24.47"/>
  </r>
  <r>
    <n v="8658"/>
    <s v="CA-2014-142769"/>
    <d v="2014-09-13T00:00:00"/>
    <d v="2014-09-13T00:00:00"/>
    <s v="Same Day"/>
    <s v="RP-19390"/>
    <s v="Resi Pölking"/>
    <s v="Consumer"/>
    <s v="United States"/>
    <x v="4"/>
    <x v="4"/>
    <n v="98103"/>
    <s v="West"/>
    <s v="OFF-AP-10004785"/>
    <s v="Office Supplies"/>
    <s v="Appliances"/>
    <s v="Holmes Replacement Filter for HEPA Air Cleaner, Medium Room"/>
    <x v="5544"/>
    <n v="2"/>
    <n v="0"/>
    <n v="9.743800000000002"/>
  </r>
  <r>
    <n v="8659"/>
    <s v="CA-2016-168361"/>
    <d v="2016-06-21T00:00:00"/>
    <d v="2016-06-25T00:00:00"/>
    <s v="Standard Class"/>
    <s v="KB-16600"/>
    <s v="Ken Brennan"/>
    <s v="Corporate"/>
    <s v="United States"/>
    <x v="22"/>
    <x v="10"/>
    <n v="60623"/>
    <s v="Central"/>
    <s v="OFF-BI-10003727"/>
    <s v="Office Supplies"/>
    <s v="Binders"/>
    <s v="Avery Durable Slant Ring Binders With Label Holder"/>
    <x v="5545"/>
    <n v="1"/>
    <n v="0.8"/>
    <n v="-1.3376000000000001"/>
  </r>
  <r>
    <n v="8660"/>
    <s v="CA-2016-153185"/>
    <d v="2016-09-03T00:00:00"/>
    <d v="2016-09-08T00:00:00"/>
    <s v="Standard Class"/>
    <s v="MH-17620"/>
    <s v="Matt Hagelstein"/>
    <s v="Corporate"/>
    <s v="United States"/>
    <x v="74"/>
    <x v="24"/>
    <n v="45231"/>
    <s v="East"/>
    <s v="OFF-PA-10002246"/>
    <s v="Office Supplies"/>
    <s v="Paper"/>
    <s v="Wirebound Four 2-3/4 x 5 Forms per Page, 400 Sets per Book"/>
    <x v="2733"/>
    <n v="6"/>
    <n v="0.2"/>
    <n v="11.223000000000001"/>
  </r>
  <r>
    <n v="8661"/>
    <s v="CA-2017-124765"/>
    <d v="2017-11-25T00:00:00"/>
    <d v="2017-11-30T00:00:00"/>
    <s v="Standard Class"/>
    <s v="HZ-14950"/>
    <s v="Henia Zydlo"/>
    <s v="Consumer"/>
    <s v="United States"/>
    <x v="2"/>
    <x v="2"/>
    <n v="33311"/>
    <s v="South"/>
    <s v="FUR-BO-10003965"/>
    <s v="Furniture"/>
    <s v="Bookcases"/>
    <s v="O'Sullivan Manor Hill 2-Door Library in Brianna Oak"/>
    <x v="1937"/>
    <n v="5"/>
    <n v="0.2"/>
    <n v="-81.440999999999946"/>
  </r>
  <r>
    <n v="8662"/>
    <s v="CA-2015-131856"/>
    <d v="2015-05-12T00:00:00"/>
    <d v="2015-05-17T00:00:00"/>
    <s v="Standard Class"/>
    <s v="JG-15160"/>
    <s v="James Galang"/>
    <s v="Consumer"/>
    <s v="United States"/>
    <x v="12"/>
    <x v="5"/>
    <n v="77041"/>
    <s v="Central"/>
    <s v="FUR-FU-10000175"/>
    <s v="Furniture"/>
    <s v="Furnishings"/>
    <s v="DAX Wood Document Frame."/>
    <x v="5546"/>
    <n v="4"/>
    <n v="0.6"/>
    <n v="-15.9268"/>
  </r>
  <r>
    <n v="8663"/>
    <s v="CA-2015-131856"/>
    <d v="2015-05-12T00:00:00"/>
    <d v="2015-05-17T00:00:00"/>
    <s v="Standard Class"/>
    <s v="JG-15160"/>
    <s v="James Galang"/>
    <s v="Consumer"/>
    <s v="United States"/>
    <x v="12"/>
    <x v="5"/>
    <n v="77041"/>
    <s v="Central"/>
    <s v="TEC-PH-10001336"/>
    <s v="Technology"/>
    <s v="Phones"/>
    <s v="Digium D40 VoIP phone"/>
    <x v="5547"/>
    <n v="6"/>
    <n v="0.2"/>
    <n v="69.654599999999988"/>
  </r>
  <r>
    <n v="8664"/>
    <s v="CA-2015-131856"/>
    <d v="2015-05-12T00:00:00"/>
    <d v="2015-05-17T00:00:00"/>
    <s v="Standard Class"/>
    <s v="JG-15160"/>
    <s v="James Galang"/>
    <s v="Consumer"/>
    <s v="United States"/>
    <x v="12"/>
    <x v="5"/>
    <n v="77041"/>
    <s v="Central"/>
    <s v="OFF-PA-10001954"/>
    <s v="Office Supplies"/>
    <s v="Paper"/>
    <s v="Xerox 1964"/>
    <x v="5548"/>
    <n v="7"/>
    <n v="0.2"/>
    <n v="41.568799999999996"/>
  </r>
  <r>
    <n v="8665"/>
    <s v="CA-2017-126634"/>
    <d v="2017-03-30T00:00:00"/>
    <d v="2017-04-01T00:00:00"/>
    <s v="Second Class"/>
    <s v="AB-10165"/>
    <s v="Alan Barnes"/>
    <s v="Consumer"/>
    <s v="United States"/>
    <x v="80"/>
    <x v="1"/>
    <n v="90712"/>
    <s v="West"/>
    <s v="FUR-FU-10004973"/>
    <s v="Furniture"/>
    <s v="Furnishings"/>
    <s v="Flat Face Poster Frame"/>
    <x v="5549"/>
    <n v="5"/>
    <n v="0"/>
    <n v="39.564000000000007"/>
  </r>
  <r>
    <n v="8666"/>
    <s v="CA-2016-118500"/>
    <d v="2016-11-17T00:00:00"/>
    <d v="2016-11-18T00:00:00"/>
    <s v="First Class"/>
    <s v="HJ-14875"/>
    <s v="Heather Jas"/>
    <s v="Home Office"/>
    <s v="United States"/>
    <x v="8"/>
    <x v="1"/>
    <n v="94122"/>
    <s v="West"/>
    <s v="OFF-SU-10004231"/>
    <s v="Office Supplies"/>
    <s v="Supplies"/>
    <s v="Acme Tagit Stainless Steel Antibacterial Scissors"/>
    <x v="5550"/>
    <n v="5"/>
    <n v="0"/>
    <n v="13.365"/>
  </r>
  <r>
    <n v="8667"/>
    <s v="CA-2016-163951"/>
    <d v="2016-12-30T00:00:00"/>
    <d v="2017-01-02T00:00:00"/>
    <s v="First Class"/>
    <s v="CJ-11875"/>
    <s v="Carl Jackson"/>
    <s v="Corporate"/>
    <s v="United States"/>
    <x v="10"/>
    <x v="9"/>
    <n v="19140"/>
    <s v="East"/>
    <s v="OFF-AR-10004269"/>
    <s v="Office Supplies"/>
    <s v="Art"/>
    <s v="Newell 31"/>
    <x v="1053"/>
    <n v="5"/>
    <n v="0.2"/>
    <n v="1.6519999999999992"/>
  </r>
  <r>
    <n v="8668"/>
    <s v="CA-2016-149916"/>
    <d v="2016-12-22T00:00:00"/>
    <d v="2016-12-24T00:00:00"/>
    <s v="Second Class"/>
    <s v="ED-13885"/>
    <s v="Emily Ducich"/>
    <s v="Home Office"/>
    <s v="United States"/>
    <x v="4"/>
    <x v="4"/>
    <n v="98115"/>
    <s v="West"/>
    <s v="OFF-BI-10004002"/>
    <s v="Office Supplies"/>
    <s v="Binders"/>
    <s v="Wilson Jones International Size A4 Ring Binders"/>
    <x v="2444"/>
    <n v="4"/>
    <n v="0.2"/>
    <n v="19.375999999999998"/>
  </r>
  <r>
    <n v="8669"/>
    <s v="CA-2016-149916"/>
    <d v="2016-12-22T00:00:00"/>
    <d v="2016-12-24T00:00:00"/>
    <s v="Second Class"/>
    <s v="ED-13885"/>
    <s v="Emily Ducich"/>
    <s v="Home Office"/>
    <s v="United States"/>
    <x v="4"/>
    <x v="4"/>
    <n v="98115"/>
    <s v="West"/>
    <s v="TEC-MA-10000752"/>
    <s v="Technology"/>
    <s v="Machines"/>
    <s v="Texas Instrument TI-15 Fraction Calculator"/>
    <x v="1057"/>
    <n v="1"/>
    <n v="0.2"/>
    <n v="3.7569999999999992"/>
  </r>
  <r>
    <n v="8670"/>
    <s v="CA-2015-158918"/>
    <d v="2015-12-20T00:00:00"/>
    <d v="2015-12-25T00:00:00"/>
    <s v="Second Class"/>
    <s v="AI-10855"/>
    <s v="Arianne Irving"/>
    <s v="Consumer"/>
    <s v="United States"/>
    <x v="1"/>
    <x v="1"/>
    <n v="90036"/>
    <s v="West"/>
    <s v="OFF-PA-10004947"/>
    <s v="Office Supplies"/>
    <s v="Paper"/>
    <s v="Easy-staple paper"/>
    <x v="860"/>
    <n v="4"/>
    <n v="0"/>
    <n v="7.7039999999999988"/>
  </r>
  <r>
    <n v="8671"/>
    <s v="US-2014-159611"/>
    <d v="2014-12-27T00:00:00"/>
    <d v="2015-01-01T00:00:00"/>
    <s v="Second Class"/>
    <s v="KB-16315"/>
    <s v="Karl Braun"/>
    <s v="Consumer"/>
    <s v="United States"/>
    <x v="138"/>
    <x v="24"/>
    <n v="44105"/>
    <s v="East"/>
    <s v="FUR-FU-10004904"/>
    <s v="Furniture"/>
    <s v="Furnishings"/>
    <s v="Eldon &quot;L&quot; Workstation Diamond Chairmat"/>
    <x v="5551"/>
    <n v="3"/>
    <n v="0.2"/>
    <n v="-18.23520000000002"/>
  </r>
  <r>
    <n v="8672"/>
    <s v="US-2014-159611"/>
    <d v="2014-12-27T00:00:00"/>
    <d v="2015-01-01T00:00:00"/>
    <s v="Second Class"/>
    <s v="KB-16315"/>
    <s v="Karl Braun"/>
    <s v="Consumer"/>
    <s v="United States"/>
    <x v="138"/>
    <x v="24"/>
    <n v="44105"/>
    <s v="East"/>
    <s v="OFF-ST-10002790"/>
    <s v="Office Supplies"/>
    <s v="Storage"/>
    <s v="Safco Industrial Shelving"/>
    <x v="5092"/>
    <n v="2"/>
    <n v="0.2"/>
    <n v="-25.108999999999988"/>
  </r>
  <r>
    <n v="8673"/>
    <s v="CA-2017-163265"/>
    <d v="2017-02-16T00:00:00"/>
    <d v="2017-02-21T00:00:00"/>
    <s v="Standard Class"/>
    <s v="JS-16030"/>
    <s v="Joy Smith"/>
    <s v="Consumer"/>
    <s v="United States"/>
    <x v="27"/>
    <x v="10"/>
    <n v="62521"/>
    <s v="Central"/>
    <s v="OFF-FA-10004854"/>
    <s v="Office Supplies"/>
    <s v="Fasteners"/>
    <s v="Vinyl Coated Wire Paper Clips in Organizer Box, 800/Box"/>
    <x v="5385"/>
    <n v="2"/>
    <n v="0.2"/>
    <n v="6.1991999999999994"/>
  </r>
  <r>
    <n v="8674"/>
    <s v="CA-2017-163265"/>
    <d v="2017-02-16T00:00:00"/>
    <d v="2017-02-21T00:00:00"/>
    <s v="Standard Class"/>
    <s v="JS-16030"/>
    <s v="Joy Smith"/>
    <s v="Consumer"/>
    <s v="United States"/>
    <x v="27"/>
    <x v="10"/>
    <n v="62521"/>
    <s v="Central"/>
    <s v="FUR-CH-10004063"/>
    <s v="Furniture"/>
    <s v="Chairs"/>
    <s v="Global Deluxe High-Back Manager's Chair"/>
    <x v="121"/>
    <n v="3"/>
    <n v="0.3"/>
    <n v="-8.5794000000000779"/>
  </r>
  <r>
    <n v="8675"/>
    <s v="CA-2017-163265"/>
    <d v="2017-02-16T00:00:00"/>
    <d v="2017-02-21T00:00:00"/>
    <s v="Standard Class"/>
    <s v="JS-16030"/>
    <s v="Joy Smith"/>
    <s v="Consumer"/>
    <s v="United States"/>
    <x v="27"/>
    <x v="10"/>
    <n v="62521"/>
    <s v="Central"/>
    <s v="OFF-ST-10000642"/>
    <s v="Office Supplies"/>
    <s v="Storage"/>
    <s v="Tennsco Lockers, Gray"/>
    <x v="4503"/>
    <n v="3"/>
    <n v="0.2"/>
    <n v="-8.1822000000000052"/>
  </r>
  <r>
    <n v="8676"/>
    <s v="CA-2017-163265"/>
    <d v="2017-02-16T00:00:00"/>
    <d v="2017-02-21T00:00:00"/>
    <s v="Standard Class"/>
    <s v="JS-16030"/>
    <s v="Joy Smith"/>
    <s v="Consumer"/>
    <s v="United States"/>
    <x v="27"/>
    <x v="10"/>
    <n v="62521"/>
    <s v="Central"/>
    <s v="OFF-AR-10004078"/>
    <s v="Office Supplies"/>
    <s v="Art"/>
    <s v="Newell 312"/>
    <x v="5552"/>
    <n v="6"/>
    <n v="0.2"/>
    <n v="3.5039999999999996"/>
  </r>
  <r>
    <n v="8677"/>
    <s v="CA-2017-163265"/>
    <d v="2017-02-16T00:00:00"/>
    <d v="2017-02-21T00:00:00"/>
    <s v="Standard Class"/>
    <s v="JS-16030"/>
    <s v="Joy Smith"/>
    <s v="Consumer"/>
    <s v="United States"/>
    <x v="27"/>
    <x v="10"/>
    <n v="62521"/>
    <s v="Central"/>
    <s v="FUR-FU-10004270"/>
    <s v="Furniture"/>
    <s v="Furnishings"/>
    <s v="Executive Impressions 13&quot; Clairmont Wall Clock"/>
    <x v="5553"/>
    <n v="1"/>
    <n v="0.6"/>
    <n v="-3.6536999999999988"/>
  </r>
  <r>
    <n v="8678"/>
    <s v="CA-2017-141705"/>
    <d v="2017-10-24T00:00:00"/>
    <d v="2017-10-26T00:00:00"/>
    <s v="First Class"/>
    <s v="PO-18850"/>
    <s v="Patrick O'Brill"/>
    <s v="Consumer"/>
    <s v="United States"/>
    <x v="511"/>
    <x v="5"/>
    <n v="76063"/>
    <s v="Central"/>
    <s v="FUR-TA-10004607"/>
    <s v="Furniture"/>
    <s v="Tables"/>
    <s v="Hon 2111 Invitation Series Straight Table"/>
    <x v="5554"/>
    <n v="5"/>
    <n v="0.3"/>
    <n v="-81.306500000000028"/>
  </r>
  <r>
    <n v="8679"/>
    <s v="CA-2016-112739"/>
    <d v="2016-09-02T00:00:00"/>
    <d v="2016-09-07T00:00:00"/>
    <s v="Second Class"/>
    <s v="RD-19810"/>
    <s v="Ross DeVincentis"/>
    <s v="Home Office"/>
    <s v="United States"/>
    <x v="12"/>
    <x v="5"/>
    <n v="77070"/>
    <s v="Central"/>
    <s v="OFF-BI-10001132"/>
    <s v="Office Supplies"/>
    <s v="Binders"/>
    <s v="Acco PRESSTEX Data Binder with Storage Hooks, Dark Blue, 9 1/2&quot; X 11&quot;"/>
    <x v="5555"/>
    <n v="8"/>
    <n v="0.8"/>
    <n v="-13.342400000000001"/>
  </r>
  <r>
    <n v="8680"/>
    <s v="CA-2016-112739"/>
    <d v="2016-09-02T00:00:00"/>
    <d v="2016-09-07T00:00:00"/>
    <s v="Second Class"/>
    <s v="RD-19810"/>
    <s v="Ross DeVincentis"/>
    <s v="Home Office"/>
    <s v="United States"/>
    <x v="12"/>
    <x v="5"/>
    <n v="77070"/>
    <s v="Central"/>
    <s v="TEC-AC-10001714"/>
    <s v="Technology"/>
    <s v="Accessories"/>
    <s v="Logitech MX Performance Wireless Mouse"/>
    <x v="4703"/>
    <n v="5"/>
    <n v="0.2"/>
    <n v="33.906499999999994"/>
  </r>
  <r>
    <n v="8681"/>
    <s v="CA-2016-143805"/>
    <d v="2016-12-01T00:00:00"/>
    <d v="2016-12-03T00:00:00"/>
    <s v="Second Class"/>
    <s v="JD-15895"/>
    <s v="Jonathan Doherty"/>
    <s v="Corporate"/>
    <s v="United States"/>
    <x v="102"/>
    <x v="17"/>
    <n v="23223"/>
    <s v="South"/>
    <s v="OFF-AP-10002945"/>
    <s v="Office Supplies"/>
    <s v="Appliances"/>
    <s v="Honeywell Enviracaire Portable HEPA Air Cleaner for 17' x 22' Room"/>
    <x v="5556"/>
    <n v="7"/>
    <n v="0"/>
    <n v="694.50149999999985"/>
  </r>
  <r>
    <n v="8682"/>
    <s v="CA-2016-143805"/>
    <d v="2016-12-01T00:00:00"/>
    <d v="2016-12-03T00:00:00"/>
    <s v="Second Class"/>
    <s v="JD-15895"/>
    <s v="Jonathan Doherty"/>
    <s v="Corporate"/>
    <s v="United States"/>
    <x v="102"/>
    <x v="17"/>
    <n v="23223"/>
    <s v="South"/>
    <s v="OFF-SU-10004664"/>
    <s v="Office Supplies"/>
    <s v="Supplies"/>
    <s v="Acme Softgrip Scissors"/>
    <x v="5557"/>
    <n v="5"/>
    <n v="0"/>
    <n v="11.802999999999999"/>
  </r>
  <r>
    <n v="8683"/>
    <s v="CA-2014-133634"/>
    <d v="2014-11-05T00:00:00"/>
    <d v="2014-11-10T00:00:00"/>
    <s v="Standard Class"/>
    <s v="SR-20740"/>
    <s v="Steven Roelle"/>
    <s v="Home Office"/>
    <s v="United States"/>
    <x v="81"/>
    <x v="17"/>
    <n v="22204"/>
    <s v="South"/>
    <s v="TEC-AC-10002550"/>
    <s v="Technology"/>
    <s v="Accessories"/>
    <s v="Maxell 4.7GB DVD-RW 3/Pack"/>
    <x v="3706"/>
    <n v="3"/>
    <n v="0"/>
    <n v="16.2486"/>
  </r>
  <r>
    <n v="8684"/>
    <s v="CA-2017-101665"/>
    <d v="2017-11-25T00:00:00"/>
    <d v="2017-12-01T00:00:00"/>
    <s v="Standard Class"/>
    <s v="TZ-21580"/>
    <s v="Tracy Zic"/>
    <s v="Consumer"/>
    <s v="United States"/>
    <x v="8"/>
    <x v="1"/>
    <n v="94122"/>
    <s v="West"/>
    <s v="OFF-AR-10002335"/>
    <s v="Office Supplies"/>
    <s v="Art"/>
    <s v="DIXON Oriole Pencils"/>
    <x v="788"/>
    <n v="2"/>
    <n v="0"/>
    <n v="1.3416000000000001"/>
  </r>
  <r>
    <n v="8685"/>
    <s v="CA-2016-155446"/>
    <d v="2016-12-16T00:00:00"/>
    <d v="2016-12-23T00:00:00"/>
    <s v="Standard Class"/>
    <s v="TN-21040"/>
    <s v="Tanja Norvell"/>
    <s v="Home Office"/>
    <s v="United States"/>
    <x v="70"/>
    <x v="1"/>
    <n v="92024"/>
    <s v="West"/>
    <s v="TEC-AC-10001445"/>
    <s v="Technology"/>
    <s v="Accessories"/>
    <s v="Imation USB 2.0 Swivel Flash Drive USB flash drive - 4 GB - Pink"/>
    <x v="5558"/>
    <n v="7"/>
    <n v="0"/>
    <n v="4.4540999999999986"/>
  </r>
  <r>
    <n v="8686"/>
    <s v="CA-2017-137323"/>
    <d v="2017-11-14T00:00:00"/>
    <d v="2017-11-18T00:00:00"/>
    <s v="Second Class"/>
    <s v="PW-19030"/>
    <s v="Pauline Webber"/>
    <s v="Corporate"/>
    <s v="United States"/>
    <x v="232"/>
    <x v="15"/>
    <n v="13601"/>
    <s v="East"/>
    <s v="OFF-ST-10003996"/>
    <s v="Office Supplies"/>
    <s v="Storage"/>
    <s v="Letter/Legal File Tote with Clear Snap-On Lid, Black Granite"/>
    <x v="5559"/>
    <n v="6"/>
    <n v="0"/>
    <n v="25.053599999999996"/>
  </r>
  <r>
    <n v="8687"/>
    <s v="CA-2016-144015"/>
    <d v="2016-06-26T00:00:00"/>
    <d v="2016-06-26T00:00:00"/>
    <s v="Same Day"/>
    <s v="AH-10075"/>
    <s v="Adam Hart"/>
    <s v="Corporate"/>
    <s v="United States"/>
    <x v="1"/>
    <x v="1"/>
    <n v="90036"/>
    <s v="West"/>
    <s v="OFF-SU-10003505"/>
    <s v="Office Supplies"/>
    <s v="Supplies"/>
    <s v="Premier Electric Letter Opener"/>
    <x v="4540"/>
    <n v="2"/>
    <n v="0"/>
    <n v="11.585999999999984"/>
  </r>
  <r>
    <n v="8688"/>
    <s v="CA-2016-144015"/>
    <d v="2016-06-26T00:00:00"/>
    <d v="2016-06-26T00:00:00"/>
    <s v="Same Day"/>
    <s v="AH-10075"/>
    <s v="Adam Hart"/>
    <s v="Corporate"/>
    <s v="United States"/>
    <x v="1"/>
    <x v="1"/>
    <n v="90036"/>
    <s v="West"/>
    <s v="OFF-FA-10000624"/>
    <s v="Office Supplies"/>
    <s v="Fasteners"/>
    <s v="OIC Binder Clips"/>
    <x v="1511"/>
    <n v="5"/>
    <n v="0"/>
    <n v="8.9499999999999993"/>
  </r>
  <r>
    <n v="8689"/>
    <s v="CA-2016-144015"/>
    <d v="2016-06-26T00:00:00"/>
    <d v="2016-06-26T00:00:00"/>
    <s v="Same Day"/>
    <s v="AH-10075"/>
    <s v="Adam Hart"/>
    <s v="Corporate"/>
    <s v="United States"/>
    <x v="1"/>
    <x v="1"/>
    <n v="90036"/>
    <s v="West"/>
    <s v="OFF-PA-10002870"/>
    <s v="Office Supplies"/>
    <s v="Paper"/>
    <s v="Ampad Phone Message Book, Recycled, 400 Message Capacity, 5 ¾” x 11”"/>
    <x v="1140"/>
    <n v="2"/>
    <n v="0"/>
    <n v="5.6159999999999997"/>
  </r>
  <r>
    <n v="8690"/>
    <s v="CA-2014-101427"/>
    <d v="2014-12-26T00:00:00"/>
    <d v="2014-12-30T00:00:00"/>
    <s v="Standard Class"/>
    <s v="AY-10555"/>
    <s v="Andy Yotov"/>
    <s v="Corporate"/>
    <s v="United States"/>
    <x v="10"/>
    <x v="9"/>
    <n v="19140"/>
    <s v="East"/>
    <s v="OFF-AR-10002257"/>
    <s v="Office Supplies"/>
    <s v="Art"/>
    <s v="Eldon Spacemaker Box, Quick-Snap Lid, Clear"/>
    <x v="2245"/>
    <n v="3"/>
    <n v="0.2"/>
    <n v="1.102199999999999"/>
  </r>
  <r>
    <n v="8691"/>
    <s v="CA-2016-136770"/>
    <d v="2016-08-14T00:00:00"/>
    <d v="2016-08-18T00:00:00"/>
    <s v="Standard Class"/>
    <s v="SP-20650"/>
    <s v="Stephanie Phelps"/>
    <s v="Corporate"/>
    <s v="United States"/>
    <x v="59"/>
    <x v="24"/>
    <n v="44312"/>
    <s v="East"/>
    <s v="TEC-PH-10003580"/>
    <s v="Technology"/>
    <s v="Phones"/>
    <s v="Cisco IP Phone 7961G-GE VoIP phone"/>
    <x v="4688"/>
    <n v="2"/>
    <n v="0.4"/>
    <n v="-56.310799999999972"/>
  </r>
  <r>
    <n v="8692"/>
    <s v="CA-2016-136770"/>
    <d v="2016-08-14T00:00:00"/>
    <d v="2016-08-18T00:00:00"/>
    <s v="Standard Class"/>
    <s v="SP-20650"/>
    <s v="Stephanie Phelps"/>
    <s v="Corporate"/>
    <s v="United States"/>
    <x v="59"/>
    <x v="24"/>
    <n v="44312"/>
    <s v="East"/>
    <s v="TEC-PH-10001530"/>
    <s v="Technology"/>
    <s v="Phones"/>
    <s v="Plantronics Voyager Pro Legend"/>
    <x v="5560"/>
    <n v="2"/>
    <n v="0.4"/>
    <n v="-49.437600000000032"/>
  </r>
  <r>
    <n v="8693"/>
    <s v="CA-2016-136770"/>
    <d v="2016-08-14T00:00:00"/>
    <d v="2016-08-18T00:00:00"/>
    <s v="Standard Class"/>
    <s v="SP-20650"/>
    <s v="Stephanie Phelps"/>
    <s v="Corporate"/>
    <s v="United States"/>
    <x v="59"/>
    <x v="24"/>
    <n v="44312"/>
    <s v="East"/>
    <s v="TEC-AC-10000420"/>
    <s v="Technology"/>
    <s v="Accessories"/>
    <s v="Logitech G500s Laser Gaming Mouse with Adjustable Weight Tuning"/>
    <x v="463"/>
    <n v="5"/>
    <n v="0.2"/>
    <n v="48.992999999999995"/>
  </r>
  <r>
    <n v="8694"/>
    <s v="CA-2016-118311"/>
    <d v="2016-10-24T00:00:00"/>
    <d v="2016-10-28T00:00:00"/>
    <s v="Standard Class"/>
    <s v="ED-13885"/>
    <s v="Emily Ducich"/>
    <s v="Home Office"/>
    <s v="United States"/>
    <x v="8"/>
    <x v="1"/>
    <n v="94110"/>
    <s v="West"/>
    <s v="TEC-AC-10000892"/>
    <s v="Technology"/>
    <s v="Accessories"/>
    <s v="NETGEAR N750 Dual Band Wi-Fi Gigabit Router"/>
    <x v="5561"/>
    <n v="5"/>
    <n v="0"/>
    <n v="162"/>
  </r>
  <r>
    <n v="8695"/>
    <s v="US-2014-112795"/>
    <d v="2014-08-23T00:00:00"/>
    <d v="2014-08-28T00:00:00"/>
    <s v="Second Class"/>
    <s v="CR-12625"/>
    <s v="Corey Roper"/>
    <s v="Home Office"/>
    <s v="United States"/>
    <x v="354"/>
    <x v="12"/>
    <n v="49505"/>
    <s v="Central"/>
    <s v="OFF-PA-10001934"/>
    <s v="Office Supplies"/>
    <s v="Paper"/>
    <s v="Xerox 1993"/>
    <x v="541"/>
    <n v="3"/>
    <n v="0"/>
    <n v="9.5256000000000007"/>
  </r>
  <r>
    <n v="8696"/>
    <s v="CA-2017-127096"/>
    <d v="2017-09-15T00:00:00"/>
    <d v="2017-09-17T00:00:00"/>
    <s v="Second Class"/>
    <s v="CS-12400"/>
    <s v="Christopher Schild"/>
    <s v="Home Office"/>
    <s v="United States"/>
    <x v="8"/>
    <x v="1"/>
    <n v="94109"/>
    <s v="West"/>
    <s v="FUR-TA-10003473"/>
    <s v="Furniture"/>
    <s v="Tables"/>
    <s v="Bretford Rectangular Conference Table Tops"/>
    <x v="1216"/>
    <n v="1"/>
    <n v="0.2"/>
    <n v="11.283900000000017"/>
  </r>
  <r>
    <n v="8697"/>
    <s v="CA-2017-119284"/>
    <d v="2017-06-15T00:00:00"/>
    <d v="2017-06-20T00:00:00"/>
    <s v="Standard Class"/>
    <s v="TS-21205"/>
    <s v="Thomas Seio"/>
    <s v="Corporate"/>
    <s v="United States"/>
    <x v="316"/>
    <x v="18"/>
    <n v="37211"/>
    <s v="South"/>
    <s v="TEC-PH-10001051"/>
    <s v="Technology"/>
    <s v="Phones"/>
    <s v="HTC One"/>
    <x v="1977"/>
    <n v="3"/>
    <n v="0.2"/>
    <n v="26.997299999999967"/>
  </r>
  <r>
    <n v="8698"/>
    <s v="CA-2017-119284"/>
    <d v="2017-06-15T00:00:00"/>
    <d v="2017-06-20T00:00:00"/>
    <s v="Standard Class"/>
    <s v="TS-21205"/>
    <s v="Thomas Seio"/>
    <s v="Corporate"/>
    <s v="United States"/>
    <x v="316"/>
    <x v="18"/>
    <n v="37211"/>
    <s v="South"/>
    <s v="FUR-FU-10004351"/>
    <s v="Furniture"/>
    <s v="Furnishings"/>
    <s v="Staple-based wall hangings"/>
    <x v="5562"/>
    <n v="4"/>
    <n v="0.2"/>
    <n v="9.3504000000000005"/>
  </r>
  <r>
    <n v="8699"/>
    <s v="CA-2017-119284"/>
    <d v="2017-06-15T00:00:00"/>
    <d v="2017-06-20T00:00:00"/>
    <s v="Standard Class"/>
    <s v="TS-21205"/>
    <s v="Thomas Seio"/>
    <s v="Corporate"/>
    <s v="United States"/>
    <x v="316"/>
    <x v="18"/>
    <n v="37211"/>
    <s v="South"/>
    <s v="FUR-TA-10004152"/>
    <s v="Furniture"/>
    <s v="Tables"/>
    <s v="Barricks 18&quot; x 48&quot; Non-Folding Utility Table with Bottom Storage Shelf"/>
    <x v="5563"/>
    <n v="2"/>
    <n v="0.4"/>
    <n v="-28.224000000000004"/>
  </r>
  <r>
    <n v="8700"/>
    <s v="CA-2017-119284"/>
    <d v="2017-06-15T00:00:00"/>
    <d v="2017-06-20T00:00:00"/>
    <s v="Standard Class"/>
    <s v="TS-21205"/>
    <s v="Thomas Seio"/>
    <s v="Corporate"/>
    <s v="United States"/>
    <x v="316"/>
    <x v="18"/>
    <n v="37211"/>
    <s v="South"/>
    <s v="TEC-PH-10000560"/>
    <s v="Technology"/>
    <s v="Phones"/>
    <s v="Samsung Galaxy S III - 16GB - pebble blue (T-Mobile)"/>
    <x v="5564"/>
    <n v="8"/>
    <n v="0.2"/>
    <n v="223.99360000000013"/>
  </r>
  <r>
    <n v="8701"/>
    <s v="CA-2017-119284"/>
    <d v="2017-06-15T00:00:00"/>
    <d v="2017-06-20T00:00:00"/>
    <s v="Standard Class"/>
    <s v="TS-21205"/>
    <s v="Thomas Seio"/>
    <s v="Corporate"/>
    <s v="United States"/>
    <x v="316"/>
    <x v="18"/>
    <n v="37211"/>
    <s v="South"/>
    <s v="OFF-AP-10004249"/>
    <s v="Office Supplies"/>
    <s v="Appliances"/>
    <s v="Staple holder"/>
    <x v="5565"/>
    <n v="8"/>
    <n v="0.2"/>
    <n v="6.7031999999999954"/>
  </r>
  <r>
    <n v="8702"/>
    <s v="CA-2017-119284"/>
    <d v="2017-06-15T00:00:00"/>
    <d v="2017-06-20T00:00:00"/>
    <s v="Standard Class"/>
    <s v="TS-21205"/>
    <s v="Thomas Seio"/>
    <s v="Corporate"/>
    <s v="United States"/>
    <x v="316"/>
    <x v="18"/>
    <n v="37211"/>
    <s v="South"/>
    <s v="OFF-ST-10001490"/>
    <s v="Office Supplies"/>
    <s v="Storage"/>
    <s v="Hot File 7-Pocket, Floor Stand"/>
    <x v="573"/>
    <n v="1"/>
    <n v="0.2"/>
    <n v="17.84699999999998"/>
  </r>
  <r>
    <n v="8703"/>
    <s v="CA-2017-119284"/>
    <d v="2017-06-15T00:00:00"/>
    <d v="2017-06-20T00:00:00"/>
    <s v="Standard Class"/>
    <s v="TS-21205"/>
    <s v="Thomas Seio"/>
    <s v="Corporate"/>
    <s v="United States"/>
    <x v="316"/>
    <x v="18"/>
    <n v="37211"/>
    <s v="South"/>
    <s v="OFF-PA-10000312"/>
    <s v="Office Supplies"/>
    <s v="Paper"/>
    <s v="Xerox 1955"/>
    <x v="5566"/>
    <n v="5"/>
    <n v="0.2"/>
    <n v="29.691999999999993"/>
  </r>
  <r>
    <n v="8704"/>
    <s v="CA-2015-133494"/>
    <d v="2015-03-01T00:00:00"/>
    <d v="2015-03-05T00:00:00"/>
    <s v="Standard Class"/>
    <s v="RP-19390"/>
    <s v="Resi Pölking"/>
    <s v="Consumer"/>
    <s v="United States"/>
    <x v="10"/>
    <x v="9"/>
    <n v="19120"/>
    <s v="East"/>
    <s v="OFF-AP-10002906"/>
    <s v="Office Supplies"/>
    <s v="Appliances"/>
    <s v="Hoover Replacement Belt for Commercial Guardsman Heavy-Duty Upright Vacuum"/>
    <x v="1503"/>
    <n v="2"/>
    <n v="0.2"/>
    <n v="0.44399999999999973"/>
  </r>
  <r>
    <n v="8705"/>
    <s v="CA-2016-111318"/>
    <d v="2016-07-23T00:00:00"/>
    <d v="2016-07-26T00:00:00"/>
    <s v="First Class"/>
    <s v="IL-15100"/>
    <s v="Ivan Liston"/>
    <s v="Consumer"/>
    <s v="United States"/>
    <x v="12"/>
    <x v="5"/>
    <n v="77041"/>
    <s v="Central"/>
    <s v="TEC-PH-10004100"/>
    <s v="Technology"/>
    <s v="Phones"/>
    <s v="Griffin GC17055 Auxiliary Audio Cable"/>
    <x v="5567"/>
    <n v="8"/>
    <n v="0.2"/>
    <n v="11.513600000000004"/>
  </r>
  <r>
    <n v="8706"/>
    <s v="US-2014-132745"/>
    <d v="2014-10-01T00:00:00"/>
    <d v="2014-10-05T00:00:00"/>
    <s v="Standard Class"/>
    <s v="NF-18475"/>
    <s v="Neil Französisch"/>
    <s v="Home Office"/>
    <s v="United States"/>
    <x v="192"/>
    <x v="33"/>
    <n v="89502"/>
    <s v="West"/>
    <s v="OFF-FA-10000254"/>
    <s v="Office Supplies"/>
    <s v="Fasteners"/>
    <s v="Sterling Rubber Bands by Alliance"/>
    <x v="5568"/>
    <n v="1"/>
    <n v="0"/>
    <n v="0"/>
  </r>
  <r>
    <n v="8707"/>
    <s v="CA-2014-146815"/>
    <d v="2014-09-08T00:00:00"/>
    <d v="2014-09-13T00:00:00"/>
    <s v="Standard Class"/>
    <s v="PP-18955"/>
    <s v="Paul Prost"/>
    <s v="Home Office"/>
    <s v="United States"/>
    <x v="20"/>
    <x v="15"/>
    <n v="10009"/>
    <s v="East"/>
    <s v="FUR-CH-10004289"/>
    <s v="Furniture"/>
    <s v="Chairs"/>
    <s v="Global Super Steno Chair"/>
    <x v="3140"/>
    <n v="2"/>
    <n v="0.1"/>
    <n v="13.437199999999986"/>
  </r>
  <r>
    <n v="8708"/>
    <s v="CA-2014-146815"/>
    <d v="2014-09-08T00:00:00"/>
    <d v="2014-09-13T00:00:00"/>
    <s v="Standard Class"/>
    <s v="PP-18955"/>
    <s v="Paul Prost"/>
    <s v="Home Office"/>
    <s v="United States"/>
    <x v="20"/>
    <x v="15"/>
    <n v="10009"/>
    <s v="East"/>
    <s v="OFF-AR-10003469"/>
    <s v="Office Supplies"/>
    <s v="Art"/>
    <s v="Nontoxic Chalk"/>
    <x v="2872"/>
    <n v="2"/>
    <n v="0"/>
    <n v="1.6896"/>
  </r>
  <r>
    <n v="8709"/>
    <s v="CA-2014-119144"/>
    <d v="2014-11-16T00:00:00"/>
    <d v="2014-11-18T00:00:00"/>
    <s v="First Class"/>
    <s v="JD-16150"/>
    <s v="Justin Deggeller"/>
    <s v="Corporate"/>
    <s v="United States"/>
    <x v="1"/>
    <x v="1"/>
    <n v="90008"/>
    <s v="West"/>
    <s v="TEC-PH-10004188"/>
    <s v="Technology"/>
    <s v="Phones"/>
    <s v="OtterBox Commuter Series Case - Samsung Galaxy S4"/>
    <x v="5569"/>
    <n v="4"/>
    <n v="0.2"/>
    <n v="-17.992799999999999"/>
  </r>
  <r>
    <n v="8710"/>
    <s v="CA-2014-119144"/>
    <d v="2014-11-16T00:00:00"/>
    <d v="2014-11-18T00:00:00"/>
    <s v="First Class"/>
    <s v="JD-16150"/>
    <s v="Justin Deggeller"/>
    <s v="Corporate"/>
    <s v="United States"/>
    <x v="1"/>
    <x v="1"/>
    <n v="90008"/>
    <s v="West"/>
    <s v="FUR-BO-10004015"/>
    <s v="Furniture"/>
    <s v="Bookcases"/>
    <s v="Bush Andora Bookcase, Maple/Graphite Gray Finish"/>
    <x v="5570"/>
    <n v="3"/>
    <n v="0.15"/>
    <n v="25.197899999999969"/>
  </r>
  <r>
    <n v="8711"/>
    <s v="CA-2014-119144"/>
    <d v="2014-11-16T00:00:00"/>
    <d v="2014-11-18T00:00:00"/>
    <s v="First Class"/>
    <s v="JD-16150"/>
    <s v="Justin Deggeller"/>
    <s v="Corporate"/>
    <s v="United States"/>
    <x v="1"/>
    <x v="1"/>
    <n v="90008"/>
    <s v="West"/>
    <s v="OFF-ST-10000991"/>
    <s v="Office Supplies"/>
    <s v="Storage"/>
    <s v="Space Solutions HD Industrial Steel Shelving."/>
    <x v="3216"/>
    <n v="3"/>
    <n v="0"/>
    <n v="10.347300000000004"/>
  </r>
  <r>
    <n v="8712"/>
    <s v="CA-2014-105648"/>
    <d v="2014-03-03T00:00:00"/>
    <d v="2014-03-07T00:00:00"/>
    <s v="Standard Class"/>
    <s v="EJ-14155"/>
    <s v="Eva Jacobs"/>
    <s v="Consumer"/>
    <s v="United States"/>
    <x v="70"/>
    <x v="1"/>
    <n v="92037"/>
    <s v="West"/>
    <s v="FUR-TA-10002958"/>
    <s v="Furniture"/>
    <s v="Tables"/>
    <s v="Bevis Oval Conference Table, Walnut"/>
    <x v="188"/>
    <n v="3"/>
    <n v="0.2"/>
    <n v="-23.488200000000091"/>
  </r>
  <r>
    <n v="8713"/>
    <s v="US-2015-145422"/>
    <d v="2015-12-03T00:00:00"/>
    <d v="2015-12-07T00:00:00"/>
    <s v="Standard Class"/>
    <s v="PW-19240"/>
    <s v="Pierre Wener"/>
    <s v="Consumer"/>
    <s v="United States"/>
    <x v="8"/>
    <x v="1"/>
    <n v="94110"/>
    <s v="West"/>
    <s v="FUR-BO-10002213"/>
    <s v="Furniture"/>
    <s v="Bookcases"/>
    <s v="Sauder Forest Hills Library, Woodland Oak Finish"/>
    <x v="3754"/>
    <n v="3"/>
    <n v="0.15"/>
    <n v="-29.605799999999981"/>
  </r>
  <r>
    <n v="8714"/>
    <s v="CA-2017-136623"/>
    <d v="2017-07-11T00:00:00"/>
    <d v="2017-07-16T00:00:00"/>
    <s v="Standard Class"/>
    <s v="TS-21430"/>
    <s v="Tom Stivers"/>
    <s v="Corporate"/>
    <s v="United States"/>
    <x v="70"/>
    <x v="1"/>
    <n v="92105"/>
    <s v="West"/>
    <s v="TEC-PH-10000004"/>
    <s v="Technology"/>
    <s v="Phones"/>
    <s v="Belkin iPhone and iPad Lightning Cable"/>
    <x v="5571"/>
    <n v="6"/>
    <n v="0.2"/>
    <n v="5.3963999999999963"/>
  </r>
  <r>
    <n v="8715"/>
    <s v="CA-2017-136623"/>
    <d v="2017-07-11T00:00:00"/>
    <d v="2017-07-16T00:00:00"/>
    <s v="Standard Class"/>
    <s v="TS-21430"/>
    <s v="Tom Stivers"/>
    <s v="Corporate"/>
    <s v="United States"/>
    <x v="70"/>
    <x v="1"/>
    <n v="92105"/>
    <s v="West"/>
    <s v="OFF-BI-10003708"/>
    <s v="Office Supplies"/>
    <s v="Binders"/>
    <s v="Acco Four Pocket Poly Ring Binder with Label Holder, Smoke, 1&quot;"/>
    <x v="1278"/>
    <n v="5"/>
    <n v="0.2"/>
    <n v="9.3124999999999982"/>
  </r>
  <r>
    <n v="8716"/>
    <s v="CA-2017-121678"/>
    <d v="2017-11-16T00:00:00"/>
    <d v="2017-11-20T00:00:00"/>
    <s v="Second Class"/>
    <s v="BM-11650"/>
    <s v="Brian Moss"/>
    <s v="Corporate"/>
    <s v="United States"/>
    <x v="512"/>
    <x v="24"/>
    <n v="44035"/>
    <s v="East"/>
    <s v="OFF-BI-10002949"/>
    <s v="Office Supplies"/>
    <s v="Binders"/>
    <s v="Prestige Round Ring Binders"/>
    <x v="5572"/>
    <n v="1"/>
    <n v="0.7"/>
    <n v="-1.3983999999999996"/>
  </r>
  <r>
    <n v="8717"/>
    <s v="CA-2016-120824"/>
    <d v="2016-06-12T00:00:00"/>
    <d v="2016-06-16T00:00:00"/>
    <s v="Second Class"/>
    <s v="AW-10930"/>
    <s v="Arthur Wiediger"/>
    <s v="Home Office"/>
    <s v="United States"/>
    <x v="12"/>
    <x v="5"/>
    <n v="77070"/>
    <s v="Central"/>
    <s v="OFF-AP-10001242"/>
    <s v="Office Supplies"/>
    <s v="Appliances"/>
    <s v="APC 7 Outlet Network SurgeArrest Surge Protector"/>
    <x v="5573"/>
    <n v="4"/>
    <n v="0.8"/>
    <n v="-160.96"/>
  </r>
  <r>
    <n v="8718"/>
    <s v="CA-2016-120824"/>
    <d v="2016-06-12T00:00:00"/>
    <d v="2016-06-16T00:00:00"/>
    <s v="Second Class"/>
    <s v="AW-10930"/>
    <s v="Arthur Wiediger"/>
    <s v="Home Office"/>
    <s v="United States"/>
    <x v="12"/>
    <x v="5"/>
    <n v="77070"/>
    <s v="Central"/>
    <s v="FUR-FU-10001424"/>
    <s v="Furniture"/>
    <s v="Furnishings"/>
    <s v="Dax Clear Box Frame"/>
    <x v="1913"/>
    <n v="2"/>
    <n v="0.6"/>
    <n v="-4.5396000000000019"/>
  </r>
  <r>
    <n v="8719"/>
    <s v="CA-2016-120824"/>
    <d v="2016-06-12T00:00:00"/>
    <d v="2016-06-16T00:00:00"/>
    <s v="Second Class"/>
    <s v="AW-10930"/>
    <s v="Arthur Wiediger"/>
    <s v="Home Office"/>
    <s v="United States"/>
    <x v="12"/>
    <x v="5"/>
    <n v="77070"/>
    <s v="Central"/>
    <s v="OFF-AR-10003469"/>
    <s v="Office Supplies"/>
    <s v="Art"/>
    <s v="Nontoxic Chalk"/>
    <x v="2437"/>
    <n v="8"/>
    <n v="0.2"/>
    <n v="3.9423999999999997"/>
  </r>
  <r>
    <n v="8720"/>
    <s v="CA-2016-120824"/>
    <d v="2016-06-12T00:00:00"/>
    <d v="2016-06-16T00:00:00"/>
    <s v="Second Class"/>
    <s v="AW-10930"/>
    <s v="Arthur Wiediger"/>
    <s v="Home Office"/>
    <s v="United States"/>
    <x v="12"/>
    <x v="5"/>
    <n v="77070"/>
    <s v="Central"/>
    <s v="OFF-PA-10000232"/>
    <s v="Office Supplies"/>
    <s v="Paper"/>
    <s v="Xerox 1975"/>
    <x v="12"/>
    <n v="3"/>
    <n v="0.2"/>
    <n v="5.6375999999999999"/>
  </r>
  <r>
    <n v="8721"/>
    <s v="CA-2016-120824"/>
    <d v="2016-06-12T00:00:00"/>
    <d v="2016-06-16T00:00:00"/>
    <s v="Second Class"/>
    <s v="AW-10930"/>
    <s v="Arthur Wiediger"/>
    <s v="Home Office"/>
    <s v="United States"/>
    <x v="12"/>
    <x v="5"/>
    <n v="77070"/>
    <s v="Central"/>
    <s v="FUR-CH-10000229"/>
    <s v="Furniture"/>
    <s v="Chairs"/>
    <s v="Global Enterprise Series Seating High-Back Swivel/Tilt Chairs"/>
    <x v="5574"/>
    <n v="2"/>
    <n v="0.3"/>
    <n v="-119.23120000000003"/>
  </r>
  <r>
    <n v="8722"/>
    <s v="CA-2016-120824"/>
    <d v="2016-06-12T00:00:00"/>
    <d v="2016-06-16T00:00:00"/>
    <s v="Second Class"/>
    <s v="AW-10930"/>
    <s v="Arthur Wiediger"/>
    <s v="Home Office"/>
    <s v="United States"/>
    <x v="12"/>
    <x v="5"/>
    <n v="77070"/>
    <s v="Central"/>
    <s v="OFF-ST-10002562"/>
    <s v="Office Supplies"/>
    <s v="Storage"/>
    <s v="Staple magnet"/>
    <x v="5575"/>
    <n v="9"/>
    <n v="0.2"/>
    <n v="6.7535999999999987"/>
  </r>
  <r>
    <n v="8723"/>
    <s v="CA-2016-120824"/>
    <d v="2016-06-12T00:00:00"/>
    <d v="2016-06-16T00:00:00"/>
    <s v="Second Class"/>
    <s v="AW-10930"/>
    <s v="Arthur Wiediger"/>
    <s v="Home Office"/>
    <s v="United States"/>
    <x v="12"/>
    <x v="5"/>
    <n v="77070"/>
    <s v="Central"/>
    <s v="OFF-BI-10001525"/>
    <s v="Office Supplies"/>
    <s v="Binders"/>
    <s v="Acco Pressboard Covers with Storage Hooks, 14 7/8&quot; x 11&quot;, Executive Red"/>
    <x v="5576"/>
    <n v="2"/>
    <n v="0.8"/>
    <n v="-2.6670000000000007"/>
  </r>
  <r>
    <n v="8724"/>
    <s v="US-2016-135209"/>
    <d v="2016-12-29T00:00:00"/>
    <d v="2016-12-31T00:00:00"/>
    <s v="Second Class"/>
    <s v="MH-17290"/>
    <s v="Marc Harrigan"/>
    <s v="Home Office"/>
    <s v="United States"/>
    <x v="100"/>
    <x v="2"/>
    <n v="33178"/>
    <s v="South"/>
    <s v="OFF-PA-10002986"/>
    <s v="Office Supplies"/>
    <s v="Paper"/>
    <s v="Xerox 1898"/>
    <x v="5577"/>
    <n v="7"/>
    <n v="0.2"/>
    <n v="13.0928"/>
  </r>
  <r>
    <n v="8725"/>
    <s v="US-2016-135209"/>
    <d v="2016-12-29T00:00:00"/>
    <d v="2016-12-31T00:00:00"/>
    <s v="Second Class"/>
    <s v="MH-17290"/>
    <s v="Marc Harrigan"/>
    <s v="Home Office"/>
    <s v="United States"/>
    <x v="100"/>
    <x v="2"/>
    <n v="33178"/>
    <s v="South"/>
    <s v="OFF-PA-10000143"/>
    <s v="Office Supplies"/>
    <s v="Paper"/>
    <s v="Astroparche Fine Business Paper"/>
    <x v="869"/>
    <n v="6"/>
    <n v="0.2"/>
    <n v="8.8704000000000018"/>
  </r>
  <r>
    <n v="8726"/>
    <s v="CA-2017-148145"/>
    <d v="2017-03-18T00:00:00"/>
    <d v="2017-03-23T00:00:00"/>
    <s v="Standard Class"/>
    <s v="SW-20275"/>
    <s v="Scott Williamson"/>
    <s v="Consumer"/>
    <s v="United States"/>
    <x v="4"/>
    <x v="4"/>
    <n v="98115"/>
    <s v="West"/>
    <s v="OFF-AR-10003752"/>
    <s v="Office Supplies"/>
    <s v="Art"/>
    <s v="Deluxe Chalkboard Eraser Cleaner"/>
    <x v="849"/>
    <n v="4"/>
    <n v="0"/>
    <n v="21.251999999999999"/>
  </r>
  <r>
    <n v="8727"/>
    <s v="CA-2015-103870"/>
    <d v="2015-12-27T00:00:00"/>
    <d v="2015-12-31T00:00:00"/>
    <s v="Standard Class"/>
    <s v="SP-20860"/>
    <s v="Sung Pak"/>
    <s v="Corporate"/>
    <s v="United States"/>
    <x v="87"/>
    <x v="18"/>
    <n v="37130"/>
    <s v="South"/>
    <s v="TEC-AC-10002370"/>
    <s v="Technology"/>
    <s v="Accessories"/>
    <s v="Maxell CD-R Discs"/>
    <x v="5578"/>
    <n v="3"/>
    <n v="0.2"/>
    <n v="0.70919999999999961"/>
  </r>
  <r>
    <n v="8728"/>
    <s v="CA-2015-103870"/>
    <d v="2015-12-27T00:00:00"/>
    <d v="2015-12-31T00:00:00"/>
    <s v="Standard Class"/>
    <s v="SP-20860"/>
    <s v="Sung Pak"/>
    <s v="Corporate"/>
    <s v="United States"/>
    <x v="87"/>
    <x v="18"/>
    <n v="37130"/>
    <s v="South"/>
    <s v="FUR-FU-10002030"/>
    <s v="Furniture"/>
    <s v="Furnishings"/>
    <s v="Executive Impressions 14&quot; Contract Wall Clock with Quartz Movement"/>
    <x v="5579"/>
    <n v="3"/>
    <n v="0.2"/>
    <n v="16.005600000000005"/>
  </r>
  <r>
    <n v="8729"/>
    <s v="CA-2015-103870"/>
    <d v="2015-12-27T00:00:00"/>
    <d v="2015-12-31T00:00:00"/>
    <s v="Standard Class"/>
    <s v="SP-20860"/>
    <s v="Sung Pak"/>
    <s v="Corporate"/>
    <s v="United States"/>
    <x v="87"/>
    <x v="18"/>
    <n v="37130"/>
    <s v="South"/>
    <s v="FUR-BO-10002853"/>
    <s v="Furniture"/>
    <s v="Bookcases"/>
    <s v="O'Sullivan 5-Shelf Heavy-Duty Bookcases"/>
    <x v="5580"/>
    <n v="2"/>
    <n v="0.2"/>
    <n v="8.1939999999999955"/>
  </r>
  <r>
    <n v="8730"/>
    <s v="CA-2015-103870"/>
    <d v="2015-12-27T00:00:00"/>
    <d v="2015-12-31T00:00:00"/>
    <s v="Standard Class"/>
    <s v="SP-20860"/>
    <s v="Sung Pak"/>
    <s v="Corporate"/>
    <s v="United States"/>
    <x v="87"/>
    <x v="18"/>
    <n v="37130"/>
    <s v="South"/>
    <s v="OFF-ST-10002562"/>
    <s v="Office Supplies"/>
    <s v="Storage"/>
    <s v="Staple magnet"/>
    <x v="2752"/>
    <n v="3"/>
    <n v="0.2"/>
    <n v="2.2511999999999999"/>
  </r>
  <r>
    <n v="8731"/>
    <s v="CA-2015-103870"/>
    <d v="2015-12-27T00:00:00"/>
    <d v="2015-12-31T00:00:00"/>
    <s v="Standard Class"/>
    <s v="SP-20860"/>
    <s v="Sung Pak"/>
    <s v="Corporate"/>
    <s v="United States"/>
    <x v="87"/>
    <x v="18"/>
    <n v="37130"/>
    <s v="South"/>
    <s v="TEC-AC-10004227"/>
    <s v="Technology"/>
    <s v="Accessories"/>
    <s v="SanDisk Ultra 16 GB MicroSDHC Class 10 Memory Card"/>
    <x v="3145"/>
    <n v="7"/>
    <n v="0.2"/>
    <n v="-12.730200000000011"/>
  </r>
  <r>
    <n v="8732"/>
    <s v="CA-2015-111017"/>
    <d v="2015-07-31T00:00:00"/>
    <d v="2015-08-06T00:00:00"/>
    <s v="Standard Class"/>
    <s v="SC-20695"/>
    <s v="Steve Chapman"/>
    <s v="Corporate"/>
    <s v="United States"/>
    <x v="285"/>
    <x v="25"/>
    <n v="63116"/>
    <s v="Central"/>
    <s v="OFF-SU-10002573"/>
    <s v="Office Supplies"/>
    <s v="Supplies"/>
    <s v="Acme 10&quot; Easy Grip Assistive Scissors"/>
    <x v="5581"/>
    <n v="3"/>
    <n v="0"/>
    <n v="15.776999999999996"/>
  </r>
  <r>
    <n v="8733"/>
    <s v="CA-2017-116988"/>
    <d v="2017-06-27T00:00:00"/>
    <d v="2017-06-29T00:00:00"/>
    <s v="Second Class"/>
    <s v="PW-19030"/>
    <s v="Pauline Webber"/>
    <s v="Corporate"/>
    <s v="United States"/>
    <x v="4"/>
    <x v="4"/>
    <n v="98105"/>
    <s v="West"/>
    <s v="OFF-PA-10003848"/>
    <s v="Office Supplies"/>
    <s v="Paper"/>
    <s v="Xerox 1997"/>
    <x v="541"/>
    <n v="3"/>
    <n v="0"/>
    <n v="9.3312000000000008"/>
  </r>
  <r>
    <n v="8734"/>
    <s v="CA-2017-116988"/>
    <d v="2017-06-27T00:00:00"/>
    <d v="2017-06-29T00:00:00"/>
    <s v="Second Class"/>
    <s v="PW-19030"/>
    <s v="Pauline Webber"/>
    <s v="Corporate"/>
    <s v="United States"/>
    <x v="4"/>
    <x v="4"/>
    <n v="98105"/>
    <s v="West"/>
    <s v="FUR-FU-10001290"/>
    <s v="Furniture"/>
    <s v="Furnishings"/>
    <s v="Executive Impressions Supervisor Wall Clock"/>
    <x v="487"/>
    <n v="3"/>
    <n v="0"/>
    <n v="40.415999999999997"/>
  </r>
  <r>
    <n v="8735"/>
    <s v="CA-2017-116988"/>
    <d v="2017-06-27T00:00:00"/>
    <d v="2017-06-29T00:00:00"/>
    <s v="Second Class"/>
    <s v="PW-19030"/>
    <s v="Pauline Webber"/>
    <s v="Corporate"/>
    <s v="United States"/>
    <x v="4"/>
    <x v="4"/>
    <n v="98105"/>
    <s v="West"/>
    <s v="TEC-AC-10003832"/>
    <s v="Technology"/>
    <s v="Accessories"/>
    <s v="Logitech P710e Mobile Speakerphone"/>
    <x v="2694"/>
    <n v="5"/>
    <n v="0"/>
    <n v="244.61549999999988"/>
  </r>
  <r>
    <n v="8736"/>
    <s v="US-2014-169390"/>
    <d v="2014-02-07T00:00:00"/>
    <d v="2014-02-10T00:00:00"/>
    <s v="Second Class"/>
    <s v="CS-12250"/>
    <s v="Chris Selesnick"/>
    <s v="Corporate"/>
    <s v="United States"/>
    <x v="20"/>
    <x v="15"/>
    <n v="10024"/>
    <s v="East"/>
    <s v="OFF-ST-10001558"/>
    <s v="Office Supplies"/>
    <s v="Storage"/>
    <s v="Acco Perma 4000 Stacking Storage Drawers"/>
    <x v="647"/>
    <n v="4"/>
    <n v="0"/>
    <n v="9.7439999999999998"/>
  </r>
  <r>
    <n v="8737"/>
    <s v="CA-2016-168774"/>
    <d v="2016-09-04T00:00:00"/>
    <d v="2016-09-09T00:00:00"/>
    <s v="Standard Class"/>
    <s v="RP-19855"/>
    <s v="Roy Phan"/>
    <s v="Corporate"/>
    <s v="United States"/>
    <x v="439"/>
    <x v="11"/>
    <n v="55125"/>
    <s v="Central"/>
    <s v="OFF-ST-10001490"/>
    <s v="Office Supplies"/>
    <s v="Storage"/>
    <s v="Hot File 7-Pocket, Floor Stand"/>
    <x v="3469"/>
    <n v="3"/>
    <n v="0"/>
    <n v="160.62299999999993"/>
  </r>
  <r>
    <n v="8738"/>
    <s v="CA-2017-161592"/>
    <d v="2017-04-06T00:00:00"/>
    <d v="2017-04-10T00:00:00"/>
    <s v="Standard Class"/>
    <s v="CS-12175"/>
    <s v="Charles Sheldon"/>
    <s v="Corporate"/>
    <s v="United States"/>
    <x v="346"/>
    <x v="18"/>
    <n v="37421"/>
    <s v="South"/>
    <s v="OFF-BI-10003669"/>
    <s v="Office Supplies"/>
    <s v="Binders"/>
    <s v="3M Organizer Strips"/>
    <x v="5582"/>
    <n v="5"/>
    <n v="0.7"/>
    <n v="-5.9399999999999977"/>
  </r>
  <r>
    <n v="8739"/>
    <s v="US-2017-131961"/>
    <d v="2017-12-08T00:00:00"/>
    <d v="2017-12-11T00:00:00"/>
    <s v="First Class"/>
    <s v="MJ-17740"/>
    <s v="Max Jones"/>
    <s v="Consumer"/>
    <s v="United States"/>
    <x v="10"/>
    <x v="9"/>
    <n v="19140"/>
    <s v="East"/>
    <s v="OFF-AR-10004441"/>
    <s v="Office Supplies"/>
    <s v="Art"/>
    <s v="BIC Brite Liner Highlighters"/>
    <x v="2153"/>
    <n v="4"/>
    <n v="0.2"/>
    <n v="3.6431999999999998"/>
  </r>
  <r>
    <n v="8740"/>
    <s v="US-2017-131961"/>
    <d v="2017-12-08T00:00:00"/>
    <d v="2017-12-11T00:00:00"/>
    <s v="First Class"/>
    <s v="MJ-17740"/>
    <s v="Max Jones"/>
    <s v="Consumer"/>
    <s v="United States"/>
    <x v="10"/>
    <x v="9"/>
    <n v="19140"/>
    <s v="East"/>
    <s v="TEC-PH-10001924"/>
    <s v="Technology"/>
    <s v="Phones"/>
    <s v="iHome FM Clock Radio with Lightning Dock"/>
    <x v="5583"/>
    <n v="2"/>
    <n v="0.4"/>
    <n v="-20.996999999999993"/>
  </r>
  <r>
    <n v="8741"/>
    <s v="CA-2016-102498"/>
    <d v="2016-07-24T00:00:00"/>
    <d v="2016-07-25T00:00:00"/>
    <s v="First Class"/>
    <s v="JG-15160"/>
    <s v="James Galang"/>
    <s v="Consumer"/>
    <s v="United States"/>
    <x v="240"/>
    <x v="28"/>
    <n v="70506"/>
    <s v="South"/>
    <s v="OFF-AR-10004456"/>
    <s v="Office Supplies"/>
    <s v="Art"/>
    <s v="Panasonic KP-4ABK Battery-Operated Pencil Sharpener"/>
    <x v="1411"/>
    <n v="5"/>
    <n v="0"/>
    <n v="21.227999999999998"/>
  </r>
  <r>
    <n v="8742"/>
    <s v="CA-2015-113222"/>
    <d v="2015-11-09T00:00:00"/>
    <d v="2015-11-09T00:00:00"/>
    <s v="Same Day"/>
    <s v="AG-10765"/>
    <s v="Anthony Garverick"/>
    <s v="Home Office"/>
    <s v="United States"/>
    <x v="104"/>
    <x v="14"/>
    <n v="46226"/>
    <s v="Central"/>
    <s v="OFF-BI-10001890"/>
    <s v="Office Supplies"/>
    <s v="Binders"/>
    <s v="Avery Poly Binder Pockets"/>
    <x v="631"/>
    <n v="3"/>
    <n v="0"/>
    <n v="5.1551999999999998"/>
  </r>
  <r>
    <n v="8743"/>
    <s v="US-2015-144771"/>
    <d v="2015-10-02T00:00:00"/>
    <d v="2015-10-04T00:00:00"/>
    <s v="First Class"/>
    <s v="CK-12205"/>
    <s v="Chloris Kastensmidt"/>
    <s v="Consumer"/>
    <s v="United States"/>
    <x v="492"/>
    <x v="21"/>
    <n v="97123"/>
    <s v="West"/>
    <s v="FUR-FU-10000629"/>
    <s v="Furniture"/>
    <s v="Furnishings"/>
    <s v="9-3/4 Diameter Round Wall Clock"/>
    <x v="5584"/>
    <n v="1"/>
    <n v="0.2"/>
    <n v="3.0338000000000003"/>
  </r>
  <r>
    <n v="8744"/>
    <s v="US-2015-144771"/>
    <d v="2015-10-02T00:00:00"/>
    <d v="2015-10-04T00:00:00"/>
    <s v="First Class"/>
    <s v="CK-12205"/>
    <s v="Chloris Kastensmidt"/>
    <s v="Consumer"/>
    <s v="United States"/>
    <x v="492"/>
    <x v="21"/>
    <n v="97123"/>
    <s v="West"/>
    <s v="TEC-AC-10002323"/>
    <s v="Technology"/>
    <s v="Accessories"/>
    <s v="SanDisk Ultra 32 GB MicroSDHC Class 10 Memory Card"/>
    <x v="4035"/>
    <n v="3"/>
    <n v="0.2"/>
    <n v="-4.6409999999999982"/>
  </r>
  <r>
    <n v="8745"/>
    <s v="CA-2015-162376"/>
    <d v="2015-11-22T00:00:00"/>
    <d v="2015-11-25T00:00:00"/>
    <s v="Second Class"/>
    <s v="HD-14785"/>
    <s v="Harold Dahlen"/>
    <s v="Home Office"/>
    <s v="United States"/>
    <x v="471"/>
    <x v="31"/>
    <n v="2138"/>
    <s v="East"/>
    <s v="OFF-AR-10003056"/>
    <s v="Office Supplies"/>
    <s v="Art"/>
    <s v="Newell 341"/>
    <x v="860"/>
    <n v="4"/>
    <n v="0"/>
    <n v="4.9647999999999985"/>
  </r>
  <r>
    <n v="8746"/>
    <s v="CA-2015-162376"/>
    <d v="2015-11-22T00:00:00"/>
    <d v="2015-11-25T00:00:00"/>
    <s v="Second Class"/>
    <s v="HD-14785"/>
    <s v="Harold Dahlen"/>
    <s v="Home Office"/>
    <s v="United States"/>
    <x v="471"/>
    <x v="31"/>
    <n v="2138"/>
    <s v="East"/>
    <s v="OFF-PA-10000300"/>
    <s v="Office Supplies"/>
    <s v="Paper"/>
    <s v="Xerox 1936"/>
    <x v="731"/>
    <n v="3"/>
    <n v="0"/>
    <n v="28.171799999999998"/>
  </r>
  <r>
    <n v="8747"/>
    <s v="CA-2017-128076"/>
    <d v="2017-02-02T00:00:00"/>
    <d v="2017-02-07T00:00:00"/>
    <s v="Standard Class"/>
    <s v="BO-11350"/>
    <s v="Bill Overfelt"/>
    <s v="Corporate"/>
    <s v="United States"/>
    <x v="70"/>
    <x v="1"/>
    <n v="92105"/>
    <s v="West"/>
    <s v="FUR-FU-10000293"/>
    <s v="Furniture"/>
    <s v="Furnishings"/>
    <s v="Eldon Antistatic Chair Mats for Low to Medium Pile Carpets"/>
    <x v="5585"/>
    <n v="2"/>
    <n v="0"/>
    <n v="12.634799999999984"/>
  </r>
  <r>
    <n v="8748"/>
    <s v="CA-2017-128076"/>
    <d v="2017-02-02T00:00:00"/>
    <d v="2017-02-07T00:00:00"/>
    <s v="Standard Class"/>
    <s v="BO-11350"/>
    <s v="Bill Overfelt"/>
    <s v="Corporate"/>
    <s v="United States"/>
    <x v="70"/>
    <x v="1"/>
    <n v="92105"/>
    <s v="West"/>
    <s v="OFF-BI-10003638"/>
    <s v="Office Supplies"/>
    <s v="Binders"/>
    <s v="GBC Durable Plastic Covers"/>
    <x v="5586"/>
    <n v="2"/>
    <n v="0.2"/>
    <n v="10.061999999999998"/>
  </r>
  <r>
    <n v="8749"/>
    <s v="CA-2017-128076"/>
    <d v="2017-02-02T00:00:00"/>
    <d v="2017-02-07T00:00:00"/>
    <s v="Standard Class"/>
    <s v="BO-11350"/>
    <s v="Bill Overfelt"/>
    <s v="Corporate"/>
    <s v="United States"/>
    <x v="70"/>
    <x v="1"/>
    <n v="92105"/>
    <s v="West"/>
    <s v="TEC-MA-10002109"/>
    <s v="Technology"/>
    <s v="Machines"/>
    <s v="HP Officejet Pro 8600 e-All-In-One Printer, Copier, Scanner, Fax"/>
    <x v="2562"/>
    <n v="2"/>
    <n v="0.2"/>
    <n v="38.997399999999971"/>
  </r>
  <r>
    <n v="8750"/>
    <s v="US-2015-163825"/>
    <d v="2015-06-16T00:00:00"/>
    <d v="2015-06-19T00:00:00"/>
    <s v="First Class"/>
    <s v="LC-16885"/>
    <s v="Lena Creighton"/>
    <s v="Consumer"/>
    <s v="United States"/>
    <x v="20"/>
    <x v="15"/>
    <n v="10009"/>
    <s v="East"/>
    <s v="OFF-BI-10003527"/>
    <s v="Office Supplies"/>
    <s v="Binders"/>
    <s v="Fellowes PB500 Electric Punch Plastic Comb Binding Machine with Manual Bind"/>
    <x v="5587"/>
    <n v="3"/>
    <n v="0.2"/>
    <n v="1143.8910000000001"/>
  </r>
  <r>
    <n v="8751"/>
    <s v="US-2015-163825"/>
    <d v="2015-06-16T00:00:00"/>
    <d v="2015-06-19T00:00:00"/>
    <s v="First Class"/>
    <s v="LC-16885"/>
    <s v="Lena Creighton"/>
    <s v="Consumer"/>
    <s v="United States"/>
    <x v="20"/>
    <x v="15"/>
    <n v="10009"/>
    <s v="East"/>
    <s v="TEC-PH-10004922"/>
    <s v="Technology"/>
    <s v="Phones"/>
    <s v="RCA Visys Integrated PBX 8-Line Router"/>
    <x v="5588"/>
    <n v="2"/>
    <n v="0"/>
    <n v="33.495000000000005"/>
  </r>
  <r>
    <n v="8752"/>
    <s v="CA-2016-105662"/>
    <d v="2016-05-05T00:00:00"/>
    <d v="2016-05-09T00:00:00"/>
    <s v="Standard Class"/>
    <s v="RB-19465"/>
    <s v="Rick Bensley"/>
    <s v="Home Office"/>
    <s v="United States"/>
    <x v="315"/>
    <x v="2"/>
    <n v="32303"/>
    <s v="South"/>
    <s v="OFF-PA-10001001"/>
    <s v="Office Supplies"/>
    <s v="Paper"/>
    <s v="Snap-A-Way Black Print Carbonless Speed Message, No Reply Area, Duplicate"/>
    <x v="5589"/>
    <n v="4"/>
    <n v="0.2"/>
    <n v="31.4712"/>
  </r>
  <r>
    <n v="8753"/>
    <s v="CA-2016-105662"/>
    <d v="2016-05-05T00:00:00"/>
    <d v="2016-05-09T00:00:00"/>
    <s v="Standard Class"/>
    <s v="RB-19465"/>
    <s v="Rick Bensley"/>
    <s v="Home Office"/>
    <s v="United States"/>
    <x v="315"/>
    <x v="2"/>
    <n v="32303"/>
    <s v="South"/>
    <s v="TEC-PH-10001198"/>
    <s v="Technology"/>
    <s v="Phones"/>
    <s v="Avaya 4621SW VoIP phone"/>
    <x v="1665"/>
    <n v="3"/>
    <n v="0.2"/>
    <n v="19.966499999999982"/>
  </r>
  <r>
    <n v="8754"/>
    <s v="CA-2017-152198"/>
    <d v="2017-09-09T00:00:00"/>
    <d v="2017-09-10T00:00:00"/>
    <s v="First Class"/>
    <s v="JD-16015"/>
    <s v="Joy Daniels"/>
    <s v="Consumer"/>
    <s v="United States"/>
    <x v="167"/>
    <x v="24"/>
    <n v="43615"/>
    <s v="East"/>
    <s v="OFF-LA-10000443"/>
    <s v="Office Supplies"/>
    <s v="Labels"/>
    <s v="Avery 501"/>
    <x v="1173"/>
    <n v="6"/>
    <n v="0.2"/>
    <n v="5.9777999999999993"/>
  </r>
  <r>
    <n v="8755"/>
    <s v="CA-2017-152198"/>
    <d v="2017-09-09T00:00:00"/>
    <d v="2017-09-10T00:00:00"/>
    <s v="First Class"/>
    <s v="JD-16015"/>
    <s v="Joy Daniels"/>
    <s v="Consumer"/>
    <s v="United States"/>
    <x v="167"/>
    <x v="24"/>
    <n v="43615"/>
    <s v="East"/>
    <s v="OFF-BI-10003669"/>
    <s v="Office Supplies"/>
    <s v="Binders"/>
    <s v="3M Organizer Strips"/>
    <x v="5590"/>
    <n v="3"/>
    <n v="0.7"/>
    <n v="-3.5640000000000001"/>
  </r>
  <r>
    <n v="8756"/>
    <s v="CA-2017-152198"/>
    <d v="2017-09-09T00:00:00"/>
    <d v="2017-09-10T00:00:00"/>
    <s v="First Class"/>
    <s v="JD-16015"/>
    <s v="Joy Daniels"/>
    <s v="Consumer"/>
    <s v="United States"/>
    <x v="167"/>
    <x v="24"/>
    <n v="43615"/>
    <s v="East"/>
    <s v="OFF-BI-10001628"/>
    <s v="Office Supplies"/>
    <s v="Binders"/>
    <s v="Acco Data Flex Cable Posts For Top &amp; Bottom Load Binders, 6&quot; Capacity"/>
    <x v="5591"/>
    <n v="2"/>
    <n v="0.7"/>
    <n v="-5.2149999999999999"/>
  </r>
  <r>
    <n v="8757"/>
    <s v="CA-2016-114307"/>
    <d v="2016-07-22T00:00:00"/>
    <d v="2016-07-26T00:00:00"/>
    <s v="Standard Class"/>
    <s v="MF-17665"/>
    <s v="Maureen Fritzler"/>
    <s v="Corporate"/>
    <s v="United States"/>
    <x v="29"/>
    <x v="39"/>
    <n v="21044"/>
    <s v="East"/>
    <s v="OFF-AP-10002350"/>
    <s v="Office Supplies"/>
    <s v="Appliances"/>
    <s v="Belkin F9H710-06 7 Outlet SurgeMaster Surge Protector"/>
    <x v="1023"/>
    <n v="2"/>
    <n v="0"/>
    <n v="10.5504"/>
  </r>
  <r>
    <n v="8758"/>
    <s v="CA-2016-114307"/>
    <d v="2016-07-22T00:00:00"/>
    <d v="2016-07-26T00:00:00"/>
    <s v="Standard Class"/>
    <s v="MF-17665"/>
    <s v="Maureen Fritzler"/>
    <s v="Corporate"/>
    <s v="United States"/>
    <x v="29"/>
    <x v="39"/>
    <n v="21044"/>
    <s v="East"/>
    <s v="OFF-PA-10004100"/>
    <s v="Office Supplies"/>
    <s v="Paper"/>
    <s v="Xerox 216"/>
    <x v="187"/>
    <n v="8"/>
    <n v="0"/>
    <n v="24.883200000000002"/>
  </r>
  <r>
    <n v="8759"/>
    <s v="CA-2016-114307"/>
    <d v="2016-07-22T00:00:00"/>
    <d v="2016-07-26T00:00:00"/>
    <s v="Standard Class"/>
    <s v="MF-17665"/>
    <s v="Maureen Fritzler"/>
    <s v="Corporate"/>
    <s v="United States"/>
    <x v="29"/>
    <x v="39"/>
    <n v="21044"/>
    <s v="East"/>
    <s v="FUR-FU-10000794"/>
    <s v="Furniture"/>
    <s v="Furnishings"/>
    <s v="Eldon Stackable Tray, Side-Load, Legal, Smoke"/>
    <x v="1877"/>
    <n v="3"/>
    <n v="0"/>
    <n v="9.3227999999999991"/>
  </r>
  <r>
    <n v="8760"/>
    <s v="CA-2016-114307"/>
    <d v="2016-07-22T00:00:00"/>
    <d v="2016-07-26T00:00:00"/>
    <s v="Standard Class"/>
    <s v="MF-17665"/>
    <s v="Maureen Fritzler"/>
    <s v="Corporate"/>
    <s v="United States"/>
    <x v="29"/>
    <x v="39"/>
    <n v="21044"/>
    <s v="East"/>
    <s v="OFF-BI-10002012"/>
    <s v="Office Supplies"/>
    <s v="Binders"/>
    <s v="Wilson Jones Easy Flow II Sheet Lifters"/>
    <x v="5592"/>
    <n v="3"/>
    <n v="0"/>
    <n v="2.5920000000000001"/>
  </r>
  <r>
    <n v="8761"/>
    <s v="CA-2016-159891"/>
    <d v="2016-01-31T00:00:00"/>
    <d v="2016-02-06T00:00:00"/>
    <s v="Standard Class"/>
    <s v="BF-11170"/>
    <s v="Ben Ferrer"/>
    <s v="Home Office"/>
    <s v="United States"/>
    <x v="118"/>
    <x v="32"/>
    <n v="30318"/>
    <s v="South"/>
    <s v="OFF-BI-10003527"/>
    <s v="Office Supplies"/>
    <s v="Binders"/>
    <s v="Fellowes PB500 Electric Punch Plastic Comb Binding Machine with Manual Bind"/>
    <x v="5593"/>
    <n v="1"/>
    <n v="0"/>
    <n v="635.495"/>
  </r>
  <r>
    <n v="8762"/>
    <s v="CA-2016-159891"/>
    <d v="2016-01-31T00:00:00"/>
    <d v="2016-02-06T00:00:00"/>
    <s v="Standard Class"/>
    <s v="BF-11170"/>
    <s v="Ben Ferrer"/>
    <s v="Home Office"/>
    <s v="United States"/>
    <x v="118"/>
    <x v="32"/>
    <n v="30318"/>
    <s v="South"/>
    <s v="OFF-EN-10004483"/>
    <s v="Office Supplies"/>
    <s v="Envelopes"/>
    <s v="#10 White Business Envelopes,4 1/8 x 9 1/2"/>
    <x v="5594"/>
    <n v="8"/>
    <n v="0"/>
    <n v="58.919199999999989"/>
  </r>
  <r>
    <n v="8763"/>
    <s v="CA-2016-112578"/>
    <d v="2016-12-29T00:00:00"/>
    <d v="2017-01-02T00:00:00"/>
    <s v="Standard Class"/>
    <s v="FO-14305"/>
    <s v="Frank Olsen"/>
    <s v="Consumer"/>
    <s v="United States"/>
    <x v="301"/>
    <x v="1"/>
    <n v="95823"/>
    <s v="West"/>
    <s v="OFF-ST-10003722"/>
    <s v="Office Supplies"/>
    <s v="Storage"/>
    <s v="Project Tote Personal File"/>
    <x v="919"/>
    <n v="1"/>
    <n v="0"/>
    <n v="4.068699999999998"/>
  </r>
  <r>
    <n v="8764"/>
    <s v="CA-2016-112578"/>
    <d v="2016-12-29T00:00:00"/>
    <d v="2017-01-02T00:00:00"/>
    <s v="Standard Class"/>
    <s v="FO-14305"/>
    <s v="Frank Olsen"/>
    <s v="Consumer"/>
    <s v="United States"/>
    <x v="301"/>
    <x v="1"/>
    <n v="95823"/>
    <s v="West"/>
    <s v="OFF-SU-10002557"/>
    <s v="Office Supplies"/>
    <s v="Supplies"/>
    <s v="Fiskars Spring-Action Scissors"/>
    <x v="5482"/>
    <n v="2"/>
    <n v="0"/>
    <n v="7.2696000000000005"/>
  </r>
  <r>
    <n v="8765"/>
    <s v="CA-2015-107083"/>
    <d v="2015-11-21T00:00:00"/>
    <d v="2015-11-27T00:00:00"/>
    <s v="Standard Class"/>
    <s v="BB-11545"/>
    <s v="Brenda Bowman"/>
    <s v="Corporate"/>
    <s v="United States"/>
    <x v="5"/>
    <x v="5"/>
    <n v="76106"/>
    <s v="Central"/>
    <s v="OFF-AR-10002257"/>
    <s v="Office Supplies"/>
    <s v="Art"/>
    <s v="Eldon Spacemaker Box, Quick-Snap Lid, Clear"/>
    <x v="758"/>
    <n v="2"/>
    <n v="0.2"/>
    <n v="0.73479999999999923"/>
  </r>
  <r>
    <n v="8766"/>
    <s v="CA-2015-107083"/>
    <d v="2015-11-21T00:00:00"/>
    <d v="2015-11-27T00:00:00"/>
    <s v="Standard Class"/>
    <s v="BB-11545"/>
    <s v="Brenda Bowman"/>
    <s v="Corporate"/>
    <s v="United States"/>
    <x v="5"/>
    <x v="5"/>
    <n v="76106"/>
    <s v="Central"/>
    <s v="OFF-BI-10000756"/>
    <s v="Office Supplies"/>
    <s v="Binders"/>
    <s v="Storex DuraTech Recycled Plastic Frosted Binders"/>
    <x v="5595"/>
    <n v="2"/>
    <n v="0.8"/>
    <n v="-2.5440000000000005"/>
  </r>
  <r>
    <n v="8767"/>
    <s v="CA-2015-107083"/>
    <d v="2015-11-21T00:00:00"/>
    <d v="2015-11-27T00:00:00"/>
    <s v="Standard Class"/>
    <s v="BB-11545"/>
    <s v="Brenda Bowman"/>
    <s v="Corporate"/>
    <s v="United States"/>
    <x v="5"/>
    <x v="5"/>
    <n v="76106"/>
    <s v="Central"/>
    <s v="OFF-AP-10004136"/>
    <s v="Office Supplies"/>
    <s v="Appliances"/>
    <s v="Kensington 6 Outlet SmartSocket Surge Protector"/>
    <x v="4396"/>
    <n v="3"/>
    <n v="0.8"/>
    <n v="-67.617000000000019"/>
  </r>
  <r>
    <n v="8768"/>
    <s v="CA-2015-107083"/>
    <d v="2015-11-21T00:00:00"/>
    <d v="2015-11-27T00:00:00"/>
    <s v="Standard Class"/>
    <s v="BB-11545"/>
    <s v="Brenda Bowman"/>
    <s v="Corporate"/>
    <s v="United States"/>
    <x v="5"/>
    <x v="5"/>
    <n v="76106"/>
    <s v="Central"/>
    <s v="OFF-BI-10002194"/>
    <s v="Office Supplies"/>
    <s v="Binders"/>
    <s v="Cardinal Hold-It CD Pocket"/>
    <x v="5596"/>
    <n v="5"/>
    <n v="0.8"/>
    <n v="-13.167000000000002"/>
  </r>
  <r>
    <n v="8769"/>
    <s v="CA-2015-151722"/>
    <d v="2015-10-05T00:00:00"/>
    <d v="2015-10-09T00:00:00"/>
    <s v="Standard Class"/>
    <s v="IL-15100"/>
    <s v="Ivan Liston"/>
    <s v="Consumer"/>
    <s v="United States"/>
    <x v="38"/>
    <x v="24"/>
    <n v="43229"/>
    <s v="East"/>
    <s v="TEC-AC-10000892"/>
    <s v="Technology"/>
    <s v="Accessories"/>
    <s v="NETGEAR N750 Dual Band Wi-Fi Gigabit Router"/>
    <x v="5597"/>
    <n v="4"/>
    <n v="0.2"/>
    <n v="57.599999999999994"/>
  </r>
  <r>
    <n v="8770"/>
    <s v="CA-2016-151148"/>
    <d v="2016-09-12T00:00:00"/>
    <d v="2016-09-13T00:00:00"/>
    <s v="Same Day"/>
    <s v="PO-19180"/>
    <s v="Philisse Overcash"/>
    <s v="Home Office"/>
    <s v="United States"/>
    <x v="103"/>
    <x v="22"/>
    <n v="80027"/>
    <s v="West"/>
    <s v="TEC-PH-10001870"/>
    <s v="Technology"/>
    <s v="Phones"/>
    <s v="Lunatik TT5L-002 Taktik Strike Impact Protection System for iPhone 5"/>
    <x v="5598"/>
    <n v="3"/>
    <n v="0.2"/>
    <n v="9.1844999999999928"/>
  </r>
  <r>
    <n v="8771"/>
    <s v="CA-2016-151148"/>
    <d v="2016-09-12T00:00:00"/>
    <d v="2016-09-13T00:00:00"/>
    <s v="Same Day"/>
    <s v="PO-19180"/>
    <s v="Philisse Overcash"/>
    <s v="Home Office"/>
    <s v="United States"/>
    <x v="103"/>
    <x v="22"/>
    <n v="80027"/>
    <s v="West"/>
    <s v="FUR-CH-10002304"/>
    <s v="Furniture"/>
    <s v="Chairs"/>
    <s v="Global Stack Chair without Arms, Black"/>
    <x v="5599"/>
    <n v="4"/>
    <n v="0.2"/>
    <n v="5.1960000000000015"/>
  </r>
  <r>
    <n v="8772"/>
    <s v="CA-2017-115882"/>
    <d v="2017-09-14T00:00:00"/>
    <d v="2017-09-17T00:00:00"/>
    <s v="First Class"/>
    <s v="DB-13555"/>
    <s v="Dorothy Badders"/>
    <s v="Corporate"/>
    <s v="United States"/>
    <x v="253"/>
    <x v="3"/>
    <n v="27604"/>
    <s v="South"/>
    <s v="OFF-AP-10002534"/>
    <s v="Office Supplies"/>
    <s v="Appliances"/>
    <s v="3.6 Cubic Foot Counter Height Office Refrigerator"/>
    <x v="5600"/>
    <n v="4"/>
    <n v="0.2"/>
    <n v="94.278400000000033"/>
  </r>
  <r>
    <n v="8773"/>
    <s v="CA-2017-115882"/>
    <d v="2017-09-14T00:00:00"/>
    <d v="2017-09-17T00:00:00"/>
    <s v="First Class"/>
    <s v="DB-13555"/>
    <s v="Dorothy Badders"/>
    <s v="Corporate"/>
    <s v="United States"/>
    <x v="253"/>
    <x v="3"/>
    <n v="27604"/>
    <s v="South"/>
    <s v="OFF-PA-10001125"/>
    <s v="Office Supplies"/>
    <s v="Paper"/>
    <s v="Xerox 1988"/>
    <x v="1355"/>
    <n v="3"/>
    <n v="0.2"/>
    <n v="23.234999999999992"/>
  </r>
  <r>
    <n v="8774"/>
    <s v="CA-2015-132276"/>
    <d v="2015-02-23T00:00:00"/>
    <d v="2015-02-28T00:00:00"/>
    <s v="Standard Class"/>
    <s v="LC-16960"/>
    <s v="Lindsay Castell"/>
    <s v="Home Office"/>
    <s v="United States"/>
    <x v="20"/>
    <x v="15"/>
    <n v="10024"/>
    <s v="East"/>
    <s v="OFF-AP-10000804"/>
    <s v="Office Supplies"/>
    <s v="Appliances"/>
    <s v="Hoover Portapower Portable Vacuum"/>
    <x v="2051"/>
    <n v="6"/>
    <n v="0"/>
    <n v="6.7200000000000006"/>
  </r>
  <r>
    <n v="8775"/>
    <s v="CA-2015-132276"/>
    <d v="2015-02-23T00:00:00"/>
    <d v="2015-02-28T00:00:00"/>
    <s v="Standard Class"/>
    <s v="LC-16960"/>
    <s v="Lindsay Castell"/>
    <s v="Home Office"/>
    <s v="United States"/>
    <x v="20"/>
    <x v="15"/>
    <n v="10024"/>
    <s v="East"/>
    <s v="OFF-BI-10002982"/>
    <s v="Office Supplies"/>
    <s v="Binders"/>
    <s v="Avery Self-Adhesive Photo Pockets for Polaroid Photos"/>
    <x v="3023"/>
    <n v="2"/>
    <n v="0.2"/>
    <n v="3.8135999999999992"/>
  </r>
  <r>
    <n v="8776"/>
    <s v="CA-2016-163636"/>
    <d v="2016-12-05T00:00:00"/>
    <d v="2016-12-09T00:00:00"/>
    <s v="Second Class"/>
    <s v="MP-18175"/>
    <s v="Mike Pelletier"/>
    <s v="Home Office"/>
    <s v="United States"/>
    <x v="22"/>
    <x v="10"/>
    <n v="60623"/>
    <s v="Central"/>
    <s v="OFF-AR-10001547"/>
    <s v="Office Supplies"/>
    <s v="Art"/>
    <s v="Newell 311"/>
    <x v="5601"/>
    <n v="2"/>
    <n v="0.2"/>
    <n v="0.30940000000000001"/>
  </r>
  <r>
    <n v="8777"/>
    <s v="CA-2016-102813"/>
    <d v="2016-07-02T00:00:00"/>
    <d v="2016-07-03T00:00:00"/>
    <s v="First Class"/>
    <s v="EA-14035"/>
    <s v="Erin Ashbrook"/>
    <s v="Corporate"/>
    <s v="United States"/>
    <x v="114"/>
    <x v="5"/>
    <n v="77340"/>
    <s v="Central"/>
    <s v="FUR-CH-10000665"/>
    <s v="Furniture"/>
    <s v="Chairs"/>
    <s v="Global Airflow Leather Mesh Back Chair, Black"/>
    <x v="2568"/>
    <n v="5"/>
    <n v="0.3"/>
    <n v="0"/>
  </r>
  <r>
    <n v="8778"/>
    <s v="CA-2016-102813"/>
    <d v="2016-07-02T00:00:00"/>
    <d v="2016-07-03T00:00:00"/>
    <s v="First Class"/>
    <s v="EA-14035"/>
    <s v="Erin Ashbrook"/>
    <s v="Corporate"/>
    <s v="United States"/>
    <x v="114"/>
    <x v="5"/>
    <n v="77340"/>
    <s v="Central"/>
    <s v="OFF-PA-10000520"/>
    <s v="Office Supplies"/>
    <s v="Paper"/>
    <s v="Xerox 201"/>
    <x v="759"/>
    <n v="8"/>
    <n v="0.2"/>
    <n v="14.5152"/>
  </r>
  <r>
    <n v="8779"/>
    <s v="CA-2017-135377"/>
    <d v="2017-12-13T00:00:00"/>
    <d v="2017-12-18T00:00:00"/>
    <s v="Standard Class"/>
    <s v="BP-11095"/>
    <s v="Bart Pistole"/>
    <s v="Corporate"/>
    <s v="United States"/>
    <x v="20"/>
    <x v="15"/>
    <n v="10024"/>
    <s v="East"/>
    <s v="FUR-BO-10004015"/>
    <s v="Furniture"/>
    <s v="Bookcases"/>
    <s v="Bush Andora Bookcase, Maple/Graphite Gray Finish"/>
    <x v="5602"/>
    <n v="3"/>
    <n v="0.2"/>
    <n v="7.1993999999999687"/>
  </r>
  <r>
    <n v="8780"/>
    <s v="CA-2015-165813"/>
    <d v="2015-03-20T00:00:00"/>
    <d v="2015-03-22T00:00:00"/>
    <s v="Second Class"/>
    <s v="BM-11785"/>
    <s v="Bryan Mills"/>
    <s v="Consumer"/>
    <s v="United States"/>
    <x v="127"/>
    <x v="21"/>
    <n v="97301"/>
    <s v="West"/>
    <s v="OFF-ST-10004258"/>
    <s v="Office Supplies"/>
    <s v="Storage"/>
    <s v="Portable Personal File Box"/>
    <x v="5603"/>
    <n v="3"/>
    <n v="0.2"/>
    <n v="2.5641000000000034"/>
  </r>
  <r>
    <n v="8781"/>
    <s v="CA-2015-133585"/>
    <d v="2015-03-01T00:00:00"/>
    <d v="2015-03-04T00:00:00"/>
    <s v="First Class"/>
    <s v="CM-12715"/>
    <s v="Craig Molinari"/>
    <s v="Corporate"/>
    <s v="United States"/>
    <x v="12"/>
    <x v="5"/>
    <n v="77070"/>
    <s v="Central"/>
    <s v="OFF-AR-10003696"/>
    <s v="Office Supplies"/>
    <s v="Art"/>
    <s v="Panasonic KP-350BK Electric Pencil Sharpener with Auto Stop"/>
    <x v="5604"/>
    <n v="2"/>
    <n v="0.2"/>
    <n v="6.2243999999999957"/>
  </r>
  <r>
    <n v="8782"/>
    <s v="CA-2015-133585"/>
    <d v="2015-03-01T00:00:00"/>
    <d v="2015-03-04T00:00:00"/>
    <s v="First Class"/>
    <s v="CM-12715"/>
    <s v="Craig Molinari"/>
    <s v="Corporate"/>
    <s v="United States"/>
    <x v="12"/>
    <x v="5"/>
    <n v="77070"/>
    <s v="Central"/>
    <s v="FUR-BO-10001811"/>
    <s v="Furniture"/>
    <s v="Bookcases"/>
    <s v="Atlantic Metals Mobile 5-Shelf Bookcases, Custom Colors"/>
    <x v="5605"/>
    <n v="6"/>
    <n v="0.32"/>
    <n v="-36.117600000000152"/>
  </r>
  <r>
    <n v="8783"/>
    <s v="CA-2016-116911"/>
    <d v="2016-09-15T00:00:00"/>
    <d v="2016-09-20T00:00:00"/>
    <s v="Standard Class"/>
    <s v="JD-16150"/>
    <s v="Justin Deggeller"/>
    <s v="Corporate"/>
    <s v="United States"/>
    <x v="513"/>
    <x v="45"/>
    <n v="83301"/>
    <s v="West"/>
    <s v="OFF-BI-10001249"/>
    <s v="Office Supplies"/>
    <s v="Binders"/>
    <s v="Avery Heavy-Duty EZD View Binder with Locking Rings"/>
    <x v="5606"/>
    <n v="4"/>
    <n v="0.2"/>
    <n v="6.6351999999999984"/>
  </r>
  <r>
    <n v="8784"/>
    <s v="CA-2016-116911"/>
    <d v="2016-09-15T00:00:00"/>
    <d v="2016-09-20T00:00:00"/>
    <s v="Standard Class"/>
    <s v="JD-16150"/>
    <s v="Justin Deggeller"/>
    <s v="Corporate"/>
    <s v="United States"/>
    <x v="513"/>
    <x v="45"/>
    <n v="83301"/>
    <s v="West"/>
    <s v="FUR-TA-10003473"/>
    <s v="Furniture"/>
    <s v="Tables"/>
    <s v="Bretford Rectangular Conference Table Tops"/>
    <x v="5607"/>
    <n v="3"/>
    <n v="0"/>
    <n v="259.52970000000005"/>
  </r>
  <r>
    <n v="8785"/>
    <s v="US-2017-129224"/>
    <d v="2017-03-17T00:00:00"/>
    <d v="2017-03-23T00:00:00"/>
    <s v="Standard Class"/>
    <s v="AS-10630"/>
    <s v="Ann Steele"/>
    <s v="Home Office"/>
    <s v="United States"/>
    <x v="289"/>
    <x v="18"/>
    <n v="37918"/>
    <s v="South"/>
    <s v="OFF-LA-10003190"/>
    <s v="Office Supplies"/>
    <s v="Labels"/>
    <s v="Avery 474"/>
    <x v="877"/>
    <n v="2"/>
    <n v="0.2"/>
    <n v="1.6704000000000001"/>
  </r>
  <r>
    <n v="8786"/>
    <s v="CA-2017-145765"/>
    <d v="2017-05-28T00:00:00"/>
    <d v="2017-06-02T00:00:00"/>
    <s v="Standard Class"/>
    <s v="CM-11815"/>
    <s v="Candace McMahon"/>
    <s v="Corporate"/>
    <s v="United States"/>
    <x v="42"/>
    <x v="16"/>
    <n v="85023"/>
    <s v="West"/>
    <s v="TEC-PH-10001305"/>
    <s v="Technology"/>
    <s v="Phones"/>
    <s v="Panasonic KX TS208W Corded phone"/>
    <x v="4398"/>
    <n v="5"/>
    <n v="0.2"/>
    <n v="19.596000000000018"/>
  </r>
  <r>
    <n v="8787"/>
    <s v="CA-2017-145765"/>
    <d v="2017-05-28T00:00:00"/>
    <d v="2017-06-02T00:00:00"/>
    <s v="Standard Class"/>
    <s v="CM-11815"/>
    <s v="Candace McMahon"/>
    <s v="Corporate"/>
    <s v="United States"/>
    <x v="42"/>
    <x v="16"/>
    <n v="85023"/>
    <s v="West"/>
    <s v="OFF-PA-10001534"/>
    <s v="Office Supplies"/>
    <s v="Paper"/>
    <s v="Xerox 230"/>
    <x v="12"/>
    <n v="3"/>
    <n v="0.2"/>
    <n v="5.4432"/>
  </r>
  <r>
    <n v="8788"/>
    <s v="CA-2017-145765"/>
    <d v="2017-05-28T00:00:00"/>
    <d v="2017-06-02T00:00:00"/>
    <s v="Standard Class"/>
    <s v="CM-11815"/>
    <s v="Candace McMahon"/>
    <s v="Corporate"/>
    <s v="United States"/>
    <x v="42"/>
    <x v="16"/>
    <n v="85023"/>
    <s v="West"/>
    <s v="TEC-AC-10000844"/>
    <s v="Technology"/>
    <s v="Accessories"/>
    <s v="Logitech Gaming G510s - Keyboard"/>
    <x v="5608"/>
    <n v="4"/>
    <n v="0.2"/>
    <n v="54.393599999999978"/>
  </r>
  <r>
    <n v="8789"/>
    <s v="CA-2017-126914"/>
    <d v="2017-06-15T00:00:00"/>
    <d v="2017-06-19T00:00:00"/>
    <s v="Standard Class"/>
    <s v="JE-15715"/>
    <s v="Joe Elijah"/>
    <s v="Consumer"/>
    <s v="United States"/>
    <x v="53"/>
    <x v="3"/>
    <n v="28110"/>
    <s v="South"/>
    <s v="FUR-CH-10000847"/>
    <s v="Furniture"/>
    <s v="Chairs"/>
    <s v="Global Executive Mid-Back Manager's Chair"/>
    <x v="327"/>
    <n v="3"/>
    <n v="0.2"/>
    <n v="52.376399999999961"/>
  </r>
  <r>
    <n v="8790"/>
    <s v="CA-2017-126914"/>
    <d v="2017-06-15T00:00:00"/>
    <d v="2017-06-19T00:00:00"/>
    <s v="Standard Class"/>
    <s v="JE-15715"/>
    <s v="Joe Elijah"/>
    <s v="Consumer"/>
    <s v="United States"/>
    <x v="53"/>
    <x v="3"/>
    <n v="28110"/>
    <s v="South"/>
    <s v="FUR-BO-10000468"/>
    <s v="Furniture"/>
    <s v="Bookcases"/>
    <s v="O'Sullivan 2-Shelf Heavy-Duty Bookcases"/>
    <x v="5609"/>
    <n v="2"/>
    <n v="0.2"/>
    <n v="-3.8863999999999947"/>
  </r>
  <r>
    <n v="8791"/>
    <s v="CA-2015-169572"/>
    <d v="2015-09-06T00:00:00"/>
    <d v="2015-09-12T00:00:00"/>
    <s v="Standard Class"/>
    <s v="AG-10525"/>
    <s v="Andy Gerbode"/>
    <s v="Corporate"/>
    <s v="United States"/>
    <x v="102"/>
    <x v="17"/>
    <n v="23223"/>
    <s v="South"/>
    <s v="OFF-BI-10002799"/>
    <s v="Office Supplies"/>
    <s v="Binders"/>
    <s v="SlimView Poly Binder, 3/8&quot;"/>
    <x v="5610"/>
    <n v="9"/>
    <n v="0"/>
    <n v="21.445199999999996"/>
  </r>
  <r>
    <n v="8792"/>
    <s v="CA-2017-162075"/>
    <d v="2017-03-18T00:00:00"/>
    <d v="2017-03-24T00:00:00"/>
    <s v="Standard Class"/>
    <s v="TT-21220"/>
    <s v="Thomas Thornton"/>
    <s v="Consumer"/>
    <s v="United States"/>
    <x v="12"/>
    <x v="5"/>
    <n v="77041"/>
    <s v="Central"/>
    <s v="TEC-PH-10001557"/>
    <s v="Technology"/>
    <s v="Phones"/>
    <s v="Pyle PMP37LED"/>
    <x v="3431"/>
    <n v="7"/>
    <n v="0.2"/>
    <n v="47.035099999999971"/>
  </r>
  <r>
    <n v="8793"/>
    <s v="CA-2014-162992"/>
    <d v="2014-12-19T00:00:00"/>
    <d v="2014-12-21T00:00:00"/>
    <s v="First Class"/>
    <s v="BP-11095"/>
    <s v="Bart Pistole"/>
    <s v="Corporate"/>
    <s v="United States"/>
    <x v="1"/>
    <x v="1"/>
    <n v="90008"/>
    <s v="West"/>
    <s v="OFF-LA-10001934"/>
    <s v="Office Supplies"/>
    <s v="Labels"/>
    <s v="Avery 516"/>
    <x v="2"/>
    <n v="2"/>
    <n v="0"/>
    <n v="6.8713999999999995"/>
  </r>
  <r>
    <n v="8794"/>
    <s v="CA-2014-162992"/>
    <d v="2014-12-19T00:00:00"/>
    <d v="2014-12-21T00:00:00"/>
    <s v="First Class"/>
    <s v="BP-11095"/>
    <s v="Bart Pistole"/>
    <s v="Corporate"/>
    <s v="United States"/>
    <x v="1"/>
    <x v="1"/>
    <n v="90008"/>
    <s v="West"/>
    <s v="OFF-FA-10004248"/>
    <s v="Office Supplies"/>
    <s v="Fasteners"/>
    <s v="Advantus T-Pin Paper Clips"/>
    <x v="5611"/>
    <n v="5"/>
    <n v="0"/>
    <n v="8.7945000000000011"/>
  </r>
  <r>
    <n v="8795"/>
    <s v="CA-2014-162992"/>
    <d v="2014-12-19T00:00:00"/>
    <d v="2014-12-21T00:00:00"/>
    <s v="First Class"/>
    <s v="BP-11095"/>
    <s v="Bart Pistole"/>
    <s v="Corporate"/>
    <s v="United States"/>
    <x v="1"/>
    <x v="1"/>
    <n v="90008"/>
    <s v="West"/>
    <s v="TEC-PH-10001944"/>
    <s v="Technology"/>
    <s v="Phones"/>
    <s v="Wi-Ex zBoost YX540 Cellular Phone Signal Booster"/>
    <x v="5612"/>
    <n v="5"/>
    <n v="0.2"/>
    <n v="72.974999999999909"/>
  </r>
  <r>
    <n v="8796"/>
    <s v="CA-2014-162992"/>
    <d v="2014-12-19T00:00:00"/>
    <d v="2014-12-21T00:00:00"/>
    <s v="First Class"/>
    <s v="BP-11095"/>
    <s v="Bart Pistole"/>
    <s v="Corporate"/>
    <s v="United States"/>
    <x v="1"/>
    <x v="1"/>
    <n v="90008"/>
    <s v="West"/>
    <s v="TEC-PH-10002085"/>
    <s v="Technology"/>
    <s v="Phones"/>
    <s v="Clarity 53712"/>
    <x v="2005"/>
    <n v="4"/>
    <n v="0.2"/>
    <n v="15.837600000000009"/>
  </r>
  <r>
    <n v="8797"/>
    <s v="CA-2016-106397"/>
    <d v="2016-07-07T00:00:00"/>
    <d v="2016-07-13T00:00:00"/>
    <s v="Standard Class"/>
    <s v="MJ-17740"/>
    <s v="Max Jones"/>
    <s v="Consumer"/>
    <s v="United States"/>
    <x v="11"/>
    <x v="7"/>
    <n v="84057"/>
    <s v="West"/>
    <s v="OFF-PA-10003441"/>
    <s v="Office Supplies"/>
    <s v="Paper"/>
    <s v="Xerox 226"/>
    <x v="91"/>
    <n v="2"/>
    <n v="0"/>
    <n v="6.2208000000000006"/>
  </r>
  <r>
    <n v="8798"/>
    <s v="CA-2016-106397"/>
    <d v="2016-07-07T00:00:00"/>
    <d v="2016-07-13T00:00:00"/>
    <s v="Standard Class"/>
    <s v="MJ-17740"/>
    <s v="Max Jones"/>
    <s v="Consumer"/>
    <s v="United States"/>
    <x v="11"/>
    <x v="7"/>
    <n v="84057"/>
    <s v="West"/>
    <s v="OFF-AR-10004602"/>
    <s v="Office Supplies"/>
    <s v="Art"/>
    <s v="Boston KS Multi-Size Manual Pencil Sharpener"/>
    <x v="44"/>
    <n v="2"/>
    <n v="0"/>
    <n v="12.874400000000001"/>
  </r>
  <r>
    <n v="8799"/>
    <s v="US-2016-150140"/>
    <d v="2016-04-06T00:00:00"/>
    <d v="2016-04-10T00:00:00"/>
    <s v="Standard Class"/>
    <s v="VM-21685"/>
    <s v="Valerie Mitchum"/>
    <s v="Home Office"/>
    <s v="United States"/>
    <x v="140"/>
    <x v="42"/>
    <s v="05408"/>
    <s v="East"/>
    <s v="TEC-PH-10002555"/>
    <s v="Technology"/>
    <s v="Phones"/>
    <s v="Nortel Meridian M5316 Digital phone"/>
    <x v="5613"/>
    <n v="5"/>
    <n v="0"/>
    <n v="336.63499999999999"/>
  </r>
  <r>
    <n v="8800"/>
    <s v="CA-2014-116666"/>
    <d v="2014-05-08T00:00:00"/>
    <d v="2014-05-10T00:00:00"/>
    <s v="First Class"/>
    <s v="KT-16480"/>
    <s v="Kean Thornton"/>
    <s v="Consumer"/>
    <s v="United States"/>
    <x v="10"/>
    <x v="9"/>
    <n v="19134"/>
    <s v="East"/>
    <s v="TEC-CO-10001449"/>
    <s v="Technology"/>
    <s v="Copiers"/>
    <s v="Hewlett Packard LaserJet 3310 Copier"/>
    <x v="5614"/>
    <n v="5"/>
    <n v="0.4"/>
    <n v="239.99600000000009"/>
  </r>
  <r>
    <n v="8801"/>
    <s v="CA-2017-148992"/>
    <d v="2017-11-23T00:00:00"/>
    <d v="2017-11-27T00:00:00"/>
    <s v="Standard Class"/>
    <s v="CS-12250"/>
    <s v="Chris Selesnick"/>
    <s v="Corporate"/>
    <s v="United States"/>
    <x v="22"/>
    <x v="10"/>
    <n v="60623"/>
    <s v="Central"/>
    <s v="OFF-PA-10004285"/>
    <s v="Office Supplies"/>
    <s v="Paper"/>
    <s v="Xerox 1959"/>
    <x v="1432"/>
    <n v="2"/>
    <n v="0.2"/>
    <n v="3.7407999999999997"/>
  </r>
  <r>
    <n v="8802"/>
    <s v="CA-2016-140935"/>
    <d v="2016-11-10T00:00:00"/>
    <d v="2016-11-12T00:00:00"/>
    <s v="First Class"/>
    <s v="AB-10015"/>
    <s v="Aaron Bergman"/>
    <s v="Consumer"/>
    <s v="United States"/>
    <x v="268"/>
    <x v="26"/>
    <n v="73120"/>
    <s v="Central"/>
    <s v="TEC-PH-10000562"/>
    <s v="Technology"/>
    <s v="Phones"/>
    <s v="Samsung Convoy 3"/>
    <x v="5615"/>
    <n v="2"/>
    <n v="0"/>
    <n v="62.15440000000001"/>
  </r>
  <r>
    <n v="8803"/>
    <s v="CA-2016-140935"/>
    <d v="2016-11-10T00:00:00"/>
    <d v="2016-11-12T00:00:00"/>
    <s v="First Class"/>
    <s v="AB-10015"/>
    <s v="Aaron Bergman"/>
    <s v="Consumer"/>
    <s v="United States"/>
    <x v="268"/>
    <x v="26"/>
    <n v="73120"/>
    <s v="Central"/>
    <s v="FUR-BO-10003966"/>
    <s v="Furniture"/>
    <s v="Bookcases"/>
    <s v="Sauder Facets Collection Library, Sky Alder Finish"/>
    <x v="2661"/>
    <n v="2"/>
    <n v="0"/>
    <n v="54.713599999999985"/>
  </r>
  <r>
    <n v="8804"/>
    <s v="CA-2014-157644"/>
    <d v="2014-12-31T00:00:00"/>
    <d v="2015-01-01T00:00:00"/>
    <s v="First Class"/>
    <s v="AH-10030"/>
    <s v="Aaron Hawkins"/>
    <s v="Corporate"/>
    <s v="United States"/>
    <x v="20"/>
    <x v="15"/>
    <n v="10035"/>
    <s v="East"/>
    <s v="TEC-AC-10003614"/>
    <s v="Technology"/>
    <s v="Accessories"/>
    <s v="Verbatim 25 GB 6x Blu-ray Single Layer Recordable Disc, 10/Pack"/>
    <x v="5616"/>
    <n v="3"/>
    <n v="0"/>
    <n v="11.474099999999996"/>
  </r>
  <r>
    <n v="8805"/>
    <s v="CA-2014-157644"/>
    <d v="2014-12-31T00:00:00"/>
    <d v="2015-01-01T00:00:00"/>
    <s v="First Class"/>
    <s v="AH-10030"/>
    <s v="Aaron Hawkins"/>
    <s v="Corporate"/>
    <s v="United States"/>
    <x v="20"/>
    <x v="15"/>
    <n v="10035"/>
    <s v="East"/>
    <s v="OFF-LA-10003148"/>
    <s v="Office Supplies"/>
    <s v="Labels"/>
    <s v="Avery 51"/>
    <x v="1381"/>
    <n v="3"/>
    <n v="0"/>
    <n v="8.6939999999999991"/>
  </r>
  <r>
    <n v="8806"/>
    <s v="US-2017-100398"/>
    <d v="2017-08-19T00:00:00"/>
    <d v="2017-08-23T00:00:00"/>
    <s v="Standard Class"/>
    <s v="DO-13435"/>
    <s v="Denny Ordway"/>
    <s v="Consumer"/>
    <s v="United States"/>
    <x v="288"/>
    <x v="7"/>
    <n v="84106"/>
    <s v="West"/>
    <s v="OFF-BI-10002133"/>
    <s v="Office Supplies"/>
    <s v="Binders"/>
    <s v="Wilson Jones Elliptical Ring 3 1/2&quot; Capacity Binders, 800 sheets"/>
    <x v="5617"/>
    <n v="3"/>
    <n v="0.2"/>
    <n v="37.235999999999997"/>
  </r>
  <r>
    <n v="8807"/>
    <s v="CA-2016-113082"/>
    <d v="2016-09-12T00:00:00"/>
    <d v="2016-09-16T00:00:00"/>
    <s v="Standard Class"/>
    <s v="MC-17590"/>
    <s v="Matt Collister"/>
    <s v="Corporate"/>
    <s v="United States"/>
    <x v="456"/>
    <x v="15"/>
    <n v="13501"/>
    <s v="East"/>
    <s v="FUR-FU-10002813"/>
    <s v="Furniture"/>
    <s v="Furnishings"/>
    <s v="DAX Contemporary Wood Frame with Silver Metal Mat, Desktop, 11 x 14 Size"/>
    <x v="586"/>
    <n v="2"/>
    <n v="0"/>
    <n v="14.572799999999997"/>
  </r>
  <r>
    <n v="8808"/>
    <s v="US-2017-110646"/>
    <d v="2017-10-26T00:00:00"/>
    <d v="2017-10-31T00:00:00"/>
    <s v="Standard Class"/>
    <s v="JF-15190"/>
    <s v="Jamie Frazer"/>
    <s v="Consumer"/>
    <s v="United States"/>
    <x v="10"/>
    <x v="9"/>
    <n v="19134"/>
    <s v="East"/>
    <s v="OFF-BI-10004330"/>
    <s v="Office Supplies"/>
    <s v="Binders"/>
    <s v="GBC Velobind Prepunched Cover Sets, Regency Series"/>
    <x v="5618"/>
    <n v="3"/>
    <n v="0.7"/>
    <n v="-27.734999999999992"/>
  </r>
  <r>
    <n v="8809"/>
    <s v="US-2017-110646"/>
    <d v="2017-10-26T00:00:00"/>
    <d v="2017-10-31T00:00:00"/>
    <s v="Standard Class"/>
    <s v="JF-15190"/>
    <s v="Jamie Frazer"/>
    <s v="Consumer"/>
    <s v="United States"/>
    <x v="10"/>
    <x v="9"/>
    <n v="19134"/>
    <s v="East"/>
    <s v="TEC-PH-10002807"/>
    <s v="Technology"/>
    <s v="Phones"/>
    <s v="Motorla HX550 Universal Bluetooth Headset"/>
    <x v="5619"/>
    <n v="5"/>
    <n v="0.4"/>
    <n v="19.775000000000006"/>
  </r>
  <r>
    <n v="8810"/>
    <s v="US-2017-110646"/>
    <d v="2017-10-26T00:00:00"/>
    <d v="2017-10-31T00:00:00"/>
    <s v="Standard Class"/>
    <s v="JF-15190"/>
    <s v="Jamie Frazer"/>
    <s v="Consumer"/>
    <s v="United States"/>
    <x v="10"/>
    <x v="9"/>
    <n v="19134"/>
    <s v="East"/>
    <s v="OFF-LA-10001404"/>
    <s v="Office Supplies"/>
    <s v="Labels"/>
    <s v="Avery 517"/>
    <x v="1816"/>
    <n v="5"/>
    <n v="0.2"/>
    <n v="4.9815000000000005"/>
  </r>
  <r>
    <n v="8811"/>
    <s v="CA-2017-120614"/>
    <d v="2017-05-30T00:00:00"/>
    <d v="2017-06-04T00:00:00"/>
    <s v="Standard Class"/>
    <s v="SM-20950"/>
    <s v="Suzanne McNair"/>
    <s v="Corporate"/>
    <s v="United States"/>
    <x v="1"/>
    <x v="1"/>
    <n v="90004"/>
    <s v="West"/>
    <s v="OFF-PA-10004911"/>
    <s v="Office Supplies"/>
    <s v="Paper"/>
    <s v="Rediform S.O.S. 1-Up Phone Message Bk, 4-1/4x3-1/16 Bk, 1 Form/Pg, 40 Messages/Bk, 3/Pk"/>
    <x v="5620"/>
    <n v="4"/>
    <n v="0"/>
    <n v="18.009600000000002"/>
  </r>
  <r>
    <n v="8812"/>
    <s v="US-2016-140172"/>
    <d v="2016-03-08T00:00:00"/>
    <d v="2016-03-13T00:00:00"/>
    <s v="Standard Class"/>
    <s v="SP-20650"/>
    <s v="Stephanie Phelps"/>
    <s v="Corporate"/>
    <s v="United States"/>
    <x v="25"/>
    <x v="12"/>
    <n v="49201"/>
    <s v="Central"/>
    <s v="OFF-AP-10004233"/>
    <s v="Office Supplies"/>
    <s v="Appliances"/>
    <s v="Honeywell Enviracaire Portable Air Cleaner for up to 8 x 10 Room"/>
    <x v="5621"/>
    <n v="3"/>
    <n v="0.1"/>
    <n v="48.333599999999976"/>
  </r>
  <r>
    <n v="8813"/>
    <s v="US-2016-140172"/>
    <d v="2016-03-08T00:00:00"/>
    <d v="2016-03-13T00:00:00"/>
    <s v="Standard Class"/>
    <s v="SP-20650"/>
    <s v="Stephanie Phelps"/>
    <s v="Corporate"/>
    <s v="United States"/>
    <x v="25"/>
    <x v="12"/>
    <n v="49201"/>
    <s v="Central"/>
    <s v="OFF-AR-10002766"/>
    <s v="Office Supplies"/>
    <s v="Art"/>
    <s v="Prang Drawing Pencil Set"/>
    <x v="2255"/>
    <n v="5"/>
    <n v="0"/>
    <n v="3.7529999999999997"/>
  </r>
  <r>
    <n v="8814"/>
    <s v="CA-2015-127754"/>
    <d v="2015-07-26T00:00:00"/>
    <d v="2015-07-31T00:00:00"/>
    <s v="Standard Class"/>
    <s v="CK-12760"/>
    <s v="Cyma Kinney"/>
    <s v="Corporate"/>
    <s v="United States"/>
    <x v="220"/>
    <x v="16"/>
    <n v="85301"/>
    <s v="West"/>
    <s v="FUR-CH-10003199"/>
    <s v="Furniture"/>
    <s v="Chairs"/>
    <s v="Office Star - Contemporary Task Swivel Chair"/>
    <x v="4602"/>
    <n v="3"/>
    <n v="0.2"/>
    <n v="13.317599999999985"/>
  </r>
  <r>
    <n v="8815"/>
    <s v="CA-2015-144274"/>
    <d v="2015-11-23T00:00:00"/>
    <d v="2015-11-25T00:00:00"/>
    <s v="Second Class"/>
    <s v="PW-19240"/>
    <s v="Pierre Wener"/>
    <s v="Consumer"/>
    <s v="United States"/>
    <x v="40"/>
    <x v="13"/>
    <n v="19805"/>
    <s v="East"/>
    <s v="TEC-PH-10003012"/>
    <s v="Technology"/>
    <s v="Phones"/>
    <s v="Nortel Meridian M3904 Professional Digital phone"/>
    <x v="673"/>
    <n v="2"/>
    <n v="0"/>
    <n v="89.314199999999971"/>
  </r>
  <r>
    <n v="8816"/>
    <s v="CA-2015-144274"/>
    <d v="2015-11-23T00:00:00"/>
    <d v="2015-11-25T00:00:00"/>
    <s v="Second Class"/>
    <s v="PW-19240"/>
    <s v="Pierre Wener"/>
    <s v="Consumer"/>
    <s v="United States"/>
    <x v="40"/>
    <x v="13"/>
    <n v="19805"/>
    <s v="East"/>
    <s v="OFF-PA-10001583"/>
    <s v="Office Supplies"/>
    <s v="Paper"/>
    <s v="1/4 Fold Party Design Invitations &amp; White Envelopes, 24 8-1/2&quot; X 11&quot; Cards, 25 Env./Pack"/>
    <x v="5622"/>
    <n v="6"/>
    <n v="0"/>
    <n v="20.726999999999997"/>
  </r>
  <r>
    <n v="8817"/>
    <s v="CA-2015-144274"/>
    <d v="2015-11-23T00:00:00"/>
    <d v="2015-11-25T00:00:00"/>
    <s v="Second Class"/>
    <s v="PW-19240"/>
    <s v="Pierre Wener"/>
    <s v="Consumer"/>
    <s v="United States"/>
    <x v="40"/>
    <x v="13"/>
    <n v="19805"/>
    <s v="East"/>
    <s v="OFF-AR-10001940"/>
    <s v="Office Supplies"/>
    <s v="Art"/>
    <s v="Sanford Colorific Eraseable Coloring Pencils, 12 Count"/>
    <x v="2805"/>
    <n v="4"/>
    <n v="0"/>
    <n v="5.6416000000000004"/>
  </r>
  <r>
    <n v="8818"/>
    <s v="CA-2015-144274"/>
    <d v="2015-11-23T00:00:00"/>
    <d v="2015-11-25T00:00:00"/>
    <s v="Second Class"/>
    <s v="PW-19240"/>
    <s v="Pierre Wener"/>
    <s v="Consumer"/>
    <s v="United States"/>
    <x v="40"/>
    <x v="13"/>
    <n v="19805"/>
    <s v="East"/>
    <s v="OFF-EN-10003286"/>
    <s v="Office Supplies"/>
    <s v="Envelopes"/>
    <s v="Staple envelope"/>
    <x v="3416"/>
    <n v="2"/>
    <n v="0"/>
    <n v="7.783199999999999"/>
  </r>
  <r>
    <n v="8819"/>
    <s v="CA-2015-144274"/>
    <d v="2015-11-23T00:00:00"/>
    <d v="2015-11-25T00:00:00"/>
    <s v="Second Class"/>
    <s v="PW-19240"/>
    <s v="Pierre Wener"/>
    <s v="Consumer"/>
    <s v="United States"/>
    <x v="40"/>
    <x v="13"/>
    <n v="19805"/>
    <s v="East"/>
    <s v="OFF-PA-10003441"/>
    <s v="Office Supplies"/>
    <s v="Paper"/>
    <s v="Xerox 226"/>
    <x v="789"/>
    <n v="6"/>
    <n v="0"/>
    <n v="18.662400000000002"/>
  </r>
  <r>
    <n v="8820"/>
    <s v="CA-2015-142930"/>
    <d v="2015-11-28T00:00:00"/>
    <d v="2015-12-02T00:00:00"/>
    <s v="Standard Class"/>
    <s v="EB-14170"/>
    <s v="Evan Bailliet"/>
    <s v="Consumer"/>
    <s v="United States"/>
    <x v="89"/>
    <x v="5"/>
    <n v="78745"/>
    <s v="Central"/>
    <s v="OFF-PA-10003395"/>
    <s v="Office Supplies"/>
    <s v="Paper"/>
    <s v="Xerox 1941"/>
    <x v="763"/>
    <n v="4"/>
    <n v="0.2"/>
    <n v="117.43199999999999"/>
  </r>
  <r>
    <n v="8821"/>
    <s v="CA-2017-100622"/>
    <d v="2017-11-03T00:00:00"/>
    <d v="2017-11-07T00:00:00"/>
    <s v="Standard Class"/>
    <s v="DK-13090"/>
    <s v="Dave Kipp"/>
    <s v="Consumer"/>
    <s v="United States"/>
    <x v="333"/>
    <x v="2"/>
    <n v="32839"/>
    <s v="South"/>
    <s v="TEC-CO-10003236"/>
    <s v="Technology"/>
    <s v="Copiers"/>
    <s v="Canon Image Class D660 Copier"/>
    <x v="324"/>
    <n v="2"/>
    <n v="0.2"/>
    <n v="311.99479999999994"/>
  </r>
  <r>
    <n v="8822"/>
    <s v="CA-2017-100622"/>
    <d v="2017-11-03T00:00:00"/>
    <d v="2017-11-07T00:00:00"/>
    <s v="Standard Class"/>
    <s v="DK-13090"/>
    <s v="Dave Kipp"/>
    <s v="Consumer"/>
    <s v="United States"/>
    <x v="333"/>
    <x v="2"/>
    <n v="32839"/>
    <s v="South"/>
    <s v="OFF-BI-10002982"/>
    <s v="Office Supplies"/>
    <s v="Binders"/>
    <s v="Avery Self-Adhesive Photo Pockets for Polaroid Photos"/>
    <x v="5623"/>
    <n v="2"/>
    <n v="0.7"/>
    <n v="-2.9963999999999995"/>
  </r>
  <r>
    <n v="8823"/>
    <s v="CA-2017-100622"/>
    <d v="2017-11-03T00:00:00"/>
    <d v="2017-11-07T00:00:00"/>
    <s v="Standard Class"/>
    <s v="DK-13090"/>
    <s v="Dave Kipp"/>
    <s v="Consumer"/>
    <s v="United States"/>
    <x v="333"/>
    <x v="2"/>
    <n v="32839"/>
    <s v="South"/>
    <s v="OFF-AR-10004010"/>
    <s v="Office Supplies"/>
    <s v="Art"/>
    <s v="Hunt Boston Vacuum Mount KS Pencil Sharpener"/>
    <x v="4029"/>
    <n v="2"/>
    <n v="0.2"/>
    <n v="4.1987999999999985"/>
  </r>
  <r>
    <n v="8824"/>
    <s v="CA-2017-100622"/>
    <d v="2017-11-03T00:00:00"/>
    <d v="2017-11-07T00:00:00"/>
    <s v="Standard Class"/>
    <s v="DK-13090"/>
    <s v="Dave Kipp"/>
    <s v="Consumer"/>
    <s v="United States"/>
    <x v="333"/>
    <x v="2"/>
    <n v="32839"/>
    <s v="South"/>
    <s v="OFF-PA-10002947"/>
    <s v="Office Supplies"/>
    <s v="Paper"/>
    <s v="Xerox 1923"/>
    <x v="1432"/>
    <n v="2"/>
    <n v="0.2"/>
    <n v="3.7407999999999997"/>
  </r>
  <r>
    <n v="8825"/>
    <s v="CA-2017-117156"/>
    <d v="2017-03-21T00:00:00"/>
    <d v="2017-03-23T00:00:00"/>
    <s v="Second Class"/>
    <s v="TB-21055"/>
    <s v="Ted Butterfield"/>
    <s v="Consumer"/>
    <s v="United States"/>
    <x v="265"/>
    <x v="9"/>
    <n v="19601"/>
    <s v="East"/>
    <s v="OFF-EN-10003845"/>
    <s v="Office Supplies"/>
    <s v="Envelopes"/>
    <s v="Colored Envelopes"/>
    <x v="3179"/>
    <n v="3"/>
    <n v="0.2"/>
    <n v="2.8781999999999992"/>
  </r>
  <r>
    <n v="8826"/>
    <s v="CA-2015-115399"/>
    <d v="2015-12-19T00:00:00"/>
    <d v="2015-12-22T00:00:00"/>
    <s v="First Class"/>
    <s v="AG-10900"/>
    <s v="Arthur Gainer"/>
    <s v="Consumer"/>
    <s v="United States"/>
    <x v="10"/>
    <x v="9"/>
    <n v="19134"/>
    <s v="East"/>
    <s v="OFF-LA-10003190"/>
    <s v="Office Supplies"/>
    <s v="Labels"/>
    <s v="Avery 474"/>
    <x v="2789"/>
    <n v="3"/>
    <n v="0.2"/>
    <n v="2.5056000000000003"/>
  </r>
  <r>
    <n v="8827"/>
    <s v="US-2014-157847"/>
    <d v="2014-04-02T00:00:00"/>
    <d v="2014-04-06T00:00:00"/>
    <s v="Second Class"/>
    <s v="SC-20020"/>
    <s v="Sam Craven"/>
    <s v="Consumer"/>
    <s v="United States"/>
    <x v="12"/>
    <x v="5"/>
    <n v="77095"/>
    <s v="Central"/>
    <s v="OFF-PA-10002986"/>
    <s v="Office Supplies"/>
    <s v="Paper"/>
    <s v="Xerox 1898"/>
    <x v="3059"/>
    <n v="5"/>
    <n v="0.2"/>
    <n v="9.3520000000000003"/>
  </r>
  <r>
    <n v="8828"/>
    <s v="US-2014-157847"/>
    <d v="2014-04-02T00:00:00"/>
    <d v="2014-04-06T00:00:00"/>
    <s v="Second Class"/>
    <s v="SC-20020"/>
    <s v="Sam Craven"/>
    <s v="Consumer"/>
    <s v="United States"/>
    <x v="12"/>
    <x v="5"/>
    <n v="77095"/>
    <s v="Central"/>
    <s v="OFF-PA-10001593"/>
    <s v="Office Supplies"/>
    <s v="Paper"/>
    <s v="Xerox 1947"/>
    <x v="1399"/>
    <n v="7"/>
    <n v="0.2"/>
    <n v="10.464999999999998"/>
  </r>
  <r>
    <n v="8829"/>
    <s v="CA-2015-115168"/>
    <d v="2015-06-05T00:00:00"/>
    <d v="2015-06-09T00:00:00"/>
    <s v="Standard Class"/>
    <s v="BB-11545"/>
    <s v="Brenda Bowman"/>
    <s v="Corporate"/>
    <s v="United States"/>
    <x v="490"/>
    <x v="25"/>
    <n v="63301"/>
    <s v="Central"/>
    <s v="OFF-PA-10000528"/>
    <s v="Office Supplies"/>
    <s v="Paper"/>
    <s v="Xerox 1981"/>
    <x v="232"/>
    <n v="2"/>
    <n v="0"/>
    <n v="4.7519999999999998"/>
  </r>
  <r>
    <n v="8830"/>
    <s v="CA-2014-109680"/>
    <d v="2014-10-06T00:00:00"/>
    <d v="2014-10-09T00:00:00"/>
    <s v="First Class"/>
    <s v="VP-21760"/>
    <s v="Victoria Pisteka"/>
    <s v="Corporate"/>
    <s v="United States"/>
    <x v="245"/>
    <x v="14"/>
    <n v="46203"/>
    <s v="Central"/>
    <s v="OFF-ST-10001932"/>
    <s v="Office Supplies"/>
    <s v="Storage"/>
    <s v="Fellowes Staxonsteel Drawer Files"/>
    <x v="5624"/>
    <n v="2"/>
    <n v="0"/>
    <n v="54.087600000000009"/>
  </r>
  <r>
    <n v="8831"/>
    <s v="CA-2016-167983"/>
    <d v="2016-08-21T00:00:00"/>
    <d v="2016-08-24T00:00:00"/>
    <s v="Second Class"/>
    <s v="RP-19270"/>
    <s v="Rachel Payne"/>
    <s v="Corporate"/>
    <s v="United States"/>
    <x v="4"/>
    <x v="4"/>
    <n v="98115"/>
    <s v="West"/>
    <s v="OFF-BI-10003727"/>
    <s v="Office Supplies"/>
    <s v="Binders"/>
    <s v="Avery Durable Slant Ring Binders With Label Holder"/>
    <x v="5625"/>
    <n v="10"/>
    <n v="0.2"/>
    <n v="11.703999999999997"/>
  </r>
  <r>
    <n v="8832"/>
    <s v="CA-2015-145324"/>
    <d v="2015-11-15T00:00:00"/>
    <d v="2015-11-19T00:00:00"/>
    <s v="Standard Class"/>
    <s v="DH-13675"/>
    <s v="Duane Huffman"/>
    <s v="Home Office"/>
    <s v="United States"/>
    <x v="193"/>
    <x v="17"/>
    <n v="22801"/>
    <s v="South"/>
    <s v="FUR-FU-10002759"/>
    <s v="Furniture"/>
    <s v="Furnishings"/>
    <s v="12-1/2 Diameter Round Wall Clock"/>
    <x v="792"/>
    <n v="2"/>
    <n v="0"/>
    <n v="14.3856"/>
  </r>
  <r>
    <n v="8833"/>
    <s v="CA-2015-153423"/>
    <d v="2015-06-22T00:00:00"/>
    <d v="2015-06-27T00:00:00"/>
    <s v="Standard Class"/>
    <s v="SW-20455"/>
    <s v="Shaun Weien"/>
    <s v="Consumer"/>
    <s v="United States"/>
    <x v="30"/>
    <x v="15"/>
    <n v="14609"/>
    <s v="East"/>
    <s v="OFF-BI-10000545"/>
    <s v="Office Supplies"/>
    <s v="Binders"/>
    <s v="GBC Ibimaster 500 Manual ProClick Binding System"/>
    <x v="1396"/>
    <n v="2"/>
    <n v="0.2"/>
    <n v="456.58800000000002"/>
  </r>
  <r>
    <n v="8834"/>
    <s v="US-2017-132675"/>
    <d v="2017-09-24T00:00:00"/>
    <d v="2017-09-28T00:00:00"/>
    <s v="Standard Class"/>
    <s v="KF-16285"/>
    <s v="Karen Ferguson"/>
    <s v="Home Office"/>
    <s v="United States"/>
    <x v="406"/>
    <x v="32"/>
    <n v="30328"/>
    <s v="South"/>
    <s v="OFF-ST-10004950"/>
    <s v="Office Supplies"/>
    <s v="Storage"/>
    <s v="Tenex Personal Filing Tote With Secure Closure Lid, Black/Frost"/>
    <x v="4729"/>
    <n v="1"/>
    <n v="0"/>
    <n v="3.8774999999999995"/>
  </r>
  <r>
    <n v="8835"/>
    <s v="US-2017-132675"/>
    <d v="2017-09-24T00:00:00"/>
    <d v="2017-09-28T00:00:00"/>
    <s v="Standard Class"/>
    <s v="KF-16285"/>
    <s v="Karen Ferguson"/>
    <s v="Home Office"/>
    <s v="United States"/>
    <x v="406"/>
    <x v="32"/>
    <n v="30328"/>
    <s v="South"/>
    <s v="TEC-PH-10003171"/>
    <s v="Technology"/>
    <s v="Phones"/>
    <s v="Plantronics Encore H101 Dual Earpieces Headset"/>
    <x v="5626"/>
    <n v="2"/>
    <n v="0"/>
    <n v="25.171999999999997"/>
  </r>
  <r>
    <n v="8836"/>
    <s v="US-2017-132675"/>
    <d v="2017-09-24T00:00:00"/>
    <d v="2017-09-28T00:00:00"/>
    <s v="Standard Class"/>
    <s v="KF-16285"/>
    <s v="Karen Ferguson"/>
    <s v="Home Office"/>
    <s v="United States"/>
    <x v="406"/>
    <x v="32"/>
    <n v="30328"/>
    <s v="South"/>
    <s v="OFF-AR-10000614"/>
    <s v="Office Supplies"/>
    <s v="Art"/>
    <s v="Barrel Sharpener"/>
    <x v="293"/>
    <n v="4"/>
    <n v="0"/>
    <n v="3.7127999999999997"/>
  </r>
  <r>
    <n v="8837"/>
    <s v="US-2017-132675"/>
    <d v="2017-09-24T00:00:00"/>
    <d v="2017-09-28T00:00:00"/>
    <s v="Standard Class"/>
    <s v="KF-16285"/>
    <s v="Karen Ferguson"/>
    <s v="Home Office"/>
    <s v="United States"/>
    <x v="406"/>
    <x v="32"/>
    <n v="30328"/>
    <s v="South"/>
    <s v="OFF-AR-10000034"/>
    <s v="Office Supplies"/>
    <s v="Art"/>
    <s v="BIC Brite Liner Grip Highlighters, Assorted, 5/Pack"/>
    <x v="1936"/>
    <n v="3"/>
    <n v="0"/>
    <n v="4.9607999999999999"/>
  </r>
  <r>
    <n v="8838"/>
    <s v="US-2017-132675"/>
    <d v="2017-09-24T00:00:00"/>
    <d v="2017-09-28T00:00:00"/>
    <s v="Standard Class"/>
    <s v="KF-16285"/>
    <s v="Karen Ferguson"/>
    <s v="Home Office"/>
    <s v="United States"/>
    <x v="406"/>
    <x v="32"/>
    <n v="30328"/>
    <s v="South"/>
    <s v="OFF-LA-10003766"/>
    <s v="Office Supplies"/>
    <s v="Labels"/>
    <s v="Self-Adhesive Removable Labels"/>
    <x v="2143"/>
    <n v="5"/>
    <n v="0"/>
    <n v="7.5600000000000005"/>
  </r>
  <r>
    <n v="8839"/>
    <s v="CA-2014-153808"/>
    <d v="2014-04-06T00:00:00"/>
    <d v="2014-04-10T00:00:00"/>
    <s v="Second Class"/>
    <s v="FH-14275"/>
    <s v="Frank Hawley"/>
    <s v="Corporate"/>
    <s v="United States"/>
    <x v="1"/>
    <x v="1"/>
    <n v="90004"/>
    <s v="West"/>
    <s v="OFF-AR-10001725"/>
    <s v="Office Supplies"/>
    <s v="Art"/>
    <s v="Boston Home &amp; Office Model 2000 Electric Pencil Sharpeners"/>
    <x v="421"/>
    <n v="3"/>
    <n v="0"/>
    <n v="18.447000000000003"/>
  </r>
  <r>
    <n v="8840"/>
    <s v="CA-2014-153808"/>
    <d v="2014-04-06T00:00:00"/>
    <d v="2014-04-10T00:00:00"/>
    <s v="Second Class"/>
    <s v="FH-14275"/>
    <s v="Frank Hawley"/>
    <s v="Corporate"/>
    <s v="United States"/>
    <x v="1"/>
    <x v="1"/>
    <n v="90004"/>
    <s v="West"/>
    <s v="OFF-BI-10002794"/>
    <s v="Office Supplies"/>
    <s v="Binders"/>
    <s v="Avery Trapezoid Ring Binder, 3&quot; Capacity, Black, 1040 sheets"/>
    <x v="959"/>
    <n v="2"/>
    <n v="0.2"/>
    <n v="23.768399999999996"/>
  </r>
  <r>
    <n v="8841"/>
    <s v="CA-2014-153808"/>
    <d v="2014-04-06T00:00:00"/>
    <d v="2014-04-10T00:00:00"/>
    <s v="Second Class"/>
    <s v="FH-14275"/>
    <s v="Frank Hawley"/>
    <s v="Corporate"/>
    <s v="United States"/>
    <x v="1"/>
    <x v="1"/>
    <n v="90004"/>
    <s v="West"/>
    <s v="TEC-AC-10004171"/>
    <s v="Technology"/>
    <s v="Accessories"/>
    <s v="Razer Kraken 7.1 Surround Sound Over Ear USB Gaming Headset"/>
    <x v="674"/>
    <n v="3"/>
    <n v="0"/>
    <n v="131.98680000000002"/>
  </r>
  <r>
    <n v="8842"/>
    <s v="US-2016-112396"/>
    <d v="2016-02-09T00:00:00"/>
    <d v="2016-02-13T00:00:00"/>
    <s v="Standard Class"/>
    <s v="JR-16210"/>
    <s v="Justin Ritter"/>
    <s v="Corporate"/>
    <s v="United States"/>
    <x v="8"/>
    <x v="1"/>
    <n v="94110"/>
    <s v="West"/>
    <s v="TEC-AC-10003628"/>
    <s v="Technology"/>
    <s v="Accessories"/>
    <s v="Logitech 910-002974 M325 Wireless Mouse for Web Scrolling"/>
    <x v="1324"/>
    <n v="3"/>
    <n v="0"/>
    <n v="39.586800000000011"/>
  </r>
  <r>
    <n v="8843"/>
    <s v="US-2016-112396"/>
    <d v="2016-02-09T00:00:00"/>
    <d v="2016-02-13T00:00:00"/>
    <s v="Standard Class"/>
    <s v="JR-16210"/>
    <s v="Justin Ritter"/>
    <s v="Corporate"/>
    <s v="United States"/>
    <x v="8"/>
    <x v="1"/>
    <n v="94110"/>
    <s v="West"/>
    <s v="TEC-AC-10004761"/>
    <s v="Technology"/>
    <s v="Accessories"/>
    <s v="Maxell 4.7GB DVD+RW 3/Pack"/>
    <x v="945"/>
    <n v="2"/>
    <n v="0"/>
    <n v="11.151"/>
  </r>
  <r>
    <n v="8844"/>
    <s v="CA-2014-141173"/>
    <d v="2014-11-18T00:00:00"/>
    <d v="2014-11-20T00:00:00"/>
    <s v="Second Class"/>
    <s v="JC-16105"/>
    <s v="Julie Creighton"/>
    <s v="Corporate"/>
    <s v="United States"/>
    <x v="31"/>
    <x v="11"/>
    <n v="55407"/>
    <s v="Central"/>
    <s v="OFF-ST-10000885"/>
    <s v="Office Supplies"/>
    <s v="Storage"/>
    <s v="Fellowes Desktop Hanging File Manager"/>
    <x v="5335"/>
    <n v="5"/>
    <n v="0"/>
    <n v="16.787500000000001"/>
  </r>
  <r>
    <n v="8845"/>
    <s v="CA-2017-156664"/>
    <d v="2017-12-18T00:00:00"/>
    <d v="2017-12-23T00:00:00"/>
    <s v="Standard Class"/>
    <s v="BP-11290"/>
    <s v="Beth Paige"/>
    <s v="Consumer"/>
    <s v="United States"/>
    <x v="38"/>
    <x v="24"/>
    <n v="43229"/>
    <s v="East"/>
    <s v="OFF-BI-10004209"/>
    <s v="Office Supplies"/>
    <s v="Binders"/>
    <s v="Fellowes Twister Kit, Gray/Clear, 3/pkg"/>
    <x v="5627"/>
    <n v="3"/>
    <n v="0.7"/>
    <n v="-6.0299999999999976"/>
  </r>
  <r>
    <n v="8846"/>
    <s v="CA-2017-156664"/>
    <d v="2017-12-18T00:00:00"/>
    <d v="2017-12-23T00:00:00"/>
    <s v="Standard Class"/>
    <s v="BP-11290"/>
    <s v="Beth Paige"/>
    <s v="Consumer"/>
    <s v="United States"/>
    <x v="38"/>
    <x v="24"/>
    <n v="43229"/>
    <s v="East"/>
    <s v="OFF-FA-10002988"/>
    <s v="Office Supplies"/>
    <s v="Fasteners"/>
    <s v="Ideal Clamps"/>
    <x v="5628"/>
    <n v="3"/>
    <n v="0.2"/>
    <n v="1.7486999999999999"/>
  </r>
  <r>
    <n v="8847"/>
    <s v="CA-2017-156664"/>
    <d v="2017-12-18T00:00:00"/>
    <d v="2017-12-23T00:00:00"/>
    <s v="Standard Class"/>
    <s v="BP-11290"/>
    <s v="Beth Paige"/>
    <s v="Consumer"/>
    <s v="United States"/>
    <x v="38"/>
    <x v="24"/>
    <n v="43229"/>
    <s v="East"/>
    <s v="OFF-PA-10002222"/>
    <s v="Office Supplies"/>
    <s v="Paper"/>
    <s v="Xerox Color Copier Paper, 11&quot; x 17&quot;, Ream"/>
    <x v="5566"/>
    <n v="5"/>
    <n v="0.2"/>
    <n v="29.691999999999993"/>
  </r>
  <r>
    <n v="8848"/>
    <s v="CA-2017-156664"/>
    <d v="2017-12-18T00:00:00"/>
    <d v="2017-12-23T00:00:00"/>
    <s v="Standard Class"/>
    <s v="BP-11290"/>
    <s v="Beth Paige"/>
    <s v="Consumer"/>
    <s v="United States"/>
    <x v="38"/>
    <x v="24"/>
    <n v="43229"/>
    <s v="East"/>
    <s v="OFF-AP-10004487"/>
    <s v="Office Supplies"/>
    <s v="Appliances"/>
    <s v="Kensington 4 Outlet MasterPiece Compact Power Control Center"/>
    <x v="5629"/>
    <n v="2"/>
    <n v="0.2"/>
    <n v="13.011199999999995"/>
  </r>
  <r>
    <n v="8849"/>
    <s v="CA-2015-140718"/>
    <d v="2015-07-02T00:00:00"/>
    <d v="2015-07-04T00:00:00"/>
    <s v="First Class"/>
    <s v="FA-14230"/>
    <s v="Frank Atkinson"/>
    <s v="Corporate"/>
    <s v="United States"/>
    <x v="253"/>
    <x v="3"/>
    <n v="27604"/>
    <s v="South"/>
    <s v="TEC-PH-10003505"/>
    <s v="Technology"/>
    <s v="Phones"/>
    <s v="Geemarc AmpliPOWER60"/>
    <x v="5630"/>
    <n v="1"/>
    <n v="0.2"/>
    <n v="8.3519999999999932"/>
  </r>
  <r>
    <n v="8850"/>
    <s v="CA-2015-140718"/>
    <d v="2015-07-02T00:00:00"/>
    <d v="2015-07-04T00:00:00"/>
    <s v="First Class"/>
    <s v="FA-14230"/>
    <s v="Frank Atkinson"/>
    <s v="Corporate"/>
    <s v="United States"/>
    <x v="253"/>
    <x v="3"/>
    <n v="27604"/>
    <s v="South"/>
    <s v="FUR-FU-10000076"/>
    <s v="Furniture"/>
    <s v="Furnishings"/>
    <s v="24-Hour Round Wall Clock"/>
    <x v="5631"/>
    <n v="10"/>
    <n v="0.2"/>
    <n v="45.954000000000008"/>
  </r>
  <r>
    <n v="8851"/>
    <s v="CA-2015-140718"/>
    <d v="2015-07-02T00:00:00"/>
    <d v="2015-07-04T00:00:00"/>
    <s v="First Class"/>
    <s v="FA-14230"/>
    <s v="Frank Atkinson"/>
    <s v="Corporate"/>
    <s v="United States"/>
    <x v="253"/>
    <x v="3"/>
    <n v="27604"/>
    <s v="South"/>
    <s v="OFF-BI-10004728"/>
    <s v="Office Supplies"/>
    <s v="Binders"/>
    <s v="Wilson Jones Turn Tabs Binder Tool for Ring Binders"/>
    <x v="5632"/>
    <n v="2"/>
    <n v="0.7"/>
    <n v="-2.3136000000000001"/>
  </r>
  <r>
    <n v="8852"/>
    <s v="CA-2015-140718"/>
    <d v="2015-07-02T00:00:00"/>
    <d v="2015-07-04T00:00:00"/>
    <s v="First Class"/>
    <s v="FA-14230"/>
    <s v="Frank Atkinson"/>
    <s v="Corporate"/>
    <s v="United States"/>
    <x v="253"/>
    <x v="3"/>
    <n v="27604"/>
    <s v="South"/>
    <s v="OFF-PA-10002250"/>
    <s v="Office Supplies"/>
    <s v="Paper"/>
    <s v="Things To Do Today Pad"/>
    <x v="1746"/>
    <n v="2"/>
    <n v="0.2"/>
    <n v="3.2871999999999999"/>
  </r>
  <r>
    <n v="8853"/>
    <s v="CA-2014-119977"/>
    <d v="2014-10-08T00:00:00"/>
    <d v="2014-10-13T00:00:00"/>
    <s v="Second Class"/>
    <s v="DN-13690"/>
    <s v="Duane Noonan"/>
    <s v="Consumer"/>
    <s v="United States"/>
    <x v="20"/>
    <x v="15"/>
    <n v="10011"/>
    <s v="East"/>
    <s v="OFF-PA-10003823"/>
    <s v="Office Supplies"/>
    <s v="Paper"/>
    <s v="Xerox 197"/>
    <x v="1862"/>
    <n v="4"/>
    <n v="0"/>
    <n v="55.763999999999996"/>
  </r>
  <r>
    <n v="8854"/>
    <s v="US-2015-115343"/>
    <d v="2015-09-22T00:00:00"/>
    <d v="2015-09-25T00:00:00"/>
    <s v="First Class"/>
    <s v="FO-14305"/>
    <s v="Frank Olsen"/>
    <s v="Consumer"/>
    <s v="United States"/>
    <x v="10"/>
    <x v="9"/>
    <n v="19143"/>
    <s v="East"/>
    <s v="OFF-SU-10000898"/>
    <s v="Office Supplies"/>
    <s v="Supplies"/>
    <s v="Acme Hot Forged Carbon Steel Scissors with Nickel-Plated Handles, 3 7/8&quot; Cut, 8&quot;L"/>
    <x v="5633"/>
    <n v="5"/>
    <n v="0.2"/>
    <n v="6.2549999999999919"/>
  </r>
  <r>
    <n v="8855"/>
    <s v="US-2015-115343"/>
    <d v="2015-09-22T00:00:00"/>
    <d v="2015-09-25T00:00:00"/>
    <s v="First Class"/>
    <s v="FO-14305"/>
    <s v="Frank Olsen"/>
    <s v="Consumer"/>
    <s v="United States"/>
    <x v="10"/>
    <x v="9"/>
    <n v="19143"/>
    <s v="East"/>
    <s v="TEC-AC-10003832"/>
    <s v="Technology"/>
    <s v="Accessories"/>
    <s v="Logitech P710e Mobile Speakerphone"/>
    <x v="231"/>
    <n v="3"/>
    <n v="0.2"/>
    <n v="-7.724700000000098"/>
  </r>
  <r>
    <n v="8856"/>
    <s v="CA-2017-163671"/>
    <d v="2017-12-24T00:00:00"/>
    <d v="2017-12-30T00:00:00"/>
    <s v="Standard Class"/>
    <s v="DP-13105"/>
    <s v="Dave Poirier"/>
    <s v="Corporate"/>
    <s v="United States"/>
    <x v="347"/>
    <x v="45"/>
    <n v="83642"/>
    <s v="West"/>
    <s v="OFF-BI-10001679"/>
    <s v="Office Supplies"/>
    <s v="Binders"/>
    <s v="GBC Instant Index System for Binding Systems"/>
    <x v="3406"/>
    <n v="3"/>
    <n v="0.2"/>
    <n v="7.9919999999999991"/>
  </r>
  <r>
    <n v="8857"/>
    <s v="CA-2017-135909"/>
    <d v="2017-10-13T00:00:00"/>
    <d v="2017-10-20T00:00:00"/>
    <s v="Standard Class"/>
    <s v="JW-15220"/>
    <s v="Jane Waco"/>
    <s v="Corporate"/>
    <s v="United States"/>
    <x v="301"/>
    <x v="1"/>
    <n v="95823"/>
    <s v="West"/>
    <s v="TEC-AC-10002335"/>
    <s v="Technology"/>
    <s v="Accessories"/>
    <s v="Logitech Media Keyboard K200"/>
    <x v="4552"/>
    <n v="6"/>
    <n v="0"/>
    <n v="39.888599999999997"/>
  </r>
  <r>
    <n v="8858"/>
    <s v="CA-2017-135909"/>
    <d v="2017-10-13T00:00:00"/>
    <d v="2017-10-20T00:00:00"/>
    <s v="Standard Class"/>
    <s v="JW-15220"/>
    <s v="Jane Waco"/>
    <s v="Corporate"/>
    <s v="United States"/>
    <x v="301"/>
    <x v="1"/>
    <n v="95823"/>
    <s v="West"/>
    <s v="TEC-PH-10003187"/>
    <s v="Technology"/>
    <s v="Phones"/>
    <s v="Anker Astro Mini 3000mAh Ultra-Compact Portable Charger"/>
    <x v="236"/>
    <n v="2"/>
    <n v="0.2"/>
    <n v="-7.9959999999999996"/>
  </r>
  <r>
    <n v="8859"/>
    <s v="CA-2017-135909"/>
    <d v="2017-10-13T00:00:00"/>
    <d v="2017-10-20T00:00:00"/>
    <s v="Standard Class"/>
    <s v="JW-15220"/>
    <s v="Jane Waco"/>
    <s v="Corporate"/>
    <s v="United States"/>
    <x v="301"/>
    <x v="1"/>
    <n v="95823"/>
    <s v="West"/>
    <s v="OFF-BI-10003527"/>
    <s v="Office Supplies"/>
    <s v="Binders"/>
    <s v="Fellowes PB500 Electric Punch Plastic Comb Binding Machine with Manual Bind"/>
    <x v="5634"/>
    <n v="5"/>
    <n v="0.2"/>
    <n v="1906.4849999999999"/>
  </r>
  <r>
    <n v="8860"/>
    <s v="US-2017-114356"/>
    <d v="2017-08-20T00:00:00"/>
    <d v="2017-08-26T00:00:00"/>
    <s v="Standard Class"/>
    <s v="TT-21460"/>
    <s v="Tonja Turnell"/>
    <s v="Home Office"/>
    <s v="United States"/>
    <x v="35"/>
    <x v="3"/>
    <n v="28205"/>
    <s v="South"/>
    <s v="TEC-PH-10003171"/>
    <s v="Technology"/>
    <s v="Phones"/>
    <s v="Plantronics Encore H101 Dual Earpieces Headset"/>
    <x v="3651"/>
    <n v="1"/>
    <n v="0.2"/>
    <n v="3.5959999999999983"/>
  </r>
  <r>
    <n v="8861"/>
    <s v="CA-2015-125934"/>
    <d v="2015-09-11T00:00:00"/>
    <d v="2015-09-18T00:00:00"/>
    <s v="Standard Class"/>
    <s v="SN-20560"/>
    <s v="Skye Norling"/>
    <s v="Home Office"/>
    <s v="United States"/>
    <x v="267"/>
    <x v="30"/>
    <n v="7501"/>
    <s v="East"/>
    <s v="OFF-LA-10000414"/>
    <s v="Office Supplies"/>
    <s v="Labels"/>
    <s v="Avery 503"/>
    <x v="2551"/>
    <n v="3"/>
    <n v="0"/>
    <n v="14.904"/>
  </r>
  <r>
    <n v="8862"/>
    <s v="CA-2015-125934"/>
    <d v="2015-09-11T00:00:00"/>
    <d v="2015-09-18T00:00:00"/>
    <s v="Standard Class"/>
    <s v="SN-20560"/>
    <s v="Skye Norling"/>
    <s v="Home Office"/>
    <s v="United States"/>
    <x v="267"/>
    <x v="30"/>
    <n v="7501"/>
    <s v="East"/>
    <s v="FUR-FU-10002107"/>
    <s v="Furniture"/>
    <s v="Furnishings"/>
    <s v="Eldon Pizzaz Desk Accessories"/>
    <x v="4206"/>
    <n v="4"/>
    <n v="0"/>
    <n v="3.9248000000000003"/>
  </r>
  <r>
    <n v="8863"/>
    <s v="CA-2015-125934"/>
    <d v="2015-09-11T00:00:00"/>
    <d v="2015-09-18T00:00:00"/>
    <s v="Standard Class"/>
    <s v="SN-20560"/>
    <s v="Skye Norling"/>
    <s v="Home Office"/>
    <s v="United States"/>
    <x v="267"/>
    <x v="30"/>
    <n v="7501"/>
    <s v="East"/>
    <s v="OFF-BI-10004593"/>
    <s v="Office Supplies"/>
    <s v="Binders"/>
    <s v="Ibico Laser Imprintable Binding System Covers"/>
    <x v="5635"/>
    <n v="4"/>
    <n v="0"/>
    <n v="96.415999999999997"/>
  </r>
  <r>
    <n v="8864"/>
    <s v="CA-2015-125934"/>
    <d v="2015-09-11T00:00:00"/>
    <d v="2015-09-18T00:00:00"/>
    <s v="Standard Class"/>
    <s v="SN-20560"/>
    <s v="Skye Norling"/>
    <s v="Home Office"/>
    <s v="United States"/>
    <x v="267"/>
    <x v="30"/>
    <n v="7501"/>
    <s v="East"/>
    <s v="OFF-AP-10003860"/>
    <s v="Office Supplies"/>
    <s v="Appliances"/>
    <s v="Fellowes Advanced 8 Outlet Surge Suppressor with Phone/Fax Protection"/>
    <x v="5636"/>
    <n v="4"/>
    <n v="0"/>
    <n v="29.980800000000002"/>
  </r>
  <r>
    <n v="8865"/>
    <s v="CA-2015-125934"/>
    <d v="2015-09-11T00:00:00"/>
    <d v="2015-09-18T00:00:00"/>
    <s v="Standard Class"/>
    <s v="SN-20560"/>
    <s v="Skye Norling"/>
    <s v="Home Office"/>
    <s v="United States"/>
    <x v="267"/>
    <x v="30"/>
    <n v="7501"/>
    <s v="East"/>
    <s v="OFF-PA-10000556"/>
    <s v="Office Supplies"/>
    <s v="Paper"/>
    <s v="Xerox 208"/>
    <x v="789"/>
    <n v="6"/>
    <n v="0"/>
    <n v="18.662400000000002"/>
  </r>
  <r>
    <n v="8866"/>
    <s v="CA-2015-158148"/>
    <d v="2015-12-20T00:00:00"/>
    <d v="2015-12-26T00:00:00"/>
    <s v="Standard Class"/>
    <s v="JM-15865"/>
    <s v="John Murray"/>
    <s v="Consumer"/>
    <s v="United States"/>
    <x v="81"/>
    <x v="17"/>
    <n v="22204"/>
    <s v="South"/>
    <s v="OFF-AP-10003281"/>
    <s v="Office Supplies"/>
    <s v="Appliances"/>
    <s v="Acco 6 Outlet Guardian Standard Surge Suppressor"/>
    <x v="2311"/>
    <n v="3"/>
    <n v="0"/>
    <n v="10.880999999999997"/>
  </r>
  <r>
    <n v="8867"/>
    <s v="CA-2014-120411"/>
    <d v="2014-09-20T00:00:00"/>
    <d v="2014-09-23T00:00:00"/>
    <s v="First Class"/>
    <s v="SB-20185"/>
    <s v="Sarah Brown"/>
    <s v="Consumer"/>
    <s v="United States"/>
    <x v="22"/>
    <x v="10"/>
    <n v="60653"/>
    <s v="Central"/>
    <s v="FUR-BO-10004218"/>
    <s v="Furniture"/>
    <s v="Bookcases"/>
    <s v="Bush Heritage Pine Collection 5-Shelf Bookcase, Albany Pine Finish, *Special Order"/>
    <x v="5637"/>
    <n v="5"/>
    <n v="0.3"/>
    <n v="-70.489999999999981"/>
  </r>
  <r>
    <n v="8868"/>
    <s v="CA-2014-120411"/>
    <d v="2014-09-20T00:00:00"/>
    <d v="2014-09-23T00:00:00"/>
    <s v="First Class"/>
    <s v="SB-20185"/>
    <s v="Sarah Brown"/>
    <s v="Consumer"/>
    <s v="United States"/>
    <x v="22"/>
    <x v="10"/>
    <n v="60653"/>
    <s v="Central"/>
    <s v="TEC-PH-10002185"/>
    <s v="Technology"/>
    <s v="Phones"/>
    <s v="QVS USB Car Charger 2-Port 2.1Amp for iPod/iPhone/iPad/iPad 2/iPad 3"/>
    <x v="3988"/>
    <n v="2"/>
    <n v="0.2"/>
    <n v="3.4749999999999996"/>
  </r>
  <r>
    <n v="8869"/>
    <s v="CA-2016-158260"/>
    <d v="2016-11-04T00:00:00"/>
    <d v="2016-11-08T00:00:00"/>
    <s v="Standard Class"/>
    <s v="CC-12475"/>
    <s v="Cindy Chapman"/>
    <s v="Consumer"/>
    <s v="United States"/>
    <x v="70"/>
    <x v="1"/>
    <n v="92037"/>
    <s v="West"/>
    <s v="TEC-MA-10003176"/>
    <s v="Technology"/>
    <s v="Machines"/>
    <s v="Okidata B400 Printer"/>
    <x v="5638"/>
    <n v="2"/>
    <n v="0.2"/>
    <n v="77.219999999999914"/>
  </r>
  <r>
    <n v="8870"/>
    <s v="CA-2017-101805"/>
    <d v="2017-12-01T00:00:00"/>
    <d v="2017-12-06T00:00:00"/>
    <s v="Standard Class"/>
    <s v="SH-19975"/>
    <s v="Sally Hughsby"/>
    <s v="Corporate"/>
    <s v="United States"/>
    <x v="4"/>
    <x v="4"/>
    <n v="98105"/>
    <s v="West"/>
    <s v="OFF-BI-10002003"/>
    <s v="Office Supplies"/>
    <s v="Binders"/>
    <s v="Ibico Presentation Index for Binding Systems"/>
    <x v="482"/>
    <n v="5"/>
    <n v="0.2"/>
    <n v="5.3729999999999993"/>
  </r>
  <r>
    <n v="8871"/>
    <s v="CA-2017-101805"/>
    <d v="2017-12-01T00:00:00"/>
    <d v="2017-12-06T00:00:00"/>
    <s v="Standard Class"/>
    <s v="SH-19975"/>
    <s v="Sally Hughsby"/>
    <s v="Corporate"/>
    <s v="United States"/>
    <x v="4"/>
    <x v="4"/>
    <n v="98105"/>
    <s v="West"/>
    <s v="FUR-FU-10000023"/>
    <s v="Furniture"/>
    <s v="Furnishings"/>
    <s v="Eldon Wave Desk Accessories"/>
    <x v="5639"/>
    <n v="12"/>
    <n v="0"/>
    <n v="31.099200000000003"/>
  </r>
  <r>
    <n v="8872"/>
    <s v="CA-2017-101805"/>
    <d v="2017-12-01T00:00:00"/>
    <d v="2017-12-06T00:00:00"/>
    <s v="Standard Class"/>
    <s v="SH-19975"/>
    <s v="Sally Hughsby"/>
    <s v="Corporate"/>
    <s v="United States"/>
    <x v="4"/>
    <x v="4"/>
    <n v="98105"/>
    <s v="West"/>
    <s v="OFF-ST-10002756"/>
    <s v="Office Supplies"/>
    <s v="Storage"/>
    <s v="Tennsco Stur-D-Stor Boltless Shelving, 5 Shelves, 24&quot; Deep, Sand"/>
    <x v="5248"/>
    <n v="4"/>
    <n v="0"/>
    <n v="5.4124000000000478"/>
  </r>
  <r>
    <n v="8873"/>
    <s v="US-2014-105137"/>
    <d v="2014-10-10T00:00:00"/>
    <d v="2014-10-10T00:00:00"/>
    <s v="Same Day"/>
    <s v="RB-19435"/>
    <s v="Richard Bierner"/>
    <s v="Consumer"/>
    <s v="United States"/>
    <x v="38"/>
    <x v="24"/>
    <n v="43229"/>
    <s v="East"/>
    <s v="TEC-MA-10002694"/>
    <s v="Technology"/>
    <s v="Machines"/>
    <s v="Hewlett-Packard Deskjet F4180 All-in-One Color Ink-jet - Printer / copier / scanner"/>
    <x v="5640"/>
    <n v="2"/>
    <n v="0.7"/>
    <n v="-71.39579999999998"/>
  </r>
  <r>
    <n v="8874"/>
    <s v="US-2014-105137"/>
    <d v="2014-10-10T00:00:00"/>
    <d v="2014-10-10T00:00:00"/>
    <s v="Same Day"/>
    <s v="RB-19435"/>
    <s v="Richard Bierner"/>
    <s v="Consumer"/>
    <s v="United States"/>
    <x v="38"/>
    <x v="24"/>
    <n v="43229"/>
    <s v="East"/>
    <s v="OFF-BI-10002429"/>
    <s v="Office Supplies"/>
    <s v="Binders"/>
    <s v="Premier Elliptical Ring Binder, Black"/>
    <x v="3594"/>
    <n v="2"/>
    <n v="0.7"/>
    <n v="-13.393599999999999"/>
  </r>
  <r>
    <n v="8875"/>
    <s v="CA-2017-142489"/>
    <d v="2017-11-14T00:00:00"/>
    <d v="2017-11-16T00:00:00"/>
    <s v="Second Class"/>
    <s v="TC-21295"/>
    <s v="Toby Carlisle"/>
    <s v="Consumer"/>
    <s v="United States"/>
    <x v="12"/>
    <x v="5"/>
    <n v="77095"/>
    <s v="Central"/>
    <s v="OFF-BI-10003684"/>
    <s v="Office Supplies"/>
    <s v="Binders"/>
    <s v="Wilson Jones Legal Size Ring Binders"/>
    <x v="5641"/>
    <n v="5"/>
    <n v="0.8"/>
    <n v="-32.984999999999999"/>
  </r>
  <r>
    <n v="8876"/>
    <s v="US-2016-141264"/>
    <d v="2016-08-13T00:00:00"/>
    <d v="2016-08-19T00:00:00"/>
    <s v="Standard Class"/>
    <s v="CT-11995"/>
    <s v="Carol Triggs"/>
    <s v="Consumer"/>
    <s v="United States"/>
    <x v="218"/>
    <x v="5"/>
    <n v="75061"/>
    <s v="Central"/>
    <s v="OFF-SU-10003505"/>
    <s v="Office Supplies"/>
    <s v="Supplies"/>
    <s v="Premier Electric Letter Opener"/>
    <x v="442"/>
    <n v="2"/>
    <n v="0.2"/>
    <n v="-34.758000000000017"/>
  </r>
  <r>
    <n v="8877"/>
    <s v="US-2016-141264"/>
    <d v="2016-08-13T00:00:00"/>
    <d v="2016-08-19T00:00:00"/>
    <s v="Standard Class"/>
    <s v="CT-11995"/>
    <s v="Carol Triggs"/>
    <s v="Consumer"/>
    <s v="United States"/>
    <x v="218"/>
    <x v="5"/>
    <n v="75061"/>
    <s v="Central"/>
    <s v="OFF-AP-10002534"/>
    <s v="Office Supplies"/>
    <s v="Appliances"/>
    <s v="3.6 Cubic Foot Counter Height Office Refrigerator"/>
    <x v="5642"/>
    <n v="1"/>
    <n v="0.8"/>
    <n v="-153.20240000000001"/>
  </r>
  <r>
    <n v="8878"/>
    <s v="CA-2017-126928"/>
    <d v="2017-09-17T00:00:00"/>
    <d v="2017-09-23T00:00:00"/>
    <s v="Standard Class"/>
    <s v="GZ-14470"/>
    <s v="Gary Zandusky"/>
    <s v="Consumer"/>
    <s v="United States"/>
    <x v="73"/>
    <x v="30"/>
    <n v="7960"/>
    <s v="East"/>
    <s v="TEC-MA-10004626"/>
    <s v="Technology"/>
    <s v="Machines"/>
    <s v="Lexmark 20R1285 X6650 Wireless All-in-One Printer"/>
    <x v="5643"/>
    <n v="4"/>
    <n v="0"/>
    <n v="225.6"/>
  </r>
  <r>
    <n v="8879"/>
    <s v="CA-2017-126928"/>
    <d v="2017-09-17T00:00:00"/>
    <d v="2017-09-23T00:00:00"/>
    <s v="Standard Class"/>
    <s v="GZ-14470"/>
    <s v="Gary Zandusky"/>
    <s v="Consumer"/>
    <s v="United States"/>
    <x v="73"/>
    <x v="30"/>
    <n v="7960"/>
    <s v="East"/>
    <s v="OFF-ST-10000615"/>
    <s v="Office Supplies"/>
    <s v="Storage"/>
    <s v="SimpliFile Personal File, Black Granite, 15w x 6-15/16d x 11-1/4h"/>
    <x v="4024"/>
    <n v="3"/>
    <n v="0"/>
    <n v="9.5340000000000025"/>
  </r>
  <r>
    <n v="8880"/>
    <s v="US-2015-107944"/>
    <d v="2015-03-23T00:00:00"/>
    <d v="2015-03-25T00:00:00"/>
    <s v="First Class"/>
    <s v="AM-10360"/>
    <s v="Alice McCarthy"/>
    <s v="Corporate"/>
    <s v="United States"/>
    <x v="1"/>
    <x v="1"/>
    <n v="90008"/>
    <s v="West"/>
    <s v="OFF-PA-10000659"/>
    <s v="Office Supplies"/>
    <s v="Paper"/>
    <s v="TOPS Carbonless Receipt Book, Four 2-3/4 x 7-1/4 Money Receipts per Page"/>
    <x v="5644"/>
    <n v="11"/>
    <n v="0"/>
    <n v="92.505599999999987"/>
  </r>
  <r>
    <n v="8881"/>
    <s v="US-2015-107944"/>
    <d v="2015-03-23T00:00:00"/>
    <d v="2015-03-25T00:00:00"/>
    <s v="First Class"/>
    <s v="AM-10360"/>
    <s v="Alice McCarthy"/>
    <s v="Corporate"/>
    <s v="United States"/>
    <x v="1"/>
    <x v="1"/>
    <n v="90008"/>
    <s v="West"/>
    <s v="TEC-AC-10000736"/>
    <s v="Technology"/>
    <s v="Accessories"/>
    <s v="Logitech G600 MMO Gaming Mouse"/>
    <x v="764"/>
    <n v="3"/>
    <n v="0"/>
    <n v="86.389199999999988"/>
  </r>
  <r>
    <n v="8882"/>
    <s v="CA-2016-135594"/>
    <d v="2016-06-30T00:00:00"/>
    <d v="2016-07-03T00:00:00"/>
    <s v="Second Class"/>
    <s v="AH-10120"/>
    <s v="Adrian Hane"/>
    <s v="Home Office"/>
    <s v="United States"/>
    <x v="34"/>
    <x v="10"/>
    <n v="60505"/>
    <s v="Central"/>
    <s v="TEC-AC-10003038"/>
    <s v="Technology"/>
    <s v="Accessories"/>
    <s v="Kingston Digital DataTraveler 16GB USB 2.0"/>
    <x v="2298"/>
    <n v="7"/>
    <n v="0.2"/>
    <n v="-0.62650000000000716"/>
  </r>
  <r>
    <n v="8883"/>
    <s v="US-2017-115252"/>
    <d v="2017-10-20T00:00:00"/>
    <d v="2017-10-25T00:00:00"/>
    <s v="Standard Class"/>
    <s v="MY-18295"/>
    <s v="Muhammed Yedwab"/>
    <s v="Corporate"/>
    <s v="United States"/>
    <x v="28"/>
    <x v="3"/>
    <n v="27707"/>
    <s v="South"/>
    <s v="TEC-PH-10004071"/>
    <s v="Technology"/>
    <s v="Phones"/>
    <s v="PayAnywhere Card Reader"/>
    <x v="2992"/>
    <n v="2"/>
    <n v="0.2"/>
    <n v="1.3986000000000001"/>
  </r>
  <r>
    <n v="8884"/>
    <s v="US-2017-115252"/>
    <d v="2017-10-20T00:00:00"/>
    <d v="2017-10-25T00:00:00"/>
    <s v="Standard Class"/>
    <s v="MY-18295"/>
    <s v="Muhammed Yedwab"/>
    <s v="Corporate"/>
    <s v="United States"/>
    <x v="28"/>
    <x v="3"/>
    <n v="27707"/>
    <s v="South"/>
    <s v="OFF-PA-10001667"/>
    <s v="Office Supplies"/>
    <s v="Paper"/>
    <s v="Great White Multi-Use Recycled Paper (20Lb. and 84 Bright)"/>
    <x v="646"/>
    <n v="3"/>
    <n v="0.2"/>
    <n v="4.4849999999999994"/>
  </r>
  <r>
    <n v="8885"/>
    <s v="CA-2014-107398"/>
    <d v="2014-08-25T00:00:00"/>
    <d v="2014-08-30T00:00:00"/>
    <s v="Standard Class"/>
    <s v="BS-11590"/>
    <s v="Brendan Sweed"/>
    <s v="Corporate"/>
    <s v="United States"/>
    <x v="38"/>
    <x v="24"/>
    <n v="43229"/>
    <s v="East"/>
    <s v="OFF-BI-10001982"/>
    <s v="Office Supplies"/>
    <s v="Binders"/>
    <s v="Wilson Jones Custom Binder Spines &amp; Labels"/>
    <x v="5645"/>
    <n v="4"/>
    <n v="0.7"/>
    <n v="-4.5695999999999994"/>
  </r>
  <r>
    <n v="8886"/>
    <s v="CA-2014-107398"/>
    <d v="2014-08-25T00:00:00"/>
    <d v="2014-08-30T00:00:00"/>
    <s v="Standard Class"/>
    <s v="BS-11590"/>
    <s v="Brendan Sweed"/>
    <s v="Corporate"/>
    <s v="United States"/>
    <x v="38"/>
    <x v="24"/>
    <n v="43229"/>
    <s v="East"/>
    <s v="OFF-BI-10004141"/>
    <s v="Office Supplies"/>
    <s v="Binders"/>
    <s v="Insertable Tab Indexes For Data Binders"/>
    <x v="5646"/>
    <n v="3"/>
    <n v="0.7"/>
    <n v="-2.2896000000000001"/>
  </r>
  <r>
    <n v="8887"/>
    <s v="CA-2014-107398"/>
    <d v="2014-08-25T00:00:00"/>
    <d v="2014-08-30T00:00:00"/>
    <s v="Standard Class"/>
    <s v="BS-11590"/>
    <s v="Brendan Sweed"/>
    <s v="Corporate"/>
    <s v="United States"/>
    <x v="38"/>
    <x v="24"/>
    <n v="43229"/>
    <s v="East"/>
    <s v="OFF-BI-10002103"/>
    <s v="Office Supplies"/>
    <s v="Binders"/>
    <s v="Cardinal Slant-D Ring Binder, Heavy Gauge Vinyl"/>
    <x v="5647"/>
    <n v="8"/>
    <n v="0.7"/>
    <n v="-16.684799999999996"/>
  </r>
  <r>
    <n v="8888"/>
    <s v="CA-2014-169642"/>
    <d v="2014-07-27T00:00:00"/>
    <d v="2014-07-30T00:00:00"/>
    <s v="Second Class"/>
    <s v="BB-10990"/>
    <s v="Barry Blumstein"/>
    <s v="Corporate"/>
    <s v="United States"/>
    <x v="1"/>
    <x v="1"/>
    <n v="90036"/>
    <s v="West"/>
    <s v="OFF-ST-10002574"/>
    <s v="Office Supplies"/>
    <s v="Storage"/>
    <s v="SAFCO Commercial Wire Shelving, Black"/>
    <x v="5648"/>
    <n v="2"/>
    <n v="0"/>
    <n v="0"/>
  </r>
  <r>
    <n v="8889"/>
    <s v="CA-2017-103968"/>
    <d v="2017-12-01T00:00:00"/>
    <d v="2017-12-07T00:00:00"/>
    <s v="Standard Class"/>
    <s v="ML-17755"/>
    <s v="Max Ludwig"/>
    <s v="Home Office"/>
    <s v="United States"/>
    <x v="280"/>
    <x v="1"/>
    <n v="95207"/>
    <s v="West"/>
    <s v="FUR-FU-10003394"/>
    <s v="Furniture"/>
    <s v="Furnishings"/>
    <s v="Tenex &quot;The Solids&quot; Textured Chair Mats"/>
    <x v="5649"/>
    <n v="9"/>
    <n v="0"/>
    <n v="107.03879999999994"/>
  </r>
  <r>
    <n v="8890"/>
    <s v="CA-2016-147256"/>
    <d v="2016-10-17T00:00:00"/>
    <d v="2016-10-21T00:00:00"/>
    <s v="Second Class"/>
    <s v="FC-14245"/>
    <s v="Frank Carlisle"/>
    <s v="Home Office"/>
    <s v="United States"/>
    <x v="29"/>
    <x v="25"/>
    <n v="65203"/>
    <s v="Central"/>
    <s v="TEC-PH-10003072"/>
    <s v="Technology"/>
    <s v="Phones"/>
    <s v="Panasonic KX-TG9541B DECT 6.0 Digital 2-Line Expandable Cordless Phone With Digital Answering System"/>
    <x v="5650"/>
    <n v="3"/>
    <n v="0"/>
    <n v="220.48530000000002"/>
  </r>
  <r>
    <n v="8891"/>
    <s v="CA-2016-147256"/>
    <d v="2016-10-17T00:00:00"/>
    <d v="2016-10-21T00:00:00"/>
    <s v="Second Class"/>
    <s v="FC-14245"/>
    <s v="Frank Carlisle"/>
    <s v="Home Office"/>
    <s v="United States"/>
    <x v="29"/>
    <x v="25"/>
    <n v="65203"/>
    <s v="Central"/>
    <s v="OFF-AP-10003057"/>
    <s v="Office Supplies"/>
    <s v="Appliances"/>
    <s v="Honeywell Enviracaire Portable HEPA Air Cleaner for 16' x 20' Room"/>
    <x v="5651"/>
    <n v="7"/>
    <n v="0"/>
    <n v="751.76010000000008"/>
  </r>
  <r>
    <n v="8892"/>
    <s v="CA-2016-162159"/>
    <d v="2016-09-16T00:00:00"/>
    <d v="2016-09-18T00:00:00"/>
    <s v="First Class"/>
    <s v="CR-12625"/>
    <s v="Corey Roper"/>
    <s v="Home Office"/>
    <s v="United States"/>
    <x v="38"/>
    <x v="32"/>
    <n v="31907"/>
    <s v="South"/>
    <s v="FUR-CH-10001146"/>
    <s v="Furniture"/>
    <s v="Chairs"/>
    <s v="Global Value Mid-Back Manager's Chair, Gray"/>
    <x v="5652"/>
    <n v="2"/>
    <n v="0"/>
    <n v="30.444999999999993"/>
  </r>
  <r>
    <n v="8893"/>
    <s v="CA-2015-111038"/>
    <d v="2015-12-01T00:00:00"/>
    <d v="2015-12-06T00:00:00"/>
    <s v="Standard Class"/>
    <s v="LC-16960"/>
    <s v="Lindsay Castell"/>
    <s v="Home Office"/>
    <s v="United States"/>
    <x v="70"/>
    <x v="1"/>
    <n v="92037"/>
    <s v="West"/>
    <s v="FUR-CH-10003973"/>
    <s v="Furniture"/>
    <s v="Chairs"/>
    <s v="GuestStacker Chair with Chrome Finish Legs"/>
    <x v="5653"/>
    <n v="9"/>
    <n v="0.2"/>
    <n v="267.66720000000009"/>
  </r>
  <r>
    <n v="8894"/>
    <s v="CA-2014-124723"/>
    <d v="2014-08-05T00:00:00"/>
    <d v="2014-08-12T00:00:00"/>
    <s v="Standard Class"/>
    <s v="GZ-14470"/>
    <s v="Gary Zandusky"/>
    <s v="Consumer"/>
    <s v="United States"/>
    <x v="480"/>
    <x v="5"/>
    <n v="77590"/>
    <s v="Central"/>
    <s v="FUR-TA-10001307"/>
    <s v="Furniture"/>
    <s v="Tables"/>
    <s v="SAFCO PlanMaster Heigh-Adjustable Drafting Table Base, 43w x 30d x 30-37h, Black"/>
    <x v="5654"/>
    <n v="2"/>
    <n v="0.3"/>
    <n v="41.933999999999997"/>
  </r>
  <r>
    <n v="8895"/>
    <s v="CA-2016-167241"/>
    <d v="2016-08-15T00:00:00"/>
    <d v="2016-08-22T00:00:00"/>
    <s v="Standard Class"/>
    <s v="BD-11320"/>
    <s v="Bill Donatelli"/>
    <s v="Consumer"/>
    <s v="United States"/>
    <x v="1"/>
    <x v="1"/>
    <n v="90004"/>
    <s v="West"/>
    <s v="FUR-FU-10004071"/>
    <s v="Furniture"/>
    <s v="Furnishings"/>
    <s v="Luxo Professional Magnifying Clamp-On Fluorescent Lamps"/>
    <x v="5655"/>
    <n v="3"/>
    <n v="0"/>
    <n v="43.684200000000018"/>
  </r>
  <r>
    <n v="8896"/>
    <s v="CA-2016-167241"/>
    <d v="2016-08-15T00:00:00"/>
    <d v="2016-08-22T00:00:00"/>
    <s v="Standard Class"/>
    <s v="BD-11320"/>
    <s v="Bill Donatelli"/>
    <s v="Consumer"/>
    <s v="United States"/>
    <x v="1"/>
    <x v="1"/>
    <n v="90004"/>
    <s v="West"/>
    <s v="OFF-ST-10001505"/>
    <s v="Office Supplies"/>
    <s v="Storage"/>
    <s v="Perma STOR-ALL Hanging File Box, 13 1/8&quot;W x 12 1/4&quot;D x 10 1/2&quot;H"/>
    <x v="1465"/>
    <n v="3"/>
    <n v="0"/>
    <n v="3.0497999999999985"/>
  </r>
  <r>
    <n v="8897"/>
    <s v="CA-2016-167241"/>
    <d v="2016-08-15T00:00:00"/>
    <d v="2016-08-22T00:00:00"/>
    <s v="Standard Class"/>
    <s v="BD-11320"/>
    <s v="Bill Donatelli"/>
    <s v="Consumer"/>
    <s v="United States"/>
    <x v="1"/>
    <x v="1"/>
    <n v="90004"/>
    <s v="West"/>
    <s v="TEC-PH-10004614"/>
    <s v="Technology"/>
    <s v="Phones"/>
    <s v="AT&amp;T 841000 Phone"/>
    <x v="5441"/>
    <n v="3"/>
    <n v="0.2"/>
    <n v="10.349999999999994"/>
  </r>
  <r>
    <n v="8898"/>
    <s v="CA-2016-167241"/>
    <d v="2016-08-15T00:00:00"/>
    <d v="2016-08-22T00:00:00"/>
    <s v="Standard Class"/>
    <s v="BD-11320"/>
    <s v="Bill Donatelli"/>
    <s v="Consumer"/>
    <s v="United States"/>
    <x v="1"/>
    <x v="1"/>
    <n v="90004"/>
    <s v="West"/>
    <s v="OFF-PA-10004911"/>
    <s v="Office Supplies"/>
    <s v="Paper"/>
    <s v="Rediform S.O.S. 1-Up Phone Message Bk, 4-1/4x3-1/16 Bk, 1 Form/Pg, 40 Messages/Bk, 3/Pk"/>
    <x v="5620"/>
    <n v="4"/>
    <n v="0"/>
    <n v="18.009600000000002"/>
  </r>
  <r>
    <n v="8899"/>
    <s v="CA-2015-163237"/>
    <d v="2015-08-07T00:00:00"/>
    <d v="2015-08-09T00:00:00"/>
    <s v="Second Class"/>
    <s v="EM-14095"/>
    <s v="Eudokia Martin"/>
    <s v="Corporate"/>
    <s v="United States"/>
    <x v="24"/>
    <x v="17"/>
    <n v="22153"/>
    <s v="South"/>
    <s v="TEC-PH-10003601"/>
    <s v="Technology"/>
    <s v="Phones"/>
    <s v="Ativa D5772 2-Line 5.8GHz Digital Expandable Corded/Cordless Phone System with Answering &amp; Caller ID/Call Waiting, Black/Silver"/>
    <x v="4678"/>
    <n v="3"/>
    <n v="0"/>
    <n v="148.49099999999996"/>
  </r>
  <r>
    <n v="8900"/>
    <s v="CA-2015-163237"/>
    <d v="2015-08-07T00:00:00"/>
    <d v="2015-08-09T00:00:00"/>
    <s v="Second Class"/>
    <s v="EM-14095"/>
    <s v="Eudokia Martin"/>
    <s v="Corporate"/>
    <s v="United States"/>
    <x v="24"/>
    <x v="17"/>
    <n v="22153"/>
    <s v="South"/>
    <s v="OFF-LA-10004545"/>
    <s v="Office Supplies"/>
    <s v="Labels"/>
    <s v="Avery 50"/>
    <x v="2989"/>
    <n v="2"/>
    <n v="0"/>
    <n v="11.778199999999998"/>
  </r>
  <r>
    <n v="8901"/>
    <s v="CA-2016-150483"/>
    <d v="2016-05-31T00:00:00"/>
    <d v="2016-06-04T00:00:00"/>
    <s v="Standard Class"/>
    <s v="BP-11290"/>
    <s v="Beth Paige"/>
    <s v="Consumer"/>
    <s v="United States"/>
    <x v="27"/>
    <x v="10"/>
    <n v="62521"/>
    <s v="Central"/>
    <s v="FUR-FU-10001379"/>
    <s v="Furniture"/>
    <s v="Furnishings"/>
    <s v="Executive Impressions 16-1/2&quot; Circular Wall Clock"/>
    <x v="164"/>
    <n v="3"/>
    <n v="0.6"/>
    <n v="-12.825599999999994"/>
  </r>
  <r>
    <n v="8902"/>
    <s v="CA-2016-150483"/>
    <d v="2016-05-31T00:00:00"/>
    <d v="2016-06-04T00:00:00"/>
    <s v="Standard Class"/>
    <s v="BP-11290"/>
    <s v="Beth Paige"/>
    <s v="Consumer"/>
    <s v="United States"/>
    <x v="27"/>
    <x v="10"/>
    <n v="62521"/>
    <s v="Central"/>
    <s v="OFF-PA-10001846"/>
    <s v="Office Supplies"/>
    <s v="Paper"/>
    <s v="Xerox 1899"/>
    <x v="282"/>
    <n v="4"/>
    <n v="0.2"/>
    <n v="6.7048000000000005"/>
  </r>
  <r>
    <n v="8903"/>
    <s v="CA-2016-150483"/>
    <d v="2016-05-31T00:00:00"/>
    <d v="2016-06-04T00:00:00"/>
    <s v="Standard Class"/>
    <s v="BP-11290"/>
    <s v="Beth Paige"/>
    <s v="Consumer"/>
    <s v="United States"/>
    <x v="27"/>
    <x v="10"/>
    <n v="62521"/>
    <s v="Central"/>
    <s v="FUR-CH-10000422"/>
    <s v="Furniture"/>
    <s v="Chairs"/>
    <s v="Global Highback Leather Tilter in Burgundy"/>
    <x v="5656"/>
    <n v="3"/>
    <n v="0.3"/>
    <n v="-38.215799999999973"/>
  </r>
  <r>
    <n v="8904"/>
    <s v="CA-2016-150483"/>
    <d v="2016-05-31T00:00:00"/>
    <d v="2016-06-04T00:00:00"/>
    <s v="Standard Class"/>
    <s v="BP-11290"/>
    <s v="Beth Paige"/>
    <s v="Consumer"/>
    <s v="United States"/>
    <x v="27"/>
    <x v="10"/>
    <n v="62521"/>
    <s v="Central"/>
    <s v="OFF-PA-10004621"/>
    <s v="Office Supplies"/>
    <s v="Paper"/>
    <s v="Xerox 212"/>
    <x v="563"/>
    <n v="2"/>
    <n v="0.2"/>
    <n v="3.6288"/>
  </r>
  <r>
    <n v="8905"/>
    <s v="US-2016-126431"/>
    <d v="2016-07-01T00:00:00"/>
    <d v="2016-07-01T00:00:00"/>
    <s v="Same Day"/>
    <s v="SU-20665"/>
    <s v="Stephanie Ulpright"/>
    <s v="Home Office"/>
    <s v="United States"/>
    <x v="20"/>
    <x v="15"/>
    <n v="10009"/>
    <s v="East"/>
    <s v="OFF-LA-10001474"/>
    <s v="Office Supplies"/>
    <s v="Labels"/>
    <s v="Avery 477"/>
    <x v="5657"/>
    <n v="1"/>
    <n v="0"/>
    <n v="14.043800000000001"/>
  </r>
  <r>
    <n v="8906"/>
    <s v="US-2016-126431"/>
    <d v="2016-07-01T00:00:00"/>
    <d v="2016-07-01T00:00:00"/>
    <s v="Same Day"/>
    <s v="SU-20665"/>
    <s v="Stephanie Ulpright"/>
    <s v="Home Office"/>
    <s v="United States"/>
    <x v="20"/>
    <x v="15"/>
    <n v="10009"/>
    <s v="East"/>
    <s v="TEC-AC-10001635"/>
    <s v="Technology"/>
    <s v="Accessories"/>
    <s v="KeyTronic KT400U2 - Keyboard - Black"/>
    <x v="5658"/>
    <n v="3"/>
    <n v="0"/>
    <n v="6.1679999999999975"/>
  </r>
  <r>
    <n v="8907"/>
    <s v="US-2016-126431"/>
    <d v="2016-07-01T00:00:00"/>
    <d v="2016-07-01T00:00:00"/>
    <s v="Same Day"/>
    <s v="SU-20665"/>
    <s v="Stephanie Ulpright"/>
    <s v="Home Office"/>
    <s v="United States"/>
    <x v="20"/>
    <x v="15"/>
    <n v="10009"/>
    <s v="East"/>
    <s v="OFF-PA-10001950"/>
    <s v="Office Supplies"/>
    <s v="Paper"/>
    <s v="Southworth 25% Cotton Antique Laid Paper &amp; Envelopes"/>
    <x v="5659"/>
    <n v="9"/>
    <n v="0"/>
    <n v="33.776999999999994"/>
  </r>
  <r>
    <n v="8908"/>
    <s v="CA-2016-139934"/>
    <d v="2016-12-18T00:00:00"/>
    <d v="2016-12-20T00:00:00"/>
    <s v="First Class"/>
    <s v="AY-10555"/>
    <s v="Andy Yotov"/>
    <s v="Corporate"/>
    <s v="United States"/>
    <x v="8"/>
    <x v="1"/>
    <n v="94110"/>
    <s v="West"/>
    <s v="TEC-PH-10001552"/>
    <s v="Technology"/>
    <s v="Phones"/>
    <s v="I Need's 3d Hello Kitty Hybrid Silicone Case Cover for HTC One X 4g with 3d Hello Kitty Stylus Pen Green/pink"/>
    <x v="5660"/>
    <n v="7"/>
    <n v="0.2"/>
    <n v="6.6976000000000013"/>
  </r>
  <r>
    <n v="8909"/>
    <s v="CA-2015-109603"/>
    <d v="2015-01-26T00:00:00"/>
    <d v="2015-02-01T00:00:00"/>
    <s v="Standard Class"/>
    <s v="EM-13825"/>
    <s v="Elizabeth Moffitt"/>
    <s v="Corporate"/>
    <s v="United States"/>
    <x v="429"/>
    <x v="1"/>
    <n v="92553"/>
    <s v="West"/>
    <s v="OFF-PA-10003790"/>
    <s v="Office Supplies"/>
    <s v="Paper"/>
    <s v="Xerox 1991"/>
    <x v="685"/>
    <n v="8"/>
    <n v="0"/>
    <n v="84.051199999999994"/>
  </r>
  <r>
    <n v="8910"/>
    <s v="CA-2017-160661"/>
    <d v="2017-10-28T00:00:00"/>
    <d v="2017-11-01T00:00:00"/>
    <s v="Standard Class"/>
    <s v="SA-20830"/>
    <s v="Sue Ann Reed"/>
    <s v="Consumer"/>
    <s v="United States"/>
    <x v="231"/>
    <x v="31"/>
    <n v="2149"/>
    <s v="East"/>
    <s v="OFF-LA-10002475"/>
    <s v="Office Supplies"/>
    <s v="Labels"/>
    <s v="Avery 519"/>
    <x v="2521"/>
    <n v="3"/>
    <n v="0"/>
    <n v="10.307099999999998"/>
  </r>
  <r>
    <n v="8911"/>
    <s v="CA-2017-102610"/>
    <d v="2017-11-04T00:00:00"/>
    <d v="2017-11-08T00:00:00"/>
    <s v="Standard Class"/>
    <s v="CA-12265"/>
    <s v="Christina Anderson"/>
    <s v="Consumer"/>
    <s v="United States"/>
    <x v="346"/>
    <x v="18"/>
    <n v="37421"/>
    <s v="South"/>
    <s v="TEC-AC-10000303"/>
    <s v="Technology"/>
    <s v="Accessories"/>
    <s v="Logitech M510 Wireless Mouse"/>
    <x v="98"/>
    <n v="3"/>
    <n v="0.2"/>
    <n v="15.596099999999996"/>
  </r>
  <r>
    <n v="8912"/>
    <s v="CA-2017-102610"/>
    <d v="2017-11-04T00:00:00"/>
    <d v="2017-11-08T00:00:00"/>
    <s v="Standard Class"/>
    <s v="CA-12265"/>
    <s v="Christina Anderson"/>
    <s v="Consumer"/>
    <s v="United States"/>
    <x v="346"/>
    <x v="18"/>
    <n v="37421"/>
    <s v="South"/>
    <s v="TEC-PH-10000127"/>
    <s v="Technology"/>
    <s v="Phones"/>
    <s v="iOttie XL Car Mount"/>
    <x v="5661"/>
    <n v="9"/>
    <n v="0.2"/>
    <n v="-32.383800000000008"/>
  </r>
  <r>
    <n v="8913"/>
    <s v="CA-2017-102610"/>
    <d v="2017-11-04T00:00:00"/>
    <d v="2017-11-08T00:00:00"/>
    <s v="Standard Class"/>
    <s v="CA-12265"/>
    <s v="Christina Anderson"/>
    <s v="Consumer"/>
    <s v="United States"/>
    <x v="346"/>
    <x v="18"/>
    <n v="37421"/>
    <s v="South"/>
    <s v="OFF-BI-10004364"/>
    <s v="Office Supplies"/>
    <s v="Binders"/>
    <s v="Storex Dura Pro Binders"/>
    <x v="5662"/>
    <n v="2"/>
    <n v="0.7"/>
    <n v="-2.9700000000000006"/>
  </r>
  <r>
    <n v="8914"/>
    <s v="CA-2017-102610"/>
    <d v="2017-11-04T00:00:00"/>
    <d v="2017-11-08T00:00:00"/>
    <s v="Standard Class"/>
    <s v="CA-12265"/>
    <s v="Christina Anderson"/>
    <s v="Consumer"/>
    <s v="United States"/>
    <x v="346"/>
    <x v="18"/>
    <n v="37421"/>
    <s v="South"/>
    <s v="OFF-LA-10002195"/>
    <s v="Office Supplies"/>
    <s v="Labels"/>
    <s v="Avery 481"/>
    <x v="1268"/>
    <n v="2"/>
    <n v="0.2"/>
    <n v="1.7247999999999997"/>
  </r>
  <r>
    <n v="8915"/>
    <s v="US-2016-144057"/>
    <d v="2016-05-09T00:00:00"/>
    <d v="2016-05-13T00:00:00"/>
    <s v="Standard Class"/>
    <s v="CV-12805"/>
    <s v="Cynthia Voltz"/>
    <s v="Corporate"/>
    <s v="United States"/>
    <x v="89"/>
    <x v="5"/>
    <n v="78745"/>
    <s v="Central"/>
    <s v="OFF-ST-10001490"/>
    <s v="Office Supplies"/>
    <s v="Storage"/>
    <s v="Hot File 7-Pocket, Floor Stand"/>
    <x v="5663"/>
    <n v="6"/>
    <n v="0.2"/>
    <n v="107.08199999999985"/>
  </r>
  <r>
    <n v="8916"/>
    <s v="US-2016-144057"/>
    <d v="2016-05-09T00:00:00"/>
    <d v="2016-05-13T00:00:00"/>
    <s v="Standard Class"/>
    <s v="CV-12805"/>
    <s v="Cynthia Voltz"/>
    <s v="Corporate"/>
    <s v="United States"/>
    <x v="89"/>
    <x v="5"/>
    <n v="78745"/>
    <s v="Central"/>
    <s v="OFF-BI-10002852"/>
    <s v="Office Supplies"/>
    <s v="Binders"/>
    <s v="Ibico Standard Transparent Covers"/>
    <x v="5664"/>
    <n v="4"/>
    <n v="0.8"/>
    <n v="-20.435200000000002"/>
  </r>
  <r>
    <n v="8917"/>
    <s v="US-2016-144057"/>
    <d v="2016-05-09T00:00:00"/>
    <d v="2016-05-13T00:00:00"/>
    <s v="Standard Class"/>
    <s v="CV-12805"/>
    <s v="Cynthia Voltz"/>
    <s v="Corporate"/>
    <s v="United States"/>
    <x v="89"/>
    <x v="5"/>
    <n v="78745"/>
    <s v="Central"/>
    <s v="OFF-AP-10000390"/>
    <s v="Office Supplies"/>
    <s v="Appliances"/>
    <s v="Euro Pro Shark Stick Mini Vacuum"/>
    <x v="5665"/>
    <n v="4"/>
    <n v="0.8"/>
    <n v="-131.71680000000001"/>
  </r>
  <r>
    <n v="8918"/>
    <s v="US-2016-144057"/>
    <d v="2016-05-09T00:00:00"/>
    <d v="2016-05-13T00:00:00"/>
    <s v="Standard Class"/>
    <s v="CV-12805"/>
    <s v="Cynthia Voltz"/>
    <s v="Corporate"/>
    <s v="United States"/>
    <x v="89"/>
    <x v="5"/>
    <n v="78745"/>
    <s v="Central"/>
    <s v="OFF-PA-10004327"/>
    <s v="Office Supplies"/>
    <s v="Paper"/>
    <s v="Xerox 1911"/>
    <x v="5201"/>
    <n v="2"/>
    <n v="0.2"/>
    <n v="26.823999999999995"/>
  </r>
  <r>
    <n v="8919"/>
    <s v="US-2016-144057"/>
    <d v="2016-05-09T00:00:00"/>
    <d v="2016-05-13T00:00:00"/>
    <s v="Standard Class"/>
    <s v="CV-12805"/>
    <s v="Cynthia Voltz"/>
    <s v="Corporate"/>
    <s v="United States"/>
    <x v="89"/>
    <x v="5"/>
    <n v="78745"/>
    <s v="Central"/>
    <s v="OFF-BI-10002353"/>
    <s v="Office Supplies"/>
    <s v="Binders"/>
    <s v="GBC VeloBind Cover Sets"/>
    <x v="5666"/>
    <n v="6"/>
    <n v="0.8"/>
    <n v="-27.791999999999994"/>
  </r>
  <r>
    <n v="8920"/>
    <s v="CA-2014-160276"/>
    <d v="2014-04-02T00:00:00"/>
    <d v="2014-04-08T00:00:00"/>
    <s v="Standard Class"/>
    <s v="AH-10690"/>
    <s v="Anna Häberlin"/>
    <s v="Corporate"/>
    <s v="United States"/>
    <x v="173"/>
    <x v="17"/>
    <n v="23464"/>
    <s v="South"/>
    <s v="FUR-FU-10003192"/>
    <s v="Furniture"/>
    <s v="Furnishings"/>
    <s v="Luxo Adjustable Task Clamp Lamp"/>
    <x v="5667"/>
    <n v="2"/>
    <n v="0"/>
    <n v="46.196799999999996"/>
  </r>
  <r>
    <n v="8921"/>
    <s v="CA-2014-132983"/>
    <d v="2014-04-28T00:00:00"/>
    <d v="2014-05-03T00:00:00"/>
    <s v="Standard Class"/>
    <s v="DS-13180"/>
    <s v="David Smith"/>
    <s v="Corporate"/>
    <s v="United States"/>
    <x v="312"/>
    <x v="15"/>
    <n v="14701"/>
    <s v="East"/>
    <s v="TEC-AC-10000736"/>
    <s v="Technology"/>
    <s v="Accessories"/>
    <s v="Logitech G600 MMO Gaming Mouse"/>
    <x v="460"/>
    <n v="2"/>
    <n v="0"/>
    <n v="57.592799999999997"/>
  </r>
  <r>
    <n v="8922"/>
    <s v="CA-2016-145709"/>
    <d v="2016-10-04T00:00:00"/>
    <d v="2016-10-08T00:00:00"/>
    <s v="Standard Class"/>
    <s v="AH-10690"/>
    <s v="Anna Häberlin"/>
    <s v="Corporate"/>
    <s v="United States"/>
    <x v="514"/>
    <x v="2"/>
    <n v="33134"/>
    <s v="South"/>
    <s v="TEC-PH-10003095"/>
    <s v="Technology"/>
    <s v="Phones"/>
    <s v="Samsung HM1900 Bluetooth Headset"/>
    <x v="2672"/>
    <n v="3"/>
    <n v="0.2"/>
    <n v="19.754999999999999"/>
  </r>
  <r>
    <n v="8923"/>
    <s v="CA-2016-145709"/>
    <d v="2016-10-04T00:00:00"/>
    <d v="2016-10-08T00:00:00"/>
    <s v="Standard Class"/>
    <s v="AH-10690"/>
    <s v="Anna Häberlin"/>
    <s v="Corporate"/>
    <s v="United States"/>
    <x v="514"/>
    <x v="2"/>
    <n v="33134"/>
    <s v="South"/>
    <s v="FUR-FU-10002885"/>
    <s v="Furniture"/>
    <s v="Furnishings"/>
    <s v="Magna Visual Magnetic Picture Hangers"/>
    <x v="5668"/>
    <n v="3"/>
    <n v="0.2"/>
    <n v="2.6028000000000011"/>
  </r>
  <r>
    <n v="8924"/>
    <s v="CA-2017-133928"/>
    <d v="2017-06-11T00:00:00"/>
    <d v="2017-06-17T00:00:00"/>
    <s v="Standard Class"/>
    <s v="ZC-21910"/>
    <s v="Zuschuss Carroll"/>
    <s v="Consumer"/>
    <s v="United States"/>
    <x v="365"/>
    <x v="3"/>
    <n v="28601"/>
    <s v="South"/>
    <s v="OFF-BI-10001525"/>
    <s v="Office Supplies"/>
    <s v="Binders"/>
    <s v="Acco Pressboard Covers with Storage Hooks, 14 7/8&quot; x 11&quot;, Executive Red"/>
    <x v="5669"/>
    <n v="4"/>
    <n v="0.7"/>
    <n v="-3.8100000000000005"/>
  </r>
  <r>
    <n v="8925"/>
    <s v="CA-2016-168032"/>
    <d v="2016-01-30T00:00:00"/>
    <d v="2016-02-03T00:00:00"/>
    <s v="Standard Class"/>
    <s v="DF-13135"/>
    <s v="David Flashing"/>
    <s v="Consumer"/>
    <s v="United States"/>
    <x v="179"/>
    <x v="10"/>
    <n v="61107"/>
    <s v="Central"/>
    <s v="TEC-PH-10004241"/>
    <s v="Technology"/>
    <s v="Phones"/>
    <s v="Nokia Lumia 1020"/>
    <x v="4345"/>
    <n v="4"/>
    <n v="0.2"/>
    <n v="143.99680000000006"/>
  </r>
  <r>
    <n v="8926"/>
    <s v="CA-2016-168032"/>
    <d v="2016-01-30T00:00:00"/>
    <d v="2016-02-03T00:00:00"/>
    <s v="Standard Class"/>
    <s v="DF-13135"/>
    <s v="David Flashing"/>
    <s v="Consumer"/>
    <s v="United States"/>
    <x v="179"/>
    <x v="10"/>
    <n v="61107"/>
    <s v="Central"/>
    <s v="OFF-BI-10000546"/>
    <s v="Office Supplies"/>
    <s v="Binders"/>
    <s v="Avery Durable Binders"/>
    <x v="5670"/>
    <n v="3"/>
    <n v="0.8"/>
    <n v="-2.678399999999999"/>
  </r>
  <r>
    <n v="8927"/>
    <s v="CA-2016-168032"/>
    <d v="2016-01-30T00:00:00"/>
    <d v="2016-02-03T00:00:00"/>
    <s v="Standard Class"/>
    <s v="DF-13135"/>
    <s v="David Flashing"/>
    <s v="Consumer"/>
    <s v="United States"/>
    <x v="179"/>
    <x v="10"/>
    <n v="61107"/>
    <s v="Central"/>
    <s v="FUR-TA-10004256"/>
    <s v="Furniture"/>
    <s v="Tables"/>
    <s v="Bretford “Just In Time” Height-Adjustable Multi-Task Work Tables"/>
    <x v="5671"/>
    <n v="3"/>
    <n v="0.5"/>
    <n v="-538.44600000000003"/>
  </r>
  <r>
    <n v="8928"/>
    <s v="CA-2015-143616"/>
    <d v="2015-09-27T00:00:00"/>
    <d v="2015-09-29T00:00:00"/>
    <s v="Second Class"/>
    <s v="SS-20140"/>
    <s v="Saphhira Shifley"/>
    <s v="Corporate"/>
    <s v="United States"/>
    <x v="4"/>
    <x v="4"/>
    <n v="98103"/>
    <s v="West"/>
    <s v="OFF-AR-10002067"/>
    <s v="Office Supplies"/>
    <s v="Art"/>
    <s v="Newell 334"/>
    <x v="1618"/>
    <n v="5"/>
    <n v="0"/>
    <n v="25.792000000000002"/>
  </r>
  <r>
    <n v="8929"/>
    <s v="US-2015-168704"/>
    <d v="2015-04-13T00:00:00"/>
    <d v="2015-04-17T00:00:00"/>
    <s v="Standard Class"/>
    <s v="FP-14320"/>
    <s v="Frank Preis"/>
    <s v="Consumer"/>
    <s v="United States"/>
    <x v="114"/>
    <x v="5"/>
    <n v="77340"/>
    <s v="Central"/>
    <s v="FUR-TA-10000688"/>
    <s v="Furniture"/>
    <s v="Tables"/>
    <s v="Chromcraft Bull-Nose Wood Round Conference Table Top, Wood Base"/>
    <x v="5672"/>
    <n v="4"/>
    <n v="0.3"/>
    <n v="-113.28200000000004"/>
  </r>
  <r>
    <n v="8930"/>
    <s v="US-2015-168704"/>
    <d v="2015-04-13T00:00:00"/>
    <d v="2015-04-17T00:00:00"/>
    <s v="Standard Class"/>
    <s v="FP-14320"/>
    <s v="Frank Preis"/>
    <s v="Consumer"/>
    <s v="United States"/>
    <x v="114"/>
    <x v="5"/>
    <n v="77340"/>
    <s v="Central"/>
    <s v="FUR-TA-10002530"/>
    <s v="Furniture"/>
    <s v="Tables"/>
    <s v="Iceberg OfficeWorks 42&quot; Round Tables"/>
    <x v="5673"/>
    <n v="2"/>
    <n v="0.3"/>
    <n v="-45.294000000000011"/>
  </r>
  <r>
    <n v="8931"/>
    <s v="US-2015-168704"/>
    <d v="2015-04-13T00:00:00"/>
    <d v="2015-04-17T00:00:00"/>
    <s v="Standard Class"/>
    <s v="FP-14320"/>
    <s v="Frank Preis"/>
    <s v="Consumer"/>
    <s v="United States"/>
    <x v="114"/>
    <x v="5"/>
    <n v="77340"/>
    <s v="Central"/>
    <s v="TEC-PH-10001061"/>
    <s v="Technology"/>
    <s v="Phones"/>
    <s v="Apple iPhone 5C"/>
    <x v="1977"/>
    <n v="3"/>
    <n v="0.2"/>
    <n v="17.998199999999997"/>
  </r>
  <r>
    <n v="8932"/>
    <s v="CA-2017-143252"/>
    <d v="2017-12-18T00:00:00"/>
    <d v="2017-12-24T00:00:00"/>
    <s v="Standard Class"/>
    <s v="HE-14800"/>
    <s v="Harold Engle"/>
    <s v="Corporate"/>
    <s v="United States"/>
    <x v="158"/>
    <x v="6"/>
    <n v="53209"/>
    <s v="Central"/>
    <s v="FUR-FU-10001057"/>
    <s v="Furniture"/>
    <s v="Furnishings"/>
    <s v="Tensor Track Tree Floor Lamp"/>
    <x v="5674"/>
    <n v="5"/>
    <n v="0"/>
    <n v="22.988499999999998"/>
  </r>
  <r>
    <n v="8933"/>
    <s v="CA-2017-143252"/>
    <d v="2017-12-18T00:00:00"/>
    <d v="2017-12-24T00:00:00"/>
    <s v="Standard Class"/>
    <s v="HE-14800"/>
    <s v="Harold Engle"/>
    <s v="Corporate"/>
    <s v="United States"/>
    <x v="158"/>
    <x v="6"/>
    <n v="53209"/>
    <s v="Central"/>
    <s v="TEC-AC-10002331"/>
    <s v="Technology"/>
    <s v="Accessories"/>
    <s v="Maxell 74 Minute CDR, 10/Pack"/>
    <x v="1624"/>
    <n v="3"/>
    <n v="0"/>
    <n v="10.855799999999999"/>
  </r>
  <r>
    <n v="8934"/>
    <s v="CA-2016-102134"/>
    <d v="2016-03-14T00:00:00"/>
    <d v="2016-03-19T00:00:00"/>
    <s v="Standard Class"/>
    <s v="SP-20545"/>
    <s v="Sibella Parks"/>
    <s v="Corporate"/>
    <s v="United States"/>
    <x v="124"/>
    <x v="6"/>
    <n v="54302"/>
    <s v="Central"/>
    <s v="FUR-FU-10003724"/>
    <s v="Furniture"/>
    <s v="Furnishings"/>
    <s v="Westinghouse Clip-On Gooseneck Lamps"/>
    <x v="2499"/>
    <n v="2"/>
    <n v="0"/>
    <n v="4.3523999999999994"/>
  </r>
  <r>
    <n v="8935"/>
    <s v="CA-2017-130036"/>
    <d v="2017-08-27T00:00:00"/>
    <d v="2017-08-27T00:00:00"/>
    <s v="Same Day"/>
    <s v="BP-11185"/>
    <s v="Ben Peterman"/>
    <s v="Corporate"/>
    <s v="United States"/>
    <x v="10"/>
    <x v="9"/>
    <n v="19120"/>
    <s v="East"/>
    <s v="OFF-PA-10000528"/>
    <s v="Office Supplies"/>
    <s v="Paper"/>
    <s v="Xerox 1981"/>
    <x v="2538"/>
    <n v="3"/>
    <n v="0.2"/>
    <n v="3.96"/>
  </r>
  <r>
    <n v="8936"/>
    <s v="CA-2017-130036"/>
    <d v="2017-08-27T00:00:00"/>
    <d v="2017-08-27T00:00:00"/>
    <s v="Same Day"/>
    <s v="BP-11185"/>
    <s v="Ben Peterman"/>
    <s v="Corporate"/>
    <s v="United States"/>
    <x v="10"/>
    <x v="9"/>
    <n v="19120"/>
    <s v="East"/>
    <s v="TEC-AC-10001908"/>
    <s v="Technology"/>
    <s v="Accessories"/>
    <s v="Logitech Wireless Headset h800"/>
    <x v="5675"/>
    <n v="14"/>
    <n v="0.2"/>
    <n v="209.97899999999993"/>
  </r>
  <r>
    <n v="8937"/>
    <s v="CA-2015-134117"/>
    <d v="2015-12-17T00:00:00"/>
    <d v="2015-12-19T00:00:00"/>
    <s v="Second Class"/>
    <s v="PG-18895"/>
    <s v="Paul Gonzalez"/>
    <s v="Consumer"/>
    <s v="United States"/>
    <x v="1"/>
    <x v="1"/>
    <n v="90008"/>
    <s v="West"/>
    <s v="OFF-AR-10003903"/>
    <s v="Office Supplies"/>
    <s v="Art"/>
    <s v="Sanford 52201 APSCO Electric Pencil Sharpener"/>
    <x v="3135"/>
    <n v="5"/>
    <n v="0"/>
    <n v="53.261000000000003"/>
  </r>
  <r>
    <n v="8938"/>
    <s v="CA-2015-134117"/>
    <d v="2015-12-17T00:00:00"/>
    <d v="2015-12-19T00:00:00"/>
    <s v="Second Class"/>
    <s v="PG-18895"/>
    <s v="Paul Gonzalez"/>
    <s v="Consumer"/>
    <s v="United States"/>
    <x v="1"/>
    <x v="1"/>
    <n v="90008"/>
    <s v="West"/>
    <s v="TEC-PH-10004908"/>
    <s v="Technology"/>
    <s v="Phones"/>
    <s v="Panasonic KX TS3282W Corded phone"/>
    <x v="5676"/>
    <n v="2"/>
    <n v="0.2"/>
    <n v="16.997999999999983"/>
  </r>
  <r>
    <n v="8939"/>
    <s v="CA-2015-134117"/>
    <d v="2015-12-17T00:00:00"/>
    <d v="2015-12-19T00:00:00"/>
    <s v="Second Class"/>
    <s v="PG-18895"/>
    <s v="Paul Gonzalez"/>
    <s v="Consumer"/>
    <s v="United States"/>
    <x v="1"/>
    <x v="1"/>
    <n v="90008"/>
    <s v="West"/>
    <s v="OFF-AR-10001940"/>
    <s v="Office Supplies"/>
    <s v="Art"/>
    <s v="Sanford Colorific Eraseable Coloring Pencils, 12 Count"/>
    <x v="1235"/>
    <n v="5"/>
    <n v="0"/>
    <n v="7.0520000000000005"/>
  </r>
  <r>
    <n v="8940"/>
    <s v="CA-2015-134117"/>
    <d v="2015-12-17T00:00:00"/>
    <d v="2015-12-19T00:00:00"/>
    <s v="Second Class"/>
    <s v="PG-18895"/>
    <s v="Paul Gonzalez"/>
    <s v="Consumer"/>
    <s v="United States"/>
    <x v="1"/>
    <x v="1"/>
    <n v="90008"/>
    <s v="West"/>
    <s v="OFF-BI-10002026"/>
    <s v="Office Supplies"/>
    <s v="Binders"/>
    <s v="Avery Arch Ring Binders"/>
    <x v="5677"/>
    <n v="2"/>
    <n v="0.2"/>
    <n v="31.373999999999995"/>
  </r>
  <r>
    <n v="8941"/>
    <s v="CA-2014-130918"/>
    <d v="2014-08-22T00:00:00"/>
    <d v="2014-08-24T00:00:00"/>
    <s v="Second Class"/>
    <s v="JP-15520"/>
    <s v="Jeremy Pistek"/>
    <s v="Consumer"/>
    <s v="United States"/>
    <x v="368"/>
    <x v="2"/>
    <n v="33161"/>
    <s v="South"/>
    <s v="OFF-SU-10003936"/>
    <s v="Office Supplies"/>
    <s v="Supplies"/>
    <s v="Acme Serrated Blade Letter Opener"/>
    <x v="5678"/>
    <n v="3"/>
    <n v="0.2"/>
    <n v="-1.8126000000000002"/>
  </r>
  <r>
    <n v="8942"/>
    <s v="CA-2016-159023"/>
    <d v="2016-11-03T00:00:00"/>
    <d v="2016-11-05T00:00:00"/>
    <s v="First Class"/>
    <s v="NW-18400"/>
    <s v="Natalie Webber"/>
    <s v="Consumer"/>
    <s v="United States"/>
    <x v="32"/>
    <x v="21"/>
    <n v="97206"/>
    <s v="West"/>
    <s v="OFF-BI-10002813"/>
    <s v="Office Supplies"/>
    <s v="Binders"/>
    <s v="Avery Reinforcements for Hole-Punch Pages"/>
    <x v="4909"/>
    <n v="7"/>
    <n v="0.7"/>
    <n v="-3.4649999999999999"/>
  </r>
  <r>
    <n v="8943"/>
    <s v="CA-2016-159023"/>
    <d v="2016-11-03T00:00:00"/>
    <d v="2016-11-05T00:00:00"/>
    <s v="First Class"/>
    <s v="NW-18400"/>
    <s v="Natalie Webber"/>
    <s v="Consumer"/>
    <s v="United States"/>
    <x v="32"/>
    <x v="21"/>
    <n v="97206"/>
    <s v="West"/>
    <s v="TEC-MA-10003337"/>
    <s v="Technology"/>
    <s v="Machines"/>
    <s v="Okidata B401 Printer"/>
    <x v="5679"/>
    <n v="3"/>
    <n v="0.7"/>
    <n v="-251.98739999999992"/>
  </r>
  <r>
    <n v="8944"/>
    <s v="CA-2017-111717"/>
    <d v="2017-10-10T00:00:00"/>
    <d v="2017-10-16T00:00:00"/>
    <s v="Standard Class"/>
    <s v="SW-20245"/>
    <s v="Scot Wooten"/>
    <s v="Consumer"/>
    <s v="United States"/>
    <x v="34"/>
    <x v="10"/>
    <n v="60505"/>
    <s v="Central"/>
    <s v="FUR-CH-10001545"/>
    <s v="Furniture"/>
    <s v="Chairs"/>
    <s v="Hon Comfortask Task/Swivel Chairs"/>
    <x v="5680"/>
    <n v="3"/>
    <n v="0.3"/>
    <n v="-47.871600000000001"/>
  </r>
  <r>
    <n v="8945"/>
    <s v="CA-2014-154592"/>
    <d v="2014-12-07T00:00:00"/>
    <d v="2014-12-08T00:00:00"/>
    <s v="First Class"/>
    <s v="EH-14005"/>
    <s v="Erica Hernandez"/>
    <s v="Home Office"/>
    <s v="United States"/>
    <x v="8"/>
    <x v="1"/>
    <n v="94109"/>
    <s v="West"/>
    <s v="OFF-PA-10000062"/>
    <s v="Office Supplies"/>
    <s v="Paper"/>
    <s v="Green Bar Computer Printout Paper"/>
    <x v="2210"/>
    <n v="3"/>
    <n v="0"/>
    <n v="80.791200000000003"/>
  </r>
  <r>
    <n v="8946"/>
    <s v="CA-2014-128622"/>
    <d v="2014-11-15T00:00:00"/>
    <d v="2014-11-17T00:00:00"/>
    <s v="Second Class"/>
    <s v="SC-20260"/>
    <s v="Scott Cohen"/>
    <s v="Corporate"/>
    <s v="United States"/>
    <x v="8"/>
    <x v="1"/>
    <n v="94110"/>
    <s v="West"/>
    <s v="OFF-SU-10001574"/>
    <s v="Office Supplies"/>
    <s v="Supplies"/>
    <s v="Acme Value Line Scissors"/>
    <x v="1031"/>
    <n v="3"/>
    <n v="0"/>
    <n v="3.2849999999999993"/>
  </r>
  <r>
    <n v="8947"/>
    <s v="CA-2017-148355"/>
    <d v="2017-12-24T00:00:00"/>
    <d v="2017-12-28T00:00:00"/>
    <s v="Standard Class"/>
    <s v="NC-18535"/>
    <s v="Nick Crebassa"/>
    <s v="Corporate"/>
    <s v="United States"/>
    <x v="217"/>
    <x v="31"/>
    <n v="2740"/>
    <s v="East"/>
    <s v="OFF-PA-10001972"/>
    <s v="Office Supplies"/>
    <s v="Paper"/>
    <s v="Xerox 214"/>
    <x v="541"/>
    <n v="3"/>
    <n v="0"/>
    <n v="9.3312000000000008"/>
  </r>
  <r>
    <n v="8948"/>
    <s v="CA-2017-148355"/>
    <d v="2017-12-24T00:00:00"/>
    <d v="2017-12-28T00:00:00"/>
    <s v="Standard Class"/>
    <s v="NC-18535"/>
    <s v="Nick Crebassa"/>
    <s v="Corporate"/>
    <s v="United States"/>
    <x v="217"/>
    <x v="31"/>
    <n v="2740"/>
    <s v="East"/>
    <s v="OFF-BI-10000201"/>
    <s v="Office Supplies"/>
    <s v="Binders"/>
    <s v="Avery Triangle Shaped Sheet Lifters, Black, 2/Pack"/>
    <x v="5681"/>
    <n v="5"/>
    <n v="0"/>
    <n v="6.15"/>
  </r>
  <r>
    <n v="8949"/>
    <s v="CA-2014-132913"/>
    <d v="2014-12-24T00:00:00"/>
    <d v="2014-12-26T00:00:00"/>
    <s v="First Class"/>
    <s v="AS-10090"/>
    <s v="Adam Shillingsburg"/>
    <s v="Consumer"/>
    <s v="United States"/>
    <x v="70"/>
    <x v="1"/>
    <n v="92037"/>
    <s v="West"/>
    <s v="OFF-AP-10003278"/>
    <s v="Office Supplies"/>
    <s v="Appliances"/>
    <s v="Belkin 7-Outlet SurgeMaster Home Series"/>
    <x v="5682"/>
    <n v="1"/>
    <n v="0"/>
    <n v="3.632200000000001"/>
  </r>
  <r>
    <n v="8950"/>
    <s v="CA-2017-150910"/>
    <d v="2017-12-22T00:00:00"/>
    <d v="2017-12-28T00:00:00"/>
    <s v="Standard Class"/>
    <s v="JL-15130"/>
    <s v="Jack Lebron"/>
    <s v="Consumer"/>
    <s v="United States"/>
    <x v="25"/>
    <x v="18"/>
    <n v="38301"/>
    <s v="South"/>
    <s v="FUR-TA-10002903"/>
    <s v="Furniture"/>
    <s v="Tables"/>
    <s v="Bevis Round Bullnose 29&quot; High Table Top"/>
    <x v="5683"/>
    <n v="6"/>
    <n v="0.4"/>
    <n v="-249.32159999999999"/>
  </r>
  <r>
    <n v="8951"/>
    <s v="CA-2017-150910"/>
    <d v="2017-12-22T00:00:00"/>
    <d v="2017-12-28T00:00:00"/>
    <s v="Standard Class"/>
    <s v="JL-15130"/>
    <s v="Jack Lebron"/>
    <s v="Consumer"/>
    <s v="United States"/>
    <x v="25"/>
    <x v="18"/>
    <n v="38301"/>
    <s v="South"/>
    <s v="TEC-AC-10001013"/>
    <s v="Technology"/>
    <s v="Accessories"/>
    <s v="Logitech ClearChat Comfort/USB Headset H390"/>
    <x v="1525"/>
    <n v="2"/>
    <n v="0.2"/>
    <n v="7.615399999999994"/>
  </r>
  <r>
    <n v="8952"/>
    <s v="CA-2017-150910"/>
    <d v="2017-12-22T00:00:00"/>
    <d v="2017-12-28T00:00:00"/>
    <s v="Standard Class"/>
    <s v="JL-15130"/>
    <s v="Jack Lebron"/>
    <s v="Consumer"/>
    <s v="United States"/>
    <x v="25"/>
    <x v="18"/>
    <n v="38301"/>
    <s v="South"/>
    <s v="OFF-ST-10000918"/>
    <s v="Office Supplies"/>
    <s v="Storage"/>
    <s v="Crate-A-Files"/>
    <x v="4322"/>
    <n v="3"/>
    <n v="0.2"/>
    <n v="1.961999999999998"/>
  </r>
  <r>
    <n v="8953"/>
    <s v="CA-2017-150910"/>
    <d v="2017-12-22T00:00:00"/>
    <d v="2017-12-28T00:00:00"/>
    <s v="Standard Class"/>
    <s v="JL-15130"/>
    <s v="Jack Lebron"/>
    <s v="Consumer"/>
    <s v="United States"/>
    <x v="25"/>
    <x v="18"/>
    <n v="38301"/>
    <s v="South"/>
    <s v="OFF-AR-10001419"/>
    <s v="Office Supplies"/>
    <s v="Art"/>
    <s v="Newell 325"/>
    <x v="5684"/>
    <n v="7"/>
    <n v="0.2"/>
    <n v="2.8909999999999982"/>
  </r>
  <r>
    <n v="8954"/>
    <s v="CA-2017-150910"/>
    <d v="2017-12-22T00:00:00"/>
    <d v="2017-12-28T00:00:00"/>
    <s v="Standard Class"/>
    <s v="JL-15130"/>
    <s v="Jack Lebron"/>
    <s v="Consumer"/>
    <s v="United States"/>
    <x v="25"/>
    <x v="18"/>
    <n v="38301"/>
    <s v="South"/>
    <s v="OFF-AP-10003266"/>
    <s v="Office Supplies"/>
    <s v="Appliances"/>
    <s v="Holmes Replacement Filter for HEPA Air Cleaner, Large Room"/>
    <x v="5685"/>
    <n v="5"/>
    <n v="0.2"/>
    <n v="16.290999999999997"/>
  </r>
  <r>
    <n v="8955"/>
    <s v="CA-2014-156790"/>
    <d v="2014-08-08T00:00:00"/>
    <d v="2014-08-10T00:00:00"/>
    <s v="Second Class"/>
    <s v="VG-21790"/>
    <s v="Vivek Gonzalez"/>
    <s v="Consumer"/>
    <s v="United States"/>
    <x v="108"/>
    <x v="2"/>
    <n v="32216"/>
    <s v="South"/>
    <s v="FUR-BO-10000468"/>
    <s v="Furniture"/>
    <s v="Bookcases"/>
    <s v="O'Sullivan 2-Shelf Heavy-Duty Bookcases"/>
    <x v="5686"/>
    <n v="4"/>
    <n v="0.2"/>
    <n v="-7.7727999999999895"/>
  </r>
  <r>
    <n v="8956"/>
    <s v="CA-2014-126480"/>
    <d v="2014-09-20T00:00:00"/>
    <d v="2014-09-24T00:00:00"/>
    <s v="Standard Class"/>
    <s v="HG-14965"/>
    <s v="Henry Goldwyn"/>
    <s v="Corporate"/>
    <s v="United States"/>
    <x v="70"/>
    <x v="1"/>
    <n v="92024"/>
    <s v="West"/>
    <s v="OFF-PA-10004610"/>
    <s v="Office Supplies"/>
    <s v="Paper"/>
    <s v="Xerox 1900"/>
    <x v="18"/>
    <n v="2"/>
    <n v="0"/>
    <n v="3.8519999999999994"/>
  </r>
  <r>
    <n v="8957"/>
    <s v="CA-2017-105620"/>
    <d v="2017-12-25T00:00:00"/>
    <d v="2017-12-28T00:00:00"/>
    <s v="First Class"/>
    <s v="JH-15430"/>
    <s v="Jennifer Halladay"/>
    <s v="Consumer"/>
    <s v="United States"/>
    <x v="146"/>
    <x v="2"/>
    <n v="33012"/>
    <s v="South"/>
    <s v="FUR-FU-10004963"/>
    <s v="Furniture"/>
    <s v="Furnishings"/>
    <s v="Eldon 400 Class Desk Accessories, Black Carbon"/>
    <x v="5687"/>
    <n v="3"/>
    <n v="0.2"/>
    <n v="5.7750000000000021"/>
  </r>
  <r>
    <n v="8958"/>
    <s v="CA-2017-105620"/>
    <d v="2017-12-25T00:00:00"/>
    <d v="2017-12-28T00:00:00"/>
    <s v="First Class"/>
    <s v="JH-15430"/>
    <s v="Jennifer Halladay"/>
    <s v="Consumer"/>
    <s v="United States"/>
    <x v="146"/>
    <x v="2"/>
    <n v="33012"/>
    <s v="South"/>
    <s v="TEC-MA-10004626"/>
    <s v="Technology"/>
    <s v="Machines"/>
    <s v="Lexmark 20R1285 X6650 Wireless All-in-One Printer"/>
    <x v="5253"/>
    <n v="2"/>
    <n v="0.5"/>
    <n v="-7.2000000000000028"/>
  </r>
  <r>
    <n v="8959"/>
    <s v="CA-2017-150266"/>
    <d v="2017-11-25T00:00:00"/>
    <d v="2017-11-30T00:00:00"/>
    <s v="Standard Class"/>
    <s v="RO-19780"/>
    <s v="Rose O'Brian"/>
    <s v="Consumer"/>
    <s v="United States"/>
    <x v="12"/>
    <x v="5"/>
    <n v="77070"/>
    <s v="Central"/>
    <s v="TEC-PH-10003437"/>
    <s v="Technology"/>
    <s v="Phones"/>
    <s v="Blue Parrot B250XT Professional Grade Wireless Bluetooth Headset with"/>
    <x v="5688"/>
    <n v="5"/>
    <n v="0.2"/>
    <n v="37.494999999999962"/>
  </r>
  <r>
    <n v="8960"/>
    <s v="CA-2017-150266"/>
    <d v="2017-11-25T00:00:00"/>
    <d v="2017-11-30T00:00:00"/>
    <s v="Standard Class"/>
    <s v="RO-19780"/>
    <s v="Rose O'Brian"/>
    <s v="Consumer"/>
    <s v="United States"/>
    <x v="12"/>
    <x v="5"/>
    <n v="77070"/>
    <s v="Central"/>
    <s v="OFF-AP-10002867"/>
    <s v="Office Supplies"/>
    <s v="Appliances"/>
    <s v="Fellowes Command Center 5-outlet power strip"/>
    <x v="5689"/>
    <n v="5"/>
    <n v="0.8"/>
    <n v="-179.77600000000001"/>
  </r>
  <r>
    <n v="8961"/>
    <s v="CA-2017-150266"/>
    <d v="2017-11-25T00:00:00"/>
    <d v="2017-11-30T00:00:00"/>
    <s v="Standard Class"/>
    <s v="RO-19780"/>
    <s v="Rose O'Brian"/>
    <s v="Consumer"/>
    <s v="United States"/>
    <x v="12"/>
    <x v="5"/>
    <n v="77070"/>
    <s v="Central"/>
    <s v="FUR-CH-10002126"/>
    <s v="Furniture"/>
    <s v="Chairs"/>
    <s v="Hon Deluxe Fabric Upholstered Stacking Chairs"/>
    <x v="3122"/>
    <n v="5"/>
    <n v="0.3"/>
    <n v="-24.397999999999911"/>
  </r>
  <r>
    <n v="8962"/>
    <s v="CA-2017-150266"/>
    <d v="2017-11-25T00:00:00"/>
    <d v="2017-11-30T00:00:00"/>
    <s v="Standard Class"/>
    <s v="RO-19780"/>
    <s v="Rose O'Brian"/>
    <s v="Consumer"/>
    <s v="United States"/>
    <x v="12"/>
    <x v="5"/>
    <n v="77070"/>
    <s v="Central"/>
    <s v="OFF-AR-10001761"/>
    <s v="Office Supplies"/>
    <s v="Art"/>
    <s v="Avery Hi-Liter Smear-Safe Highlighters"/>
    <x v="4061"/>
    <n v="4"/>
    <n v="0.2"/>
    <n v="3.7375999999999996"/>
  </r>
  <r>
    <n v="8963"/>
    <s v="CA-2016-157280"/>
    <d v="2016-11-05T00:00:00"/>
    <d v="2016-11-07T00:00:00"/>
    <s v="First Class"/>
    <s v="LW-17125"/>
    <s v="Liz Willingham"/>
    <s v="Consumer"/>
    <s v="United States"/>
    <x v="173"/>
    <x v="17"/>
    <n v="23464"/>
    <s v="South"/>
    <s v="FUR-FU-10004665"/>
    <s v="Furniture"/>
    <s v="Furnishings"/>
    <s v="3M Polarizing Task Lamp with Clamp Arm, Light Gray"/>
    <x v="2963"/>
    <n v="2"/>
    <n v="0"/>
    <n v="71.229600000000005"/>
  </r>
  <r>
    <n v="8964"/>
    <s v="CA-2016-157280"/>
    <d v="2016-11-05T00:00:00"/>
    <d v="2016-11-07T00:00:00"/>
    <s v="First Class"/>
    <s v="LW-17125"/>
    <s v="Liz Willingham"/>
    <s v="Consumer"/>
    <s v="United States"/>
    <x v="173"/>
    <x v="17"/>
    <n v="23464"/>
    <s v="South"/>
    <s v="TEC-AC-10000057"/>
    <s v="Technology"/>
    <s v="Accessories"/>
    <s v="Microsoft Natural Ergonomic Keyboard 4000"/>
    <x v="1324"/>
    <n v="3"/>
    <n v="0"/>
    <n v="18.893699999999995"/>
  </r>
  <r>
    <n v="8965"/>
    <s v="CA-2016-157280"/>
    <d v="2016-11-05T00:00:00"/>
    <d v="2016-11-07T00:00:00"/>
    <s v="First Class"/>
    <s v="LW-17125"/>
    <s v="Liz Willingham"/>
    <s v="Consumer"/>
    <s v="United States"/>
    <x v="173"/>
    <x v="17"/>
    <n v="23464"/>
    <s v="South"/>
    <s v="FUR-FU-10003806"/>
    <s v="Furniture"/>
    <s v="Furnishings"/>
    <s v="Tenex Chairmat w/ Average Lip, 45&quot; x 53&quot;"/>
    <x v="4850"/>
    <n v="5"/>
    <n v="0"/>
    <n v="75.679999999999978"/>
  </r>
  <r>
    <n v="8966"/>
    <s v="CA-2017-106691"/>
    <d v="2017-11-06T00:00:00"/>
    <d v="2017-11-12T00:00:00"/>
    <s v="Standard Class"/>
    <s v="CC-12370"/>
    <s v="Christopher Conant"/>
    <s v="Consumer"/>
    <s v="United States"/>
    <x v="12"/>
    <x v="5"/>
    <n v="77070"/>
    <s v="Central"/>
    <s v="OFF-BI-10000145"/>
    <s v="Office Supplies"/>
    <s v="Binders"/>
    <s v="Zipper Ring Binder Pockets"/>
    <x v="75"/>
    <n v="2"/>
    <n v="0.8"/>
    <n v="-1.934400000000001"/>
  </r>
  <r>
    <n v="8967"/>
    <s v="CA-2016-134180"/>
    <d v="2016-11-03T00:00:00"/>
    <d v="2016-11-07T00:00:00"/>
    <s v="Standard Class"/>
    <s v="JP-16135"/>
    <s v="Julie Prescott"/>
    <s v="Home Office"/>
    <s v="United States"/>
    <x v="10"/>
    <x v="9"/>
    <n v="19120"/>
    <s v="East"/>
    <s v="TEC-AC-10000892"/>
    <s v="Technology"/>
    <s v="Accessories"/>
    <s v="NETGEAR N750 Dual Band Wi-Fi Gigabit Router"/>
    <x v="2775"/>
    <n v="1"/>
    <n v="0.2"/>
    <n v="14.399999999999999"/>
  </r>
  <r>
    <n v="8968"/>
    <s v="CA-2016-134180"/>
    <d v="2016-11-03T00:00:00"/>
    <d v="2016-11-07T00:00:00"/>
    <s v="Standard Class"/>
    <s v="JP-16135"/>
    <s v="Julie Prescott"/>
    <s v="Home Office"/>
    <s v="United States"/>
    <x v="10"/>
    <x v="9"/>
    <n v="19120"/>
    <s v="East"/>
    <s v="FUR-CH-10004886"/>
    <s v="Furniture"/>
    <s v="Chairs"/>
    <s v="Bevis Steel Folding Chairs"/>
    <x v="5690"/>
    <n v="7"/>
    <n v="0.3"/>
    <n v="-13.432999999999993"/>
  </r>
  <r>
    <n v="8969"/>
    <s v="CA-2014-166730"/>
    <d v="2014-12-30T00:00:00"/>
    <d v="2015-01-01T00:00:00"/>
    <s v="First Class"/>
    <s v="DD-13570"/>
    <s v="Dorothy Dickinson"/>
    <s v="Consumer"/>
    <s v="United States"/>
    <x v="26"/>
    <x v="18"/>
    <n v="38109"/>
    <s v="South"/>
    <s v="OFF-ST-10002554"/>
    <s v="Office Supplies"/>
    <s v="Storage"/>
    <s v="Tennsco Industrial Shelving"/>
    <x v="5691"/>
    <n v="1"/>
    <n v="0.2"/>
    <n v="-8.803799999999999"/>
  </r>
  <r>
    <n v="8970"/>
    <s v="CA-2017-157469"/>
    <d v="2017-12-02T00:00:00"/>
    <d v="2017-12-07T00:00:00"/>
    <s v="Standard Class"/>
    <s v="ES-14080"/>
    <s v="Erin Smith"/>
    <s v="Corporate"/>
    <s v="United States"/>
    <x v="80"/>
    <x v="24"/>
    <n v="44107"/>
    <s v="East"/>
    <s v="OFF-AR-10001662"/>
    <s v="Office Supplies"/>
    <s v="Art"/>
    <s v="Rogers Handheld Barrel Pencil Sharpener"/>
    <x v="5692"/>
    <n v="9"/>
    <n v="0.2"/>
    <n v="1.7262000000000022"/>
  </r>
  <r>
    <n v="8971"/>
    <s v="CA-2017-157469"/>
    <d v="2017-12-02T00:00:00"/>
    <d v="2017-12-07T00:00:00"/>
    <s v="Standard Class"/>
    <s v="ES-14080"/>
    <s v="Erin Smith"/>
    <s v="Corporate"/>
    <s v="United States"/>
    <x v="80"/>
    <x v="24"/>
    <n v="44107"/>
    <s v="East"/>
    <s v="TEC-PH-10004531"/>
    <s v="Technology"/>
    <s v="Phones"/>
    <s v="AT&amp;T CL2909"/>
    <x v="5693"/>
    <n v="2"/>
    <n v="0.4"/>
    <n v="-25.198000000000008"/>
  </r>
  <r>
    <n v="8972"/>
    <s v="CA-2017-122308"/>
    <d v="2017-03-24T00:00:00"/>
    <d v="2017-03-28T00:00:00"/>
    <s v="Standard Class"/>
    <s v="MV-17485"/>
    <s v="Mark Van Huff"/>
    <s v="Consumer"/>
    <s v="United States"/>
    <x v="20"/>
    <x v="15"/>
    <n v="10011"/>
    <s v="East"/>
    <s v="FUR-CH-10000665"/>
    <s v="Furniture"/>
    <s v="Chairs"/>
    <s v="Global Airflow Leather Mesh Back Chair, Black"/>
    <x v="2659"/>
    <n v="2"/>
    <n v="0.1"/>
    <n v="60.391999999999967"/>
  </r>
  <r>
    <n v="8973"/>
    <s v="US-2014-149034"/>
    <d v="2014-11-19T00:00:00"/>
    <d v="2014-11-21T00:00:00"/>
    <s v="First Class"/>
    <s v="RD-19900"/>
    <s v="Ruben Dartt"/>
    <s v="Consumer"/>
    <s v="United States"/>
    <x v="10"/>
    <x v="9"/>
    <n v="19120"/>
    <s v="East"/>
    <s v="TEC-AC-10003023"/>
    <s v="Technology"/>
    <s v="Accessories"/>
    <s v="Logitech G105 Gaming Keyboard"/>
    <x v="5694"/>
    <n v="1"/>
    <n v="0.2"/>
    <n v="-1.187400000000002"/>
  </r>
  <r>
    <n v="8974"/>
    <s v="CA-2017-159226"/>
    <d v="2017-04-25T00:00:00"/>
    <d v="2017-04-27T00:00:00"/>
    <s v="Second Class"/>
    <s v="RL-19615"/>
    <s v="Rob Lucas"/>
    <s v="Consumer"/>
    <s v="United States"/>
    <x v="1"/>
    <x v="1"/>
    <n v="90008"/>
    <s v="West"/>
    <s v="FUR-BO-10004709"/>
    <s v="Furniture"/>
    <s v="Bookcases"/>
    <s v="Bush Westfield Collection Bookcases, Medium Cherry Finish"/>
    <x v="5695"/>
    <n v="7"/>
    <n v="0.15"/>
    <n v="28.410200000000017"/>
  </r>
  <r>
    <n v="8975"/>
    <s v="CA-2017-156622"/>
    <d v="2017-11-23T00:00:00"/>
    <d v="2017-11-26T00:00:00"/>
    <s v="First Class"/>
    <s v="JP-15460"/>
    <s v="Jennifer Patt"/>
    <s v="Corporate"/>
    <s v="United States"/>
    <x v="61"/>
    <x v="5"/>
    <n v="75220"/>
    <s v="Central"/>
    <s v="OFF-PA-10000477"/>
    <s v="Office Supplies"/>
    <s v="Paper"/>
    <s v="Xerox 22"/>
    <x v="1590"/>
    <n v="7"/>
    <n v="0.2"/>
    <n v="12.700800000000001"/>
  </r>
  <r>
    <n v="8976"/>
    <s v="CA-2017-156622"/>
    <d v="2017-11-23T00:00:00"/>
    <d v="2017-11-26T00:00:00"/>
    <s v="First Class"/>
    <s v="JP-15460"/>
    <s v="Jennifer Patt"/>
    <s v="Corporate"/>
    <s v="United States"/>
    <x v="61"/>
    <x v="5"/>
    <n v="75220"/>
    <s v="Central"/>
    <s v="OFF-PA-10002923"/>
    <s v="Office Supplies"/>
    <s v="Paper"/>
    <s v="Xerox 1942"/>
    <x v="128"/>
    <n v="2"/>
    <n v="0.2"/>
    <n v="29.363999999999997"/>
  </r>
  <r>
    <n v="8977"/>
    <s v="CA-2017-156622"/>
    <d v="2017-11-23T00:00:00"/>
    <d v="2017-11-26T00:00:00"/>
    <s v="First Class"/>
    <s v="JP-15460"/>
    <s v="Jennifer Patt"/>
    <s v="Corporate"/>
    <s v="United States"/>
    <x v="61"/>
    <x v="5"/>
    <n v="75220"/>
    <s v="Central"/>
    <s v="FUR-TA-10003008"/>
    <s v="Furniture"/>
    <s v="Tables"/>
    <s v="Lesro Round Back Collection Coffee Table, End Table"/>
    <x v="5696"/>
    <n v="1"/>
    <n v="0.3"/>
    <n v="-31.033499999999989"/>
  </r>
  <r>
    <n v="8978"/>
    <s v="CA-2017-156622"/>
    <d v="2017-11-23T00:00:00"/>
    <d v="2017-11-26T00:00:00"/>
    <s v="First Class"/>
    <s v="JP-15460"/>
    <s v="Jennifer Patt"/>
    <s v="Corporate"/>
    <s v="United States"/>
    <x v="61"/>
    <x v="5"/>
    <n v="75220"/>
    <s v="Central"/>
    <s v="OFF-BI-10003707"/>
    <s v="Office Supplies"/>
    <s v="Binders"/>
    <s v="Aluminum Screw Posts"/>
    <x v="5697"/>
    <n v="2"/>
    <n v="0.8"/>
    <n v="-9.1560000000000006"/>
  </r>
  <r>
    <n v="8979"/>
    <s v="CA-2014-119529"/>
    <d v="2014-11-03T00:00:00"/>
    <d v="2014-11-05T00:00:00"/>
    <s v="Second Class"/>
    <s v="DM-13345"/>
    <s v="Denise Monton"/>
    <s v="Corporate"/>
    <s v="United States"/>
    <x v="334"/>
    <x v="30"/>
    <n v="7050"/>
    <s v="East"/>
    <s v="OFF-BI-10000546"/>
    <s v="Office Supplies"/>
    <s v="Binders"/>
    <s v="Avery Durable Binders"/>
    <x v="1784"/>
    <n v="2"/>
    <n v="0"/>
    <n v="2.8224"/>
  </r>
  <r>
    <n v="8980"/>
    <s v="CA-2015-150413"/>
    <d v="2015-10-19T00:00:00"/>
    <d v="2015-10-24T00:00:00"/>
    <s v="Second Class"/>
    <s v="CS-11860"/>
    <s v="Cari Schnelling"/>
    <s v="Consumer"/>
    <s v="United States"/>
    <x v="61"/>
    <x v="5"/>
    <n v="75220"/>
    <s v="Central"/>
    <s v="OFF-BI-10000404"/>
    <s v="Office Supplies"/>
    <s v="Binders"/>
    <s v="Avery Printable Repositionable Plastic Tabs"/>
    <x v="5698"/>
    <n v="1"/>
    <n v="0.8"/>
    <n v="-2.8380000000000001"/>
  </r>
  <r>
    <n v="8981"/>
    <s v="CA-2014-108182"/>
    <d v="2014-02-06T00:00:00"/>
    <d v="2014-02-10T00:00:00"/>
    <s v="Second Class"/>
    <s v="DL-13315"/>
    <s v="Delfina Latchford"/>
    <s v="Consumer"/>
    <s v="United States"/>
    <x v="515"/>
    <x v="10"/>
    <n v="60441"/>
    <s v="Central"/>
    <s v="OFF-BI-10001196"/>
    <s v="Office Supplies"/>
    <s v="Binders"/>
    <s v="Avery Flip-Chart Easel Binder, Black"/>
    <x v="5699"/>
    <n v="2"/>
    <n v="0.8"/>
    <n v="-14.770800000000001"/>
  </r>
  <r>
    <n v="8982"/>
    <s v="CA-2016-110898"/>
    <d v="2016-03-06T00:00:00"/>
    <d v="2016-03-12T00:00:00"/>
    <s v="Standard Class"/>
    <s v="LC-16870"/>
    <s v="Lena Cacioppo"/>
    <s v="Consumer"/>
    <s v="United States"/>
    <x v="22"/>
    <x v="10"/>
    <n v="60623"/>
    <s v="Central"/>
    <s v="OFF-AP-10001626"/>
    <s v="Office Supplies"/>
    <s v="Appliances"/>
    <s v="Commercial WindTunnel Clean Air Upright Vacuum, Replacement Belts, Filtration Bags"/>
    <x v="5700"/>
    <n v="3"/>
    <n v="0.8"/>
    <n v="-6.3018000000000001"/>
  </r>
  <r>
    <n v="8983"/>
    <s v="CA-2016-110898"/>
    <d v="2016-03-06T00:00:00"/>
    <d v="2016-03-12T00:00:00"/>
    <s v="Standard Class"/>
    <s v="LC-16870"/>
    <s v="Lena Cacioppo"/>
    <s v="Consumer"/>
    <s v="United States"/>
    <x v="22"/>
    <x v="10"/>
    <n v="60623"/>
    <s v="Central"/>
    <s v="OFF-BI-10004656"/>
    <s v="Office Supplies"/>
    <s v="Binders"/>
    <s v="Peel &amp; Stick Add-On Corner Pockets"/>
    <x v="5701"/>
    <n v="4"/>
    <n v="0.8"/>
    <n v="-2.764800000000001"/>
  </r>
  <r>
    <n v="8984"/>
    <s v="CA-2016-110898"/>
    <d v="2016-03-06T00:00:00"/>
    <d v="2016-03-12T00:00:00"/>
    <s v="Standard Class"/>
    <s v="LC-16870"/>
    <s v="Lena Cacioppo"/>
    <s v="Consumer"/>
    <s v="United States"/>
    <x v="22"/>
    <x v="10"/>
    <n v="60623"/>
    <s v="Central"/>
    <s v="FUR-FU-10003773"/>
    <s v="Furniture"/>
    <s v="Furnishings"/>
    <s v="Eldon Cleatmat Plus Chair Mats for High Pile Carpets"/>
    <x v="5702"/>
    <n v="5"/>
    <n v="0.6"/>
    <n v="-194.82400000000001"/>
  </r>
  <r>
    <n v="8985"/>
    <s v="CA-2016-110898"/>
    <d v="2016-03-06T00:00:00"/>
    <d v="2016-03-12T00:00:00"/>
    <s v="Standard Class"/>
    <s v="LC-16870"/>
    <s v="Lena Cacioppo"/>
    <s v="Consumer"/>
    <s v="United States"/>
    <x v="22"/>
    <x v="10"/>
    <n v="60623"/>
    <s v="Central"/>
    <s v="FUR-TA-10000849"/>
    <s v="Furniture"/>
    <s v="Tables"/>
    <s v="Bevis Rectangular Conference Tables"/>
    <x v="2044"/>
    <n v="2"/>
    <n v="0.5"/>
    <n v="-99.266399999999976"/>
  </r>
  <r>
    <n v="8986"/>
    <s v="CA-2015-123092"/>
    <d v="2015-12-03T00:00:00"/>
    <d v="2015-12-07T00:00:00"/>
    <s v="Standard Class"/>
    <s v="JG-15115"/>
    <s v="Jack Garza"/>
    <s v="Consumer"/>
    <s v="United States"/>
    <x v="108"/>
    <x v="3"/>
    <n v="28540"/>
    <s v="South"/>
    <s v="FUR-FU-10000222"/>
    <s v="Furniture"/>
    <s v="Furnishings"/>
    <s v="Seth Thomas 16&quot; Steel Case Clock"/>
    <x v="2540"/>
    <n v="3"/>
    <n v="0.2"/>
    <n v="12.667199999999994"/>
  </r>
  <r>
    <n v="8987"/>
    <s v="CA-2015-123092"/>
    <d v="2015-12-03T00:00:00"/>
    <d v="2015-12-07T00:00:00"/>
    <s v="Standard Class"/>
    <s v="JG-15115"/>
    <s v="Jack Garza"/>
    <s v="Consumer"/>
    <s v="United States"/>
    <x v="108"/>
    <x v="3"/>
    <n v="28540"/>
    <s v="South"/>
    <s v="OFF-BI-10001718"/>
    <s v="Office Supplies"/>
    <s v="Binders"/>
    <s v="GBC DocuBind P50 Personal Binding Machine"/>
    <x v="5703"/>
    <n v="5"/>
    <n v="0.7"/>
    <n v="-73.57699999999997"/>
  </r>
  <r>
    <n v="8988"/>
    <s v="CA-2015-123092"/>
    <d v="2015-12-03T00:00:00"/>
    <d v="2015-12-07T00:00:00"/>
    <s v="Standard Class"/>
    <s v="JG-15115"/>
    <s v="Jack Garza"/>
    <s v="Consumer"/>
    <s v="United States"/>
    <x v="108"/>
    <x v="3"/>
    <n v="28540"/>
    <s v="South"/>
    <s v="TEC-PH-10001700"/>
    <s v="Technology"/>
    <s v="Phones"/>
    <s v="Panasonic KX-TG6844B Expandable Digital Cordless Telephone"/>
    <x v="554"/>
    <n v="2"/>
    <n v="0.2"/>
    <n v="9.2386000000000053"/>
  </r>
  <r>
    <n v="8989"/>
    <s v="CA-2015-123092"/>
    <d v="2015-12-03T00:00:00"/>
    <d v="2015-12-07T00:00:00"/>
    <s v="Standard Class"/>
    <s v="JG-15115"/>
    <s v="Jack Garza"/>
    <s v="Consumer"/>
    <s v="United States"/>
    <x v="108"/>
    <x v="3"/>
    <n v="28540"/>
    <s v="South"/>
    <s v="OFF-AR-10004078"/>
    <s v="Office Supplies"/>
    <s v="Art"/>
    <s v="Newell 312"/>
    <x v="564"/>
    <n v="2"/>
    <n v="0.2"/>
    <n v="1.1679999999999997"/>
  </r>
  <r>
    <n v="8990"/>
    <s v="US-2015-128587"/>
    <d v="2015-12-24T00:00:00"/>
    <d v="2015-12-30T00:00:00"/>
    <s v="Standard Class"/>
    <s v="HM-14860"/>
    <s v="Harry Marie"/>
    <s v="Corporate"/>
    <s v="United States"/>
    <x v="24"/>
    <x v="25"/>
    <n v="65807"/>
    <s v="Central"/>
    <s v="FUR-FU-10003026"/>
    <s v="Furniture"/>
    <s v="Furnishings"/>
    <s v="Eldon Regeneration Recycled Desk Accessories, Black"/>
    <x v="390"/>
    <n v="2"/>
    <n v="0"/>
    <n v="3.7751999999999999"/>
  </r>
  <r>
    <n v="8991"/>
    <s v="US-2015-128587"/>
    <d v="2015-12-24T00:00:00"/>
    <d v="2015-12-30T00:00:00"/>
    <s v="Standard Class"/>
    <s v="HM-14860"/>
    <s v="Harry Marie"/>
    <s v="Corporate"/>
    <s v="United States"/>
    <x v="24"/>
    <x v="25"/>
    <n v="65807"/>
    <s v="Central"/>
    <s v="TEC-CO-10003763"/>
    <s v="Technology"/>
    <s v="Copiers"/>
    <s v="Canon PC1060 Personal Laser Copier"/>
    <x v="980"/>
    <n v="7"/>
    <n v="0"/>
    <n v="2302.9670999999998"/>
  </r>
  <r>
    <n v="8992"/>
    <s v="US-2017-139577"/>
    <d v="2017-10-01T00:00:00"/>
    <d v="2017-10-06T00:00:00"/>
    <s v="Standard Class"/>
    <s v="TN-21040"/>
    <s v="Tanja Norvell"/>
    <s v="Home Office"/>
    <s v="United States"/>
    <x v="8"/>
    <x v="1"/>
    <n v="94110"/>
    <s v="West"/>
    <s v="TEC-AC-10004708"/>
    <s v="Technology"/>
    <s v="Accessories"/>
    <s v="Sony 32GB Class 10 Micro SDHC R40 Memory Card"/>
    <x v="5704"/>
    <n v="5"/>
    <n v="0"/>
    <n v="21.997499999999999"/>
  </r>
  <r>
    <n v="8993"/>
    <s v="CA-2017-159100"/>
    <d v="2017-10-16T00:00:00"/>
    <d v="2017-10-21T00:00:00"/>
    <s v="Standard Class"/>
    <s v="VP-21760"/>
    <s v="Victoria Pisteka"/>
    <s v="Corporate"/>
    <s v="United States"/>
    <x v="29"/>
    <x v="18"/>
    <n v="38401"/>
    <s v="South"/>
    <s v="TEC-AC-10003499"/>
    <s v="Technology"/>
    <s v="Accessories"/>
    <s v="Memorex Mini Travel Drive 8 GB USB 2.0 Flash Drive"/>
    <x v="5183"/>
    <n v="2"/>
    <n v="0.2"/>
    <n v="4.4004000000000003"/>
  </r>
  <r>
    <n v="8994"/>
    <s v="CA-2017-159100"/>
    <d v="2017-10-16T00:00:00"/>
    <d v="2017-10-21T00:00:00"/>
    <s v="Standard Class"/>
    <s v="VP-21760"/>
    <s v="Victoria Pisteka"/>
    <s v="Corporate"/>
    <s v="United States"/>
    <x v="29"/>
    <x v="18"/>
    <n v="38401"/>
    <s v="South"/>
    <s v="FUR-TA-10001950"/>
    <s v="Furniture"/>
    <s v="Tables"/>
    <s v="Balt Solid Wood Round Tables"/>
    <x v="5705"/>
    <n v="7"/>
    <n v="0.4"/>
    <n v="-968.88329999999996"/>
  </r>
  <r>
    <n v="8995"/>
    <s v="CA-2014-109043"/>
    <d v="2014-08-15T00:00:00"/>
    <d v="2014-08-17T00:00:00"/>
    <s v="First Class"/>
    <s v="CS-12355"/>
    <s v="Christine Sundaresam"/>
    <s v="Consumer"/>
    <s v="United States"/>
    <x v="389"/>
    <x v="2"/>
    <n v="33021"/>
    <s v="South"/>
    <s v="OFF-PA-10000312"/>
    <s v="Office Supplies"/>
    <s v="Paper"/>
    <s v="Xerox 1955"/>
    <x v="5566"/>
    <n v="5"/>
    <n v="0.2"/>
    <n v="29.691999999999993"/>
  </r>
  <r>
    <n v="8996"/>
    <s v="CA-2014-109043"/>
    <d v="2014-08-15T00:00:00"/>
    <d v="2014-08-17T00:00:00"/>
    <s v="First Class"/>
    <s v="CS-12355"/>
    <s v="Christine Sundaresam"/>
    <s v="Consumer"/>
    <s v="United States"/>
    <x v="389"/>
    <x v="2"/>
    <n v="33021"/>
    <s v="South"/>
    <s v="OFF-AP-10004708"/>
    <s v="Office Supplies"/>
    <s v="Appliances"/>
    <s v="Fellowes Superior 10 Outlet Split Surge Protector"/>
    <x v="5706"/>
    <n v="5"/>
    <n v="0.2"/>
    <n v="17.126999999999988"/>
  </r>
  <r>
    <n v="8997"/>
    <s v="US-2017-116491"/>
    <d v="2017-11-11T00:00:00"/>
    <d v="2017-11-13T00:00:00"/>
    <s v="First Class"/>
    <s v="PG-18820"/>
    <s v="Patrick Gardner"/>
    <s v="Consumer"/>
    <s v="United States"/>
    <x v="61"/>
    <x v="5"/>
    <n v="75081"/>
    <s v="Central"/>
    <s v="TEC-PH-10004531"/>
    <s v="Technology"/>
    <s v="Phones"/>
    <s v="OtterBox Commuter Series Case - iPhone 5 &amp; 5s"/>
    <x v="5707"/>
    <n v="2"/>
    <n v="0.2"/>
    <n v="12.314399999999999"/>
  </r>
  <r>
    <n v="8998"/>
    <s v="CA-2017-122763"/>
    <d v="2017-03-20T00:00:00"/>
    <d v="2017-03-20T00:00:00"/>
    <s v="Same Day"/>
    <s v="HG-14845"/>
    <s v="Harry Greene"/>
    <s v="Consumer"/>
    <s v="United States"/>
    <x v="12"/>
    <x v="5"/>
    <n v="77041"/>
    <s v="Central"/>
    <s v="OFF-PA-10000474"/>
    <s v="Office Supplies"/>
    <s v="Paper"/>
    <s v="Easy-staple paper"/>
    <x v="3987"/>
    <n v="2"/>
    <n v="0.2"/>
    <n v="19.137599999999992"/>
  </r>
  <r>
    <n v="8999"/>
    <s v="CA-2017-122763"/>
    <d v="2017-03-20T00:00:00"/>
    <d v="2017-03-20T00:00:00"/>
    <s v="Same Day"/>
    <s v="HG-14845"/>
    <s v="Harry Greene"/>
    <s v="Consumer"/>
    <s v="United States"/>
    <x v="12"/>
    <x v="5"/>
    <n v="77041"/>
    <s v="Central"/>
    <s v="OFF-PA-10002377"/>
    <s v="Office Supplies"/>
    <s v="Paper"/>
    <s v="Xerox 1916"/>
    <x v="5708"/>
    <n v="7"/>
    <n v="0.2"/>
    <n v="102.77399999999999"/>
  </r>
  <r>
    <n v="9000"/>
    <s v="CA-2017-137785"/>
    <d v="2017-05-13T00:00:00"/>
    <d v="2017-05-17T00:00:00"/>
    <s v="Standard Class"/>
    <s v="MH-18115"/>
    <s v="Mick Hernandez"/>
    <s v="Home Office"/>
    <s v="United States"/>
    <x v="10"/>
    <x v="9"/>
    <n v="19140"/>
    <s v="East"/>
    <s v="FUR-CH-10001482"/>
    <s v="Furniture"/>
    <s v="Chairs"/>
    <s v="Office Star - Mesh Screen back chair with Vinyl seat"/>
    <x v="4237"/>
    <n v="5"/>
    <n v="0.3"/>
    <n v="-124.431"/>
  </r>
  <r>
    <n v="9001"/>
    <s v="CA-2014-133389"/>
    <d v="2014-06-22T00:00:00"/>
    <d v="2014-06-22T00:00:00"/>
    <s v="Same Day"/>
    <s v="TB-21280"/>
    <s v="Toby Braunhardt"/>
    <s v="Consumer"/>
    <s v="United States"/>
    <x v="42"/>
    <x v="16"/>
    <n v="85023"/>
    <s v="West"/>
    <s v="OFF-BI-10001553"/>
    <s v="Office Supplies"/>
    <s v="Binders"/>
    <s v="SpineVue Locking Slant-D Ring Binders by Cardinal"/>
    <x v="2281"/>
    <n v="3"/>
    <n v="0.7"/>
    <n v="-6.0323999999999991"/>
  </r>
  <r>
    <n v="9002"/>
    <s v="CA-2014-103807"/>
    <d v="2014-12-02T00:00:00"/>
    <d v="2014-12-09T00:00:00"/>
    <s v="Standard Class"/>
    <s v="EM-13825"/>
    <s v="Elizabeth Moffitt"/>
    <s v="Corporate"/>
    <s v="United States"/>
    <x v="406"/>
    <x v="32"/>
    <n v="30328"/>
    <s v="South"/>
    <s v="TEC-AC-10000199"/>
    <s v="Technology"/>
    <s v="Accessories"/>
    <s v="Kingston Digital DataTraveler 8GB USB 2.0"/>
    <x v="5709"/>
    <n v="1"/>
    <n v="0"/>
    <n v="0.83300000000000018"/>
  </r>
  <r>
    <n v="9003"/>
    <s v="CA-2014-103807"/>
    <d v="2014-12-02T00:00:00"/>
    <d v="2014-12-09T00:00:00"/>
    <s v="Standard Class"/>
    <s v="EM-13825"/>
    <s v="Elizabeth Moffitt"/>
    <s v="Corporate"/>
    <s v="United States"/>
    <x v="406"/>
    <x v="32"/>
    <n v="30328"/>
    <s v="South"/>
    <s v="OFF-PA-10002195"/>
    <s v="Office Supplies"/>
    <s v="Paper"/>
    <s v="RSVP Cards &amp; Envelopes, Blank White, 8-1/2&quot; X 11&quot;, 24 Cards/25 Envelopes/Set"/>
    <x v="597"/>
    <n v="3"/>
    <n v="0"/>
    <n v="7.1627999999999998"/>
  </r>
  <r>
    <n v="9004"/>
    <s v="CA-2015-102855"/>
    <d v="2015-04-05T00:00:00"/>
    <d v="2015-04-06T00:00:00"/>
    <s v="Same Day"/>
    <s v="JF-15415"/>
    <s v="Jennifer Ferguson"/>
    <s v="Consumer"/>
    <s v="United States"/>
    <x v="258"/>
    <x v="4"/>
    <n v="99207"/>
    <s v="West"/>
    <s v="TEC-AC-10001767"/>
    <s v="Technology"/>
    <s v="Accessories"/>
    <s v="SanDisk Ultra 64 GB MicroSDHC Class 10 Memory Card"/>
    <x v="5710"/>
    <n v="6"/>
    <n v="0"/>
    <n v="26.393399999999986"/>
  </r>
  <r>
    <n v="9005"/>
    <s v="CA-2015-102855"/>
    <d v="2015-04-05T00:00:00"/>
    <d v="2015-04-06T00:00:00"/>
    <s v="Same Day"/>
    <s v="JF-15415"/>
    <s v="Jennifer Ferguson"/>
    <s v="Consumer"/>
    <s v="United States"/>
    <x v="258"/>
    <x v="4"/>
    <n v="99207"/>
    <s v="West"/>
    <s v="OFF-AR-10002467"/>
    <s v="Office Supplies"/>
    <s v="Art"/>
    <s v="Dixon Ticonderoga Pencils"/>
    <x v="5711"/>
    <n v="8"/>
    <n v="0"/>
    <n v="6.4368000000000016"/>
  </r>
  <r>
    <n v="9006"/>
    <s v="CA-2017-107825"/>
    <d v="2017-11-18T00:00:00"/>
    <d v="2017-11-18T00:00:00"/>
    <s v="Same Day"/>
    <s v="NB-18655"/>
    <s v="Nona Balk"/>
    <s v="Corporate"/>
    <s v="United States"/>
    <x v="158"/>
    <x v="6"/>
    <n v="53209"/>
    <s v="Central"/>
    <s v="OFF-ST-10001321"/>
    <s v="Office Supplies"/>
    <s v="Storage"/>
    <s v="Decoflex Hanging Personal Folder File, Blue"/>
    <x v="451"/>
    <n v="6"/>
    <n v="0"/>
    <n v="24.980400000000007"/>
  </r>
  <r>
    <n v="9007"/>
    <s v="CA-2017-107825"/>
    <d v="2017-11-18T00:00:00"/>
    <d v="2017-11-18T00:00:00"/>
    <s v="Same Day"/>
    <s v="NB-18655"/>
    <s v="Nona Balk"/>
    <s v="Corporate"/>
    <s v="United States"/>
    <x v="158"/>
    <x v="6"/>
    <n v="53209"/>
    <s v="Central"/>
    <s v="OFF-ST-10000777"/>
    <s v="Office Supplies"/>
    <s v="Storage"/>
    <s v="Companion Letter/Legal File, Black"/>
    <x v="5712"/>
    <n v="1"/>
    <n v="0"/>
    <n v="10.572800000000001"/>
  </r>
  <r>
    <n v="9008"/>
    <s v="CA-2017-107825"/>
    <d v="2017-11-18T00:00:00"/>
    <d v="2017-11-18T00:00:00"/>
    <s v="Same Day"/>
    <s v="NB-18655"/>
    <s v="Nona Balk"/>
    <s v="Corporate"/>
    <s v="United States"/>
    <x v="158"/>
    <x v="6"/>
    <n v="53209"/>
    <s v="Central"/>
    <s v="OFF-LA-10003720"/>
    <s v="Office Supplies"/>
    <s v="Labels"/>
    <s v="Avery 487"/>
    <x v="1576"/>
    <n v="2"/>
    <n v="0"/>
    <n v="3.4685999999999999"/>
  </r>
  <r>
    <n v="9009"/>
    <s v="CA-2017-107825"/>
    <d v="2017-11-18T00:00:00"/>
    <d v="2017-11-18T00:00:00"/>
    <s v="Same Day"/>
    <s v="NB-18655"/>
    <s v="Nona Balk"/>
    <s v="Corporate"/>
    <s v="United States"/>
    <x v="158"/>
    <x v="6"/>
    <n v="53209"/>
    <s v="Central"/>
    <s v="FUR-FU-10000206"/>
    <s v="Furniture"/>
    <s v="Furnishings"/>
    <s v="GE General Purpose, Extra Long Life, Showcase &amp; Floodlight Incandescent Bulbs"/>
    <x v="5713"/>
    <n v="2"/>
    <n v="0"/>
    <n v="2.7353999999999998"/>
  </r>
  <r>
    <n v="9010"/>
    <s v="CA-2017-106047"/>
    <d v="2017-07-12T00:00:00"/>
    <d v="2017-07-18T00:00:00"/>
    <s v="Standard Class"/>
    <s v="CS-11860"/>
    <s v="Cari Schnelling"/>
    <s v="Consumer"/>
    <s v="United States"/>
    <x v="54"/>
    <x v="24"/>
    <n v="45014"/>
    <s v="East"/>
    <s v="OFF-PA-10000791"/>
    <s v="Office Supplies"/>
    <s v="Paper"/>
    <s v="Wirebound Message Books, Four 2 3/4 x 5 Forms per Page, 200 Sets per Book"/>
    <x v="5714"/>
    <n v="1"/>
    <n v="0.2"/>
    <n v="1.1924999999999997"/>
  </r>
  <r>
    <n v="9011"/>
    <s v="CA-2017-127803"/>
    <d v="2017-05-19T00:00:00"/>
    <d v="2017-05-23T00:00:00"/>
    <s v="Standard Class"/>
    <s v="ND-18460"/>
    <s v="Neil Ducich"/>
    <s v="Corporate"/>
    <s v="United States"/>
    <x v="114"/>
    <x v="19"/>
    <n v="35810"/>
    <s v="South"/>
    <s v="OFF-BI-10001787"/>
    <s v="Office Supplies"/>
    <s v="Binders"/>
    <s v="Wilson Jones Four-Pocket Poly Binders"/>
    <x v="5715"/>
    <n v="4"/>
    <n v="0"/>
    <n v="12.8184"/>
  </r>
  <r>
    <n v="9012"/>
    <s v="CA-2015-137071"/>
    <d v="2015-12-20T00:00:00"/>
    <d v="2015-12-21T00:00:00"/>
    <s v="First Class"/>
    <s v="ED-13885"/>
    <s v="Emily Ducich"/>
    <s v="Home Office"/>
    <s v="United States"/>
    <x v="12"/>
    <x v="5"/>
    <n v="77036"/>
    <s v="Central"/>
    <s v="TEC-AC-10004353"/>
    <s v="Technology"/>
    <s v="Accessories"/>
    <s v="Hypercom P1300 Pinpad"/>
    <x v="4649"/>
    <n v="2"/>
    <n v="0.2"/>
    <n v="21.42"/>
  </r>
  <r>
    <n v="9013"/>
    <s v="CA-2016-121447"/>
    <d v="2016-02-21T00:00:00"/>
    <d v="2016-02-22T00:00:00"/>
    <s v="First Class"/>
    <s v="EA-14035"/>
    <s v="Erin Ashbrook"/>
    <s v="Corporate"/>
    <s v="United States"/>
    <x v="20"/>
    <x v="15"/>
    <n v="10011"/>
    <s v="East"/>
    <s v="FUR-FU-10001861"/>
    <s v="Furniture"/>
    <s v="Furnishings"/>
    <s v="Floodlight Indoor Halogen Bulbs, 1 Bulb per Pack, 60 Watts"/>
    <x v="5716"/>
    <n v="7"/>
    <n v="0"/>
    <n v="66.541999999999987"/>
  </r>
  <r>
    <n v="9014"/>
    <s v="CA-2017-143084"/>
    <d v="2017-03-18T00:00:00"/>
    <d v="2017-03-22T00:00:00"/>
    <s v="Standard Class"/>
    <s v="BP-11050"/>
    <s v="Barry Pond"/>
    <s v="Corporate"/>
    <s v="United States"/>
    <x v="1"/>
    <x v="1"/>
    <n v="90008"/>
    <s v="West"/>
    <s v="OFF-AR-10002766"/>
    <s v="Office Supplies"/>
    <s v="Art"/>
    <s v="Prang Drawing Pencil Set"/>
    <x v="2255"/>
    <n v="5"/>
    <n v="0"/>
    <n v="3.7529999999999997"/>
  </r>
  <r>
    <n v="9015"/>
    <s v="CA-2017-143084"/>
    <d v="2017-03-18T00:00:00"/>
    <d v="2017-03-22T00:00:00"/>
    <s v="Standard Class"/>
    <s v="BP-11050"/>
    <s v="Barry Pond"/>
    <s v="Corporate"/>
    <s v="United States"/>
    <x v="1"/>
    <x v="1"/>
    <n v="90008"/>
    <s v="West"/>
    <s v="OFF-EN-10003072"/>
    <s v="Office Supplies"/>
    <s v="Envelopes"/>
    <s v="Peel &amp; Seel Envelopes"/>
    <x v="5717"/>
    <n v="5"/>
    <n v="0"/>
    <n v="9.3120000000000012"/>
  </r>
  <r>
    <n v="9016"/>
    <s v="CA-2016-131639"/>
    <d v="2016-12-17T00:00:00"/>
    <d v="2016-12-23T00:00:00"/>
    <s v="Standard Class"/>
    <s v="NS-18640"/>
    <s v="Noel Staavos"/>
    <s v="Corporate"/>
    <s v="United States"/>
    <x v="51"/>
    <x v="27"/>
    <n v="88220"/>
    <s v="West"/>
    <s v="OFF-BI-10001636"/>
    <s v="Office Supplies"/>
    <s v="Binders"/>
    <s v="Ibico Plastic and Wire Spiral Binding Combs"/>
    <x v="5718"/>
    <n v="2"/>
    <n v="0.2"/>
    <n v="4.3835999999999995"/>
  </r>
  <r>
    <n v="9017"/>
    <s v="CA-2016-131639"/>
    <d v="2016-12-17T00:00:00"/>
    <d v="2016-12-23T00:00:00"/>
    <s v="Standard Class"/>
    <s v="NS-18640"/>
    <s v="Noel Staavos"/>
    <s v="Corporate"/>
    <s v="United States"/>
    <x v="51"/>
    <x v="27"/>
    <n v="88220"/>
    <s v="West"/>
    <s v="OFF-BI-10000948"/>
    <s v="Office Supplies"/>
    <s v="Binders"/>
    <s v="GBC Laser Imprintable Binding System Covers, Desert Sand"/>
    <x v="5719"/>
    <n v="1"/>
    <n v="0.2"/>
    <n v="3.8528999999999991"/>
  </r>
  <r>
    <n v="9018"/>
    <s v="CA-2016-161361"/>
    <d v="2016-03-26T00:00:00"/>
    <d v="2016-03-28T00:00:00"/>
    <s v="Second Class"/>
    <s v="MV-17485"/>
    <s v="Mark Van Huff"/>
    <s v="Consumer"/>
    <s v="United States"/>
    <x v="449"/>
    <x v="45"/>
    <n v="83201"/>
    <s v="West"/>
    <s v="OFF-PA-10001838"/>
    <s v="Office Supplies"/>
    <s v="Paper"/>
    <s v="Adams Telephone Message Book W/Dividers/Space For Phone Numbers, 5 1/4&quot;X8 1/2&quot;, 300/Messages"/>
    <x v="4634"/>
    <n v="3"/>
    <n v="0"/>
    <n v="8.6435999999999993"/>
  </r>
  <r>
    <n v="9019"/>
    <s v="CA-2016-161361"/>
    <d v="2016-03-26T00:00:00"/>
    <d v="2016-03-28T00:00:00"/>
    <s v="Second Class"/>
    <s v="MV-17485"/>
    <s v="Mark Van Huff"/>
    <s v="Consumer"/>
    <s v="United States"/>
    <x v="449"/>
    <x v="45"/>
    <n v="83201"/>
    <s v="West"/>
    <s v="OFF-BI-10002215"/>
    <s v="Office Supplies"/>
    <s v="Binders"/>
    <s v="Wilson Jones Hanging View Binder, White, 1&quot;"/>
    <x v="342"/>
    <n v="3"/>
    <n v="0.2"/>
    <n v="5.5379999999999985"/>
  </r>
  <r>
    <n v="9020"/>
    <s v="CA-2014-100706"/>
    <d v="2014-12-16T00:00:00"/>
    <d v="2014-12-18T00:00:00"/>
    <s v="Second Class"/>
    <s v="LE-16810"/>
    <s v="Laurel Elliston"/>
    <s v="Consumer"/>
    <s v="United States"/>
    <x v="24"/>
    <x v="17"/>
    <n v="22153"/>
    <s v="South"/>
    <s v="TEC-AC-10001314"/>
    <s v="Technology"/>
    <s v="Accessories"/>
    <s v="Case Logic 2.4GHz Wireless Keyboard"/>
    <x v="2622"/>
    <n v="2"/>
    <n v="0"/>
    <n v="7.9983999999999895"/>
  </r>
  <r>
    <n v="9021"/>
    <s v="CA-2014-100706"/>
    <d v="2014-12-16T00:00:00"/>
    <d v="2014-12-18T00:00:00"/>
    <s v="Second Class"/>
    <s v="LE-16810"/>
    <s v="Laurel Elliston"/>
    <s v="Consumer"/>
    <s v="United States"/>
    <x v="24"/>
    <x v="17"/>
    <n v="22153"/>
    <s v="South"/>
    <s v="FUR-FU-10002268"/>
    <s v="Furniture"/>
    <s v="Furnishings"/>
    <s v="Ultra Door Push Plate"/>
    <x v="2111"/>
    <n v="6"/>
    <n v="0"/>
    <n v="9.7217999999999982"/>
  </r>
  <r>
    <n v="9022"/>
    <s v="CA-2015-129525"/>
    <d v="2015-11-15T00:00:00"/>
    <d v="2015-11-20T00:00:00"/>
    <s v="Standard Class"/>
    <s v="VP-21760"/>
    <s v="Victoria Pisteka"/>
    <s v="Corporate"/>
    <s v="United States"/>
    <x v="167"/>
    <x v="24"/>
    <n v="43615"/>
    <s v="East"/>
    <s v="OFF-BI-10002133"/>
    <s v="Office Supplies"/>
    <s v="Binders"/>
    <s v="Wilson Jones Elliptical Ring 3 1/2&quot; Capacity Binders, 800 sheets"/>
    <x v="5720"/>
    <n v="13"/>
    <n v="0.7"/>
    <n v="-116.84399999999999"/>
  </r>
  <r>
    <n v="9023"/>
    <s v="US-2016-141880"/>
    <d v="2016-08-22T00:00:00"/>
    <d v="2016-08-23T00:00:00"/>
    <s v="First Class"/>
    <s v="TC-21475"/>
    <s v="Tony Chapman"/>
    <s v="Home Office"/>
    <s v="United States"/>
    <x v="299"/>
    <x v="22"/>
    <n v="80525"/>
    <s v="West"/>
    <s v="FUR-FU-10001979"/>
    <s v="Furniture"/>
    <s v="Furnishings"/>
    <s v="Dana Halogen Swing-Arm Architect Lamp"/>
    <x v="5721"/>
    <n v="3"/>
    <n v="0.2"/>
    <n v="9.832800000000006"/>
  </r>
  <r>
    <n v="9024"/>
    <s v="CA-2015-165799"/>
    <d v="2015-06-29T00:00:00"/>
    <d v="2015-07-02T00:00:00"/>
    <s v="First Class"/>
    <s v="SG-20470"/>
    <s v="Sheri Gordon"/>
    <s v="Consumer"/>
    <s v="United States"/>
    <x v="20"/>
    <x v="15"/>
    <n v="10024"/>
    <s v="East"/>
    <s v="FUR-CH-10001482"/>
    <s v="Furniture"/>
    <s v="Chairs"/>
    <s v="Office Star - Mesh Screen back chair with Vinyl seat"/>
    <x v="5722"/>
    <n v="1"/>
    <n v="0.1"/>
    <n v="1.3097999999999956"/>
  </r>
  <r>
    <n v="9025"/>
    <s v="CA-2016-102127"/>
    <d v="2016-06-26T00:00:00"/>
    <d v="2016-07-02T00:00:00"/>
    <s v="Standard Class"/>
    <s v="VP-21760"/>
    <s v="Victoria Pisteka"/>
    <s v="Corporate"/>
    <s v="United States"/>
    <x v="20"/>
    <x v="15"/>
    <n v="10035"/>
    <s v="East"/>
    <s v="TEC-AC-10002018"/>
    <s v="Technology"/>
    <s v="Accessories"/>
    <s v="AmazonBasics 3-Button USB Wired Mouse"/>
    <x v="5723"/>
    <n v="3"/>
    <n v="0"/>
    <n v="9.017100000000001"/>
  </r>
  <r>
    <n v="9026"/>
    <s v="CA-2016-102127"/>
    <d v="2016-06-26T00:00:00"/>
    <d v="2016-07-02T00:00:00"/>
    <s v="Standard Class"/>
    <s v="VP-21760"/>
    <s v="Victoria Pisteka"/>
    <s v="Corporate"/>
    <s v="United States"/>
    <x v="20"/>
    <x v="15"/>
    <n v="10035"/>
    <s v="East"/>
    <s v="TEC-AC-10000397"/>
    <s v="Technology"/>
    <s v="Accessories"/>
    <s v="Perixx PERIBOARD-512B, Ergonomic Split Keyboard"/>
    <x v="5724"/>
    <n v="4"/>
    <n v="0"/>
    <n v="9.7972000000000037"/>
  </r>
  <r>
    <n v="9027"/>
    <s v="CA-2016-102127"/>
    <d v="2016-06-26T00:00:00"/>
    <d v="2016-07-02T00:00:00"/>
    <s v="Standard Class"/>
    <s v="VP-21760"/>
    <s v="Victoria Pisteka"/>
    <s v="Corporate"/>
    <s v="United States"/>
    <x v="20"/>
    <x v="15"/>
    <n v="10035"/>
    <s v="East"/>
    <s v="FUR-FU-10003976"/>
    <s v="Furniture"/>
    <s v="Furnishings"/>
    <s v="DAX Executive Solid Wood Document Frame, Desktop or Hang, Mahogany, 5 x 7"/>
    <x v="1265"/>
    <n v="3"/>
    <n v="0"/>
    <n v="12.831599999999996"/>
  </r>
  <r>
    <n v="9028"/>
    <s v="US-2016-152415"/>
    <d v="2016-09-17T00:00:00"/>
    <d v="2016-09-22T00:00:00"/>
    <s v="Standard Class"/>
    <s v="PO-18865"/>
    <s v="Patrick O'Donnell"/>
    <s v="Consumer"/>
    <s v="United States"/>
    <x v="516"/>
    <x v="31"/>
    <n v="1752"/>
    <s v="East"/>
    <s v="FUR-FU-10002597"/>
    <s v="Furniture"/>
    <s v="Furnishings"/>
    <s v="C-Line Magnetic Cubicle Keepers, Clear Polypropylene"/>
    <x v="1471"/>
    <n v="3"/>
    <n v="0"/>
    <n v="6.224400000000001"/>
  </r>
  <r>
    <n v="9029"/>
    <s v="US-2016-152415"/>
    <d v="2016-09-17T00:00:00"/>
    <d v="2016-09-22T00:00:00"/>
    <s v="Standard Class"/>
    <s v="PO-18865"/>
    <s v="Patrick O'Donnell"/>
    <s v="Consumer"/>
    <s v="United States"/>
    <x v="516"/>
    <x v="31"/>
    <n v="1752"/>
    <s v="East"/>
    <s v="FUR-FU-10004864"/>
    <s v="Furniture"/>
    <s v="Furnishings"/>
    <s v="Howard Miller 14-1/2&quot; Diameter Chrome Round Wall Clock"/>
    <x v="1868"/>
    <n v="3"/>
    <n v="0"/>
    <n v="61.382399999999997"/>
  </r>
  <r>
    <n v="9030"/>
    <s v="CA-2014-138198"/>
    <d v="2014-07-18T00:00:00"/>
    <d v="2014-07-23T00:00:00"/>
    <s v="Standard Class"/>
    <s v="JL-15130"/>
    <s v="Jack Lebron"/>
    <s v="Consumer"/>
    <s v="United States"/>
    <x v="106"/>
    <x v="15"/>
    <n v="10801"/>
    <s v="East"/>
    <s v="OFF-BI-10002103"/>
    <s v="Office Supplies"/>
    <s v="Binders"/>
    <s v="Cardinal Slant-D Ring Binder, Heavy Gauge Vinyl"/>
    <x v="1162"/>
    <n v="2"/>
    <n v="0.2"/>
    <n v="4.5187999999999997"/>
  </r>
  <r>
    <n v="9031"/>
    <s v="CA-2017-128041"/>
    <d v="2017-09-01T00:00:00"/>
    <d v="2017-09-01T00:00:00"/>
    <s v="Same Day"/>
    <s v="RW-19540"/>
    <s v="Rick Wilson"/>
    <s v="Corporate"/>
    <s v="United States"/>
    <x v="4"/>
    <x v="4"/>
    <n v="98103"/>
    <s v="West"/>
    <s v="OFF-AP-10001005"/>
    <s v="Office Supplies"/>
    <s v="Appliances"/>
    <s v="Honeywell Quietcare HEPA Air Cleaner"/>
    <x v="5725"/>
    <n v="4"/>
    <n v="0"/>
    <n v="103.81799999999998"/>
  </r>
  <r>
    <n v="9032"/>
    <s v="CA-2017-128041"/>
    <d v="2017-09-01T00:00:00"/>
    <d v="2017-09-01T00:00:00"/>
    <s v="Same Day"/>
    <s v="RW-19540"/>
    <s v="Rick Wilson"/>
    <s v="Corporate"/>
    <s v="United States"/>
    <x v="4"/>
    <x v="4"/>
    <n v="98103"/>
    <s v="West"/>
    <s v="FUR-TA-10002607"/>
    <s v="Furniture"/>
    <s v="Tables"/>
    <s v="KI Conference Tables"/>
    <x v="5726"/>
    <n v="4"/>
    <n v="0"/>
    <n v="45.36960000000002"/>
  </r>
  <r>
    <n v="9033"/>
    <s v="CA-2017-105823"/>
    <d v="2017-06-22T00:00:00"/>
    <d v="2017-06-26T00:00:00"/>
    <s v="Standard Class"/>
    <s v="RB-19465"/>
    <s v="Rick Bensley"/>
    <s v="Home Office"/>
    <s v="United States"/>
    <x v="66"/>
    <x v="12"/>
    <n v="48227"/>
    <s v="Central"/>
    <s v="FUR-CH-10000454"/>
    <s v="Furniture"/>
    <s v="Chairs"/>
    <s v="Hon Deluxe Fabric Upholstered Stacking Chairs, Rounded Back"/>
    <x v="5727"/>
    <n v="2"/>
    <n v="0"/>
    <n v="146.38799999999998"/>
  </r>
  <r>
    <n v="9034"/>
    <s v="CA-2014-152268"/>
    <d v="2014-09-02T00:00:00"/>
    <d v="2014-09-07T00:00:00"/>
    <s v="Standard Class"/>
    <s v="SC-20095"/>
    <s v="Sanjit Chand"/>
    <s v="Consumer"/>
    <s v="United States"/>
    <x v="115"/>
    <x v="36"/>
    <n v="72701"/>
    <s v="South"/>
    <s v="OFF-BI-10001359"/>
    <s v="Office Supplies"/>
    <s v="Binders"/>
    <s v="GBC DocuBind TL300 Electric Binding System"/>
    <x v="1639"/>
    <n v="2"/>
    <n v="0"/>
    <n v="843.17059999999992"/>
  </r>
  <r>
    <n v="9035"/>
    <s v="CA-2015-148873"/>
    <d v="2015-10-01T00:00:00"/>
    <d v="2015-10-05T00:00:00"/>
    <s v="Standard Class"/>
    <s v="EM-13960"/>
    <s v="Eric Murdock"/>
    <s v="Consumer"/>
    <s v="United States"/>
    <x v="94"/>
    <x v="10"/>
    <n v="62301"/>
    <s v="Central"/>
    <s v="OFF-BI-10003196"/>
    <s v="Office Supplies"/>
    <s v="Binders"/>
    <s v="Accohide Poly Flexible Ring Binders"/>
    <x v="5728"/>
    <n v="4"/>
    <n v="0.8"/>
    <n v="-4.4880000000000013"/>
  </r>
  <r>
    <n v="9036"/>
    <s v="CA-2015-148873"/>
    <d v="2015-10-01T00:00:00"/>
    <d v="2015-10-05T00:00:00"/>
    <s v="Standard Class"/>
    <s v="EM-13960"/>
    <s v="Eric Murdock"/>
    <s v="Consumer"/>
    <s v="United States"/>
    <x v="94"/>
    <x v="10"/>
    <n v="62301"/>
    <s v="Central"/>
    <s v="TEC-AC-10003657"/>
    <s v="Technology"/>
    <s v="Accessories"/>
    <s v="Lenovo 17-Key USB Numeric Keypad"/>
    <x v="5729"/>
    <n v="4"/>
    <n v="0.2"/>
    <n v="2.7191999999999901"/>
  </r>
  <r>
    <n v="9037"/>
    <s v="CA-2015-166492"/>
    <d v="2015-04-07T00:00:00"/>
    <d v="2015-04-10T00:00:00"/>
    <s v="First Class"/>
    <s v="RP-19390"/>
    <s v="Resi Pölking"/>
    <s v="Consumer"/>
    <s v="United States"/>
    <x v="20"/>
    <x v="15"/>
    <n v="10035"/>
    <s v="East"/>
    <s v="OFF-PA-10002262"/>
    <s v="Office Supplies"/>
    <s v="Paper"/>
    <s v="Xerox 192"/>
    <x v="243"/>
    <n v="4"/>
    <n v="0"/>
    <n v="12.441600000000001"/>
  </r>
  <r>
    <n v="9038"/>
    <s v="CA-2015-166492"/>
    <d v="2015-04-07T00:00:00"/>
    <d v="2015-04-10T00:00:00"/>
    <s v="First Class"/>
    <s v="RP-19390"/>
    <s v="Resi Pölking"/>
    <s v="Consumer"/>
    <s v="United States"/>
    <x v="20"/>
    <x v="15"/>
    <n v="10035"/>
    <s v="East"/>
    <s v="OFF-ST-10002214"/>
    <s v="Office Supplies"/>
    <s v="Storage"/>
    <s v="X-Rack File for Hanging Folders"/>
    <x v="2433"/>
    <n v="2"/>
    <n v="0"/>
    <n v="5.8707999999999991"/>
  </r>
  <r>
    <n v="9039"/>
    <s v="CA-2017-157420"/>
    <d v="2017-11-21T00:00:00"/>
    <d v="2017-11-21T00:00:00"/>
    <s v="Same Day"/>
    <s v="HZ-14950"/>
    <s v="Henia Zydlo"/>
    <s v="Consumer"/>
    <s v="United States"/>
    <x v="12"/>
    <x v="5"/>
    <n v="77095"/>
    <s v="Central"/>
    <s v="TEC-PH-10003555"/>
    <s v="Technology"/>
    <s v="Phones"/>
    <s v="Motorola HK250 Universal Bluetooth Headset"/>
    <x v="498"/>
    <n v="3"/>
    <n v="0.2"/>
    <n v="-12.414599999999997"/>
  </r>
  <r>
    <n v="9040"/>
    <s v="CA-2016-117121"/>
    <d v="2016-12-17T00:00:00"/>
    <d v="2016-12-21T00:00:00"/>
    <s v="Standard Class"/>
    <s v="AB-10105"/>
    <s v="Adrian Barton"/>
    <s v="Consumer"/>
    <s v="United States"/>
    <x v="66"/>
    <x v="12"/>
    <n v="48205"/>
    <s v="Central"/>
    <s v="OFF-BI-10000545"/>
    <s v="Office Supplies"/>
    <s v="Binders"/>
    <s v="GBC Ibimaster 500 Manual ProClick Binding System"/>
    <x v="5730"/>
    <n v="13"/>
    <n v="0"/>
    <n v="4946.37"/>
  </r>
  <r>
    <n v="9041"/>
    <s v="CA-2014-138177"/>
    <d v="2014-09-19T00:00:00"/>
    <d v="2014-09-24T00:00:00"/>
    <s v="Standard Class"/>
    <s v="ND-18460"/>
    <s v="Neil Ducich"/>
    <s v="Corporate"/>
    <s v="United States"/>
    <x v="432"/>
    <x v="16"/>
    <n v="85224"/>
    <s v="West"/>
    <s v="FUR-TA-10004607"/>
    <s v="Furniture"/>
    <s v="Tables"/>
    <s v="Hon 2111 Invitation Series Straight Table"/>
    <x v="5731"/>
    <n v="1"/>
    <n v="0.5"/>
    <n v="-45.827300000000008"/>
  </r>
  <r>
    <n v="9042"/>
    <s v="CA-2014-114335"/>
    <d v="2014-09-28T00:00:00"/>
    <d v="2014-10-03T00:00:00"/>
    <s v="Standard Class"/>
    <s v="XP-21865"/>
    <s v="Xylona Preis"/>
    <s v="Consumer"/>
    <s v="United States"/>
    <x v="389"/>
    <x v="2"/>
    <n v="33021"/>
    <s v="South"/>
    <s v="FUR-FU-10000277"/>
    <s v="Furniture"/>
    <s v="Furnishings"/>
    <s v="Deflect-o DuraMat Antistatic Studded Beveled Mat for Medium Pile Carpeting"/>
    <x v="5732"/>
    <n v="4"/>
    <n v="0.2"/>
    <n v="16.854399999999984"/>
  </r>
  <r>
    <n v="9043"/>
    <s v="CA-2015-168760"/>
    <d v="2015-09-22T00:00:00"/>
    <d v="2015-09-26T00:00:00"/>
    <s v="Second Class"/>
    <s v="MM-18280"/>
    <s v="Muhammed MacIntyre"/>
    <s v="Corporate"/>
    <s v="United States"/>
    <x v="1"/>
    <x v="1"/>
    <n v="90049"/>
    <s v="West"/>
    <s v="OFF-AP-10004532"/>
    <s v="Office Supplies"/>
    <s v="Appliances"/>
    <s v="Kensington 6 Outlet Guardian Standard Surge Protector"/>
    <x v="639"/>
    <n v="3"/>
    <n v="0"/>
    <n v="16.588799999999999"/>
  </r>
  <r>
    <n v="9044"/>
    <s v="CA-2016-168830"/>
    <d v="2016-11-07T00:00:00"/>
    <d v="2016-11-13T00:00:00"/>
    <s v="Standard Class"/>
    <s v="ML-17395"/>
    <s v="Marina Lichtenstein"/>
    <s v="Corporate"/>
    <s v="United States"/>
    <x v="8"/>
    <x v="1"/>
    <n v="94122"/>
    <s v="West"/>
    <s v="TEC-AC-10003911"/>
    <s v="Technology"/>
    <s v="Accessories"/>
    <s v="NETGEAR AC1750 Dual Band Gigabit Smart WiFi Router"/>
    <x v="651"/>
    <n v="3"/>
    <n v="0"/>
    <n v="163.18979999999999"/>
  </r>
  <r>
    <n v="9045"/>
    <s v="CA-2017-137463"/>
    <d v="2017-12-16T00:00:00"/>
    <d v="2017-12-20T00:00:00"/>
    <s v="Second Class"/>
    <s v="KM-16225"/>
    <s v="Kalyca Meade"/>
    <s v="Corporate"/>
    <s v="United States"/>
    <x v="282"/>
    <x v="1"/>
    <n v="94086"/>
    <s v="West"/>
    <s v="OFF-BI-10003196"/>
    <s v="Office Supplies"/>
    <s v="Binders"/>
    <s v="Accohide Poly Flexible Ring Binders"/>
    <x v="4452"/>
    <n v="2"/>
    <n v="0.2"/>
    <n v="2.2439999999999998"/>
  </r>
  <r>
    <n v="9046"/>
    <s v="CA-2017-137463"/>
    <d v="2017-12-16T00:00:00"/>
    <d v="2017-12-20T00:00:00"/>
    <s v="Second Class"/>
    <s v="KM-16225"/>
    <s v="Kalyca Meade"/>
    <s v="Corporate"/>
    <s v="United States"/>
    <x v="282"/>
    <x v="1"/>
    <n v="94086"/>
    <s v="West"/>
    <s v="TEC-AC-10000358"/>
    <s v="Technology"/>
    <s v="Accessories"/>
    <s v="Imation Secure Drive + Hardware Encrypted USB flash drive - 16 GB"/>
    <x v="5733"/>
    <n v="5"/>
    <n v="0"/>
    <n v="45.587999999999994"/>
  </r>
  <r>
    <n v="9047"/>
    <s v="CA-2017-137463"/>
    <d v="2017-12-16T00:00:00"/>
    <d v="2017-12-20T00:00:00"/>
    <s v="Second Class"/>
    <s v="KM-16225"/>
    <s v="Kalyca Meade"/>
    <s v="Corporate"/>
    <s v="United States"/>
    <x v="282"/>
    <x v="1"/>
    <n v="94086"/>
    <s v="West"/>
    <s v="TEC-AC-10000057"/>
    <s v="Technology"/>
    <s v="Accessories"/>
    <s v="Microsoft Natural Ergonomic Keyboard 4000"/>
    <x v="179"/>
    <n v="5"/>
    <n v="0"/>
    <n v="31.489499999999992"/>
  </r>
  <r>
    <n v="9048"/>
    <s v="CA-2017-137463"/>
    <d v="2017-12-16T00:00:00"/>
    <d v="2017-12-20T00:00:00"/>
    <s v="Second Class"/>
    <s v="KM-16225"/>
    <s v="Kalyca Meade"/>
    <s v="Corporate"/>
    <s v="United States"/>
    <x v="282"/>
    <x v="1"/>
    <n v="94086"/>
    <s v="West"/>
    <s v="OFF-AR-10001988"/>
    <s v="Office Supplies"/>
    <s v="Art"/>
    <s v="Bulldog Table or Wall-Mount Pencil Sharpener"/>
    <x v="5734"/>
    <n v="5"/>
    <n v="0"/>
    <n v="8.6854999999999993"/>
  </r>
  <r>
    <n v="9049"/>
    <s v="CA-2017-137463"/>
    <d v="2017-12-16T00:00:00"/>
    <d v="2017-12-20T00:00:00"/>
    <s v="Second Class"/>
    <s v="KM-16225"/>
    <s v="Kalyca Meade"/>
    <s v="Corporate"/>
    <s v="United States"/>
    <x v="282"/>
    <x v="1"/>
    <n v="94086"/>
    <s v="West"/>
    <s v="OFF-LA-10003498"/>
    <s v="Office Supplies"/>
    <s v="Labels"/>
    <s v="Avery 475"/>
    <x v="1851"/>
    <n v="3"/>
    <n v="0"/>
    <n v="22.200000000000003"/>
  </r>
  <r>
    <n v="9050"/>
    <s v="CA-2014-124513"/>
    <d v="2014-09-21T00:00:00"/>
    <d v="2014-09-25T00:00:00"/>
    <s v="Standard Class"/>
    <s v="SL-20155"/>
    <s v="Sara Luxemburg"/>
    <s v="Home Office"/>
    <s v="United States"/>
    <x v="20"/>
    <x v="15"/>
    <n v="10011"/>
    <s v="East"/>
    <s v="OFF-AR-10002956"/>
    <s v="Office Supplies"/>
    <s v="Art"/>
    <s v="Boston 16801 Nautilus Battery Pencil Sharpener"/>
    <x v="5735"/>
    <n v="3"/>
    <n v="0"/>
    <n v="17.1678"/>
  </r>
  <r>
    <n v="9051"/>
    <s v="CA-2015-165554"/>
    <d v="2015-05-18T00:00:00"/>
    <d v="2015-05-22T00:00:00"/>
    <s v="Standard Class"/>
    <s v="AJ-10780"/>
    <s v="Anthony Jacobs"/>
    <s v="Corporate"/>
    <s v="United States"/>
    <x v="1"/>
    <x v="1"/>
    <n v="90004"/>
    <s v="West"/>
    <s v="OFF-PA-10003724"/>
    <s v="Office Supplies"/>
    <s v="Paper"/>
    <s v="Wirebound Message Book, 4 per Page"/>
    <x v="139"/>
    <n v="2"/>
    <n v="0"/>
    <n v="5.3213999999999997"/>
  </r>
  <r>
    <n v="9052"/>
    <s v="CA-2014-141838"/>
    <d v="2014-03-26T00:00:00"/>
    <d v="2014-03-31T00:00:00"/>
    <s v="Second Class"/>
    <s v="DK-12835"/>
    <s v="Damala Kotsonis"/>
    <s v="Corporate"/>
    <s v="United States"/>
    <x v="8"/>
    <x v="1"/>
    <n v="94122"/>
    <s v="West"/>
    <s v="OFF-AR-10004272"/>
    <s v="Office Supplies"/>
    <s v="Art"/>
    <s v="Newell 308"/>
    <x v="3636"/>
    <n v="2"/>
    <n v="0"/>
    <n v="0.83999999999999986"/>
  </r>
  <r>
    <n v="9053"/>
    <s v="CA-2014-141838"/>
    <d v="2014-03-26T00:00:00"/>
    <d v="2014-03-31T00:00:00"/>
    <s v="Second Class"/>
    <s v="DK-12835"/>
    <s v="Damala Kotsonis"/>
    <s v="Corporate"/>
    <s v="United States"/>
    <x v="8"/>
    <x v="1"/>
    <n v="94122"/>
    <s v="West"/>
    <s v="OFF-BI-10003291"/>
    <s v="Office Supplies"/>
    <s v="Binders"/>
    <s v="Wilson Jones Leather-Like Binders with DublLock Round Rings"/>
    <x v="692"/>
    <n v="4"/>
    <n v="0.2"/>
    <n v="9.4283999999999963"/>
  </r>
  <r>
    <n v="9054"/>
    <s v="CA-2014-141838"/>
    <d v="2014-03-26T00:00:00"/>
    <d v="2014-03-31T00:00:00"/>
    <s v="Second Class"/>
    <s v="DK-12835"/>
    <s v="Damala Kotsonis"/>
    <s v="Corporate"/>
    <s v="United States"/>
    <x v="8"/>
    <x v="1"/>
    <n v="94122"/>
    <s v="West"/>
    <s v="TEC-PH-10004100"/>
    <s v="Technology"/>
    <s v="Phones"/>
    <s v="Griffin GC17055 Auxiliary Audio Cable"/>
    <x v="5736"/>
    <n v="2"/>
    <n v="0.2"/>
    <n v="2.878400000000001"/>
  </r>
  <r>
    <n v="9055"/>
    <s v="CA-2017-117009"/>
    <d v="2017-09-22T00:00:00"/>
    <d v="2017-09-28T00:00:00"/>
    <s v="Standard Class"/>
    <s v="BK-11260"/>
    <s v="Berenike Kampe"/>
    <s v="Consumer"/>
    <s v="United States"/>
    <x v="157"/>
    <x v="1"/>
    <n v="92704"/>
    <s v="West"/>
    <s v="OFF-SU-10001218"/>
    <s v="Office Supplies"/>
    <s v="Supplies"/>
    <s v="Fiskars Softgrip Scissors"/>
    <x v="2138"/>
    <n v="2"/>
    <n v="0"/>
    <n v="6.1488000000000014"/>
  </r>
  <r>
    <n v="9056"/>
    <s v="CA-2015-128993"/>
    <d v="2015-09-12T00:00:00"/>
    <d v="2015-09-17T00:00:00"/>
    <s v="Second Class"/>
    <s v="CC-12670"/>
    <s v="Craig Carreira"/>
    <s v="Consumer"/>
    <s v="United States"/>
    <x v="4"/>
    <x v="4"/>
    <n v="98103"/>
    <s v="West"/>
    <s v="TEC-AC-10004209"/>
    <s v="Technology"/>
    <s v="Accessories"/>
    <s v="Memorex Froggy Flash Drive 4 GB"/>
    <x v="223"/>
    <n v="2"/>
    <n v="0"/>
    <n v="8.5722000000000005"/>
  </r>
  <r>
    <n v="9057"/>
    <s v="CA-2015-160227"/>
    <d v="2015-11-02T00:00:00"/>
    <d v="2015-11-04T00:00:00"/>
    <s v="First Class"/>
    <s v="ED-13885"/>
    <s v="Emily Ducich"/>
    <s v="Home Office"/>
    <s v="United States"/>
    <x v="20"/>
    <x v="15"/>
    <n v="10011"/>
    <s v="East"/>
    <s v="FUR-CH-10002073"/>
    <s v="Furniture"/>
    <s v="Chairs"/>
    <s v="Hon Olson Stacker Chairs"/>
    <x v="5737"/>
    <n v="11"/>
    <n v="0.1"/>
    <n v="553.39019999999982"/>
  </r>
  <r>
    <n v="9058"/>
    <s v="CA-2015-149097"/>
    <d v="2015-10-20T00:00:00"/>
    <d v="2015-10-24T00:00:00"/>
    <s v="Standard Class"/>
    <s v="SV-20785"/>
    <s v="Stewart Visinsky"/>
    <s v="Consumer"/>
    <s v="United States"/>
    <x v="1"/>
    <x v="1"/>
    <n v="90045"/>
    <s v="West"/>
    <s v="FUR-FU-10003424"/>
    <s v="Furniture"/>
    <s v="Furnishings"/>
    <s v="Nu-Dell Oak Frame"/>
    <x v="5738"/>
    <n v="7"/>
    <n v="0"/>
    <n v="23.923199999999994"/>
  </r>
  <r>
    <n v="9059"/>
    <s v="CA-2015-149097"/>
    <d v="2015-10-20T00:00:00"/>
    <d v="2015-10-24T00:00:00"/>
    <s v="Standard Class"/>
    <s v="SV-20785"/>
    <s v="Stewart Visinsky"/>
    <s v="Consumer"/>
    <s v="United States"/>
    <x v="1"/>
    <x v="1"/>
    <n v="90045"/>
    <s v="West"/>
    <s v="FUR-TA-10001086"/>
    <s v="Furniture"/>
    <s v="Tables"/>
    <s v="SAFCO PlanMaster Boards, 60w x 37-1/2d, White Melamine"/>
    <x v="5739"/>
    <n v="3"/>
    <n v="0.2"/>
    <n v="27.358200000000011"/>
  </r>
  <r>
    <n v="9060"/>
    <s v="CA-2016-132304"/>
    <d v="2016-06-14T00:00:00"/>
    <d v="2016-06-18T00:00:00"/>
    <s v="Standard Class"/>
    <s v="AR-10825"/>
    <s v="Anthony Rawles"/>
    <s v="Corporate"/>
    <s v="United States"/>
    <x v="4"/>
    <x v="4"/>
    <n v="98103"/>
    <s v="West"/>
    <s v="FUR-TA-10004619"/>
    <s v="Furniture"/>
    <s v="Tables"/>
    <s v="Hon Non-Folding Utility Tables"/>
    <x v="5740"/>
    <n v="7"/>
    <n v="0"/>
    <n v="334.55099999999993"/>
  </r>
  <r>
    <n v="9061"/>
    <s v="CA-2015-136420"/>
    <d v="2015-11-20T00:00:00"/>
    <d v="2015-11-21T00:00:00"/>
    <s v="First Class"/>
    <s v="CS-12250"/>
    <s v="Chris Selesnick"/>
    <s v="Corporate"/>
    <s v="United States"/>
    <x v="70"/>
    <x v="1"/>
    <n v="92024"/>
    <s v="West"/>
    <s v="OFF-BI-10002854"/>
    <s v="Office Supplies"/>
    <s v="Binders"/>
    <s v="Performers Binder/Pad Holder, Black"/>
    <x v="5741"/>
    <n v="4"/>
    <n v="0.2"/>
    <n v="33.635999999999996"/>
  </r>
  <r>
    <n v="9062"/>
    <s v="CA-2015-136420"/>
    <d v="2015-11-20T00:00:00"/>
    <d v="2015-11-21T00:00:00"/>
    <s v="First Class"/>
    <s v="CS-12250"/>
    <s v="Chris Selesnick"/>
    <s v="Corporate"/>
    <s v="United States"/>
    <x v="70"/>
    <x v="1"/>
    <n v="92024"/>
    <s v="West"/>
    <s v="OFF-LA-10002762"/>
    <s v="Office Supplies"/>
    <s v="Labels"/>
    <s v="Avery 485"/>
    <x v="5742"/>
    <n v="4"/>
    <n v="0"/>
    <n v="23.556399999999996"/>
  </r>
  <r>
    <n v="9063"/>
    <s v="CA-2016-101623"/>
    <d v="2016-02-28T00:00:00"/>
    <d v="2016-03-06T00:00:00"/>
    <s v="Standard Class"/>
    <s v="RR-19525"/>
    <s v="Rick Reed"/>
    <s v="Corporate"/>
    <s v="United States"/>
    <x v="20"/>
    <x v="15"/>
    <n v="10035"/>
    <s v="East"/>
    <s v="OFF-FA-10003495"/>
    <s v="Office Supplies"/>
    <s v="Fasteners"/>
    <s v="Staples"/>
    <x v="5743"/>
    <n v="6"/>
    <n v="0"/>
    <n v="18.240000000000002"/>
  </r>
  <r>
    <n v="9064"/>
    <s v="US-2014-151015"/>
    <d v="2014-10-14T00:00:00"/>
    <d v="2014-10-20T00:00:00"/>
    <s v="Standard Class"/>
    <s v="BD-11500"/>
    <s v="Bradley Drucker"/>
    <s v="Consumer"/>
    <s v="United States"/>
    <x v="22"/>
    <x v="10"/>
    <n v="60653"/>
    <s v="Central"/>
    <s v="OFF-PA-10002581"/>
    <s v="Office Supplies"/>
    <s v="Paper"/>
    <s v="Xerox 1951"/>
    <x v="5744"/>
    <n v="13"/>
    <n v="0.2"/>
    <n v="100.68499999999997"/>
  </r>
  <r>
    <n v="9065"/>
    <s v="US-2014-151015"/>
    <d v="2014-10-14T00:00:00"/>
    <d v="2014-10-20T00:00:00"/>
    <s v="Standard Class"/>
    <s v="BD-11500"/>
    <s v="Bradley Drucker"/>
    <s v="Consumer"/>
    <s v="United States"/>
    <x v="22"/>
    <x v="10"/>
    <n v="60653"/>
    <s v="Central"/>
    <s v="OFF-BI-10000343"/>
    <s v="Office Supplies"/>
    <s v="Binders"/>
    <s v="Pressboard Covers with Storage Hooks, 9 1/2&quot; x 11&quot;, Light Blue"/>
    <x v="5745"/>
    <n v="3"/>
    <n v="0.8"/>
    <n v="-4.8609000000000009"/>
  </r>
  <r>
    <n v="9066"/>
    <s v="US-2014-151015"/>
    <d v="2014-10-14T00:00:00"/>
    <d v="2014-10-20T00:00:00"/>
    <s v="Standard Class"/>
    <s v="BD-11500"/>
    <s v="Bradley Drucker"/>
    <s v="Consumer"/>
    <s v="United States"/>
    <x v="22"/>
    <x v="10"/>
    <n v="60653"/>
    <s v="Central"/>
    <s v="OFF-PA-10001184"/>
    <s v="Office Supplies"/>
    <s v="Paper"/>
    <s v="Xerox 1903"/>
    <x v="4501"/>
    <n v="4"/>
    <n v="0.2"/>
    <n v="6.9367999999999999"/>
  </r>
  <r>
    <n v="9067"/>
    <s v="CA-2017-152968"/>
    <d v="2017-05-26T00:00:00"/>
    <d v="2017-05-30T00:00:00"/>
    <s v="Standard Class"/>
    <s v="BM-11785"/>
    <s v="Bryan Mills"/>
    <s v="Consumer"/>
    <s v="United States"/>
    <x v="193"/>
    <x v="17"/>
    <n v="22801"/>
    <s v="South"/>
    <s v="TEC-AC-10000521"/>
    <s v="Technology"/>
    <s v="Accessories"/>
    <s v="Verbatim Slim CD and DVD Storage Cases, 50/Pack"/>
    <x v="5746"/>
    <n v="2"/>
    <n v="0"/>
    <n v="6.9239999999999995"/>
  </r>
  <r>
    <n v="9068"/>
    <s v="CA-2016-150077"/>
    <d v="2016-02-04T00:00:00"/>
    <d v="2016-02-10T00:00:00"/>
    <s v="Standard Class"/>
    <s v="MS-17365"/>
    <s v="Maribeth Schnelling"/>
    <s v="Consumer"/>
    <s v="United States"/>
    <x v="196"/>
    <x v="39"/>
    <n v="20852"/>
    <s v="East"/>
    <s v="TEC-PH-10002890"/>
    <s v="Technology"/>
    <s v="Phones"/>
    <s v="AT&amp;T 17929 Lendline Telephone"/>
    <x v="3658"/>
    <n v="2"/>
    <n v="0"/>
    <n v="23.524799999999999"/>
  </r>
  <r>
    <n v="9069"/>
    <s v="CA-2016-106278"/>
    <d v="2016-09-02T00:00:00"/>
    <d v="2016-09-05T00:00:00"/>
    <s v="Second Class"/>
    <s v="BM-11140"/>
    <s v="Becky Martin"/>
    <s v="Consumer"/>
    <s v="United States"/>
    <x v="96"/>
    <x v="4"/>
    <n v="98198"/>
    <s v="West"/>
    <s v="FUR-CH-10003061"/>
    <s v="Furniture"/>
    <s v="Chairs"/>
    <s v="Global Leather Task Chair, Black"/>
    <x v="1804"/>
    <n v="3"/>
    <n v="0.2"/>
    <n v="-2.6997000000000355"/>
  </r>
  <r>
    <n v="9070"/>
    <s v="CA-2016-106278"/>
    <d v="2016-09-02T00:00:00"/>
    <d v="2016-09-05T00:00:00"/>
    <s v="Second Class"/>
    <s v="BM-11140"/>
    <s v="Becky Martin"/>
    <s v="Consumer"/>
    <s v="United States"/>
    <x v="96"/>
    <x v="4"/>
    <n v="98198"/>
    <s v="West"/>
    <s v="OFF-EN-10003567"/>
    <s v="Office Supplies"/>
    <s v="Envelopes"/>
    <s v="Inter-Office Recycled Envelopes, Brown Kraft, Button-String,10&quot; x 13&quot; , 100/Box"/>
    <x v="4353"/>
    <n v="3"/>
    <n v="0"/>
    <n v="30.991800000000001"/>
  </r>
  <r>
    <n v="9071"/>
    <s v="CA-2017-147550"/>
    <d v="2017-12-04T00:00:00"/>
    <d v="2017-12-05T00:00:00"/>
    <s v="First Class"/>
    <s v="KE-16420"/>
    <s v="Katrina Edelman"/>
    <s v="Corporate"/>
    <s v="United States"/>
    <x v="10"/>
    <x v="9"/>
    <n v="19134"/>
    <s v="East"/>
    <s v="FUR-FU-10001918"/>
    <s v="Furniture"/>
    <s v="Furnishings"/>
    <s v="C-Line Cubicle Keepers Polyproplyene Holder With Velcro Backings"/>
    <x v="1382"/>
    <n v="3"/>
    <n v="0.2"/>
    <n v="2.6961000000000008"/>
  </r>
  <r>
    <n v="9072"/>
    <s v="CA-2015-136105"/>
    <d v="2015-06-12T00:00:00"/>
    <d v="2015-06-16T00:00:00"/>
    <s v="Standard Class"/>
    <s v="SZ-20035"/>
    <s v="Sam Zeldin"/>
    <s v="Home Office"/>
    <s v="United States"/>
    <x v="38"/>
    <x v="14"/>
    <n v="47201"/>
    <s v="Central"/>
    <s v="OFF-ST-10002444"/>
    <s v="Office Supplies"/>
    <s v="Storage"/>
    <s v="Recycled Eldon Regeneration Jumbo File"/>
    <x v="335"/>
    <n v="2"/>
    <n v="0"/>
    <n v="6.8767999999999994"/>
  </r>
  <r>
    <n v="9073"/>
    <s v="CA-2016-142524"/>
    <d v="2016-09-04T00:00:00"/>
    <d v="2016-09-08T00:00:00"/>
    <s v="Standard Class"/>
    <s v="MB-18085"/>
    <s v="Mick Brown"/>
    <s v="Consumer"/>
    <s v="United States"/>
    <x v="24"/>
    <x v="25"/>
    <n v="65807"/>
    <s v="Central"/>
    <s v="OFF-EN-10003286"/>
    <s v="Office Supplies"/>
    <s v="Envelopes"/>
    <s v="Staple envelope"/>
    <x v="3416"/>
    <n v="2"/>
    <n v="0"/>
    <n v="7.783199999999999"/>
  </r>
  <r>
    <n v="9074"/>
    <s v="CA-2016-142524"/>
    <d v="2016-09-04T00:00:00"/>
    <d v="2016-09-08T00:00:00"/>
    <s v="Standard Class"/>
    <s v="MB-18085"/>
    <s v="Mick Brown"/>
    <s v="Consumer"/>
    <s v="United States"/>
    <x v="24"/>
    <x v="25"/>
    <n v="65807"/>
    <s v="Central"/>
    <s v="TEC-AC-10000109"/>
    <s v="Technology"/>
    <s v="Accessories"/>
    <s v="Sony Micro Vault Click 16 GB USB 2.0 Flash Drive"/>
    <x v="5747"/>
    <n v="5"/>
    <n v="0"/>
    <n v="67.188000000000017"/>
  </r>
  <r>
    <n v="9075"/>
    <s v="CA-2014-136336"/>
    <d v="2014-04-21T00:00:00"/>
    <d v="2014-04-26T00:00:00"/>
    <s v="Standard Class"/>
    <s v="DB-13555"/>
    <s v="Dorothy Badders"/>
    <s v="Corporate"/>
    <s v="United States"/>
    <x v="0"/>
    <x v="0"/>
    <n v="42420"/>
    <s v="South"/>
    <s v="OFF-ST-10002574"/>
    <s v="Office Supplies"/>
    <s v="Storage"/>
    <s v="SAFCO Commercial Wire Shelving, Black"/>
    <x v="5748"/>
    <n v="6"/>
    <n v="0"/>
    <n v="0"/>
  </r>
  <r>
    <n v="9076"/>
    <s v="US-2015-136259"/>
    <d v="2015-11-05T00:00:00"/>
    <d v="2015-11-08T00:00:00"/>
    <s v="First Class"/>
    <s v="CB-12415"/>
    <s v="Christy Brittain"/>
    <s v="Consumer"/>
    <s v="United States"/>
    <x v="80"/>
    <x v="24"/>
    <n v="44107"/>
    <s v="East"/>
    <s v="OFF-BI-10000773"/>
    <s v="Office Supplies"/>
    <s v="Binders"/>
    <s v="Insertable Tab Post Binder Dividers"/>
    <x v="574"/>
    <n v="3"/>
    <n v="0.7"/>
    <n v="-5.5338000000000012"/>
  </r>
  <r>
    <n v="9077"/>
    <s v="US-2015-136259"/>
    <d v="2015-11-05T00:00:00"/>
    <d v="2015-11-08T00:00:00"/>
    <s v="First Class"/>
    <s v="CB-12415"/>
    <s v="Christy Brittain"/>
    <s v="Consumer"/>
    <s v="United States"/>
    <x v="80"/>
    <x v="24"/>
    <n v="44107"/>
    <s v="East"/>
    <s v="OFF-SU-10004661"/>
    <s v="Office Supplies"/>
    <s v="Supplies"/>
    <s v="Acme Titanium Bonded Scissors"/>
    <x v="5749"/>
    <n v="4"/>
    <n v="0.2"/>
    <n v="2.0399999999999991"/>
  </r>
  <r>
    <n v="9078"/>
    <s v="US-2014-124625"/>
    <d v="2014-11-03T00:00:00"/>
    <d v="2014-11-07T00:00:00"/>
    <s v="Standard Class"/>
    <s v="SP-20650"/>
    <s v="Stephanie Phelps"/>
    <s v="Corporate"/>
    <s v="United States"/>
    <x v="155"/>
    <x v="8"/>
    <n v="68104"/>
    <s v="Central"/>
    <s v="TEC-AC-10003280"/>
    <s v="Technology"/>
    <s v="Accessories"/>
    <s v="Belkin F8E887 USB Wired Ergonomic Keyboard"/>
    <x v="1324"/>
    <n v="3"/>
    <n v="0"/>
    <n v="18.893699999999995"/>
  </r>
  <r>
    <n v="9079"/>
    <s v="CA-2016-108105"/>
    <d v="2016-02-16T00:00:00"/>
    <d v="2016-02-23T00:00:00"/>
    <s v="Standard Class"/>
    <s v="GW-14605"/>
    <s v="Giulietta Weimer"/>
    <s v="Consumer"/>
    <s v="United States"/>
    <x v="0"/>
    <x v="0"/>
    <n v="42420"/>
    <s v="South"/>
    <s v="FUR-FU-10003773"/>
    <s v="Furniture"/>
    <s v="Furnishings"/>
    <s v="Eldon Cleatmat Plus Chair Mats for High Pile Carpets"/>
    <x v="5750"/>
    <n v="4"/>
    <n v="0"/>
    <n v="34.988799999999969"/>
  </r>
  <r>
    <n v="9080"/>
    <s v="CA-2016-108105"/>
    <d v="2016-02-16T00:00:00"/>
    <d v="2016-02-23T00:00:00"/>
    <s v="Standard Class"/>
    <s v="GW-14605"/>
    <s v="Giulietta Weimer"/>
    <s v="Consumer"/>
    <s v="United States"/>
    <x v="0"/>
    <x v="0"/>
    <n v="42420"/>
    <s v="South"/>
    <s v="OFF-BI-10002412"/>
    <s v="Office Supplies"/>
    <s v="Binders"/>
    <s v="Wilson Jones “Snap” Scratch Pad Binder Tool for Ring Binders"/>
    <x v="5751"/>
    <n v="1"/>
    <n v="0"/>
    <n v="2.61"/>
  </r>
  <r>
    <n v="9081"/>
    <s v="CA-2017-166898"/>
    <d v="2017-09-11T00:00:00"/>
    <d v="2017-09-13T00:00:00"/>
    <s v="Second Class"/>
    <s v="KH-16630"/>
    <s v="Ken Heidel"/>
    <s v="Corporate"/>
    <s v="United States"/>
    <x v="157"/>
    <x v="1"/>
    <n v="92704"/>
    <s v="West"/>
    <s v="TEC-PH-10002564"/>
    <s v="Technology"/>
    <s v="Phones"/>
    <s v="OtterBox Defender Series Case - Samsung Galaxy S4"/>
    <x v="2130"/>
    <n v="6"/>
    <n v="0.2"/>
    <n v="17.993999999999978"/>
  </r>
  <r>
    <n v="9082"/>
    <s v="CA-2017-166898"/>
    <d v="2017-09-11T00:00:00"/>
    <d v="2017-09-13T00:00:00"/>
    <s v="Second Class"/>
    <s v="KH-16630"/>
    <s v="Ken Heidel"/>
    <s v="Corporate"/>
    <s v="United States"/>
    <x v="157"/>
    <x v="1"/>
    <n v="92704"/>
    <s v="West"/>
    <s v="OFF-PA-10002262"/>
    <s v="Office Supplies"/>
    <s v="Paper"/>
    <s v="Xerox 192"/>
    <x v="541"/>
    <n v="3"/>
    <n v="0"/>
    <n v="9.3312000000000008"/>
  </r>
  <r>
    <n v="9083"/>
    <s v="CA-2017-169005"/>
    <d v="2017-11-02T00:00:00"/>
    <d v="2017-11-06T00:00:00"/>
    <s v="Standard Class"/>
    <s v="BG-11035"/>
    <s v="Barry Gonzalez"/>
    <s v="Consumer"/>
    <s v="United States"/>
    <x v="24"/>
    <x v="17"/>
    <n v="22153"/>
    <s v="South"/>
    <s v="OFF-AR-10000246"/>
    <s v="Office Supplies"/>
    <s v="Art"/>
    <s v="Newell 318"/>
    <x v="348"/>
    <n v="2"/>
    <n v="0"/>
    <n v="1.4455999999999998"/>
  </r>
  <r>
    <n v="9084"/>
    <s v="CA-2015-104038"/>
    <d v="2015-02-06T00:00:00"/>
    <d v="2015-02-08T00:00:00"/>
    <s v="First Class"/>
    <s v="LO-17170"/>
    <s v="Lori Olson"/>
    <s v="Corporate"/>
    <s v="United States"/>
    <x v="244"/>
    <x v="17"/>
    <n v="23434"/>
    <s v="South"/>
    <s v="OFF-ST-10002554"/>
    <s v="Office Supplies"/>
    <s v="Storage"/>
    <s v="Tennsco Industrial Shelving"/>
    <x v="64"/>
    <n v="3"/>
    <n v="0"/>
    <n v="2.9346000000000032"/>
  </r>
  <r>
    <n v="9085"/>
    <s v="CA-2015-104038"/>
    <d v="2015-02-06T00:00:00"/>
    <d v="2015-02-08T00:00:00"/>
    <s v="First Class"/>
    <s v="LO-17170"/>
    <s v="Lori Olson"/>
    <s v="Corporate"/>
    <s v="United States"/>
    <x v="244"/>
    <x v="17"/>
    <n v="23434"/>
    <s v="South"/>
    <s v="OFF-PA-10002751"/>
    <s v="Office Supplies"/>
    <s v="Paper"/>
    <s v="Xerox 1920"/>
    <x v="2744"/>
    <n v="5"/>
    <n v="0"/>
    <n v="13.454999999999998"/>
  </r>
  <r>
    <n v="9086"/>
    <s v="CA-2016-126102"/>
    <d v="2016-09-10T00:00:00"/>
    <d v="2016-09-12T00:00:00"/>
    <s v="Second Class"/>
    <s v="DV-13465"/>
    <s v="Dianna Vittorini"/>
    <s v="Consumer"/>
    <s v="United States"/>
    <x v="1"/>
    <x v="1"/>
    <n v="90049"/>
    <s v="West"/>
    <s v="OFF-BI-10004318"/>
    <s v="Office Supplies"/>
    <s v="Binders"/>
    <s v="Ibico EB-19 Dual Function Manual Binding System"/>
    <x v="4795"/>
    <n v="2"/>
    <n v="0.2"/>
    <n v="89.954799999999992"/>
  </r>
  <r>
    <n v="9087"/>
    <s v="CA-2016-143406"/>
    <d v="2016-09-26T00:00:00"/>
    <d v="2016-09-30T00:00:00"/>
    <s v="Standard Class"/>
    <s v="LR-17035"/>
    <s v="Lisa Ryan"/>
    <s v="Corporate"/>
    <s v="United States"/>
    <x v="12"/>
    <x v="5"/>
    <n v="77041"/>
    <s v="Central"/>
    <s v="OFF-AP-10001564"/>
    <s v="Office Supplies"/>
    <s v="Appliances"/>
    <s v="Hoover Commercial Lightweight Upright Vacuum with E-Z Empty Dirt Cup"/>
    <x v="5752"/>
    <n v="2"/>
    <n v="0.8"/>
    <n v="-251.18640000000005"/>
  </r>
  <r>
    <n v="9088"/>
    <s v="CA-2016-143406"/>
    <d v="2016-09-26T00:00:00"/>
    <d v="2016-09-30T00:00:00"/>
    <s v="Standard Class"/>
    <s v="LR-17035"/>
    <s v="Lisa Ryan"/>
    <s v="Corporate"/>
    <s v="United States"/>
    <x v="12"/>
    <x v="5"/>
    <n v="77041"/>
    <s v="Central"/>
    <s v="FUR-CH-10000513"/>
    <s v="Furniture"/>
    <s v="Chairs"/>
    <s v="High-Back Leather Manager's Chair"/>
    <x v="5753"/>
    <n v="5"/>
    <n v="0.3"/>
    <n v="-136.48950000000002"/>
  </r>
  <r>
    <n v="9089"/>
    <s v="CA-2015-150308"/>
    <d v="2015-12-15T00:00:00"/>
    <d v="2015-12-20T00:00:00"/>
    <s v="Standard Class"/>
    <s v="RR-19525"/>
    <s v="Rick Reed"/>
    <s v="Corporate"/>
    <s v="United States"/>
    <x v="143"/>
    <x v="3"/>
    <n v="27511"/>
    <s v="South"/>
    <s v="TEC-PH-10001433"/>
    <s v="Technology"/>
    <s v="Phones"/>
    <s v="Cisco Small Business SPA 502G VoIP phone"/>
    <x v="2166"/>
    <n v="3"/>
    <n v="0.2"/>
    <n v="21.539699999999996"/>
  </r>
  <r>
    <n v="9090"/>
    <s v="CA-2016-131093"/>
    <d v="2016-09-17T00:00:00"/>
    <d v="2016-09-20T00:00:00"/>
    <s v="Second Class"/>
    <s v="TS-21610"/>
    <s v="Troy Staebel"/>
    <s v="Consumer"/>
    <s v="United States"/>
    <x v="24"/>
    <x v="24"/>
    <n v="45503"/>
    <s v="East"/>
    <s v="OFF-ST-10002790"/>
    <s v="Office Supplies"/>
    <s v="Storage"/>
    <s v="Safco Industrial Shelving"/>
    <x v="5754"/>
    <n v="5"/>
    <n v="0.2"/>
    <n v="-62.772499999999965"/>
  </r>
  <r>
    <n v="9091"/>
    <s v="US-2017-148831"/>
    <d v="2017-10-13T00:00:00"/>
    <d v="2017-10-15T00:00:00"/>
    <s v="First Class"/>
    <s v="AH-10210"/>
    <s v="Alan Hwang"/>
    <s v="Consumer"/>
    <s v="United States"/>
    <x v="103"/>
    <x v="0"/>
    <n v="40214"/>
    <s v="South"/>
    <s v="OFF-ST-10002974"/>
    <s v="Office Supplies"/>
    <s v="Storage"/>
    <s v="Trav-L-File Heavy-Duty Shuttle II, Black"/>
    <x v="5755"/>
    <n v="8"/>
    <n v="0"/>
    <n v="104.56799999999998"/>
  </r>
  <r>
    <n v="9092"/>
    <s v="CA-2015-162950"/>
    <d v="2015-06-28T00:00:00"/>
    <d v="2015-07-03T00:00:00"/>
    <s v="Second Class"/>
    <s v="DW-13585"/>
    <s v="Dorothy Wardle"/>
    <s v="Corporate"/>
    <s v="United States"/>
    <x v="21"/>
    <x v="24"/>
    <n v="45373"/>
    <s v="East"/>
    <s v="OFF-PA-10003177"/>
    <s v="Office Supplies"/>
    <s v="Paper"/>
    <s v="Xerox 1999"/>
    <x v="12"/>
    <n v="3"/>
    <n v="0.2"/>
    <n v="5.4432"/>
  </r>
  <r>
    <n v="9093"/>
    <s v="CA-2015-162950"/>
    <d v="2015-06-28T00:00:00"/>
    <d v="2015-07-03T00:00:00"/>
    <s v="Second Class"/>
    <s v="DW-13585"/>
    <s v="Dorothy Wardle"/>
    <s v="Corporate"/>
    <s v="United States"/>
    <x v="21"/>
    <x v="24"/>
    <n v="45373"/>
    <s v="East"/>
    <s v="FUR-BO-10001918"/>
    <s v="Furniture"/>
    <s v="Bookcases"/>
    <s v="Sauder Forest Hills Library with Doors, Woodland Oak Finish"/>
    <x v="5756"/>
    <n v="6"/>
    <n v="0.5"/>
    <n v="-376.69319999999999"/>
  </r>
  <r>
    <n v="9094"/>
    <s v="US-2015-132836"/>
    <d v="2015-06-01T00:00:00"/>
    <d v="2015-06-05T00:00:00"/>
    <s v="Standard Class"/>
    <s v="AJ-10945"/>
    <s v="Ashley Jarboe"/>
    <s v="Consumer"/>
    <s v="United States"/>
    <x v="66"/>
    <x v="12"/>
    <n v="48227"/>
    <s v="Central"/>
    <s v="TEC-PH-10001299"/>
    <s v="Technology"/>
    <s v="Phones"/>
    <s v="Polycom CX300 Desktop Phone USB VoIP phone"/>
    <x v="3749"/>
    <n v="2"/>
    <n v="0"/>
    <n v="83.994400000000013"/>
  </r>
  <r>
    <n v="9095"/>
    <s v="US-2015-132836"/>
    <d v="2015-06-01T00:00:00"/>
    <d v="2015-06-05T00:00:00"/>
    <s v="Standard Class"/>
    <s v="AJ-10945"/>
    <s v="Ashley Jarboe"/>
    <s v="Consumer"/>
    <s v="United States"/>
    <x v="66"/>
    <x v="12"/>
    <n v="48227"/>
    <s v="Central"/>
    <s v="OFF-BI-10004224"/>
    <s v="Office Supplies"/>
    <s v="Binders"/>
    <s v="Catalog Binders with Expanding Posts"/>
    <x v="5757"/>
    <n v="6"/>
    <n v="0"/>
    <n v="181.65599999999998"/>
  </r>
  <r>
    <n v="9096"/>
    <s v="US-2015-132836"/>
    <d v="2015-06-01T00:00:00"/>
    <d v="2015-06-05T00:00:00"/>
    <s v="Standard Class"/>
    <s v="AJ-10945"/>
    <s v="Ashley Jarboe"/>
    <s v="Consumer"/>
    <s v="United States"/>
    <x v="66"/>
    <x v="12"/>
    <n v="48227"/>
    <s v="Central"/>
    <s v="TEC-PH-10001300"/>
    <s v="Technology"/>
    <s v="Phones"/>
    <s v="iKross Bluetooth Portable Keyboard + Cell Phone Stand Holder + Brush for Apple iPhone 5S 5C 5, 4S 4"/>
    <x v="365"/>
    <n v="2"/>
    <n v="0"/>
    <n v="11.731999999999999"/>
  </r>
  <r>
    <n v="9097"/>
    <s v="US-2015-132836"/>
    <d v="2015-06-01T00:00:00"/>
    <d v="2015-06-05T00:00:00"/>
    <s v="Standard Class"/>
    <s v="AJ-10945"/>
    <s v="Ashley Jarboe"/>
    <s v="Consumer"/>
    <s v="United States"/>
    <x v="66"/>
    <x v="12"/>
    <n v="48227"/>
    <s v="Central"/>
    <s v="OFF-LA-10004178"/>
    <s v="Office Supplies"/>
    <s v="Labels"/>
    <s v="Avery 491"/>
    <x v="1316"/>
    <n v="7"/>
    <n v="0"/>
    <n v="13.2986"/>
  </r>
  <r>
    <n v="9098"/>
    <s v="US-2014-158365"/>
    <d v="2014-04-12T00:00:00"/>
    <d v="2014-04-17T00:00:00"/>
    <s v="Standard Class"/>
    <s v="SV-20785"/>
    <s v="Stewart Visinsky"/>
    <s v="Consumer"/>
    <s v="United States"/>
    <x v="41"/>
    <x v="14"/>
    <n v="47401"/>
    <s v="Central"/>
    <s v="OFF-PA-10000289"/>
    <s v="Office Supplies"/>
    <s v="Paper"/>
    <s v="Xerox 213"/>
    <x v="56"/>
    <n v="5"/>
    <n v="0"/>
    <n v="15.552000000000001"/>
  </r>
  <r>
    <n v="9099"/>
    <s v="CA-2017-152933"/>
    <d v="2017-10-12T00:00:00"/>
    <d v="2017-10-16T00:00:00"/>
    <s v="Standard Class"/>
    <s v="MG-17650"/>
    <s v="Matthew Grinstein"/>
    <s v="Home Office"/>
    <s v="United States"/>
    <x v="61"/>
    <x v="5"/>
    <n v="75081"/>
    <s v="Central"/>
    <s v="TEC-PH-10002085"/>
    <s v="Technology"/>
    <s v="Phones"/>
    <s v="Clarity 53712"/>
    <x v="4235"/>
    <n v="7"/>
    <n v="0.2"/>
    <n v="27.71580000000003"/>
  </r>
  <r>
    <n v="9100"/>
    <s v="CA-2017-152933"/>
    <d v="2017-10-12T00:00:00"/>
    <d v="2017-10-16T00:00:00"/>
    <s v="Standard Class"/>
    <s v="MG-17650"/>
    <s v="Matthew Grinstein"/>
    <s v="Home Office"/>
    <s v="United States"/>
    <x v="61"/>
    <x v="5"/>
    <n v="75081"/>
    <s v="Central"/>
    <s v="OFF-PA-10001934"/>
    <s v="Office Supplies"/>
    <s v="Paper"/>
    <s v="Xerox 1993"/>
    <x v="563"/>
    <n v="2"/>
    <n v="0.2"/>
    <n v="3.7584"/>
  </r>
  <r>
    <n v="9101"/>
    <s v="CA-2017-152933"/>
    <d v="2017-10-12T00:00:00"/>
    <d v="2017-10-16T00:00:00"/>
    <s v="Standard Class"/>
    <s v="MG-17650"/>
    <s v="Matthew Grinstein"/>
    <s v="Home Office"/>
    <s v="United States"/>
    <x v="61"/>
    <x v="5"/>
    <n v="75081"/>
    <s v="Central"/>
    <s v="TEC-AC-10003033"/>
    <s v="Technology"/>
    <s v="Accessories"/>
    <s v="Plantronics CS510 - Over-the-Head monaural Wireless Headset System"/>
    <x v="5758"/>
    <n v="3"/>
    <n v="0.2"/>
    <n v="128.68049999999994"/>
  </r>
  <r>
    <n v="9102"/>
    <s v="CA-2015-163181"/>
    <d v="2015-11-07T00:00:00"/>
    <d v="2015-11-12T00:00:00"/>
    <s v="Standard Class"/>
    <s v="AB-10105"/>
    <s v="Adrian Barton"/>
    <s v="Consumer"/>
    <s v="United States"/>
    <x v="12"/>
    <x v="5"/>
    <n v="77041"/>
    <s v="Central"/>
    <s v="OFF-AR-10001683"/>
    <s v="Office Supplies"/>
    <s v="Art"/>
    <s v="Lumber Crayons"/>
    <x v="5759"/>
    <n v="3"/>
    <n v="0.2"/>
    <n v="5.3190000000000008"/>
  </r>
  <r>
    <n v="9103"/>
    <s v="CA-2015-163181"/>
    <d v="2015-11-07T00:00:00"/>
    <d v="2015-11-12T00:00:00"/>
    <s v="Standard Class"/>
    <s v="AB-10105"/>
    <s v="Adrian Barton"/>
    <s v="Consumer"/>
    <s v="United States"/>
    <x v="12"/>
    <x v="5"/>
    <n v="77041"/>
    <s v="Central"/>
    <s v="OFF-ST-10001713"/>
    <s v="Office Supplies"/>
    <s v="Storage"/>
    <s v="Gould Plastics 9-Pocket Panel Bin, 18-3/8w x 5-1/4d x 20-1/2h, Black"/>
    <x v="560"/>
    <n v="2"/>
    <n v="0.2"/>
    <n v="-16.956800000000005"/>
  </r>
  <r>
    <n v="9104"/>
    <s v="CA-2015-163181"/>
    <d v="2015-11-07T00:00:00"/>
    <d v="2015-11-12T00:00:00"/>
    <s v="Standard Class"/>
    <s v="AB-10105"/>
    <s v="Adrian Barton"/>
    <s v="Consumer"/>
    <s v="United States"/>
    <x v="12"/>
    <x v="5"/>
    <n v="77041"/>
    <s v="Central"/>
    <s v="FUR-FU-10000193"/>
    <s v="Furniture"/>
    <s v="Furnishings"/>
    <s v="Tenex Chairmats For Use with Hard Floors"/>
    <x v="647"/>
    <n v="5"/>
    <n v="0.6"/>
    <n v="-84.447999999999993"/>
  </r>
  <r>
    <n v="9105"/>
    <s v="CA-2015-163181"/>
    <d v="2015-11-07T00:00:00"/>
    <d v="2015-11-12T00:00:00"/>
    <s v="Standard Class"/>
    <s v="AB-10105"/>
    <s v="Adrian Barton"/>
    <s v="Consumer"/>
    <s v="United States"/>
    <x v="12"/>
    <x v="5"/>
    <n v="77041"/>
    <s v="Central"/>
    <s v="OFF-BI-10000474"/>
    <s v="Office Supplies"/>
    <s v="Binders"/>
    <s v="Avery Recycled Flexi-View Covers for Binding Systems"/>
    <x v="5760"/>
    <n v="10"/>
    <n v="0.8"/>
    <n v="-51.296000000000006"/>
  </r>
  <r>
    <n v="9106"/>
    <s v="CA-2015-163181"/>
    <d v="2015-11-07T00:00:00"/>
    <d v="2015-11-12T00:00:00"/>
    <s v="Standard Class"/>
    <s v="AB-10105"/>
    <s v="Adrian Barton"/>
    <s v="Consumer"/>
    <s v="United States"/>
    <x v="12"/>
    <x v="5"/>
    <n v="77041"/>
    <s v="Central"/>
    <s v="OFF-ST-10000129"/>
    <s v="Office Supplies"/>
    <s v="Storage"/>
    <s v="Fellowes Recycled Storage Drawers"/>
    <x v="5761"/>
    <n v="2"/>
    <n v="0.2"/>
    <n v="-28.867800000000017"/>
  </r>
  <r>
    <n v="9107"/>
    <s v="CA-2015-163181"/>
    <d v="2015-11-07T00:00:00"/>
    <d v="2015-11-12T00:00:00"/>
    <s v="Standard Class"/>
    <s v="AB-10105"/>
    <s v="Adrian Barton"/>
    <s v="Consumer"/>
    <s v="United States"/>
    <x v="12"/>
    <x v="5"/>
    <n v="77041"/>
    <s v="Central"/>
    <s v="TEC-MA-10001016"/>
    <s v="Technology"/>
    <s v="Machines"/>
    <s v="Canon PC170 Desktop Personal Copier"/>
    <x v="3110"/>
    <n v="3"/>
    <n v="0.4"/>
    <n v="33.589499999999987"/>
  </r>
  <r>
    <n v="9108"/>
    <s v="CA-2015-132941"/>
    <d v="2015-05-25T00:00:00"/>
    <d v="2015-05-28T00:00:00"/>
    <s v="First Class"/>
    <s v="MM-18280"/>
    <s v="Muhammed MacIntyre"/>
    <s v="Corporate"/>
    <s v="United States"/>
    <x v="319"/>
    <x v="5"/>
    <n v="76117"/>
    <s v="Central"/>
    <s v="OFF-SU-10002557"/>
    <s v="Office Supplies"/>
    <s v="Supplies"/>
    <s v="Fiskars Spring-Action Scissors"/>
    <x v="4"/>
    <n v="2"/>
    <n v="0.2"/>
    <n v="1.6776"/>
  </r>
  <r>
    <n v="9109"/>
    <s v="CA-2015-132941"/>
    <d v="2015-05-25T00:00:00"/>
    <d v="2015-05-28T00:00:00"/>
    <s v="First Class"/>
    <s v="MM-18280"/>
    <s v="Muhammed MacIntyre"/>
    <s v="Corporate"/>
    <s v="United States"/>
    <x v="319"/>
    <x v="5"/>
    <n v="76117"/>
    <s v="Central"/>
    <s v="OFF-PA-10002160"/>
    <s v="Office Supplies"/>
    <s v="Paper"/>
    <s v="Xerox 1978"/>
    <x v="5762"/>
    <n v="7"/>
    <n v="0.2"/>
    <n v="11.733400000000001"/>
  </r>
  <r>
    <n v="9110"/>
    <s v="CA-2015-132941"/>
    <d v="2015-05-25T00:00:00"/>
    <d v="2015-05-28T00:00:00"/>
    <s v="First Class"/>
    <s v="MM-18280"/>
    <s v="Muhammed MacIntyre"/>
    <s v="Corporate"/>
    <s v="United States"/>
    <x v="319"/>
    <x v="5"/>
    <n v="76117"/>
    <s v="Central"/>
    <s v="TEC-AC-10003095"/>
    <s v="Technology"/>
    <s v="Accessories"/>
    <s v="Logitech G35 7.1-Channel Surround Sound Headset"/>
    <x v="3683"/>
    <n v="2"/>
    <n v="0.2"/>
    <n v="36.397199999999998"/>
  </r>
  <r>
    <n v="9111"/>
    <s v="CA-2014-132010"/>
    <d v="2014-10-13T00:00:00"/>
    <d v="2014-10-15T00:00:00"/>
    <s v="First Class"/>
    <s v="MA-17995"/>
    <s v="Michelle Arnett"/>
    <s v="Home Office"/>
    <s v="United States"/>
    <x v="102"/>
    <x v="17"/>
    <n v="23223"/>
    <s v="South"/>
    <s v="OFF-EN-10003160"/>
    <s v="Office Supplies"/>
    <s v="Envelopes"/>
    <s v="Pastel Pink Envelopes"/>
    <x v="3441"/>
    <n v="5"/>
    <n v="0"/>
    <n v="17.472000000000001"/>
  </r>
  <r>
    <n v="9112"/>
    <s v="CA-2014-132010"/>
    <d v="2014-10-13T00:00:00"/>
    <d v="2014-10-15T00:00:00"/>
    <s v="First Class"/>
    <s v="MA-17995"/>
    <s v="Michelle Arnett"/>
    <s v="Home Office"/>
    <s v="United States"/>
    <x v="102"/>
    <x v="17"/>
    <n v="23223"/>
    <s v="South"/>
    <s v="TEC-AC-10001542"/>
    <s v="Technology"/>
    <s v="Accessories"/>
    <s v="SanDisk Cruzer 16 GB USB Flash Drive"/>
    <x v="1113"/>
    <n v="2"/>
    <n v="0"/>
    <n v="4.3623999999999974"/>
  </r>
  <r>
    <n v="9113"/>
    <s v="CA-2014-132010"/>
    <d v="2014-10-13T00:00:00"/>
    <d v="2014-10-15T00:00:00"/>
    <s v="First Class"/>
    <s v="MA-17995"/>
    <s v="Michelle Arnett"/>
    <s v="Home Office"/>
    <s v="United States"/>
    <x v="102"/>
    <x v="17"/>
    <n v="23223"/>
    <s v="South"/>
    <s v="OFF-ST-10003641"/>
    <s v="Office Supplies"/>
    <s v="Storage"/>
    <s v="Space Solutions Industrial Galvanized Steel Shelving."/>
    <x v="5763"/>
    <n v="4"/>
    <n v="0"/>
    <n v="6.3040000000000305"/>
  </r>
  <r>
    <n v="9114"/>
    <s v="CA-2014-132010"/>
    <d v="2014-10-13T00:00:00"/>
    <d v="2014-10-15T00:00:00"/>
    <s v="First Class"/>
    <s v="MA-17995"/>
    <s v="Michelle Arnett"/>
    <s v="Home Office"/>
    <s v="United States"/>
    <x v="102"/>
    <x v="17"/>
    <n v="23223"/>
    <s v="South"/>
    <s v="OFF-BI-10002432"/>
    <s v="Office Supplies"/>
    <s v="Binders"/>
    <s v="Wilson Jones Standard D-Ring Binders"/>
    <x v="5764"/>
    <n v="3"/>
    <n v="0"/>
    <n v="7.1345999999999989"/>
  </r>
  <r>
    <n v="9115"/>
    <s v="CA-2016-135461"/>
    <d v="2016-02-07T00:00:00"/>
    <d v="2016-02-10T00:00:00"/>
    <s v="Second Class"/>
    <s v="EB-13975"/>
    <s v="Erica Bern"/>
    <s v="Corporate"/>
    <s v="United States"/>
    <x v="1"/>
    <x v="1"/>
    <n v="90049"/>
    <s v="West"/>
    <s v="TEC-PH-10004094"/>
    <s v="Technology"/>
    <s v="Phones"/>
    <s v="Motorola L703CM"/>
    <x v="4723"/>
    <n v="5"/>
    <n v="0.2"/>
    <n v="38.997500000000002"/>
  </r>
  <r>
    <n v="9116"/>
    <s v="CA-2017-153045"/>
    <d v="2017-01-19T00:00:00"/>
    <d v="2017-01-24T00:00:00"/>
    <s v="Second Class"/>
    <s v="NS-18505"/>
    <s v="Neola Schneider"/>
    <s v="Consumer"/>
    <s v="United States"/>
    <x v="10"/>
    <x v="9"/>
    <n v="19140"/>
    <s v="East"/>
    <s v="TEC-PH-10001817"/>
    <s v="Technology"/>
    <s v="Phones"/>
    <s v="Wilson Electronics DB Pro Signal Booster"/>
    <x v="5765"/>
    <n v="2"/>
    <n v="0.4"/>
    <n v="-93.079999999999984"/>
  </r>
  <r>
    <n v="9117"/>
    <s v="CA-2017-153045"/>
    <d v="2017-01-19T00:00:00"/>
    <d v="2017-01-24T00:00:00"/>
    <s v="Second Class"/>
    <s v="NS-18505"/>
    <s v="Neola Schneider"/>
    <s v="Consumer"/>
    <s v="United States"/>
    <x v="10"/>
    <x v="9"/>
    <n v="19140"/>
    <s v="East"/>
    <s v="FUR-FU-10002759"/>
    <s v="Furniture"/>
    <s v="Furnishings"/>
    <s v="12-1/2 Diameter Round Wall Clock"/>
    <x v="1318"/>
    <n v="2"/>
    <n v="0.2"/>
    <n v="6.3935999999999993"/>
  </r>
  <r>
    <n v="9118"/>
    <s v="CA-2017-153045"/>
    <d v="2017-01-19T00:00:00"/>
    <d v="2017-01-24T00:00:00"/>
    <s v="Second Class"/>
    <s v="NS-18505"/>
    <s v="Neola Schneider"/>
    <s v="Consumer"/>
    <s v="United States"/>
    <x v="10"/>
    <x v="9"/>
    <n v="19140"/>
    <s v="East"/>
    <s v="FUR-CH-10000309"/>
    <s v="Furniture"/>
    <s v="Chairs"/>
    <s v="Global Comet Stacking Arm Chair"/>
    <x v="5052"/>
    <n v="3"/>
    <n v="0.3"/>
    <n v="-63.376499999999965"/>
  </r>
  <r>
    <n v="9119"/>
    <s v="CA-2017-153045"/>
    <d v="2017-01-19T00:00:00"/>
    <d v="2017-01-24T00:00:00"/>
    <s v="Second Class"/>
    <s v="NS-18505"/>
    <s v="Neola Schneider"/>
    <s v="Consumer"/>
    <s v="United States"/>
    <x v="10"/>
    <x v="9"/>
    <n v="19140"/>
    <s v="East"/>
    <s v="OFF-PA-10003673"/>
    <s v="Office Supplies"/>
    <s v="Paper"/>
    <s v="Strathmore Photo Mount Cards"/>
    <x v="5766"/>
    <n v="4"/>
    <n v="0.2"/>
    <n v="7.0511999999999988"/>
  </r>
  <r>
    <n v="9120"/>
    <s v="US-2016-155971"/>
    <d v="2016-06-06T00:00:00"/>
    <d v="2016-06-12T00:00:00"/>
    <s v="Standard Class"/>
    <s v="RB-19795"/>
    <s v="Ross Baird"/>
    <s v="Home Office"/>
    <s v="United States"/>
    <x v="1"/>
    <x v="1"/>
    <n v="90036"/>
    <s v="West"/>
    <s v="OFF-LA-10000452"/>
    <s v="Office Supplies"/>
    <s v="Labels"/>
    <s v="Avery 488"/>
    <x v="424"/>
    <n v="7"/>
    <n v="0"/>
    <n v="10.584"/>
  </r>
  <r>
    <n v="9121"/>
    <s v="US-2016-155971"/>
    <d v="2016-06-06T00:00:00"/>
    <d v="2016-06-12T00:00:00"/>
    <s v="Standard Class"/>
    <s v="RB-19795"/>
    <s v="Ross Baird"/>
    <s v="Home Office"/>
    <s v="United States"/>
    <x v="1"/>
    <x v="1"/>
    <n v="90036"/>
    <s v="West"/>
    <s v="OFF-PA-10000210"/>
    <s v="Office Supplies"/>
    <s v="Paper"/>
    <s v="Xerox Blank Computer Paper"/>
    <x v="3421"/>
    <n v="5"/>
    <n v="0"/>
    <n v="46.952999999999996"/>
  </r>
  <r>
    <n v="9122"/>
    <s v="CA-2017-122007"/>
    <d v="2017-03-18T00:00:00"/>
    <d v="2017-03-20T00:00:00"/>
    <s v="Second Class"/>
    <s v="JK-15325"/>
    <s v="Jason Klamczynski"/>
    <s v="Corporate"/>
    <s v="United States"/>
    <x v="1"/>
    <x v="1"/>
    <n v="90032"/>
    <s v="West"/>
    <s v="OFF-AP-10000358"/>
    <s v="Office Supplies"/>
    <s v="Appliances"/>
    <s v="Fellowes Basic Home/Office Series Surge Protectors"/>
    <x v="1779"/>
    <n v="7"/>
    <n v="0"/>
    <n v="26.349399999999992"/>
  </r>
  <r>
    <n v="9123"/>
    <s v="CA-2017-162250"/>
    <d v="2017-11-24T00:00:00"/>
    <d v="2017-11-24T00:00:00"/>
    <s v="Same Day"/>
    <s v="PR-18880"/>
    <s v="Patrick Ryan"/>
    <s v="Consumer"/>
    <s v="United States"/>
    <x v="8"/>
    <x v="1"/>
    <n v="94109"/>
    <s v="West"/>
    <s v="OFF-PA-10002137"/>
    <s v="Office Supplies"/>
    <s v="Paper"/>
    <s v="Southworth 100% Résumé Paper, 24lb."/>
    <x v="4034"/>
    <n v="1"/>
    <n v="0"/>
    <n v="3.5009999999999994"/>
  </r>
  <r>
    <n v="9124"/>
    <s v="US-2016-158288"/>
    <d v="2016-11-26T00:00:00"/>
    <d v="2016-11-28T00:00:00"/>
    <s v="Second Class"/>
    <s v="EH-13945"/>
    <s v="Eric Hoffmann"/>
    <s v="Consumer"/>
    <s v="United States"/>
    <x v="10"/>
    <x v="9"/>
    <n v="19120"/>
    <s v="East"/>
    <s v="OFF-BI-10003364"/>
    <s v="Office Supplies"/>
    <s v="Binders"/>
    <s v="Binding Machine Supplies"/>
    <x v="5767"/>
    <n v="9"/>
    <n v="0.7"/>
    <n v="-57.75660000000002"/>
  </r>
  <r>
    <n v="9125"/>
    <s v="CA-2016-128916"/>
    <d v="2016-08-18T00:00:00"/>
    <d v="2016-08-20T00:00:00"/>
    <s v="Second Class"/>
    <s v="MA-17560"/>
    <s v="Matt Abelman"/>
    <s v="Home Office"/>
    <s v="United States"/>
    <x v="12"/>
    <x v="5"/>
    <n v="77070"/>
    <s v="Central"/>
    <s v="FUR-FU-10001940"/>
    <s v="Furniture"/>
    <s v="Furnishings"/>
    <s v="Staple-based wall hangings"/>
    <x v="1250"/>
    <n v="3"/>
    <n v="0.6"/>
    <n v="-3.8207999999999984"/>
  </r>
  <r>
    <n v="9126"/>
    <s v="CA-2016-128916"/>
    <d v="2016-08-18T00:00:00"/>
    <d v="2016-08-20T00:00:00"/>
    <s v="Second Class"/>
    <s v="MA-17560"/>
    <s v="Matt Abelman"/>
    <s v="Home Office"/>
    <s v="United States"/>
    <x v="12"/>
    <x v="5"/>
    <n v="77070"/>
    <s v="Central"/>
    <s v="FUR-FU-10000320"/>
    <s v="Furniture"/>
    <s v="Furnishings"/>
    <s v="OIC Stacking Trays"/>
    <x v="758"/>
    <n v="4"/>
    <n v="0.6"/>
    <n v="-2.1375999999999991"/>
  </r>
  <r>
    <n v="9127"/>
    <s v="CA-2015-157028"/>
    <d v="2015-11-28T00:00:00"/>
    <d v="2015-12-03T00:00:00"/>
    <s v="Standard Class"/>
    <s v="MA-17995"/>
    <s v="Michelle Arnett"/>
    <s v="Home Office"/>
    <s v="United States"/>
    <x v="324"/>
    <x v="27"/>
    <n v="88001"/>
    <s v="West"/>
    <s v="OFF-AR-10004441"/>
    <s v="Office Supplies"/>
    <s v="Art"/>
    <s v="BIC Brite Liner Highlighters"/>
    <x v="5768"/>
    <n v="2"/>
    <n v="0"/>
    <n v="3.4775999999999998"/>
  </r>
  <r>
    <n v="9128"/>
    <s v="CA-2017-112473"/>
    <d v="2017-05-25T00:00:00"/>
    <d v="2017-06-01T00:00:00"/>
    <s v="Standard Class"/>
    <s v="JL-15505"/>
    <s v="Jeremy Lonsdale"/>
    <s v="Consumer"/>
    <s v="United States"/>
    <x v="12"/>
    <x v="5"/>
    <n v="77070"/>
    <s v="Central"/>
    <s v="OFF-ST-10002182"/>
    <s v="Office Supplies"/>
    <s v="Storage"/>
    <s v="Iris 3-Drawer Stacking Bin, Black"/>
    <x v="5769"/>
    <n v="3"/>
    <n v="0.2"/>
    <n v="-11.2806"/>
  </r>
  <r>
    <n v="9129"/>
    <s v="US-2017-147655"/>
    <d v="2017-09-04T00:00:00"/>
    <d v="2017-09-05T00:00:00"/>
    <s v="First Class"/>
    <s v="AS-10045"/>
    <s v="Aaron Smayling"/>
    <s v="Corporate"/>
    <s v="United States"/>
    <x v="252"/>
    <x v="21"/>
    <n v="97756"/>
    <s v="West"/>
    <s v="OFF-BI-10002931"/>
    <s v="Office Supplies"/>
    <s v="Binders"/>
    <s v="Avery Trapezoid Extra Heavy Duty 4&quot; Binders"/>
    <x v="5770"/>
    <n v="7"/>
    <n v="0.7"/>
    <n v="-58.71599999999998"/>
  </r>
  <r>
    <n v="9130"/>
    <s v="CA-2016-130911"/>
    <d v="2016-03-24T00:00:00"/>
    <d v="2016-03-26T00:00:00"/>
    <s v="Second Class"/>
    <s v="DC-12850"/>
    <s v="Dan Campbell"/>
    <s v="Consumer"/>
    <s v="United States"/>
    <x v="138"/>
    <x v="24"/>
    <n v="44105"/>
    <s v="East"/>
    <s v="FUR-BO-10004357"/>
    <s v="Furniture"/>
    <s v="Bookcases"/>
    <s v="O'Sullivan Living Dimensions 3-Shelf Bookcases"/>
    <x v="5771"/>
    <n v="3"/>
    <n v="0.5"/>
    <n v="-241.17600000000002"/>
  </r>
  <r>
    <n v="9131"/>
    <s v="CA-2016-130911"/>
    <d v="2016-03-24T00:00:00"/>
    <d v="2016-03-26T00:00:00"/>
    <s v="Second Class"/>
    <s v="DC-12850"/>
    <s v="Dan Campbell"/>
    <s v="Consumer"/>
    <s v="United States"/>
    <x v="138"/>
    <x v="24"/>
    <n v="44105"/>
    <s v="East"/>
    <s v="OFF-AR-10000475"/>
    <s v="Office Supplies"/>
    <s v="Art"/>
    <s v="Hunt BOSTON Vista Battery-Operated Pencil Sharpener, Black"/>
    <x v="4067"/>
    <n v="2"/>
    <n v="0.2"/>
    <n v="1.6324000000000014"/>
  </r>
  <r>
    <n v="9132"/>
    <s v="CA-2017-100055"/>
    <d v="2017-05-28T00:00:00"/>
    <d v="2017-06-01T00:00:00"/>
    <s v="Standard Class"/>
    <s v="MD-17860"/>
    <s v="Michael Dominguez"/>
    <s v="Corporate"/>
    <s v="United States"/>
    <x v="517"/>
    <x v="39"/>
    <n v="20707"/>
    <s v="East"/>
    <s v="FUR-FU-10001473"/>
    <s v="Furniture"/>
    <s v="Furnishings"/>
    <s v="DAX Wood Document Frame"/>
    <x v="1302"/>
    <n v="2"/>
    <n v="0"/>
    <n v="9.8856000000000002"/>
  </r>
  <r>
    <n v="9133"/>
    <s v="CA-2017-100055"/>
    <d v="2017-05-28T00:00:00"/>
    <d v="2017-06-01T00:00:00"/>
    <s v="Standard Class"/>
    <s v="MD-17860"/>
    <s v="Michael Dominguez"/>
    <s v="Corporate"/>
    <s v="United States"/>
    <x v="517"/>
    <x v="39"/>
    <n v="20707"/>
    <s v="East"/>
    <s v="OFF-AP-10001469"/>
    <s v="Office Supplies"/>
    <s v="Appliances"/>
    <s v="Fellowes 8 Outlet Superior Workstation Surge Protector"/>
    <x v="5772"/>
    <n v="3"/>
    <n v="0"/>
    <n v="36.287699999999987"/>
  </r>
  <r>
    <n v="9134"/>
    <s v="CA-2015-157805"/>
    <d v="2015-08-31T00:00:00"/>
    <d v="2015-09-04T00:00:00"/>
    <s v="Standard Class"/>
    <s v="RH-19510"/>
    <s v="Rick Huthwaite"/>
    <s v="Home Office"/>
    <s v="United States"/>
    <x v="70"/>
    <x v="1"/>
    <n v="92037"/>
    <s v="West"/>
    <s v="TEC-PH-10004447"/>
    <s v="Technology"/>
    <s v="Phones"/>
    <s v="Toshiba IPT2010-SD IP Telephone"/>
    <x v="5773"/>
    <n v="5"/>
    <n v="0.2"/>
    <n v="41.697000000000003"/>
  </r>
  <r>
    <n v="9135"/>
    <s v="CA-2016-124254"/>
    <d v="2016-04-12T00:00:00"/>
    <d v="2016-04-17T00:00:00"/>
    <s v="Standard Class"/>
    <s v="TB-21175"/>
    <s v="Thomas Boland"/>
    <s v="Corporate"/>
    <s v="United States"/>
    <x v="481"/>
    <x v="3"/>
    <n v="27893"/>
    <s v="South"/>
    <s v="OFF-ST-10001469"/>
    <s v="Office Supplies"/>
    <s v="Storage"/>
    <s v="Fellowes Bankers Box Recycled Super Stor/Drawer"/>
    <x v="5222"/>
    <n v="3"/>
    <n v="0.2"/>
    <n v="-22.671600000000005"/>
  </r>
  <r>
    <n v="9136"/>
    <s v="CA-2016-124254"/>
    <d v="2016-04-12T00:00:00"/>
    <d v="2016-04-17T00:00:00"/>
    <s v="Standard Class"/>
    <s v="TB-21175"/>
    <s v="Thomas Boland"/>
    <s v="Corporate"/>
    <s v="United States"/>
    <x v="481"/>
    <x v="3"/>
    <n v="27893"/>
    <s v="South"/>
    <s v="OFF-ST-10000060"/>
    <s v="Office Supplies"/>
    <s v="Storage"/>
    <s v="Fellowes Bankers Box Staxonsteel Drawer File/Stacking System"/>
    <x v="5774"/>
    <n v="1"/>
    <n v="0.2"/>
    <n v="-5.1983999999999995"/>
  </r>
  <r>
    <n v="9137"/>
    <s v="CA-2016-124254"/>
    <d v="2016-04-12T00:00:00"/>
    <d v="2016-04-17T00:00:00"/>
    <s v="Standard Class"/>
    <s v="TB-21175"/>
    <s v="Thomas Boland"/>
    <s v="Corporate"/>
    <s v="United States"/>
    <x v="481"/>
    <x v="3"/>
    <n v="27893"/>
    <s v="South"/>
    <s v="OFF-PA-10000807"/>
    <s v="Office Supplies"/>
    <s v="Paper"/>
    <s v="TOPS &quot;Important Message&quot; Pads, Canary, 4-1/4 x 5-1/2, 50 Sheets per Pad"/>
    <x v="1518"/>
    <n v="3"/>
    <n v="0.2"/>
    <n v="3.4668000000000001"/>
  </r>
  <r>
    <n v="9138"/>
    <s v="CA-2014-123400"/>
    <d v="2014-02-02T00:00:00"/>
    <d v="2014-02-09T00:00:00"/>
    <s v="Standard Class"/>
    <s v="EB-13930"/>
    <s v="Eric Barreto"/>
    <s v="Consumer"/>
    <s v="United States"/>
    <x v="84"/>
    <x v="2"/>
    <n v="33710"/>
    <s v="South"/>
    <s v="OFF-BI-10000666"/>
    <s v="Office Supplies"/>
    <s v="Binders"/>
    <s v="Surelock Post Binders"/>
    <x v="5775"/>
    <n v="2"/>
    <n v="0.7"/>
    <n v="-12.224"/>
  </r>
  <r>
    <n v="9139"/>
    <s v="CA-2014-123400"/>
    <d v="2014-02-02T00:00:00"/>
    <d v="2014-02-09T00:00:00"/>
    <s v="Standard Class"/>
    <s v="EB-13930"/>
    <s v="Eric Barreto"/>
    <s v="Consumer"/>
    <s v="United States"/>
    <x v="84"/>
    <x v="2"/>
    <n v="33710"/>
    <s v="South"/>
    <s v="TEC-PH-10002890"/>
    <s v="Technology"/>
    <s v="Phones"/>
    <s v="AT&amp;T 17929 Lendline Telephone"/>
    <x v="2171"/>
    <n v="5"/>
    <n v="0.2"/>
    <n v="13.571999999999996"/>
  </r>
  <r>
    <n v="9140"/>
    <s v="CA-2014-106971"/>
    <d v="2014-09-02T00:00:00"/>
    <d v="2014-09-08T00:00:00"/>
    <s v="Standard Class"/>
    <s v="BM-11785"/>
    <s v="Bryan Mills"/>
    <s v="Consumer"/>
    <s v="United States"/>
    <x v="452"/>
    <x v="10"/>
    <n v="60089"/>
    <s v="Central"/>
    <s v="TEC-AC-10000844"/>
    <s v="Technology"/>
    <s v="Accessories"/>
    <s v="Logitech Gaming G510s - Keyboard"/>
    <x v="5519"/>
    <n v="7"/>
    <n v="0.2"/>
    <n v="95.188799999999972"/>
  </r>
  <r>
    <n v="9141"/>
    <s v="CA-2017-123029"/>
    <d v="2017-09-30T00:00:00"/>
    <d v="2017-10-02T00:00:00"/>
    <s v="Second Class"/>
    <s v="BT-11530"/>
    <s v="Bradley Talbott"/>
    <s v="Home Office"/>
    <s v="United States"/>
    <x v="1"/>
    <x v="1"/>
    <n v="90049"/>
    <s v="West"/>
    <s v="TEC-AC-10002402"/>
    <s v="Technology"/>
    <s v="Accessories"/>
    <s v="Razer Kraken PRO Over Ear PC and Music Headset"/>
    <x v="460"/>
    <n v="2"/>
    <n v="0"/>
    <n v="47.993999999999986"/>
  </r>
  <r>
    <n v="9142"/>
    <s v="CA-2016-139409"/>
    <d v="2016-09-05T00:00:00"/>
    <d v="2016-09-07T00:00:00"/>
    <s v="First Class"/>
    <s v="FW-14395"/>
    <s v="Fred Wasserman"/>
    <s v="Corporate"/>
    <s v="United States"/>
    <x v="20"/>
    <x v="15"/>
    <n v="10011"/>
    <s v="East"/>
    <s v="TEC-PH-10003988"/>
    <s v="Technology"/>
    <s v="Phones"/>
    <s v="LF Elite 3D Dazzle Designer Hard Case Cover, Lf Stylus Pen and Wiper For Apple Iphone 5c Mini Lite"/>
    <x v="3582"/>
    <n v="4"/>
    <n v="0"/>
    <n v="12.208000000000002"/>
  </r>
  <r>
    <n v="9143"/>
    <s v="US-2017-166688"/>
    <d v="2017-05-20T00:00:00"/>
    <d v="2017-05-26T00:00:00"/>
    <s v="Standard Class"/>
    <s v="RD-19480"/>
    <s v="Rick Duston"/>
    <s v="Consumer"/>
    <s v="United States"/>
    <x v="98"/>
    <x v="33"/>
    <n v="89115"/>
    <s v="West"/>
    <s v="OFF-BI-10004040"/>
    <s v="Office Supplies"/>
    <s v="Binders"/>
    <s v="Wilson Jones Impact Binders"/>
    <x v="1838"/>
    <n v="2"/>
    <n v="0.2"/>
    <n v="3.0043999999999995"/>
  </r>
  <r>
    <n v="9144"/>
    <s v="US-2017-166688"/>
    <d v="2017-05-20T00:00:00"/>
    <d v="2017-05-26T00:00:00"/>
    <s v="Standard Class"/>
    <s v="RD-19480"/>
    <s v="Rick Duston"/>
    <s v="Consumer"/>
    <s v="United States"/>
    <x v="98"/>
    <x v="33"/>
    <n v="89115"/>
    <s v="West"/>
    <s v="TEC-PH-10004094"/>
    <s v="Technology"/>
    <s v="Phones"/>
    <s v="Motorola L703CM"/>
    <x v="5776"/>
    <n v="9"/>
    <n v="0.2"/>
    <n v="70.195499999999981"/>
  </r>
  <r>
    <n v="9145"/>
    <s v="US-2017-166688"/>
    <d v="2017-05-20T00:00:00"/>
    <d v="2017-05-26T00:00:00"/>
    <s v="Standard Class"/>
    <s v="RD-19480"/>
    <s v="Rick Duston"/>
    <s v="Consumer"/>
    <s v="United States"/>
    <x v="98"/>
    <x v="33"/>
    <n v="89115"/>
    <s v="West"/>
    <s v="OFF-AP-10000358"/>
    <s v="Office Supplies"/>
    <s v="Appliances"/>
    <s v="Fellowes Basic Home/Office Series Surge Protectors"/>
    <x v="5777"/>
    <n v="5"/>
    <n v="0"/>
    <n v="18.820999999999994"/>
  </r>
  <r>
    <n v="9146"/>
    <s v="CA-2015-126970"/>
    <d v="2015-09-20T00:00:00"/>
    <d v="2015-09-24T00:00:00"/>
    <s v="Standard Class"/>
    <s v="TP-21130"/>
    <s v="Theone Pippenger"/>
    <s v="Consumer"/>
    <s v="United States"/>
    <x v="14"/>
    <x v="10"/>
    <n v="60540"/>
    <s v="Central"/>
    <s v="OFF-BI-10000138"/>
    <s v="Office Supplies"/>
    <s v="Binders"/>
    <s v="Acco Translucent Poly Ring Binders"/>
    <x v="5778"/>
    <n v="3"/>
    <n v="0.8"/>
    <n v="-4.492799999999999"/>
  </r>
  <r>
    <n v="9147"/>
    <s v="US-2016-165505"/>
    <d v="2016-01-23T00:00:00"/>
    <d v="2016-01-27T00:00:00"/>
    <s v="Standard Class"/>
    <s v="CB-12535"/>
    <s v="Claudia Bergmann"/>
    <s v="Corporate"/>
    <s v="United States"/>
    <x v="140"/>
    <x v="42"/>
    <s v="05408"/>
    <s v="East"/>
    <s v="TEC-AC-10002926"/>
    <s v="Technology"/>
    <s v="Accessories"/>
    <s v="Logitech Wireless Marathon Mouse M705"/>
    <x v="2622"/>
    <n v="2"/>
    <n v="0"/>
    <n v="42.991400000000006"/>
  </r>
  <r>
    <n v="9148"/>
    <s v="US-2016-165505"/>
    <d v="2016-01-23T00:00:00"/>
    <d v="2016-01-27T00:00:00"/>
    <s v="Standard Class"/>
    <s v="CB-12535"/>
    <s v="Claudia Bergmann"/>
    <s v="Corporate"/>
    <s v="United States"/>
    <x v="140"/>
    <x v="42"/>
    <s v="05408"/>
    <s v="East"/>
    <s v="OFF-AR-10003477"/>
    <s v="Office Supplies"/>
    <s v="Art"/>
    <s v="4009 Highlighters"/>
    <x v="5779"/>
    <n v="6"/>
    <n v="0"/>
    <n v="2.7336"/>
  </r>
  <r>
    <n v="9149"/>
    <s v="US-2016-165505"/>
    <d v="2016-01-23T00:00:00"/>
    <d v="2016-01-27T00:00:00"/>
    <s v="Standard Class"/>
    <s v="CB-12535"/>
    <s v="Claudia Bergmann"/>
    <s v="Corporate"/>
    <s v="United States"/>
    <x v="140"/>
    <x v="42"/>
    <s v="05408"/>
    <s v="East"/>
    <s v="OFF-ST-10001526"/>
    <s v="Office Supplies"/>
    <s v="Storage"/>
    <s v="Iceberg Mobile Mega Data/Printer Cart "/>
    <x v="5780"/>
    <n v="13"/>
    <n v="0"/>
    <n v="406.71539999999993"/>
  </r>
  <r>
    <n v="9150"/>
    <s v="US-2014-157070"/>
    <d v="2014-06-01T00:00:00"/>
    <d v="2014-06-06T00:00:00"/>
    <s v="Standard Class"/>
    <s v="QJ-19255"/>
    <s v="Quincy Jones"/>
    <s v="Corporate"/>
    <s v="United States"/>
    <x v="66"/>
    <x v="12"/>
    <n v="48234"/>
    <s v="Central"/>
    <s v="OFF-BI-10001765"/>
    <s v="Office Supplies"/>
    <s v="Binders"/>
    <s v="Wilson Jones Heavy-Duty Casebound Ring Binders with Metal Hinges"/>
    <x v="5781"/>
    <n v="4"/>
    <n v="0"/>
    <n v="66.508799999999994"/>
  </r>
  <r>
    <n v="9151"/>
    <s v="US-2014-157070"/>
    <d v="2014-06-01T00:00:00"/>
    <d v="2014-06-06T00:00:00"/>
    <s v="Standard Class"/>
    <s v="QJ-19255"/>
    <s v="Quincy Jones"/>
    <s v="Corporate"/>
    <s v="United States"/>
    <x v="66"/>
    <x v="12"/>
    <n v="48234"/>
    <s v="Central"/>
    <s v="OFF-AP-10004859"/>
    <s v="Office Supplies"/>
    <s v="Appliances"/>
    <s v="Acco 6 Outlet Guardian Premium Surge Suppressor"/>
    <x v="5782"/>
    <n v="5"/>
    <n v="0.1"/>
    <n v="12.376000000000001"/>
  </r>
  <r>
    <n v="9152"/>
    <s v="US-2015-106873"/>
    <d v="2015-09-24T00:00:00"/>
    <d v="2015-09-29T00:00:00"/>
    <s v="Second Class"/>
    <s v="KM-16720"/>
    <s v="Kunst Miller"/>
    <s v="Consumer"/>
    <s v="United States"/>
    <x v="418"/>
    <x v="16"/>
    <n v="85323"/>
    <s v="West"/>
    <s v="OFF-AR-10003179"/>
    <s v="Office Supplies"/>
    <s v="Art"/>
    <s v="Dixon Ticonderoga Core-Lock Colored Pencils"/>
    <x v="4769"/>
    <n v="2"/>
    <n v="0.2"/>
    <n v="2.3685999999999989"/>
  </r>
  <r>
    <n v="9153"/>
    <s v="US-2015-106873"/>
    <d v="2015-09-24T00:00:00"/>
    <d v="2015-09-29T00:00:00"/>
    <s v="Second Class"/>
    <s v="KM-16720"/>
    <s v="Kunst Miller"/>
    <s v="Consumer"/>
    <s v="United States"/>
    <x v="418"/>
    <x v="16"/>
    <n v="85323"/>
    <s v="West"/>
    <s v="TEC-AC-10002345"/>
    <s v="Technology"/>
    <s v="Accessories"/>
    <s v="HP Standard 104 key PS/2 Keyboard"/>
    <x v="5783"/>
    <n v="2"/>
    <n v="0.2"/>
    <n v="1.4499999999999993"/>
  </r>
  <r>
    <n v="9154"/>
    <s v="US-2015-106873"/>
    <d v="2015-09-24T00:00:00"/>
    <d v="2015-09-29T00:00:00"/>
    <s v="Second Class"/>
    <s v="KM-16720"/>
    <s v="Kunst Miller"/>
    <s v="Consumer"/>
    <s v="United States"/>
    <x v="418"/>
    <x v="16"/>
    <n v="85323"/>
    <s v="West"/>
    <s v="OFF-AR-10001246"/>
    <s v="Office Supplies"/>
    <s v="Art"/>
    <s v="Newell 317"/>
    <x v="2309"/>
    <n v="7"/>
    <n v="0.2"/>
    <n v="1.852199999999999"/>
  </r>
  <r>
    <n v="9155"/>
    <s v="CA-2016-132990"/>
    <d v="2016-08-01T00:00:00"/>
    <d v="2016-08-03T00:00:00"/>
    <s v="Second Class"/>
    <s v="KM-16660"/>
    <s v="Khloe Miller"/>
    <s v="Consumer"/>
    <s v="United States"/>
    <x v="10"/>
    <x v="9"/>
    <n v="19140"/>
    <s v="East"/>
    <s v="FUR-FU-10004864"/>
    <s v="Furniture"/>
    <s v="Furnishings"/>
    <s v="Eldon 500 Class Desk Accessories"/>
    <x v="5784"/>
    <n v="2"/>
    <n v="0.2"/>
    <n v="3.1382000000000003"/>
  </r>
  <r>
    <n v="9156"/>
    <s v="CA-2014-102645"/>
    <d v="2014-01-23T00:00:00"/>
    <d v="2014-01-28T00:00:00"/>
    <s v="Standard Class"/>
    <s v="IM-15055"/>
    <s v="Ionia McGrath"/>
    <s v="Consumer"/>
    <s v="United States"/>
    <x v="98"/>
    <x v="33"/>
    <n v="89115"/>
    <s v="West"/>
    <s v="OFF-PA-10001804"/>
    <s v="Office Supplies"/>
    <s v="Paper"/>
    <s v="Xerox 195"/>
    <x v="1598"/>
    <n v="6"/>
    <n v="0"/>
    <n v="19.238399999999999"/>
  </r>
  <r>
    <n v="9157"/>
    <s v="CA-2014-134215"/>
    <d v="2014-08-04T00:00:00"/>
    <d v="2014-08-08T00:00:00"/>
    <s v="Standard Class"/>
    <s v="ML-17395"/>
    <s v="Marina Lichtenstein"/>
    <s v="Corporate"/>
    <s v="United States"/>
    <x v="294"/>
    <x v="43"/>
    <n v="4401"/>
    <s v="East"/>
    <s v="OFF-AP-10001271"/>
    <s v="Office Supplies"/>
    <s v="Appliances"/>
    <s v="Eureka The Boss Cordless Rechargeable Stick Vac"/>
    <x v="5785"/>
    <n v="2"/>
    <n v="0"/>
    <n v="27.529200000000003"/>
  </r>
  <r>
    <n v="9158"/>
    <s v="CA-2014-134215"/>
    <d v="2014-08-04T00:00:00"/>
    <d v="2014-08-08T00:00:00"/>
    <s v="Standard Class"/>
    <s v="ML-17395"/>
    <s v="Marina Lichtenstein"/>
    <s v="Corporate"/>
    <s v="United States"/>
    <x v="294"/>
    <x v="43"/>
    <n v="4401"/>
    <s v="East"/>
    <s v="OFF-PA-10004353"/>
    <s v="Office Supplies"/>
    <s v="Paper"/>
    <s v="Southworth 25% Cotton Premium Laser Paper and Envelopes"/>
    <x v="5786"/>
    <n v="13"/>
    <n v="0"/>
    <n v="124.6752"/>
  </r>
  <r>
    <n v="9159"/>
    <s v="CA-2014-134215"/>
    <d v="2014-08-04T00:00:00"/>
    <d v="2014-08-08T00:00:00"/>
    <s v="Standard Class"/>
    <s v="ML-17395"/>
    <s v="Marina Lichtenstein"/>
    <s v="Corporate"/>
    <s v="United States"/>
    <x v="294"/>
    <x v="43"/>
    <n v="4401"/>
    <s v="East"/>
    <s v="TEC-AC-10002473"/>
    <s v="Technology"/>
    <s v="Accessories"/>
    <s v="Maxell 4.7GB DVD-R"/>
    <x v="5787"/>
    <n v="9"/>
    <n v="0"/>
    <n v="104.7222"/>
  </r>
  <r>
    <n v="9160"/>
    <s v="CA-2016-118934"/>
    <d v="2016-08-09T00:00:00"/>
    <d v="2016-08-14T00:00:00"/>
    <s v="Standard Class"/>
    <s v="GH-14410"/>
    <s v="Gary Hansen"/>
    <s v="Home Office"/>
    <s v="United States"/>
    <x v="469"/>
    <x v="18"/>
    <n v="37075"/>
    <s v="South"/>
    <s v="OFF-BI-10003314"/>
    <s v="Office Supplies"/>
    <s v="Binders"/>
    <s v="Tuff Stuff Recycled Round Ring Binders"/>
    <x v="5788"/>
    <n v="3"/>
    <n v="0.7"/>
    <n v="-3.0366"/>
  </r>
  <r>
    <n v="9161"/>
    <s v="CA-2016-118934"/>
    <d v="2016-08-09T00:00:00"/>
    <d v="2016-08-14T00:00:00"/>
    <s v="Standard Class"/>
    <s v="GH-14410"/>
    <s v="Gary Hansen"/>
    <s v="Home Office"/>
    <s v="United States"/>
    <x v="469"/>
    <x v="18"/>
    <n v="37075"/>
    <s v="South"/>
    <s v="OFF-BI-10004465"/>
    <s v="Office Supplies"/>
    <s v="Binders"/>
    <s v="Avery Durable Slant Ring Binders"/>
    <x v="5789"/>
    <n v="5"/>
    <n v="0.7"/>
    <n v="-7.9199999999999982"/>
  </r>
  <r>
    <n v="9162"/>
    <s v="CA-2016-160108"/>
    <d v="2016-12-08T00:00:00"/>
    <d v="2016-12-12T00:00:00"/>
    <s v="Standard Class"/>
    <s v="AG-10900"/>
    <s v="Arthur Gainer"/>
    <s v="Consumer"/>
    <s v="United States"/>
    <x v="342"/>
    <x v="6"/>
    <n v="54703"/>
    <s v="Central"/>
    <s v="FUR-BO-10003450"/>
    <s v="Furniture"/>
    <s v="Bookcases"/>
    <s v="Bush Westfield Collection Bookcases, Dark Cherry Finish"/>
    <x v="5790"/>
    <n v="7"/>
    <n v="0"/>
    <n v="32.46879999999998"/>
  </r>
  <r>
    <n v="9163"/>
    <s v="CA-2016-160108"/>
    <d v="2016-12-08T00:00:00"/>
    <d v="2016-12-12T00:00:00"/>
    <s v="Standard Class"/>
    <s v="AG-10900"/>
    <s v="Arthur Gainer"/>
    <s v="Consumer"/>
    <s v="United States"/>
    <x v="342"/>
    <x v="6"/>
    <n v="54703"/>
    <s v="Central"/>
    <s v="FUR-CH-10002335"/>
    <s v="Furniture"/>
    <s v="Chairs"/>
    <s v="Hon GuestStacker Chair"/>
    <x v="5791"/>
    <n v="3"/>
    <n v="0"/>
    <n v="176.80260000000001"/>
  </r>
  <r>
    <n v="9164"/>
    <s v="CA-2015-164007"/>
    <d v="2015-06-08T00:00:00"/>
    <d v="2015-06-12T00:00:00"/>
    <s v="Standard Class"/>
    <s v="MG-17695"/>
    <s v="Maureen Gnade"/>
    <s v="Consumer"/>
    <s v="United States"/>
    <x v="22"/>
    <x v="10"/>
    <n v="60610"/>
    <s v="Central"/>
    <s v="TEC-AC-10003433"/>
    <s v="Technology"/>
    <s v="Accessories"/>
    <s v="Maxell 4.7GB DVD+R 5/Pack"/>
    <x v="480"/>
    <n v="3"/>
    <n v="0.2"/>
    <n v="0.74249999999999994"/>
  </r>
  <r>
    <n v="9165"/>
    <s v="CA-2015-164007"/>
    <d v="2015-06-08T00:00:00"/>
    <d v="2015-06-12T00:00:00"/>
    <s v="Standard Class"/>
    <s v="MG-17695"/>
    <s v="Maureen Gnade"/>
    <s v="Consumer"/>
    <s v="United States"/>
    <x v="22"/>
    <x v="10"/>
    <n v="60610"/>
    <s v="Central"/>
    <s v="OFF-AP-10003849"/>
    <s v="Office Supplies"/>
    <s v="Appliances"/>
    <s v="Hoover Shoulder Vac Commercial Portable Vacuum"/>
    <x v="5792"/>
    <n v="2"/>
    <n v="0.8"/>
    <n v="-393.60200000000009"/>
  </r>
  <r>
    <n v="9166"/>
    <s v="CA-2016-100300"/>
    <d v="2016-06-24T00:00:00"/>
    <d v="2016-06-26T00:00:00"/>
    <s v="Second Class"/>
    <s v="MJ-17740"/>
    <s v="Max Jones"/>
    <s v="Consumer"/>
    <s v="United States"/>
    <x v="70"/>
    <x v="1"/>
    <n v="92037"/>
    <s v="West"/>
    <s v="TEC-MA-10000984"/>
    <s v="Technology"/>
    <s v="Machines"/>
    <s v="Okidata MB760 Printer"/>
    <x v="5793"/>
    <n v="4"/>
    <n v="0.2"/>
    <n v="503.63999999999965"/>
  </r>
  <r>
    <n v="9167"/>
    <s v="CA-2016-100300"/>
    <d v="2016-06-24T00:00:00"/>
    <d v="2016-06-26T00:00:00"/>
    <s v="Second Class"/>
    <s v="MJ-17740"/>
    <s v="Max Jones"/>
    <s v="Consumer"/>
    <s v="United States"/>
    <x v="70"/>
    <x v="1"/>
    <n v="92037"/>
    <s v="West"/>
    <s v="OFF-PA-10000418"/>
    <s v="Office Supplies"/>
    <s v="Paper"/>
    <s v="Xerox 189"/>
    <x v="2840"/>
    <n v="1"/>
    <n v="0"/>
    <n v="50.327999999999996"/>
  </r>
  <r>
    <n v="9168"/>
    <s v="CA-2016-100300"/>
    <d v="2016-06-24T00:00:00"/>
    <d v="2016-06-26T00:00:00"/>
    <s v="Second Class"/>
    <s v="MJ-17740"/>
    <s v="Max Jones"/>
    <s v="Consumer"/>
    <s v="United States"/>
    <x v="70"/>
    <x v="1"/>
    <n v="92037"/>
    <s v="West"/>
    <s v="OFF-AP-10001242"/>
    <s v="Office Supplies"/>
    <s v="Appliances"/>
    <s v="APC 7 Outlet Network SurgeArrest Surge Protector"/>
    <x v="2624"/>
    <n v="3"/>
    <n v="0"/>
    <n v="72.431999999999988"/>
  </r>
  <r>
    <n v="9169"/>
    <s v="CA-2016-140571"/>
    <d v="2016-03-15T00:00:00"/>
    <d v="2016-03-19T00:00:00"/>
    <s v="Standard Class"/>
    <s v="SJ-20125"/>
    <s v="Sanjit Jacobs"/>
    <s v="Home Office"/>
    <s v="United States"/>
    <x v="25"/>
    <x v="35"/>
    <n v="39212"/>
    <s v="South"/>
    <s v="OFF-PA-10001954"/>
    <s v="Office Supplies"/>
    <s v="Paper"/>
    <s v="Xerox 1964"/>
    <x v="5794"/>
    <n v="14"/>
    <n v="0"/>
    <n v="147.08959999999999"/>
  </r>
  <r>
    <n v="9170"/>
    <s v="CA-2016-140571"/>
    <d v="2016-03-15T00:00:00"/>
    <d v="2016-03-19T00:00:00"/>
    <s v="Standard Class"/>
    <s v="SJ-20125"/>
    <s v="Sanjit Jacobs"/>
    <s v="Home Office"/>
    <s v="United States"/>
    <x v="25"/>
    <x v="35"/>
    <n v="39212"/>
    <s v="South"/>
    <s v="OFF-PA-10001954"/>
    <s v="Office Supplies"/>
    <s v="Paper"/>
    <s v="Xerox 1964"/>
    <x v="1846"/>
    <n v="2"/>
    <n v="0"/>
    <n v="21.012799999999999"/>
  </r>
  <r>
    <n v="9171"/>
    <s v="US-2016-155768"/>
    <d v="2016-12-01T00:00:00"/>
    <d v="2016-12-01T00:00:00"/>
    <s v="Same Day"/>
    <s v="LB-16795"/>
    <s v="Laurel Beltran"/>
    <s v="Home Office"/>
    <s v="United States"/>
    <x v="475"/>
    <x v="1"/>
    <n v="93030"/>
    <s v="West"/>
    <s v="FUR-FU-10000448"/>
    <s v="Furniture"/>
    <s v="Furnishings"/>
    <s v="Tenex Chairmats For Use With Carpeted Floors"/>
    <x v="5795"/>
    <n v="2"/>
    <n v="0"/>
    <n v="1.597999999999999"/>
  </r>
  <r>
    <n v="9172"/>
    <s v="US-2016-155768"/>
    <d v="2016-12-01T00:00:00"/>
    <d v="2016-12-01T00:00:00"/>
    <s v="Same Day"/>
    <s v="LB-16795"/>
    <s v="Laurel Beltran"/>
    <s v="Home Office"/>
    <s v="United States"/>
    <x v="475"/>
    <x v="1"/>
    <n v="93030"/>
    <s v="West"/>
    <s v="OFF-PA-10001357"/>
    <s v="Office Supplies"/>
    <s v="Paper"/>
    <s v="Xerox 1886"/>
    <x v="3642"/>
    <n v="1"/>
    <n v="0"/>
    <n v="22.991999999999997"/>
  </r>
  <r>
    <n v="9173"/>
    <s v="US-2016-155768"/>
    <d v="2016-12-01T00:00:00"/>
    <d v="2016-12-01T00:00:00"/>
    <s v="Same Day"/>
    <s v="LB-16795"/>
    <s v="Laurel Beltran"/>
    <s v="Home Office"/>
    <s v="United States"/>
    <x v="475"/>
    <x v="1"/>
    <n v="93030"/>
    <s v="West"/>
    <s v="OFF-ST-10002292"/>
    <s v="Office Supplies"/>
    <s v="Storage"/>
    <s v="Sauder Facets Collection Locker/File Cabinet, Sky Alder Finish"/>
    <x v="5796"/>
    <n v="3"/>
    <n v="0"/>
    <n v="222.58799999999991"/>
  </r>
  <r>
    <n v="9174"/>
    <s v="US-2016-155768"/>
    <d v="2016-12-01T00:00:00"/>
    <d v="2016-12-01T00:00:00"/>
    <s v="Same Day"/>
    <s v="LB-16795"/>
    <s v="Laurel Beltran"/>
    <s v="Home Office"/>
    <s v="United States"/>
    <x v="475"/>
    <x v="1"/>
    <n v="93030"/>
    <s v="West"/>
    <s v="OFF-EN-10001219"/>
    <s v="Office Supplies"/>
    <s v="Envelopes"/>
    <s v="#10- 4 1/8&quot; x 9 1/2&quot; Security-Tint Envelopes"/>
    <x v="996"/>
    <n v="3"/>
    <n v="0"/>
    <n v="11.230799999999999"/>
  </r>
  <r>
    <n v="9175"/>
    <s v="CA-2017-119424"/>
    <d v="2017-06-12T00:00:00"/>
    <d v="2017-06-14T00:00:00"/>
    <s v="Second Class"/>
    <s v="SB-20185"/>
    <s v="Sarah Brown"/>
    <s v="Consumer"/>
    <s v="United States"/>
    <x v="239"/>
    <x v="4"/>
    <n v="98031"/>
    <s v="West"/>
    <s v="TEC-PH-10002564"/>
    <s v="Technology"/>
    <s v="Phones"/>
    <s v="OtterBox Defender Series Case - Samsung Galaxy S4"/>
    <x v="981"/>
    <n v="3"/>
    <n v="0.2"/>
    <n v="8.9969999999999892"/>
  </r>
  <r>
    <n v="9176"/>
    <s v="CA-2017-119424"/>
    <d v="2017-06-12T00:00:00"/>
    <d v="2017-06-14T00:00:00"/>
    <s v="Second Class"/>
    <s v="SB-20185"/>
    <s v="Sarah Brown"/>
    <s v="Consumer"/>
    <s v="United States"/>
    <x v="239"/>
    <x v="4"/>
    <n v="98031"/>
    <s v="West"/>
    <s v="OFF-PA-10001639"/>
    <s v="Office Supplies"/>
    <s v="Paper"/>
    <s v="Xerox 203"/>
    <x v="541"/>
    <n v="3"/>
    <n v="0"/>
    <n v="9.3312000000000008"/>
  </r>
  <r>
    <n v="9177"/>
    <s v="CA-2016-118178"/>
    <d v="2016-03-19T00:00:00"/>
    <d v="2016-03-24T00:00:00"/>
    <s v="Standard Class"/>
    <s v="CC-12610"/>
    <s v="Corey Catlett"/>
    <s v="Corporate"/>
    <s v="United States"/>
    <x v="316"/>
    <x v="18"/>
    <n v="37211"/>
    <s v="South"/>
    <s v="OFF-BI-10001153"/>
    <s v="Office Supplies"/>
    <s v="Binders"/>
    <s v="Ibico Recycled Grain-Textured Covers"/>
    <x v="762"/>
    <n v="3"/>
    <n v="0.7"/>
    <n v="-20.72399999999999"/>
  </r>
  <r>
    <n v="9178"/>
    <s v="CA-2016-166618"/>
    <d v="2016-11-14T00:00:00"/>
    <d v="2016-11-18T00:00:00"/>
    <s v="Standard Class"/>
    <s v="DP-13000"/>
    <s v="Darren Powers"/>
    <s v="Consumer"/>
    <s v="United States"/>
    <x v="20"/>
    <x v="15"/>
    <n v="10035"/>
    <s v="East"/>
    <s v="TEC-PH-10003356"/>
    <s v="Technology"/>
    <s v="Phones"/>
    <s v="SmartStand Mobile Device Holder, Assorted Colors"/>
    <x v="62"/>
    <n v="2"/>
    <n v="0"/>
    <n v="3.9144000000000005"/>
  </r>
  <r>
    <n v="9179"/>
    <s v="CA-2016-166618"/>
    <d v="2016-11-14T00:00:00"/>
    <d v="2016-11-18T00:00:00"/>
    <s v="Standard Class"/>
    <s v="DP-13000"/>
    <s v="Darren Powers"/>
    <s v="Consumer"/>
    <s v="United States"/>
    <x v="20"/>
    <x v="15"/>
    <n v="10035"/>
    <s v="East"/>
    <s v="OFF-AR-10001725"/>
    <s v="Office Supplies"/>
    <s v="Art"/>
    <s v="Boston Home &amp; Office Model 2000 Electric Pencil Sharpeners"/>
    <x v="5797"/>
    <n v="1"/>
    <n v="0"/>
    <n v="6.1490000000000009"/>
  </r>
  <r>
    <n v="9180"/>
    <s v="CA-2017-156776"/>
    <d v="2017-08-07T00:00:00"/>
    <d v="2017-08-11T00:00:00"/>
    <s v="Standard Class"/>
    <s v="JL-15505"/>
    <s v="Jeremy Lonsdale"/>
    <s v="Consumer"/>
    <s v="United States"/>
    <x v="223"/>
    <x v="1"/>
    <n v="92683"/>
    <s v="West"/>
    <s v="TEC-PH-10002415"/>
    <s v="Technology"/>
    <s v="Phones"/>
    <s v="Polycom VoiceStation 500 Conference phone"/>
    <x v="5798"/>
    <n v="3"/>
    <n v="0.2"/>
    <n v="44.242500000000035"/>
  </r>
  <r>
    <n v="9181"/>
    <s v="CA-2017-156776"/>
    <d v="2017-08-07T00:00:00"/>
    <d v="2017-08-11T00:00:00"/>
    <s v="Standard Class"/>
    <s v="JL-15505"/>
    <s v="Jeremy Lonsdale"/>
    <s v="Consumer"/>
    <s v="United States"/>
    <x v="223"/>
    <x v="1"/>
    <n v="92683"/>
    <s v="West"/>
    <s v="OFF-BI-10003355"/>
    <s v="Office Supplies"/>
    <s v="Binders"/>
    <s v="Cardinal Holdit Business Card Pockets"/>
    <x v="1655"/>
    <n v="3"/>
    <n v="0.2"/>
    <n v="4.1832000000000003"/>
  </r>
  <r>
    <n v="9182"/>
    <s v="CA-2017-156776"/>
    <d v="2017-08-07T00:00:00"/>
    <d v="2017-08-11T00:00:00"/>
    <s v="Standard Class"/>
    <s v="JL-15505"/>
    <s v="Jeremy Lonsdale"/>
    <s v="Consumer"/>
    <s v="United States"/>
    <x v="223"/>
    <x v="1"/>
    <n v="92683"/>
    <s v="West"/>
    <s v="OFF-BI-10000216"/>
    <s v="Office Supplies"/>
    <s v="Binders"/>
    <s v="Mead 1st Gear 2&quot; Zipper Binder, Asst. Colors"/>
    <x v="5799"/>
    <n v="3"/>
    <n v="0.2"/>
    <n v="11.673000000000002"/>
  </r>
  <r>
    <n v="9183"/>
    <s v="CA-2017-156776"/>
    <d v="2017-08-07T00:00:00"/>
    <d v="2017-08-11T00:00:00"/>
    <s v="Standard Class"/>
    <s v="JL-15505"/>
    <s v="Jeremy Lonsdale"/>
    <s v="Consumer"/>
    <s v="United States"/>
    <x v="223"/>
    <x v="1"/>
    <n v="92683"/>
    <s v="West"/>
    <s v="TEC-AC-10004803"/>
    <s v="Technology"/>
    <s v="Accessories"/>
    <s v="Sony Micro Vault Click 4 GB USB 2.0 Flash Drive"/>
    <x v="5800"/>
    <n v="4"/>
    <n v="0"/>
    <n v="7.8064000000000036"/>
  </r>
  <r>
    <n v="9184"/>
    <s v="CA-2017-156776"/>
    <d v="2017-08-07T00:00:00"/>
    <d v="2017-08-11T00:00:00"/>
    <s v="Standard Class"/>
    <s v="JL-15505"/>
    <s v="Jeremy Lonsdale"/>
    <s v="Consumer"/>
    <s v="United States"/>
    <x v="223"/>
    <x v="1"/>
    <n v="92683"/>
    <s v="West"/>
    <s v="OFF-PA-10001970"/>
    <s v="Office Supplies"/>
    <s v="Paper"/>
    <s v="Xerox 1881"/>
    <x v="335"/>
    <n v="2"/>
    <n v="0"/>
    <n v="11.543199999999999"/>
  </r>
  <r>
    <n v="9185"/>
    <s v="CA-2017-156776"/>
    <d v="2017-08-07T00:00:00"/>
    <d v="2017-08-11T00:00:00"/>
    <s v="Standard Class"/>
    <s v="JL-15505"/>
    <s v="Jeremy Lonsdale"/>
    <s v="Consumer"/>
    <s v="United States"/>
    <x v="223"/>
    <x v="1"/>
    <n v="92683"/>
    <s v="West"/>
    <s v="FUR-FU-10004848"/>
    <s v="Furniture"/>
    <s v="Furnishings"/>
    <s v="Howard Miller 13-3/4&quot; Diameter Brushed Chrome Round Wall Clock"/>
    <x v="2678"/>
    <n v="1"/>
    <n v="0"/>
    <n v="15.524999999999999"/>
  </r>
  <r>
    <n v="9186"/>
    <s v="CA-2017-156776"/>
    <d v="2017-08-07T00:00:00"/>
    <d v="2017-08-11T00:00:00"/>
    <s v="Standard Class"/>
    <s v="JL-15505"/>
    <s v="Jeremy Lonsdale"/>
    <s v="Consumer"/>
    <s v="United States"/>
    <x v="223"/>
    <x v="1"/>
    <n v="92683"/>
    <s v="West"/>
    <s v="FUR-CH-10002317"/>
    <s v="Furniture"/>
    <s v="Chairs"/>
    <s v="Global Enterprise Series Seating Low-Back Swivel/Tilt Chairs"/>
    <x v="5801"/>
    <n v="1"/>
    <n v="0.2"/>
    <n v="25.897999999999982"/>
  </r>
  <r>
    <n v="9187"/>
    <s v="CA-2017-156776"/>
    <d v="2017-08-07T00:00:00"/>
    <d v="2017-08-11T00:00:00"/>
    <s v="Standard Class"/>
    <s v="JL-15505"/>
    <s v="Jeremy Lonsdale"/>
    <s v="Consumer"/>
    <s v="United States"/>
    <x v="223"/>
    <x v="1"/>
    <n v="92683"/>
    <s v="West"/>
    <s v="OFF-AP-10002534"/>
    <s v="Office Supplies"/>
    <s v="Appliances"/>
    <s v="3.6 Cubic Foot Counter Height Office Refrigerator"/>
    <x v="5802"/>
    <n v="5"/>
    <n v="0"/>
    <n v="412.46800000000007"/>
  </r>
  <r>
    <n v="9188"/>
    <s v="US-2015-130512"/>
    <d v="2015-08-21T00:00:00"/>
    <d v="2015-08-25T00:00:00"/>
    <s v="Standard Class"/>
    <s v="SM-20320"/>
    <s v="Sean Miller"/>
    <s v="Home Office"/>
    <s v="United States"/>
    <x v="227"/>
    <x v="9"/>
    <n v="18103"/>
    <s v="East"/>
    <s v="OFF-SU-10001935"/>
    <s v="Office Supplies"/>
    <s v="Supplies"/>
    <s v="Staple remover"/>
    <x v="4273"/>
    <n v="2"/>
    <n v="0.2"/>
    <n v="-0.69760000000000066"/>
  </r>
  <r>
    <n v="9189"/>
    <s v="US-2015-130512"/>
    <d v="2015-08-21T00:00:00"/>
    <d v="2015-08-25T00:00:00"/>
    <s v="Standard Class"/>
    <s v="SM-20320"/>
    <s v="Sean Miller"/>
    <s v="Home Office"/>
    <s v="United States"/>
    <x v="227"/>
    <x v="9"/>
    <n v="18103"/>
    <s v="East"/>
    <s v="TEC-AC-10000290"/>
    <s v="Technology"/>
    <s v="Accessories"/>
    <s v="Sabrent 4-Port USB 2.0 Hub"/>
    <x v="5018"/>
    <n v="4"/>
    <n v="0.2"/>
    <n v="3.8024000000000004"/>
  </r>
  <r>
    <n v="9190"/>
    <s v="US-2015-130512"/>
    <d v="2015-08-21T00:00:00"/>
    <d v="2015-08-25T00:00:00"/>
    <s v="Standard Class"/>
    <s v="SM-20320"/>
    <s v="Sean Miller"/>
    <s v="Home Office"/>
    <s v="United States"/>
    <x v="227"/>
    <x v="9"/>
    <n v="18103"/>
    <s v="East"/>
    <s v="OFF-ST-10002574"/>
    <s v="Office Supplies"/>
    <s v="Storage"/>
    <s v="SAFCO Commercial Wire Shelving, Black"/>
    <x v="5803"/>
    <n v="6"/>
    <n v="0.2"/>
    <n v="-165.768"/>
  </r>
  <r>
    <n v="9191"/>
    <s v="US-2015-130512"/>
    <d v="2015-08-21T00:00:00"/>
    <d v="2015-08-25T00:00:00"/>
    <s v="Standard Class"/>
    <s v="SM-20320"/>
    <s v="Sean Miller"/>
    <s v="Home Office"/>
    <s v="United States"/>
    <x v="227"/>
    <x v="9"/>
    <n v="18103"/>
    <s v="East"/>
    <s v="OFF-BI-10004519"/>
    <s v="Office Supplies"/>
    <s v="Binders"/>
    <s v="GBC DocuBind P100 Manual Binding Machine"/>
    <x v="5804"/>
    <n v="2"/>
    <n v="0.7"/>
    <n v="-82.989999999999981"/>
  </r>
  <r>
    <n v="9192"/>
    <s v="US-2015-130512"/>
    <d v="2015-08-21T00:00:00"/>
    <d v="2015-08-25T00:00:00"/>
    <s v="Standard Class"/>
    <s v="SM-20320"/>
    <s v="Sean Miller"/>
    <s v="Home Office"/>
    <s v="United States"/>
    <x v="227"/>
    <x v="9"/>
    <n v="18103"/>
    <s v="East"/>
    <s v="OFF-PA-10003625"/>
    <s v="Office Supplies"/>
    <s v="Paper"/>
    <s v="Xerox 1979"/>
    <x v="2000"/>
    <n v="2"/>
    <n v="0.2"/>
    <n v="15.489999999999997"/>
  </r>
  <r>
    <n v="9193"/>
    <s v="CA-2015-141810"/>
    <d v="2015-11-02T00:00:00"/>
    <d v="2015-11-07T00:00:00"/>
    <s v="Standard Class"/>
    <s v="BB-10990"/>
    <s v="Barry Blumstein"/>
    <s v="Corporate"/>
    <s v="United States"/>
    <x v="52"/>
    <x v="5"/>
    <n v="78207"/>
    <s v="Central"/>
    <s v="OFF-BI-10001524"/>
    <s v="Office Supplies"/>
    <s v="Binders"/>
    <s v="GBC Premium Transparent Covers with Diagonal Lined Pattern"/>
    <x v="5805"/>
    <n v="7"/>
    <n v="0.8"/>
    <n v="-46.995200000000025"/>
  </r>
  <r>
    <n v="9194"/>
    <s v="CA-2015-141810"/>
    <d v="2015-11-02T00:00:00"/>
    <d v="2015-11-07T00:00:00"/>
    <s v="Standard Class"/>
    <s v="BB-10990"/>
    <s v="Barry Blumstein"/>
    <s v="Corporate"/>
    <s v="United States"/>
    <x v="52"/>
    <x v="5"/>
    <n v="78207"/>
    <s v="Central"/>
    <s v="TEC-PH-10002200"/>
    <s v="Technology"/>
    <s v="Phones"/>
    <s v="Aastra 6757i CT Wireless VoIP phone"/>
    <x v="3532"/>
    <n v="2"/>
    <n v="0.2"/>
    <n v="38.779199999999989"/>
  </r>
  <r>
    <n v="9195"/>
    <s v="CA-2014-146843"/>
    <d v="2014-11-30T00:00:00"/>
    <d v="2014-12-06T00:00:00"/>
    <s v="Standard Class"/>
    <s v="PB-19150"/>
    <s v="Philip Brown"/>
    <s v="Consumer"/>
    <s v="United States"/>
    <x v="418"/>
    <x v="16"/>
    <n v="85323"/>
    <s v="West"/>
    <s v="OFF-SU-10001664"/>
    <s v="Office Supplies"/>
    <s v="Supplies"/>
    <s v="Acme Office Executive Series Stainless Steel Trimmers"/>
    <x v="2758"/>
    <n v="7"/>
    <n v="0.2"/>
    <n v="3.5993999999999993"/>
  </r>
  <r>
    <n v="9196"/>
    <s v="CA-2014-146843"/>
    <d v="2014-11-30T00:00:00"/>
    <d v="2014-12-06T00:00:00"/>
    <s v="Standard Class"/>
    <s v="PB-19150"/>
    <s v="Philip Brown"/>
    <s v="Consumer"/>
    <s v="United States"/>
    <x v="418"/>
    <x v="16"/>
    <n v="85323"/>
    <s v="West"/>
    <s v="TEC-AC-10002550"/>
    <s v="Technology"/>
    <s v="Accessories"/>
    <s v="Memorex 25GB 6X Branded Blu-Ray Recordable Disc, 30/Pack"/>
    <x v="5806"/>
    <n v="4"/>
    <n v="0.2"/>
    <n v="-16.614000000000004"/>
  </r>
  <r>
    <n v="9197"/>
    <s v="CA-2014-103310"/>
    <d v="2014-05-10T00:00:00"/>
    <d v="2014-05-15T00:00:00"/>
    <s v="Standard Class"/>
    <s v="GM-14680"/>
    <s v="Greg Matthias"/>
    <s v="Consumer"/>
    <s v="United States"/>
    <x v="49"/>
    <x v="1"/>
    <n v="95123"/>
    <s v="West"/>
    <s v="OFF-PA-10004353"/>
    <s v="Office Supplies"/>
    <s v="Paper"/>
    <s v="Southworth 25% Cotton Premium Laser Paper and Envelopes"/>
    <x v="792"/>
    <n v="2"/>
    <n v="0"/>
    <n v="19.180800000000001"/>
  </r>
  <r>
    <n v="9198"/>
    <s v="CA-2014-103310"/>
    <d v="2014-05-10T00:00:00"/>
    <d v="2014-05-15T00:00:00"/>
    <s v="Standard Class"/>
    <s v="GM-14680"/>
    <s v="Greg Matthias"/>
    <s v="Consumer"/>
    <s v="United States"/>
    <x v="49"/>
    <x v="1"/>
    <n v="95123"/>
    <s v="West"/>
    <s v="TEC-PH-10001817"/>
    <s v="Technology"/>
    <s v="Phones"/>
    <s v="Wilson Electronics DB Pro Signal Booster"/>
    <x v="5807"/>
    <n v="5"/>
    <n v="0.2"/>
    <n v="125.30000000000007"/>
  </r>
  <r>
    <n v="9199"/>
    <s v="CA-2014-103310"/>
    <d v="2014-05-10T00:00:00"/>
    <d v="2014-05-15T00:00:00"/>
    <s v="Standard Class"/>
    <s v="GM-14680"/>
    <s v="Greg Matthias"/>
    <s v="Consumer"/>
    <s v="United States"/>
    <x v="49"/>
    <x v="1"/>
    <n v="95123"/>
    <s v="West"/>
    <s v="OFF-SU-10004737"/>
    <s v="Office Supplies"/>
    <s v="Supplies"/>
    <s v="Acme Design Stainless Steel Bent Scissors"/>
    <x v="5808"/>
    <n v="6"/>
    <n v="0"/>
    <n v="11.0808"/>
  </r>
  <r>
    <n v="9200"/>
    <s v="CA-2014-103310"/>
    <d v="2014-05-10T00:00:00"/>
    <d v="2014-05-15T00:00:00"/>
    <s v="Standard Class"/>
    <s v="GM-14680"/>
    <s v="Greg Matthias"/>
    <s v="Consumer"/>
    <s v="United States"/>
    <x v="49"/>
    <x v="1"/>
    <n v="95123"/>
    <s v="West"/>
    <s v="FUR-CH-10002320"/>
    <s v="Furniture"/>
    <s v="Chairs"/>
    <s v="Hon Pagoda Stacking Chairs"/>
    <x v="5809"/>
    <n v="1"/>
    <n v="0.2"/>
    <n v="32.097999999999971"/>
  </r>
  <r>
    <n v="9201"/>
    <s v="CA-2016-152688"/>
    <d v="2016-10-17T00:00:00"/>
    <d v="2016-10-20T00:00:00"/>
    <s v="First Class"/>
    <s v="NR-18550"/>
    <s v="Nick Radford"/>
    <s v="Consumer"/>
    <s v="United States"/>
    <x v="275"/>
    <x v="30"/>
    <n v="8861"/>
    <s v="East"/>
    <s v="FUR-BO-10001337"/>
    <s v="Furniture"/>
    <s v="Bookcases"/>
    <s v="O'Sullivan Living Dimensions 2-Shelf Bookcases"/>
    <x v="5810"/>
    <n v="1"/>
    <n v="0"/>
    <n v="12.097999999999999"/>
  </r>
  <r>
    <n v="9202"/>
    <s v="CA-2016-152688"/>
    <d v="2016-10-17T00:00:00"/>
    <d v="2016-10-20T00:00:00"/>
    <s v="First Class"/>
    <s v="NR-18550"/>
    <s v="Nick Radford"/>
    <s v="Consumer"/>
    <s v="United States"/>
    <x v="275"/>
    <x v="30"/>
    <n v="8861"/>
    <s v="East"/>
    <s v="OFF-BI-10004584"/>
    <s v="Office Supplies"/>
    <s v="Binders"/>
    <s v="GBC ProClick 150 Presentation Binding System"/>
    <x v="5811"/>
    <n v="1"/>
    <n v="0"/>
    <n v="148.51060000000001"/>
  </r>
  <r>
    <n v="9203"/>
    <s v="CA-2016-153836"/>
    <d v="2016-10-30T00:00:00"/>
    <d v="2016-11-03T00:00:00"/>
    <s v="Standard Class"/>
    <s v="EH-13765"/>
    <s v="Edward Hooks"/>
    <s v="Corporate"/>
    <s v="United States"/>
    <x v="20"/>
    <x v="15"/>
    <n v="10011"/>
    <s v="East"/>
    <s v="OFF-BI-10004817"/>
    <s v="Office Supplies"/>
    <s v="Binders"/>
    <s v="GBC Personal VeloBind Strips"/>
    <x v="1528"/>
    <n v="3"/>
    <n v="0.2"/>
    <n v="10.0632"/>
  </r>
  <r>
    <n v="9204"/>
    <s v="CA-2016-153836"/>
    <d v="2016-10-30T00:00:00"/>
    <d v="2016-11-03T00:00:00"/>
    <s v="Standard Class"/>
    <s v="EH-13765"/>
    <s v="Edward Hooks"/>
    <s v="Corporate"/>
    <s v="United States"/>
    <x v="20"/>
    <x v="15"/>
    <n v="10011"/>
    <s v="East"/>
    <s v="OFF-AR-10004602"/>
    <s v="Office Supplies"/>
    <s v="Art"/>
    <s v="Boston KS Multi-Size Manual Pencil Sharpener"/>
    <x v="1164"/>
    <n v="5"/>
    <n v="0"/>
    <n v="32.186000000000007"/>
  </r>
  <r>
    <n v="9205"/>
    <s v="CA-2016-104689"/>
    <d v="2016-12-01T00:00:00"/>
    <d v="2016-12-05T00:00:00"/>
    <s v="Standard Class"/>
    <s v="FH-14365"/>
    <s v="Fred Hopkins"/>
    <s v="Corporate"/>
    <s v="United States"/>
    <x v="1"/>
    <x v="1"/>
    <n v="90004"/>
    <s v="West"/>
    <s v="OFF-AR-10001149"/>
    <s v="Office Supplies"/>
    <s v="Art"/>
    <s v="Sanford Colorific Colored Pencils, 12/Box"/>
    <x v="4173"/>
    <n v="8"/>
    <n v="0"/>
    <n v="6.911999999999999"/>
  </r>
  <r>
    <n v="9206"/>
    <s v="CA-2016-146423"/>
    <d v="2016-04-21T00:00:00"/>
    <d v="2016-04-21T00:00:00"/>
    <s v="Same Day"/>
    <s v="BT-11680"/>
    <s v="Brian Thompson"/>
    <s v="Consumer"/>
    <s v="United States"/>
    <x v="451"/>
    <x v="29"/>
    <n v="6460"/>
    <s v="East"/>
    <s v="OFF-AR-10004817"/>
    <s v="Office Supplies"/>
    <s v="Art"/>
    <s v="Colorific Watercolor Pencils"/>
    <x v="1154"/>
    <n v="3"/>
    <n v="0"/>
    <n v="4.4891999999999985"/>
  </r>
  <r>
    <n v="9207"/>
    <s v="CA-2016-146423"/>
    <d v="2016-04-21T00:00:00"/>
    <d v="2016-04-21T00:00:00"/>
    <s v="Same Day"/>
    <s v="BT-11680"/>
    <s v="Brian Thompson"/>
    <s v="Consumer"/>
    <s v="United States"/>
    <x v="451"/>
    <x v="29"/>
    <n v="6460"/>
    <s v="East"/>
    <s v="OFF-PA-10003797"/>
    <s v="Office Supplies"/>
    <s v="Paper"/>
    <s v="Xerox 209"/>
    <x v="187"/>
    <n v="8"/>
    <n v="0"/>
    <n v="24.883200000000002"/>
  </r>
  <r>
    <n v="9208"/>
    <s v="CA-2017-140781"/>
    <d v="2017-08-03T00:00:00"/>
    <d v="2017-08-07T00:00:00"/>
    <s v="Standard Class"/>
    <s v="AB-10105"/>
    <s v="Adrian Barton"/>
    <s v="Consumer"/>
    <s v="United States"/>
    <x v="41"/>
    <x v="10"/>
    <n v="61701"/>
    <s v="Central"/>
    <s v="TEC-AC-10000682"/>
    <s v="Technology"/>
    <s v="Accessories"/>
    <s v="Kensington K72356US Mouse-in-a-Box USB Desktop Mouse"/>
    <x v="5812"/>
    <n v="3"/>
    <n v="0.2"/>
    <n v="7.4654999999999987"/>
  </r>
  <r>
    <n v="9209"/>
    <s v="CA-2017-141747"/>
    <d v="2017-08-03T00:00:00"/>
    <d v="2017-08-08T00:00:00"/>
    <s v="Second Class"/>
    <s v="SC-20230"/>
    <s v="Scot Coram"/>
    <s v="Corporate"/>
    <s v="United States"/>
    <x v="4"/>
    <x v="4"/>
    <n v="98105"/>
    <s v="West"/>
    <s v="OFF-ST-10003996"/>
    <s v="Office Supplies"/>
    <s v="Storage"/>
    <s v="Letter/Legal File Tote with Clear Snap-On Lid, Black Granite"/>
    <x v="5813"/>
    <n v="1"/>
    <n v="0"/>
    <n v="4.1755999999999993"/>
  </r>
  <r>
    <n v="9210"/>
    <s v="CA-2017-142776"/>
    <d v="2017-12-11T00:00:00"/>
    <d v="2017-12-14T00:00:00"/>
    <s v="Second Class"/>
    <s v="RS-19870"/>
    <s v="Roy Skaria"/>
    <s v="Home Office"/>
    <s v="United States"/>
    <x v="140"/>
    <x v="23"/>
    <n v="52601"/>
    <s v="Central"/>
    <s v="OFF-EN-10003160"/>
    <s v="Office Supplies"/>
    <s v="Envelopes"/>
    <s v="Pastel Pink Envelopes"/>
    <x v="6"/>
    <n v="1"/>
    <n v="0"/>
    <n v="3.4944000000000002"/>
  </r>
  <r>
    <n v="9211"/>
    <s v="CA-2017-142776"/>
    <d v="2017-12-11T00:00:00"/>
    <d v="2017-12-14T00:00:00"/>
    <s v="Second Class"/>
    <s v="RS-19870"/>
    <s v="Roy Skaria"/>
    <s v="Home Office"/>
    <s v="United States"/>
    <x v="140"/>
    <x v="23"/>
    <n v="52601"/>
    <s v="Central"/>
    <s v="OFF-BI-10002012"/>
    <s v="Office Supplies"/>
    <s v="Binders"/>
    <s v="Wilson Jones Easy Flow II Sheet Lifters"/>
    <x v="5592"/>
    <n v="3"/>
    <n v="0"/>
    <n v="2.5920000000000001"/>
  </r>
  <r>
    <n v="9212"/>
    <s v="CA-2015-167479"/>
    <d v="2015-03-14T00:00:00"/>
    <d v="2015-03-19T00:00:00"/>
    <s v="Standard Class"/>
    <s v="AI-10855"/>
    <s v="Arianne Irving"/>
    <s v="Consumer"/>
    <s v="United States"/>
    <x v="43"/>
    <x v="1"/>
    <n v="95661"/>
    <s v="West"/>
    <s v="OFF-PA-10002105"/>
    <s v="Office Supplies"/>
    <s v="Paper"/>
    <s v="Xerox 223"/>
    <x v="541"/>
    <n v="3"/>
    <n v="0"/>
    <n v="9.3312000000000008"/>
  </r>
  <r>
    <n v="9213"/>
    <s v="CA-2014-144071"/>
    <d v="2014-12-08T00:00:00"/>
    <d v="2014-12-15T00:00:00"/>
    <s v="Standard Class"/>
    <s v="DJ-13420"/>
    <s v="Denny Joy"/>
    <s v="Corporate"/>
    <s v="United States"/>
    <x v="8"/>
    <x v="1"/>
    <n v="94110"/>
    <s v="West"/>
    <s v="FUR-FU-10000397"/>
    <s v="Furniture"/>
    <s v="Furnishings"/>
    <s v="Luxo Economy Swing Arm Lamp"/>
    <x v="1155"/>
    <n v="2"/>
    <n v="0"/>
    <n v="11.166400000000003"/>
  </r>
  <r>
    <n v="9214"/>
    <s v="CA-2014-144071"/>
    <d v="2014-12-08T00:00:00"/>
    <d v="2014-12-15T00:00:00"/>
    <s v="Standard Class"/>
    <s v="DJ-13420"/>
    <s v="Denny Joy"/>
    <s v="Corporate"/>
    <s v="United States"/>
    <x v="8"/>
    <x v="1"/>
    <n v="94110"/>
    <s v="West"/>
    <s v="FUR-FU-10000758"/>
    <s v="Furniture"/>
    <s v="Furnishings"/>
    <s v="DAX Natural Wood-Tone Poster Frame"/>
    <x v="4092"/>
    <n v="3"/>
    <n v="0"/>
    <n v="28.598399999999994"/>
  </r>
  <r>
    <n v="9215"/>
    <s v="US-2017-120908"/>
    <d v="2017-09-30T00:00:00"/>
    <d v="2017-10-02T00:00:00"/>
    <s v="First Class"/>
    <s v="BF-10975"/>
    <s v="Barbara Fisher"/>
    <s v="Corporate"/>
    <s v="United States"/>
    <x v="10"/>
    <x v="9"/>
    <n v="19120"/>
    <s v="East"/>
    <s v="OFF-LA-10004677"/>
    <s v="Office Supplies"/>
    <s v="Labels"/>
    <s v="Self-Adhesive Address Labels for Typewriters with Dispenser Box"/>
    <x v="5814"/>
    <n v="7"/>
    <n v="0.2"/>
    <n v="6.9741"/>
  </r>
  <r>
    <n v="9216"/>
    <s v="CA-2016-152646"/>
    <d v="2016-11-21T00:00:00"/>
    <d v="2016-11-26T00:00:00"/>
    <s v="Standard Class"/>
    <s v="TH-21235"/>
    <s v="Tiffany House"/>
    <s v="Corporate"/>
    <s v="United States"/>
    <x v="1"/>
    <x v="1"/>
    <n v="90049"/>
    <s v="West"/>
    <s v="OFF-PA-10004451"/>
    <s v="Office Supplies"/>
    <s v="Paper"/>
    <s v="Xerox 222"/>
    <x v="56"/>
    <n v="5"/>
    <n v="0"/>
    <n v="15.552000000000001"/>
  </r>
  <r>
    <n v="9217"/>
    <s v="CA-2017-103765"/>
    <d v="2017-11-24T00:00:00"/>
    <d v="2017-11-30T00:00:00"/>
    <s v="Standard Class"/>
    <s v="JG-15310"/>
    <s v="Jason Gross"/>
    <s v="Corporate"/>
    <s v="United States"/>
    <x v="372"/>
    <x v="5"/>
    <n v="79762"/>
    <s v="Central"/>
    <s v="OFF-AP-10002311"/>
    <s v="Office Supplies"/>
    <s v="Appliances"/>
    <s v="Holmes Replacement Filter for HEPA Air Cleaner, Very Large Room, HEPA Filter"/>
    <x v="5815"/>
    <n v="1"/>
    <n v="0.8"/>
    <n v="-24.771599999999999"/>
  </r>
  <r>
    <n v="9218"/>
    <s v="US-2017-118157"/>
    <d v="2017-11-14T00:00:00"/>
    <d v="2017-11-17T00:00:00"/>
    <s v="First Class"/>
    <s v="AW-10930"/>
    <s v="Arthur Wiediger"/>
    <s v="Home Office"/>
    <s v="United States"/>
    <x v="31"/>
    <x v="11"/>
    <n v="55407"/>
    <s v="Central"/>
    <s v="OFF-EN-10004459"/>
    <s v="Office Supplies"/>
    <s v="Envelopes"/>
    <s v="Security-Tint Envelopes"/>
    <x v="770"/>
    <n v="2"/>
    <n v="0"/>
    <n v="7.4871999999999996"/>
  </r>
  <r>
    <n v="9219"/>
    <s v="US-2015-164238"/>
    <d v="2015-08-16T00:00:00"/>
    <d v="2015-08-20T00:00:00"/>
    <s v="Standard Class"/>
    <s v="JW-15955"/>
    <s v="Joni Wasserman"/>
    <s v="Consumer"/>
    <s v="United States"/>
    <x v="10"/>
    <x v="9"/>
    <n v="19120"/>
    <s v="East"/>
    <s v="OFF-ST-10002352"/>
    <s v="Office Supplies"/>
    <s v="Storage"/>
    <s v="Iris Project Case"/>
    <x v="5219"/>
    <n v="7"/>
    <n v="0.2"/>
    <n v="3.3515999999999977"/>
  </r>
  <r>
    <n v="9220"/>
    <s v="US-2015-164238"/>
    <d v="2015-08-16T00:00:00"/>
    <d v="2015-08-20T00:00:00"/>
    <s v="Standard Class"/>
    <s v="JW-15955"/>
    <s v="Joni Wasserman"/>
    <s v="Consumer"/>
    <s v="United States"/>
    <x v="10"/>
    <x v="9"/>
    <n v="19120"/>
    <s v="East"/>
    <s v="FUR-BO-10000780"/>
    <s v="Furniture"/>
    <s v="Bookcases"/>
    <s v="O'Sullivan Plantations 2-Door Library in Landvery Oak"/>
    <x v="5771"/>
    <n v="3"/>
    <n v="0.5"/>
    <n v="-204.99959999999996"/>
  </r>
  <r>
    <n v="9221"/>
    <s v="CA-2017-103212"/>
    <d v="2017-10-13T00:00:00"/>
    <d v="2017-10-14T00:00:00"/>
    <s v="First Class"/>
    <s v="MH-18025"/>
    <s v="Michelle Huthwaite"/>
    <s v="Consumer"/>
    <s v="United States"/>
    <x v="240"/>
    <x v="28"/>
    <n v="70506"/>
    <s v="South"/>
    <s v="OFF-LA-10000248"/>
    <s v="Office Supplies"/>
    <s v="Labels"/>
    <s v="Avery 52"/>
    <x v="469"/>
    <n v="3"/>
    <n v="0"/>
    <n v="5.2028999999999996"/>
  </r>
  <r>
    <n v="9222"/>
    <s v="CA-2017-103212"/>
    <d v="2017-10-13T00:00:00"/>
    <d v="2017-10-14T00:00:00"/>
    <s v="First Class"/>
    <s v="MH-18025"/>
    <s v="Michelle Huthwaite"/>
    <s v="Consumer"/>
    <s v="United States"/>
    <x v="240"/>
    <x v="28"/>
    <n v="70506"/>
    <s v="South"/>
    <s v="FUR-TA-10003473"/>
    <s v="Furniture"/>
    <s v="Tables"/>
    <s v="Bretford Rectangular Conference Table Tops"/>
    <x v="5816"/>
    <n v="4"/>
    <n v="0"/>
    <n v="346.03960000000006"/>
  </r>
  <r>
    <n v="9223"/>
    <s v="CA-2017-103212"/>
    <d v="2017-10-13T00:00:00"/>
    <d v="2017-10-14T00:00:00"/>
    <s v="First Class"/>
    <s v="MH-18025"/>
    <s v="Michelle Huthwaite"/>
    <s v="Consumer"/>
    <s v="United States"/>
    <x v="240"/>
    <x v="28"/>
    <n v="70506"/>
    <s v="South"/>
    <s v="OFF-PA-10004355"/>
    <s v="Office Supplies"/>
    <s v="Paper"/>
    <s v="Xerox 231"/>
    <x v="243"/>
    <n v="4"/>
    <n v="0"/>
    <n v="12.441600000000001"/>
  </r>
  <r>
    <n v="9224"/>
    <s v="CA-2017-121160"/>
    <d v="2017-11-04T00:00:00"/>
    <d v="2017-11-04T00:00:00"/>
    <s v="Same Day"/>
    <s v="FM-14290"/>
    <s v="Frank Merwin"/>
    <s v="Home Office"/>
    <s v="United States"/>
    <x v="518"/>
    <x v="5"/>
    <n v="77803"/>
    <s v="Central"/>
    <s v="OFF-BI-10001308"/>
    <s v="Office Supplies"/>
    <s v="Binders"/>
    <s v="GBC Standard Plastic Binding Systems' Combs"/>
    <x v="5817"/>
    <n v="6"/>
    <n v="0.8"/>
    <n v="-13.188000000000009"/>
  </r>
  <r>
    <n v="9225"/>
    <s v="CA-2017-121160"/>
    <d v="2017-11-04T00:00:00"/>
    <d v="2017-11-04T00:00:00"/>
    <s v="Same Day"/>
    <s v="FM-14290"/>
    <s v="Frank Merwin"/>
    <s v="Home Office"/>
    <s v="United States"/>
    <x v="518"/>
    <x v="5"/>
    <n v="77803"/>
    <s v="Central"/>
    <s v="OFF-BI-10003094"/>
    <s v="Office Supplies"/>
    <s v="Binders"/>
    <s v="Self-Adhesive Ring Binder Labels"/>
    <x v="5818"/>
    <n v="2"/>
    <n v="0.8"/>
    <n v="-2.3232000000000008"/>
  </r>
  <r>
    <n v="9226"/>
    <s v="CA-2017-121160"/>
    <d v="2017-11-04T00:00:00"/>
    <d v="2017-11-04T00:00:00"/>
    <s v="Same Day"/>
    <s v="FM-14290"/>
    <s v="Frank Merwin"/>
    <s v="Home Office"/>
    <s v="United States"/>
    <x v="518"/>
    <x v="5"/>
    <n v="77803"/>
    <s v="Central"/>
    <s v="OFF-BI-10004040"/>
    <s v="Office Supplies"/>
    <s v="Binders"/>
    <s v="Wilson Jones Impact Binders"/>
    <x v="5819"/>
    <n v="4"/>
    <n v="0.8"/>
    <n v="-6.4232000000000014"/>
  </r>
  <r>
    <n v="9227"/>
    <s v="CA-2017-121160"/>
    <d v="2017-11-04T00:00:00"/>
    <d v="2017-11-04T00:00:00"/>
    <s v="Same Day"/>
    <s v="FM-14290"/>
    <s v="Frank Merwin"/>
    <s v="Home Office"/>
    <s v="United States"/>
    <x v="518"/>
    <x v="5"/>
    <n v="77803"/>
    <s v="Central"/>
    <s v="OFF-ST-10002485"/>
    <s v="Office Supplies"/>
    <s v="Storage"/>
    <s v="Rogers Deluxe File Chest"/>
    <x v="5820"/>
    <n v="3"/>
    <n v="0.2"/>
    <n v="-12.528600000000001"/>
  </r>
  <r>
    <n v="9228"/>
    <s v="CA-2017-140515"/>
    <d v="2017-03-19T00:00:00"/>
    <d v="2017-03-24T00:00:00"/>
    <s v="Standard Class"/>
    <s v="GZ-14545"/>
    <s v="George Zrebassa"/>
    <s v="Corporate"/>
    <s v="United States"/>
    <x v="1"/>
    <x v="1"/>
    <n v="90008"/>
    <s v="West"/>
    <s v="OFF-AP-10001205"/>
    <s v="Office Supplies"/>
    <s v="Appliances"/>
    <s v="Belkin 5 Outlet SurgeMaster Power Centers"/>
    <x v="5821"/>
    <n v="7"/>
    <n v="0"/>
    <n v="106.78080000000003"/>
  </r>
  <r>
    <n v="9229"/>
    <s v="CA-2014-153619"/>
    <d v="2014-11-03T00:00:00"/>
    <d v="2014-11-03T00:00:00"/>
    <s v="Same Day"/>
    <s v="TC-21535"/>
    <s v="Tracy Collins"/>
    <s v="Home Office"/>
    <s v="United States"/>
    <x v="1"/>
    <x v="1"/>
    <n v="90049"/>
    <s v="West"/>
    <s v="OFF-AR-10001868"/>
    <s v="Office Supplies"/>
    <s v="Art"/>
    <s v="Prang Dustless Chalk Sticks"/>
    <x v="1336"/>
    <n v="4"/>
    <n v="0"/>
    <n v="3.36"/>
  </r>
  <r>
    <n v="9230"/>
    <s v="CA-2017-133718"/>
    <d v="2017-07-23T00:00:00"/>
    <d v="2017-07-26T00:00:00"/>
    <s v="First Class"/>
    <s v="TB-21520"/>
    <s v="Tracy Blumstein"/>
    <s v="Consumer"/>
    <s v="United States"/>
    <x v="1"/>
    <x v="1"/>
    <n v="90045"/>
    <s v="West"/>
    <s v="OFF-BI-10003429"/>
    <s v="Office Supplies"/>
    <s v="Binders"/>
    <s v="Cardinal HOLDit! Binder Insert Strips,Extra Strips"/>
    <x v="5822"/>
    <n v="3"/>
    <n v="0.2"/>
    <n v="5.5070999999999994"/>
  </r>
  <r>
    <n v="9231"/>
    <s v="CA-2017-133718"/>
    <d v="2017-07-23T00:00:00"/>
    <d v="2017-07-26T00:00:00"/>
    <s v="First Class"/>
    <s v="TB-21520"/>
    <s v="Tracy Blumstein"/>
    <s v="Consumer"/>
    <s v="United States"/>
    <x v="1"/>
    <x v="1"/>
    <n v="90045"/>
    <s v="West"/>
    <s v="OFF-PA-10002689"/>
    <s v="Office Supplies"/>
    <s v="Paper"/>
    <s v="Weyerhaeuser First Choice Laser/Copy Paper (20Lb. and 88 Bright)"/>
    <x v="713"/>
    <n v="9"/>
    <n v="0"/>
    <n v="27.993600000000001"/>
  </r>
  <r>
    <n v="9232"/>
    <s v="CA-2014-148383"/>
    <d v="2014-12-27T00:00:00"/>
    <d v="2014-12-31T00:00:00"/>
    <s v="Standard Class"/>
    <s v="RP-19390"/>
    <s v="Resi Pölking"/>
    <s v="Consumer"/>
    <s v="United States"/>
    <x v="42"/>
    <x v="16"/>
    <n v="85023"/>
    <s v="West"/>
    <s v="OFF-BI-10003650"/>
    <s v="Office Supplies"/>
    <s v="Binders"/>
    <s v="GBC DocuBind 300 Electric Binding Machine"/>
    <x v="5823"/>
    <n v="6"/>
    <n v="0.7"/>
    <n v="-694.29359999999997"/>
  </r>
  <r>
    <n v="9233"/>
    <s v="CA-2016-126732"/>
    <d v="2016-09-02T00:00:00"/>
    <d v="2016-09-06T00:00:00"/>
    <s v="Standard Class"/>
    <s v="LR-16915"/>
    <s v="Lena Radford"/>
    <s v="Consumer"/>
    <s v="United States"/>
    <x v="1"/>
    <x v="1"/>
    <n v="90036"/>
    <s v="West"/>
    <s v="FUR-FU-10001889"/>
    <s v="Furniture"/>
    <s v="Furnishings"/>
    <s v="Ultra Door Pull Handle"/>
    <x v="5824"/>
    <n v="9"/>
    <n v="0"/>
    <n v="31.244399999999995"/>
  </r>
  <r>
    <n v="9234"/>
    <s v="CA-2016-126732"/>
    <d v="2016-09-02T00:00:00"/>
    <d v="2016-09-06T00:00:00"/>
    <s v="Standard Class"/>
    <s v="LR-16915"/>
    <s v="Lena Radford"/>
    <s v="Consumer"/>
    <s v="United States"/>
    <x v="1"/>
    <x v="1"/>
    <n v="90036"/>
    <s v="West"/>
    <s v="OFF-ST-10000321"/>
    <s v="Office Supplies"/>
    <s v="Storage"/>
    <s v="Akro Stacking Bins"/>
    <x v="5825"/>
    <n v="3"/>
    <n v="0"/>
    <n v="0.94679999999999698"/>
  </r>
  <r>
    <n v="9235"/>
    <s v="CA-2016-126732"/>
    <d v="2016-09-02T00:00:00"/>
    <d v="2016-09-06T00:00:00"/>
    <s v="Standard Class"/>
    <s v="LR-16915"/>
    <s v="Lena Radford"/>
    <s v="Consumer"/>
    <s v="United States"/>
    <x v="1"/>
    <x v="1"/>
    <n v="90036"/>
    <s v="West"/>
    <s v="TEC-PH-10001530"/>
    <s v="Technology"/>
    <s v="Phones"/>
    <s v="Cisco Unified IP Phone 7945G VoIP phone"/>
    <x v="2707"/>
    <n v="4"/>
    <n v="0.2"/>
    <n v="68.197999999999979"/>
  </r>
  <r>
    <n v="9236"/>
    <s v="CA-2016-126732"/>
    <d v="2016-09-02T00:00:00"/>
    <d v="2016-09-06T00:00:00"/>
    <s v="Standard Class"/>
    <s v="LR-16915"/>
    <s v="Lena Radford"/>
    <s v="Consumer"/>
    <s v="United States"/>
    <x v="1"/>
    <x v="1"/>
    <n v="90036"/>
    <s v="West"/>
    <s v="OFF-AR-10004752"/>
    <s v="Office Supplies"/>
    <s v="Art"/>
    <s v="Blackstonian Pencils"/>
    <x v="5476"/>
    <n v="7"/>
    <n v="0"/>
    <n v="5.2332000000000001"/>
  </r>
  <r>
    <n v="9237"/>
    <s v="CA-2016-126732"/>
    <d v="2016-09-02T00:00:00"/>
    <d v="2016-09-06T00:00:00"/>
    <s v="Standard Class"/>
    <s v="LR-16915"/>
    <s v="Lena Radford"/>
    <s v="Consumer"/>
    <s v="United States"/>
    <x v="1"/>
    <x v="1"/>
    <n v="90036"/>
    <s v="West"/>
    <s v="FUR-TA-10001539"/>
    <s v="Furniture"/>
    <s v="Tables"/>
    <s v="Chromcraft Rectangular Conference Tables"/>
    <x v="2675"/>
    <n v="3"/>
    <n v="0.2"/>
    <n v="28.436399999999935"/>
  </r>
  <r>
    <n v="9238"/>
    <s v="CA-2016-126732"/>
    <d v="2016-09-02T00:00:00"/>
    <d v="2016-09-06T00:00:00"/>
    <s v="Standard Class"/>
    <s v="LR-16915"/>
    <s v="Lena Radford"/>
    <s v="Consumer"/>
    <s v="United States"/>
    <x v="1"/>
    <x v="1"/>
    <n v="90036"/>
    <s v="West"/>
    <s v="OFF-BI-10001553"/>
    <s v="Office Supplies"/>
    <s v="Binders"/>
    <s v="SpineVue Locking Slant-D Ring Binders by Cardinal"/>
    <x v="1775"/>
    <n v="1"/>
    <n v="0.2"/>
    <n v="2.5591999999999997"/>
  </r>
  <r>
    <n v="9239"/>
    <s v="CA-2017-138156"/>
    <d v="2017-02-11T00:00:00"/>
    <d v="2017-02-14T00:00:00"/>
    <s v="First Class"/>
    <s v="MM-17260"/>
    <s v="Magdelene Morse"/>
    <s v="Consumer"/>
    <s v="United States"/>
    <x v="38"/>
    <x v="24"/>
    <n v="43229"/>
    <s v="East"/>
    <s v="FUR-FU-10003601"/>
    <s v="Furniture"/>
    <s v="Furnishings"/>
    <s v="Deflect-o RollaMat Studded, Beveled Mat for Medium Pile Carpeting"/>
    <x v="5826"/>
    <n v="2"/>
    <n v="0.2"/>
    <n v="-3.6892000000000067"/>
  </r>
  <r>
    <n v="9240"/>
    <s v="CA-2017-110310"/>
    <d v="2017-10-27T00:00:00"/>
    <d v="2017-11-02T00:00:00"/>
    <s v="Standard Class"/>
    <s v="NB-18655"/>
    <s v="Nona Balk"/>
    <s v="Corporate"/>
    <s v="United States"/>
    <x v="315"/>
    <x v="2"/>
    <n v="32303"/>
    <s v="South"/>
    <s v="OFF-PA-10001685"/>
    <s v="Office Supplies"/>
    <s v="Paper"/>
    <s v="Easy-staple paper"/>
    <x v="5827"/>
    <n v="7"/>
    <n v="0.2"/>
    <n v="20.584200000000003"/>
  </r>
  <r>
    <n v="9241"/>
    <s v="CA-2017-110310"/>
    <d v="2017-10-27T00:00:00"/>
    <d v="2017-11-02T00:00:00"/>
    <s v="Standard Class"/>
    <s v="NB-18655"/>
    <s v="Nona Balk"/>
    <s v="Corporate"/>
    <s v="United States"/>
    <x v="315"/>
    <x v="2"/>
    <n v="32303"/>
    <s v="South"/>
    <s v="OFF-BI-10001097"/>
    <s v="Office Supplies"/>
    <s v="Binders"/>
    <s v="Avery Hole Reinforcements"/>
    <x v="1564"/>
    <n v="3"/>
    <n v="0.7"/>
    <n v="-3.9248999999999974"/>
  </r>
  <r>
    <n v="9242"/>
    <s v="CA-2017-110310"/>
    <d v="2017-10-27T00:00:00"/>
    <d v="2017-11-02T00:00:00"/>
    <s v="Standard Class"/>
    <s v="NB-18655"/>
    <s v="Nona Balk"/>
    <s v="Corporate"/>
    <s v="United States"/>
    <x v="315"/>
    <x v="2"/>
    <n v="32303"/>
    <s v="South"/>
    <s v="OFF-AR-10001662"/>
    <s v="Office Supplies"/>
    <s v="Art"/>
    <s v="Rogers Handheld Barrel Pencil Sharpener"/>
    <x v="5828"/>
    <n v="3"/>
    <n v="0.2"/>
    <n v="0.57540000000000058"/>
  </r>
  <r>
    <n v="9243"/>
    <s v="CA-2014-113271"/>
    <d v="2014-07-09T00:00:00"/>
    <d v="2014-07-14T00:00:00"/>
    <s v="Standard Class"/>
    <s v="DS-13030"/>
    <s v="Darrin Sayre"/>
    <s v="Home Office"/>
    <s v="United States"/>
    <x v="8"/>
    <x v="1"/>
    <n v="94122"/>
    <s v="West"/>
    <s v="OFF-BI-10002609"/>
    <s v="Office Supplies"/>
    <s v="Binders"/>
    <s v="Avery Hidden Tab Dividers for Binding Systems"/>
    <x v="1494"/>
    <n v="6"/>
    <n v="0.2"/>
    <n v="4.6487999999999987"/>
  </r>
  <r>
    <n v="9244"/>
    <s v="CA-2014-113271"/>
    <d v="2014-07-09T00:00:00"/>
    <d v="2014-07-14T00:00:00"/>
    <s v="Standard Class"/>
    <s v="DS-13030"/>
    <s v="Darrin Sayre"/>
    <s v="Home Office"/>
    <s v="United States"/>
    <x v="8"/>
    <x v="1"/>
    <n v="94122"/>
    <s v="West"/>
    <s v="FUR-BO-10004218"/>
    <s v="Furniture"/>
    <s v="Bookcases"/>
    <s v="Bush Heritage Pine Collection 5-Shelf Bookcase, Albany Pine Finish, *Special Order"/>
    <x v="1005"/>
    <n v="1"/>
    <n v="0.15"/>
    <n v="7.0489999999999995"/>
  </r>
  <r>
    <n v="9245"/>
    <s v="CA-2014-113271"/>
    <d v="2014-07-09T00:00:00"/>
    <d v="2014-07-14T00:00:00"/>
    <s v="Standard Class"/>
    <s v="DS-13030"/>
    <s v="Darrin Sayre"/>
    <s v="Home Office"/>
    <s v="United States"/>
    <x v="8"/>
    <x v="1"/>
    <n v="94122"/>
    <s v="West"/>
    <s v="OFF-AR-10003251"/>
    <s v="Office Supplies"/>
    <s v="Art"/>
    <s v="Prang Drawing Pencil Set"/>
    <x v="348"/>
    <n v="2"/>
    <n v="0"/>
    <n v="2.2239999999999998"/>
  </r>
  <r>
    <n v="9246"/>
    <s v="CA-2014-113271"/>
    <d v="2014-07-09T00:00:00"/>
    <d v="2014-07-14T00:00:00"/>
    <s v="Standard Class"/>
    <s v="DS-13030"/>
    <s v="Darrin Sayre"/>
    <s v="Home Office"/>
    <s v="United States"/>
    <x v="8"/>
    <x v="1"/>
    <n v="94122"/>
    <s v="West"/>
    <s v="OFF-PA-10002365"/>
    <s v="Office Supplies"/>
    <s v="Paper"/>
    <s v="Xerox 1967"/>
    <x v="56"/>
    <n v="5"/>
    <n v="0"/>
    <n v="15.552000000000001"/>
  </r>
  <r>
    <n v="9247"/>
    <s v="CA-2017-130106"/>
    <d v="2017-05-22T00:00:00"/>
    <d v="2017-05-26T00:00:00"/>
    <s v="Standard Class"/>
    <s v="VF-21715"/>
    <s v="Vicky Freymann"/>
    <s v="Home Office"/>
    <s v="United States"/>
    <x v="8"/>
    <x v="1"/>
    <n v="94109"/>
    <s v="West"/>
    <s v="OFF-AR-10003651"/>
    <s v="Office Supplies"/>
    <s v="Art"/>
    <s v="Newell 350"/>
    <x v="296"/>
    <n v="3"/>
    <n v="0"/>
    <n v="2.8535999999999988"/>
  </r>
  <r>
    <n v="9248"/>
    <s v="CA-2017-130106"/>
    <d v="2017-05-22T00:00:00"/>
    <d v="2017-05-26T00:00:00"/>
    <s v="Standard Class"/>
    <s v="VF-21715"/>
    <s v="Vicky Freymann"/>
    <s v="Home Office"/>
    <s v="United States"/>
    <x v="8"/>
    <x v="1"/>
    <n v="94109"/>
    <s v="West"/>
    <s v="OFF-AR-10003732"/>
    <s v="Office Supplies"/>
    <s v="Art"/>
    <s v="Newell 333"/>
    <x v="1104"/>
    <n v="1"/>
    <n v="0"/>
    <n v="0.72279999999999989"/>
  </r>
  <r>
    <n v="9249"/>
    <s v="CA-2016-127761"/>
    <d v="2016-11-10T00:00:00"/>
    <d v="2016-11-14T00:00:00"/>
    <s v="Standard Class"/>
    <s v="SW-20275"/>
    <s v="Scott Williamson"/>
    <s v="Consumer"/>
    <s v="United States"/>
    <x v="20"/>
    <x v="15"/>
    <n v="10009"/>
    <s v="East"/>
    <s v="OFF-BI-10002557"/>
    <s v="Office Supplies"/>
    <s v="Binders"/>
    <s v="Presstex Flexible Ring Binders"/>
    <x v="1034"/>
    <n v="1"/>
    <n v="0.2"/>
    <n v="1.3649999999999998"/>
  </r>
  <r>
    <n v="9250"/>
    <s v="CA-2016-127761"/>
    <d v="2016-11-10T00:00:00"/>
    <d v="2016-11-14T00:00:00"/>
    <s v="Standard Class"/>
    <s v="SW-20275"/>
    <s v="Scott Williamson"/>
    <s v="Consumer"/>
    <s v="United States"/>
    <x v="20"/>
    <x v="15"/>
    <n v="10009"/>
    <s v="East"/>
    <s v="TEC-PH-10003691"/>
    <s v="Technology"/>
    <s v="Phones"/>
    <s v="BlackBerry Q10"/>
    <x v="1867"/>
    <n v="7"/>
    <n v="0"/>
    <n v="220.48250000000002"/>
  </r>
  <r>
    <n v="9251"/>
    <s v="CA-2016-105354"/>
    <d v="2016-12-02T00:00:00"/>
    <d v="2016-12-06T00:00:00"/>
    <s v="Standard Class"/>
    <s v="PW-19030"/>
    <s v="Pauline Webber"/>
    <s v="Corporate"/>
    <s v="United States"/>
    <x v="292"/>
    <x v="23"/>
    <n v="52302"/>
    <s v="Central"/>
    <s v="OFF-BI-10001107"/>
    <s v="Office Supplies"/>
    <s v="Binders"/>
    <s v="GBC White Gloss Covers, Plain Front"/>
    <x v="5829"/>
    <n v="8"/>
    <n v="0"/>
    <n v="54.444800000000001"/>
  </r>
  <r>
    <n v="9252"/>
    <s v="CA-2017-155712"/>
    <d v="2017-03-02T00:00:00"/>
    <d v="2017-03-08T00:00:00"/>
    <s v="Standard Class"/>
    <s v="KD-16615"/>
    <s v="Ken Dana"/>
    <s v="Corporate"/>
    <s v="United States"/>
    <x v="1"/>
    <x v="1"/>
    <n v="90008"/>
    <s v="West"/>
    <s v="OFF-BI-10004224"/>
    <s v="Office Supplies"/>
    <s v="Binders"/>
    <s v="Catalog Binders with Expanding Posts"/>
    <x v="3850"/>
    <n v="2"/>
    <n v="0.2"/>
    <n v="33.639999999999986"/>
  </r>
  <r>
    <n v="9253"/>
    <s v="CA-2017-102309"/>
    <d v="2017-09-23T00:00:00"/>
    <d v="2017-09-25T00:00:00"/>
    <s v="Second Class"/>
    <s v="DO-13645"/>
    <s v="Doug O'Connell"/>
    <s v="Consumer"/>
    <s v="United States"/>
    <x v="519"/>
    <x v="36"/>
    <n v="71603"/>
    <s v="South"/>
    <s v="TEC-AC-10001114"/>
    <s v="Technology"/>
    <s v="Accessories"/>
    <s v="Microsoft Wireless Mobile Mouse 4000"/>
    <x v="1723"/>
    <n v="5"/>
    <n v="0"/>
    <n v="63.983999999999988"/>
  </r>
  <r>
    <n v="9254"/>
    <s v="CA-2017-102309"/>
    <d v="2017-09-23T00:00:00"/>
    <d v="2017-09-25T00:00:00"/>
    <s v="Second Class"/>
    <s v="DO-13645"/>
    <s v="Doug O'Connell"/>
    <s v="Consumer"/>
    <s v="United States"/>
    <x v="519"/>
    <x v="36"/>
    <n v="71603"/>
    <s v="South"/>
    <s v="OFF-PA-10002005"/>
    <s v="Office Supplies"/>
    <s v="Paper"/>
    <s v="Xerox 225"/>
    <x v="91"/>
    <n v="2"/>
    <n v="0"/>
    <n v="6.2208000000000006"/>
  </r>
  <r>
    <n v="9255"/>
    <s v="CA-2014-168368"/>
    <d v="2014-02-11T00:00:00"/>
    <d v="2014-02-15T00:00:00"/>
    <s v="Second Class"/>
    <s v="GA-14725"/>
    <s v="Guy Armstrong"/>
    <s v="Consumer"/>
    <s v="United States"/>
    <x v="29"/>
    <x v="25"/>
    <n v="65203"/>
    <s v="Central"/>
    <s v="FUR-CH-10001146"/>
    <s v="Furniture"/>
    <s v="Chairs"/>
    <s v="Global Value Mid-Back Manager's Chair, Gray"/>
    <x v="5830"/>
    <n v="1"/>
    <n v="0"/>
    <n v="15.222499999999997"/>
  </r>
  <r>
    <n v="9256"/>
    <s v="CA-2014-168368"/>
    <d v="2014-02-11T00:00:00"/>
    <d v="2014-02-15T00:00:00"/>
    <s v="Second Class"/>
    <s v="GA-14725"/>
    <s v="Guy Armstrong"/>
    <s v="Consumer"/>
    <s v="United States"/>
    <x v="29"/>
    <x v="25"/>
    <n v="65203"/>
    <s v="Central"/>
    <s v="OFF-LA-10004853"/>
    <s v="Office Supplies"/>
    <s v="Labels"/>
    <s v="Avery 483"/>
    <x v="1830"/>
    <n v="3"/>
    <n v="0"/>
    <n v="6.8723999999999998"/>
  </r>
  <r>
    <n v="9257"/>
    <s v="CA-2014-168368"/>
    <d v="2014-02-11T00:00:00"/>
    <d v="2014-02-15T00:00:00"/>
    <s v="Second Class"/>
    <s v="GA-14725"/>
    <s v="Guy Armstrong"/>
    <s v="Consumer"/>
    <s v="United States"/>
    <x v="29"/>
    <x v="25"/>
    <n v="65203"/>
    <s v="Central"/>
    <s v="OFF-BI-10004728"/>
    <s v="Office Supplies"/>
    <s v="Binders"/>
    <s v="Wilson Jones Turn Tabs Binder Tool for Ring Binders"/>
    <x v="1328"/>
    <n v="2"/>
    <n v="0"/>
    <n v="4.4344000000000001"/>
  </r>
  <r>
    <n v="9258"/>
    <s v="CA-2014-168368"/>
    <d v="2014-02-11T00:00:00"/>
    <d v="2014-02-15T00:00:00"/>
    <s v="Second Class"/>
    <s v="GA-14725"/>
    <s v="Guy Armstrong"/>
    <s v="Consumer"/>
    <s v="United States"/>
    <x v="29"/>
    <x v="25"/>
    <n v="65203"/>
    <s v="Central"/>
    <s v="FUR-FU-10002298"/>
    <s v="Furniture"/>
    <s v="Furnishings"/>
    <s v="Rubbermaid ClusterMat Chairmats, Mat Size- 66&quot; x 60&quot;, Lip 20&quot; x 11&quot; -90 Degree Angle"/>
    <x v="743"/>
    <n v="3"/>
    <n v="0"/>
    <n v="53.270399999999995"/>
  </r>
  <r>
    <n v="9259"/>
    <s v="CA-2014-168368"/>
    <d v="2014-02-11T00:00:00"/>
    <d v="2014-02-15T00:00:00"/>
    <s v="Second Class"/>
    <s v="GA-14725"/>
    <s v="Guy Armstrong"/>
    <s v="Consumer"/>
    <s v="United States"/>
    <x v="29"/>
    <x v="25"/>
    <n v="65203"/>
    <s v="Central"/>
    <s v="OFF-BI-10004654"/>
    <s v="Office Supplies"/>
    <s v="Binders"/>
    <s v="VariCap6 Expandable Binder"/>
    <x v="5831"/>
    <n v="3"/>
    <n v="0"/>
    <n v="24.393000000000001"/>
  </r>
  <r>
    <n v="9260"/>
    <s v="CA-2014-168368"/>
    <d v="2014-02-11T00:00:00"/>
    <d v="2014-02-15T00:00:00"/>
    <s v="Second Class"/>
    <s v="GA-14725"/>
    <s v="Guy Armstrong"/>
    <s v="Consumer"/>
    <s v="United States"/>
    <x v="29"/>
    <x v="25"/>
    <n v="65203"/>
    <s v="Central"/>
    <s v="OFF-ST-10002583"/>
    <s v="Office Supplies"/>
    <s v="Storage"/>
    <s v="Fellowes Neat Ideas Storage Cubes"/>
    <x v="647"/>
    <n v="2"/>
    <n v="0"/>
    <n v="2.598399999999998"/>
  </r>
  <r>
    <n v="9261"/>
    <s v="CA-2017-167976"/>
    <d v="2017-11-11T00:00:00"/>
    <d v="2017-11-14T00:00:00"/>
    <s v="Second Class"/>
    <s v="JL-15505"/>
    <s v="Jeremy Lonsdale"/>
    <s v="Consumer"/>
    <s v="United States"/>
    <x v="520"/>
    <x v="44"/>
    <n v="57401"/>
    <s v="Central"/>
    <s v="OFF-SU-10004661"/>
    <s v="Office Supplies"/>
    <s v="Supplies"/>
    <s v="Acme Titanium Bonded Scissors"/>
    <x v="4198"/>
    <n v="3"/>
    <n v="0"/>
    <n v="6.63"/>
  </r>
  <r>
    <n v="9262"/>
    <s v="CA-2017-111388"/>
    <d v="2017-09-02T00:00:00"/>
    <d v="2017-09-02T00:00:00"/>
    <s v="Same Day"/>
    <s v="SU-20665"/>
    <s v="Stephanie Ulpright"/>
    <s v="Home Office"/>
    <s v="United States"/>
    <x v="4"/>
    <x v="4"/>
    <n v="98103"/>
    <s v="West"/>
    <s v="FUR-CH-10003061"/>
    <s v="Furniture"/>
    <s v="Chairs"/>
    <s v="Global Leather Task Chair, Black"/>
    <x v="1804"/>
    <n v="3"/>
    <n v="0.2"/>
    <n v="-2.6997000000000355"/>
  </r>
  <r>
    <n v="9263"/>
    <s v="CA-2015-124499"/>
    <d v="2015-10-09T00:00:00"/>
    <d v="2015-10-13T00:00:00"/>
    <s v="Standard Class"/>
    <s v="FM-14380"/>
    <s v="Fred McMath"/>
    <s v="Consumer"/>
    <s v="United States"/>
    <x v="66"/>
    <x v="12"/>
    <n v="48227"/>
    <s v="Central"/>
    <s v="FUR-CH-10000513"/>
    <s v="Furniture"/>
    <s v="Chairs"/>
    <s v="High-Back Leather Manager's Chair"/>
    <x v="1948"/>
    <n v="3"/>
    <n v="0"/>
    <n v="35.097300000000004"/>
  </r>
  <r>
    <n v="9264"/>
    <s v="CA-2015-124499"/>
    <d v="2015-10-09T00:00:00"/>
    <d v="2015-10-13T00:00:00"/>
    <s v="Standard Class"/>
    <s v="FM-14380"/>
    <s v="Fred McMath"/>
    <s v="Consumer"/>
    <s v="United States"/>
    <x v="66"/>
    <x v="12"/>
    <n v="48227"/>
    <s v="Central"/>
    <s v="OFF-AP-10002191"/>
    <s v="Office Supplies"/>
    <s v="Appliances"/>
    <s v="Belkin 8 Outlet SurgeMaster II Gold Surge Protector"/>
    <x v="5832"/>
    <n v="5"/>
    <n v="0.1"/>
    <n v="53.982000000000006"/>
  </r>
  <r>
    <n v="9265"/>
    <s v="US-2017-128118"/>
    <d v="2017-11-24T00:00:00"/>
    <d v="2017-12-01T00:00:00"/>
    <s v="Standard Class"/>
    <s v="MY-17380"/>
    <s v="Maribeth Yedwab"/>
    <s v="Corporate"/>
    <s v="United States"/>
    <x v="26"/>
    <x v="18"/>
    <n v="38109"/>
    <s v="South"/>
    <s v="OFF-BI-10000216"/>
    <s v="Office Supplies"/>
    <s v="Binders"/>
    <s v="Mead 1st Gear 2&quot; Zipper Binder, Asst. Colors"/>
    <x v="3266"/>
    <n v="3"/>
    <n v="0.7"/>
    <n v="-7.782"/>
  </r>
  <r>
    <n v="9266"/>
    <s v="US-2017-128118"/>
    <d v="2017-11-24T00:00:00"/>
    <d v="2017-12-01T00:00:00"/>
    <s v="Standard Class"/>
    <s v="MY-17380"/>
    <s v="Maribeth Yedwab"/>
    <s v="Corporate"/>
    <s v="United States"/>
    <x v="26"/>
    <x v="18"/>
    <n v="38109"/>
    <s v="South"/>
    <s v="OFF-EN-10003448"/>
    <s v="Office Supplies"/>
    <s v="Envelopes"/>
    <s v="Peel &amp; Seel Recycled Catalog Envelopes, Brown"/>
    <x v="5833"/>
    <n v="7"/>
    <n v="0.2"/>
    <n v="24.317999999999998"/>
  </r>
  <r>
    <n v="9267"/>
    <s v="CA-2014-125759"/>
    <d v="2014-02-08T00:00:00"/>
    <d v="2014-02-09T00:00:00"/>
    <s v="First Class"/>
    <s v="NM-18445"/>
    <s v="Nathan Mautz"/>
    <s v="Home Office"/>
    <s v="United States"/>
    <x v="226"/>
    <x v="33"/>
    <n v="89031"/>
    <s v="West"/>
    <s v="FUR-FU-10002111"/>
    <s v="Furniture"/>
    <s v="Furnishings"/>
    <s v="Master Caster Door Stop, Large Brown"/>
    <x v="58"/>
    <n v="2"/>
    <n v="0"/>
    <n v="5.5327999999999999"/>
  </r>
  <r>
    <n v="9268"/>
    <s v="CA-2015-151869"/>
    <d v="2015-09-25T00:00:00"/>
    <d v="2015-09-25T00:00:00"/>
    <s v="Same Day"/>
    <s v="CS-11950"/>
    <s v="Carlos Soltero"/>
    <s v="Consumer"/>
    <s v="United States"/>
    <x v="210"/>
    <x v="15"/>
    <n v="11520"/>
    <s v="East"/>
    <s v="FUR-CH-10001545"/>
    <s v="Furniture"/>
    <s v="Chairs"/>
    <s v="Hon Comfortask Task/Swivel Chairs"/>
    <x v="5834"/>
    <n v="1"/>
    <n v="0.1"/>
    <n v="6.8388000000000009"/>
  </r>
  <r>
    <n v="9269"/>
    <s v="CA-2015-151869"/>
    <d v="2015-09-25T00:00:00"/>
    <d v="2015-09-25T00:00:00"/>
    <s v="Same Day"/>
    <s v="CS-11950"/>
    <s v="Carlos Soltero"/>
    <s v="Consumer"/>
    <s v="United States"/>
    <x v="210"/>
    <x v="15"/>
    <n v="11520"/>
    <s v="East"/>
    <s v="OFF-PA-10002947"/>
    <s v="Office Supplies"/>
    <s v="Paper"/>
    <s v="Xerox 1923"/>
    <x v="130"/>
    <n v="3"/>
    <n v="0"/>
    <n v="9.6191999999999993"/>
  </r>
  <r>
    <n v="9270"/>
    <s v="US-2017-102183"/>
    <d v="2017-08-21T00:00:00"/>
    <d v="2017-08-28T00:00:00"/>
    <s v="Standard Class"/>
    <s v="PK-19075"/>
    <s v="Pete Kriz"/>
    <s v="Consumer"/>
    <s v="United States"/>
    <x v="20"/>
    <x v="15"/>
    <n v="10035"/>
    <s v="East"/>
    <s v="OFF-BI-10003476"/>
    <s v="Office Supplies"/>
    <s v="Binders"/>
    <s v="Avery Metallic Poly Binders"/>
    <x v="5835"/>
    <n v="7"/>
    <n v="0.2"/>
    <n v="11.2308"/>
  </r>
  <r>
    <n v="9271"/>
    <s v="US-2017-102183"/>
    <d v="2017-08-21T00:00:00"/>
    <d v="2017-08-28T00:00:00"/>
    <s v="Standard Class"/>
    <s v="PK-19075"/>
    <s v="Pete Kriz"/>
    <s v="Consumer"/>
    <s v="United States"/>
    <x v="20"/>
    <x v="15"/>
    <n v="10035"/>
    <s v="East"/>
    <s v="OFF-BI-10001359"/>
    <s v="Office Supplies"/>
    <s v="Binders"/>
    <s v="GBC DocuBind TL300 Electric Binding System"/>
    <x v="5836"/>
    <n v="6"/>
    <n v="0.2"/>
    <n v="1453.1237999999996"/>
  </r>
  <r>
    <n v="9272"/>
    <s v="CA-2016-100510"/>
    <d v="2016-05-12T00:00:00"/>
    <d v="2016-05-17T00:00:00"/>
    <s v="Standard Class"/>
    <s v="HM-14860"/>
    <s v="Harry Marie"/>
    <s v="Corporate"/>
    <s v="United States"/>
    <x v="20"/>
    <x v="15"/>
    <n v="10024"/>
    <s v="East"/>
    <s v="FUR-FU-10000320"/>
    <s v="Furniture"/>
    <s v="Furnishings"/>
    <s v="OIC Stacking Trays"/>
    <x v="4807"/>
    <n v="3"/>
    <n v="0"/>
    <n v="4.4088000000000012"/>
  </r>
  <r>
    <n v="9273"/>
    <s v="CA-2016-100510"/>
    <d v="2016-05-12T00:00:00"/>
    <d v="2016-05-17T00:00:00"/>
    <s v="Standard Class"/>
    <s v="HM-14860"/>
    <s v="Harry Marie"/>
    <s v="Corporate"/>
    <s v="United States"/>
    <x v="20"/>
    <x v="15"/>
    <n v="10024"/>
    <s v="East"/>
    <s v="TEC-PH-10001835"/>
    <s v="Technology"/>
    <s v="Phones"/>
    <s v="Jawbone JAMBOX Wireless Bluetooth Speaker"/>
    <x v="2087"/>
    <n v="4"/>
    <n v="0"/>
    <n v="303.3408"/>
  </r>
  <r>
    <n v="9274"/>
    <s v="CA-2017-146983"/>
    <d v="2017-09-02T00:00:00"/>
    <d v="2017-09-06T00:00:00"/>
    <s v="Standard Class"/>
    <s v="AH-10210"/>
    <s v="Alan Hwang"/>
    <s v="Consumer"/>
    <s v="United States"/>
    <x v="0"/>
    <x v="0"/>
    <n v="42420"/>
    <s v="South"/>
    <s v="OFF-BI-10003650"/>
    <s v="Office Supplies"/>
    <s v="Binders"/>
    <s v="GBC DocuBind 300 Electric Binding Machine"/>
    <x v="2829"/>
    <n v="3"/>
    <n v="0"/>
    <n v="757.41120000000001"/>
  </r>
  <r>
    <n v="9275"/>
    <s v="US-2014-134054"/>
    <d v="2014-10-10T00:00:00"/>
    <d v="2014-10-10T00:00:00"/>
    <s v="Same Day"/>
    <s v="FC-14335"/>
    <s v="Fred Chung"/>
    <s v="Corporate"/>
    <s v="United States"/>
    <x v="305"/>
    <x v="27"/>
    <n v="87105"/>
    <s v="West"/>
    <s v="OFF-AR-10000937"/>
    <s v="Office Supplies"/>
    <s v="Art"/>
    <s v="Dixon Ticonderoga Core-Lock Colored Pencils, 48-Color Set"/>
    <x v="5837"/>
    <n v="7"/>
    <n v="0"/>
    <n v="112.57400000000001"/>
  </r>
  <r>
    <n v="9276"/>
    <s v="CA-2016-113236"/>
    <d v="2016-05-26T00:00:00"/>
    <d v="2016-05-29T00:00:00"/>
    <s v="Second Class"/>
    <s v="CP-12085"/>
    <s v="Cathy Prescott"/>
    <s v="Corporate"/>
    <s v="United States"/>
    <x v="478"/>
    <x v="2"/>
    <n v="33445"/>
    <s v="South"/>
    <s v="OFF-ST-10000532"/>
    <s v="Office Supplies"/>
    <s v="Storage"/>
    <s v="Advantus Rolling Drawer Organizers"/>
    <x v="5838"/>
    <n v="6"/>
    <n v="0.2"/>
    <n v="13.852799999999995"/>
  </r>
  <r>
    <n v="9277"/>
    <s v="CA-2016-113236"/>
    <d v="2016-05-26T00:00:00"/>
    <d v="2016-05-29T00:00:00"/>
    <s v="Second Class"/>
    <s v="CP-12085"/>
    <s v="Cathy Prescott"/>
    <s v="Corporate"/>
    <s v="United States"/>
    <x v="478"/>
    <x v="2"/>
    <n v="33445"/>
    <s v="South"/>
    <s v="TEC-AC-10001267"/>
    <s v="Technology"/>
    <s v="Accessories"/>
    <s v="Imation 32GB Pocket Pro USB 3.0 Flash Drive - 32 GB - Black - 1 P ..."/>
    <x v="5839"/>
    <n v="2"/>
    <n v="0.2"/>
    <n v="11.98"/>
  </r>
  <r>
    <n v="9278"/>
    <s v="CA-2017-122539"/>
    <d v="2017-12-01T00:00:00"/>
    <d v="2017-12-05T00:00:00"/>
    <s v="Standard Class"/>
    <s v="SC-20305"/>
    <s v="Sean Christensen"/>
    <s v="Consumer"/>
    <s v="United States"/>
    <x v="10"/>
    <x v="9"/>
    <n v="19140"/>
    <s v="East"/>
    <s v="OFF-LA-10004853"/>
    <s v="Office Supplies"/>
    <s v="Labels"/>
    <s v="Avery 483"/>
    <x v="801"/>
    <n v="4"/>
    <n v="0.2"/>
    <n v="5.1791999999999998"/>
  </r>
  <r>
    <n v="9279"/>
    <s v="CA-2017-122539"/>
    <d v="2017-12-01T00:00:00"/>
    <d v="2017-12-05T00:00:00"/>
    <s v="Standard Class"/>
    <s v="SC-20305"/>
    <s v="Sean Christensen"/>
    <s v="Consumer"/>
    <s v="United States"/>
    <x v="10"/>
    <x v="9"/>
    <n v="19140"/>
    <s v="East"/>
    <s v="OFF-BI-10001759"/>
    <s v="Office Supplies"/>
    <s v="Binders"/>
    <s v="Acco Pressboard Covers with Storage Hooks, 14 7/8&quot; x 11&quot;, Dark Blue"/>
    <x v="5840"/>
    <n v="7"/>
    <n v="0.7"/>
    <n v="-5.6006999999999962"/>
  </r>
  <r>
    <n v="9280"/>
    <s v="CA-2017-122539"/>
    <d v="2017-12-01T00:00:00"/>
    <d v="2017-12-05T00:00:00"/>
    <s v="Standard Class"/>
    <s v="SC-20305"/>
    <s v="Sean Christensen"/>
    <s v="Consumer"/>
    <s v="United States"/>
    <x v="10"/>
    <x v="9"/>
    <n v="19140"/>
    <s v="East"/>
    <s v="FUR-CH-10003379"/>
    <s v="Furniture"/>
    <s v="Chairs"/>
    <s v="Global Commerce Series High-Back Swivel/Tilt Chairs"/>
    <x v="5841"/>
    <n v="2"/>
    <n v="0.3"/>
    <n v="-28.49799999999999"/>
  </r>
  <r>
    <n v="9281"/>
    <s v="CA-2016-166772"/>
    <d v="2016-09-20T00:00:00"/>
    <d v="2016-09-24T00:00:00"/>
    <s v="Standard Class"/>
    <s v="HJ-14875"/>
    <s v="Heather Jas"/>
    <s v="Home Office"/>
    <s v="United States"/>
    <x v="4"/>
    <x v="4"/>
    <n v="98105"/>
    <s v="West"/>
    <s v="FUR-BO-10002853"/>
    <s v="Furniture"/>
    <s v="Bookcases"/>
    <s v="O'Sullivan 5-Shelf Heavy-Duty Bookcases"/>
    <x v="3514"/>
    <n v="2"/>
    <n v="0"/>
    <n v="40.97"/>
  </r>
  <r>
    <n v="9282"/>
    <s v="US-2017-152898"/>
    <d v="2017-09-11T00:00:00"/>
    <d v="2017-09-15T00:00:00"/>
    <s v="Standard Class"/>
    <s v="CB-12025"/>
    <s v="Cassandra Brandow"/>
    <s v="Consumer"/>
    <s v="United States"/>
    <x v="102"/>
    <x v="17"/>
    <n v="23223"/>
    <s v="South"/>
    <s v="OFF-AP-10000027"/>
    <s v="Office Supplies"/>
    <s v="Appliances"/>
    <s v="Hoover Commercial SteamVac"/>
    <x v="4672"/>
    <n v="5"/>
    <n v="0"/>
    <n v="20.369999999999997"/>
  </r>
  <r>
    <n v="9283"/>
    <s v="CA-2016-160486"/>
    <d v="2016-12-30T00:00:00"/>
    <d v="2017-01-04T00:00:00"/>
    <s v="Standard Class"/>
    <s v="EH-14185"/>
    <s v="Evan Henry"/>
    <s v="Consumer"/>
    <s v="United States"/>
    <x v="487"/>
    <x v="2"/>
    <n v="33407"/>
    <s v="South"/>
    <s v="OFF-PA-10002421"/>
    <s v="Office Supplies"/>
    <s v="Paper"/>
    <s v="Embossed Ink Jet Note Cards"/>
    <x v="5842"/>
    <n v="4"/>
    <n v="0.2"/>
    <n v="25.278400000000001"/>
  </r>
  <r>
    <n v="9284"/>
    <s v="CA-2017-102218"/>
    <d v="2017-09-02T00:00:00"/>
    <d v="2017-09-04T00:00:00"/>
    <s v="Second Class"/>
    <s v="LW-17215"/>
    <s v="Luke Weiss"/>
    <s v="Consumer"/>
    <s v="United States"/>
    <x v="299"/>
    <x v="22"/>
    <n v="80525"/>
    <s v="West"/>
    <s v="OFF-LA-10002475"/>
    <s v="Office Supplies"/>
    <s v="Labels"/>
    <s v="Avery 519"/>
    <x v="3280"/>
    <n v="2"/>
    <n v="0.2"/>
    <n v="3.9473999999999996"/>
  </r>
  <r>
    <n v="9285"/>
    <s v="CA-2014-161032"/>
    <d v="2014-11-18T00:00:00"/>
    <d v="2014-11-23T00:00:00"/>
    <s v="Standard Class"/>
    <s v="MK-17905"/>
    <s v="Michael Kennedy"/>
    <s v="Corporate"/>
    <s v="United States"/>
    <x v="47"/>
    <x v="6"/>
    <n v="53132"/>
    <s v="Central"/>
    <s v="FUR-CH-10001482"/>
    <s v="Furniture"/>
    <s v="Chairs"/>
    <s v="Office Star - Mesh Screen back chair with Vinyl seat"/>
    <x v="604"/>
    <n v="3"/>
    <n v="0"/>
    <n v="43.223399999999984"/>
  </r>
  <r>
    <n v="9286"/>
    <s v="CA-2015-102778"/>
    <d v="2015-11-21T00:00:00"/>
    <d v="2015-11-24T00:00:00"/>
    <s v="First Class"/>
    <s v="JH-15820"/>
    <s v="John Huston"/>
    <s v="Consumer"/>
    <s v="United States"/>
    <x v="53"/>
    <x v="3"/>
    <n v="28110"/>
    <s v="South"/>
    <s v="FUR-FU-10000087"/>
    <s v="Furniture"/>
    <s v="Furnishings"/>
    <s v="Executive Impressions 14&quot; Two-Color Numerals Wall Clock"/>
    <x v="269"/>
    <n v="1"/>
    <n v="0.2"/>
    <n v="4.7712000000000012"/>
  </r>
  <r>
    <n v="9287"/>
    <s v="CA-2017-154011"/>
    <d v="2017-06-19T00:00:00"/>
    <d v="2017-06-26T00:00:00"/>
    <s v="Standard Class"/>
    <s v="DB-13270"/>
    <s v="Deborah Brumfield"/>
    <s v="Home Office"/>
    <s v="United States"/>
    <x v="61"/>
    <x v="5"/>
    <n v="75081"/>
    <s v="Central"/>
    <s v="OFF-BI-10003166"/>
    <s v="Office Supplies"/>
    <s v="Binders"/>
    <s v="GBC Plasticlear Binding Covers"/>
    <x v="5843"/>
    <n v="3"/>
    <n v="0.8"/>
    <n v="-11.020800000000005"/>
  </r>
  <r>
    <n v="9288"/>
    <s v="CA-2017-154011"/>
    <d v="2017-06-19T00:00:00"/>
    <d v="2017-06-26T00:00:00"/>
    <s v="Standard Class"/>
    <s v="DB-13270"/>
    <s v="Deborah Brumfield"/>
    <s v="Home Office"/>
    <s v="United States"/>
    <x v="61"/>
    <x v="5"/>
    <n v="75081"/>
    <s v="Central"/>
    <s v="FUR-TA-10000688"/>
    <s v="Furniture"/>
    <s v="Tables"/>
    <s v="Chromcraft Bull-Nose Wood Round Conference Table Top, Wood Base"/>
    <x v="5844"/>
    <n v="3"/>
    <n v="0.3"/>
    <n v="-84.961500000000029"/>
  </r>
  <r>
    <n v="9289"/>
    <s v="US-2017-165456"/>
    <d v="2017-11-30T00:00:00"/>
    <d v="2017-12-03T00:00:00"/>
    <s v="First Class"/>
    <s v="TB-21625"/>
    <s v="Trudy Brown"/>
    <s v="Consumer"/>
    <s v="United States"/>
    <x v="10"/>
    <x v="9"/>
    <n v="19134"/>
    <s v="East"/>
    <s v="FUR-CH-10003981"/>
    <s v="Furniture"/>
    <s v="Chairs"/>
    <s v="Global Commerce Series Low-Back Swivel/Tilt Chairs"/>
    <x v="5845"/>
    <n v="6"/>
    <n v="0.3"/>
    <n v="-15.418800000000203"/>
  </r>
  <r>
    <n v="9290"/>
    <s v="CA-2014-111857"/>
    <d v="2014-04-23T00:00:00"/>
    <d v="2014-04-26T00:00:00"/>
    <s v="Second Class"/>
    <s v="NM-18445"/>
    <s v="Nathan Mautz"/>
    <s v="Home Office"/>
    <s v="United States"/>
    <x v="8"/>
    <x v="1"/>
    <n v="94109"/>
    <s v="West"/>
    <s v="OFF-PA-10001878"/>
    <s v="Office Supplies"/>
    <s v="Paper"/>
    <s v="Xerox 1891"/>
    <x v="5846"/>
    <n v="1"/>
    <n v="0"/>
    <n v="22.987699999999997"/>
  </r>
  <r>
    <n v="9291"/>
    <s v="CA-2014-163650"/>
    <d v="2014-09-23T00:00:00"/>
    <d v="2014-09-25T00:00:00"/>
    <s v="First Class"/>
    <s v="TT-21220"/>
    <s v="Thomas Thornton"/>
    <s v="Consumer"/>
    <s v="United States"/>
    <x v="18"/>
    <x v="13"/>
    <n v="19901"/>
    <s v="East"/>
    <s v="OFF-AR-10002375"/>
    <s v="Office Supplies"/>
    <s v="Art"/>
    <s v="Newell 351"/>
    <x v="296"/>
    <n v="3"/>
    <n v="0"/>
    <n v="2.8535999999999988"/>
  </r>
  <r>
    <n v="9292"/>
    <s v="CA-2014-163650"/>
    <d v="2014-09-23T00:00:00"/>
    <d v="2014-09-25T00:00:00"/>
    <s v="First Class"/>
    <s v="TT-21220"/>
    <s v="Thomas Thornton"/>
    <s v="Consumer"/>
    <s v="United States"/>
    <x v="18"/>
    <x v="13"/>
    <n v="19901"/>
    <s v="East"/>
    <s v="OFF-BI-10004965"/>
    <s v="Office Supplies"/>
    <s v="Binders"/>
    <s v="Ibico Covers for Plastic or Wire Binding Elements"/>
    <x v="1339"/>
    <n v="3"/>
    <n v="0"/>
    <n v="15.524999999999999"/>
  </r>
  <r>
    <n v="9293"/>
    <s v="CA-2017-124114"/>
    <d v="2017-03-02T00:00:00"/>
    <d v="2017-03-02T00:00:00"/>
    <s v="Same Day"/>
    <s v="RS-19765"/>
    <s v="Roland Schwarz"/>
    <s v="Corporate"/>
    <s v="United States"/>
    <x v="435"/>
    <x v="5"/>
    <n v="76706"/>
    <s v="Central"/>
    <s v="OFF-BI-10004022"/>
    <s v="Office Supplies"/>
    <s v="Binders"/>
    <s v="Acco Suede Grain Vinyl Round Ring Binder"/>
    <x v="5847"/>
    <n v="1"/>
    <n v="0.8"/>
    <n v="-0.94520000000000004"/>
  </r>
  <r>
    <n v="9294"/>
    <s v="US-2017-116505"/>
    <d v="2017-11-17T00:00:00"/>
    <d v="2017-11-21T00:00:00"/>
    <s v="Second Class"/>
    <s v="TB-21625"/>
    <s v="Trudy Brown"/>
    <s v="Consumer"/>
    <s v="United States"/>
    <x v="521"/>
    <x v="39"/>
    <n v="21740"/>
    <s v="East"/>
    <s v="OFF-BI-10000050"/>
    <s v="Office Supplies"/>
    <s v="Binders"/>
    <s v="Angle-D Binders with Locking Rings, Label Holders"/>
    <x v="1875"/>
    <n v="6"/>
    <n v="0"/>
    <n v="20.585999999999999"/>
  </r>
  <r>
    <n v="9295"/>
    <s v="CA-2017-161340"/>
    <d v="2017-05-28T00:00:00"/>
    <d v="2017-06-01T00:00:00"/>
    <s v="Standard Class"/>
    <s v="AM-10360"/>
    <s v="Alice McCarthy"/>
    <s v="Corporate"/>
    <s v="United States"/>
    <x v="138"/>
    <x v="24"/>
    <n v="44105"/>
    <s v="East"/>
    <s v="OFF-PA-10002464"/>
    <s v="Office Supplies"/>
    <s v="Paper"/>
    <s v="HP Office Recycled Paper (20Lb. and 87 Bright)"/>
    <x v="853"/>
    <n v="3"/>
    <n v="0.2"/>
    <n v="5.0286000000000008"/>
  </r>
  <r>
    <n v="9296"/>
    <s v="CA-2017-161340"/>
    <d v="2017-05-28T00:00:00"/>
    <d v="2017-06-01T00:00:00"/>
    <s v="Standard Class"/>
    <s v="AM-10360"/>
    <s v="Alice McCarthy"/>
    <s v="Corporate"/>
    <s v="United States"/>
    <x v="138"/>
    <x v="24"/>
    <n v="44105"/>
    <s v="East"/>
    <s v="FUR-BO-10004709"/>
    <s v="Furniture"/>
    <s v="Bookcases"/>
    <s v="Bush Westfield Collection Bookcases, Medium Cherry Finish"/>
    <x v="4701"/>
    <n v="4"/>
    <n v="0.5"/>
    <n v="-64.937599999999989"/>
  </r>
  <r>
    <n v="9297"/>
    <s v="US-2015-163433"/>
    <d v="2015-04-18T00:00:00"/>
    <d v="2015-04-22T00:00:00"/>
    <s v="Second Class"/>
    <s v="MP-17965"/>
    <s v="Michael Paige"/>
    <s v="Corporate"/>
    <s v="United States"/>
    <x v="392"/>
    <x v="5"/>
    <n v="78501"/>
    <s v="Central"/>
    <s v="TEC-AC-10003590"/>
    <s v="Technology"/>
    <s v="Accessories"/>
    <s v="TRENDnet 56K USB 2.0 Phone, Internet and Fax Modem"/>
    <x v="2967"/>
    <n v="2"/>
    <n v="0.2"/>
    <n v="8.2847999999999971"/>
  </r>
  <r>
    <n v="9298"/>
    <s v="US-2015-163433"/>
    <d v="2015-04-18T00:00:00"/>
    <d v="2015-04-22T00:00:00"/>
    <s v="Second Class"/>
    <s v="MP-17965"/>
    <s v="Michael Paige"/>
    <s v="Corporate"/>
    <s v="United States"/>
    <x v="392"/>
    <x v="5"/>
    <n v="78501"/>
    <s v="Central"/>
    <s v="TEC-PH-10003357"/>
    <s v="Technology"/>
    <s v="Phones"/>
    <s v="Grandstream GXP2100 Mainstream Business Phone"/>
    <x v="4494"/>
    <n v="4"/>
    <n v="0.2"/>
    <n v="24.476800000000004"/>
  </r>
  <r>
    <n v="9299"/>
    <s v="US-2015-163433"/>
    <d v="2015-04-18T00:00:00"/>
    <d v="2015-04-22T00:00:00"/>
    <s v="Second Class"/>
    <s v="MP-17965"/>
    <s v="Michael Paige"/>
    <s v="Corporate"/>
    <s v="United States"/>
    <x v="392"/>
    <x v="5"/>
    <n v="78501"/>
    <s v="Central"/>
    <s v="OFF-AR-10003373"/>
    <s v="Office Supplies"/>
    <s v="Art"/>
    <s v="Boston School Pro Electric Pencil Sharpener, 1670"/>
    <x v="1355"/>
    <n v="3"/>
    <n v="0.2"/>
    <n v="6.5057999999999971"/>
  </r>
  <r>
    <n v="9300"/>
    <s v="US-2015-163433"/>
    <d v="2015-04-18T00:00:00"/>
    <d v="2015-04-22T00:00:00"/>
    <s v="Second Class"/>
    <s v="MP-17965"/>
    <s v="Michael Paige"/>
    <s v="Corporate"/>
    <s v="United States"/>
    <x v="392"/>
    <x v="5"/>
    <n v="78501"/>
    <s v="Central"/>
    <s v="OFF-BI-10003676"/>
    <s v="Office Supplies"/>
    <s v="Binders"/>
    <s v="GBC Standard Recycled Report Covers, Clear Plastic Sheets"/>
    <x v="3176"/>
    <n v="2"/>
    <n v="0.8"/>
    <n v="-6.8992000000000022"/>
  </r>
  <r>
    <n v="9301"/>
    <s v="US-2015-163433"/>
    <d v="2015-04-18T00:00:00"/>
    <d v="2015-04-22T00:00:00"/>
    <s v="Second Class"/>
    <s v="MP-17965"/>
    <s v="Michael Paige"/>
    <s v="Corporate"/>
    <s v="United States"/>
    <x v="392"/>
    <x v="5"/>
    <n v="78501"/>
    <s v="Central"/>
    <s v="FUR-CH-10000225"/>
    <s v="Furniture"/>
    <s v="Chairs"/>
    <s v="Global Geo Office Task Chair, Gray"/>
    <x v="4350"/>
    <n v="1"/>
    <n v="0.3"/>
    <n v="-20.245000000000008"/>
  </r>
  <r>
    <n v="9302"/>
    <s v="US-2015-163433"/>
    <d v="2015-04-18T00:00:00"/>
    <d v="2015-04-22T00:00:00"/>
    <s v="Second Class"/>
    <s v="MP-17965"/>
    <s v="Michael Paige"/>
    <s v="Corporate"/>
    <s v="United States"/>
    <x v="392"/>
    <x v="5"/>
    <n v="78501"/>
    <s v="Central"/>
    <s v="TEC-PH-10001870"/>
    <s v="Technology"/>
    <s v="Phones"/>
    <s v="Lunatik TT5L-002 Taktik Strike Impact Protection System for iPhone 5"/>
    <x v="5848"/>
    <n v="2"/>
    <n v="0.2"/>
    <n v="6.122999999999994"/>
  </r>
  <r>
    <n v="9303"/>
    <s v="US-2015-163433"/>
    <d v="2015-04-18T00:00:00"/>
    <d v="2015-04-22T00:00:00"/>
    <s v="Second Class"/>
    <s v="MP-17965"/>
    <s v="Michael Paige"/>
    <s v="Corporate"/>
    <s v="United States"/>
    <x v="392"/>
    <x v="5"/>
    <n v="78501"/>
    <s v="Central"/>
    <s v="OFF-AR-10003481"/>
    <s v="Office Supplies"/>
    <s v="Art"/>
    <s v="Newell 348"/>
    <x v="964"/>
    <n v="3"/>
    <n v="0.2"/>
    <n v="0.88559999999999883"/>
  </r>
  <r>
    <n v="9304"/>
    <s v="US-2015-163433"/>
    <d v="2015-04-18T00:00:00"/>
    <d v="2015-04-22T00:00:00"/>
    <s v="Second Class"/>
    <s v="MP-17965"/>
    <s v="Michael Paige"/>
    <s v="Corporate"/>
    <s v="United States"/>
    <x v="392"/>
    <x v="5"/>
    <n v="78501"/>
    <s v="Central"/>
    <s v="OFF-PA-10003936"/>
    <s v="Office Supplies"/>
    <s v="Paper"/>
    <s v="Xerox 1994"/>
    <x v="12"/>
    <n v="3"/>
    <n v="0.2"/>
    <n v="5.4432"/>
  </r>
  <r>
    <n v="9305"/>
    <s v="US-2015-163433"/>
    <d v="2015-04-18T00:00:00"/>
    <d v="2015-04-22T00:00:00"/>
    <s v="Second Class"/>
    <s v="MP-17965"/>
    <s v="Michael Paige"/>
    <s v="Corporate"/>
    <s v="United States"/>
    <x v="392"/>
    <x v="5"/>
    <n v="78501"/>
    <s v="Central"/>
    <s v="OFF-BI-10000320"/>
    <s v="Office Supplies"/>
    <s v="Binders"/>
    <s v="GBC Plastic Binding Combs"/>
    <x v="5849"/>
    <n v="1"/>
    <n v="0.8"/>
    <n v="-2.2877999999999998"/>
  </r>
  <r>
    <n v="9306"/>
    <s v="CA-2015-137603"/>
    <d v="2015-09-19T00:00:00"/>
    <d v="2015-09-24T00:00:00"/>
    <s v="Standard Class"/>
    <s v="MH-17290"/>
    <s v="Marc Harrigan"/>
    <s v="Home Office"/>
    <s v="United States"/>
    <x v="364"/>
    <x v="27"/>
    <n v="87505"/>
    <s v="West"/>
    <s v="OFF-AR-10001972"/>
    <s v="Office Supplies"/>
    <s v="Art"/>
    <s v="Newell 323"/>
    <x v="3681"/>
    <n v="5"/>
    <n v="0"/>
    <n v="2.1840000000000002"/>
  </r>
  <r>
    <n v="9307"/>
    <s v="CA-2014-128237"/>
    <d v="2014-03-25T00:00:00"/>
    <d v="2014-03-30T00:00:00"/>
    <s v="Standard Class"/>
    <s v="CA-12265"/>
    <s v="Christina Anderson"/>
    <s v="Consumer"/>
    <s v="United States"/>
    <x v="8"/>
    <x v="1"/>
    <n v="94110"/>
    <s v="West"/>
    <s v="OFF-AR-10003829"/>
    <s v="Office Supplies"/>
    <s v="Art"/>
    <s v="Newell 35"/>
    <x v="2637"/>
    <n v="2"/>
    <n v="0"/>
    <n v="1.9023999999999992"/>
  </r>
  <r>
    <n v="9308"/>
    <s v="CA-2014-128237"/>
    <d v="2014-03-25T00:00:00"/>
    <d v="2014-03-30T00:00:00"/>
    <s v="Standard Class"/>
    <s v="CA-12265"/>
    <s v="Christina Anderson"/>
    <s v="Consumer"/>
    <s v="United States"/>
    <x v="8"/>
    <x v="1"/>
    <n v="94110"/>
    <s v="West"/>
    <s v="OFF-AR-10003338"/>
    <s v="Office Supplies"/>
    <s v="Art"/>
    <s v="Eberhard Faber 3 1/2&quot; Golf Pencils"/>
    <x v="3659"/>
    <n v="2"/>
    <n v="0"/>
    <n v="3.7200000000000006"/>
  </r>
  <r>
    <n v="9309"/>
    <s v="CA-2014-128237"/>
    <d v="2014-03-25T00:00:00"/>
    <d v="2014-03-30T00:00:00"/>
    <s v="Standard Class"/>
    <s v="CA-12265"/>
    <s v="Christina Anderson"/>
    <s v="Consumer"/>
    <s v="United States"/>
    <x v="8"/>
    <x v="1"/>
    <n v="94110"/>
    <s v="West"/>
    <s v="TEC-AC-10002558"/>
    <s v="Technology"/>
    <s v="Accessories"/>
    <s v="Imation Swivel Flash Drive USB flash drive - 8 GB"/>
    <x v="5850"/>
    <n v="4"/>
    <n v="0"/>
    <n v="15.917999999999999"/>
  </r>
  <r>
    <n v="9310"/>
    <s v="CA-2014-128237"/>
    <d v="2014-03-25T00:00:00"/>
    <d v="2014-03-30T00:00:00"/>
    <s v="Standard Class"/>
    <s v="CA-12265"/>
    <s v="Christina Anderson"/>
    <s v="Consumer"/>
    <s v="United States"/>
    <x v="8"/>
    <x v="1"/>
    <n v="94110"/>
    <s v="West"/>
    <s v="OFF-AR-10000034"/>
    <s v="Office Supplies"/>
    <s v="Art"/>
    <s v="BIC Brite Liner Grip Highlighters, Assorted, 5/Pack"/>
    <x v="2370"/>
    <n v="6"/>
    <n v="0"/>
    <n v="9.9215999999999998"/>
  </r>
  <r>
    <n v="9311"/>
    <s v="US-2016-102141"/>
    <d v="2016-08-26T00:00:00"/>
    <d v="2016-08-31T00:00:00"/>
    <s v="Standard Class"/>
    <s v="KD-16615"/>
    <s v="Ken Dana"/>
    <s v="Corporate"/>
    <s v="United States"/>
    <x v="20"/>
    <x v="15"/>
    <n v="10024"/>
    <s v="East"/>
    <s v="OFF-BI-10001510"/>
    <s v="Office Supplies"/>
    <s v="Binders"/>
    <s v="Deluxe Heavy-Duty Vinyl Round Ring Binder"/>
    <x v="5851"/>
    <n v="8"/>
    <n v="0.2"/>
    <n v="45.839999999999996"/>
  </r>
  <r>
    <n v="9312"/>
    <s v="CA-2017-148642"/>
    <d v="2017-03-06T00:00:00"/>
    <d v="2017-03-12T00:00:00"/>
    <s v="Standard Class"/>
    <s v="DW-13540"/>
    <s v="Don Weiss"/>
    <s v="Consumer"/>
    <s v="United States"/>
    <x v="61"/>
    <x v="5"/>
    <n v="75220"/>
    <s v="Central"/>
    <s v="OFF-LA-10000134"/>
    <s v="Office Supplies"/>
    <s v="Labels"/>
    <s v="Avery 511"/>
    <x v="1268"/>
    <n v="2"/>
    <n v="0.2"/>
    <n v="1.7247999999999997"/>
  </r>
  <r>
    <n v="9313"/>
    <s v="CA-2017-148642"/>
    <d v="2017-03-06T00:00:00"/>
    <d v="2017-03-12T00:00:00"/>
    <s v="Standard Class"/>
    <s v="DW-13540"/>
    <s v="Don Weiss"/>
    <s v="Consumer"/>
    <s v="United States"/>
    <x v="61"/>
    <x v="5"/>
    <n v="75220"/>
    <s v="Central"/>
    <s v="OFF-AR-10000588"/>
    <s v="Office Supplies"/>
    <s v="Art"/>
    <s v="Newell 345"/>
    <x v="5852"/>
    <n v="4"/>
    <n v="0.2"/>
    <n v="4.7616000000000014"/>
  </r>
  <r>
    <n v="9314"/>
    <s v="CA-2015-111948"/>
    <d v="2015-11-11T00:00:00"/>
    <d v="2015-11-11T00:00:00"/>
    <s v="Same Day"/>
    <s v="AG-10495"/>
    <s v="Andrew Gjertsen"/>
    <s v="Corporate"/>
    <s v="United States"/>
    <x v="66"/>
    <x v="12"/>
    <n v="48234"/>
    <s v="Central"/>
    <s v="OFF-ST-10003282"/>
    <s v="Office Supplies"/>
    <s v="Storage"/>
    <s v="Advantus 10-Drawer Portable Organizer, Chrome Metal Frame, Smoke Drawers"/>
    <x v="5853"/>
    <n v="7"/>
    <n v="0"/>
    <n v="117.12960000000004"/>
  </r>
  <r>
    <n v="9315"/>
    <s v="CA-2015-111948"/>
    <d v="2015-11-11T00:00:00"/>
    <d v="2015-11-11T00:00:00"/>
    <s v="Same Day"/>
    <s v="AG-10495"/>
    <s v="Andrew Gjertsen"/>
    <s v="Corporate"/>
    <s v="United States"/>
    <x v="66"/>
    <x v="12"/>
    <n v="48234"/>
    <s v="Central"/>
    <s v="OFF-AP-10002311"/>
    <s v="Office Supplies"/>
    <s v="Appliances"/>
    <s v="Holmes Replacement Filter for HEPA Air Cleaner, Very Large Room, HEPA Filter"/>
    <x v="5854"/>
    <n v="2"/>
    <n v="0.1"/>
    <n v="46.790800000000004"/>
  </r>
  <r>
    <n v="9316"/>
    <s v="CA-2016-161907"/>
    <d v="2016-04-05T00:00:00"/>
    <d v="2016-04-09T00:00:00"/>
    <s v="Standard Class"/>
    <s v="JH-16180"/>
    <s v="Justin Hirsh"/>
    <s v="Consumer"/>
    <s v="United States"/>
    <x v="10"/>
    <x v="9"/>
    <n v="19140"/>
    <s v="East"/>
    <s v="TEC-PH-10000141"/>
    <s v="Technology"/>
    <s v="Phones"/>
    <s v="Clearsounds A400"/>
    <x v="965"/>
    <n v="3"/>
    <n v="0.4"/>
    <n v="-27.715799999999994"/>
  </r>
  <r>
    <n v="9317"/>
    <s v="CA-2016-161907"/>
    <d v="2016-04-05T00:00:00"/>
    <d v="2016-04-09T00:00:00"/>
    <s v="Standard Class"/>
    <s v="JH-16180"/>
    <s v="Justin Hirsh"/>
    <s v="Consumer"/>
    <s v="United States"/>
    <x v="10"/>
    <x v="9"/>
    <n v="19140"/>
    <s v="East"/>
    <s v="OFF-SU-10000646"/>
    <s v="Office Supplies"/>
    <s v="Supplies"/>
    <s v="Premier Automatic Letter Opener"/>
    <x v="5855"/>
    <n v="4"/>
    <n v="0.2"/>
    <n v="-163.45159999999996"/>
  </r>
  <r>
    <n v="9318"/>
    <s v="CA-2017-124940"/>
    <d v="2017-02-21T00:00:00"/>
    <d v="2017-02-26T00:00:00"/>
    <s v="Standard Class"/>
    <s v="DK-13090"/>
    <s v="Dave Kipp"/>
    <s v="Consumer"/>
    <s v="United States"/>
    <x v="238"/>
    <x v="5"/>
    <n v="75007"/>
    <s v="Central"/>
    <s v="TEC-AC-10002076"/>
    <s v="Technology"/>
    <s v="Accessories"/>
    <s v="Microsoft Natural Keyboard Elite"/>
    <x v="5856"/>
    <n v="1"/>
    <n v="0.2"/>
    <n v="-2.9940000000000015"/>
  </r>
  <r>
    <n v="9319"/>
    <s v="US-2017-108343"/>
    <d v="2017-07-20T00:00:00"/>
    <d v="2017-07-25T00:00:00"/>
    <s v="Standard Class"/>
    <s v="AR-10825"/>
    <s v="Anthony Rawles"/>
    <s v="Corporate"/>
    <s v="United States"/>
    <x v="20"/>
    <x v="15"/>
    <n v="10009"/>
    <s v="East"/>
    <s v="OFF-PA-10000743"/>
    <s v="Office Supplies"/>
    <s v="Paper"/>
    <s v="Xerox 1977"/>
    <x v="522"/>
    <n v="2"/>
    <n v="0"/>
    <n v="6.4127999999999998"/>
  </r>
  <r>
    <n v="9320"/>
    <s v="US-2017-108343"/>
    <d v="2017-07-20T00:00:00"/>
    <d v="2017-07-25T00:00:00"/>
    <s v="Standard Class"/>
    <s v="AR-10825"/>
    <s v="Anthony Rawles"/>
    <s v="Corporate"/>
    <s v="United States"/>
    <x v="20"/>
    <x v="15"/>
    <n v="10009"/>
    <s v="East"/>
    <s v="FUR-CH-10002780"/>
    <s v="Furniture"/>
    <s v="Chairs"/>
    <s v="Office Star - Task Chair with Contemporary Loop Arms"/>
    <x v="5857"/>
    <n v="2"/>
    <n v="0.1"/>
    <n v="25.474399999999999"/>
  </r>
  <r>
    <n v="9321"/>
    <s v="US-2017-108343"/>
    <d v="2017-07-20T00:00:00"/>
    <d v="2017-07-25T00:00:00"/>
    <s v="Standard Class"/>
    <s v="AR-10825"/>
    <s v="Anthony Rawles"/>
    <s v="Corporate"/>
    <s v="United States"/>
    <x v="20"/>
    <x v="15"/>
    <n v="10009"/>
    <s v="East"/>
    <s v="FUR-FU-10000747"/>
    <s v="Furniture"/>
    <s v="Furnishings"/>
    <s v="Tenex B1-RE Series Chair Mats for Low Pile Carpets"/>
    <x v="5858"/>
    <n v="4"/>
    <n v="0"/>
    <n v="31.266399999999976"/>
  </r>
  <r>
    <n v="9322"/>
    <s v="US-2016-111563"/>
    <d v="2016-11-04T00:00:00"/>
    <d v="2016-11-08T00:00:00"/>
    <s v="Standard Class"/>
    <s v="SM-20005"/>
    <s v="Sally Matthias"/>
    <s v="Consumer"/>
    <s v="United States"/>
    <x v="12"/>
    <x v="5"/>
    <n v="77041"/>
    <s v="Central"/>
    <s v="FUR-FU-10002445"/>
    <s v="Furniture"/>
    <s v="Furnishings"/>
    <s v="DAX Two-Tone Rosewood/Black Document Frame, Desktop, 5 x 7"/>
    <x v="5859"/>
    <n v="3"/>
    <n v="0.6"/>
    <n v="-5.6879999999999988"/>
  </r>
  <r>
    <n v="9323"/>
    <s v="US-2016-111563"/>
    <d v="2016-11-04T00:00:00"/>
    <d v="2016-11-08T00:00:00"/>
    <s v="Standard Class"/>
    <s v="SM-20005"/>
    <s v="Sally Matthias"/>
    <s v="Consumer"/>
    <s v="United States"/>
    <x v="12"/>
    <x v="5"/>
    <n v="77041"/>
    <s v="Central"/>
    <s v="FUR-FU-10000723"/>
    <s v="Furniture"/>
    <s v="Furnishings"/>
    <s v="Deflect-o EconoMat Studded, No Bevel Mat for Low Pile Carpeting"/>
    <x v="520"/>
    <n v="4"/>
    <n v="0.6"/>
    <n v="-84.292799999999986"/>
  </r>
  <r>
    <n v="9324"/>
    <s v="CA-2017-121853"/>
    <d v="2017-09-23T00:00:00"/>
    <d v="2017-09-29T00:00:00"/>
    <s v="Standard Class"/>
    <s v="DB-13660"/>
    <s v="Duane Benoit"/>
    <s v="Consumer"/>
    <s v="United States"/>
    <x v="1"/>
    <x v="1"/>
    <n v="90036"/>
    <s v="West"/>
    <s v="OFF-PA-10003641"/>
    <s v="Office Supplies"/>
    <s v="Paper"/>
    <s v="Xerox 1909"/>
    <x v="5860"/>
    <n v="8"/>
    <n v="0"/>
    <n v="97.078399999999988"/>
  </r>
  <r>
    <n v="9325"/>
    <s v="CA-2017-121853"/>
    <d v="2017-09-23T00:00:00"/>
    <d v="2017-09-29T00:00:00"/>
    <s v="Standard Class"/>
    <s v="DB-13660"/>
    <s v="Duane Benoit"/>
    <s v="Consumer"/>
    <s v="United States"/>
    <x v="1"/>
    <x v="1"/>
    <n v="90036"/>
    <s v="West"/>
    <s v="FUR-CH-10003973"/>
    <s v="Furniture"/>
    <s v="Chairs"/>
    <s v="GuestStacker Chair with Chrome Finish Legs"/>
    <x v="5861"/>
    <n v="2"/>
    <n v="0.2"/>
    <n v="59.481600000000014"/>
  </r>
  <r>
    <n v="9326"/>
    <s v="CA-2017-121853"/>
    <d v="2017-09-23T00:00:00"/>
    <d v="2017-09-29T00:00:00"/>
    <s v="Standard Class"/>
    <s v="DB-13660"/>
    <s v="Duane Benoit"/>
    <s v="Consumer"/>
    <s v="United States"/>
    <x v="1"/>
    <x v="1"/>
    <n v="90036"/>
    <s v="West"/>
    <s v="OFF-BI-10000977"/>
    <s v="Office Supplies"/>
    <s v="Binders"/>
    <s v="Ibico Plastic Spiral Binding Combs"/>
    <x v="5862"/>
    <n v="3"/>
    <n v="0.2"/>
    <n v="23.711999999999996"/>
  </r>
  <r>
    <n v="9327"/>
    <s v="US-2017-130687"/>
    <d v="2017-09-07T00:00:00"/>
    <d v="2017-09-10T00:00:00"/>
    <s v="First Class"/>
    <s v="PF-19225"/>
    <s v="Phillip Flathmann"/>
    <s v="Consumer"/>
    <s v="United States"/>
    <x v="156"/>
    <x v="4"/>
    <n v="98026"/>
    <s v="West"/>
    <s v="FUR-FU-10004053"/>
    <s v="Furniture"/>
    <s v="Furnishings"/>
    <s v="DAX Two-Tone Silver Metal Document Frame"/>
    <x v="4165"/>
    <n v="4"/>
    <n v="0"/>
    <n v="34.812800000000003"/>
  </r>
  <r>
    <n v="9328"/>
    <s v="US-2017-130687"/>
    <d v="2017-09-07T00:00:00"/>
    <d v="2017-09-10T00:00:00"/>
    <s v="First Class"/>
    <s v="PF-19225"/>
    <s v="Phillip Flathmann"/>
    <s v="Consumer"/>
    <s v="United States"/>
    <x v="156"/>
    <x v="4"/>
    <n v="98026"/>
    <s v="West"/>
    <s v="TEC-PH-10002033"/>
    <s v="Technology"/>
    <s v="Phones"/>
    <s v="Konftel 250 Conference phone - Charcoal black"/>
    <x v="5863"/>
    <n v="2"/>
    <n v="0.2"/>
    <n v="34.178400000000011"/>
  </r>
  <r>
    <n v="9329"/>
    <s v="US-2017-130687"/>
    <d v="2017-09-07T00:00:00"/>
    <d v="2017-09-10T00:00:00"/>
    <s v="First Class"/>
    <s v="PF-19225"/>
    <s v="Phillip Flathmann"/>
    <s v="Consumer"/>
    <s v="United States"/>
    <x v="156"/>
    <x v="4"/>
    <n v="98026"/>
    <s v="West"/>
    <s v="OFF-AR-10004260"/>
    <s v="Office Supplies"/>
    <s v="Art"/>
    <s v="Boston 1799 Powerhouse Electric Pencil Sharpener"/>
    <x v="2275"/>
    <n v="1"/>
    <n v="0"/>
    <n v="7.2744"/>
  </r>
  <r>
    <n v="9330"/>
    <s v="CA-2015-164497"/>
    <d v="2015-11-28T00:00:00"/>
    <d v="2015-11-30T00:00:00"/>
    <s v="First Class"/>
    <s v="AJ-10945"/>
    <s v="Ashley Jarboe"/>
    <s v="Consumer"/>
    <s v="United States"/>
    <x v="8"/>
    <x v="1"/>
    <n v="94110"/>
    <s v="West"/>
    <s v="OFF-AP-10004655"/>
    <s v="Office Supplies"/>
    <s v="Appliances"/>
    <s v="Holmes Visible Mist Ultrasonic Humidifier with 2.3-Gallon Output per Day, Replacement Filter"/>
    <x v="5864"/>
    <n v="4"/>
    <n v="0"/>
    <n v="15.395199999999999"/>
  </r>
  <r>
    <n v="9331"/>
    <s v="US-2015-153283"/>
    <d v="2015-11-12T00:00:00"/>
    <d v="2015-11-18T00:00:00"/>
    <s v="Standard Class"/>
    <s v="EB-14110"/>
    <s v="Eugene Barchas"/>
    <s v="Consumer"/>
    <s v="United States"/>
    <x v="20"/>
    <x v="15"/>
    <n v="10035"/>
    <s v="East"/>
    <s v="OFF-EN-10001539"/>
    <s v="Office Supplies"/>
    <s v="Envelopes"/>
    <s v="Staple envelope"/>
    <x v="2560"/>
    <n v="2"/>
    <n v="0"/>
    <n v="7.3132000000000001"/>
  </r>
  <r>
    <n v="9332"/>
    <s v="CA-2016-108056"/>
    <d v="2016-09-29T00:00:00"/>
    <d v="2016-10-03T00:00:00"/>
    <s v="Standard Class"/>
    <s v="ES-14080"/>
    <s v="Erin Smith"/>
    <s v="Corporate"/>
    <s v="United States"/>
    <x v="24"/>
    <x v="21"/>
    <n v="97477"/>
    <s v="West"/>
    <s v="TEC-PH-10001817"/>
    <s v="Technology"/>
    <s v="Phones"/>
    <s v="Wilson Electronics DB Pro Signal Booster"/>
    <x v="4253"/>
    <n v="3"/>
    <n v="0.2"/>
    <n v="75.180000000000064"/>
  </r>
  <r>
    <n v="9333"/>
    <s v="CA-2017-127726"/>
    <d v="2017-09-11T00:00:00"/>
    <d v="2017-09-13T00:00:00"/>
    <s v="Second Class"/>
    <s v="SS-20410"/>
    <s v="Shahid Shariari"/>
    <s v="Consumer"/>
    <s v="United States"/>
    <x v="430"/>
    <x v="0"/>
    <n v="40324"/>
    <s v="South"/>
    <s v="OFF-AP-10002578"/>
    <s v="Office Supplies"/>
    <s v="Appliances"/>
    <s v="Fellowes Premier Superior Surge Suppressor, 10-Outlet, With Phone and Remote"/>
    <x v="5865"/>
    <n v="4"/>
    <n v="0"/>
    <n v="50.876800000000003"/>
  </r>
  <r>
    <n v="9334"/>
    <s v="CA-2017-127726"/>
    <d v="2017-09-11T00:00:00"/>
    <d v="2017-09-13T00:00:00"/>
    <s v="Second Class"/>
    <s v="SS-20410"/>
    <s v="Shahid Shariari"/>
    <s v="Consumer"/>
    <s v="United States"/>
    <x v="430"/>
    <x v="0"/>
    <n v="40324"/>
    <s v="South"/>
    <s v="OFF-FA-10000992"/>
    <s v="Office Supplies"/>
    <s v="Fasteners"/>
    <s v="Acco Clips to Go Binder Clips, 24 Clips in Two Sizes"/>
    <x v="3210"/>
    <n v="4"/>
    <n v="0"/>
    <n v="6.6739999999999995"/>
  </r>
  <r>
    <n v="9335"/>
    <s v="CA-2017-110198"/>
    <d v="2017-05-01T00:00:00"/>
    <d v="2017-05-02T00:00:00"/>
    <s v="First Class"/>
    <s v="AG-10900"/>
    <s v="Arthur Gainer"/>
    <s v="Consumer"/>
    <s v="United States"/>
    <x v="197"/>
    <x v="2"/>
    <n v="33065"/>
    <s v="South"/>
    <s v="FUR-BO-10001798"/>
    <s v="Furniture"/>
    <s v="Bookcases"/>
    <s v="Bush Somerset Collection Bookcase"/>
    <x v="2361"/>
    <n v="3"/>
    <n v="0.2"/>
    <n v="-15.71759999999999"/>
  </r>
  <r>
    <n v="9336"/>
    <s v="CA-2017-110198"/>
    <d v="2017-05-01T00:00:00"/>
    <d v="2017-05-02T00:00:00"/>
    <s v="First Class"/>
    <s v="AG-10900"/>
    <s v="Arthur Gainer"/>
    <s v="Consumer"/>
    <s v="United States"/>
    <x v="197"/>
    <x v="2"/>
    <n v="33065"/>
    <s v="South"/>
    <s v="OFF-LA-10004409"/>
    <s v="Office Supplies"/>
    <s v="Labels"/>
    <s v="Avery 492"/>
    <x v="877"/>
    <n v="2"/>
    <n v="0.2"/>
    <n v="1.4975999999999996"/>
  </r>
  <r>
    <n v="9337"/>
    <s v="CA-2017-130715"/>
    <d v="2017-09-16T00:00:00"/>
    <d v="2017-09-20T00:00:00"/>
    <s v="Standard Class"/>
    <s v="CY-12745"/>
    <s v="Craig Yedwab"/>
    <s v="Corporate"/>
    <s v="United States"/>
    <x v="8"/>
    <x v="1"/>
    <n v="94110"/>
    <s v="West"/>
    <s v="OFF-FA-10000621"/>
    <s v="Office Supplies"/>
    <s v="Fasteners"/>
    <s v="OIC Colored Binder Clips, Assorted Sizes"/>
    <x v="1511"/>
    <n v="5"/>
    <n v="0"/>
    <n v="8.7710000000000008"/>
  </r>
  <r>
    <n v="9338"/>
    <s v="CA-2014-155264"/>
    <d v="2014-10-19T00:00:00"/>
    <d v="2014-10-22T00:00:00"/>
    <s v="Second Class"/>
    <s v="RP-19270"/>
    <s v="Rachel Payne"/>
    <s v="Corporate"/>
    <s v="United States"/>
    <x v="8"/>
    <x v="1"/>
    <n v="94110"/>
    <s v="West"/>
    <s v="OFF-BI-10003196"/>
    <s v="Office Supplies"/>
    <s v="Binders"/>
    <s v="Accohide Poly Flexible Ring Binders"/>
    <x v="5866"/>
    <n v="1"/>
    <n v="0.2"/>
    <n v="1.1219999999999999"/>
  </r>
  <r>
    <n v="9339"/>
    <s v="CA-2014-155264"/>
    <d v="2014-10-19T00:00:00"/>
    <d v="2014-10-22T00:00:00"/>
    <s v="Second Class"/>
    <s v="RP-19270"/>
    <s v="Rachel Payne"/>
    <s v="Corporate"/>
    <s v="United States"/>
    <x v="8"/>
    <x v="1"/>
    <n v="94110"/>
    <s v="West"/>
    <s v="OFF-BI-10003727"/>
    <s v="Office Supplies"/>
    <s v="Binders"/>
    <s v="Avery Durable Slant Ring Binders With Label Holder"/>
    <x v="5867"/>
    <n v="6"/>
    <n v="0.2"/>
    <n v="7.0223999999999993"/>
  </r>
  <r>
    <n v="9340"/>
    <s v="CA-2014-155264"/>
    <d v="2014-10-19T00:00:00"/>
    <d v="2014-10-22T00:00:00"/>
    <s v="Second Class"/>
    <s v="RP-19270"/>
    <s v="Rachel Payne"/>
    <s v="Corporate"/>
    <s v="United States"/>
    <x v="8"/>
    <x v="1"/>
    <n v="94110"/>
    <s v="West"/>
    <s v="OFF-PA-10003228"/>
    <s v="Office Supplies"/>
    <s v="Paper"/>
    <s v="Xerox 1917"/>
    <x v="64"/>
    <n v="3"/>
    <n v="0"/>
    <n v="68.963099999999997"/>
  </r>
  <r>
    <n v="9341"/>
    <s v="CA-2014-155264"/>
    <d v="2014-10-19T00:00:00"/>
    <d v="2014-10-22T00:00:00"/>
    <s v="Second Class"/>
    <s v="RP-19270"/>
    <s v="Rachel Payne"/>
    <s v="Corporate"/>
    <s v="United States"/>
    <x v="8"/>
    <x v="1"/>
    <n v="94110"/>
    <s v="West"/>
    <s v="OFF-LA-10002787"/>
    <s v="Office Supplies"/>
    <s v="Labels"/>
    <s v="Avery 480"/>
    <x v="2057"/>
    <n v="5"/>
    <n v="0"/>
    <n v="9"/>
  </r>
  <r>
    <n v="9342"/>
    <s v="CA-2014-155264"/>
    <d v="2014-10-19T00:00:00"/>
    <d v="2014-10-22T00:00:00"/>
    <s v="Second Class"/>
    <s v="RP-19270"/>
    <s v="Rachel Payne"/>
    <s v="Corporate"/>
    <s v="United States"/>
    <x v="8"/>
    <x v="1"/>
    <n v="94110"/>
    <s v="West"/>
    <s v="TEC-PH-10001305"/>
    <s v="Technology"/>
    <s v="Phones"/>
    <s v="Panasonic KX TS208W Corded phone"/>
    <x v="5868"/>
    <n v="3"/>
    <n v="0.2"/>
    <n v="11.757600000000011"/>
  </r>
  <r>
    <n v="9343"/>
    <s v="CA-2016-119123"/>
    <d v="2016-03-13T00:00:00"/>
    <d v="2016-03-18T00:00:00"/>
    <s v="Standard Class"/>
    <s v="DB-13360"/>
    <s v="Dennis Bolton"/>
    <s v="Home Office"/>
    <s v="United States"/>
    <x v="169"/>
    <x v="1"/>
    <n v="92503"/>
    <s v="West"/>
    <s v="OFF-BI-10001036"/>
    <s v="Office Supplies"/>
    <s v="Binders"/>
    <s v="Cardinal EasyOpen D-Ring Binders"/>
    <x v="5869"/>
    <n v="7"/>
    <n v="0.2"/>
    <n v="19.193999999999999"/>
  </r>
  <r>
    <n v="9344"/>
    <s v="CA-2017-109085"/>
    <d v="2017-02-17T00:00:00"/>
    <d v="2017-02-20T00:00:00"/>
    <s v="First Class"/>
    <s v="CK-12325"/>
    <s v="Christine Kargatis"/>
    <s v="Home Office"/>
    <s v="United States"/>
    <x v="21"/>
    <x v="24"/>
    <n v="45373"/>
    <s v="East"/>
    <s v="FUR-TA-10001086"/>
    <s v="Furniture"/>
    <s v="Tables"/>
    <s v="SAFCO PlanMaster Boards, 60w x 37-1/2d, White Melamine"/>
    <x v="4003"/>
    <n v="5"/>
    <n v="0.4"/>
    <n v="-106.39299999999997"/>
  </r>
  <r>
    <n v="9345"/>
    <s v="CA-2017-109085"/>
    <d v="2017-02-17T00:00:00"/>
    <d v="2017-02-20T00:00:00"/>
    <s v="First Class"/>
    <s v="CK-12325"/>
    <s v="Christine Kargatis"/>
    <s v="Home Office"/>
    <s v="United States"/>
    <x v="21"/>
    <x v="24"/>
    <n v="45373"/>
    <s v="East"/>
    <s v="OFF-BI-10001525"/>
    <s v="Office Supplies"/>
    <s v="Binders"/>
    <s v="Acco Pressboard Covers with Storage Hooks, 14 7/8&quot; x 11&quot;, Executive Red"/>
    <x v="3517"/>
    <n v="5"/>
    <n v="0.7"/>
    <n v="-4.7625000000000011"/>
  </r>
  <r>
    <n v="9346"/>
    <s v="CA-2017-109085"/>
    <d v="2017-02-17T00:00:00"/>
    <d v="2017-02-20T00:00:00"/>
    <s v="First Class"/>
    <s v="CK-12325"/>
    <s v="Christine Kargatis"/>
    <s v="Home Office"/>
    <s v="United States"/>
    <x v="21"/>
    <x v="24"/>
    <n v="45373"/>
    <s v="East"/>
    <s v="TEC-PH-10000526"/>
    <s v="Technology"/>
    <s v="Phones"/>
    <s v="Vtech CS6719"/>
    <x v="5870"/>
    <n v="1"/>
    <n v="0.4"/>
    <n v="-11.518799999999999"/>
  </r>
  <r>
    <n v="9347"/>
    <s v="CA-2017-109085"/>
    <d v="2017-02-17T00:00:00"/>
    <d v="2017-02-20T00:00:00"/>
    <s v="First Class"/>
    <s v="CK-12325"/>
    <s v="Christine Kargatis"/>
    <s v="Home Office"/>
    <s v="United States"/>
    <x v="21"/>
    <x v="24"/>
    <n v="45373"/>
    <s v="East"/>
    <s v="FUR-FU-10004973"/>
    <s v="Furniture"/>
    <s v="Furnishings"/>
    <s v="Flat Face Poster Frame"/>
    <x v="615"/>
    <n v="2"/>
    <n v="0.2"/>
    <n v="8.2896000000000001"/>
  </r>
  <r>
    <n v="9348"/>
    <s v="CA-2017-109085"/>
    <d v="2017-02-17T00:00:00"/>
    <d v="2017-02-20T00:00:00"/>
    <s v="First Class"/>
    <s v="CK-12325"/>
    <s v="Christine Kargatis"/>
    <s v="Home Office"/>
    <s v="United States"/>
    <x v="21"/>
    <x v="24"/>
    <n v="45373"/>
    <s v="East"/>
    <s v="FUR-CH-10003981"/>
    <s v="Furniture"/>
    <s v="Chairs"/>
    <s v="Global Commerce Series Low-Back Swivel/Tilt Chairs"/>
    <x v="4448"/>
    <n v="5"/>
    <n v="0.3"/>
    <n v="-12.84900000000016"/>
  </r>
  <r>
    <n v="9349"/>
    <s v="CA-2016-114860"/>
    <d v="2016-12-22T00:00:00"/>
    <d v="2016-12-28T00:00:00"/>
    <s v="Standard Class"/>
    <s v="DN-13690"/>
    <s v="Duane Noonan"/>
    <s v="Consumer"/>
    <s v="United States"/>
    <x v="429"/>
    <x v="1"/>
    <n v="92553"/>
    <s v="West"/>
    <s v="FUR-FU-10000277"/>
    <s v="Furniture"/>
    <s v="Furnishings"/>
    <s v="Deflect-o DuraMat Antistatic Studded Beveled Mat for Medium Pile Carpeting"/>
    <x v="5871"/>
    <n v="8"/>
    <n v="0"/>
    <n v="202.25279999999998"/>
  </r>
  <r>
    <n v="9350"/>
    <s v="CA-2016-114860"/>
    <d v="2016-12-22T00:00:00"/>
    <d v="2016-12-28T00:00:00"/>
    <s v="Standard Class"/>
    <s v="DN-13690"/>
    <s v="Duane Noonan"/>
    <s v="Consumer"/>
    <s v="United States"/>
    <x v="429"/>
    <x v="1"/>
    <n v="92553"/>
    <s v="West"/>
    <s v="FUR-FU-10001934"/>
    <s v="Furniture"/>
    <s v="Furnishings"/>
    <s v="Magnifier Swing Arm Lamp"/>
    <x v="108"/>
    <n v="2"/>
    <n v="0"/>
    <n v="10.909600000000001"/>
  </r>
  <r>
    <n v="9351"/>
    <s v="CA-2016-159009"/>
    <d v="2016-09-23T00:00:00"/>
    <d v="2016-09-27T00:00:00"/>
    <s v="Standard Class"/>
    <s v="DP-13105"/>
    <s v="Dave Poirier"/>
    <s v="Corporate"/>
    <s v="United States"/>
    <x v="4"/>
    <x v="4"/>
    <n v="98115"/>
    <s v="West"/>
    <s v="OFF-BI-10004970"/>
    <s v="Office Supplies"/>
    <s v="Binders"/>
    <s v="ACCOHIDE 3-Ring Binder, Blue, 1&quot;"/>
    <x v="1157"/>
    <n v="4"/>
    <n v="0.2"/>
    <n v="4.4603999999999999"/>
  </r>
  <r>
    <n v="9352"/>
    <s v="CA-2016-159009"/>
    <d v="2016-09-23T00:00:00"/>
    <d v="2016-09-27T00:00:00"/>
    <s v="Standard Class"/>
    <s v="DP-13105"/>
    <s v="Dave Poirier"/>
    <s v="Corporate"/>
    <s v="United States"/>
    <x v="4"/>
    <x v="4"/>
    <n v="98115"/>
    <s v="West"/>
    <s v="FUR-CH-10003396"/>
    <s v="Furniture"/>
    <s v="Chairs"/>
    <s v="Global Deluxe Steno Chair"/>
    <x v="4236"/>
    <n v="3"/>
    <n v="0.2"/>
    <n v="-20.784600000000012"/>
  </r>
  <r>
    <n v="9353"/>
    <s v="CA-2017-148411"/>
    <d v="2017-09-24T00:00:00"/>
    <d v="2017-09-26T00:00:00"/>
    <s v="First Class"/>
    <s v="RO-19780"/>
    <s v="Rose O'Brian"/>
    <s v="Consumer"/>
    <s v="United States"/>
    <x v="22"/>
    <x v="10"/>
    <n v="60623"/>
    <s v="Central"/>
    <s v="FUR-CH-10003973"/>
    <s v="Furniture"/>
    <s v="Chairs"/>
    <s v="GuestStacker Chair with Chrome Finish Legs"/>
    <x v="3324"/>
    <n v="2"/>
    <n v="0.3"/>
    <n v="-14.870399999999961"/>
  </r>
  <r>
    <n v="9354"/>
    <s v="CA-2017-148411"/>
    <d v="2017-09-24T00:00:00"/>
    <d v="2017-09-26T00:00:00"/>
    <s v="First Class"/>
    <s v="RO-19780"/>
    <s v="Rose O'Brian"/>
    <s v="Consumer"/>
    <s v="United States"/>
    <x v="22"/>
    <x v="10"/>
    <n v="60623"/>
    <s v="Central"/>
    <s v="OFF-PA-10002109"/>
    <s v="Office Supplies"/>
    <s v="Paper"/>
    <s v="Wirebound Voice Message Log Book"/>
    <x v="5872"/>
    <n v="3"/>
    <n v="0.2"/>
    <n v="3.7127999999999988"/>
  </r>
  <r>
    <n v="9355"/>
    <s v="CA-2015-110324"/>
    <d v="2015-12-01T00:00:00"/>
    <d v="2015-12-05T00:00:00"/>
    <s v="Standard Class"/>
    <s v="MA-17560"/>
    <s v="Matt Abelman"/>
    <s v="Home Office"/>
    <s v="United States"/>
    <x v="25"/>
    <x v="12"/>
    <n v="49201"/>
    <s v="Central"/>
    <s v="OFF-PA-10001826"/>
    <s v="Office Supplies"/>
    <s v="Paper"/>
    <s v="Xerox 207"/>
    <x v="541"/>
    <n v="3"/>
    <n v="0"/>
    <n v="9.3312000000000008"/>
  </r>
  <r>
    <n v="9356"/>
    <s v="CA-2015-110324"/>
    <d v="2015-12-01T00:00:00"/>
    <d v="2015-12-05T00:00:00"/>
    <s v="Standard Class"/>
    <s v="MA-17560"/>
    <s v="Matt Abelman"/>
    <s v="Home Office"/>
    <s v="United States"/>
    <x v="25"/>
    <x v="12"/>
    <n v="49201"/>
    <s v="Central"/>
    <s v="OFF-AR-10000823"/>
    <s v="Office Supplies"/>
    <s v="Art"/>
    <s v="Newell 307"/>
    <x v="1034"/>
    <n v="2"/>
    <n v="0"/>
    <n v="1.0192000000000001"/>
  </r>
  <r>
    <n v="9357"/>
    <s v="CA-2015-110324"/>
    <d v="2015-12-01T00:00:00"/>
    <d v="2015-12-05T00:00:00"/>
    <s v="Standard Class"/>
    <s v="MA-17560"/>
    <s v="Matt Abelman"/>
    <s v="Home Office"/>
    <s v="United States"/>
    <x v="25"/>
    <x v="12"/>
    <n v="49201"/>
    <s v="Central"/>
    <s v="OFF-PA-10001776"/>
    <s v="Office Supplies"/>
    <s v="Paper"/>
    <s v="Wirebound Message Books, Four 2 3/4&quot; x 5&quot; Forms per Page, 600 Sets per Book"/>
    <x v="1909"/>
    <n v="2"/>
    <n v="0"/>
    <n v="8.7137999999999991"/>
  </r>
  <r>
    <n v="9358"/>
    <s v="CA-2016-168046"/>
    <d v="2016-01-25T00:00:00"/>
    <d v="2016-01-28T00:00:00"/>
    <s v="Second Class"/>
    <s v="JD-15895"/>
    <s v="Jonathan Doherty"/>
    <s v="Corporate"/>
    <s v="United States"/>
    <x v="20"/>
    <x v="15"/>
    <n v="10024"/>
    <s v="East"/>
    <s v="OFF-BI-10003676"/>
    <s v="Office Supplies"/>
    <s v="Binders"/>
    <s v="GBC Standard Recycled Report Covers, Clear Plastic Sheets"/>
    <x v="136"/>
    <n v="5"/>
    <n v="0.2"/>
    <n v="15.091999999999995"/>
  </r>
  <r>
    <n v="9359"/>
    <s v="CA-2016-168046"/>
    <d v="2016-01-25T00:00:00"/>
    <d v="2016-01-28T00:00:00"/>
    <s v="Second Class"/>
    <s v="JD-15895"/>
    <s v="Jonathan Doherty"/>
    <s v="Corporate"/>
    <s v="United States"/>
    <x v="20"/>
    <x v="15"/>
    <n v="10024"/>
    <s v="East"/>
    <s v="FUR-TA-10001095"/>
    <s v="Furniture"/>
    <s v="Tables"/>
    <s v="Chromcraft Round Conference Tables"/>
    <x v="5873"/>
    <n v="3"/>
    <n v="0.4"/>
    <n v="-99.34529999999998"/>
  </r>
  <r>
    <n v="9360"/>
    <s v="CA-2016-168046"/>
    <d v="2016-01-25T00:00:00"/>
    <d v="2016-01-28T00:00:00"/>
    <s v="Second Class"/>
    <s v="JD-15895"/>
    <s v="Jonathan Doherty"/>
    <s v="Corporate"/>
    <s v="United States"/>
    <x v="20"/>
    <x v="15"/>
    <n v="10024"/>
    <s v="East"/>
    <s v="FUR-FU-10000747"/>
    <s v="Furniture"/>
    <s v="Furnishings"/>
    <s v="Tenex B1-RE Series Chair Mats for Low Pile Carpets"/>
    <x v="44"/>
    <n v="1"/>
    <n v="0"/>
    <n v="7.816599999999994"/>
  </r>
  <r>
    <n v="9361"/>
    <s v="CA-2016-168046"/>
    <d v="2016-01-25T00:00:00"/>
    <d v="2016-01-28T00:00:00"/>
    <s v="Second Class"/>
    <s v="JD-15895"/>
    <s v="Jonathan Doherty"/>
    <s v="Corporate"/>
    <s v="United States"/>
    <x v="20"/>
    <x v="15"/>
    <n v="10024"/>
    <s v="East"/>
    <s v="OFF-ST-10004337"/>
    <s v="Office Supplies"/>
    <s v="Storage"/>
    <s v="SAFCO Commercial Wire Shelving, 72h"/>
    <x v="5874"/>
    <n v="7"/>
    <n v="0"/>
    <n v="0"/>
  </r>
  <r>
    <n v="9362"/>
    <s v="CA-2017-111591"/>
    <d v="2017-03-21T00:00:00"/>
    <d v="2017-03-25T00:00:00"/>
    <s v="Standard Class"/>
    <s v="PS-18970"/>
    <s v="Paul Stevenson"/>
    <s v="Home Office"/>
    <s v="United States"/>
    <x v="4"/>
    <x v="4"/>
    <n v="98105"/>
    <s v="West"/>
    <s v="OFF-BI-10004410"/>
    <s v="Office Supplies"/>
    <s v="Binders"/>
    <s v="C-Line Peel &amp; Stick Add-On Filing Pockets, 8-3/4 x 5-1/8, 10/Pack"/>
    <x v="5875"/>
    <n v="6"/>
    <n v="0.2"/>
    <n v="10.3194"/>
  </r>
  <r>
    <n v="9363"/>
    <s v="CA-2017-111591"/>
    <d v="2017-03-21T00:00:00"/>
    <d v="2017-03-25T00:00:00"/>
    <s v="Standard Class"/>
    <s v="PS-18970"/>
    <s v="Paul Stevenson"/>
    <s v="Home Office"/>
    <s v="United States"/>
    <x v="4"/>
    <x v="4"/>
    <n v="98105"/>
    <s v="West"/>
    <s v="OFF-FA-10004838"/>
    <s v="Office Supplies"/>
    <s v="Fasteners"/>
    <s v="Super Bands, 12/Pack"/>
    <x v="5876"/>
    <n v="7"/>
    <n v="0"/>
    <n v="0.3906000000000005"/>
  </r>
  <r>
    <n v="9364"/>
    <s v="CA-2017-111591"/>
    <d v="2017-03-21T00:00:00"/>
    <d v="2017-03-25T00:00:00"/>
    <s v="Standard Class"/>
    <s v="PS-18970"/>
    <s v="Paul Stevenson"/>
    <s v="Home Office"/>
    <s v="United States"/>
    <x v="4"/>
    <x v="4"/>
    <n v="98105"/>
    <s v="West"/>
    <s v="FUR-FU-10002364"/>
    <s v="Furniture"/>
    <s v="Furnishings"/>
    <s v="Eldon Expressions Wood Desk Accessories, Oak"/>
    <x v="3077"/>
    <n v="3"/>
    <n v="0"/>
    <n v="6.4205999999999976"/>
  </r>
  <r>
    <n v="9365"/>
    <s v="CA-2017-111591"/>
    <d v="2017-03-21T00:00:00"/>
    <d v="2017-03-25T00:00:00"/>
    <s v="Standard Class"/>
    <s v="PS-18970"/>
    <s v="Paul Stevenson"/>
    <s v="Home Office"/>
    <s v="United States"/>
    <x v="4"/>
    <x v="4"/>
    <n v="98105"/>
    <s v="West"/>
    <s v="OFF-ST-10001809"/>
    <s v="Office Supplies"/>
    <s v="Storage"/>
    <s v="Fellowes Officeware Wire Shelving"/>
    <x v="704"/>
    <n v="4"/>
    <n v="0"/>
    <n v="7.1863999999999919"/>
  </r>
  <r>
    <n v="9366"/>
    <s v="US-2014-166828"/>
    <d v="2014-08-22T00:00:00"/>
    <d v="2014-08-25T00:00:00"/>
    <s v="First Class"/>
    <s v="JF-15415"/>
    <s v="Jennifer Ferguson"/>
    <s v="Consumer"/>
    <s v="United States"/>
    <x v="490"/>
    <x v="25"/>
    <n v="63301"/>
    <s v="Central"/>
    <s v="OFF-PA-10001846"/>
    <s v="Office Supplies"/>
    <s v="Paper"/>
    <s v="Xerox 1899"/>
    <x v="1057"/>
    <n v="2"/>
    <n v="0"/>
    <n v="5.6644000000000005"/>
  </r>
  <r>
    <n v="9367"/>
    <s v="CA-2014-108147"/>
    <d v="2014-06-08T00:00:00"/>
    <d v="2014-06-13T00:00:00"/>
    <s v="Standard Class"/>
    <s v="RD-19480"/>
    <s v="Rick Duston"/>
    <s v="Consumer"/>
    <s v="United States"/>
    <x v="85"/>
    <x v="15"/>
    <n v="11561"/>
    <s v="East"/>
    <s v="OFF-BI-10003876"/>
    <s v="Office Supplies"/>
    <s v="Binders"/>
    <s v="Green Canvas Binder for 8-1/2&quot; x 14&quot; Sheets"/>
    <x v="5877"/>
    <n v="2"/>
    <n v="0.2"/>
    <n v="25.679999999999996"/>
  </r>
  <r>
    <n v="9368"/>
    <s v="CA-2014-108147"/>
    <d v="2014-06-08T00:00:00"/>
    <d v="2014-06-13T00:00:00"/>
    <s v="Standard Class"/>
    <s v="RD-19480"/>
    <s v="Rick Duston"/>
    <s v="Consumer"/>
    <s v="United States"/>
    <x v="85"/>
    <x v="15"/>
    <n v="11561"/>
    <s v="East"/>
    <s v="OFF-ST-10003470"/>
    <s v="Office Supplies"/>
    <s v="Storage"/>
    <s v="Tennsco Snap-Together Open Shelving Units, Starter Sets and Add-On Units"/>
    <x v="5878"/>
    <n v="6"/>
    <n v="0"/>
    <n v="83.843999999999937"/>
  </r>
  <r>
    <n v="9369"/>
    <s v="CA-2016-154998"/>
    <d v="2016-04-07T00:00:00"/>
    <d v="2016-04-09T00:00:00"/>
    <s v="First Class"/>
    <s v="ES-14080"/>
    <s v="Erin Smith"/>
    <s v="Corporate"/>
    <s v="United States"/>
    <x v="80"/>
    <x v="30"/>
    <n v="8701"/>
    <s v="East"/>
    <s v="OFF-PA-10004243"/>
    <s v="Office Supplies"/>
    <s v="Paper"/>
    <s v="Xerox 1939"/>
    <x v="2479"/>
    <n v="2"/>
    <n v="0"/>
    <n v="18.211199999999998"/>
  </r>
  <r>
    <n v="9370"/>
    <s v="CA-2017-113460"/>
    <d v="2017-11-07T00:00:00"/>
    <d v="2017-11-09T00:00:00"/>
    <s v="Second Class"/>
    <s v="KN-16390"/>
    <s v="Katherine Nockton"/>
    <s v="Corporate"/>
    <s v="United States"/>
    <x v="183"/>
    <x v="39"/>
    <n v="20735"/>
    <s v="East"/>
    <s v="FUR-CH-10000422"/>
    <s v="Furniture"/>
    <s v="Chairs"/>
    <s v="Global Highback Leather Tilter in Burgundy"/>
    <x v="5879"/>
    <n v="3"/>
    <n v="0"/>
    <n v="43.675200000000018"/>
  </r>
  <r>
    <n v="9371"/>
    <s v="CA-2015-111339"/>
    <d v="2015-05-29T00:00:00"/>
    <d v="2015-05-31T00:00:00"/>
    <s v="First Class"/>
    <s v="VP-21760"/>
    <s v="Victoria Pisteka"/>
    <s v="Corporate"/>
    <s v="United States"/>
    <x v="38"/>
    <x v="24"/>
    <n v="43229"/>
    <s v="East"/>
    <s v="FUR-FU-10002506"/>
    <s v="Furniture"/>
    <s v="Furnishings"/>
    <s v="Tensor &quot;Hersey Kiss&quot; Styled Floor Lamp"/>
    <x v="2185"/>
    <n v="4"/>
    <n v="0.2"/>
    <n v="-4.1568000000000023"/>
  </r>
  <r>
    <n v="9372"/>
    <s v="CA-2015-111339"/>
    <d v="2015-05-29T00:00:00"/>
    <d v="2015-05-31T00:00:00"/>
    <s v="First Class"/>
    <s v="VP-21760"/>
    <s v="Victoria Pisteka"/>
    <s v="Corporate"/>
    <s v="United States"/>
    <x v="38"/>
    <x v="24"/>
    <n v="43229"/>
    <s v="East"/>
    <s v="FUR-CH-10000863"/>
    <s v="Furniture"/>
    <s v="Chairs"/>
    <s v="Novimex Swivel Fabric Task Chair"/>
    <x v="2613"/>
    <n v="3"/>
    <n v="0.3"/>
    <n v="-86.058600000000013"/>
  </r>
  <r>
    <n v="9373"/>
    <s v="CA-2015-111339"/>
    <d v="2015-05-29T00:00:00"/>
    <d v="2015-05-31T00:00:00"/>
    <s v="First Class"/>
    <s v="VP-21760"/>
    <s v="Victoria Pisteka"/>
    <s v="Corporate"/>
    <s v="United States"/>
    <x v="38"/>
    <x v="24"/>
    <n v="43229"/>
    <s v="East"/>
    <s v="OFF-FA-10002988"/>
    <s v="Office Supplies"/>
    <s v="Fasteners"/>
    <s v="Ideal Clamps"/>
    <x v="1400"/>
    <n v="5"/>
    <n v="0.2"/>
    <n v="2.9144999999999994"/>
  </r>
  <r>
    <n v="9374"/>
    <s v="CA-2017-102820"/>
    <d v="2017-05-07T00:00:00"/>
    <d v="2017-05-11T00:00:00"/>
    <s v="Standard Class"/>
    <s v="CS-11950"/>
    <s v="Carlos Soltero"/>
    <s v="Consumer"/>
    <s v="United States"/>
    <x v="45"/>
    <x v="1"/>
    <n v="91104"/>
    <s v="West"/>
    <s v="TEC-PH-10003437"/>
    <s v="Technology"/>
    <s v="Phones"/>
    <s v="Blue Parrot B250XT Professional Grade Wireless Bluetooth Headset with"/>
    <x v="1171"/>
    <n v="7"/>
    <n v="0.2"/>
    <n v="52.492999999999967"/>
  </r>
  <r>
    <n v="9375"/>
    <s v="CA-2016-149671"/>
    <d v="2016-06-05T00:00:00"/>
    <d v="2016-06-09T00:00:00"/>
    <s v="Standard Class"/>
    <s v="KB-16600"/>
    <s v="Ken Brennan"/>
    <s v="Corporate"/>
    <s v="United States"/>
    <x v="4"/>
    <x v="4"/>
    <n v="98105"/>
    <s v="West"/>
    <s v="OFF-SU-10002537"/>
    <s v="Office Supplies"/>
    <s v="Supplies"/>
    <s v="Acme Box Cutter Scissors"/>
    <x v="5880"/>
    <n v="6"/>
    <n v="0"/>
    <n v="15.958800000000004"/>
  </r>
  <r>
    <n v="9376"/>
    <s v="CA-2015-126347"/>
    <d v="2015-12-14T00:00:00"/>
    <d v="2015-12-19T00:00:00"/>
    <s v="Second Class"/>
    <s v="AJ-10945"/>
    <s v="Ashley Jarboe"/>
    <s v="Consumer"/>
    <s v="United States"/>
    <x v="1"/>
    <x v="1"/>
    <n v="90045"/>
    <s v="West"/>
    <s v="TEC-AC-10003063"/>
    <s v="Technology"/>
    <s v="Accessories"/>
    <s v="Micro Innovations USB RF Wireless Keyboard with Mouse"/>
    <x v="1424"/>
    <n v="2"/>
    <n v="0"/>
    <n v="10.5"/>
  </r>
  <r>
    <n v="9377"/>
    <s v="CA-2017-108756"/>
    <d v="2017-12-25T00:00:00"/>
    <d v="2017-12-29T00:00:00"/>
    <s v="Standard Class"/>
    <s v="PO-18865"/>
    <s v="Patrick O'Donnell"/>
    <s v="Consumer"/>
    <s v="United States"/>
    <x v="522"/>
    <x v="30"/>
    <n v="7017"/>
    <s v="East"/>
    <s v="TEC-AC-10003237"/>
    <s v="Technology"/>
    <s v="Accessories"/>
    <s v="Memorex Micro Travel Drive 4 GB"/>
    <x v="5881"/>
    <n v="3"/>
    <n v="0"/>
    <n v="13.674000000000003"/>
  </r>
  <r>
    <n v="9378"/>
    <s v="CA-2017-155362"/>
    <d v="2017-12-17T00:00:00"/>
    <d v="2017-12-21T00:00:00"/>
    <s v="Standard Class"/>
    <s v="DP-13105"/>
    <s v="Dave Poirier"/>
    <s v="Corporate"/>
    <s v="United States"/>
    <x v="342"/>
    <x v="6"/>
    <n v="54703"/>
    <s v="Central"/>
    <s v="OFF-ST-10001031"/>
    <s v="Office Supplies"/>
    <s v="Storage"/>
    <s v="Adjustable Personal File Tote"/>
    <x v="5882"/>
    <n v="2"/>
    <n v="0"/>
    <n v="8.465600000000002"/>
  </r>
  <r>
    <n v="9379"/>
    <s v="CA-2016-117625"/>
    <d v="2016-05-10T00:00:00"/>
    <d v="2016-05-15T00:00:00"/>
    <s v="Standard Class"/>
    <s v="GM-14500"/>
    <s v="Gene McClure"/>
    <s v="Consumer"/>
    <s v="United States"/>
    <x v="22"/>
    <x v="10"/>
    <n v="60610"/>
    <s v="Central"/>
    <s v="OFF-EN-10001535"/>
    <s v="Office Supplies"/>
    <s v="Envelopes"/>
    <s v="Grip Seal Envelopes"/>
    <x v="5883"/>
    <n v="2"/>
    <n v="0.2"/>
    <n v="2.3868"/>
  </r>
  <r>
    <n v="9380"/>
    <s v="CA-2014-154158"/>
    <d v="2014-12-23T00:00:00"/>
    <d v="2014-12-27T00:00:00"/>
    <s v="Second Class"/>
    <s v="CC-12670"/>
    <s v="Craig Carreira"/>
    <s v="Consumer"/>
    <s v="United States"/>
    <x v="67"/>
    <x v="2"/>
    <n v="33614"/>
    <s v="South"/>
    <s v="OFF-PA-10001295"/>
    <s v="Office Supplies"/>
    <s v="Paper"/>
    <s v="Computer Printout Paper with Letter-Trim Perforations"/>
    <x v="2817"/>
    <n v="3"/>
    <n v="0.2"/>
    <n v="15.934799999999997"/>
  </r>
  <r>
    <n v="9381"/>
    <s v="CA-2014-154158"/>
    <d v="2014-12-23T00:00:00"/>
    <d v="2014-12-27T00:00:00"/>
    <s v="Second Class"/>
    <s v="CC-12670"/>
    <s v="Craig Carreira"/>
    <s v="Consumer"/>
    <s v="United States"/>
    <x v="67"/>
    <x v="2"/>
    <n v="33614"/>
    <s v="South"/>
    <s v="FUR-CH-10004698"/>
    <s v="Furniture"/>
    <s v="Chairs"/>
    <s v="Padded Folding Chairs, Black, 4/Carton"/>
    <x v="1466"/>
    <n v="1"/>
    <n v="0.2"/>
    <n v="6.4784000000000042"/>
  </r>
  <r>
    <n v="9382"/>
    <s v="CA-2014-154158"/>
    <d v="2014-12-23T00:00:00"/>
    <d v="2014-12-27T00:00:00"/>
    <s v="Second Class"/>
    <s v="CC-12670"/>
    <s v="Craig Carreira"/>
    <s v="Consumer"/>
    <s v="United States"/>
    <x v="67"/>
    <x v="2"/>
    <n v="33614"/>
    <s v="South"/>
    <s v="OFF-ST-10000078"/>
    <s v="Office Supplies"/>
    <s v="Storage"/>
    <s v="Tennsco 6- and 18-Compartment Lockers"/>
    <x v="5884"/>
    <n v="2"/>
    <n v="0.2"/>
    <n v="-10.60680000000005"/>
  </r>
  <r>
    <n v="9383"/>
    <s v="CA-2014-154158"/>
    <d v="2014-12-23T00:00:00"/>
    <d v="2014-12-27T00:00:00"/>
    <s v="Second Class"/>
    <s v="CC-12670"/>
    <s v="Craig Carreira"/>
    <s v="Consumer"/>
    <s v="United States"/>
    <x v="67"/>
    <x v="2"/>
    <n v="33614"/>
    <s v="South"/>
    <s v="OFF-AR-10001868"/>
    <s v="Office Supplies"/>
    <s v="Art"/>
    <s v="Prang Dustless Chalk Sticks"/>
    <x v="2956"/>
    <n v="1"/>
    <n v="0.2"/>
    <n v="0.504"/>
  </r>
  <r>
    <n v="9384"/>
    <s v="CA-2014-154158"/>
    <d v="2014-12-23T00:00:00"/>
    <d v="2014-12-27T00:00:00"/>
    <s v="Second Class"/>
    <s v="CC-12670"/>
    <s v="Craig Carreira"/>
    <s v="Consumer"/>
    <s v="United States"/>
    <x v="67"/>
    <x v="2"/>
    <n v="33614"/>
    <s v="South"/>
    <s v="OFF-ST-10004950"/>
    <s v="Office Supplies"/>
    <s v="Storage"/>
    <s v="Acco Perma 3000 Stacking Storage Drawers"/>
    <x v="2067"/>
    <n v="5"/>
    <n v="0.2"/>
    <n v="-1.049000000000003"/>
  </r>
  <r>
    <n v="9385"/>
    <s v="CA-2017-100433"/>
    <d v="2017-08-11T00:00:00"/>
    <d v="2017-08-16T00:00:00"/>
    <s v="Standard Class"/>
    <s v="SJ-20125"/>
    <s v="Sanjit Jacobs"/>
    <s v="Home Office"/>
    <s v="United States"/>
    <x v="20"/>
    <x v="15"/>
    <n v="10009"/>
    <s v="East"/>
    <s v="OFF-PA-10003441"/>
    <s v="Office Supplies"/>
    <s v="Paper"/>
    <s v="Xerox 226"/>
    <x v="243"/>
    <n v="4"/>
    <n v="0"/>
    <n v="12.441600000000001"/>
  </r>
  <r>
    <n v="9386"/>
    <s v="CA-2017-163097"/>
    <d v="2017-08-27T00:00:00"/>
    <d v="2017-08-31T00:00:00"/>
    <s v="Standard Class"/>
    <s v="SF-20200"/>
    <s v="Sarah Foster"/>
    <s v="Consumer"/>
    <s v="United States"/>
    <x v="123"/>
    <x v="16"/>
    <n v="85204"/>
    <s v="West"/>
    <s v="FUR-FU-10004973"/>
    <s v="Furniture"/>
    <s v="Furnishings"/>
    <s v="Flat Face Poster Frame"/>
    <x v="5885"/>
    <n v="8"/>
    <n v="0.2"/>
    <n v="33.1584"/>
  </r>
  <r>
    <n v="9387"/>
    <s v="US-2017-127292"/>
    <d v="2017-01-19T00:00:00"/>
    <d v="2017-01-23T00:00:00"/>
    <s v="Standard Class"/>
    <s v="RM-19375"/>
    <s v="Raymond Messe"/>
    <s v="Consumer"/>
    <s v="United States"/>
    <x v="140"/>
    <x v="42"/>
    <s v="05408"/>
    <s v="East"/>
    <s v="OFF-PA-10000157"/>
    <s v="Office Supplies"/>
    <s v="Paper"/>
    <s v="Xerox 191"/>
    <x v="710"/>
    <n v="4"/>
    <n v="0"/>
    <n v="37.562399999999997"/>
  </r>
  <r>
    <n v="9388"/>
    <s v="US-2017-127292"/>
    <d v="2017-01-19T00:00:00"/>
    <d v="2017-01-23T00:00:00"/>
    <s v="Standard Class"/>
    <s v="RM-19375"/>
    <s v="Raymond Messe"/>
    <s v="Consumer"/>
    <s v="United States"/>
    <x v="140"/>
    <x v="42"/>
    <s v="05408"/>
    <s v="East"/>
    <s v="OFF-PA-10001970"/>
    <s v="Office Supplies"/>
    <s v="Paper"/>
    <s v="Xerox 1881"/>
    <x v="5886"/>
    <n v="1"/>
    <n v="0"/>
    <n v="5.7715999999999994"/>
  </r>
  <r>
    <n v="9389"/>
    <s v="US-2017-127292"/>
    <d v="2017-01-19T00:00:00"/>
    <d v="2017-01-23T00:00:00"/>
    <s v="Standard Class"/>
    <s v="RM-19375"/>
    <s v="Raymond Messe"/>
    <s v="Consumer"/>
    <s v="United States"/>
    <x v="140"/>
    <x v="42"/>
    <s v="05408"/>
    <s v="East"/>
    <s v="OFF-AP-10000828"/>
    <s v="Office Supplies"/>
    <s v="Appliances"/>
    <s v="Avanti 4.4 Cu. Ft. Refrigerator"/>
    <x v="3116"/>
    <n v="3"/>
    <n v="0"/>
    <n v="152.02319999999997"/>
  </r>
  <r>
    <n v="9390"/>
    <s v="US-2017-127292"/>
    <d v="2017-01-19T00:00:00"/>
    <d v="2017-01-23T00:00:00"/>
    <s v="Standard Class"/>
    <s v="RM-19375"/>
    <s v="Raymond Messe"/>
    <s v="Consumer"/>
    <s v="United States"/>
    <x v="140"/>
    <x v="42"/>
    <s v="05408"/>
    <s v="East"/>
    <s v="OFF-EN-10001509"/>
    <s v="Office Supplies"/>
    <s v="Envelopes"/>
    <s v="Poly String Tie Envelopes"/>
    <x v="5887"/>
    <n v="1"/>
    <n v="0"/>
    <n v="0.95879999999999987"/>
  </r>
  <r>
    <n v="9391"/>
    <s v="CA-2015-163734"/>
    <d v="2015-06-19T00:00:00"/>
    <d v="2015-06-24T00:00:00"/>
    <s v="Standard Class"/>
    <s v="KM-16375"/>
    <s v="Katherine Murray"/>
    <s v="Home Office"/>
    <s v="United States"/>
    <x v="12"/>
    <x v="5"/>
    <n v="77070"/>
    <s v="Central"/>
    <s v="OFF-ST-10003692"/>
    <s v="Office Supplies"/>
    <s v="Storage"/>
    <s v="Recycled Steel Personal File for Hanging File Folders"/>
    <x v="1894"/>
    <n v="5"/>
    <n v="0.2"/>
    <n v="14.307499999999997"/>
  </r>
  <r>
    <n v="9392"/>
    <s v="CA-2017-162474"/>
    <d v="2017-03-13T00:00:00"/>
    <d v="2017-03-16T00:00:00"/>
    <s v="First Class"/>
    <s v="FH-14275"/>
    <s v="Frank Hawley"/>
    <s v="Corporate"/>
    <s v="United States"/>
    <x v="34"/>
    <x v="10"/>
    <n v="60505"/>
    <s v="Central"/>
    <s v="TEC-PH-10004700"/>
    <s v="Technology"/>
    <s v="Phones"/>
    <s v="PowerGen Dual USB Car Charger"/>
    <x v="465"/>
    <n v="1"/>
    <n v="0.2"/>
    <n v="2.5973999999999995"/>
  </r>
  <r>
    <n v="9393"/>
    <s v="CA-2015-130848"/>
    <d v="2015-10-25T00:00:00"/>
    <d v="2015-10-25T00:00:00"/>
    <s v="Same Day"/>
    <s v="DG-13300"/>
    <s v="Deirdre Greer"/>
    <s v="Corporate"/>
    <s v="United States"/>
    <x v="60"/>
    <x v="22"/>
    <n v="80219"/>
    <s v="West"/>
    <s v="FUR-CH-10000422"/>
    <s v="Furniture"/>
    <s v="Chairs"/>
    <s v="Global Highback Leather Tilter in Burgundy"/>
    <x v="5888"/>
    <n v="8"/>
    <n v="0.2"/>
    <n v="-29.116799999999955"/>
  </r>
  <r>
    <n v="9394"/>
    <s v="CA-2014-125997"/>
    <d v="2014-09-20T00:00:00"/>
    <d v="2014-09-23T00:00:00"/>
    <s v="First Class"/>
    <s v="MW-18220"/>
    <s v="Mitch Webber"/>
    <s v="Consumer"/>
    <s v="United States"/>
    <x v="20"/>
    <x v="15"/>
    <n v="10011"/>
    <s v="East"/>
    <s v="TEC-PH-10003484"/>
    <s v="Technology"/>
    <s v="Phones"/>
    <s v="Ooma Telo VoIP Home Phone System"/>
    <x v="3211"/>
    <n v="5"/>
    <n v="0"/>
    <n v="157.48750000000001"/>
  </r>
  <r>
    <n v="9395"/>
    <s v="CA-2014-125997"/>
    <d v="2014-09-20T00:00:00"/>
    <d v="2014-09-23T00:00:00"/>
    <s v="First Class"/>
    <s v="MW-18220"/>
    <s v="Mitch Webber"/>
    <s v="Consumer"/>
    <s v="United States"/>
    <x v="20"/>
    <x v="15"/>
    <n v="10011"/>
    <s v="East"/>
    <s v="FUR-CH-10001394"/>
    <s v="Furniture"/>
    <s v="Chairs"/>
    <s v="Global Leather Executive Chair"/>
    <x v="3317"/>
    <n v="2"/>
    <n v="0.1"/>
    <n v="140.39599999999993"/>
  </r>
  <r>
    <n v="9396"/>
    <s v="CA-2014-125997"/>
    <d v="2014-09-20T00:00:00"/>
    <d v="2014-09-23T00:00:00"/>
    <s v="First Class"/>
    <s v="MW-18220"/>
    <s v="Mitch Webber"/>
    <s v="Consumer"/>
    <s v="United States"/>
    <x v="20"/>
    <x v="15"/>
    <n v="10011"/>
    <s v="East"/>
    <s v="FUR-BO-10002213"/>
    <s v="Furniture"/>
    <s v="Bookcases"/>
    <s v="DMI Eclipse Executive Suite Bookcases"/>
    <x v="479"/>
    <n v="2"/>
    <n v="0.2"/>
    <n v="-10.019600000000054"/>
  </r>
  <r>
    <n v="9397"/>
    <s v="CA-2014-125997"/>
    <d v="2014-09-20T00:00:00"/>
    <d v="2014-09-23T00:00:00"/>
    <s v="First Class"/>
    <s v="MW-18220"/>
    <s v="Mitch Webber"/>
    <s v="Consumer"/>
    <s v="United States"/>
    <x v="20"/>
    <x v="15"/>
    <n v="10011"/>
    <s v="East"/>
    <s v="OFF-LA-10002762"/>
    <s v="Office Supplies"/>
    <s v="Labels"/>
    <s v="Avery 485"/>
    <x v="50"/>
    <n v="6"/>
    <n v="0"/>
    <n v="35.334599999999995"/>
  </r>
  <r>
    <n v="9398"/>
    <s v="CA-2014-125997"/>
    <d v="2014-09-20T00:00:00"/>
    <d v="2014-09-23T00:00:00"/>
    <s v="First Class"/>
    <s v="MW-18220"/>
    <s v="Mitch Webber"/>
    <s v="Consumer"/>
    <s v="United States"/>
    <x v="20"/>
    <x v="15"/>
    <n v="10011"/>
    <s v="East"/>
    <s v="OFF-AP-10003842"/>
    <s v="Office Supplies"/>
    <s v="Appliances"/>
    <s v="Euro-Pro Shark Turbo Vacuum"/>
    <x v="4771"/>
    <n v="1"/>
    <n v="0"/>
    <n v="8.0548000000000002"/>
  </r>
  <r>
    <n v="9399"/>
    <s v="CA-2014-125997"/>
    <d v="2014-09-20T00:00:00"/>
    <d v="2014-09-23T00:00:00"/>
    <s v="First Class"/>
    <s v="MW-18220"/>
    <s v="Mitch Webber"/>
    <s v="Consumer"/>
    <s v="United States"/>
    <x v="20"/>
    <x v="15"/>
    <n v="10011"/>
    <s v="East"/>
    <s v="TEC-PH-10003072"/>
    <s v="Technology"/>
    <s v="Phones"/>
    <s v="Panasonic KX-TG9541B DECT 6.0 Digital 2-Line Expandable Cordless Phone With Digital Answering System"/>
    <x v="5889"/>
    <n v="9"/>
    <n v="0"/>
    <n v="661.45590000000004"/>
  </r>
  <r>
    <n v="9400"/>
    <s v="CA-2016-103128"/>
    <d v="2016-11-11T00:00:00"/>
    <d v="2016-11-15T00:00:00"/>
    <s v="Standard Class"/>
    <s v="SC-20845"/>
    <s v="Sung Chung"/>
    <s v="Consumer"/>
    <s v="United States"/>
    <x v="523"/>
    <x v="10"/>
    <n v="60004"/>
    <s v="Central"/>
    <s v="OFF-AR-10003394"/>
    <s v="Office Supplies"/>
    <s v="Art"/>
    <s v="Newell 332"/>
    <x v="5890"/>
    <n v="6"/>
    <n v="0.2"/>
    <n v="1.2348000000000008"/>
  </r>
  <r>
    <n v="9401"/>
    <s v="CA-2015-167696"/>
    <d v="2015-09-16T00:00:00"/>
    <d v="2015-09-21T00:00:00"/>
    <s v="Standard Class"/>
    <s v="BD-11500"/>
    <s v="Bradley Drucker"/>
    <s v="Consumer"/>
    <s v="United States"/>
    <x v="311"/>
    <x v="17"/>
    <n v="23602"/>
    <s v="South"/>
    <s v="OFF-EN-10001539"/>
    <s v="Office Supplies"/>
    <s v="Envelopes"/>
    <s v="Staple envelope"/>
    <x v="4995"/>
    <n v="4"/>
    <n v="0"/>
    <n v="14.6264"/>
  </r>
  <r>
    <n v="9402"/>
    <s v="CA-2014-159814"/>
    <d v="2014-06-24T00:00:00"/>
    <d v="2014-06-28T00:00:00"/>
    <s v="Standard Class"/>
    <s v="LP-17080"/>
    <s v="Liz Pelletier"/>
    <s v="Consumer"/>
    <s v="United States"/>
    <x v="93"/>
    <x v="16"/>
    <n v="85705"/>
    <s v="West"/>
    <s v="FUR-FU-10001731"/>
    <s v="Furniture"/>
    <s v="Furnishings"/>
    <s v="Acrylic Self-Standing Desk Frames"/>
    <x v="5891"/>
    <n v="2"/>
    <n v="0.2"/>
    <n v="0.96119999999999983"/>
  </r>
  <r>
    <n v="9403"/>
    <s v="CA-2016-105459"/>
    <d v="2016-08-12T00:00:00"/>
    <d v="2016-08-17T00:00:00"/>
    <s v="Second Class"/>
    <s v="NP-18700"/>
    <s v="Nora Preis"/>
    <s v="Consumer"/>
    <s v="United States"/>
    <x v="20"/>
    <x v="15"/>
    <n v="10024"/>
    <s v="East"/>
    <s v="FUR-TA-10001095"/>
    <s v="Furniture"/>
    <s v="Tables"/>
    <s v="Chromcraft Round Conference Tables"/>
    <x v="5892"/>
    <n v="2"/>
    <n v="0.4"/>
    <n v="-66.230199999999996"/>
  </r>
  <r>
    <n v="9404"/>
    <s v="CA-2016-105459"/>
    <d v="2016-08-12T00:00:00"/>
    <d v="2016-08-17T00:00:00"/>
    <s v="Second Class"/>
    <s v="NP-18700"/>
    <s v="Nora Preis"/>
    <s v="Consumer"/>
    <s v="United States"/>
    <x v="20"/>
    <x v="15"/>
    <n v="10024"/>
    <s v="East"/>
    <s v="OFF-ST-10000078"/>
    <s v="Office Supplies"/>
    <s v="Storage"/>
    <s v="Tennsco 6- and 18-Compartment Lockers"/>
    <x v="5893"/>
    <n v="6"/>
    <n v="0"/>
    <n v="286.38359999999989"/>
  </r>
  <r>
    <n v="9405"/>
    <s v="CA-2017-141663"/>
    <d v="2017-04-13T00:00:00"/>
    <d v="2017-04-17T00:00:00"/>
    <s v="Standard Class"/>
    <s v="DP-13105"/>
    <s v="Dave Poirier"/>
    <s v="Corporate"/>
    <s v="United States"/>
    <x v="10"/>
    <x v="9"/>
    <n v="19134"/>
    <s v="East"/>
    <s v="OFF-FA-10004076"/>
    <s v="Office Supplies"/>
    <s v="Fasteners"/>
    <s v="Translucent Push Pins by OIC"/>
    <x v="1063"/>
    <n v="5"/>
    <n v="0.2"/>
    <n v="1.6829999999999994"/>
  </r>
  <r>
    <n v="9406"/>
    <s v="CA-2014-152618"/>
    <d v="2014-03-14T00:00:00"/>
    <d v="2014-03-17T00:00:00"/>
    <s v="First Class"/>
    <s v="RB-19465"/>
    <s v="Rick Bensley"/>
    <s v="Home Office"/>
    <s v="United States"/>
    <x v="22"/>
    <x v="10"/>
    <n v="60653"/>
    <s v="Central"/>
    <s v="TEC-MA-10003626"/>
    <s v="Technology"/>
    <s v="Machines"/>
    <s v="Hewlett-Packard Deskjet 6540 Color Inkjet Printer"/>
    <x v="5894"/>
    <n v="2"/>
    <n v="0.3"/>
    <n v="156.04699999999997"/>
  </r>
  <r>
    <n v="9407"/>
    <s v="CA-2014-152618"/>
    <d v="2014-03-14T00:00:00"/>
    <d v="2014-03-17T00:00:00"/>
    <s v="First Class"/>
    <s v="RB-19465"/>
    <s v="Rick Bensley"/>
    <s v="Home Office"/>
    <s v="United States"/>
    <x v="22"/>
    <x v="10"/>
    <n v="60653"/>
    <s v="Central"/>
    <s v="OFF-PA-10001215"/>
    <s v="Office Supplies"/>
    <s v="Paper"/>
    <s v="Xerox 1963"/>
    <x v="582"/>
    <n v="2"/>
    <n v="0.2"/>
    <n v="2.6399999999999997"/>
  </r>
  <r>
    <n v="9408"/>
    <s v="CA-2017-162789"/>
    <d v="2017-09-22T00:00:00"/>
    <d v="2017-09-24T00:00:00"/>
    <s v="Second Class"/>
    <s v="LC-17140"/>
    <s v="Logan Currie"/>
    <s v="Consumer"/>
    <s v="United States"/>
    <x v="20"/>
    <x v="15"/>
    <n v="10035"/>
    <s v="East"/>
    <s v="TEC-AC-10002842"/>
    <s v="Technology"/>
    <s v="Accessories"/>
    <s v="WD My Passport Ultra 2TB Portable External Hard Drive"/>
    <x v="5895"/>
    <n v="9"/>
    <n v="0"/>
    <n v="171.36000000000007"/>
  </r>
  <r>
    <n v="9409"/>
    <s v="CA-2017-162789"/>
    <d v="2017-09-22T00:00:00"/>
    <d v="2017-09-24T00:00:00"/>
    <s v="Second Class"/>
    <s v="LC-17140"/>
    <s v="Logan Currie"/>
    <s v="Consumer"/>
    <s v="United States"/>
    <x v="20"/>
    <x v="15"/>
    <n v="10035"/>
    <s v="East"/>
    <s v="FUR-FU-10004864"/>
    <s v="Furniture"/>
    <s v="Furnishings"/>
    <s v="Eldon 500 Class Desk Accessories"/>
    <x v="5896"/>
    <n v="1"/>
    <n v="0"/>
    <n v="3.9831000000000003"/>
  </r>
  <r>
    <n v="9410"/>
    <s v="US-2017-110149"/>
    <d v="2017-12-10T00:00:00"/>
    <d v="2017-12-13T00:00:00"/>
    <s v="First Class"/>
    <s v="WB-21850"/>
    <s v="William Brown"/>
    <s v="Consumer"/>
    <s v="United States"/>
    <x v="10"/>
    <x v="9"/>
    <n v="19143"/>
    <s v="East"/>
    <s v="OFF-BI-10000014"/>
    <s v="Office Supplies"/>
    <s v="Binders"/>
    <s v="Heavy-Duty E-Z-D Binders"/>
    <x v="5897"/>
    <n v="1"/>
    <n v="0.7"/>
    <n v="-2.5092999999999996"/>
  </r>
  <r>
    <n v="9411"/>
    <s v="US-2017-110149"/>
    <d v="2017-12-10T00:00:00"/>
    <d v="2017-12-13T00:00:00"/>
    <s v="First Class"/>
    <s v="WB-21850"/>
    <s v="William Brown"/>
    <s v="Consumer"/>
    <s v="United States"/>
    <x v="10"/>
    <x v="9"/>
    <n v="19143"/>
    <s v="East"/>
    <s v="FUR-FU-10001475"/>
    <s v="Furniture"/>
    <s v="Furnishings"/>
    <s v="Contract Clock, 14&quot;, Brown"/>
    <x v="1190"/>
    <n v="5"/>
    <n v="0.2"/>
    <n v="15.385999999999999"/>
  </r>
  <r>
    <n v="9412"/>
    <s v="CA-2016-108959"/>
    <d v="2016-03-10T00:00:00"/>
    <d v="2016-03-14T00:00:00"/>
    <s v="Second Class"/>
    <s v="MH-17785"/>
    <s v="Maya Herman"/>
    <s v="Corporate"/>
    <s v="United States"/>
    <x v="220"/>
    <x v="16"/>
    <n v="85301"/>
    <s v="West"/>
    <s v="OFF-ST-10001272"/>
    <s v="Office Supplies"/>
    <s v="Storage"/>
    <s v="Mini 13-1/2 Capacity Data Binder Rack, Pearl"/>
    <x v="5898"/>
    <n v="1"/>
    <n v="0.2"/>
    <n v="6.5434999999999981"/>
  </r>
  <r>
    <n v="9413"/>
    <s v="CA-2015-164777"/>
    <d v="2015-01-27T00:00:00"/>
    <d v="2015-01-29T00:00:00"/>
    <s v="First Class"/>
    <s v="SC-20305"/>
    <s v="Sean Christensen"/>
    <s v="Consumer"/>
    <s v="United States"/>
    <x v="1"/>
    <x v="1"/>
    <n v="90036"/>
    <s v="West"/>
    <s v="FUR-CH-10002024"/>
    <s v="Furniture"/>
    <s v="Chairs"/>
    <s v="HON 5400 Series Task Chairs for Big and Tall"/>
    <x v="5355"/>
    <n v="5"/>
    <n v="0.2"/>
    <n v="0"/>
  </r>
  <r>
    <n v="9414"/>
    <s v="CA-2016-132017"/>
    <d v="2016-09-26T00:00:00"/>
    <d v="2016-09-27T00:00:00"/>
    <s v="First Class"/>
    <s v="MH-17620"/>
    <s v="Matt Hagelstein"/>
    <s v="Corporate"/>
    <s v="United States"/>
    <x v="12"/>
    <x v="5"/>
    <n v="77041"/>
    <s v="Central"/>
    <s v="OFF-BI-10004001"/>
    <s v="Office Supplies"/>
    <s v="Binders"/>
    <s v="GBC Recycled VeloBinder Covers"/>
    <x v="5899"/>
    <n v="2"/>
    <n v="0.8"/>
    <n v="-11.587200000000003"/>
  </r>
  <r>
    <n v="9415"/>
    <s v="CA-2015-127824"/>
    <d v="2015-10-18T00:00:00"/>
    <d v="2015-10-22T00:00:00"/>
    <s v="Standard Class"/>
    <s v="JC-15775"/>
    <s v="John Castell"/>
    <s v="Consumer"/>
    <s v="United States"/>
    <x v="4"/>
    <x v="4"/>
    <n v="98115"/>
    <s v="West"/>
    <s v="TEC-PH-10004094"/>
    <s v="Technology"/>
    <s v="Phones"/>
    <s v="Motorola L703CM"/>
    <x v="2528"/>
    <n v="2"/>
    <n v="0.2"/>
    <n v="15.598999999999997"/>
  </r>
  <r>
    <n v="9416"/>
    <s v="CA-2015-127824"/>
    <d v="2015-10-18T00:00:00"/>
    <d v="2015-10-22T00:00:00"/>
    <s v="Standard Class"/>
    <s v="JC-15775"/>
    <s v="John Castell"/>
    <s v="Consumer"/>
    <s v="United States"/>
    <x v="4"/>
    <x v="4"/>
    <n v="98115"/>
    <s v="West"/>
    <s v="OFF-PA-10001184"/>
    <s v="Office Supplies"/>
    <s v="Paper"/>
    <s v="Xerox 1903"/>
    <x v="1465"/>
    <n v="3"/>
    <n v="0"/>
    <n v="8.7906000000000013"/>
  </r>
  <r>
    <n v="9417"/>
    <s v="CA-2015-127824"/>
    <d v="2015-10-18T00:00:00"/>
    <d v="2015-10-22T00:00:00"/>
    <s v="Standard Class"/>
    <s v="JC-15775"/>
    <s v="John Castell"/>
    <s v="Consumer"/>
    <s v="United States"/>
    <x v="4"/>
    <x v="4"/>
    <n v="98115"/>
    <s v="West"/>
    <s v="FUR-FU-10002505"/>
    <s v="Furniture"/>
    <s v="Furnishings"/>
    <s v="Eldon 100 Class Desk Accessories"/>
    <x v="3716"/>
    <n v="3"/>
    <n v="0"/>
    <n v="3.2351999999999994"/>
  </r>
  <r>
    <n v="9418"/>
    <s v="CA-2014-148285"/>
    <d v="2014-10-27T00:00:00"/>
    <d v="2014-11-01T00:00:00"/>
    <s v="Standard Class"/>
    <s v="RD-19810"/>
    <s v="Ross DeVincentis"/>
    <s v="Home Office"/>
    <s v="United States"/>
    <x v="115"/>
    <x v="3"/>
    <n v="28314"/>
    <s v="South"/>
    <s v="OFF-PA-10001166"/>
    <s v="Office Supplies"/>
    <s v="Paper"/>
    <s v="Xerox 2"/>
    <x v="563"/>
    <n v="2"/>
    <n v="0.2"/>
    <n v="3.6288"/>
  </r>
  <r>
    <n v="9419"/>
    <s v="CA-2014-148285"/>
    <d v="2014-10-27T00:00:00"/>
    <d v="2014-11-01T00:00:00"/>
    <s v="Standard Class"/>
    <s v="RD-19810"/>
    <s v="Ross DeVincentis"/>
    <s v="Home Office"/>
    <s v="United States"/>
    <x v="115"/>
    <x v="3"/>
    <n v="28314"/>
    <s v="South"/>
    <s v="OFF-PA-10000349"/>
    <s v="Office Supplies"/>
    <s v="Paper"/>
    <s v="Easy-staple paper"/>
    <x v="1655"/>
    <n v="3"/>
    <n v="0.2"/>
    <n v="4.0338000000000003"/>
  </r>
  <r>
    <n v="9420"/>
    <s v="CA-2017-152926"/>
    <d v="2017-10-02T00:00:00"/>
    <d v="2017-10-04T00:00:00"/>
    <s v="Second Class"/>
    <s v="SC-20695"/>
    <s v="Steve Chapman"/>
    <s v="Corporate"/>
    <s v="United States"/>
    <x v="12"/>
    <x v="5"/>
    <n v="77041"/>
    <s v="Central"/>
    <s v="OFF-AP-10004708"/>
    <s v="Office Supplies"/>
    <s v="Appliances"/>
    <s v="Fellowes Superior 10 Outlet Split Surge Protector"/>
    <x v="5279"/>
    <n v="2"/>
    <n v="0.8"/>
    <n v="-38.821200000000012"/>
  </r>
  <r>
    <n v="9421"/>
    <s v="CA-2017-152926"/>
    <d v="2017-10-02T00:00:00"/>
    <d v="2017-10-04T00:00:00"/>
    <s v="Second Class"/>
    <s v="SC-20695"/>
    <s v="Steve Chapman"/>
    <s v="Corporate"/>
    <s v="United States"/>
    <x v="12"/>
    <x v="5"/>
    <n v="77041"/>
    <s v="Central"/>
    <s v="OFF-AP-10001947"/>
    <s v="Office Supplies"/>
    <s v="Appliances"/>
    <s v="Acco 6 Outlet Guardian Premium Plus Surge Suppressor"/>
    <x v="5900"/>
    <n v="6"/>
    <n v="0.8"/>
    <n v="-56.059200000000011"/>
  </r>
  <r>
    <n v="9422"/>
    <s v="CA-2014-145254"/>
    <d v="2014-07-23T00:00:00"/>
    <d v="2014-07-27T00:00:00"/>
    <s v="Standard Class"/>
    <s v="NC-18535"/>
    <s v="Nick Crebassa"/>
    <s v="Corporate"/>
    <s v="United States"/>
    <x v="8"/>
    <x v="1"/>
    <n v="94122"/>
    <s v="West"/>
    <s v="TEC-PH-10000441"/>
    <s v="Technology"/>
    <s v="Phones"/>
    <s v="VTech DS6151"/>
    <x v="2821"/>
    <n v="6"/>
    <n v="0.2"/>
    <n v="60.475200000000058"/>
  </r>
  <r>
    <n v="9423"/>
    <s v="CA-2014-145254"/>
    <d v="2014-07-23T00:00:00"/>
    <d v="2014-07-27T00:00:00"/>
    <s v="Standard Class"/>
    <s v="NC-18535"/>
    <s v="Nick Crebassa"/>
    <s v="Corporate"/>
    <s v="United States"/>
    <x v="8"/>
    <x v="1"/>
    <n v="94122"/>
    <s v="West"/>
    <s v="OFF-SU-10004664"/>
    <s v="Office Supplies"/>
    <s v="Supplies"/>
    <s v="Acme Softgrip Scissors"/>
    <x v="5557"/>
    <n v="5"/>
    <n v="0"/>
    <n v="11.802999999999999"/>
  </r>
  <r>
    <n v="9424"/>
    <s v="CA-2014-145254"/>
    <d v="2014-07-23T00:00:00"/>
    <d v="2014-07-27T00:00:00"/>
    <s v="Standard Class"/>
    <s v="NC-18535"/>
    <s v="Nick Crebassa"/>
    <s v="Corporate"/>
    <s v="United States"/>
    <x v="8"/>
    <x v="1"/>
    <n v="94122"/>
    <s v="West"/>
    <s v="TEC-PH-10004531"/>
    <s v="Technology"/>
    <s v="Phones"/>
    <s v="AT&amp;T CL2909"/>
    <x v="214"/>
    <n v="3"/>
    <n v="0.2"/>
    <n v="37.796999999999997"/>
  </r>
  <r>
    <n v="9425"/>
    <s v="CA-2014-145254"/>
    <d v="2014-07-23T00:00:00"/>
    <d v="2014-07-27T00:00:00"/>
    <s v="Standard Class"/>
    <s v="NC-18535"/>
    <s v="Nick Crebassa"/>
    <s v="Corporate"/>
    <s v="United States"/>
    <x v="8"/>
    <x v="1"/>
    <n v="94122"/>
    <s v="West"/>
    <s v="TEC-AC-10002167"/>
    <s v="Technology"/>
    <s v="Accessories"/>
    <s v="Imation 8gb Micro Traveldrive Usb 2.0 Flash Drive"/>
    <x v="47"/>
    <n v="3"/>
    <n v="0"/>
    <n v="4.9500000000000011"/>
  </r>
  <r>
    <n v="9426"/>
    <s v="CA-2014-116246"/>
    <d v="2014-09-12T00:00:00"/>
    <d v="2014-09-17T00:00:00"/>
    <s v="Second Class"/>
    <s v="LW-17215"/>
    <s v="Luke Weiss"/>
    <s v="Consumer"/>
    <s v="United States"/>
    <x v="20"/>
    <x v="15"/>
    <n v="10035"/>
    <s v="East"/>
    <s v="FUR-CH-10002024"/>
    <s v="Furniture"/>
    <s v="Chairs"/>
    <s v="HON 5400 Series Task Chairs for Big and Tall"/>
    <x v="5901"/>
    <n v="6"/>
    <n v="0.1"/>
    <n v="420.58800000000019"/>
  </r>
  <r>
    <n v="9427"/>
    <s v="CA-2016-160479"/>
    <d v="2016-09-15T00:00:00"/>
    <d v="2016-09-20T00:00:00"/>
    <s v="Standard Class"/>
    <s v="AH-10585"/>
    <s v="Angele Hood"/>
    <s v="Consumer"/>
    <s v="United States"/>
    <x v="4"/>
    <x v="4"/>
    <n v="98105"/>
    <s v="West"/>
    <s v="OFF-AR-10002445"/>
    <s v="Office Supplies"/>
    <s v="Art"/>
    <s v="SANFORD Major Accent Highlighters"/>
    <x v="3826"/>
    <n v="5"/>
    <n v="0"/>
    <n v="13.452000000000002"/>
  </r>
  <r>
    <n v="9428"/>
    <s v="CA-2014-167486"/>
    <d v="2014-11-27T00:00:00"/>
    <d v="2014-12-01T00:00:00"/>
    <s v="Standard Class"/>
    <s v="JO-15145"/>
    <s v="Jack O'Briant"/>
    <s v="Corporate"/>
    <s v="United States"/>
    <x v="198"/>
    <x v="15"/>
    <n v="14215"/>
    <s v="East"/>
    <s v="FUR-FU-10003268"/>
    <s v="Furniture"/>
    <s v="Furnishings"/>
    <s v="Eldon Radial Chair Mat for Low to Medium Pile Carpets"/>
    <x v="3351"/>
    <n v="5"/>
    <n v="0"/>
    <n v="39.97999999999999"/>
  </r>
  <r>
    <n v="9429"/>
    <s v="CA-2014-152100"/>
    <d v="2014-05-11T00:00:00"/>
    <d v="2014-05-16T00:00:00"/>
    <s v="Standard Class"/>
    <s v="VW-21775"/>
    <s v="Victoria Wilson"/>
    <s v="Corporate"/>
    <s v="United States"/>
    <x v="114"/>
    <x v="5"/>
    <n v="77340"/>
    <s v="Central"/>
    <s v="FUR-CH-10000015"/>
    <s v="Furniture"/>
    <s v="Chairs"/>
    <s v="Hon Multipurpose Stacking Arm Chairs"/>
    <x v="5902"/>
    <n v="8"/>
    <n v="0.3"/>
    <n v="-69.311999999999898"/>
  </r>
  <r>
    <n v="9430"/>
    <s v="CA-2015-166219"/>
    <d v="2015-08-28T00:00:00"/>
    <d v="2015-09-01T00:00:00"/>
    <s v="Standard Class"/>
    <s v="BP-11185"/>
    <s v="Ben Peterman"/>
    <s v="Corporate"/>
    <s v="United States"/>
    <x v="61"/>
    <x v="5"/>
    <n v="75081"/>
    <s v="Central"/>
    <s v="TEC-PH-10004165"/>
    <s v="Technology"/>
    <s v="Phones"/>
    <s v="Mitel MiVoice 5330e IP Phone"/>
    <x v="1124"/>
    <n v="5"/>
    <n v="0.2"/>
    <n v="82.496999999999957"/>
  </r>
  <r>
    <n v="9431"/>
    <s v="CA-2015-166219"/>
    <d v="2015-08-28T00:00:00"/>
    <d v="2015-09-01T00:00:00"/>
    <s v="Standard Class"/>
    <s v="BP-11185"/>
    <s v="Ben Peterman"/>
    <s v="Corporate"/>
    <s v="United States"/>
    <x v="61"/>
    <x v="5"/>
    <n v="75081"/>
    <s v="Central"/>
    <s v="FUR-TA-10004607"/>
    <s v="Furniture"/>
    <s v="Tables"/>
    <s v="Hon 2111 Invitation Series Straight Table"/>
    <x v="5903"/>
    <n v="1"/>
    <n v="0.3"/>
    <n v="-16.261300000000006"/>
  </r>
  <r>
    <n v="9432"/>
    <s v="CA-2015-111864"/>
    <d v="2015-06-19T00:00:00"/>
    <d v="2015-06-19T00:00:00"/>
    <s v="Same Day"/>
    <s v="PP-18955"/>
    <s v="Paul Prost"/>
    <s v="Home Office"/>
    <s v="United States"/>
    <x v="10"/>
    <x v="9"/>
    <n v="19134"/>
    <s v="East"/>
    <s v="OFF-LA-10004677"/>
    <s v="Office Supplies"/>
    <s v="Labels"/>
    <s v="Self-Adhesive Address Labels for Typewriters with Dispenser Box"/>
    <x v="2184"/>
    <n v="2"/>
    <n v="0.2"/>
    <n v="1.9925999999999999"/>
  </r>
  <r>
    <n v="9433"/>
    <s v="CA-2015-119627"/>
    <d v="2015-08-17T00:00:00"/>
    <d v="2015-08-23T00:00:00"/>
    <s v="Standard Class"/>
    <s v="SC-20725"/>
    <s v="Steven Cartwright"/>
    <s v="Consumer"/>
    <s v="United States"/>
    <x v="97"/>
    <x v="16"/>
    <n v="85345"/>
    <s v="West"/>
    <s v="TEC-AC-10002217"/>
    <s v="Technology"/>
    <s v="Accessories"/>
    <s v="Imation Clip USB flash drive - 8 GB"/>
    <x v="5520"/>
    <n v="2"/>
    <n v="0.2"/>
    <n v="-5.2640000000000002"/>
  </r>
  <r>
    <n v="9434"/>
    <s v="CA-2015-119627"/>
    <d v="2015-08-17T00:00:00"/>
    <d v="2015-08-23T00:00:00"/>
    <s v="Standard Class"/>
    <s v="SC-20725"/>
    <s v="Steven Cartwright"/>
    <s v="Consumer"/>
    <s v="United States"/>
    <x v="97"/>
    <x v="16"/>
    <n v="85345"/>
    <s v="West"/>
    <s v="OFF-PA-10001937"/>
    <s v="Office Supplies"/>
    <s v="Paper"/>
    <s v="Xerox 21"/>
    <x v="1590"/>
    <n v="7"/>
    <n v="0.2"/>
    <n v="12.700800000000001"/>
  </r>
  <r>
    <n v="9435"/>
    <s v="CA-2015-119627"/>
    <d v="2015-08-17T00:00:00"/>
    <d v="2015-08-23T00:00:00"/>
    <s v="Standard Class"/>
    <s v="SC-20725"/>
    <s v="Steven Cartwright"/>
    <s v="Consumer"/>
    <s v="United States"/>
    <x v="97"/>
    <x v="16"/>
    <n v="85345"/>
    <s v="West"/>
    <s v="OFF-AR-10000203"/>
    <s v="Office Supplies"/>
    <s v="Art"/>
    <s v="Newell 336"/>
    <x v="1518"/>
    <n v="3"/>
    <n v="0.2"/>
    <n v="1.1555999999999984"/>
  </r>
  <r>
    <n v="9436"/>
    <s v="CA-2015-119627"/>
    <d v="2015-08-17T00:00:00"/>
    <d v="2015-08-23T00:00:00"/>
    <s v="Standard Class"/>
    <s v="SC-20725"/>
    <s v="Steven Cartwright"/>
    <s v="Consumer"/>
    <s v="United States"/>
    <x v="97"/>
    <x v="16"/>
    <n v="85345"/>
    <s v="West"/>
    <s v="TEC-AC-10001142"/>
    <s v="Technology"/>
    <s v="Accessories"/>
    <s v="First Data FD10 PIN Pad"/>
    <x v="5904"/>
    <n v="4"/>
    <n v="0.2"/>
    <n v="-31.600000000000037"/>
  </r>
  <r>
    <n v="9437"/>
    <s v="CA-2015-160787"/>
    <d v="2015-09-25T00:00:00"/>
    <d v="2015-09-25T00:00:00"/>
    <s v="Same Day"/>
    <s v="BM-11785"/>
    <s v="Bryan Mills"/>
    <s v="Consumer"/>
    <s v="United States"/>
    <x v="10"/>
    <x v="9"/>
    <n v="19143"/>
    <s v="East"/>
    <s v="OFF-BI-10003712"/>
    <s v="Office Supplies"/>
    <s v="Binders"/>
    <s v="Acco Pressboard Covers with Storage Hooks, 14 7/8&quot; x 11&quot;, Light Blue"/>
    <x v="194"/>
    <n v="2"/>
    <n v="0.7"/>
    <n v="-2.0621999999999998"/>
  </r>
  <r>
    <n v="9438"/>
    <s v="CA-2017-107853"/>
    <d v="2017-05-26T00:00:00"/>
    <d v="2017-05-31T00:00:00"/>
    <s v="Standard Class"/>
    <s v="CD-11920"/>
    <s v="Carlos Daly"/>
    <s v="Consumer"/>
    <s v="United States"/>
    <x v="147"/>
    <x v="1"/>
    <n v="92054"/>
    <s v="West"/>
    <s v="OFF-PA-10000520"/>
    <s v="Office Supplies"/>
    <s v="Paper"/>
    <s v="Xerox 201"/>
    <x v="91"/>
    <n v="2"/>
    <n v="0"/>
    <n v="6.2208000000000006"/>
  </r>
  <r>
    <n v="9439"/>
    <s v="CA-2017-126144"/>
    <d v="2017-07-31T00:00:00"/>
    <d v="2017-08-05T00:00:00"/>
    <s v="Standard Class"/>
    <s v="GM-14680"/>
    <s v="Greg Matthias"/>
    <s v="Consumer"/>
    <s v="United States"/>
    <x v="10"/>
    <x v="9"/>
    <n v="19134"/>
    <s v="East"/>
    <s v="TEC-PH-10001079"/>
    <s v="Technology"/>
    <s v="Phones"/>
    <s v="Polycom SoundPoint Pro SE-225 Corded phone"/>
    <x v="5905"/>
    <n v="4"/>
    <n v="0.4"/>
    <n v="-57.115200000000016"/>
  </r>
  <r>
    <n v="9440"/>
    <s v="US-2014-154655"/>
    <d v="2014-10-12T00:00:00"/>
    <d v="2014-10-17T00:00:00"/>
    <s v="Standard Class"/>
    <s v="BP-11050"/>
    <s v="Barry Pond"/>
    <s v="Corporate"/>
    <s v="United States"/>
    <x v="22"/>
    <x v="10"/>
    <n v="60623"/>
    <s v="Central"/>
    <s v="OFF-SU-10000898"/>
    <s v="Office Supplies"/>
    <s v="Supplies"/>
    <s v="Acme Hot Forged Carbon Steel Scissors with Nickel-Plated Handles, 3 7/8&quot; Cut, 8&quot;L"/>
    <x v="5906"/>
    <n v="2"/>
    <n v="0.2"/>
    <n v="2.5019999999999971"/>
  </r>
  <r>
    <n v="9441"/>
    <s v="CA-2014-100391"/>
    <d v="2014-05-25T00:00:00"/>
    <d v="2014-05-29T00:00:00"/>
    <s v="Standard Class"/>
    <s v="BW-11065"/>
    <s v="Barry Weirich"/>
    <s v="Consumer"/>
    <s v="United States"/>
    <x v="20"/>
    <x v="15"/>
    <n v="10035"/>
    <s v="East"/>
    <s v="OFF-PA-10001471"/>
    <s v="Office Supplies"/>
    <s v="Paper"/>
    <s v="Strathmore Photo Frame Cards"/>
    <x v="2"/>
    <n v="2"/>
    <n v="0"/>
    <n v="6.7251999999999992"/>
  </r>
  <r>
    <n v="9442"/>
    <s v="CA-2014-165477"/>
    <d v="2014-12-29T00:00:00"/>
    <d v="2014-12-31T00:00:00"/>
    <s v="Second Class"/>
    <s v="RE-19405"/>
    <s v="Ricardo Emerson"/>
    <s v="Consumer"/>
    <s v="United States"/>
    <x v="239"/>
    <x v="24"/>
    <n v="44240"/>
    <s v="East"/>
    <s v="OFF-AP-10003281"/>
    <s v="Office Supplies"/>
    <s v="Appliances"/>
    <s v="Acco 6 Outlet Guardian Standard Surge Suppressor"/>
    <x v="5907"/>
    <n v="5"/>
    <n v="0.2"/>
    <n v="6.0449999999999946"/>
  </r>
  <r>
    <n v="9443"/>
    <s v="CA-2017-165904"/>
    <d v="2017-04-07T00:00:00"/>
    <d v="2017-04-11T00:00:00"/>
    <s v="Standard Class"/>
    <s v="HR-14770"/>
    <s v="Hallie Redmond"/>
    <s v="Home Office"/>
    <s v="United States"/>
    <x v="108"/>
    <x v="2"/>
    <n v="32216"/>
    <s v="South"/>
    <s v="OFF-AR-10003156"/>
    <s v="Office Supplies"/>
    <s v="Art"/>
    <s v="50 Colored Long Pencils"/>
    <x v="5908"/>
    <n v="2"/>
    <n v="0.2"/>
    <n v="1.2192000000000007"/>
  </r>
  <r>
    <n v="9444"/>
    <s v="CA-2017-165904"/>
    <d v="2017-04-07T00:00:00"/>
    <d v="2017-04-11T00:00:00"/>
    <s v="Standard Class"/>
    <s v="HR-14770"/>
    <s v="Hallie Redmond"/>
    <s v="Home Office"/>
    <s v="United States"/>
    <x v="108"/>
    <x v="2"/>
    <n v="32216"/>
    <s v="South"/>
    <s v="TEC-PH-10000576"/>
    <s v="Technology"/>
    <s v="Phones"/>
    <s v="AT&amp;T 1080 Corded phone"/>
    <x v="985"/>
    <n v="2"/>
    <n v="0.2"/>
    <n v="19.178600000000003"/>
  </r>
  <r>
    <n v="9445"/>
    <s v="CA-2015-104052"/>
    <d v="2015-03-01T00:00:00"/>
    <d v="2015-03-02T00:00:00"/>
    <s v="First Class"/>
    <s v="TP-21565"/>
    <s v="Tracy Poddar"/>
    <s v="Corporate"/>
    <s v="United States"/>
    <x v="224"/>
    <x v="5"/>
    <n v="75019"/>
    <s v="Central"/>
    <s v="TEC-PH-10003215"/>
    <s v="Technology"/>
    <s v="Phones"/>
    <s v="Jackery Bar Premium Fast-charging Portable Charger"/>
    <x v="3124"/>
    <n v="4"/>
    <n v="0.2"/>
    <n v="34.741999999999997"/>
  </r>
  <r>
    <n v="9446"/>
    <s v="CA-2015-168277"/>
    <d v="2015-05-29T00:00:00"/>
    <d v="2015-06-03T00:00:00"/>
    <s v="Standard Class"/>
    <s v="KB-16315"/>
    <s v="Karl Braun"/>
    <s v="Consumer"/>
    <s v="United States"/>
    <x v="245"/>
    <x v="14"/>
    <n v="46203"/>
    <s v="Central"/>
    <s v="OFF-LA-10004484"/>
    <s v="Office Supplies"/>
    <s v="Labels"/>
    <s v="Avery 476"/>
    <x v="714"/>
    <n v="3"/>
    <n v="0"/>
    <n v="5.6993999999999998"/>
  </r>
  <r>
    <n v="9447"/>
    <s v="CA-2016-158617"/>
    <d v="2016-09-22T00:00:00"/>
    <d v="2016-09-28T00:00:00"/>
    <s v="Standard Class"/>
    <s v="AC-10660"/>
    <s v="Anna Chung"/>
    <s v="Consumer"/>
    <s v="United States"/>
    <x v="104"/>
    <x v="14"/>
    <n v="46226"/>
    <s v="Central"/>
    <s v="OFF-PA-10002245"/>
    <s v="Office Supplies"/>
    <s v="Paper"/>
    <s v="Xerox 1895"/>
    <x v="1211"/>
    <n v="6"/>
    <n v="0"/>
    <n v="16.146000000000001"/>
  </r>
  <r>
    <n v="9448"/>
    <s v="CA-2017-136882"/>
    <d v="2017-05-27T00:00:00"/>
    <d v="2017-06-03T00:00:00"/>
    <s v="Standard Class"/>
    <s v="DN-13690"/>
    <s v="Duane Noonan"/>
    <s v="Consumer"/>
    <s v="United States"/>
    <x v="251"/>
    <x v="26"/>
    <n v="74133"/>
    <s v="Central"/>
    <s v="FUR-FU-10003664"/>
    <s v="Furniture"/>
    <s v="Furnishings"/>
    <s v="Electrix Architect's Clamp-On Swing Arm Lamp, Black"/>
    <x v="5909"/>
    <n v="5"/>
    <n v="0"/>
    <n v="138.41699999999997"/>
  </r>
  <r>
    <n v="9449"/>
    <s v="US-2016-148957"/>
    <d v="2016-09-17T00:00:00"/>
    <d v="2016-09-23T00:00:00"/>
    <s v="Standard Class"/>
    <s v="CC-12430"/>
    <s v="Chuck Clark"/>
    <s v="Home Office"/>
    <s v="United States"/>
    <x v="252"/>
    <x v="4"/>
    <n v="98052"/>
    <s v="West"/>
    <s v="OFF-LA-10002195"/>
    <s v="Office Supplies"/>
    <s v="Labels"/>
    <s v="Avery 481"/>
    <x v="5910"/>
    <n v="4"/>
    <n v="0"/>
    <n v="5.9135999999999997"/>
  </r>
  <r>
    <n v="9450"/>
    <s v="CA-2014-140032"/>
    <d v="2014-09-08T00:00:00"/>
    <d v="2014-09-13T00:00:00"/>
    <s v="Standard Class"/>
    <s v="TS-21340"/>
    <s v="Toby Swindell"/>
    <s v="Consumer"/>
    <s v="United States"/>
    <x v="8"/>
    <x v="1"/>
    <n v="94109"/>
    <s v="West"/>
    <s v="OFF-BI-10000822"/>
    <s v="Office Supplies"/>
    <s v="Binders"/>
    <s v="Acco PRESSTEX Data Binder with Storage Hooks, Light Blue, 9 1/2&quot; X 11&quot;"/>
    <x v="5911"/>
    <n v="2"/>
    <n v="0.2"/>
    <n v="3.0127999999999995"/>
  </r>
  <r>
    <n v="9451"/>
    <s v="CA-2017-145506"/>
    <d v="2017-06-03T00:00:00"/>
    <d v="2017-06-07T00:00:00"/>
    <s v="Standard Class"/>
    <s v="MO-17800"/>
    <s v="Meg O'Connel"/>
    <s v="Home Office"/>
    <s v="United States"/>
    <x v="258"/>
    <x v="4"/>
    <n v="99207"/>
    <s v="West"/>
    <s v="OFF-ST-10004963"/>
    <s v="Office Supplies"/>
    <s v="Storage"/>
    <s v="Eldon Gobal File Keepers"/>
    <x v="5912"/>
    <n v="9"/>
    <n v="0"/>
    <n v="5.4503999999999913"/>
  </r>
  <r>
    <n v="9452"/>
    <s v="CA-2015-129546"/>
    <d v="2015-09-28T00:00:00"/>
    <d v="2015-10-05T00:00:00"/>
    <s v="Standard Class"/>
    <s v="RP-19855"/>
    <s v="Roy Phan"/>
    <s v="Corporate"/>
    <s v="United States"/>
    <x v="1"/>
    <x v="1"/>
    <n v="90032"/>
    <s v="West"/>
    <s v="OFF-AP-10002495"/>
    <s v="Office Supplies"/>
    <s v="Appliances"/>
    <s v="Acco Smartsocket Table Surge Protector, 6 Color-Coded Adapter Outlets"/>
    <x v="5913"/>
    <n v="3"/>
    <n v="0"/>
    <n v="55.844999999999985"/>
  </r>
  <r>
    <n v="9453"/>
    <s v="CA-2015-129546"/>
    <d v="2015-09-28T00:00:00"/>
    <d v="2015-10-05T00:00:00"/>
    <s v="Standard Class"/>
    <s v="RP-19855"/>
    <s v="Roy Phan"/>
    <s v="Corporate"/>
    <s v="United States"/>
    <x v="1"/>
    <x v="1"/>
    <n v="90032"/>
    <s v="West"/>
    <s v="OFF-BI-10004001"/>
    <s v="Office Supplies"/>
    <s v="Binders"/>
    <s v="GBC Recycled VeloBinder Covers"/>
    <x v="5914"/>
    <n v="6"/>
    <n v="0.2"/>
    <n v="26.582399999999986"/>
  </r>
  <r>
    <n v="9454"/>
    <s v="CA-2015-129546"/>
    <d v="2015-09-28T00:00:00"/>
    <d v="2015-10-05T00:00:00"/>
    <s v="Standard Class"/>
    <s v="RP-19855"/>
    <s v="Roy Phan"/>
    <s v="Corporate"/>
    <s v="United States"/>
    <x v="1"/>
    <x v="1"/>
    <n v="90032"/>
    <s v="West"/>
    <s v="OFF-SU-10004884"/>
    <s v="Office Supplies"/>
    <s v="Supplies"/>
    <s v="Acme Galleria Hot Forged Steel Scissors with Colored Handles"/>
    <x v="5915"/>
    <n v="3"/>
    <n v="0"/>
    <n v="13.685099999999995"/>
  </r>
  <r>
    <n v="9455"/>
    <s v="CA-2015-129546"/>
    <d v="2015-09-28T00:00:00"/>
    <d v="2015-10-05T00:00:00"/>
    <s v="Standard Class"/>
    <s v="RP-19855"/>
    <s v="Roy Phan"/>
    <s v="Corporate"/>
    <s v="United States"/>
    <x v="1"/>
    <x v="1"/>
    <n v="90032"/>
    <s v="West"/>
    <s v="TEC-PH-10003555"/>
    <s v="Technology"/>
    <s v="Phones"/>
    <s v="Motorola HK250 Universal Bluetooth Headset"/>
    <x v="2862"/>
    <n v="2"/>
    <n v="0.2"/>
    <n v="-8.2763999999999971"/>
  </r>
  <r>
    <n v="9456"/>
    <s v="CA-2016-140977"/>
    <d v="2016-06-16T00:00:00"/>
    <d v="2016-06-19T00:00:00"/>
    <s v="Second Class"/>
    <s v="JL-15175"/>
    <s v="James Lanier"/>
    <s v="Home Office"/>
    <s v="United States"/>
    <x v="346"/>
    <x v="18"/>
    <n v="37421"/>
    <s v="South"/>
    <s v="TEC-MA-10003493"/>
    <s v="Technology"/>
    <s v="Machines"/>
    <s v="Penpower WorldCard Pro Card Scanner"/>
    <x v="5916"/>
    <n v="1"/>
    <n v="0.5"/>
    <n v="-1.8294999999999959"/>
  </r>
  <r>
    <n v="9457"/>
    <s v="CA-2017-151855"/>
    <d v="2017-05-27T00:00:00"/>
    <d v="2017-06-03T00:00:00"/>
    <s v="Standard Class"/>
    <s v="BW-11110"/>
    <s v="Bart Watters"/>
    <s v="Corporate"/>
    <s v="United States"/>
    <x v="247"/>
    <x v="3"/>
    <n v="27405"/>
    <s v="South"/>
    <s v="TEC-AC-10002380"/>
    <s v="Technology"/>
    <s v="Accessories"/>
    <s v="Sony 8GB Class 10 Micro SDHC R40 Memory Card"/>
    <x v="5917"/>
    <n v="3"/>
    <n v="0.2"/>
    <n v="0.33989999999999654"/>
  </r>
  <r>
    <n v="9458"/>
    <s v="CA-2017-151855"/>
    <d v="2017-05-27T00:00:00"/>
    <d v="2017-06-03T00:00:00"/>
    <s v="Standard Class"/>
    <s v="BW-11110"/>
    <s v="Bart Watters"/>
    <s v="Corporate"/>
    <s v="United States"/>
    <x v="247"/>
    <x v="3"/>
    <n v="27405"/>
    <s v="South"/>
    <s v="OFF-BI-10004209"/>
    <s v="Office Supplies"/>
    <s v="Binders"/>
    <s v="Fellowes Twister Kit, Gray/Clear, 3/pkg"/>
    <x v="5918"/>
    <n v="5"/>
    <n v="0.7"/>
    <n v="-10.050000000000001"/>
  </r>
  <r>
    <n v="9459"/>
    <s v="CA-2014-138240"/>
    <d v="2014-10-09T00:00:00"/>
    <d v="2014-10-14T00:00:00"/>
    <s v="Standard Class"/>
    <s v="SJ-20500"/>
    <s v="Shirley Jackson"/>
    <s v="Consumer"/>
    <s v="United States"/>
    <x v="8"/>
    <x v="1"/>
    <n v="94122"/>
    <s v="West"/>
    <s v="OFF-AR-10002135"/>
    <s v="Office Supplies"/>
    <s v="Art"/>
    <s v="Boston Heavy-Duty Trimline Electric Pencil Sharpeners"/>
    <x v="5919"/>
    <n v="3"/>
    <n v="0"/>
    <n v="41.933999999999983"/>
  </r>
  <r>
    <n v="9460"/>
    <s v="CA-2014-138240"/>
    <d v="2014-10-09T00:00:00"/>
    <d v="2014-10-14T00:00:00"/>
    <s v="Standard Class"/>
    <s v="SJ-20500"/>
    <s v="Shirley Jackson"/>
    <s v="Consumer"/>
    <s v="United States"/>
    <x v="8"/>
    <x v="1"/>
    <n v="94122"/>
    <s v="West"/>
    <s v="TEC-PH-10002583"/>
    <s v="Technology"/>
    <s v="Phones"/>
    <s v="iOttie HLCRIO102 Car Mount"/>
    <x v="314"/>
    <n v="1"/>
    <n v="0.2"/>
    <n v="-2.9985000000000022"/>
  </r>
  <r>
    <n v="9461"/>
    <s v="CA-2014-101833"/>
    <d v="2014-11-17T00:00:00"/>
    <d v="2014-11-22T00:00:00"/>
    <s v="Second Class"/>
    <s v="FG-14260"/>
    <s v="Frank Gastineau"/>
    <s v="Home Office"/>
    <s v="United States"/>
    <x v="20"/>
    <x v="15"/>
    <n v="10024"/>
    <s v="East"/>
    <s v="OFF-PA-10003591"/>
    <s v="Office Supplies"/>
    <s v="Paper"/>
    <s v="Southworth 100% Cotton The Best Paper"/>
    <x v="805"/>
    <n v="3"/>
    <n v="0"/>
    <n v="17.22"/>
  </r>
  <r>
    <n v="9462"/>
    <s v="CA-2014-100867"/>
    <d v="2014-10-19T00:00:00"/>
    <d v="2014-10-24T00:00:00"/>
    <s v="Standard Class"/>
    <s v="EH-14125"/>
    <s v="Eugene Hildebrand"/>
    <s v="Home Office"/>
    <s v="United States"/>
    <x v="80"/>
    <x v="1"/>
    <n v="90712"/>
    <s v="West"/>
    <s v="TEC-PH-10004922"/>
    <s v="Technology"/>
    <s v="Phones"/>
    <s v="RCA Visys Integrated PBX 8-Line Router"/>
    <x v="5920"/>
    <n v="6"/>
    <n v="0.2"/>
    <n v="20.097000000000008"/>
  </r>
  <r>
    <n v="9463"/>
    <s v="US-2017-109610"/>
    <d v="2017-11-25T00:00:00"/>
    <d v="2017-11-30T00:00:00"/>
    <s v="Second Class"/>
    <s v="BS-11590"/>
    <s v="Brendan Sweed"/>
    <s v="Corporate"/>
    <s v="United States"/>
    <x v="103"/>
    <x v="0"/>
    <n v="40214"/>
    <s v="South"/>
    <s v="FUR-CH-10001854"/>
    <s v="Furniture"/>
    <s v="Chairs"/>
    <s v="Office Star - Professional Matrix Back Chair with 2-to-1 Synchro Tilt and Mesh Fabric Seat"/>
    <x v="4391"/>
    <n v="2"/>
    <n v="0"/>
    <n v="168.47040000000004"/>
  </r>
  <r>
    <n v="9464"/>
    <s v="CA-2014-156545"/>
    <d v="2014-02-27T00:00:00"/>
    <d v="2014-03-03T00:00:00"/>
    <s v="First Class"/>
    <s v="JS-16030"/>
    <s v="Joy Smith"/>
    <s v="Consumer"/>
    <s v="United States"/>
    <x v="38"/>
    <x v="24"/>
    <n v="43229"/>
    <s v="East"/>
    <s v="OFF-AR-10003560"/>
    <s v="Office Supplies"/>
    <s v="Art"/>
    <s v="Zebra Zazzle Fluorescent Highlighters"/>
    <x v="530"/>
    <n v="4"/>
    <n v="0.2"/>
    <n v="3.4047999999999981"/>
  </r>
  <r>
    <n v="9465"/>
    <s v="CA-2014-109127"/>
    <d v="2014-12-21T00:00:00"/>
    <d v="2014-12-25T00:00:00"/>
    <s v="Standard Class"/>
    <s v="JC-15775"/>
    <s v="John Castell"/>
    <s v="Consumer"/>
    <s v="United States"/>
    <x v="46"/>
    <x v="13"/>
    <n v="19711"/>
    <s v="East"/>
    <s v="OFF-LA-10004409"/>
    <s v="Office Supplies"/>
    <s v="Labels"/>
    <s v="Avery 492"/>
    <x v="1315"/>
    <n v="6"/>
    <n v="0"/>
    <n v="7.9487999999999985"/>
  </r>
  <r>
    <n v="9466"/>
    <s v="CA-2016-126858"/>
    <d v="2016-11-19T00:00:00"/>
    <d v="2016-11-23T00:00:00"/>
    <s v="Standard Class"/>
    <s v="JM-15265"/>
    <s v="Janet Molinari"/>
    <s v="Corporate"/>
    <s v="United States"/>
    <x v="4"/>
    <x v="4"/>
    <n v="98115"/>
    <s v="West"/>
    <s v="FUR-FU-10000448"/>
    <s v="Furniture"/>
    <s v="Furnishings"/>
    <s v="Tenex Chairmats For Use With Carpeted Floors"/>
    <x v="5795"/>
    <n v="2"/>
    <n v="0"/>
    <n v="1.597999999999999"/>
  </r>
  <r>
    <n v="9467"/>
    <s v="CA-2017-102925"/>
    <d v="2017-11-05T00:00:00"/>
    <d v="2017-11-10T00:00:00"/>
    <s v="Second Class"/>
    <s v="CD-12280"/>
    <s v="Christina DeMoss"/>
    <s v="Consumer"/>
    <s v="United States"/>
    <x v="20"/>
    <x v="15"/>
    <n v="10024"/>
    <s v="East"/>
    <s v="OFF-BI-10002735"/>
    <s v="Office Supplies"/>
    <s v="Binders"/>
    <s v="GBC Prestige Therm-A-Bind Covers"/>
    <x v="5921"/>
    <n v="6"/>
    <n v="0.2"/>
    <n v="55.582200000000007"/>
  </r>
  <r>
    <n v="9468"/>
    <s v="CA-2017-102925"/>
    <d v="2017-11-05T00:00:00"/>
    <d v="2017-11-10T00:00:00"/>
    <s v="Second Class"/>
    <s v="CD-12280"/>
    <s v="Christina DeMoss"/>
    <s v="Consumer"/>
    <s v="United States"/>
    <x v="20"/>
    <x v="15"/>
    <n v="10024"/>
    <s v="East"/>
    <s v="FUR-TA-10003469"/>
    <s v="Furniture"/>
    <s v="Tables"/>
    <s v="Balt Split Level Computer Training Table"/>
    <x v="4365"/>
    <n v="2"/>
    <n v="0.4"/>
    <n v="-66.599999999999994"/>
  </r>
  <r>
    <n v="9469"/>
    <s v="CA-2017-102925"/>
    <d v="2017-11-05T00:00:00"/>
    <d v="2017-11-10T00:00:00"/>
    <s v="Second Class"/>
    <s v="CD-12280"/>
    <s v="Christina DeMoss"/>
    <s v="Consumer"/>
    <s v="United States"/>
    <x v="20"/>
    <x v="15"/>
    <n v="10024"/>
    <s v="East"/>
    <s v="OFF-PA-10001870"/>
    <s v="Office Supplies"/>
    <s v="Paper"/>
    <s v="Xerox 202"/>
    <x v="91"/>
    <n v="2"/>
    <n v="0"/>
    <n v="6.2208000000000006"/>
  </r>
  <r>
    <n v="9470"/>
    <s v="CA-2017-102925"/>
    <d v="2017-11-05T00:00:00"/>
    <d v="2017-11-10T00:00:00"/>
    <s v="Second Class"/>
    <s v="CD-12280"/>
    <s v="Christina DeMoss"/>
    <s v="Consumer"/>
    <s v="United States"/>
    <x v="20"/>
    <x v="15"/>
    <n v="10024"/>
    <s v="East"/>
    <s v="OFF-PA-10004071"/>
    <s v="Office Supplies"/>
    <s v="Paper"/>
    <s v="Eaton Premium Continuous-Feed Paper, 25% Cotton, Letter Size, White, 1000 Shts/Box"/>
    <x v="168"/>
    <n v="2"/>
    <n v="0"/>
    <n v="53.260799999999996"/>
  </r>
  <r>
    <n v="9471"/>
    <s v="CA-2017-102925"/>
    <d v="2017-11-05T00:00:00"/>
    <d v="2017-11-10T00:00:00"/>
    <s v="Second Class"/>
    <s v="CD-12280"/>
    <s v="Christina DeMoss"/>
    <s v="Consumer"/>
    <s v="United States"/>
    <x v="20"/>
    <x v="15"/>
    <n v="10024"/>
    <s v="East"/>
    <s v="TEC-PH-10001448"/>
    <s v="Technology"/>
    <s v="Phones"/>
    <s v="Anker Astro 15000mAh USB Portable Charger"/>
    <x v="2622"/>
    <n v="2"/>
    <n v="0"/>
    <n v="3.9991999999999877"/>
  </r>
  <r>
    <n v="9472"/>
    <s v="CA-2017-102925"/>
    <d v="2017-11-05T00:00:00"/>
    <d v="2017-11-10T00:00:00"/>
    <s v="Second Class"/>
    <s v="CD-12280"/>
    <s v="Christina DeMoss"/>
    <s v="Consumer"/>
    <s v="United States"/>
    <x v="20"/>
    <x v="15"/>
    <n v="10024"/>
    <s v="East"/>
    <s v="OFF-BI-10002706"/>
    <s v="Office Supplies"/>
    <s v="Binders"/>
    <s v="Avery Premier Heavy-Duty Binder with Round Locking Rings"/>
    <x v="5872"/>
    <n v="1"/>
    <n v="0.2"/>
    <n v="3.7127999999999997"/>
  </r>
  <r>
    <n v="9473"/>
    <s v="CA-2017-102925"/>
    <d v="2017-11-05T00:00:00"/>
    <d v="2017-11-10T00:00:00"/>
    <s v="Second Class"/>
    <s v="CD-12280"/>
    <s v="Christina DeMoss"/>
    <s v="Consumer"/>
    <s v="United States"/>
    <x v="20"/>
    <x v="15"/>
    <n v="10024"/>
    <s v="East"/>
    <s v="FUR-CH-10004875"/>
    <s v="Furniture"/>
    <s v="Chairs"/>
    <s v="Harbour Creations 67200 Series Stacking Chairs"/>
    <x v="5922"/>
    <n v="2"/>
    <n v="0.1"/>
    <n v="24.2012"/>
  </r>
  <r>
    <n v="9474"/>
    <s v="CA-2017-102925"/>
    <d v="2017-11-05T00:00:00"/>
    <d v="2017-11-10T00:00:00"/>
    <s v="Second Class"/>
    <s v="CD-12280"/>
    <s v="Christina DeMoss"/>
    <s v="Consumer"/>
    <s v="United States"/>
    <x v="20"/>
    <x v="15"/>
    <n v="10024"/>
    <s v="East"/>
    <s v="FUR-FU-10004245"/>
    <s v="Furniture"/>
    <s v="Furnishings"/>
    <s v="Career Cubicle Clock, 8 1/4&quot;, Black"/>
    <x v="5923"/>
    <n v="5"/>
    <n v="0"/>
    <n v="38.532000000000004"/>
  </r>
  <r>
    <n v="9475"/>
    <s v="CA-2015-100818"/>
    <d v="2015-05-31T00:00:00"/>
    <d v="2015-06-05T00:00:00"/>
    <s v="Second Class"/>
    <s v="JM-15265"/>
    <s v="Janet Molinari"/>
    <s v="Corporate"/>
    <s v="United States"/>
    <x v="22"/>
    <x v="10"/>
    <n v="60653"/>
    <s v="Central"/>
    <s v="OFF-LA-10000443"/>
    <s v="Office Supplies"/>
    <s v="Labels"/>
    <s v="Avery 501"/>
    <x v="2184"/>
    <n v="2"/>
    <n v="0.2"/>
    <n v="1.9925999999999999"/>
  </r>
  <r>
    <n v="9476"/>
    <s v="CA-2015-100818"/>
    <d v="2015-05-31T00:00:00"/>
    <d v="2015-06-05T00:00:00"/>
    <s v="Second Class"/>
    <s v="JM-15265"/>
    <s v="Janet Molinari"/>
    <s v="Corporate"/>
    <s v="United States"/>
    <x v="22"/>
    <x v="10"/>
    <n v="60653"/>
    <s v="Central"/>
    <s v="OFF-PA-10001125"/>
    <s v="Office Supplies"/>
    <s v="Paper"/>
    <s v="Xerox 1988"/>
    <x v="4259"/>
    <n v="7"/>
    <n v="0.2"/>
    <n v="54.214999999999982"/>
  </r>
  <r>
    <n v="9477"/>
    <s v="CA-2015-100818"/>
    <d v="2015-05-31T00:00:00"/>
    <d v="2015-06-05T00:00:00"/>
    <s v="Second Class"/>
    <s v="JM-15265"/>
    <s v="Janet Molinari"/>
    <s v="Corporate"/>
    <s v="United States"/>
    <x v="22"/>
    <x v="10"/>
    <n v="60653"/>
    <s v="Central"/>
    <s v="FUR-FU-10002703"/>
    <s v="Furniture"/>
    <s v="Furnishings"/>
    <s v="Tenex Traditional Chairmats for Hard Floors, Average Lip, 36&quot; x 48&quot;"/>
    <x v="5924"/>
    <n v="2"/>
    <n v="0.6"/>
    <n v="-61.872"/>
  </r>
  <r>
    <n v="9478"/>
    <s v="CA-2015-100818"/>
    <d v="2015-05-31T00:00:00"/>
    <d v="2015-06-05T00:00:00"/>
    <s v="Second Class"/>
    <s v="JM-15265"/>
    <s v="Janet Molinari"/>
    <s v="Corporate"/>
    <s v="United States"/>
    <x v="22"/>
    <x v="10"/>
    <n v="60653"/>
    <s v="Central"/>
    <s v="OFF-BI-10004364"/>
    <s v="Office Supplies"/>
    <s v="Binders"/>
    <s v="Storex Dura Pro Binders"/>
    <x v="3019"/>
    <n v="3"/>
    <n v="0.8"/>
    <n v="-6.2370000000000019"/>
  </r>
  <r>
    <n v="9479"/>
    <s v="CA-2014-126193"/>
    <d v="2014-09-07T00:00:00"/>
    <d v="2014-09-14T00:00:00"/>
    <s v="Standard Class"/>
    <s v="SS-20410"/>
    <s v="Shahid Shariari"/>
    <s v="Consumer"/>
    <s v="United States"/>
    <x v="524"/>
    <x v="10"/>
    <n v="60543"/>
    <s v="Central"/>
    <s v="OFF-FA-10000936"/>
    <s v="Office Supplies"/>
    <s v="Fasteners"/>
    <s v="Acco Hot Clips Clips to Go"/>
    <x v="5925"/>
    <n v="5"/>
    <n v="0.2"/>
    <n v="4.1124999999999998"/>
  </r>
  <r>
    <n v="9480"/>
    <s v="CA-2014-126193"/>
    <d v="2014-09-07T00:00:00"/>
    <d v="2014-09-14T00:00:00"/>
    <s v="Standard Class"/>
    <s v="SS-20410"/>
    <s v="Shahid Shariari"/>
    <s v="Consumer"/>
    <s v="United States"/>
    <x v="524"/>
    <x v="10"/>
    <n v="60543"/>
    <s v="Central"/>
    <s v="OFF-BI-10001249"/>
    <s v="Office Supplies"/>
    <s v="Binders"/>
    <s v="Avery Heavy-Duty EZD View Binder with Locking Rings"/>
    <x v="5926"/>
    <n v="3"/>
    <n v="0.8"/>
    <n v="-6.5076000000000018"/>
  </r>
  <r>
    <n v="9481"/>
    <s v="CA-2014-126193"/>
    <d v="2014-09-07T00:00:00"/>
    <d v="2014-09-14T00:00:00"/>
    <s v="Standard Class"/>
    <s v="SS-20410"/>
    <s v="Shahid Shariari"/>
    <s v="Consumer"/>
    <s v="United States"/>
    <x v="524"/>
    <x v="10"/>
    <n v="60543"/>
    <s v="Central"/>
    <s v="OFF-BI-10004632"/>
    <s v="Office Supplies"/>
    <s v="Binders"/>
    <s v="Ibico Hi-Tech Manual Binding System"/>
    <x v="5927"/>
    <n v="5"/>
    <n v="0.8"/>
    <n v="-533.73250000000007"/>
  </r>
  <r>
    <n v="9482"/>
    <s v="CA-2017-150504"/>
    <d v="2017-11-06T00:00:00"/>
    <d v="2017-11-12T00:00:00"/>
    <s v="Standard Class"/>
    <s v="HG-14845"/>
    <s v="Harry Greene"/>
    <s v="Consumer"/>
    <s v="United States"/>
    <x v="61"/>
    <x v="5"/>
    <n v="75220"/>
    <s v="Central"/>
    <s v="OFF-ST-10000615"/>
    <s v="Office Supplies"/>
    <s v="Storage"/>
    <s v="SimpliFile Personal File, Black Granite, 15w x 6-15/16d x 11-1/4h"/>
    <x v="1333"/>
    <n v="2"/>
    <n v="0.2"/>
    <n v="1.8160000000000016"/>
  </r>
  <r>
    <n v="9483"/>
    <s v="CA-2015-158351"/>
    <d v="2015-06-20T00:00:00"/>
    <d v="2015-06-24T00:00:00"/>
    <s v="Second Class"/>
    <s v="BC-11125"/>
    <s v="Becky Castell"/>
    <s v="Home Office"/>
    <s v="United States"/>
    <x v="10"/>
    <x v="9"/>
    <n v="19134"/>
    <s v="East"/>
    <s v="TEC-AC-10001838"/>
    <s v="Technology"/>
    <s v="Accessories"/>
    <s v="Razer Tiamat Over Ear 7.1 Surround Sound PC Gaming Headset"/>
    <x v="4570"/>
    <n v="2"/>
    <n v="0.2"/>
    <n v="91.995400000000018"/>
  </r>
  <r>
    <n v="9484"/>
    <s v="CA-2014-122679"/>
    <d v="2014-07-22T00:00:00"/>
    <d v="2014-07-28T00:00:00"/>
    <s v="Standard Class"/>
    <s v="AB-10255"/>
    <s v="Alejandro Ballentine"/>
    <s v="Home Office"/>
    <s v="United States"/>
    <x v="1"/>
    <x v="1"/>
    <n v="90008"/>
    <s v="West"/>
    <s v="OFF-AR-10004757"/>
    <s v="Office Supplies"/>
    <s v="Art"/>
    <s v="Crayola Colored Pencils"/>
    <x v="1209"/>
    <n v="6"/>
    <n v="0"/>
    <n v="6.4943999999999988"/>
  </r>
  <r>
    <n v="9485"/>
    <s v="CA-2016-164770"/>
    <d v="2016-12-02T00:00:00"/>
    <d v="2016-12-04T00:00:00"/>
    <s v="Second Class"/>
    <s v="MY-18295"/>
    <s v="Muhammed Yedwab"/>
    <s v="Corporate"/>
    <s v="United States"/>
    <x v="12"/>
    <x v="5"/>
    <n v="77036"/>
    <s v="Central"/>
    <s v="FUR-BO-10003893"/>
    <s v="Furniture"/>
    <s v="Bookcases"/>
    <s v="Sauder Camden County Collection Library"/>
    <x v="5928"/>
    <n v="10"/>
    <n v="0.32"/>
    <n v="-137.97600000000008"/>
  </r>
  <r>
    <n v="9486"/>
    <s v="CA-2016-164770"/>
    <d v="2016-12-02T00:00:00"/>
    <d v="2016-12-04T00:00:00"/>
    <s v="Second Class"/>
    <s v="MY-18295"/>
    <s v="Muhammed Yedwab"/>
    <s v="Corporate"/>
    <s v="United States"/>
    <x v="12"/>
    <x v="5"/>
    <n v="77036"/>
    <s v="Central"/>
    <s v="OFF-PA-10003893"/>
    <s v="Office Supplies"/>
    <s v="Paper"/>
    <s v="Xerox 1962"/>
    <x v="2791"/>
    <n v="9"/>
    <n v="0.2"/>
    <n v="9.6299999999999955"/>
  </r>
  <r>
    <n v="9487"/>
    <s v="CA-2017-130505"/>
    <d v="2017-10-12T00:00:00"/>
    <d v="2017-10-12T00:00:00"/>
    <s v="Same Day"/>
    <s v="NF-18385"/>
    <s v="Natalie Fritzler"/>
    <s v="Consumer"/>
    <s v="United States"/>
    <x v="320"/>
    <x v="48"/>
    <n v="26003"/>
    <s v="East"/>
    <s v="FUR-TA-10001932"/>
    <s v="Furniture"/>
    <s v="Tables"/>
    <s v="Chromcraft 48&quot; x 96&quot; Racetrack Double Pedestal Table"/>
    <x v="5929"/>
    <n v="3"/>
    <n v="0.3"/>
    <n v="-76.953599999999994"/>
  </r>
  <r>
    <n v="9488"/>
    <s v="US-2017-125213"/>
    <d v="2017-12-11T00:00:00"/>
    <d v="2017-12-13T00:00:00"/>
    <s v="First Class"/>
    <s v="NB-18655"/>
    <s v="Nona Balk"/>
    <s v="Corporate"/>
    <s v="United States"/>
    <x v="267"/>
    <x v="30"/>
    <n v="7501"/>
    <s v="East"/>
    <s v="OFF-FA-10001561"/>
    <s v="Office Supplies"/>
    <s v="Fasteners"/>
    <s v="Stockwell Push Pins"/>
    <x v="2630"/>
    <n v="3"/>
    <n v="0"/>
    <n v="2.1581999999999999"/>
  </r>
  <r>
    <n v="9489"/>
    <s v="CA-2015-156566"/>
    <d v="2015-10-01T00:00:00"/>
    <d v="2015-10-04T00:00:00"/>
    <s v="First Class"/>
    <s v="EM-13960"/>
    <s v="Eric Murdock"/>
    <s v="Consumer"/>
    <s v="United States"/>
    <x v="32"/>
    <x v="21"/>
    <n v="97206"/>
    <s v="West"/>
    <s v="TEC-PH-10001817"/>
    <s v="Technology"/>
    <s v="Phones"/>
    <s v="Wilson Electronics DB Pro Signal Booster"/>
    <x v="5930"/>
    <n v="2"/>
    <n v="0.2"/>
    <n v="50.120000000000033"/>
  </r>
  <r>
    <n v="9490"/>
    <s v="US-2016-102232"/>
    <d v="2016-08-05T00:00:00"/>
    <d v="2016-08-11T00:00:00"/>
    <s v="Standard Class"/>
    <s v="MF-17665"/>
    <s v="Maureen Fritzler"/>
    <s v="Corporate"/>
    <s v="United States"/>
    <x v="114"/>
    <x v="19"/>
    <n v="35810"/>
    <s v="South"/>
    <s v="OFF-AR-10000538"/>
    <s v="Office Supplies"/>
    <s v="Art"/>
    <s v="Boston Model 1800 Electric Pencil Sharpener, Gray"/>
    <x v="5931"/>
    <n v="7"/>
    <n v="0"/>
    <n v="59.114999999999981"/>
  </r>
  <r>
    <n v="9491"/>
    <s v="CA-2017-111738"/>
    <d v="2017-01-03T00:00:00"/>
    <d v="2017-01-07T00:00:00"/>
    <s v="Standard Class"/>
    <s v="CM-12385"/>
    <s v="Christopher Martinez"/>
    <s v="Consumer"/>
    <s v="United States"/>
    <x v="8"/>
    <x v="1"/>
    <n v="94110"/>
    <s v="West"/>
    <s v="OFF-BI-10004584"/>
    <s v="Office Supplies"/>
    <s v="Binders"/>
    <s v="GBC ProClick 150 Presentation Binding System"/>
    <x v="5932"/>
    <n v="8"/>
    <n v="0.2"/>
    <n v="682.5168000000001"/>
  </r>
  <r>
    <n v="9492"/>
    <s v="CA-2017-111738"/>
    <d v="2017-01-03T00:00:00"/>
    <d v="2017-01-07T00:00:00"/>
    <s v="Standard Class"/>
    <s v="CM-12385"/>
    <s v="Christopher Martinez"/>
    <s v="Consumer"/>
    <s v="United States"/>
    <x v="8"/>
    <x v="1"/>
    <n v="94110"/>
    <s v="West"/>
    <s v="OFF-AR-10000817"/>
    <s v="Office Supplies"/>
    <s v="Art"/>
    <s v="Manco Dry-Lighter Erasable Highlighter"/>
    <x v="5933"/>
    <n v="3"/>
    <n v="0"/>
    <n v="3.1007999999999996"/>
  </r>
  <r>
    <n v="9493"/>
    <s v="CA-2017-163188"/>
    <d v="2017-11-07T00:00:00"/>
    <d v="2017-11-07T00:00:00"/>
    <s v="Same Day"/>
    <s v="EC-14050"/>
    <s v="Erin Creighton"/>
    <s v="Consumer"/>
    <s v="United States"/>
    <x v="268"/>
    <x v="26"/>
    <n v="73120"/>
    <s v="Central"/>
    <s v="OFF-BI-10000756"/>
    <s v="Office Supplies"/>
    <s v="Binders"/>
    <s v="Storex DuraTech Recycled Plastic Frosted Binders"/>
    <x v="5934"/>
    <n v="9"/>
    <n v="0"/>
    <n v="19.080000000000002"/>
  </r>
  <r>
    <n v="9494"/>
    <s v="CA-2016-105207"/>
    <d v="2016-01-03T00:00:00"/>
    <d v="2016-01-08T00:00:00"/>
    <s v="Standard Class"/>
    <s v="BO-11350"/>
    <s v="Bill Overfelt"/>
    <s v="Corporate"/>
    <s v="United States"/>
    <x v="387"/>
    <x v="26"/>
    <n v="74012"/>
    <s v="Central"/>
    <s v="FUR-TA-10000617"/>
    <s v="Furniture"/>
    <s v="Tables"/>
    <s v="Hon Practical Foundations 30 x 60 Training Table, Light Gray/Charcoal"/>
    <x v="5935"/>
    <n v="7"/>
    <n v="0"/>
    <n v="350.42700000000002"/>
  </r>
  <r>
    <n v="9495"/>
    <s v="CA-2016-105207"/>
    <d v="2016-01-03T00:00:00"/>
    <d v="2016-01-08T00:00:00"/>
    <s v="Standard Class"/>
    <s v="BO-11350"/>
    <s v="Bill Overfelt"/>
    <s v="Corporate"/>
    <s v="United States"/>
    <x v="387"/>
    <x v="26"/>
    <n v="74012"/>
    <s v="Central"/>
    <s v="OFF-BI-10004364"/>
    <s v="Office Supplies"/>
    <s v="Binders"/>
    <s v="Storex Dura Pro Binders"/>
    <x v="5516"/>
    <n v="2"/>
    <n v="0"/>
    <n v="5.3460000000000001"/>
  </r>
  <r>
    <n v="9496"/>
    <s v="US-2016-123610"/>
    <d v="2016-05-12T00:00:00"/>
    <d v="2016-05-16T00:00:00"/>
    <s v="Standard Class"/>
    <s v="VM-21835"/>
    <s v="Vivian Mathis"/>
    <s v="Consumer"/>
    <s v="United States"/>
    <x v="133"/>
    <x v="1"/>
    <n v="92691"/>
    <s v="West"/>
    <s v="TEC-AC-10004518"/>
    <s v="Technology"/>
    <s v="Accessories"/>
    <s v="Memorex Mini Travel Drive 32 GB USB 2.0 Flash Drive"/>
    <x v="5253"/>
    <n v="6"/>
    <n v="0"/>
    <n v="46.800000000000004"/>
  </r>
  <r>
    <n v="9497"/>
    <s v="US-2016-123610"/>
    <d v="2016-05-12T00:00:00"/>
    <d v="2016-05-16T00:00:00"/>
    <s v="Standard Class"/>
    <s v="VM-21835"/>
    <s v="Vivian Mathis"/>
    <s v="Consumer"/>
    <s v="United States"/>
    <x v="133"/>
    <x v="1"/>
    <n v="92691"/>
    <s v="West"/>
    <s v="OFF-AP-10002222"/>
    <s v="Office Supplies"/>
    <s v="Appliances"/>
    <s v="Staple holder"/>
    <x v="1313"/>
    <n v="1"/>
    <n v="0"/>
    <n v="2.3409000000000004"/>
  </r>
  <r>
    <n v="9498"/>
    <s v="CA-2017-118213"/>
    <d v="2017-11-05T00:00:00"/>
    <d v="2017-11-07T00:00:00"/>
    <s v="First Class"/>
    <s v="AB-10060"/>
    <s v="Adam Bellavance"/>
    <s v="Home Office"/>
    <s v="United States"/>
    <x v="382"/>
    <x v="14"/>
    <n v="46142"/>
    <s v="Central"/>
    <s v="OFF-PA-10002615"/>
    <s v="Office Supplies"/>
    <s v="Paper"/>
    <s v="Ampad Gold Fibre Wirebound Steno Books, 6&quot; x 9&quot;, Gregg Ruled"/>
    <x v="5936"/>
    <n v="1"/>
    <n v="0"/>
    <n v="2.0286"/>
  </r>
  <r>
    <n v="9499"/>
    <s v="CA-2017-118213"/>
    <d v="2017-11-05T00:00:00"/>
    <d v="2017-11-07T00:00:00"/>
    <s v="First Class"/>
    <s v="AB-10060"/>
    <s v="Adam Bellavance"/>
    <s v="Home Office"/>
    <s v="United States"/>
    <x v="382"/>
    <x v="14"/>
    <n v="46142"/>
    <s v="Central"/>
    <s v="OFF-PA-10000565"/>
    <s v="Office Supplies"/>
    <s v="Paper"/>
    <s v="Easy-staple paper"/>
    <x v="3856"/>
    <n v="3"/>
    <n v="0"/>
    <n v="82.290599999999998"/>
  </r>
  <r>
    <n v="9500"/>
    <s v="CA-2017-118213"/>
    <d v="2017-11-05T00:00:00"/>
    <d v="2017-11-07T00:00:00"/>
    <s v="First Class"/>
    <s v="AB-10060"/>
    <s v="Adam Bellavance"/>
    <s v="Home Office"/>
    <s v="United States"/>
    <x v="382"/>
    <x v="14"/>
    <n v="46142"/>
    <s v="Central"/>
    <s v="OFF-PA-10003673"/>
    <s v="Office Supplies"/>
    <s v="Paper"/>
    <s v="Strathmore Photo Mount Cards"/>
    <x v="766"/>
    <n v="10"/>
    <n v="0"/>
    <n v="31.187999999999999"/>
  </r>
  <r>
    <n v="9501"/>
    <s v="CA-2016-149237"/>
    <d v="2016-05-26T00:00:00"/>
    <d v="2016-05-30T00:00:00"/>
    <s v="Standard Class"/>
    <s v="CM-12235"/>
    <s v="Chris McAfee"/>
    <s v="Consumer"/>
    <s v="United States"/>
    <x v="158"/>
    <x v="6"/>
    <n v="53209"/>
    <s v="Central"/>
    <s v="FUR-FU-10002088"/>
    <s v="Furniture"/>
    <s v="Furnishings"/>
    <s v="Nu-Dell Float Frame 11 x 14 1/2"/>
    <x v="5937"/>
    <n v="3"/>
    <n v="0"/>
    <n v="11.314800000000002"/>
  </r>
  <r>
    <n v="9502"/>
    <s v="US-2015-158589"/>
    <d v="2015-11-20T00:00:00"/>
    <d v="2015-11-24T00:00:00"/>
    <s v="Standard Class"/>
    <s v="KW-16570"/>
    <s v="Kelly Williams"/>
    <s v="Consumer"/>
    <s v="United States"/>
    <x v="8"/>
    <x v="1"/>
    <n v="94109"/>
    <s v="West"/>
    <s v="FUR-FU-10001546"/>
    <s v="Furniture"/>
    <s v="Furnishings"/>
    <s v="Dana Swing-Arm Lamps"/>
    <x v="4674"/>
    <n v="3"/>
    <n v="0"/>
    <n v="8.01"/>
  </r>
  <r>
    <n v="9503"/>
    <s v="CA-2016-101329"/>
    <d v="2016-04-22T00:00:00"/>
    <d v="2016-04-29T00:00:00"/>
    <s v="Standard Class"/>
    <s v="MM-17920"/>
    <s v="Michael Moore"/>
    <s v="Consumer"/>
    <s v="United States"/>
    <x v="410"/>
    <x v="15"/>
    <n v="13440"/>
    <s v="East"/>
    <s v="OFF-AR-10000614"/>
    <s v="Office Supplies"/>
    <s v="Art"/>
    <s v="Barrel Sharpener"/>
    <x v="5938"/>
    <n v="9"/>
    <n v="0"/>
    <n v="8.3537999999999997"/>
  </r>
  <r>
    <n v="9504"/>
    <s v="CA-2016-101329"/>
    <d v="2016-04-22T00:00:00"/>
    <d v="2016-04-29T00:00:00"/>
    <s v="Standard Class"/>
    <s v="MM-17920"/>
    <s v="Michael Moore"/>
    <s v="Consumer"/>
    <s v="United States"/>
    <x v="410"/>
    <x v="15"/>
    <n v="13440"/>
    <s v="East"/>
    <s v="OFF-AR-10003190"/>
    <s v="Office Supplies"/>
    <s v="Art"/>
    <s v="Newell 32"/>
    <x v="709"/>
    <n v="1"/>
    <n v="0"/>
    <n v="0.80640000000000001"/>
  </r>
  <r>
    <n v="9505"/>
    <s v="CA-2016-113607"/>
    <d v="2016-10-14T00:00:00"/>
    <d v="2016-10-18T00:00:00"/>
    <s v="Standard Class"/>
    <s v="PW-19030"/>
    <s v="Pauline Webber"/>
    <s v="Corporate"/>
    <s v="United States"/>
    <x v="20"/>
    <x v="15"/>
    <n v="10009"/>
    <s v="East"/>
    <s v="TEC-PH-10004094"/>
    <s v="Technology"/>
    <s v="Phones"/>
    <s v="Motorola L703CM"/>
    <x v="5939"/>
    <n v="7"/>
    <n v="0"/>
    <n v="272.98250000000002"/>
  </r>
  <r>
    <n v="9506"/>
    <s v="CA-2016-113607"/>
    <d v="2016-10-14T00:00:00"/>
    <d v="2016-10-18T00:00:00"/>
    <s v="Standard Class"/>
    <s v="PW-19030"/>
    <s v="Pauline Webber"/>
    <s v="Corporate"/>
    <s v="United States"/>
    <x v="20"/>
    <x v="15"/>
    <n v="10009"/>
    <s v="East"/>
    <s v="OFF-PA-10001970"/>
    <s v="Office Supplies"/>
    <s v="Paper"/>
    <s v="Xerox 1908"/>
    <x v="1375"/>
    <n v="2"/>
    <n v="0"/>
    <n v="54.860399999999998"/>
  </r>
  <r>
    <n v="9507"/>
    <s v="CA-2014-149104"/>
    <d v="2014-04-05T00:00:00"/>
    <d v="2014-04-07T00:00:00"/>
    <s v="Second Class"/>
    <s v="RD-19900"/>
    <s v="Ruben Dartt"/>
    <s v="Consumer"/>
    <s v="United States"/>
    <x v="363"/>
    <x v="12"/>
    <n v="48127"/>
    <s v="Central"/>
    <s v="OFF-AR-10002952"/>
    <s v="Office Supplies"/>
    <s v="Art"/>
    <s v="Stanley Contemporary Battery Pencil Sharpeners"/>
    <x v="4327"/>
    <n v="2"/>
    <n v="0"/>
    <n v="7.4759999999999991"/>
  </r>
  <r>
    <n v="9508"/>
    <s v="CA-2014-149104"/>
    <d v="2014-04-05T00:00:00"/>
    <d v="2014-04-07T00:00:00"/>
    <s v="Second Class"/>
    <s v="RD-19900"/>
    <s v="Ruben Dartt"/>
    <s v="Consumer"/>
    <s v="United States"/>
    <x v="363"/>
    <x v="12"/>
    <n v="48127"/>
    <s v="Central"/>
    <s v="OFF-BI-10004209"/>
    <s v="Office Supplies"/>
    <s v="Binders"/>
    <s v="Fellowes Twister Kit, Gray/Clear, 3/pkg"/>
    <x v="5940"/>
    <n v="5"/>
    <n v="0"/>
    <n v="18.089999999999996"/>
  </r>
  <r>
    <n v="9509"/>
    <s v="CA-2014-149104"/>
    <d v="2014-04-05T00:00:00"/>
    <d v="2014-04-07T00:00:00"/>
    <s v="Second Class"/>
    <s v="RD-19900"/>
    <s v="Ruben Dartt"/>
    <s v="Consumer"/>
    <s v="United States"/>
    <x v="363"/>
    <x v="12"/>
    <n v="48127"/>
    <s v="Central"/>
    <s v="OFF-AR-10004685"/>
    <s v="Office Supplies"/>
    <s v="Art"/>
    <s v="Binney &amp; Smith Crayola Metallic Colored Pencils, 8-Color Set"/>
    <x v="4808"/>
    <n v="3"/>
    <n v="0"/>
    <n v="4.5836999999999994"/>
  </r>
  <r>
    <n v="9510"/>
    <s v="CA-2014-149104"/>
    <d v="2014-04-05T00:00:00"/>
    <d v="2014-04-07T00:00:00"/>
    <s v="Second Class"/>
    <s v="RD-19900"/>
    <s v="Ruben Dartt"/>
    <s v="Consumer"/>
    <s v="United States"/>
    <x v="363"/>
    <x v="12"/>
    <n v="48127"/>
    <s v="Central"/>
    <s v="OFF-ST-10000991"/>
    <s v="Office Supplies"/>
    <s v="Storage"/>
    <s v="Space Solutions HD Industrial Steel Shelving."/>
    <x v="5941"/>
    <n v="6"/>
    <n v="0"/>
    <n v="20.694600000000008"/>
  </r>
  <r>
    <n v="9511"/>
    <s v="CA-2016-105263"/>
    <d v="2016-08-06T00:00:00"/>
    <d v="2016-08-11T00:00:00"/>
    <s v="Standard Class"/>
    <s v="LM-17065"/>
    <s v="Liz MacKendrick"/>
    <s v="Consumer"/>
    <s v="United States"/>
    <x v="20"/>
    <x v="15"/>
    <n v="10024"/>
    <s v="East"/>
    <s v="OFF-AR-10002399"/>
    <s v="Office Supplies"/>
    <s v="Art"/>
    <s v="Dixon Prang Watercolor Pencils, 10-Color Set with Brush"/>
    <x v="3747"/>
    <n v="9"/>
    <n v="0"/>
    <n v="15.7194"/>
  </r>
  <r>
    <n v="9512"/>
    <s v="CA-2014-130575"/>
    <d v="2014-12-14T00:00:00"/>
    <d v="2014-12-16T00:00:00"/>
    <s v="First Class"/>
    <s v="CS-11845"/>
    <s v="Cari Sayre"/>
    <s v="Corporate"/>
    <s v="United States"/>
    <x v="22"/>
    <x v="10"/>
    <n v="60623"/>
    <s v="Central"/>
    <s v="OFF-BI-10002353"/>
    <s v="Office Supplies"/>
    <s v="Binders"/>
    <s v="GBC VeloBind Cover Sets"/>
    <x v="1844"/>
    <n v="3"/>
    <n v="0.8"/>
    <n v="-13.895999999999997"/>
  </r>
  <r>
    <n v="9513"/>
    <s v="CA-2017-142461"/>
    <d v="2017-05-30T00:00:00"/>
    <d v="2017-06-03T00:00:00"/>
    <s v="Second Class"/>
    <s v="KT-16480"/>
    <s v="Kean Thornton"/>
    <s v="Consumer"/>
    <s v="United States"/>
    <x v="61"/>
    <x v="5"/>
    <n v="75217"/>
    <s v="Central"/>
    <s v="FUR-BO-10001811"/>
    <s v="Furniture"/>
    <s v="Bookcases"/>
    <s v="Atlantic Metals Mobile 5-Shelf Bookcases, Custom Colors"/>
    <x v="5942"/>
    <n v="1"/>
    <n v="0.32"/>
    <n v="-6.0196000000000254"/>
  </r>
  <r>
    <n v="9514"/>
    <s v="CA-2016-125220"/>
    <d v="2016-10-14T00:00:00"/>
    <d v="2016-10-19T00:00:00"/>
    <s v="Standard Class"/>
    <s v="BE-11410"/>
    <s v="Bobby Elias"/>
    <s v="Consumer"/>
    <s v="United States"/>
    <x v="233"/>
    <x v="6"/>
    <n v="54915"/>
    <s v="Central"/>
    <s v="TEC-AC-10003033"/>
    <s v="Technology"/>
    <s v="Accessories"/>
    <s v="Plantronics CS510 - Over-the-Head monaural Wireless Headset System"/>
    <x v="5943"/>
    <n v="5"/>
    <n v="0"/>
    <n v="544.41749999999979"/>
  </r>
  <r>
    <n v="9515"/>
    <s v="CA-2014-100293"/>
    <d v="2014-03-14T00:00:00"/>
    <d v="2014-03-18T00:00:00"/>
    <s v="Standard Class"/>
    <s v="NF-18475"/>
    <s v="Neil Französisch"/>
    <s v="Home Office"/>
    <s v="United States"/>
    <x v="108"/>
    <x v="2"/>
    <n v="32216"/>
    <s v="South"/>
    <s v="OFF-PA-10000176"/>
    <s v="Office Supplies"/>
    <s v="Paper"/>
    <s v="Xerox 1887"/>
    <x v="5944"/>
    <n v="6"/>
    <n v="0.2"/>
    <n v="31.869599999999995"/>
  </r>
  <r>
    <n v="9516"/>
    <s v="CA-2014-154165"/>
    <d v="2014-02-17T00:00:00"/>
    <d v="2014-02-24T00:00:00"/>
    <s v="Standard Class"/>
    <s v="DL-13315"/>
    <s v="Delfina Latchford"/>
    <s v="Consumer"/>
    <s v="United States"/>
    <x v="22"/>
    <x v="10"/>
    <n v="60653"/>
    <s v="Central"/>
    <s v="OFF-AR-10003631"/>
    <s v="Office Supplies"/>
    <s v="Art"/>
    <s v="Staples in misc. colors"/>
    <x v="5945"/>
    <n v="14"/>
    <n v="0.2"/>
    <n v="8.808799999999998"/>
  </r>
  <r>
    <n v="9517"/>
    <s v="CA-2015-123939"/>
    <d v="2015-08-24T00:00:00"/>
    <d v="2015-08-26T00:00:00"/>
    <s v="Second Class"/>
    <s v="MS-17710"/>
    <s v="Maurice Satty"/>
    <s v="Consumer"/>
    <s v="United States"/>
    <x v="256"/>
    <x v="24"/>
    <n v="43402"/>
    <s v="East"/>
    <s v="TEC-PH-10000923"/>
    <s v="Technology"/>
    <s v="Phones"/>
    <s v="Belkin SportFit Armband For iPhone 5s/5c, Fuchsia"/>
    <x v="5946"/>
    <n v="3"/>
    <n v="0.4"/>
    <n v="4.0472999999999999"/>
  </r>
  <r>
    <n v="9518"/>
    <s v="CA-2015-123939"/>
    <d v="2015-08-24T00:00:00"/>
    <d v="2015-08-26T00:00:00"/>
    <s v="Second Class"/>
    <s v="MS-17710"/>
    <s v="Maurice Satty"/>
    <s v="Consumer"/>
    <s v="United States"/>
    <x v="256"/>
    <x v="24"/>
    <n v="43402"/>
    <s v="East"/>
    <s v="OFF-LA-10003190"/>
    <s v="Office Supplies"/>
    <s v="Labels"/>
    <s v="Avery 474"/>
    <x v="2789"/>
    <n v="3"/>
    <n v="0.2"/>
    <n v="2.5056000000000003"/>
  </r>
  <r>
    <n v="9519"/>
    <s v="CA-2015-123939"/>
    <d v="2015-08-24T00:00:00"/>
    <d v="2015-08-26T00:00:00"/>
    <s v="Second Class"/>
    <s v="MS-17710"/>
    <s v="Maurice Satty"/>
    <s v="Consumer"/>
    <s v="United States"/>
    <x v="256"/>
    <x v="24"/>
    <n v="43402"/>
    <s v="East"/>
    <s v="OFF-ST-10003208"/>
    <s v="Office Supplies"/>
    <s v="Storage"/>
    <s v="Adjustable Depth Letter/Legal Cart"/>
    <x v="2774"/>
    <n v="3"/>
    <n v="0.2"/>
    <n v="48.994199999999921"/>
  </r>
  <r>
    <n v="9520"/>
    <s v="US-2017-104451"/>
    <d v="2017-05-08T00:00:00"/>
    <d v="2017-05-12T00:00:00"/>
    <s v="Second Class"/>
    <s v="MM-18055"/>
    <s v="Michelle Moray"/>
    <s v="Consumer"/>
    <s v="United States"/>
    <x v="8"/>
    <x v="1"/>
    <n v="94110"/>
    <s v="West"/>
    <s v="OFF-AP-10000692"/>
    <s v="Office Supplies"/>
    <s v="Appliances"/>
    <s v="Fellowes Mighty 8 Compact Surge Protector"/>
    <x v="5947"/>
    <n v="4"/>
    <n v="0"/>
    <n v="22.702400000000004"/>
  </r>
  <r>
    <n v="9521"/>
    <s v="CA-2016-101189"/>
    <d v="2016-02-04T00:00:00"/>
    <d v="2016-02-09T00:00:00"/>
    <s v="Standard Class"/>
    <s v="JB-15400"/>
    <s v="Jennifer Braxton"/>
    <s v="Corporate"/>
    <s v="United States"/>
    <x v="1"/>
    <x v="1"/>
    <n v="90049"/>
    <s v="West"/>
    <s v="OFF-ST-10004180"/>
    <s v="Office Supplies"/>
    <s v="Storage"/>
    <s v="Safco Commercial Shelving"/>
    <x v="5948"/>
    <n v="2"/>
    <n v="0"/>
    <n v="3.720799999999997"/>
  </r>
  <r>
    <n v="9522"/>
    <s v="CA-2014-169446"/>
    <d v="2014-12-19T00:00:00"/>
    <d v="2014-12-25T00:00:00"/>
    <s v="Standard Class"/>
    <s v="SG-20605"/>
    <s v="Speros Goranitis"/>
    <s v="Consumer"/>
    <s v="United States"/>
    <x v="22"/>
    <x v="10"/>
    <n v="60623"/>
    <s v="Central"/>
    <s v="TEC-PH-10002817"/>
    <s v="Technology"/>
    <s v="Phones"/>
    <s v="RCA ViSYS 25425RE1 Corded phone"/>
    <x v="830"/>
    <n v="3"/>
    <n v="0.2"/>
    <n v="36.44729999999997"/>
  </r>
  <r>
    <n v="9523"/>
    <s v="CA-2014-169446"/>
    <d v="2014-12-19T00:00:00"/>
    <d v="2014-12-25T00:00:00"/>
    <s v="Standard Class"/>
    <s v="SG-20605"/>
    <s v="Speros Goranitis"/>
    <s v="Consumer"/>
    <s v="United States"/>
    <x v="22"/>
    <x v="10"/>
    <n v="60623"/>
    <s v="Central"/>
    <s v="OFF-PA-10000295"/>
    <s v="Office Supplies"/>
    <s v="Paper"/>
    <s v="Xerox 229"/>
    <x v="12"/>
    <n v="3"/>
    <n v="0.2"/>
    <n v="5.4432"/>
  </r>
  <r>
    <n v="9524"/>
    <s v="CA-2014-169446"/>
    <d v="2014-12-19T00:00:00"/>
    <d v="2014-12-25T00:00:00"/>
    <s v="Standard Class"/>
    <s v="SG-20605"/>
    <s v="Speros Goranitis"/>
    <s v="Consumer"/>
    <s v="United States"/>
    <x v="22"/>
    <x v="10"/>
    <n v="60623"/>
    <s v="Central"/>
    <s v="OFF-ST-10000419"/>
    <s v="Office Supplies"/>
    <s v="Storage"/>
    <s v="Rogers Jumbo File, Granite"/>
    <x v="5949"/>
    <n v="3"/>
    <n v="0.2"/>
    <n v="-7.7406000000000006"/>
  </r>
  <r>
    <n v="9525"/>
    <s v="CA-2017-156958"/>
    <d v="2017-12-05T00:00:00"/>
    <d v="2017-12-06T00:00:00"/>
    <s v="First Class"/>
    <s v="PB-18805"/>
    <s v="Patrick Bzostek"/>
    <s v="Home Office"/>
    <s v="United States"/>
    <x v="4"/>
    <x v="4"/>
    <n v="98115"/>
    <s v="West"/>
    <s v="OFF-BI-10001524"/>
    <s v="Office Supplies"/>
    <s v="Binders"/>
    <s v="GBC Premium Transparent Covers with Diagonal Lined Pattern"/>
    <x v="2067"/>
    <n v="5"/>
    <n v="0.2"/>
    <n v="29.371999999999993"/>
  </r>
  <r>
    <n v="9526"/>
    <s v="CA-2017-156958"/>
    <d v="2017-12-05T00:00:00"/>
    <d v="2017-12-06T00:00:00"/>
    <s v="First Class"/>
    <s v="PB-18805"/>
    <s v="Patrick Bzostek"/>
    <s v="Home Office"/>
    <s v="United States"/>
    <x v="4"/>
    <x v="4"/>
    <n v="98115"/>
    <s v="West"/>
    <s v="FUR-FU-10003268"/>
    <s v="Furniture"/>
    <s v="Furnishings"/>
    <s v="Eldon Radial Chair Mat for Low to Medium Pile Carpets"/>
    <x v="3351"/>
    <n v="5"/>
    <n v="0"/>
    <n v="39.97999999999999"/>
  </r>
  <r>
    <n v="9527"/>
    <s v="CA-2017-156958"/>
    <d v="2017-12-05T00:00:00"/>
    <d v="2017-12-06T00:00:00"/>
    <s v="First Class"/>
    <s v="PB-18805"/>
    <s v="Patrick Bzostek"/>
    <s v="Home Office"/>
    <s v="United States"/>
    <x v="4"/>
    <x v="4"/>
    <n v="98115"/>
    <s v="West"/>
    <s v="TEC-PH-10000148"/>
    <s v="Technology"/>
    <s v="Phones"/>
    <s v="Cyber Acoustics AC-202b Speech Recognition Stereo Headset"/>
    <x v="5231"/>
    <n v="3"/>
    <n v="0.2"/>
    <n v="-7.0145999999999997"/>
  </r>
  <r>
    <n v="9528"/>
    <s v="CA-2017-156958"/>
    <d v="2017-12-05T00:00:00"/>
    <d v="2017-12-06T00:00:00"/>
    <s v="First Class"/>
    <s v="PB-18805"/>
    <s v="Patrick Bzostek"/>
    <s v="Home Office"/>
    <s v="United States"/>
    <x v="4"/>
    <x v="4"/>
    <n v="98115"/>
    <s v="West"/>
    <s v="OFF-BI-10001543"/>
    <s v="Office Supplies"/>
    <s v="Binders"/>
    <s v="GBC VeloBinder Manual Binding System"/>
    <x v="5950"/>
    <n v="6"/>
    <n v="0.2"/>
    <n v="60.463200000000015"/>
  </r>
  <r>
    <n v="9529"/>
    <s v="CA-2017-156958"/>
    <d v="2017-12-05T00:00:00"/>
    <d v="2017-12-06T00:00:00"/>
    <s v="First Class"/>
    <s v="PB-18805"/>
    <s v="Patrick Bzostek"/>
    <s v="Home Office"/>
    <s v="United States"/>
    <x v="4"/>
    <x v="4"/>
    <n v="98115"/>
    <s v="West"/>
    <s v="OFF-BI-10002071"/>
    <s v="Office Supplies"/>
    <s v="Binders"/>
    <s v="Fellowes Black Plastic Comb Bindings"/>
    <x v="3396"/>
    <n v="2"/>
    <n v="0.2"/>
    <n v="3.0211999999999994"/>
  </r>
  <r>
    <n v="9530"/>
    <s v="CA-2017-101637"/>
    <d v="2017-03-24T00:00:00"/>
    <d v="2017-03-25T00:00:00"/>
    <s v="Same Day"/>
    <s v="AC-10615"/>
    <s v="Ann Chong"/>
    <s v="Corporate"/>
    <s v="United States"/>
    <x v="486"/>
    <x v="5"/>
    <n v="77705"/>
    <s v="Central"/>
    <s v="OFF-ST-10002352"/>
    <s v="Office Supplies"/>
    <s v="Storage"/>
    <s v="Iris Project Case"/>
    <x v="2600"/>
    <n v="2"/>
    <n v="0.2"/>
    <n v="0.95759999999999934"/>
  </r>
  <r>
    <n v="9531"/>
    <s v="CA-2017-111759"/>
    <d v="2017-07-08T00:00:00"/>
    <d v="2017-07-12T00:00:00"/>
    <s v="Standard Class"/>
    <s v="MR-17545"/>
    <s v="Mathew Reese"/>
    <s v="Home Office"/>
    <s v="United States"/>
    <x v="4"/>
    <x v="4"/>
    <n v="98103"/>
    <s v="West"/>
    <s v="OFF-PA-10003127"/>
    <s v="Office Supplies"/>
    <s v="Paper"/>
    <s v="Easy-staple paper"/>
    <x v="4984"/>
    <n v="2"/>
    <n v="0"/>
    <n v="24.269599999999997"/>
  </r>
  <r>
    <n v="9532"/>
    <s v="CA-2017-102729"/>
    <d v="2017-10-26T00:00:00"/>
    <d v="2017-10-31T00:00:00"/>
    <s v="Standard Class"/>
    <s v="BF-11215"/>
    <s v="Benjamin Farhat"/>
    <s v="Home Office"/>
    <s v="United States"/>
    <x v="61"/>
    <x v="5"/>
    <n v="75217"/>
    <s v="Central"/>
    <s v="OFF-ST-10000464"/>
    <s v="Office Supplies"/>
    <s v="Storage"/>
    <s v="Multi-Use Personal File Cart and Caster Set, Three Stacking Bins"/>
    <x v="5951"/>
    <n v="2"/>
    <n v="0.2"/>
    <n v="5.5616000000000021"/>
  </r>
  <r>
    <n v="9533"/>
    <s v="CA-2016-116596"/>
    <d v="2016-10-27T00:00:00"/>
    <d v="2016-10-31T00:00:00"/>
    <s v="Standard Class"/>
    <s v="BW-11200"/>
    <s v="Ben Wallace"/>
    <s v="Consumer"/>
    <s v="United States"/>
    <x v="20"/>
    <x v="15"/>
    <n v="10011"/>
    <s v="East"/>
    <s v="FUR-CH-10000553"/>
    <s v="Furniture"/>
    <s v="Chairs"/>
    <s v="Metal Folding Chairs, Beige, 4/Carton"/>
    <x v="5952"/>
    <n v="14"/>
    <n v="0.1"/>
    <n v="80.777199999999979"/>
  </r>
  <r>
    <n v="9534"/>
    <s v="CA-2016-116596"/>
    <d v="2016-10-27T00:00:00"/>
    <d v="2016-10-31T00:00:00"/>
    <s v="Standard Class"/>
    <s v="BW-11200"/>
    <s v="Ben Wallace"/>
    <s v="Consumer"/>
    <s v="United States"/>
    <x v="20"/>
    <x v="15"/>
    <n v="10011"/>
    <s v="East"/>
    <s v="OFF-FA-10000134"/>
    <s v="Office Supplies"/>
    <s v="Fasteners"/>
    <s v="Advantus Push Pins, Aluminum Head"/>
    <x v="5953"/>
    <n v="7"/>
    <n v="0"/>
    <n v="12.607699999999999"/>
  </r>
  <r>
    <n v="9535"/>
    <s v="CA-2016-116596"/>
    <d v="2016-10-27T00:00:00"/>
    <d v="2016-10-31T00:00:00"/>
    <s v="Standard Class"/>
    <s v="BW-11200"/>
    <s v="Ben Wallace"/>
    <s v="Consumer"/>
    <s v="United States"/>
    <x v="20"/>
    <x v="15"/>
    <n v="10011"/>
    <s v="East"/>
    <s v="OFF-ST-10000636"/>
    <s v="Office Supplies"/>
    <s v="Storage"/>
    <s v="Rogers Profile Extra Capacity Storage Tub"/>
    <x v="3446"/>
    <n v="2"/>
    <n v="0"/>
    <n v="1.3391999999999982"/>
  </r>
  <r>
    <n v="9536"/>
    <s v="CA-2016-116596"/>
    <d v="2016-10-27T00:00:00"/>
    <d v="2016-10-31T00:00:00"/>
    <s v="Standard Class"/>
    <s v="BW-11200"/>
    <s v="Ben Wallace"/>
    <s v="Consumer"/>
    <s v="United States"/>
    <x v="20"/>
    <x v="15"/>
    <n v="10011"/>
    <s v="East"/>
    <s v="OFF-BI-10002949"/>
    <s v="Office Supplies"/>
    <s v="Binders"/>
    <s v="Prestige Round Ring Binders"/>
    <x v="1276"/>
    <n v="2"/>
    <n v="0.2"/>
    <n v="3.283199999999999"/>
  </r>
  <r>
    <n v="9537"/>
    <s v="CA-2017-124191"/>
    <d v="2017-06-12T00:00:00"/>
    <d v="2017-06-14T00:00:00"/>
    <s v="Second Class"/>
    <s v="TS-21610"/>
    <s v="Troy Staebel"/>
    <s v="Consumer"/>
    <s v="United States"/>
    <x v="22"/>
    <x v="10"/>
    <n v="60610"/>
    <s v="Central"/>
    <s v="FUR-FU-10002364"/>
    <s v="Furniture"/>
    <s v="Furnishings"/>
    <s v="Eldon Expressions Wood Desk Accessories, Oak"/>
    <x v="3179"/>
    <n v="3"/>
    <n v="0.6"/>
    <n v="-6.8634000000000013"/>
  </r>
  <r>
    <n v="9538"/>
    <s v="CA-2016-148747"/>
    <d v="2016-09-25T00:00:00"/>
    <d v="2016-09-27T00:00:00"/>
    <s v="First Class"/>
    <s v="AS-10045"/>
    <s v="Aaron Smayling"/>
    <s v="Corporate"/>
    <s v="United States"/>
    <x v="8"/>
    <x v="1"/>
    <n v="94110"/>
    <s v="West"/>
    <s v="FUR-BO-10002613"/>
    <s v="Furniture"/>
    <s v="Bookcases"/>
    <s v="Atlantic Metals Mobile 4-Shelf Bookcases, Custom Colors"/>
    <x v="5954"/>
    <n v="2"/>
    <n v="0.15"/>
    <n v="84.293999999999969"/>
  </r>
  <r>
    <n v="9539"/>
    <s v="US-2017-169488"/>
    <d v="2017-09-07T00:00:00"/>
    <d v="2017-09-09T00:00:00"/>
    <s v="First Class"/>
    <s v="AA-10375"/>
    <s v="Allen Armold"/>
    <s v="Consumer"/>
    <s v="United States"/>
    <x v="205"/>
    <x v="34"/>
    <n v="2908"/>
    <s v="East"/>
    <s v="OFF-PA-10002659"/>
    <s v="Office Supplies"/>
    <s v="Paper"/>
    <s v="Avoid Verbal Orders Carbonless Minifold Book"/>
    <x v="2952"/>
    <n v="5"/>
    <n v="0"/>
    <n v="7.7739999999999991"/>
  </r>
  <r>
    <n v="9540"/>
    <s v="US-2017-169488"/>
    <d v="2017-09-07T00:00:00"/>
    <d v="2017-09-09T00:00:00"/>
    <s v="First Class"/>
    <s v="AA-10375"/>
    <s v="Allen Armold"/>
    <s v="Consumer"/>
    <s v="United States"/>
    <x v="205"/>
    <x v="34"/>
    <n v="2908"/>
    <s v="East"/>
    <s v="OFF-PA-10000157"/>
    <s v="Office Supplies"/>
    <s v="Paper"/>
    <s v="Xerox 191"/>
    <x v="792"/>
    <n v="2"/>
    <n v="0"/>
    <n v="18.781199999999998"/>
  </r>
  <r>
    <n v="9541"/>
    <s v="CA-2015-135727"/>
    <d v="2015-05-11T00:00:00"/>
    <d v="2015-05-16T00:00:00"/>
    <s v="Second Class"/>
    <s v="PS-18970"/>
    <s v="Paul Stevenson"/>
    <s v="Home Office"/>
    <s v="United States"/>
    <x v="42"/>
    <x v="16"/>
    <n v="85023"/>
    <s v="West"/>
    <s v="FUR-CH-10004540"/>
    <s v="Furniture"/>
    <s v="Chairs"/>
    <s v="Global Chrome Stack Chair"/>
    <x v="3029"/>
    <n v="7"/>
    <n v="0.2"/>
    <n v="16.797200000000004"/>
  </r>
  <r>
    <n v="9542"/>
    <s v="CA-2015-135251"/>
    <d v="2015-08-06T00:00:00"/>
    <d v="2015-08-10T00:00:00"/>
    <s v="Standard Class"/>
    <s v="RP-19270"/>
    <s v="Rachel Payne"/>
    <s v="Corporate"/>
    <s v="United States"/>
    <x v="12"/>
    <x v="5"/>
    <n v="77095"/>
    <s v="Central"/>
    <s v="OFF-LA-10004544"/>
    <s v="Office Supplies"/>
    <s v="Labels"/>
    <s v="Avery 505"/>
    <x v="5955"/>
    <n v="3"/>
    <n v="0.2"/>
    <n v="13.320000000000002"/>
  </r>
  <r>
    <n v="9543"/>
    <s v="CA-2015-135251"/>
    <d v="2015-08-06T00:00:00"/>
    <d v="2015-08-10T00:00:00"/>
    <s v="Standard Class"/>
    <s v="RP-19270"/>
    <s v="Rachel Payne"/>
    <s v="Corporate"/>
    <s v="United States"/>
    <x v="12"/>
    <x v="5"/>
    <n v="77095"/>
    <s v="Central"/>
    <s v="OFF-BI-10001097"/>
    <s v="Office Supplies"/>
    <s v="Binders"/>
    <s v="Avery Hole Reinforcements"/>
    <x v="5956"/>
    <n v="5"/>
    <n v="0.8"/>
    <n v="-9.6565000000000047"/>
  </r>
  <r>
    <n v="9544"/>
    <s v="CA-2015-135251"/>
    <d v="2015-08-06T00:00:00"/>
    <d v="2015-08-10T00:00:00"/>
    <s v="Standard Class"/>
    <s v="RP-19270"/>
    <s v="Rachel Payne"/>
    <s v="Corporate"/>
    <s v="United States"/>
    <x v="12"/>
    <x v="5"/>
    <n v="77095"/>
    <s v="Central"/>
    <s v="OFF-PA-10003302"/>
    <s v="Office Supplies"/>
    <s v="Paper"/>
    <s v="Xerox 1906"/>
    <x v="3987"/>
    <n v="2"/>
    <n v="0.2"/>
    <n v="19.137599999999992"/>
  </r>
  <r>
    <n v="9545"/>
    <s v="CA-2015-135251"/>
    <d v="2015-08-06T00:00:00"/>
    <d v="2015-08-10T00:00:00"/>
    <s v="Standard Class"/>
    <s v="RP-19270"/>
    <s v="Rachel Payne"/>
    <s v="Corporate"/>
    <s v="United States"/>
    <x v="12"/>
    <x v="5"/>
    <n v="77095"/>
    <s v="Central"/>
    <s v="FUR-BO-10003965"/>
    <s v="Furniture"/>
    <s v="Bookcases"/>
    <s v="O'Sullivan Manor Hill 2-Door Library in Brianna Oak"/>
    <x v="5957"/>
    <n v="3"/>
    <n v="0.32"/>
    <n v="-114.01739999999995"/>
  </r>
  <r>
    <n v="9546"/>
    <s v="CA-2014-166590"/>
    <d v="2014-10-29T00:00:00"/>
    <d v="2014-11-02T00:00:00"/>
    <s v="Standard Class"/>
    <s v="NC-18625"/>
    <s v="Noah Childs"/>
    <s v="Corporate"/>
    <s v="United States"/>
    <x v="38"/>
    <x v="14"/>
    <n v="47201"/>
    <s v="Central"/>
    <s v="TEC-AC-10003433"/>
    <s v="Technology"/>
    <s v="Accessories"/>
    <s v="Maxell 4.7GB DVD+R 5/Pack"/>
    <x v="5237"/>
    <n v="2"/>
    <n v="0"/>
    <n v="0.89100000000000001"/>
  </r>
  <r>
    <n v="9547"/>
    <s v="CA-2014-166590"/>
    <d v="2014-10-29T00:00:00"/>
    <d v="2014-11-02T00:00:00"/>
    <s v="Standard Class"/>
    <s v="NC-18625"/>
    <s v="Noah Childs"/>
    <s v="Corporate"/>
    <s v="United States"/>
    <x v="38"/>
    <x v="14"/>
    <n v="47201"/>
    <s v="Central"/>
    <s v="OFF-PA-10000482"/>
    <s v="Office Supplies"/>
    <s v="Paper"/>
    <s v="Snap-A-Way Black Print Carbonless Ruled Speed Letter, Triplicate"/>
    <x v="69"/>
    <n v="2"/>
    <n v="0"/>
    <n v="35.663599999999995"/>
  </r>
  <r>
    <n v="9548"/>
    <s v="CA-2016-131744"/>
    <d v="2016-06-18T00:00:00"/>
    <d v="2016-06-20T00:00:00"/>
    <s v="Second Class"/>
    <s v="SC-20770"/>
    <s v="Stewart Carmichael"/>
    <s v="Corporate"/>
    <s v="United States"/>
    <x v="10"/>
    <x v="9"/>
    <n v="19134"/>
    <s v="East"/>
    <s v="OFF-PA-10004610"/>
    <s v="Office Supplies"/>
    <s v="Paper"/>
    <s v="Xerox 1900"/>
    <x v="1312"/>
    <n v="2"/>
    <n v="0.2"/>
    <n v="2.1399999999999992"/>
  </r>
  <r>
    <n v="9549"/>
    <s v="CA-2016-131744"/>
    <d v="2016-06-18T00:00:00"/>
    <d v="2016-06-20T00:00:00"/>
    <s v="Second Class"/>
    <s v="SC-20770"/>
    <s v="Stewart Carmichael"/>
    <s v="Corporate"/>
    <s v="United States"/>
    <x v="10"/>
    <x v="9"/>
    <n v="19134"/>
    <s v="East"/>
    <s v="OFF-BI-10003910"/>
    <s v="Office Supplies"/>
    <s v="Binders"/>
    <s v="DXL Angle-View Binders with Locking Rings by Samsill"/>
    <x v="5958"/>
    <n v="2"/>
    <n v="0.7"/>
    <n v="-3.8549999999999986"/>
  </r>
  <r>
    <n v="9550"/>
    <s v="CA-2016-131744"/>
    <d v="2016-06-18T00:00:00"/>
    <d v="2016-06-20T00:00:00"/>
    <s v="Second Class"/>
    <s v="SC-20770"/>
    <s v="Stewart Carmichael"/>
    <s v="Corporate"/>
    <s v="United States"/>
    <x v="10"/>
    <x v="9"/>
    <n v="19134"/>
    <s v="East"/>
    <s v="OFF-AP-10001394"/>
    <s v="Office Supplies"/>
    <s v="Appliances"/>
    <s v="Harmony Air Purifier"/>
    <x v="5959"/>
    <n v="3"/>
    <n v="0.2"/>
    <n v="90.71999999999997"/>
  </r>
  <r>
    <n v="9551"/>
    <s v="CA-2015-160864"/>
    <d v="2015-05-03T00:00:00"/>
    <d v="2015-05-06T00:00:00"/>
    <s v="First Class"/>
    <s v="NF-18595"/>
    <s v="Nicole Fjeld"/>
    <s v="Home Office"/>
    <s v="United States"/>
    <x v="49"/>
    <x v="1"/>
    <n v="95123"/>
    <s v="West"/>
    <s v="OFF-BI-10004654"/>
    <s v="Office Supplies"/>
    <s v="Binders"/>
    <s v="Avery Binding System Hidden Tab Executive Style Index Sets"/>
    <x v="5960"/>
    <n v="3"/>
    <n v="0.2"/>
    <n v="5.1929999999999996"/>
  </r>
  <r>
    <n v="9552"/>
    <s v="CA-2015-147690"/>
    <d v="2015-11-10T00:00:00"/>
    <d v="2015-11-14T00:00:00"/>
    <s v="Standard Class"/>
    <s v="SC-20020"/>
    <s v="Sam Craven"/>
    <s v="Consumer"/>
    <s v="United States"/>
    <x v="10"/>
    <x v="9"/>
    <n v="19140"/>
    <s v="East"/>
    <s v="OFF-ST-10001526"/>
    <s v="Office Supplies"/>
    <s v="Storage"/>
    <s v="Iceberg Mobile Mega Data/Printer Cart "/>
    <x v="5961"/>
    <n v="6"/>
    <n v="0.2"/>
    <n v="43.318799999999953"/>
  </r>
  <r>
    <n v="9553"/>
    <s v="CA-2015-163923"/>
    <d v="2015-05-30T00:00:00"/>
    <d v="2015-06-03T00:00:00"/>
    <s v="Standard Class"/>
    <s v="BD-11560"/>
    <s v="Brendan Dodson"/>
    <s v="Home Office"/>
    <s v="United States"/>
    <x v="24"/>
    <x v="17"/>
    <n v="22153"/>
    <s v="South"/>
    <s v="TEC-AC-10000358"/>
    <s v="Technology"/>
    <s v="Accessories"/>
    <s v="Imation Secure Drive + Hardware Encrypted USB flash drive - 16 GB"/>
    <x v="3025"/>
    <n v="4"/>
    <n v="0"/>
    <n v="36.470399999999998"/>
  </r>
  <r>
    <n v="9554"/>
    <s v="CA-2016-125724"/>
    <d v="2016-09-22T00:00:00"/>
    <d v="2016-09-27T00:00:00"/>
    <s v="Standard Class"/>
    <s v="SM-20950"/>
    <s v="Suzanne McNair"/>
    <s v="Corporate"/>
    <s v="United States"/>
    <x v="266"/>
    <x v="22"/>
    <n v="80020"/>
    <s v="West"/>
    <s v="FUR-FU-10000246"/>
    <s v="Furniture"/>
    <s v="Furnishings"/>
    <s v="Aluminum Document Frame"/>
    <x v="5962"/>
    <n v="7"/>
    <n v="0.2"/>
    <n v="8.5539999999999878"/>
  </r>
  <r>
    <n v="9555"/>
    <s v="CA-2015-111612"/>
    <d v="2015-11-28T00:00:00"/>
    <d v="2015-12-02T00:00:00"/>
    <s v="Standard Class"/>
    <s v="EB-14110"/>
    <s v="Eugene Barchas"/>
    <s v="Consumer"/>
    <s v="United States"/>
    <x v="38"/>
    <x v="24"/>
    <n v="43229"/>
    <s v="East"/>
    <s v="FUR-FU-10003799"/>
    <s v="Furniture"/>
    <s v="Furnishings"/>
    <s v="Seth Thomas 13 1/2&quot; Wall Clock"/>
    <x v="4192"/>
    <n v="5"/>
    <n v="0.2"/>
    <n v="9.7789999999999964"/>
  </r>
  <r>
    <n v="9556"/>
    <s v="CA-2015-111612"/>
    <d v="2015-11-28T00:00:00"/>
    <d v="2015-12-02T00:00:00"/>
    <s v="Standard Class"/>
    <s v="EB-14110"/>
    <s v="Eugene Barchas"/>
    <s v="Consumer"/>
    <s v="United States"/>
    <x v="38"/>
    <x v="24"/>
    <n v="43229"/>
    <s v="East"/>
    <s v="OFF-FA-10003021"/>
    <s v="Office Supplies"/>
    <s v="Fasteners"/>
    <s v="Staples"/>
    <x v="5133"/>
    <n v="2"/>
    <n v="0.2"/>
    <n v="0.56399999999999983"/>
  </r>
  <r>
    <n v="9557"/>
    <s v="CA-2015-156853"/>
    <d v="2015-12-03T00:00:00"/>
    <d v="2015-12-05T00:00:00"/>
    <s v="Second Class"/>
    <s v="HP-14815"/>
    <s v="Harold Pawlan"/>
    <s v="Home Office"/>
    <s v="United States"/>
    <x v="3"/>
    <x v="38"/>
    <n v="3301"/>
    <s v="East"/>
    <s v="OFF-PA-10003656"/>
    <s v="Office Supplies"/>
    <s v="Paper"/>
    <s v="Xerox 1935"/>
    <x v="2381"/>
    <n v="7"/>
    <n v="0"/>
    <n v="84.943599999999989"/>
  </r>
  <r>
    <n v="9558"/>
    <s v="CA-2014-103086"/>
    <d v="2014-10-17T00:00:00"/>
    <d v="2014-10-19T00:00:00"/>
    <s v="Second Class"/>
    <s v="EB-14170"/>
    <s v="Evan Bailliet"/>
    <s v="Consumer"/>
    <s v="United States"/>
    <x v="12"/>
    <x v="5"/>
    <n v="77095"/>
    <s v="Central"/>
    <s v="FUR-FU-10004586"/>
    <s v="Furniture"/>
    <s v="Furnishings"/>
    <s v="G.E. Longer-Life Indoor Recessed Floodlight Bulbs"/>
    <x v="5963"/>
    <n v="2"/>
    <n v="0.6"/>
    <n v="-1.5935999999999995"/>
  </r>
  <r>
    <n v="9559"/>
    <s v="CA-2016-129280"/>
    <d v="2016-05-03T00:00:00"/>
    <d v="2016-05-05T00:00:00"/>
    <s v="First Class"/>
    <s v="SM-20905"/>
    <s v="Susan MacKendrick"/>
    <s v="Consumer"/>
    <s v="United States"/>
    <x v="46"/>
    <x v="24"/>
    <n v="43055"/>
    <s v="East"/>
    <s v="TEC-AC-10003832"/>
    <s v="Technology"/>
    <s v="Accessories"/>
    <s v="Imation 16GB Mini TravelDrive USB 2.0 Flash Drive"/>
    <x v="5964"/>
    <n v="5"/>
    <n v="0.2"/>
    <n v="34.786500000000004"/>
  </r>
  <r>
    <n v="9560"/>
    <s v="CA-2016-129280"/>
    <d v="2016-05-03T00:00:00"/>
    <d v="2016-05-05T00:00:00"/>
    <s v="First Class"/>
    <s v="SM-20905"/>
    <s v="Susan MacKendrick"/>
    <s v="Consumer"/>
    <s v="United States"/>
    <x v="46"/>
    <x v="24"/>
    <n v="43055"/>
    <s v="East"/>
    <s v="OFF-ST-10002554"/>
    <s v="Office Supplies"/>
    <s v="Storage"/>
    <s v="Tennsco Industrial Shelving"/>
    <x v="3589"/>
    <n v="5"/>
    <n v="0.2"/>
    <n v="-44.018999999999991"/>
  </r>
  <r>
    <n v="9561"/>
    <s v="CA-2016-129280"/>
    <d v="2016-05-03T00:00:00"/>
    <d v="2016-05-05T00:00:00"/>
    <s v="First Class"/>
    <s v="SM-20905"/>
    <s v="Susan MacKendrick"/>
    <s v="Consumer"/>
    <s v="United States"/>
    <x v="46"/>
    <x v="24"/>
    <n v="43055"/>
    <s v="East"/>
    <s v="FUR-FU-10001876"/>
    <s v="Furniture"/>
    <s v="Furnishings"/>
    <s v="Computer Room Manger, 14&quot;"/>
    <x v="3518"/>
    <n v="2"/>
    <n v="0.2"/>
    <n v="10.393599999999998"/>
  </r>
  <r>
    <n v="9562"/>
    <s v="CA-2016-129280"/>
    <d v="2016-05-03T00:00:00"/>
    <d v="2016-05-05T00:00:00"/>
    <s v="First Class"/>
    <s v="SM-20905"/>
    <s v="Susan MacKendrick"/>
    <s v="Consumer"/>
    <s v="United States"/>
    <x v="46"/>
    <x v="24"/>
    <n v="43055"/>
    <s v="East"/>
    <s v="TEC-AC-10002637"/>
    <s v="Technology"/>
    <s v="Accessories"/>
    <s v="Logitech VX Revolution Cordless Laser Mouse for Notebooks (Black)"/>
    <x v="2404"/>
    <n v="3"/>
    <n v="0.2"/>
    <n v="-75.59580000000004"/>
  </r>
  <r>
    <n v="9563"/>
    <s v="CA-2016-129280"/>
    <d v="2016-05-03T00:00:00"/>
    <d v="2016-05-05T00:00:00"/>
    <s v="First Class"/>
    <s v="SM-20905"/>
    <s v="Susan MacKendrick"/>
    <s v="Consumer"/>
    <s v="United States"/>
    <x v="46"/>
    <x v="24"/>
    <n v="43055"/>
    <s v="East"/>
    <s v="TEC-MA-10003589"/>
    <s v="Technology"/>
    <s v="Machines"/>
    <s v="Cisco 8961 IP Phone Charcoal"/>
    <x v="5965"/>
    <n v="3"/>
    <n v="0.7"/>
    <n v="-164.9538"/>
  </r>
  <r>
    <n v="9564"/>
    <s v="CA-2016-129280"/>
    <d v="2016-05-03T00:00:00"/>
    <d v="2016-05-05T00:00:00"/>
    <s v="First Class"/>
    <s v="SM-20905"/>
    <s v="Susan MacKendrick"/>
    <s v="Consumer"/>
    <s v="United States"/>
    <x v="46"/>
    <x v="24"/>
    <n v="43055"/>
    <s v="East"/>
    <s v="OFF-LA-10000081"/>
    <s v="Office Supplies"/>
    <s v="Labels"/>
    <s v="Avery 496"/>
    <x v="1628"/>
    <n v="2"/>
    <n v="0.2"/>
    <n v="2.0999999999999996"/>
  </r>
  <r>
    <n v="9565"/>
    <s v="CA-2015-161242"/>
    <d v="2015-06-01T00:00:00"/>
    <d v="2015-06-08T00:00:00"/>
    <s v="Standard Class"/>
    <s v="CG-12040"/>
    <s v="Catherine Glotzbach"/>
    <s v="Home Office"/>
    <s v="United States"/>
    <x v="1"/>
    <x v="1"/>
    <n v="90045"/>
    <s v="West"/>
    <s v="OFF-PA-10001838"/>
    <s v="Office Supplies"/>
    <s v="Paper"/>
    <s v="Adams Telephone Message Book W/Dividers/Space For Phone Numbers, 5 1/4&quot;X8 1/2&quot;, 300/Messages"/>
    <x v="2722"/>
    <n v="2"/>
    <n v="0"/>
    <n v="5.7623999999999995"/>
  </r>
  <r>
    <n v="9566"/>
    <s v="CA-2014-130428"/>
    <d v="2014-03-31T00:00:00"/>
    <d v="2014-03-31T00:00:00"/>
    <s v="Same Day"/>
    <s v="TG-21640"/>
    <s v="Trudy Glocke"/>
    <s v="Consumer"/>
    <s v="United States"/>
    <x v="67"/>
    <x v="2"/>
    <n v="33614"/>
    <s v="South"/>
    <s v="FUR-CH-10002965"/>
    <s v="Furniture"/>
    <s v="Chairs"/>
    <s v="Global Leather Highback Executive Chair with Pneumatic Height Adjustment, Black"/>
    <x v="5966"/>
    <n v="7"/>
    <n v="0.2"/>
    <n v="98.480200000000082"/>
  </r>
  <r>
    <n v="9567"/>
    <s v="CA-2014-130428"/>
    <d v="2014-03-31T00:00:00"/>
    <d v="2014-03-31T00:00:00"/>
    <s v="Same Day"/>
    <s v="TG-21640"/>
    <s v="Trudy Glocke"/>
    <s v="Consumer"/>
    <s v="United States"/>
    <x v="67"/>
    <x v="2"/>
    <n v="33614"/>
    <s v="South"/>
    <s v="OFF-BI-10001636"/>
    <s v="Office Supplies"/>
    <s v="Binders"/>
    <s v="Ibico Plastic and Wire Spiral Binding Combs"/>
    <x v="5967"/>
    <n v="5"/>
    <n v="0.7"/>
    <n v="-10.116"/>
  </r>
  <r>
    <n v="9568"/>
    <s v="CA-2014-130428"/>
    <d v="2014-03-31T00:00:00"/>
    <d v="2014-03-31T00:00:00"/>
    <s v="Same Day"/>
    <s v="TG-21640"/>
    <s v="Trudy Glocke"/>
    <s v="Consumer"/>
    <s v="United States"/>
    <x v="67"/>
    <x v="2"/>
    <n v="33614"/>
    <s v="South"/>
    <s v="OFF-AR-10004027"/>
    <s v="Office Supplies"/>
    <s v="Art"/>
    <s v="Binney &amp; Smith inkTank Erasable Desk Highlighter, Chisel Tip, Yellow, 12/Box"/>
    <x v="5968"/>
    <n v="2"/>
    <n v="0.2"/>
    <n v="1.0584000000000002"/>
  </r>
  <r>
    <n v="9569"/>
    <s v="CA-2017-104388"/>
    <d v="2017-07-05T00:00:00"/>
    <d v="2017-07-07T00:00:00"/>
    <s v="First Class"/>
    <s v="DK-12835"/>
    <s v="Damala Kotsonis"/>
    <s v="Corporate"/>
    <s v="United States"/>
    <x v="9"/>
    <x v="8"/>
    <n v="68025"/>
    <s v="Central"/>
    <s v="TEC-PH-10002293"/>
    <s v="Technology"/>
    <s v="Phones"/>
    <s v="Anker 36W 4-Port USB Wall Charger Travel Power Adapter for iPhone 5s 5c 5"/>
    <x v="1105"/>
    <n v="4"/>
    <n v="0"/>
    <n v="22.388800000000003"/>
  </r>
  <r>
    <n v="9570"/>
    <s v="CA-2015-113131"/>
    <d v="2015-09-24T00:00:00"/>
    <d v="2015-09-24T00:00:00"/>
    <s v="Same Day"/>
    <s v="MB-17305"/>
    <s v="Maria Bertelson"/>
    <s v="Consumer"/>
    <s v="United States"/>
    <x v="38"/>
    <x v="24"/>
    <n v="43229"/>
    <s v="East"/>
    <s v="OFF-BI-10003196"/>
    <s v="Office Supplies"/>
    <s v="Binders"/>
    <s v="Accohide Poly Flexible Ring Binders"/>
    <x v="5969"/>
    <n v="6"/>
    <n v="0.7"/>
    <n v="-4.4879999999999978"/>
  </r>
  <r>
    <n v="9571"/>
    <s v="CA-2015-113131"/>
    <d v="2015-09-24T00:00:00"/>
    <d v="2015-09-24T00:00:00"/>
    <s v="Same Day"/>
    <s v="MB-17305"/>
    <s v="Maria Bertelson"/>
    <s v="Consumer"/>
    <s v="United States"/>
    <x v="38"/>
    <x v="24"/>
    <n v="43229"/>
    <s v="East"/>
    <s v="OFF-ST-10001172"/>
    <s v="Office Supplies"/>
    <s v="Storage"/>
    <s v="Tennsco Lockers, Sand"/>
    <x v="3295"/>
    <n v="2"/>
    <n v="0.2"/>
    <n v="1.6783999999999981"/>
  </r>
  <r>
    <n v="9572"/>
    <s v="CA-2015-113131"/>
    <d v="2015-09-24T00:00:00"/>
    <d v="2015-09-24T00:00:00"/>
    <s v="Same Day"/>
    <s v="MB-17305"/>
    <s v="Maria Bertelson"/>
    <s v="Consumer"/>
    <s v="United States"/>
    <x v="38"/>
    <x v="24"/>
    <n v="43229"/>
    <s v="East"/>
    <s v="OFF-EN-10003068"/>
    <s v="Office Supplies"/>
    <s v="Envelopes"/>
    <s v="#6 3/4 Gummed Flap White Envelopes"/>
    <x v="4073"/>
    <n v="2"/>
    <n v="0.2"/>
    <n v="5.5439999999999987"/>
  </r>
  <r>
    <n v="9573"/>
    <s v="CA-2015-113131"/>
    <d v="2015-09-24T00:00:00"/>
    <d v="2015-09-24T00:00:00"/>
    <s v="Same Day"/>
    <s v="MB-17305"/>
    <s v="Maria Bertelson"/>
    <s v="Consumer"/>
    <s v="United States"/>
    <x v="38"/>
    <x v="24"/>
    <n v="43229"/>
    <s v="East"/>
    <s v="OFF-LA-10003510"/>
    <s v="Office Supplies"/>
    <s v="Labels"/>
    <s v="Avery 4027 File Folder Labels for Dot Matrix Printers, 5000 Labels per Box, White"/>
    <x v="4529"/>
    <n v="1"/>
    <n v="0.2"/>
    <n v="7.9378000000000002"/>
  </r>
  <r>
    <n v="9574"/>
    <s v="CA-2015-113131"/>
    <d v="2015-09-24T00:00:00"/>
    <d v="2015-09-24T00:00:00"/>
    <s v="Same Day"/>
    <s v="MB-17305"/>
    <s v="Maria Bertelson"/>
    <s v="Consumer"/>
    <s v="United States"/>
    <x v="38"/>
    <x v="24"/>
    <n v="43229"/>
    <s v="East"/>
    <s v="OFF-AR-10003504"/>
    <s v="Office Supplies"/>
    <s v="Art"/>
    <s v="Newell 347"/>
    <x v="860"/>
    <n v="5"/>
    <n v="0.2"/>
    <n v="1.9259999999999975"/>
  </r>
  <r>
    <n v="9575"/>
    <s v="CA-2015-148495"/>
    <d v="2015-08-13T00:00:00"/>
    <d v="2015-08-13T00:00:00"/>
    <s v="Same Day"/>
    <s v="SF-20065"/>
    <s v="Sandra Flanagan"/>
    <s v="Consumer"/>
    <s v="United States"/>
    <x v="225"/>
    <x v="1"/>
    <n v="91767"/>
    <s v="West"/>
    <s v="FUR-FU-10001889"/>
    <s v="Furniture"/>
    <s v="Furnishings"/>
    <s v="Ultra Door Pull Handle"/>
    <x v="1629"/>
    <n v="3"/>
    <n v="0"/>
    <n v="10.4148"/>
  </r>
  <r>
    <n v="9576"/>
    <s v="CA-2015-143147"/>
    <d v="2015-05-26T00:00:00"/>
    <d v="2015-05-28T00:00:00"/>
    <s v="Second Class"/>
    <s v="PS-18760"/>
    <s v="Pamela Stobb"/>
    <s v="Consumer"/>
    <s v="United States"/>
    <x v="52"/>
    <x v="5"/>
    <n v="78207"/>
    <s v="Central"/>
    <s v="FUR-CH-10000863"/>
    <s v="Furniture"/>
    <s v="Chairs"/>
    <s v="Novimex Swivel Fabric Task Chair"/>
    <x v="5970"/>
    <n v="1"/>
    <n v="0.3"/>
    <n v="-28.686199999999999"/>
  </r>
  <r>
    <n v="9577"/>
    <s v="CA-2015-143147"/>
    <d v="2015-05-26T00:00:00"/>
    <d v="2015-05-28T00:00:00"/>
    <s v="Second Class"/>
    <s v="PS-18760"/>
    <s v="Pamela Stobb"/>
    <s v="Consumer"/>
    <s v="United States"/>
    <x v="52"/>
    <x v="5"/>
    <n v="78207"/>
    <s v="Central"/>
    <s v="TEC-MA-10004679"/>
    <s v="Technology"/>
    <s v="Machines"/>
    <s v="StarTech.com 10/100 VDSL2 Ethernet Extender Kit"/>
    <x v="5971"/>
    <n v="2"/>
    <n v="0.4"/>
    <n v="-79.908000000000015"/>
  </r>
  <r>
    <n v="9578"/>
    <s v="CA-2015-143147"/>
    <d v="2015-05-26T00:00:00"/>
    <d v="2015-05-28T00:00:00"/>
    <s v="Second Class"/>
    <s v="PS-18760"/>
    <s v="Pamela Stobb"/>
    <s v="Consumer"/>
    <s v="United States"/>
    <x v="52"/>
    <x v="5"/>
    <n v="78207"/>
    <s v="Central"/>
    <s v="FUR-CH-10004754"/>
    <s v="Furniture"/>
    <s v="Chairs"/>
    <s v="Global Stack Chair with Arms, Black"/>
    <x v="5972"/>
    <n v="5"/>
    <n v="0.3"/>
    <n v="-4.4969999999999999"/>
  </r>
  <r>
    <n v="9579"/>
    <s v="CA-2017-152975"/>
    <d v="2017-09-14T00:00:00"/>
    <d v="2017-09-16T00:00:00"/>
    <s v="First Class"/>
    <s v="RB-19705"/>
    <s v="Roger Barcio"/>
    <s v="Home Office"/>
    <s v="United States"/>
    <x v="20"/>
    <x v="15"/>
    <n v="10035"/>
    <s v="East"/>
    <s v="TEC-PH-10004586"/>
    <s v="Technology"/>
    <s v="Phones"/>
    <s v="Wilson SignalBoost 841262 DB PRO Amplifier Kit"/>
    <x v="5973"/>
    <n v="3"/>
    <n v="0"/>
    <n v="323.95499999999993"/>
  </r>
  <r>
    <n v="9580"/>
    <s v="CA-2017-152975"/>
    <d v="2017-09-14T00:00:00"/>
    <d v="2017-09-16T00:00:00"/>
    <s v="First Class"/>
    <s v="RB-19705"/>
    <s v="Roger Barcio"/>
    <s v="Home Office"/>
    <s v="United States"/>
    <x v="20"/>
    <x v="15"/>
    <n v="10035"/>
    <s v="East"/>
    <s v="OFF-ST-10001370"/>
    <s v="Office Supplies"/>
    <s v="Storage"/>
    <s v="Sensible Storage WireTech Storage Systems"/>
    <x v="558"/>
    <n v="1"/>
    <n v="0"/>
    <n v="3.5489999999999924"/>
  </r>
  <r>
    <n v="9581"/>
    <s v="CA-2017-152975"/>
    <d v="2017-09-14T00:00:00"/>
    <d v="2017-09-16T00:00:00"/>
    <s v="First Class"/>
    <s v="RB-19705"/>
    <s v="Roger Barcio"/>
    <s v="Home Office"/>
    <s v="United States"/>
    <x v="20"/>
    <x v="15"/>
    <n v="10035"/>
    <s v="East"/>
    <s v="OFF-AR-10001988"/>
    <s v="Office Supplies"/>
    <s v="Art"/>
    <s v="Bulldog Table or Wall-Mount Pencil Sharpener"/>
    <x v="5734"/>
    <n v="5"/>
    <n v="0"/>
    <n v="8.6854999999999993"/>
  </r>
  <r>
    <n v="9582"/>
    <s v="CA-2017-152975"/>
    <d v="2017-09-14T00:00:00"/>
    <d v="2017-09-16T00:00:00"/>
    <s v="First Class"/>
    <s v="RB-19705"/>
    <s v="Roger Barcio"/>
    <s v="Home Office"/>
    <s v="United States"/>
    <x v="20"/>
    <x v="15"/>
    <n v="10035"/>
    <s v="East"/>
    <s v="FUR-CH-10003298"/>
    <s v="Furniture"/>
    <s v="Chairs"/>
    <s v="Office Star - Contemporary Task Swivel chair with Loop Arms, Charcoal"/>
    <x v="4464"/>
    <n v="5"/>
    <n v="0.1"/>
    <n v="-6.5490000000000492"/>
  </r>
  <r>
    <n v="9583"/>
    <s v="CA-2016-107475"/>
    <d v="2016-06-07T00:00:00"/>
    <d v="2016-06-11T00:00:00"/>
    <s v="Standard Class"/>
    <s v="RS-19870"/>
    <s v="Roy Skaria"/>
    <s v="Home Office"/>
    <s v="United States"/>
    <x v="10"/>
    <x v="9"/>
    <n v="19120"/>
    <s v="East"/>
    <s v="OFF-FA-10002988"/>
    <s v="Office Supplies"/>
    <s v="Fasteners"/>
    <s v="Ideal Clamps"/>
    <x v="5974"/>
    <n v="6"/>
    <n v="0.2"/>
    <n v="3.4973999999999998"/>
  </r>
  <r>
    <n v="9584"/>
    <s v="CA-2017-116127"/>
    <d v="2017-06-25T00:00:00"/>
    <d v="2017-06-27T00:00:00"/>
    <s v="Second Class"/>
    <s v="SB-20185"/>
    <s v="Sarah Brown"/>
    <s v="Consumer"/>
    <s v="United States"/>
    <x v="20"/>
    <x v="15"/>
    <n v="10024"/>
    <s v="East"/>
    <s v="FUR-BO-10002213"/>
    <s v="Furniture"/>
    <s v="Bookcases"/>
    <s v="DMI Eclipse Executive Suite Bookcases"/>
    <x v="5975"/>
    <n v="1"/>
    <n v="0.2"/>
    <n v="-5.0098000000000269"/>
  </r>
  <r>
    <n v="9585"/>
    <s v="CA-2017-132584"/>
    <d v="2017-08-26T00:00:00"/>
    <d v="2017-08-27T00:00:00"/>
    <s v="First Class"/>
    <s v="HJ-14875"/>
    <s v="Heather Jas"/>
    <s v="Home Office"/>
    <s v="United States"/>
    <x v="66"/>
    <x v="12"/>
    <n v="48234"/>
    <s v="Central"/>
    <s v="OFF-ST-10000344"/>
    <s v="Office Supplies"/>
    <s v="Storage"/>
    <s v="Neat Ideas Personal Hanging Folder Files, Black"/>
    <x v="2099"/>
    <n v="4"/>
    <n v="0"/>
    <n v="13.967199999999998"/>
  </r>
  <r>
    <n v="9586"/>
    <s v="CA-2016-160598"/>
    <d v="2016-08-26T00:00:00"/>
    <d v="2016-08-28T00:00:00"/>
    <s v="First Class"/>
    <s v="SV-20815"/>
    <s v="Stuart Van"/>
    <s v="Corporate"/>
    <s v="United States"/>
    <x v="100"/>
    <x v="2"/>
    <n v="33142"/>
    <s v="South"/>
    <s v="OFF-PA-10002319"/>
    <s v="Office Supplies"/>
    <s v="Paper"/>
    <s v="Xerox 1944"/>
    <x v="5976"/>
    <n v="1"/>
    <n v="0.2"/>
    <n v="11.240400000000001"/>
  </r>
  <r>
    <n v="9587"/>
    <s v="CA-2016-108630"/>
    <d v="2016-11-18T00:00:00"/>
    <d v="2016-11-18T00:00:00"/>
    <s v="Same Day"/>
    <s v="BE-11410"/>
    <s v="Bobby Elias"/>
    <s v="Consumer"/>
    <s v="United States"/>
    <x v="3"/>
    <x v="1"/>
    <n v="94521"/>
    <s v="West"/>
    <s v="OFF-BI-10002437"/>
    <s v="Office Supplies"/>
    <s v="Binders"/>
    <s v="Recycled Premium Regency Composition Covers"/>
    <x v="5977"/>
    <n v="5"/>
    <n v="0.2"/>
    <n v="22.155999999999999"/>
  </r>
  <r>
    <n v="9588"/>
    <s v="US-2017-129203"/>
    <d v="2017-04-17T00:00:00"/>
    <d v="2017-04-22T00:00:00"/>
    <s v="Standard Class"/>
    <s v="BM-11575"/>
    <s v="Brendan Murry"/>
    <s v="Corporate"/>
    <s v="United States"/>
    <x v="22"/>
    <x v="10"/>
    <n v="60653"/>
    <s v="Central"/>
    <s v="OFF-ST-10001418"/>
    <s v="Office Supplies"/>
    <s v="Storage"/>
    <s v="Carina Media Storage Towers in Natural &amp; Black"/>
    <x v="2468"/>
    <n v="4"/>
    <n v="0.2"/>
    <n v="-43.9056"/>
  </r>
  <r>
    <n v="9589"/>
    <s v="CA-2017-110940"/>
    <d v="2017-07-23T00:00:00"/>
    <d v="2017-07-28T00:00:00"/>
    <s v="Standard Class"/>
    <s v="AZ-10750"/>
    <s v="Annie Zypern"/>
    <s v="Consumer"/>
    <s v="United States"/>
    <x v="320"/>
    <x v="10"/>
    <n v="60090"/>
    <s v="Central"/>
    <s v="OFF-AR-10000380"/>
    <s v="Office Supplies"/>
    <s v="Art"/>
    <s v="Hunt PowerHouse Electric Pencil Sharpener, Blue"/>
    <x v="5978"/>
    <n v="4"/>
    <n v="0.2"/>
    <n v="15.191999999999979"/>
  </r>
  <r>
    <n v="9590"/>
    <s v="CA-2014-119172"/>
    <d v="2014-05-11T00:00:00"/>
    <d v="2014-05-15T00:00:00"/>
    <s v="Standard Class"/>
    <s v="HD-14785"/>
    <s v="Harold Dahlen"/>
    <s v="Home Office"/>
    <s v="United States"/>
    <x v="22"/>
    <x v="10"/>
    <n v="60610"/>
    <s v="Central"/>
    <s v="OFF-PA-10003036"/>
    <s v="Office Supplies"/>
    <s v="Paper"/>
    <s v="Black Print Carbonless 8 1/2&quot; x 8 1/4&quot; Rapid Memo Book"/>
    <x v="1133"/>
    <n v="3"/>
    <n v="0.2"/>
    <n v="5.6783999999999981"/>
  </r>
  <r>
    <n v="9591"/>
    <s v="CA-2014-119172"/>
    <d v="2014-05-11T00:00:00"/>
    <d v="2014-05-15T00:00:00"/>
    <s v="Standard Class"/>
    <s v="HD-14785"/>
    <s v="Harold Dahlen"/>
    <s v="Home Office"/>
    <s v="United States"/>
    <x v="22"/>
    <x v="10"/>
    <n v="60610"/>
    <s v="Central"/>
    <s v="OFF-BI-10002026"/>
    <s v="Office Supplies"/>
    <s v="Binders"/>
    <s v="Avery Arch Ring Binders"/>
    <x v="5979"/>
    <n v="9"/>
    <n v="0.8"/>
    <n v="-172.55700000000007"/>
  </r>
  <r>
    <n v="9592"/>
    <s v="US-2016-105452"/>
    <d v="2016-07-28T00:00:00"/>
    <d v="2016-08-01T00:00:00"/>
    <s v="Standard Class"/>
    <s v="BF-11005"/>
    <s v="Barry Franz"/>
    <s v="Home Office"/>
    <s v="United States"/>
    <x v="45"/>
    <x v="5"/>
    <n v="77506"/>
    <s v="Central"/>
    <s v="FUR-FU-10003691"/>
    <s v="Furniture"/>
    <s v="Furnishings"/>
    <s v="Eldon Image Series Desk Accessories, Ebony"/>
    <x v="3224"/>
    <n v="5"/>
    <n v="0.6"/>
    <n v="-9.8799999999999955"/>
  </r>
  <r>
    <n v="9593"/>
    <s v="US-2016-105452"/>
    <d v="2016-07-28T00:00:00"/>
    <d v="2016-08-01T00:00:00"/>
    <s v="Standard Class"/>
    <s v="BF-11005"/>
    <s v="Barry Franz"/>
    <s v="Home Office"/>
    <s v="United States"/>
    <x v="45"/>
    <x v="5"/>
    <n v="77506"/>
    <s v="Central"/>
    <s v="FUR-FU-10003806"/>
    <s v="Furniture"/>
    <s v="Furnishings"/>
    <s v="Tenex Chairmat w/ Average Lip, 45&quot; x 53&quot;"/>
    <x v="5980"/>
    <n v="5"/>
    <n v="0.6"/>
    <n v="-378.40000000000009"/>
  </r>
  <r>
    <n v="9594"/>
    <s v="CA-2017-108931"/>
    <d v="2017-09-14T00:00:00"/>
    <d v="2017-09-19T00:00:00"/>
    <s v="Standard Class"/>
    <s v="HZ-14950"/>
    <s v="Henia Zydlo"/>
    <s v="Consumer"/>
    <s v="United States"/>
    <x v="20"/>
    <x v="15"/>
    <n v="10024"/>
    <s v="East"/>
    <s v="OFF-PA-10002741"/>
    <s v="Office Supplies"/>
    <s v="Paper"/>
    <s v="Xerox 1980"/>
    <x v="18"/>
    <n v="2"/>
    <n v="0"/>
    <n v="3.8519999999999994"/>
  </r>
  <r>
    <n v="9595"/>
    <s v="CA-2017-108931"/>
    <d v="2017-09-14T00:00:00"/>
    <d v="2017-09-19T00:00:00"/>
    <s v="Standard Class"/>
    <s v="HZ-14950"/>
    <s v="Henia Zydlo"/>
    <s v="Consumer"/>
    <s v="United States"/>
    <x v="20"/>
    <x v="15"/>
    <n v="10024"/>
    <s v="East"/>
    <s v="OFF-PA-10003845"/>
    <s v="Office Supplies"/>
    <s v="Paper"/>
    <s v="Xerox 1987"/>
    <x v="1057"/>
    <n v="2"/>
    <n v="0"/>
    <n v="5.6644000000000005"/>
  </r>
  <r>
    <n v="9596"/>
    <s v="CA-2017-104619"/>
    <d v="2017-01-24T00:00:00"/>
    <d v="2017-01-29T00:00:00"/>
    <s v="Standard Class"/>
    <s v="KD-16495"/>
    <s v="Keith Dawkins"/>
    <s v="Corporate"/>
    <s v="United States"/>
    <x v="49"/>
    <x v="1"/>
    <n v="95123"/>
    <s v="West"/>
    <s v="OFF-AP-10001492"/>
    <s v="Office Supplies"/>
    <s v="Appliances"/>
    <s v="Acco Six-Outlet Power Strip, 4' Cord Length"/>
    <x v="3119"/>
    <n v="3"/>
    <n v="0"/>
    <n v="6.7236000000000002"/>
  </r>
  <r>
    <n v="9597"/>
    <s v="CA-2017-104619"/>
    <d v="2017-01-24T00:00:00"/>
    <d v="2017-01-29T00:00:00"/>
    <s v="Standard Class"/>
    <s v="KD-16495"/>
    <s v="Keith Dawkins"/>
    <s v="Corporate"/>
    <s v="United States"/>
    <x v="49"/>
    <x v="1"/>
    <n v="95123"/>
    <s v="West"/>
    <s v="OFF-BI-10004318"/>
    <s v="Office Supplies"/>
    <s v="Binders"/>
    <s v="Ibico EB-19 Dual Function Manual Binding System"/>
    <x v="4795"/>
    <n v="2"/>
    <n v="0.2"/>
    <n v="89.954799999999992"/>
  </r>
  <r>
    <n v="9598"/>
    <s v="CA-2017-104619"/>
    <d v="2017-01-24T00:00:00"/>
    <d v="2017-01-29T00:00:00"/>
    <s v="Standard Class"/>
    <s v="KD-16495"/>
    <s v="Keith Dawkins"/>
    <s v="Corporate"/>
    <s v="United States"/>
    <x v="49"/>
    <x v="1"/>
    <n v="95123"/>
    <s v="West"/>
    <s v="TEC-PH-10000193"/>
    <s v="Technology"/>
    <s v="Phones"/>
    <s v="Jensen SMPS-640 - speaker phone"/>
    <x v="3440"/>
    <n v="3"/>
    <n v="0.2"/>
    <n v="8.2763999999999953"/>
  </r>
  <r>
    <n v="9599"/>
    <s v="CA-2015-149517"/>
    <d v="2015-09-19T00:00:00"/>
    <d v="2015-09-23T00:00:00"/>
    <s v="Standard Class"/>
    <s v="FC-14245"/>
    <s v="Frank Carlisle"/>
    <s v="Home Office"/>
    <s v="United States"/>
    <x v="301"/>
    <x v="1"/>
    <n v="95823"/>
    <s v="West"/>
    <s v="FUR-FU-10003464"/>
    <s v="Furniture"/>
    <s v="Furnishings"/>
    <s v="Seth Thomas 8 1/2&quot; Cubicle Clock"/>
    <x v="4053"/>
    <n v="3"/>
    <n v="0"/>
    <n v="19.468799999999998"/>
  </r>
  <r>
    <n v="9600"/>
    <s v="CA-2015-116841"/>
    <d v="2015-04-14T00:00:00"/>
    <d v="2015-04-18T00:00:00"/>
    <s v="Standard Class"/>
    <s v="TP-21130"/>
    <s v="Theone Pippenger"/>
    <s v="Consumer"/>
    <s v="United States"/>
    <x v="24"/>
    <x v="21"/>
    <n v="97477"/>
    <s v="West"/>
    <s v="OFF-AP-10002403"/>
    <s v="Office Supplies"/>
    <s v="Appliances"/>
    <s v="Acco Smartsocket Color-Coded Six-Outlet AC Adapter Model Surge Protectors"/>
    <x v="5981"/>
    <n v="1"/>
    <n v="0.2"/>
    <n v="2.6405999999999992"/>
  </r>
  <r>
    <n v="9601"/>
    <s v="CA-2017-107797"/>
    <d v="2017-05-08T00:00:00"/>
    <d v="2017-05-11T00:00:00"/>
    <s v="Second Class"/>
    <s v="EB-13705"/>
    <s v="Ed Braxton"/>
    <s v="Corporate"/>
    <s v="United States"/>
    <x v="511"/>
    <x v="5"/>
    <n v="76063"/>
    <s v="Central"/>
    <s v="OFF-PA-10003848"/>
    <s v="Office Supplies"/>
    <s v="Paper"/>
    <s v="Xerox 1997"/>
    <x v="759"/>
    <n v="8"/>
    <n v="0.2"/>
    <n v="14.5152"/>
  </r>
  <r>
    <n v="9602"/>
    <s v="CA-2016-117604"/>
    <d v="2016-09-04T00:00:00"/>
    <d v="2016-09-09T00:00:00"/>
    <s v="Standard Class"/>
    <s v="JP-15520"/>
    <s v="Jeremy Pistek"/>
    <s v="Consumer"/>
    <s v="United States"/>
    <x v="186"/>
    <x v="36"/>
    <n v="72401"/>
    <s v="South"/>
    <s v="OFF-PA-10001357"/>
    <s v="Office Supplies"/>
    <s v="Paper"/>
    <s v="Xerox 1886"/>
    <x v="5982"/>
    <n v="5"/>
    <n v="0"/>
    <n v="114.95999999999998"/>
  </r>
  <r>
    <n v="9603"/>
    <s v="CA-2014-130155"/>
    <d v="2014-05-19T00:00:00"/>
    <d v="2014-05-22T00:00:00"/>
    <s v="First Class"/>
    <s v="TD-20995"/>
    <s v="Tamara Dahlen"/>
    <s v="Consumer"/>
    <s v="United States"/>
    <x v="173"/>
    <x v="17"/>
    <n v="23464"/>
    <s v="South"/>
    <s v="OFF-SU-10004737"/>
    <s v="Office Supplies"/>
    <s v="Supplies"/>
    <s v="Acme Design Stainless Steel Bent Scissors"/>
    <x v="5983"/>
    <n v="5"/>
    <n v="0"/>
    <n v="9.234"/>
  </r>
  <r>
    <n v="9604"/>
    <s v="CA-2016-129861"/>
    <d v="2016-06-17T00:00:00"/>
    <d v="2016-06-23T00:00:00"/>
    <s v="Standard Class"/>
    <s v="DM-13345"/>
    <s v="Denise Monton"/>
    <s v="Corporate"/>
    <s v="United States"/>
    <x v="30"/>
    <x v="15"/>
    <n v="14609"/>
    <s v="East"/>
    <s v="FUR-TA-10003715"/>
    <s v="Furniture"/>
    <s v="Tables"/>
    <s v="Hon 2111 Invitation Series Corner Table"/>
    <x v="5984"/>
    <n v="3"/>
    <n v="0.4"/>
    <n v="-213.55740000000006"/>
  </r>
  <r>
    <n v="9605"/>
    <s v="CA-2015-138625"/>
    <d v="2015-11-02T00:00:00"/>
    <d v="2015-11-05T00:00:00"/>
    <s v="First Class"/>
    <s v="EG-13900"/>
    <s v="Emily Grady"/>
    <s v="Consumer"/>
    <s v="United States"/>
    <x v="269"/>
    <x v="17"/>
    <n v="23320"/>
    <s v="South"/>
    <s v="OFF-AP-10003099"/>
    <s v="Office Supplies"/>
    <s v="Appliances"/>
    <s v="Eureka Hand Vacuum, Bagless"/>
    <x v="5985"/>
    <n v="4"/>
    <n v="0"/>
    <n v="55.36160000000001"/>
  </r>
  <r>
    <n v="9606"/>
    <s v="US-2017-122672"/>
    <d v="2017-11-04T00:00:00"/>
    <d v="2017-11-09T00:00:00"/>
    <s v="Standard Class"/>
    <s v="HG-14965"/>
    <s v="Henry Goldwyn"/>
    <s v="Corporate"/>
    <s v="United States"/>
    <x v="152"/>
    <x v="24"/>
    <n v="43130"/>
    <s v="East"/>
    <s v="TEC-AC-10002323"/>
    <s v="Technology"/>
    <s v="Accessories"/>
    <s v="SanDisk Ultra 32 GB MicroSDHC Class 10 Memory Card"/>
    <x v="5986"/>
    <n v="4"/>
    <n v="0.2"/>
    <n v="-6.1879999999999988"/>
  </r>
  <r>
    <n v="9607"/>
    <s v="US-2017-122672"/>
    <d v="2017-11-04T00:00:00"/>
    <d v="2017-11-09T00:00:00"/>
    <s v="Standard Class"/>
    <s v="HG-14965"/>
    <s v="Henry Goldwyn"/>
    <s v="Corporate"/>
    <s v="United States"/>
    <x v="152"/>
    <x v="24"/>
    <n v="43130"/>
    <s v="East"/>
    <s v="OFF-ST-10002344"/>
    <s v="Office Supplies"/>
    <s v="Storage"/>
    <s v="Carina 42&quot;Hx23 3/4&quot;W Media Storage Unit"/>
    <x v="4934"/>
    <n v="3"/>
    <n v="0.2"/>
    <n v="-43.729199999999992"/>
  </r>
  <r>
    <n v="9608"/>
    <s v="CA-2017-117128"/>
    <d v="2017-12-05T00:00:00"/>
    <d v="2017-12-08T00:00:00"/>
    <s v="Second Class"/>
    <s v="BF-11080"/>
    <s v="Bart Folk"/>
    <s v="Consumer"/>
    <s v="United States"/>
    <x v="20"/>
    <x v="15"/>
    <n v="10024"/>
    <s v="East"/>
    <s v="OFF-PA-10000007"/>
    <s v="Office Supplies"/>
    <s v="Paper"/>
    <s v="Telephone Message Books with Fax/Mobile Section, 4 1/4&quot; x 6&quot;"/>
    <x v="5987"/>
    <n v="6"/>
    <n v="0"/>
    <n v="9.9359999999999999"/>
  </r>
  <r>
    <n v="9609"/>
    <s v="CA-2017-117128"/>
    <d v="2017-12-05T00:00:00"/>
    <d v="2017-12-08T00:00:00"/>
    <s v="Second Class"/>
    <s v="BF-11080"/>
    <s v="Bart Folk"/>
    <s v="Consumer"/>
    <s v="United States"/>
    <x v="20"/>
    <x v="15"/>
    <n v="10024"/>
    <s v="East"/>
    <s v="OFF-LA-10000248"/>
    <s v="Office Supplies"/>
    <s v="Labels"/>
    <s v="Avery 52"/>
    <x v="469"/>
    <n v="3"/>
    <n v="0"/>
    <n v="5.2028999999999996"/>
  </r>
  <r>
    <n v="9610"/>
    <s v="CA-2016-130638"/>
    <d v="2016-05-16T00:00:00"/>
    <d v="2016-05-19T00:00:00"/>
    <s v="Second Class"/>
    <s v="SC-20095"/>
    <s v="Sanjit Chand"/>
    <s v="Consumer"/>
    <s v="United States"/>
    <x v="1"/>
    <x v="1"/>
    <n v="90045"/>
    <s v="West"/>
    <s v="FUR-FU-10002116"/>
    <s v="Furniture"/>
    <s v="Furnishings"/>
    <s v="Tenex Carpeted, Granite-Look or Clear Contemporary Contour Shape Chair Mats"/>
    <x v="5988"/>
    <n v="4"/>
    <n v="0"/>
    <n v="19.798799999999972"/>
  </r>
  <r>
    <n v="9611"/>
    <s v="CA-2016-130638"/>
    <d v="2016-05-16T00:00:00"/>
    <d v="2016-05-19T00:00:00"/>
    <s v="Second Class"/>
    <s v="SC-20095"/>
    <s v="Sanjit Chand"/>
    <s v="Consumer"/>
    <s v="United States"/>
    <x v="1"/>
    <x v="1"/>
    <n v="90045"/>
    <s v="West"/>
    <s v="OFF-LA-10002195"/>
    <s v="Office Supplies"/>
    <s v="Labels"/>
    <s v="Avery 481"/>
    <x v="1806"/>
    <n v="9"/>
    <n v="0"/>
    <n v="13.3056"/>
  </r>
  <r>
    <n v="9612"/>
    <s v="CA-2017-144365"/>
    <d v="2017-10-24T00:00:00"/>
    <d v="2017-10-30T00:00:00"/>
    <s v="Standard Class"/>
    <s v="CS-11950"/>
    <s v="Carlos Soltero"/>
    <s v="Consumer"/>
    <s v="United States"/>
    <x v="25"/>
    <x v="35"/>
    <n v="39212"/>
    <s v="South"/>
    <s v="OFF-FA-10000735"/>
    <s v="Office Supplies"/>
    <s v="Fasteners"/>
    <s v="Staples"/>
    <x v="2643"/>
    <n v="4"/>
    <n v="0"/>
    <n v="5.2559999999999993"/>
  </r>
  <r>
    <n v="9613"/>
    <s v="CA-2016-110086"/>
    <d v="2016-09-18T00:00:00"/>
    <d v="2016-09-22T00:00:00"/>
    <s v="Standard Class"/>
    <s v="BD-11320"/>
    <s v="Bill Donatelli"/>
    <s v="Consumer"/>
    <s v="United States"/>
    <x v="350"/>
    <x v="1"/>
    <n v="95695"/>
    <s v="West"/>
    <s v="TEC-PH-10001299"/>
    <s v="Technology"/>
    <s v="Phones"/>
    <s v="Polycom CX300 Desktop Phone USB VoIP phone"/>
    <x v="2562"/>
    <n v="2"/>
    <n v="0.2"/>
    <n v="23.998400000000004"/>
  </r>
  <r>
    <n v="9614"/>
    <s v="CA-2014-128524"/>
    <d v="2014-11-11T00:00:00"/>
    <d v="2014-11-13T00:00:00"/>
    <s v="First Class"/>
    <s v="MZ-17515"/>
    <s v="Mary Zewe"/>
    <s v="Corporate"/>
    <s v="United States"/>
    <x v="4"/>
    <x v="4"/>
    <n v="98115"/>
    <s v="West"/>
    <s v="OFF-AP-10002892"/>
    <s v="Office Supplies"/>
    <s v="Appliances"/>
    <s v="Belkin F5C206VTEL 6 Outlet Surge"/>
    <x v="5989"/>
    <n v="1"/>
    <n v="0"/>
    <n v="6.8939999999999984"/>
  </r>
  <r>
    <n v="9615"/>
    <s v="CA-2014-128524"/>
    <d v="2014-11-11T00:00:00"/>
    <d v="2014-11-13T00:00:00"/>
    <s v="First Class"/>
    <s v="MZ-17515"/>
    <s v="Mary Zewe"/>
    <s v="Corporate"/>
    <s v="United States"/>
    <x v="4"/>
    <x v="4"/>
    <n v="98115"/>
    <s v="West"/>
    <s v="TEC-AC-10002718"/>
    <s v="Technology"/>
    <s v="Accessories"/>
    <s v="Belkin Standard 104 key USB Keyboard"/>
    <x v="5990"/>
    <n v="7"/>
    <n v="0"/>
    <n v="15.319499999999996"/>
  </r>
  <r>
    <n v="9616"/>
    <s v="CA-2014-128524"/>
    <d v="2014-11-11T00:00:00"/>
    <d v="2014-11-13T00:00:00"/>
    <s v="First Class"/>
    <s v="MZ-17515"/>
    <s v="Mary Zewe"/>
    <s v="Corporate"/>
    <s v="United States"/>
    <x v="4"/>
    <x v="4"/>
    <n v="98115"/>
    <s v="West"/>
    <s v="OFF-BI-10003527"/>
    <s v="Office Supplies"/>
    <s v="Binders"/>
    <s v="Fellowes PB500 Electric Punch Plastic Comb Binding Machine with Manual Bind"/>
    <x v="5991"/>
    <n v="2"/>
    <n v="0.2"/>
    <n v="762.59400000000005"/>
  </r>
  <r>
    <n v="9617"/>
    <s v="CA-2016-140256"/>
    <d v="2016-08-22T00:00:00"/>
    <d v="2016-08-29T00:00:00"/>
    <s v="Standard Class"/>
    <s v="PW-19030"/>
    <s v="Pauline Webber"/>
    <s v="Corporate"/>
    <s v="United States"/>
    <x v="1"/>
    <x v="1"/>
    <n v="90049"/>
    <s v="West"/>
    <s v="OFF-AR-10002255"/>
    <s v="Office Supplies"/>
    <s v="Art"/>
    <s v="Newell 346"/>
    <x v="1784"/>
    <n v="2"/>
    <n v="0"/>
    <n v="1.6703999999999999"/>
  </r>
  <r>
    <n v="9618"/>
    <s v="CA-2017-160633"/>
    <d v="2017-11-16T00:00:00"/>
    <d v="2017-11-21T00:00:00"/>
    <s v="Standard Class"/>
    <s v="BS-11380"/>
    <s v="Bill Stewart"/>
    <s v="Corporate"/>
    <s v="United States"/>
    <x v="256"/>
    <x v="24"/>
    <n v="43402"/>
    <s v="East"/>
    <s v="TEC-CO-10002095"/>
    <s v="Technology"/>
    <s v="Copiers"/>
    <s v="Hewlett Packard 610 Color Digital Copier / Printer"/>
    <x v="5992"/>
    <n v="3"/>
    <n v="0.4"/>
    <n v="74.998499999999922"/>
  </r>
  <r>
    <n v="9619"/>
    <s v="CA-2017-160633"/>
    <d v="2017-11-16T00:00:00"/>
    <d v="2017-11-21T00:00:00"/>
    <s v="Standard Class"/>
    <s v="BS-11380"/>
    <s v="Bill Stewart"/>
    <s v="Corporate"/>
    <s v="United States"/>
    <x v="256"/>
    <x v="24"/>
    <n v="43402"/>
    <s v="East"/>
    <s v="OFF-AR-10004022"/>
    <s v="Office Supplies"/>
    <s v="Art"/>
    <s v="Panasonic KP-380BK Classic Electric Pencil Sharpener"/>
    <x v="1146"/>
    <n v="3"/>
    <n v="0.2"/>
    <n v="5.3969999999999914"/>
  </r>
  <r>
    <n v="9620"/>
    <s v="CA-2017-160633"/>
    <d v="2017-11-16T00:00:00"/>
    <d v="2017-11-21T00:00:00"/>
    <s v="Standard Class"/>
    <s v="BS-11380"/>
    <s v="Bill Stewart"/>
    <s v="Corporate"/>
    <s v="United States"/>
    <x v="256"/>
    <x v="24"/>
    <n v="43402"/>
    <s v="East"/>
    <s v="TEC-AC-10002335"/>
    <s v="Technology"/>
    <s v="Accessories"/>
    <s v="Logitech Media Keyboard K200"/>
    <x v="4089"/>
    <n v="5"/>
    <n v="0.2"/>
    <n v="-1.7495000000000118"/>
  </r>
  <r>
    <n v="9621"/>
    <s v="CA-2014-115133"/>
    <d v="2014-09-26T00:00:00"/>
    <d v="2014-09-30T00:00:00"/>
    <s v="Standard Class"/>
    <s v="DA-13450"/>
    <s v="Dianna Arnett"/>
    <s v="Home Office"/>
    <s v="United States"/>
    <x v="152"/>
    <x v="24"/>
    <n v="43130"/>
    <s v="East"/>
    <s v="OFF-AP-10001634"/>
    <s v="Office Supplies"/>
    <s v="Appliances"/>
    <s v="Hoover Commercial Lightweight Upright Vacuum"/>
    <x v="5993"/>
    <n v="6"/>
    <n v="0.2"/>
    <n v="1.2527999999999988"/>
  </r>
  <r>
    <n v="9622"/>
    <s v="CA-2014-115133"/>
    <d v="2014-09-26T00:00:00"/>
    <d v="2014-09-30T00:00:00"/>
    <s v="Standard Class"/>
    <s v="DA-13450"/>
    <s v="Dianna Arnett"/>
    <s v="Home Office"/>
    <s v="United States"/>
    <x v="152"/>
    <x v="24"/>
    <n v="43130"/>
    <s v="East"/>
    <s v="TEC-AC-10002370"/>
    <s v="Technology"/>
    <s v="Accessories"/>
    <s v="Maxell CD-R Discs"/>
    <x v="5994"/>
    <n v="2"/>
    <n v="0.2"/>
    <n v="0.47279999999999966"/>
  </r>
  <r>
    <n v="9623"/>
    <s v="CA-2014-115133"/>
    <d v="2014-09-26T00:00:00"/>
    <d v="2014-09-30T00:00:00"/>
    <s v="Standard Class"/>
    <s v="DA-13450"/>
    <s v="Dianna Arnett"/>
    <s v="Home Office"/>
    <s v="United States"/>
    <x v="152"/>
    <x v="24"/>
    <n v="43130"/>
    <s v="East"/>
    <s v="OFF-PA-10000174"/>
    <s v="Office Supplies"/>
    <s v="Paper"/>
    <s v="Message Book, Wirebound, Four 5 1/2&quot; X 4&quot; Forms/Pg., 200 Dupl. Sets/Book"/>
    <x v="2731"/>
    <n v="4"/>
    <n v="0.2"/>
    <n v="11.102399999999996"/>
  </r>
  <r>
    <n v="9624"/>
    <s v="CA-2017-137449"/>
    <d v="2017-06-29T00:00:00"/>
    <d v="2017-06-30T00:00:00"/>
    <s v="First Class"/>
    <s v="ME-17725"/>
    <s v="Max Engle"/>
    <s v="Consumer"/>
    <s v="United States"/>
    <x v="61"/>
    <x v="5"/>
    <n v="75220"/>
    <s v="Central"/>
    <s v="OFF-AP-10000240"/>
    <s v="Office Supplies"/>
    <s v="Appliances"/>
    <s v="Belkin F9G930V10-GRY 9 Outlet Surge"/>
    <x v="5995"/>
    <n v="2"/>
    <n v="0.8"/>
    <n v="-54.549600000000012"/>
  </r>
  <r>
    <n v="9625"/>
    <s v="CA-2017-137449"/>
    <d v="2017-06-29T00:00:00"/>
    <d v="2017-06-30T00:00:00"/>
    <s v="First Class"/>
    <s v="ME-17725"/>
    <s v="Max Engle"/>
    <s v="Consumer"/>
    <s v="United States"/>
    <x v="61"/>
    <x v="5"/>
    <n v="75220"/>
    <s v="Central"/>
    <s v="FUR-TA-10002855"/>
    <s v="Furniture"/>
    <s v="Tables"/>
    <s v="Bevis Round Conference Table Top &amp; Single Column Base"/>
    <x v="5996"/>
    <n v="3"/>
    <n v="0.3"/>
    <n v="-39.511800000000036"/>
  </r>
  <r>
    <n v="9626"/>
    <s v="CA-2017-137449"/>
    <d v="2017-06-29T00:00:00"/>
    <d v="2017-06-30T00:00:00"/>
    <s v="First Class"/>
    <s v="ME-17725"/>
    <s v="Max Engle"/>
    <s v="Consumer"/>
    <s v="United States"/>
    <x v="61"/>
    <x v="5"/>
    <n v="75220"/>
    <s v="Central"/>
    <s v="FUR-BO-10000780"/>
    <s v="Furniture"/>
    <s v="Bookcases"/>
    <s v="O'Sullivan Plantations 2-Door Library in Landvery Oak"/>
    <x v="5997"/>
    <n v="3"/>
    <n v="0.32"/>
    <n v="-96.470399999999955"/>
  </r>
  <r>
    <n v="9627"/>
    <s v="CA-2017-103520"/>
    <d v="2017-09-23T00:00:00"/>
    <d v="2017-09-25T00:00:00"/>
    <s v="First Class"/>
    <s v="MH-17785"/>
    <s v="Maya Herman"/>
    <s v="Corporate"/>
    <s v="United States"/>
    <x v="270"/>
    <x v="5"/>
    <n v="79424"/>
    <s v="Central"/>
    <s v="OFF-PA-10001846"/>
    <s v="Office Supplies"/>
    <s v="Paper"/>
    <s v="Xerox 1899"/>
    <x v="4766"/>
    <n v="2"/>
    <n v="0.2"/>
    <n v="3.3524000000000003"/>
  </r>
  <r>
    <n v="9628"/>
    <s v="CA-2014-139283"/>
    <d v="2014-11-23T00:00:00"/>
    <d v="2014-11-27T00:00:00"/>
    <s v="Standard Class"/>
    <s v="BT-11440"/>
    <s v="Bobby Trafton"/>
    <s v="Consumer"/>
    <s v="United States"/>
    <x v="66"/>
    <x v="12"/>
    <n v="48227"/>
    <s v="Central"/>
    <s v="OFF-BI-10002049"/>
    <s v="Office Supplies"/>
    <s v="Binders"/>
    <s v="UniKeep View Case Binders"/>
    <x v="1865"/>
    <n v="3"/>
    <n v="0"/>
    <n v="6.7481999999999989"/>
  </r>
  <r>
    <n v="9629"/>
    <s v="CA-2014-118192"/>
    <d v="2014-01-13T00:00:00"/>
    <d v="2014-01-18T00:00:00"/>
    <s v="Standard Class"/>
    <s v="MM-17920"/>
    <s v="Michael Moore"/>
    <s v="Consumer"/>
    <s v="United States"/>
    <x v="46"/>
    <x v="24"/>
    <n v="43055"/>
    <s v="East"/>
    <s v="OFF-PA-10002947"/>
    <s v="Office Supplies"/>
    <s v="Paper"/>
    <s v="Xerox 1923"/>
    <x v="5577"/>
    <n v="7"/>
    <n v="0.2"/>
    <n v="13.0928"/>
  </r>
  <r>
    <n v="9630"/>
    <s v="CA-2014-118192"/>
    <d v="2014-01-13T00:00:00"/>
    <d v="2014-01-18T00:00:00"/>
    <s v="Standard Class"/>
    <s v="MM-17920"/>
    <s v="Michael Moore"/>
    <s v="Consumer"/>
    <s v="United States"/>
    <x v="46"/>
    <x v="24"/>
    <n v="43055"/>
    <s v="East"/>
    <s v="OFF-BI-10003476"/>
    <s v="Office Supplies"/>
    <s v="Binders"/>
    <s v="Avery Metallic Poly Binders"/>
    <x v="5998"/>
    <n v="2"/>
    <n v="0.7"/>
    <n v="-2.5212000000000003"/>
  </r>
  <r>
    <n v="9631"/>
    <s v="CA-2016-168844"/>
    <d v="2016-05-31T00:00:00"/>
    <d v="2016-06-06T00:00:00"/>
    <s v="Standard Class"/>
    <s v="NM-18520"/>
    <s v="Neoma Murray"/>
    <s v="Consumer"/>
    <s v="United States"/>
    <x v="20"/>
    <x v="15"/>
    <n v="10011"/>
    <s v="East"/>
    <s v="OFF-BI-10002609"/>
    <s v="Office Supplies"/>
    <s v="Binders"/>
    <s v="Avery Hidden Tab Dividers for Binding Systems"/>
    <x v="489"/>
    <n v="3"/>
    <n v="0.2"/>
    <n v="2.3243999999999994"/>
  </r>
  <r>
    <n v="9632"/>
    <s v="CA-2016-168844"/>
    <d v="2016-05-31T00:00:00"/>
    <d v="2016-06-06T00:00:00"/>
    <s v="Standard Class"/>
    <s v="NM-18520"/>
    <s v="Neoma Murray"/>
    <s v="Consumer"/>
    <s v="United States"/>
    <x v="20"/>
    <x v="15"/>
    <n v="10011"/>
    <s v="East"/>
    <s v="TEC-PH-10003215"/>
    <s v="Technology"/>
    <s v="Phones"/>
    <s v="Jackery Bar Premium Fast-charging Portable Charger"/>
    <x v="5999"/>
    <n v="6"/>
    <n v="0"/>
    <n v="88.052999999999997"/>
  </r>
  <r>
    <n v="9633"/>
    <s v="CA-2017-154809"/>
    <d v="2017-02-13T00:00:00"/>
    <d v="2017-02-17T00:00:00"/>
    <s v="Standard Class"/>
    <s v="MH-17455"/>
    <s v="Mark Hamilton"/>
    <s v="Consumer"/>
    <s v="United States"/>
    <x v="31"/>
    <x v="11"/>
    <n v="55407"/>
    <s v="Central"/>
    <s v="OFF-AP-10004785"/>
    <s v="Office Supplies"/>
    <s v="Appliances"/>
    <s v="Holmes Replacement Filter for HEPA Air Cleaner, Medium Room"/>
    <x v="6000"/>
    <n v="8"/>
    <n v="0"/>
    <n v="38.975200000000008"/>
  </r>
  <r>
    <n v="9634"/>
    <s v="CA-2014-151330"/>
    <d v="2014-10-14T00:00:00"/>
    <d v="2014-10-17T00:00:00"/>
    <s v="First Class"/>
    <s v="TC-21295"/>
    <s v="Toby Carlisle"/>
    <s v="Consumer"/>
    <s v="United States"/>
    <x v="231"/>
    <x v="31"/>
    <n v="2149"/>
    <s v="East"/>
    <s v="TEC-AC-10000865"/>
    <s v="Technology"/>
    <s v="Accessories"/>
    <s v="WD My Passport Ultra 500GB Portable External Hard Drive"/>
    <x v="1322"/>
    <n v="3"/>
    <n v="0"/>
    <n v="30.089999999999982"/>
  </r>
  <r>
    <n v="9635"/>
    <s v="CA-2014-151330"/>
    <d v="2014-10-14T00:00:00"/>
    <d v="2014-10-17T00:00:00"/>
    <s v="First Class"/>
    <s v="TC-21295"/>
    <s v="Toby Carlisle"/>
    <s v="Consumer"/>
    <s v="United States"/>
    <x v="231"/>
    <x v="31"/>
    <n v="2149"/>
    <s v="East"/>
    <s v="OFF-ST-10000615"/>
    <s v="Office Supplies"/>
    <s v="Storage"/>
    <s v="SimpliFile Personal File, Black Granite, 15w x 6-15/16d x 11-1/4h"/>
    <x v="6001"/>
    <n v="7"/>
    <n v="0"/>
    <n v="22.246000000000006"/>
  </r>
  <r>
    <n v="9636"/>
    <s v="CA-2014-151330"/>
    <d v="2014-10-14T00:00:00"/>
    <d v="2014-10-17T00:00:00"/>
    <s v="First Class"/>
    <s v="TC-21295"/>
    <s v="Toby Carlisle"/>
    <s v="Consumer"/>
    <s v="United States"/>
    <x v="231"/>
    <x v="31"/>
    <n v="2149"/>
    <s v="East"/>
    <s v="FUR-CH-10000749"/>
    <s v="Furniture"/>
    <s v="Chairs"/>
    <s v="Office Star - Ergonomic Mid Back Chair with 2-Way Adjustable Arms"/>
    <x v="2356"/>
    <n v="9"/>
    <n v="0"/>
    <n v="260.61120000000017"/>
  </r>
  <r>
    <n v="9637"/>
    <s v="CA-2014-124702"/>
    <d v="2014-11-18T00:00:00"/>
    <d v="2014-11-25T00:00:00"/>
    <s v="Standard Class"/>
    <s v="MH-17785"/>
    <s v="Maya Herman"/>
    <s v="Corporate"/>
    <s v="United States"/>
    <x v="4"/>
    <x v="4"/>
    <n v="98105"/>
    <s v="West"/>
    <s v="FUR-FU-10003553"/>
    <s v="Furniture"/>
    <s v="Furnishings"/>
    <s v="Howard Miller 13-1/2&quot; Diameter Rosebrook Wall Clock"/>
    <x v="6002"/>
    <n v="2"/>
    <n v="0"/>
    <n v="55.016000000000005"/>
  </r>
  <r>
    <n v="9638"/>
    <s v="CA-2014-124702"/>
    <d v="2014-11-18T00:00:00"/>
    <d v="2014-11-25T00:00:00"/>
    <s v="Standard Class"/>
    <s v="MH-17785"/>
    <s v="Maya Herman"/>
    <s v="Corporate"/>
    <s v="United States"/>
    <x v="4"/>
    <x v="4"/>
    <n v="98105"/>
    <s v="West"/>
    <s v="FUR-TA-10003008"/>
    <s v="Furniture"/>
    <s v="Tables"/>
    <s v="Lesro Round Back Collection Coffee Table, End Table"/>
    <x v="6003"/>
    <n v="4"/>
    <n v="0"/>
    <n v="94.926000000000045"/>
  </r>
  <r>
    <n v="9639"/>
    <s v="US-2017-125808"/>
    <d v="2017-11-12T00:00:00"/>
    <d v="2017-11-15T00:00:00"/>
    <s v="Second Class"/>
    <s v="EP-13915"/>
    <s v="Emily Phan"/>
    <s v="Consumer"/>
    <s v="United States"/>
    <x v="1"/>
    <x v="1"/>
    <n v="90032"/>
    <s v="West"/>
    <s v="OFF-PA-10001846"/>
    <s v="Office Supplies"/>
    <s v="Paper"/>
    <s v="Xerox 1899"/>
    <x v="1057"/>
    <n v="2"/>
    <n v="0"/>
    <n v="5.6644000000000005"/>
  </r>
  <r>
    <n v="9640"/>
    <s v="CA-2015-116638"/>
    <d v="2015-01-28T00:00:00"/>
    <d v="2015-01-31T00:00:00"/>
    <s v="Second Class"/>
    <s v="JH-15985"/>
    <s v="Joseph Holt"/>
    <s v="Consumer"/>
    <s v="United States"/>
    <x v="3"/>
    <x v="3"/>
    <n v="28027"/>
    <s v="South"/>
    <s v="FUR-TA-10000198"/>
    <s v="Furniture"/>
    <s v="Tables"/>
    <s v="Chromcraft Bull-Nose Wood Oval Conference Tables &amp; Bases"/>
    <x v="6004"/>
    <n v="13"/>
    <n v="0.4"/>
    <n v="-1862.3124000000003"/>
  </r>
  <r>
    <n v="9641"/>
    <s v="CA-2014-104563"/>
    <d v="2014-03-07T00:00:00"/>
    <d v="2014-03-12T00:00:00"/>
    <s v="Standard Class"/>
    <s v="CM-12715"/>
    <s v="Craig Molinari"/>
    <s v="Corporate"/>
    <s v="United States"/>
    <x v="4"/>
    <x v="4"/>
    <n v="98103"/>
    <s v="West"/>
    <s v="OFF-AR-10000390"/>
    <s v="Office Supplies"/>
    <s v="Art"/>
    <s v="Newell Chalk Holder"/>
    <x v="2809"/>
    <n v="5"/>
    <n v="0"/>
    <n v="9.4989999999999988"/>
  </r>
  <r>
    <n v="9642"/>
    <s v="CA-2014-104563"/>
    <d v="2014-03-07T00:00:00"/>
    <d v="2014-03-12T00:00:00"/>
    <s v="Standard Class"/>
    <s v="CM-12715"/>
    <s v="Craig Molinari"/>
    <s v="Corporate"/>
    <s v="United States"/>
    <x v="4"/>
    <x v="4"/>
    <n v="98103"/>
    <s v="West"/>
    <s v="OFF-ST-10000934"/>
    <s v="Office Supplies"/>
    <s v="Storage"/>
    <s v="Contico 72&quot;H Heavy-Duty Storage System"/>
    <x v="6005"/>
    <n v="5"/>
    <n v="0"/>
    <n v="0"/>
  </r>
  <r>
    <n v="9643"/>
    <s v="CA-2014-104563"/>
    <d v="2014-03-07T00:00:00"/>
    <d v="2014-03-12T00:00:00"/>
    <s v="Standard Class"/>
    <s v="CM-12715"/>
    <s v="Craig Molinari"/>
    <s v="Corporate"/>
    <s v="United States"/>
    <x v="4"/>
    <x v="4"/>
    <n v="98103"/>
    <s v="West"/>
    <s v="FUR-CH-10002780"/>
    <s v="Furniture"/>
    <s v="Chairs"/>
    <s v="Office Star - Task Chair with Contemporary Loop Arms"/>
    <x v="5404"/>
    <n v="6"/>
    <n v="0.2"/>
    <n v="21.835199999999986"/>
  </r>
  <r>
    <n v="9644"/>
    <s v="CA-2014-104563"/>
    <d v="2014-03-07T00:00:00"/>
    <d v="2014-03-12T00:00:00"/>
    <s v="Standard Class"/>
    <s v="CM-12715"/>
    <s v="Craig Molinari"/>
    <s v="Corporate"/>
    <s v="United States"/>
    <x v="4"/>
    <x v="4"/>
    <n v="98103"/>
    <s v="West"/>
    <s v="FUR-CH-10004495"/>
    <s v="Furniture"/>
    <s v="Chairs"/>
    <s v="Global Leather and Oak Executive Chair, Black"/>
    <x v="6006"/>
    <n v="2"/>
    <n v="0.2"/>
    <n v="54.17639999999993"/>
  </r>
  <r>
    <n v="9645"/>
    <s v="US-2017-107979"/>
    <d v="2017-06-08T00:00:00"/>
    <d v="2017-06-13T00:00:00"/>
    <s v="Standard Class"/>
    <s v="FO-14305"/>
    <s v="Frank Olsen"/>
    <s v="Consumer"/>
    <s v="United States"/>
    <x v="220"/>
    <x v="16"/>
    <n v="85301"/>
    <s v="West"/>
    <s v="TEC-AC-10002006"/>
    <s v="Technology"/>
    <s v="Accessories"/>
    <s v="Memorex Micro Travel Drive 16 GB"/>
    <x v="6007"/>
    <n v="7"/>
    <n v="0.2"/>
    <n v="12.312299999999993"/>
  </r>
  <r>
    <n v="9646"/>
    <s v="US-2017-107979"/>
    <d v="2017-06-08T00:00:00"/>
    <d v="2017-06-13T00:00:00"/>
    <s v="Standard Class"/>
    <s v="FO-14305"/>
    <s v="Frank Olsen"/>
    <s v="Consumer"/>
    <s v="United States"/>
    <x v="220"/>
    <x v="16"/>
    <n v="85301"/>
    <s v="West"/>
    <s v="OFF-ST-10002485"/>
    <s v="Office Supplies"/>
    <s v="Storage"/>
    <s v="Rogers Deluxe File Chest"/>
    <x v="2083"/>
    <n v="2"/>
    <n v="0.2"/>
    <n v="-8.3524000000000012"/>
  </r>
  <r>
    <n v="9647"/>
    <s v="US-2017-107979"/>
    <d v="2017-06-08T00:00:00"/>
    <d v="2017-06-13T00:00:00"/>
    <s v="Standard Class"/>
    <s v="FO-14305"/>
    <s v="Frank Olsen"/>
    <s v="Consumer"/>
    <s v="United States"/>
    <x v="220"/>
    <x v="16"/>
    <n v="85301"/>
    <s v="West"/>
    <s v="OFF-BI-10000778"/>
    <s v="Office Supplies"/>
    <s v="Binders"/>
    <s v="GBC VeloBinder Electric Binding Machine"/>
    <x v="1270"/>
    <n v="2"/>
    <n v="0.7"/>
    <n v="-48.391999999999982"/>
  </r>
  <r>
    <n v="9648"/>
    <s v="CA-2014-150518"/>
    <d v="2014-11-19T00:00:00"/>
    <d v="2014-11-24T00:00:00"/>
    <s v="Standard Class"/>
    <s v="MW-18220"/>
    <s v="Mitch Webber"/>
    <s v="Consumer"/>
    <s v="United States"/>
    <x v="525"/>
    <x v="11"/>
    <n v="55433"/>
    <s v="Central"/>
    <s v="OFF-ST-10000877"/>
    <s v="Office Supplies"/>
    <s v="Storage"/>
    <s v="Recycled Steel Personal File for Standard File Folders"/>
    <x v="3552"/>
    <n v="4"/>
    <n v="0"/>
    <n v="57.501599999999996"/>
  </r>
  <r>
    <n v="9649"/>
    <s v="CA-2014-150518"/>
    <d v="2014-11-19T00:00:00"/>
    <d v="2014-11-24T00:00:00"/>
    <s v="Standard Class"/>
    <s v="MW-18220"/>
    <s v="Mitch Webber"/>
    <s v="Consumer"/>
    <s v="United States"/>
    <x v="525"/>
    <x v="11"/>
    <n v="55433"/>
    <s v="Central"/>
    <s v="TEC-PH-10002103"/>
    <s v="Technology"/>
    <s v="Phones"/>
    <s v="Jabra SPEAK 410"/>
    <x v="1694"/>
    <n v="3"/>
    <n v="0"/>
    <n v="78.951599999999999"/>
  </r>
  <r>
    <n v="9650"/>
    <s v="CA-2016-107104"/>
    <d v="2016-11-26T00:00:00"/>
    <d v="2016-11-30T00:00:00"/>
    <s v="Standard Class"/>
    <s v="MS-17365"/>
    <s v="Maribeth Schnelling"/>
    <s v="Consumer"/>
    <s v="United States"/>
    <x v="1"/>
    <x v="1"/>
    <n v="90045"/>
    <s v="West"/>
    <s v="FUR-BO-10002213"/>
    <s v="Furniture"/>
    <s v="Bookcases"/>
    <s v="DMI Eclipse Executive Suite Bookcases"/>
    <x v="6008"/>
    <n v="8"/>
    <n v="0.15"/>
    <n v="160.31359999999984"/>
  </r>
  <r>
    <n v="9651"/>
    <s v="CA-2016-107104"/>
    <d v="2016-11-26T00:00:00"/>
    <d v="2016-11-30T00:00:00"/>
    <s v="Standard Class"/>
    <s v="MS-17365"/>
    <s v="Maribeth Schnelling"/>
    <s v="Consumer"/>
    <s v="United States"/>
    <x v="1"/>
    <x v="1"/>
    <n v="90045"/>
    <s v="West"/>
    <s v="OFF-AR-10004269"/>
    <s v="Office Supplies"/>
    <s v="Art"/>
    <s v="Newell 31"/>
    <x v="5389"/>
    <n v="9"/>
    <n v="0"/>
    <n v="10.4076"/>
  </r>
  <r>
    <n v="9652"/>
    <s v="CA-2016-107104"/>
    <d v="2016-11-26T00:00:00"/>
    <d v="2016-11-30T00:00:00"/>
    <s v="Standard Class"/>
    <s v="MS-17365"/>
    <s v="Maribeth Schnelling"/>
    <s v="Consumer"/>
    <s v="United States"/>
    <x v="1"/>
    <x v="1"/>
    <n v="90045"/>
    <s v="West"/>
    <s v="OFF-AP-10000055"/>
    <s v="Office Supplies"/>
    <s v="Appliances"/>
    <s v="Belkin F9S820V06 8 Outlet Surge"/>
    <x v="647"/>
    <n v="2"/>
    <n v="0"/>
    <n v="19.487999999999992"/>
  </r>
  <r>
    <n v="9653"/>
    <s v="CA-2016-107104"/>
    <d v="2016-11-26T00:00:00"/>
    <d v="2016-11-30T00:00:00"/>
    <s v="Standard Class"/>
    <s v="MS-17365"/>
    <s v="Maribeth Schnelling"/>
    <s v="Consumer"/>
    <s v="United States"/>
    <x v="1"/>
    <x v="1"/>
    <n v="90045"/>
    <s v="West"/>
    <s v="FUR-FU-10002937"/>
    <s v="Furniture"/>
    <s v="Furnishings"/>
    <s v="GE 48&quot; Fluorescent Tube, Cool White Energy Saver, 34 Watts, 30/Box"/>
    <x v="1930"/>
    <n v="6"/>
    <n v="0"/>
    <n v="297.69"/>
  </r>
  <r>
    <n v="9654"/>
    <s v="CA-2017-161893"/>
    <d v="2017-01-23T00:00:00"/>
    <d v="2017-01-27T00:00:00"/>
    <s v="Standard Class"/>
    <s v="HP-14815"/>
    <s v="Harold Pawlan"/>
    <s v="Home Office"/>
    <s v="United States"/>
    <x v="93"/>
    <x v="16"/>
    <n v="85705"/>
    <s v="West"/>
    <s v="TEC-AC-10001874"/>
    <s v="Technology"/>
    <s v="Accessories"/>
    <s v="Logitech Wireless Anywhere Mouse MX for PC and Mac"/>
    <x v="916"/>
    <n v="2"/>
    <n v="0.2"/>
    <n v="11.997999999999998"/>
  </r>
  <r>
    <n v="9655"/>
    <s v="CA-2017-161893"/>
    <d v="2017-01-23T00:00:00"/>
    <d v="2017-01-27T00:00:00"/>
    <s v="Standard Class"/>
    <s v="HP-14815"/>
    <s v="Harold Pawlan"/>
    <s v="Home Office"/>
    <s v="United States"/>
    <x v="93"/>
    <x v="16"/>
    <n v="85705"/>
    <s v="West"/>
    <s v="OFF-BI-10004506"/>
    <s v="Office Supplies"/>
    <s v="Binders"/>
    <s v="Wilson Jones data.warehouse D-Ring Binders with DublLock"/>
    <x v="6009"/>
    <n v="2"/>
    <n v="0.7"/>
    <n v="-3.6212"/>
  </r>
  <r>
    <n v="9656"/>
    <s v="CA-2014-156160"/>
    <d v="2014-09-22T00:00:00"/>
    <d v="2014-09-29T00:00:00"/>
    <s v="Standard Class"/>
    <s v="AS-10090"/>
    <s v="Adam Shillingsburg"/>
    <s v="Consumer"/>
    <s v="United States"/>
    <x v="20"/>
    <x v="15"/>
    <n v="10035"/>
    <s v="East"/>
    <s v="FUR-FU-10001876"/>
    <s v="Furniture"/>
    <s v="Furnishings"/>
    <s v="Computer Room Manger, 14&quot;"/>
    <x v="6010"/>
    <n v="3"/>
    <n v="0"/>
    <n v="35.078399999999995"/>
  </r>
  <r>
    <n v="9657"/>
    <s v="CA-2014-156160"/>
    <d v="2014-09-22T00:00:00"/>
    <d v="2014-09-29T00:00:00"/>
    <s v="Standard Class"/>
    <s v="AS-10090"/>
    <s v="Adam Shillingsburg"/>
    <s v="Consumer"/>
    <s v="United States"/>
    <x v="20"/>
    <x v="15"/>
    <n v="10035"/>
    <s v="East"/>
    <s v="OFF-BI-10003355"/>
    <s v="Office Supplies"/>
    <s v="Binders"/>
    <s v="Cardinal Holdit Business Card Pockets"/>
    <x v="2217"/>
    <n v="1"/>
    <n v="0.2"/>
    <n v="1.3944000000000001"/>
  </r>
  <r>
    <n v="9658"/>
    <s v="CA-2014-156160"/>
    <d v="2014-09-22T00:00:00"/>
    <d v="2014-09-29T00:00:00"/>
    <s v="Standard Class"/>
    <s v="AS-10090"/>
    <s v="Adam Shillingsburg"/>
    <s v="Consumer"/>
    <s v="United States"/>
    <x v="20"/>
    <x v="15"/>
    <n v="10035"/>
    <s v="East"/>
    <s v="OFF-AR-10003876"/>
    <s v="Office Supplies"/>
    <s v="Art"/>
    <s v="Avery Hi-Liter GlideStik Fluorescent Highlighter, Yellow Ink"/>
    <x v="6011"/>
    <n v="4"/>
    <n v="0"/>
    <n v="5.7376000000000005"/>
  </r>
  <r>
    <n v="9659"/>
    <s v="CA-2014-156160"/>
    <d v="2014-09-22T00:00:00"/>
    <d v="2014-09-29T00:00:00"/>
    <s v="Standard Class"/>
    <s v="AS-10090"/>
    <s v="Adam Shillingsburg"/>
    <s v="Consumer"/>
    <s v="United States"/>
    <x v="20"/>
    <x v="15"/>
    <n v="10035"/>
    <s v="East"/>
    <s v="FUR-CH-10004983"/>
    <s v="Furniture"/>
    <s v="Chairs"/>
    <s v="Office Star - Mid Back Dual function Ergonomic High Back Chair with 2-Way Adjustable Arms"/>
    <x v="6012"/>
    <n v="4"/>
    <n v="0.1"/>
    <n v="83.709599999999966"/>
  </r>
  <r>
    <n v="9660"/>
    <s v="CA-2014-100860"/>
    <d v="2014-03-26T00:00:00"/>
    <d v="2014-03-30T00:00:00"/>
    <s v="Second Class"/>
    <s v="CS-12505"/>
    <s v="Cindy Stewart"/>
    <s v="Consumer"/>
    <s v="United States"/>
    <x v="225"/>
    <x v="1"/>
    <n v="91767"/>
    <s v="West"/>
    <s v="OFF-LA-10001982"/>
    <s v="Office Supplies"/>
    <s v="Labels"/>
    <s v="Smead Alpha-Z Color-Coded Name Labels First Letter Starter Set"/>
    <x v="2057"/>
    <n v="5"/>
    <n v="0"/>
    <n v="9"/>
  </r>
  <r>
    <n v="9661"/>
    <s v="CA-2016-160717"/>
    <d v="2016-06-06T00:00:00"/>
    <d v="2016-06-11T00:00:00"/>
    <s v="Standard Class"/>
    <s v="ME-17320"/>
    <s v="Maria Etezadi"/>
    <s v="Home Office"/>
    <s v="United States"/>
    <x v="443"/>
    <x v="1"/>
    <n v="93101"/>
    <s v="West"/>
    <s v="TEC-PH-10001459"/>
    <s v="Technology"/>
    <s v="Phones"/>
    <s v="Samsung Galaxy Mega 6.3"/>
    <x v="6013"/>
    <n v="9"/>
    <n v="0.2"/>
    <n v="226.79460000000006"/>
  </r>
  <r>
    <n v="9662"/>
    <s v="CA-2016-160717"/>
    <d v="2016-06-06T00:00:00"/>
    <d v="2016-06-11T00:00:00"/>
    <s v="Standard Class"/>
    <s v="ME-17320"/>
    <s v="Maria Etezadi"/>
    <s v="Home Office"/>
    <s v="United States"/>
    <x v="443"/>
    <x v="1"/>
    <n v="93101"/>
    <s v="West"/>
    <s v="TEC-AC-10002134"/>
    <s v="Technology"/>
    <s v="Accessories"/>
    <s v="Rosewill 107 Normal Keys USB Wired Standard Keyboard"/>
    <x v="1165"/>
    <n v="2"/>
    <n v="0"/>
    <n v="3.7744"/>
  </r>
  <r>
    <n v="9663"/>
    <s v="CA-2016-160717"/>
    <d v="2016-06-06T00:00:00"/>
    <d v="2016-06-11T00:00:00"/>
    <s v="Standard Class"/>
    <s v="ME-17320"/>
    <s v="Maria Etezadi"/>
    <s v="Home Office"/>
    <s v="United States"/>
    <x v="443"/>
    <x v="1"/>
    <n v="93101"/>
    <s v="West"/>
    <s v="TEC-PH-10001760"/>
    <s v="Technology"/>
    <s v="Phones"/>
    <s v="Bose SoundLink Bluetooth Speaker"/>
    <x v="6014"/>
    <n v="3"/>
    <n v="0.2"/>
    <n v="161.19000000000003"/>
  </r>
  <r>
    <n v="9664"/>
    <s v="CA-2017-132619"/>
    <d v="2017-08-31T00:00:00"/>
    <d v="2017-09-05T00:00:00"/>
    <s v="Standard Class"/>
    <s v="MS-17770"/>
    <s v="Maxwell Schwartz"/>
    <s v="Consumer"/>
    <s v="United States"/>
    <x v="8"/>
    <x v="1"/>
    <n v="94109"/>
    <s v="West"/>
    <s v="OFF-ST-10001511"/>
    <s v="Office Supplies"/>
    <s v="Storage"/>
    <s v="Space Solutions Commercial Steel Shelving"/>
    <x v="2714"/>
    <n v="3"/>
    <n v="0"/>
    <n v="9.6974999999999838"/>
  </r>
  <r>
    <n v="9665"/>
    <s v="US-2015-120957"/>
    <d v="2015-12-07T00:00:00"/>
    <d v="2015-12-07T00:00:00"/>
    <s v="Same Day"/>
    <s v="KH-16690"/>
    <s v="Kristen Hastings"/>
    <s v="Corporate"/>
    <s v="United States"/>
    <x v="169"/>
    <x v="1"/>
    <n v="92503"/>
    <s v="West"/>
    <s v="OFF-PA-10003953"/>
    <s v="Office Supplies"/>
    <s v="Paper"/>
    <s v="Xerox 218"/>
    <x v="91"/>
    <n v="2"/>
    <n v="0"/>
    <n v="6.2208000000000006"/>
  </r>
  <r>
    <n v="9666"/>
    <s v="CA-2017-157448"/>
    <d v="2017-11-16T00:00:00"/>
    <d v="2017-11-20T00:00:00"/>
    <s v="Standard Class"/>
    <s v="LC-16885"/>
    <s v="Lena Creighton"/>
    <s v="Consumer"/>
    <s v="United States"/>
    <x v="1"/>
    <x v="1"/>
    <n v="90049"/>
    <s v="West"/>
    <s v="FUR-FU-10003268"/>
    <s v="Furniture"/>
    <s v="Furnishings"/>
    <s v="Eldon Radial Chair Mat for Low to Medium Pile Carpets"/>
    <x v="5001"/>
    <n v="3"/>
    <n v="0"/>
    <n v="23.987999999999996"/>
  </r>
  <r>
    <n v="9667"/>
    <s v="CA-2017-157448"/>
    <d v="2017-11-16T00:00:00"/>
    <d v="2017-11-20T00:00:00"/>
    <s v="Standard Class"/>
    <s v="LC-16885"/>
    <s v="Lena Creighton"/>
    <s v="Consumer"/>
    <s v="United States"/>
    <x v="1"/>
    <x v="1"/>
    <n v="90049"/>
    <s v="West"/>
    <s v="FUR-FU-10001847"/>
    <s v="Furniture"/>
    <s v="Furnishings"/>
    <s v="Eldon Image Series Black Desk Accessories"/>
    <x v="2162"/>
    <n v="3"/>
    <n v="0"/>
    <n v="4.4711999999999996"/>
  </r>
  <r>
    <n v="9668"/>
    <s v="CA-2016-126270"/>
    <d v="2016-04-23T00:00:00"/>
    <d v="2016-04-27T00:00:00"/>
    <s v="Standard Class"/>
    <s v="AF-10870"/>
    <s v="Art Ferguson"/>
    <s v="Consumer"/>
    <s v="United States"/>
    <x v="526"/>
    <x v="1"/>
    <n v="92672"/>
    <s v="West"/>
    <s v="OFF-BI-10002764"/>
    <s v="Office Supplies"/>
    <s v="Binders"/>
    <s v="Recycled Pressboard Report Cover with Reinforced Top Hinge"/>
    <x v="2314"/>
    <n v="7"/>
    <n v="0.2"/>
    <n v="6.5569000000000006"/>
  </r>
  <r>
    <n v="9669"/>
    <s v="CA-2016-126270"/>
    <d v="2016-04-23T00:00:00"/>
    <d v="2016-04-27T00:00:00"/>
    <s v="Standard Class"/>
    <s v="AF-10870"/>
    <s v="Art Ferguson"/>
    <s v="Consumer"/>
    <s v="United States"/>
    <x v="526"/>
    <x v="1"/>
    <n v="92672"/>
    <s v="West"/>
    <s v="OFF-EN-10004386"/>
    <s v="Office Supplies"/>
    <s v="Envelopes"/>
    <s v="Recycled Interoffice Envelopes with String and Button Closure, 10 x 13"/>
    <x v="2941"/>
    <n v="3"/>
    <n v="0"/>
    <n v="35.984999999999999"/>
  </r>
  <r>
    <n v="9670"/>
    <s v="CA-2017-145275"/>
    <d v="2017-04-02T00:00:00"/>
    <d v="2017-04-06T00:00:00"/>
    <s v="Standard Class"/>
    <s v="AH-10465"/>
    <s v="Amy Hunt"/>
    <s v="Consumer"/>
    <s v="United States"/>
    <x v="27"/>
    <x v="19"/>
    <n v="35601"/>
    <s v="South"/>
    <s v="OFF-LA-10001569"/>
    <s v="Office Supplies"/>
    <s v="Labels"/>
    <s v="Avery 499"/>
    <x v="1830"/>
    <n v="3"/>
    <n v="0"/>
    <n v="6.8723999999999998"/>
  </r>
  <r>
    <n v="9671"/>
    <s v="CA-2015-133396"/>
    <d v="2015-08-13T00:00:00"/>
    <d v="2015-08-15T00:00:00"/>
    <s v="First Class"/>
    <s v="GK-14620"/>
    <s v="Grace Kelly"/>
    <s v="Corporate"/>
    <s v="United States"/>
    <x v="247"/>
    <x v="3"/>
    <n v="27405"/>
    <s v="South"/>
    <s v="OFF-AR-10001446"/>
    <s v="Office Supplies"/>
    <s v="Art"/>
    <s v="Newell 309"/>
    <x v="6015"/>
    <n v="7"/>
    <n v="0.2"/>
    <n v="8.0849999999999973"/>
  </r>
  <r>
    <n v="9672"/>
    <s v="US-2017-140312"/>
    <d v="2017-11-13T00:00:00"/>
    <d v="2017-11-19T00:00:00"/>
    <s v="Standard Class"/>
    <s v="KL-16645"/>
    <s v="Ken Lonsdale"/>
    <s v="Consumer"/>
    <s v="United States"/>
    <x v="65"/>
    <x v="1"/>
    <n v="94568"/>
    <s v="West"/>
    <s v="TEC-PH-10003442"/>
    <s v="Technology"/>
    <s v="Phones"/>
    <s v="Samsung Replacement EH64AVFWE Premium Headset"/>
    <x v="1114"/>
    <n v="5"/>
    <n v="0.2"/>
    <n v="1.375"/>
  </r>
  <r>
    <n v="9673"/>
    <s v="CA-2016-114867"/>
    <d v="2016-12-23T00:00:00"/>
    <d v="2016-12-28T00:00:00"/>
    <s v="Standard Class"/>
    <s v="FM-14290"/>
    <s v="Frank Merwin"/>
    <s v="Home Office"/>
    <s v="United States"/>
    <x v="10"/>
    <x v="9"/>
    <n v="19143"/>
    <s v="East"/>
    <s v="OFF-PA-10000477"/>
    <s v="Office Supplies"/>
    <s v="Paper"/>
    <s v="Xerox 1952"/>
    <x v="892"/>
    <n v="2"/>
    <n v="0.2"/>
    <n v="2.6892000000000005"/>
  </r>
  <r>
    <n v="9674"/>
    <s v="CA-2016-114867"/>
    <d v="2016-12-23T00:00:00"/>
    <d v="2016-12-28T00:00:00"/>
    <s v="Standard Class"/>
    <s v="FM-14290"/>
    <s v="Frank Merwin"/>
    <s v="Home Office"/>
    <s v="United States"/>
    <x v="10"/>
    <x v="9"/>
    <n v="19143"/>
    <s v="East"/>
    <s v="TEC-PH-10002645"/>
    <s v="Technology"/>
    <s v="Phones"/>
    <s v="LG G2"/>
    <x v="6016"/>
    <n v="5"/>
    <n v="0.4"/>
    <n v="-374.99250000000006"/>
  </r>
  <r>
    <n v="9675"/>
    <s v="US-2014-164644"/>
    <d v="2014-07-22T00:00:00"/>
    <d v="2014-07-24T00:00:00"/>
    <s v="Second Class"/>
    <s v="JL-15850"/>
    <s v="John Lucas"/>
    <s v="Consumer"/>
    <s v="United States"/>
    <x v="12"/>
    <x v="5"/>
    <n v="77095"/>
    <s v="Central"/>
    <s v="OFF-ST-10003123"/>
    <s v="Office Supplies"/>
    <s v="Storage"/>
    <s v="Fellowes Bases and Tops For Staxonsteel/High-Stak Systems"/>
    <x v="6017"/>
    <n v="1"/>
    <n v="0.2"/>
    <n v="1.331599999999999"/>
  </r>
  <r>
    <n v="9676"/>
    <s v="CA-2016-137393"/>
    <d v="2016-05-06T00:00:00"/>
    <d v="2016-05-10T00:00:00"/>
    <s v="Standard Class"/>
    <s v="GM-14500"/>
    <s v="Gene McClure"/>
    <s v="Consumer"/>
    <s v="United States"/>
    <x v="329"/>
    <x v="1"/>
    <n v="93309"/>
    <s v="West"/>
    <s v="FUR-FU-10001617"/>
    <s v="Furniture"/>
    <s v="Furnishings"/>
    <s v="Executive Impressions 8-1/2&quot; Career Panel/Partition Cubicle Clock"/>
    <x v="2416"/>
    <n v="4"/>
    <n v="0"/>
    <n v="14.143999999999998"/>
  </r>
  <r>
    <n v="9677"/>
    <s v="US-2014-120175"/>
    <d v="2014-11-28T00:00:00"/>
    <d v="2014-12-03T00:00:00"/>
    <s v="Standard Class"/>
    <s v="MC-17635"/>
    <s v="Matthew Clasen"/>
    <s v="Corporate"/>
    <s v="United States"/>
    <x v="102"/>
    <x v="14"/>
    <n v="47374"/>
    <s v="Central"/>
    <s v="OFF-EN-10003862"/>
    <s v="Office Supplies"/>
    <s v="Envelopes"/>
    <s v="Laser &amp; Ink Jet Business Envelopes"/>
    <x v="6018"/>
    <n v="6"/>
    <n v="0"/>
    <n v="29.449199999999998"/>
  </r>
  <r>
    <n v="9678"/>
    <s v="CA-2016-144785"/>
    <d v="2016-04-18T00:00:00"/>
    <d v="2016-04-23T00:00:00"/>
    <s v="Standard Class"/>
    <s v="CS-12490"/>
    <s v="Cindy Schnelling"/>
    <s v="Corporate"/>
    <s v="United States"/>
    <x v="20"/>
    <x v="15"/>
    <n v="10009"/>
    <s v="East"/>
    <s v="OFF-AR-10001573"/>
    <s v="Office Supplies"/>
    <s v="Art"/>
    <s v="American Pencil"/>
    <x v="4562"/>
    <n v="3"/>
    <n v="0"/>
    <n v="2.027099999999999"/>
  </r>
  <r>
    <n v="9679"/>
    <s v="CA-2016-144785"/>
    <d v="2016-04-18T00:00:00"/>
    <d v="2016-04-23T00:00:00"/>
    <s v="Standard Class"/>
    <s v="CS-12490"/>
    <s v="Cindy Schnelling"/>
    <s v="Corporate"/>
    <s v="United States"/>
    <x v="20"/>
    <x v="15"/>
    <n v="10009"/>
    <s v="East"/>
    <s v="OFF-SU-10004290"/>
    <s v="Office Supplies"/>
    <s v="Supplies"/>
    <s v="Acme Design Line 8&quot; Stainless Steel Bent Scissors w/Champagne Handles, 3-1/8&quot; Cut"/>
    <x v="6019"/>
    <n v="1"/>
    <n v="0"/>
    <n v="1.8468"/>
  </r>
  <r>
    <n v="9680"/>
    <s v="CA-2015-130113"/>
    <d v="2015-12-27T00:00:00"/>
    <d v="2015-12-31T00:00:00"/>
    <s v="Standard Class"/>
    <s v="AH-10030"/>
    <s v="Aaron Hawkins"/>
    <s v="Corporate"/>
    <s v="United States"/>
    <x v="8"/>
    <x v="1"/>
    <n v="94122"/>
    <s v="West"/>
    <s v="OFF-ST-10000046"/>
    <s v="Office Supplies"/>
    <s v="Storage"/>
    <s v="Fellowes Super Stor/Drawer Files"/>
    <x v="2144"/>
    <n v="2"/>
    <n v="0"/>
    <n v="61.38900000000001"/>
  </r>
  <r>
    <n v="9681"/>
    <s v="CA-2015-130113"/>
    <d v="2015-12-27T00:00:00"/>
    <d v="2015-12-31T00:00:00"/>
    <s v="Standard Class"/>
    <s v="AH-10030"/>
    <s v="Aaron Hawkins"/>
    <s v="Corporate"/>
    <s v="United States"/>
    <x v="8"/>
    <x v="1"/>
    <n v="94122"/>
    <s v="West"/>
    <s v="TEC-PH-10003505"/>
    <s v="Technology"/>
    <s v="Phones"/>
    <s v="Geemarc AmpliPOWER60"/>
    <x v="6020"/>
    <n v="9"/>
    <n v="0.2"/>
    <n v="75.167999999999921"/>
  </r>
  <r>
    <n v="9682"/>
    <s v="CA-2017-122770"/>
    <d v="2017-12-13T00:00:00"/>
    <d v="2017-12-18T00:00:00"/>
    <s v="Standard Class"/>
    <s v="EP-13915"/>
    <s v="Emily Phan"/>
    <s v="Consumer"/>
    <s v="United States"/>
    <x v="8"/>
    <x v="1"/>
    <n v="94122"/>
    <s v="West"/>
    <s v="OFF-LA-10004559"/>
    <s v="Office Supplies"/>
    <s v="Labels"/>
    <s v="Avery 49"/>
    <x v="880"/>
    <n v="3"/>
    <n v="0"/>
    <n v="4.2336"/>
  </r>
  <r>
    <n v="9683"/>
    <s v="CA-2017-122770"/>
    <d v="2017-12-13T00:00:00"/>
    <d v="2017-12-18T00:00:00"/>
    <s v="Standard Class"/>
    <s v="EP-13915"/>
    <s v="Emily Phan"/>
    <s v="Consumer"/>
    <s v="United States"/>
    <x v="8"/>
    <x v="1"/>
    <n v="94122"/>
    <s v="West"/>
    <s v="OFF-PA-10003172"/>
    <s v="Office Supplies"/>
    <s v="Paper"/>
    <s v="Xerox 1996"/>
    <x v="789"/>
    <n v="6"/>
    <n v="0"/>
    <n v="18.662400000000002"/>
  </r>
  <r>
    <n v="9684"/>
    <s v="CA-2017-122770"/>
    <d v="2017-12-13T00:00:00"/>
    <d v="2017-12-18T00:00:00"/>
    <s v="Standard Class"/>
    <s v="EP-13915"/>
    <s v="Emily Phan"/>
    <s v="Consumer"/>
    <s v="United States"/>
    <x v="8"/>
    <x v="1"/>
    <n v="94122"/>
    <s v="West"/>
    <s v="FUR-FU-10001473"/>
    <s v="Furniture"/>
    <s v="Furnishings"/>
    <s v="Eldon Executive Woodline II Desk Accessories, Mahogany"/>
    <x v="6021"/>
    <n v="8"/>
    <n v="0"/>
    <n v="54.280799999999999"/>
  </r>
  <r>
    <n v="9685"/>
    <s v="CA-2017-122770"/>
    <d v="2017-12-13T00:00:00"/>
    <d v="2017-12-18T00:00:00"/>
    <s v="Standard Class"/>
    <s v="EP-13915"/>
    <s v="Emily Phan"/>
    <s v="Consumer"/>
    <s v="United States"/>
    <x v="8"/>
    <x v="1"/>
    <n v="94122"/>
    <s v="West"/>
    <s v="OFF-PA-10000232"/>
    <s v="Office Supplies"/>
    <s v="Paper"/>
    <s v="Xerox 1975"/>
    <x v="91"/>
    <n v="2"/>
    <n v="0"/>
    <n v="6.3504000000000005"/>
  </r>
  <r>
    <n v="9686"/>
    <s v="CA-2017-118668"/>
    <d v="2017-01-02T00:00:00"/>
    <d v="2017-01-04T00:00:00"/>
    <s v="Second Class"/>
    <s v="FW-14395"/>
    <s v="Fred Wasserman"/>
    <s v="Corporate"/>
    <s v="United States"/>
    <x v="1"/>
    <x v="1"/>
    <n v="90032"/>
    <s v="West"/>
    <s v="TEC-AC-10000682"/>
    <s v="Technology"/>
    <s v="Accessories"/>
    <s v="Kensington K72356US Mouse-in-a-Box USB Desktop Mouse"/>
    <x v="6022"/>
    <n v="1"/>
    <n v="0"/>
    <n v="5.8064999999999998"/>
  </r>
  <r>
    <n v="9687"/>
    <s v="CA-2017-116498"/>
    <d v="2017-05-30T00:00:00"/>
    <d v="2017-06-03T00:00:00"/>
    <s v="Standard Class"/>
    <s v="KA-16525"/>
    <s v="Kelly Andreada"/>
    <s v="Consumer"/>
    <s v="United States"/>
    <x v="70"/>
    <x v="1"/>
    <n v="92037"/>
    <s v="West"/>
    <s v="OFF-AR-10003405"/>
    <s v="Office Supplies"/>
    <s v="Art"/>
    <s v="Dixon My First Ticonderoga Pencil, #2"/>
    <x v="1863"/>
    <n v="6"/>
    <n v="0"/>
    <n v="10.178999999999997"/>
  </r>
  <r>
    <n v="9688"/>
    <s v="US-2017-130603"/>
    <d v="2017-09-30T00:00:00"/>
    <d v="2017-10-06T00:00:00"/>
    <s v="Standard Class"/>
    <s v="SC-20050"/>
    <s v="Sample Company A"/>
    <s v="Home Office"/>
    <s v="United States"/>
    <x v="81"/>
    <x v="5"/>
    <n v="76017"/>
    <s v="Central"/>
    <s v="OFF-BI-10000301"/>
    <s v="Office Supplies"/>
    <s v="Binders"/>
    <s v="GBC Instant Report Kit"/>
    <x v="6023"/>
    <n v="9"/>
    <n v="0.8"/>
    <n v="-17.469000000000005"/>
  </r>
  <r>
    <n v="9689"/>
    <s v="US-2017-135986"/>
    <d v="2017-06-20T00:00:00"/>
    <d v="2017-06-27T00:00:00"/>
    <s v="Standard Class"/>
    <s v="PG-18895"/>
    <s v="Paul Gonzalez"/>
    <s v="Consumer"/>
    <s v="United States"/>
    <x v="102"/>
    <x v="17"/>
    <n v="23223"/>
    <s v="South"/>
    <s v="OFF-PA-10001534"/>
    <s v="Office Supplies"/>
    <s v="Paper"/>
    <s v="Xerox 230"/>
    <x v="56"/>
    <n v="5"/>
    <n v="0"/>
    <n v="15.552000000000001"/>
  </r>
  <r>
    <n v="9690"/>
    <s v="US-2017-135986"/>
    <d v="2017-06-20T00:00:00"/>
    <d v="2017-06-27T00:00:00"/>
    <s v="Standard Class"/>
    <s v="PG-18895"/>
    <s v="Paul Gonzalez"/>
    <s v="Consumer"/>
    <s v="United States"/>
    <x v="102"/>
    <x v="17"/>
    <n v="23223"/>
    <s v="South"/>
    <s v="TEC-PH-10003691"/>
    <s v="Technology"/>
    <s v="Phones"/>
    <s v="BlackBerry Q10"/>
    <x v="178"/>
    <n v="4"/>
    <n v="0"/>
    <n v="125.99000000000001"/>
  </r>
  <r>
    <n v="9691"/>
    <s v="CA-2017-140536"/>
    <d v="2017-04-04T00:00:00"/>
    <d v="2017-04-05T00:00:00"/>
    <s v="First Class"/>
    <s v="TA-21385"/>
    <s v="Tom Ashbrook"/>
    <s v="Home Office"/>
    <s v="United States"/>
    <x v="20"/>
    <x v="15"/>
    <n v="10035"/>
    <s v="East"/>
    <s v="OFF-AR-10001545"/>
    <s v="Office Supplies"/>
    <s v="Art"/>
    <s v="Newell 326"/>
    <x v="991"/>
    <n v="4"/>
    <n v="0"/>
    <n v="2.0415999999999999"/>
  </r>
  <r>
    <n v="9692"/>
    <s v="CA-2015-130183"/>
    <d v="2015-11-13T00:00:00"/>
    <d v="2015-11-17T00:00:00"/>
    <s v="Standard Class"/>
    <s v="PO-18850"/>
    <s v="Patrick O'Brill"/>
    <s v="Consumer"/>
    <s v="United States"/>
    <x v="12"/>
    <x v="5"/>
    <n v="77041"/>
    <s v="Central"/>
    <s v="FUR-BO-10001811"/>
    <s v="Furniture"/>
    <s v="Bookcases"/>
    <s v="Atlantic Metals Mobile 5-Shelf Bookcases, Custom Colors"/>
    <x v="6024"/>
    <n v="3"/>
    <n v="0.32"/>
    <n v="-18.058800000000076"/>
  </r>
  <r>
    <n v="9693"/>
    <s v="CA-2015-107902"/>
    <d v="2015-08-28T00:00:00"/>
    <d v="2015-09-02T00:00:00"/>
    <s v="Standard Class"/>
    <s v="SM-20950"/>
    <s v="Suzanne McNair"/>
    <s v="Corporate"/>
    <s v="United States"/>
    <x v="54"/>
    <x v="29"/>
    <n v="6824"/>
    <s v="East"/>
    <s v="OFF-ST-10001837"/>
    <s v="Office Supplies"/>
    <s v="Storage"/>
    <s v="SAFCO Mobile Desk Side File, Wire Frame"/>
    <x v="6025"/>
    <n v="11"/>
    <n v="0"/>
    <n v="122.2936"/>
  </r>
  <r>
    <n v="9694"/>
    <s v="CA-2017-130148"/>
    <d v="2017-09-24T00:00:00"/>
    <d v="2017-09-28T00:00:00"/>
    <s v="Second Class"/>
    <s v="NK-18490"/>
    <s v="Neil Knudson"/>
    <s v="Home Office"/>
    <s v="United States"/>
    <x v="8"/>
    <x v="1"/>
    <n v="94110"/>
    <s v="West"/>
    <s v="OFF-PA-10000551"/>
    <s v="Office Supplies"/>
    <s v="Paper"/>
    <s v="Array Memo Cubes"/>
    <x v="4747"/>
    <n v="6"/>
    <n v="0"/>
    <n v="15.229199999999999"/>
  </r>
  <r>
    <n v="9695"/>
    <s v="CA-2017-130148"/>
    <d v="2017-09-24T00:00:00"/>
    <d v="2017-09-28T00:00:00"/>
    <s v="Second Class"/>
    <s v="NK-18490"/>
    <s v="Neil Knudson"/>
    <s v="Home Office"/>
    <s v="United States"/>
    <x v="8"/>
    <x v="1"/>
    <n v="94110"/>
    <s v="West"/>
    <s v="OFF-SU-10001574"/>
    <s v="Office Supplies"/>
    <s v="Supplies"/>
    <s v="Acme Value Line Scissors"/>
    <x v="549"/>
    <n v="2"/>
    <n v="0"/>
    <n v="2.1899999999999995"/>
  </r>
  <r>
    <n v="9696"/>
    <s v="US-2016-151260"/>
    <d v="2016-12-11T00:00:00"/>
    <d v="2016-12-14T00:00:00"/>
    <s v="First Class"/>
    <s v="SC-20695"/>
    <s v="Steve Chapman"/>
    <s v="Corporate"/>
    <s v="United States"/>
    <x v="24"/>
    <x v="24"/>
    <n v="45503"/>
    <s v="East"/>
    <s v="OFF-AP-10002892"/>
    <s v="Office Supplies"/>
    <s v="Appliances"/>
    <s v="Belkin F5C206VTEL 6 Outlet Surge"/>
    <x v="6026"/>
    <n v="4"/>
    <n v="0.2"/>
    <n v="9.1919999999999931"/>
  </r>
  <r>
    <n v="9697"/>
    <s v="CA-2014-144281"/>
    <d v="2014-06-10T00:00:00"/>
    <d v="2014-06-15T00:00:00"/>
    <s v="Second Class"/>
    <s v="HK-14890"/>
    <s v="Heather Kirkland"/>
    <s v="Corporate"/>
    <s v="United States"/>
    <x v="66"/>
    <x v="12"/>
    <n v="48234"/>
    <s v="Central"/>
    <s v="OFF-LA-10003930"/>
    <s v="Office Supplies"/>
    <s v="Labels"/>
    <s v="Dot Matrix Printer Tape Reel Labels, White, 5000/Box"/>
    <x v="4712"/>
    <n v="5"/>
    <n v="0"/>
    <n v="240.8595"/>
  </r>
  <r>
    <n v="9698"/>
    <s v="CA-2016-122511"/>
    <d v="2016-03-11T00:00:00"/>
    <d v="2016-03-11T00:00:00"/>
    <s v="Same Day"/>
    <s v="BT-11485"/>
    <s v="Brad Thomas"/>
    <s v="Home Office"/>
    <s v="United States"/>
    <x v="10"/>
    <x v="9"/>
    <n v="19140"/>
    <s v="East"/>
    <s v="FUR-FU-10001037"/>
    <s v="Furniture"/>
    <s v="Furnishings"/>
    <s v="DAX Charcoal/Nickel-Tone Document Frame, 5 x 7"/>
    <x v="6027"/>
    <n v="4"/>
    <n v="0.2"/>
    <n v="9.48"/>
  </r>
  <r>
    <n v="9699"/>
    <s v="CA-2017-154116"/>
    <d v="2017-12-15T00:00:00"/>
    <d v="2017-12-19T00:00:00"/>
    <s v="Standard Class"/>
    <s v="KM-16660"/>
    <s v="Khloe Miller"/>
    <s v="Consumer"/>
    <s v="United States"/>
    <x v="75"/>
    <x v="1"/>
    <n v="90301"/>
    <s v="West"/>
    <s v="OFF-PA-10004569"/>
    <s v="Office Supplies"/>
    <s v="Paper"/>
    <s v="Wirebound Message Books, Two 4 1/4&quot; x 5&quot; Forms per Page"/>
    <x v="4861"/>
    <n v="3"/>
    <n v="0"/>
    <n v="10.7301"/>
  </r>
  <r>
    <n v="9700"/>
    <s v="CA-2017-154116"/>
    <d v="2017-12-15T00:00:00"/>
    <d v="2017-12-19T00:00:00"/>
    <s v="Standard Class"/>
    <s v="KM-16660"/>
    <s v="Khloe Miller"/>
    <s v="Consumer"/>
    <s v="United States"/>
    <x v="75"/>
    <x v="1"/>
    <n v="90301"/>
    <s v="West"/>
    <s v="OFF-AP-10000027"/>
    <s v="Office Supplies"/>
    <s v="Appliances"/>
    <s v="Hoover Commercial SteamVac"/>
    <x v="3287"/>
    <n v="4"/>
    <n v="0"/>
    <n v="16.295999999999999"/>
  </r>
  <r>
    <n v="9701"/>
    <s v="CA-2017-154116"/>
    <d v="2017-12-15T00:00:00"/>
    <d v="2017-12-19T00:00:00"/>
    <s v="Standard Class"/>
    <s v="KM-16660"/>
    <s v="Khloe Miller"/>
    <s v="Consumer"/>
    <s v="United States"/>
    <x v="75"/>
    <x v="1"/>
    <n v="90301"/>
    <s v="West"/>
    <s v="TEC-PH-10000675"/>
    <s v="Technology"/>
    <s v="Phones"/>
    <s v="Panasonic KX TS3282B Corded phone"/>
    <x v="2103"/>
    <n v="3"/>
    <n v="0.2"/>
    <n v="14.758199999999995"/>
  </r>
  <r>
    <n v="9702"/>
    <s v="CA-2016-105291"/>
    <d v="2016-10-30T00:00:00"/>
    <d v="2016-11-04T00:00:00"/>
    <s v="Standard Class"/>
    <s v="SP-20920"/>
    <s v="Susan Pistek"/>
    <s v="Consumer"/>
    <s v="United States"/>
    <x v="527"/>
    <x v="1"/>
    <n v="93405"/>
    <s v="West"/>
    <s v="OFF-FA-10003059"/>
    <s v="Office Supplies"/>
    <s v="Fasteners"/>
    <s v="Assorted Color Push Pins"/>
    <x v="3657"/>
    <n v="2"/>
    <n v="0"/>
    <n v="1.1945999999999999"/>
  </r>
  <r>
    <n v="9703"/>
    <s v="CA-2017-147032"/>
    <d v="2017-07-31T00:00:00"/>
    <d v="2017-08-04T00:00:00"/>
    <s v="Standard Class"/>
    <s v="LB-16795"/>
    <s v="Laurel Beltran"/>
    <s v="Home Office"/>
    <s v="United States"/>
    <x v="40"/>
    <x v="13"/>
    <n v="19805"/>
    <s v="East"/>
    <s v="OFF-PA-10003256"/>
    <s v="Office Supplies"/>
    <s v="Paper"/>
    <s v="Avery Personal Creations Heavyweight Cards"/>
    <x v="1042"/>
    <n v="1"/>
    <n v="0"/>
    <n v="5.5391999999999992"/>
  </r>
  <r>
    <n v="9704"/>
    <s v="CA-2017-147032"/>
    <d v="2017-07-31T00:00:00"/>
    <d v="2017-08-04T00:00:00"/>
    <s v="Standard Class"/>
    <s v="LB-16795"/>
    <s v="Laurel Beltran"/>
    <s v="Home Office"/>
    <s v="United States"/>
    <x v="40"/>
    <x v="13"/>
    <n v="19805"/>
    <s v="East"/>
    <s v="OFF-BI-10003656"/>
    <s v="Office Supplies"/>
    <s v="Binders"/>
    <s v="Fellowes PB200 Plastic Comb Binding Machine"/>
    <x v="6028"/>
    <n v="5"/>
    <n v="0"/>
    <n v="390.97699999999998"/>
  </r>
  <r>
    <n v="9705"/>
    <s v="CA-2017-147032"/>
    <d v="2017-07-31T00:00:00"/>
    <d v="2017-08-04T00:00:00"/>
    <s v="Standard Class"/>
    <s v="LB-16795"/>
    <s v="Laurel Beltran"/>
    <s v="Home Office"/>
    <s v="United States"/>
    <x v="40"/>
    <x v="13"/>
    <n v="19805"/>
    <s v="East"/>
    <s v="OFF-BI-10002897"/>
    <s v="Office Supplies"/>
    <s v="Binders"/>
    <s v="Black Avery Memo-Size 3-Ring Binder, 5 1/2&quot; x 8 1/2&quot;"/>
    <x v="6029"/>
    <n v="3"/>
    <n v="0"/>
    <n v="5.3948999999999998"/>
  </r>
  <r>
    <n v="9706"/>
    <s v="CA-2017-125990"/>
    <d v="2017-10-19T00:00:00"/>
    <d v="2017-10-23T00:00:00"/>
    <s v="Standard Class"/>
    <s v="JS-16030"/>
    <s v="Joy Smith"/>
    <s v="Consumer"/>
    <s v="United States"/>
    <x v="8"/>
    <x v="1"/>
    <n v="94122"/>
    <s v="West"/>
    <s v="OFF-BI-10004826"/>
    <s v="Office Supplies"/>
    <s v="Binders"/>
    <s v="JM Magazine Binder"/>
    <x v="5524"/>
    <n v="3"/>
    <n v="0.2"/>
    <n v="13.868400000000001"/>
  </r>
  <r>
    <n v="9707"/>
    <s v="CA-2016-161746"/>
    <d v="2016-10-21T00:00:00"/>
    <d v="2016-10-27T00:00:00"/>
    <s v="Standard Class"/>
    <s v="CS-11950"/>
    <s v="Carlos Soltero"/>
    <s v="Consumer"/>
    <s v="United States"/>
    <x v="1"/>
    <x v="1"/>
    <n v="90045"/>
    <s v="West"/>
    <s v="FUR-CH-10004626"/>
    <s v="Furniture"/>
    <s v="Chairs"/>
    <s v="Office Star Flex Back Scooter Chair with Aluminum Finish Frame"/>
    <x v="6030"/>
    <n v="3"/>
    <n v="0.2"/>
    <n v="12.106799999999993"/>
  </r>
  <r>
    <n v="9708"/>
    <s v="CA-2016-161746"/>
    <d v="2016-10-21T00:00:00"/>
    <d v="2016-10-27T00:00:00"/>
    <s v="Standard Class"/>
    <s v="CS-11950"/>
    <s v="Carlos Soltero"/>
    <s v="Consumer"/>
    <s v="United States"/>
    <x v="1"/>
    <x v="1"/>
    <n v="90045"/>
    <s v="West"/>
    <s v="OFF-AR-10000390"/>
    <s v="Office Supplies"/>
    <s v="Art"/>
    <s v="Newell Chalk Holder"/>
    <x v="714"/>
    <n v="3"/>
    <n v="0"/>
    <n v="5.6993999999999998"/>
  </r>
  <r>
    <n v="9709"/>
    <s v="CA-2016-161746"/>
    <d v="2016-10-21T00:00:00"/>
    <d v="2016-10-27T00:00:00"/>
    <s v="Standard Class"/>
    <s v="CS-11950"/>
    <s v="Carlos Soltero"/>
    <s v="Consumer"/>
    <s v="United States"/>
    <x v="1"/>
    <x v="1"/>
    <n v="90045"/>
    <s v="West"/>
    <s v="FUR-FU-10003731"/>
    <s v="Furniture"/>
    <s v="Furnishings"/>
    <s v="Eldon Expressions Wood and Plastic Desk Accessories, Oak"/>
    <x v="3002"/>
    <n v="2"/>
    <n v="0"/>
    <n v="5.5888000000000009"/>
  </r>
  <r>
    <n v="9710"/>
    <s v="CA-2016-161746"/>
    <d v="2016-10-21T00:00:00"/>
    <d v="2016-10-27T00:00:00"/>
    <s v="Standard Class"/>
    <s v="CS-11950"/>
    <s v="Carlos Soltero"/>
    <s v="Consumer"/>
    <s v="United States"/>
    <x v="1"/>
    <x v="1"/>
    <n v="90045"/>
    <s v="West"/>
    <s v="OFF-ST-10002743"/>
    <s v="Office Supplies"/>
    <s v="Storage"/>
    <s v="SAFCO Boltless Steel Shelving"/>
    <x v="448"/>
    <n v="3"/>
    <n v="0"/>
    <n v="3.4091999999999842"/>
  </r>
  <r>
    <n v="9711"/>
    <s v="CA-2014-114251"/>
    <d v="2014-11-05T00:00:00"/>
    <d v="2014-11-10T00:00:00"/>
    <s v="Standard Class"/>
    <s v="MD-17350"/>
    <s v="Maribeth Dona"/>
    <s v="Consumer"/>
    <s v="United States"/>
    <x v="10"/>
    <x v="9"/>
    <n v="19143"/>
    <s v="East"/>
    <s v="FUR-FU-10001468"/>
    <s v="Furniture"/>
    <s v="Furnishings"/>
    <s v="Tenex Antistatic Computer Chair Mats"/>
    <x v="6031"/>
    <n v="2"/>
    <n v="0.2"/>
    <n v="-34.196000000000026"/>
  </r>
  <r>
    <n v="9712"/>
    <s v="CA-2014-114251"/>
    <d v="2014-11-05T00:00:00"/>
    <d v="2014-11-10T00:00:00"/>
    <s v="Standard Class"/>
    <s v="MD-17350"/>
    <s v="Maribeth Dona"/>
    <s v="Consumer"/>
    <s v="United States"/>
    <x v="10"/>
    <x v="9"/>
    <n v="19143"/>
    <s v="East"/>
    <s v="OFF-BI-10003684"/>
    <s v="Office Supplies"/>
    <s v="Binders"/>
    <s v="Wilson Jones Legal Size Ring Binders"/>
    <x v="6032"/>
    <n v="2"/>
    <n v="0.7"/>
    <n v="-8.7959999999999958"/>
  </r>
  <r>
    <n v="9713"/>
    <s v="CA-2014-114251"/>
    <d v="2014-11-05T00:00:00"/>
    <d v="2014-11-10T00:00:00"/>
    <s v="Standard Class"/>
    <s v="MD-17350"/>
    <s v="Maribeth Dona"/>
    <s v="Consumer"/>
    <s v="United States"/>
    <x v="10"/>
    <x v="9"/>
    <n v="19143"/>
    <s v="East"/>
    <s v="OFF-ST-10003716"/>
    <s v="Office Supplies"/>
    <s v="Storage"/>
    <s v="Tennsco Double-Tier Lockers"/>
    <x v="6033"/>
    <n v="6"/>
    <n v="0.2"/>
    <n v="-94.508399999999995"/>
  </r>
  <r>
    <n v="9714"/>
    <s v="CA-2014-114251"/>
    <d v="2014-11-05T00:00:00"/>
    <d v="2014-11-10T00:00:00"/>
    <s v="Standard Class"/>
    <s v="MD-17350"/>
    <s v="Maribeth Dona"/>
    <s v="Consumer"/>
    <s v="United States"/>
    <x v="10"/>
    <x v="9"/>
    <n v="19143"/>
    <s v="East"/>
    <s v="TEC-AC-10001101"/>
    <s v="Technology"/>
    <s v="Accessories"/>
    <s v="Sony 16GB Class 10 Micro SDHC R40 Memory Card"/>
    <x v="5924"/>
    <n v="5"/>
    <n v="0.2"/>
    <n v="-6.4450000000000021"/>
  </r>
  <r>
    <n v="9715"/>
    <s v="CA-2014-114251"/>
    <d v="2014-11-05T00:00:00"/>
    <d v="2014-11-10T00:00:00"/>
    <s v="Standard Class"/>
    <s v="MD-17350"/>
    <s v="Maribeth Dona"/>
    <s v="Consumer"/>
    <s v="United States"/>
    <x v="10"/>
    <x v="9"/>
    <n v="19143"/>
    <s v="East"/>
    <s v="TEC-AC-10004864"/>
    <s v="Technology"/>
    <s v="Accessories"/>
    <s v="Memorex Micro Travel Drive 32 GB"/>
    <x v="2860"/>
    <n v="2"/>
    <n v="0.2"/>
    <n v="16.794600000000003"/>
  </r>
  <r>
    <n v="9716"/>
    <s v="CA-2016-116379"/>
    <d v="2016-11-07T00:00:00"/>
    <d v="2016-11-12T00:00:00"/>
    <s v="Standard Class"/>
    <s v="LD-17005"/>
    <s v="Lisa DeCherney"/>
    <s v="Consumer"/>
    <s v="United States"/>
    <x v="8"/>
    <x v="1"/>
    <n v="94122"/>
    <s v="West"/>
    <s v="OFF-BI-10001543"/>
    <s v="Office Supplies"/>
    <s v="Binders"/>
    <s v="GBC VeloBinder Manual Binding System"/>
    <x v="382"/>
    <n v="2"/>
    <n v="0.2"/>
    <n v="20.154400000000003"/>
  </r>
  <r>
    <n v="9717"/>
    <s v="US-2016-144477"/>
    <d v="2016-08-12T00:00:00"/>
    <d v="2016-08-14T00:00:00"/>
    <s v="Second Class"/>
    <s v="DB-13270"/>
    <s v="Deborah Brumfield"/>
    <s v="Home Office"/>
    <s v="United States"/>
    <x v="10"/>
    <x v="9"/>
    <n v="19134"/>
    <s v="East"/>
    <s v="OFF-AR-10000914"/>
    <s v="Office Supplies"/>
    <s v="Art"/>
    <s v="Boston 16765 Mini Stand Up Battery Pencil Sharpener"/>
    <x v="6034"/>
    <n v="4"/>
    <n v="0.2"/>
    <n v="2.7984000000000027"/>
  </r>
  <r>
    <n v="9718"/>
    <s v="CA-2016-108210"/>
    <d v="2016-05-30T00:00:00"/>
    <d v="2016-05-31T00:00:00"/>
    <s v="Same Day"/>
    <s v="AT-10735"/>
    <s v="Annie Thurman"/>
    <s v="Consumer"/>
    <s v="United States"/>
    <x v="12"/>
    <x v="5"/>
    <n v="77041"/>
    <s v="Central"/>
    <s v="TEC-PH-10002293"/>
    <s v="Technology"/>
    <s v="Phones"/>
    <s v="Anker 36W 4-Port USB Wall Charger Travel Power Adapter for iPhone 5s 5c 5"/>
    <x v="1105"/>
    <n v="5"/>
    <n v="0.2"/>
    <n v="7.9960000000000058"/>
  </r>
  <r>
    <n v="9719"/>
    <s v="CA-2016-108210"/>
    <d v="2016-05-30T00:00:00"/>
    <d v="2016-05-31T00:00:00"/>
    <s v="Same Day"/>
    <s v="AT-10735"/>
    <s v="Annie Thurman"/>
    <s v="Consumer"/>
    <s v="United States"/>
    <x v="12"/>
    <x v="5"/>
    <n v="77041"/>
    <s v="Central"/>
    <s v="TEC-AC-10000109"/>
    <s v="Technology"/>
    <s v="Accessories"/>
    <s v="Sony Micro Vault Click 16 GB USB 2.0 Flash Drive"/>
    <x v="1922"/>
    <n v="5"/>
    <n v="0.2"/>
    <n v="11.198000000000015"/>
  </r>
  <r>
    <n v="9720"/>
    <s v="CA-2017-166835"/>
    <d v="2017-11-12T00:00:00"/>
    <d v="2017-11-14T00:00:00"/>
    <s v="Second Class"/>
    <s v="DK-13375"/>
    <s v="Dennis Kane"/>
    <s v="Consumer"/>
    <s v="United States"/>
    <x v="152"/>
    <x v="9"/>
    <n v="17602"/>
    <s v="East"/>
    <s v="OFF-ST-10002574"/>
    <s v="Office Supplies"/>
    <s v="Storage"/>
    <s v="SAFCO Commercial Wire Shelving, Black"/>
    <x v="3167"/>
    <n v="2"/>
    <n v="0.2"/>
    <n v="-55.256"/>
  </r>
  <r>
    <n v="9721"/>
    <s v="CA-2016-119641"/>
    <d v="2016-09-22T00:00:00"/>
    <d v="2016-09-26T00:00:00"/>
    <s v="Standard Class"/>
    <s v="CS-12250"/>
    <s v="Chris Selesnick"/>
    <s v="Corporate"/>
    <s v="United States"/>
    <x v="124"/>
    <x v="6"/>
    <n v="54302"/>
    <s v="Central"/>
    <s v="FUR-FU-10002445"/>
    <s v="Furniture"/>
    <s v="Furnishings"/>
    <s v="DAX Two-Tone Rosewood/Black Document Frame, Desktop, 5 x 7"/>
    <x v="1651"/>
    <n v="2"/>
    <n v="0"/>
    <n v="7.5840000000000014"/>
  </r>
  <r>
    <n v="9722"/>
    <s v="CA-2016-105781"/>
    <d v="2016-02-16T00:00:00"/>
    <d v="2016-02-20T00:00:00"/>
    <s v="Standard Class"/>
    <s v="JF-15565"/>
    <s v="Jill Fjeld"/>
    <s v="Consumer"/>
    <s v="United States"/>
    <x v="20"/>
    <x v="15"/>
    <n v="10024"/>
    <s v="East"/>
    <s v="FUR-CH-10001802"/>
    <s v="Furniture"/>
    <s v="Chairs"/>
    <s v="Hon Every-Day Chair Series Swivel Task Chairs"/>
    <x v="6035"/>
    <n v="3"/>
    <n v="0.1"/>
    <n v="39.923399999999994"/>
  </r>
  <r>
    <n v="9723"/>
    <s v="CA-2016-105781"/>
    <d v="2016-02-16T00:00:00"/>
    <d v="2016-02-20T00:00:00"/>
    <s v="Standard Class"/>
    <s v="JF-15565"/>
    <s v="Jill Fjeld"/>
    <s v="Consumer"/>
    <s v="United States"/>
    <x v="20"/>
    <x v="15"/>
    <n v="10024"/>
    <s v="East"/>
    <s v="TEC-AC-10003628"/>
    <s v="Technology"/>
    <s v="Accessories"/>
    <s v="Logitech 910-002974 M325 Wireless Mouse for Web Scrolling"/>
    <x v="1324"/>
    <n v="3"/>
    <n v="0"/>
    <n v="39.586800000000011"/>
  </r>
  <r>
    <n v="9724"/>
    <s v="CA-2014-101364"/>
    <d v="2014-12-22T00:00:00"/>
    <d v="2014-12-26T00:00:00"/>
    <s v="Standard Class"/>
    <s v="TW-21025"/>
    <s v="Tamara Willingham"/>
    <s v="Home Office"/>
    <s v="United States"/>
    <x v="20"/>
    <x v="15"/>
    <n v="10011"/>
    <s v="East"/>
    <s v="OFF-BI-10003984"/>
    <s v="Office Supplies"/>
    <s v="Binders"/>
    <s v="Lock-Up Easel 'Spel-Binder'"/>
    <x v="6036"/>
    <n v="13"/>
    <n v="0.2"/>
    <n v="100.14029999999998"/>
  </r>
  <r>
    <n v="9725"/>
    <s v="CA-2015-117898"/>
    <d v="2015-12-05T00:00:00"/>
    <d v="2015-12-11T00:00:00"/>
    <s v="Standard Class"/>
    <s v="TB-21250"/>
    <s v="Tim Brockman"/>
    <s v="Consumer"/>
    <s v="United States"/>
    <x v="41"/>
    <x v="10"/>
    <n v="61701"/>
    <s v="Central"/>
    <s v="OFF-EN-10004459"/>
    <s v="Office Supplies"/>
    <s v="Envelopes"/>
    <s v="Security-Tint Envelopes"/>
    <x v="2096"/>
    <n v="2"/>
    <n v="0.2"/>
    <n v="4.4311999999999996"/>
  </r>
  <r>
    <n v="9726"/>
    <s v="CA-2017-142293"/>
    <d v="2017-09-17T00:00:00"/>
    <d v="2017-09-20T00:00:00"/>
    <s v="First Class"/>
    <s v="SC-20380"/>
    <s v="Shahid Collister"/>
    <s v="Consumer"/>
    <s v="United States"/>
    <x v="394"/>
    <x v="45"/>
    <n v="83704"/>
    <s v="West"/>
    <s v="TEC-AC-10001109"/>
    <s v="Technology"/>
    <s v="Accessories"/>
    <s v="Logitech Trackman Marble Mouse"/>
    <x v="1324"/>
    <n v="3"/>
    <n v="0"/>
    <n v="37.787400000000005"/>
  </r>
  <r>
    <n v="9727"/>
    <s v="CA-2017-167395"/>
    <d v="2017-12-02T00:00:00"/>
    <d v="2017-12-04T00:00:00"/>
    <s v="First Class"/>
    <s v="KM-16720"/>
    <s v="Kunst Miller"/>
    <s v="Consumer"/>
    <s v="United States"/>
    <x v="90"/>
    <x v="31"/>
    <n v="1852"/>
    <s v="East"/>
    <s v="OFF-AP-10001293"/>
    <s v="Office Supplies"/>
    <s v="Appliances"/>
    <s v="Belkin 8 Outlet Surge Protector"/>
    <x v="6037"/>
    <n v="7"/>
    <n v="0"/>
    <n v="80.320799999999991"/>
  </r>
  <r>
    <n v="9728"/>
    <s v="CA-2017-167395"/>
    <d v="2017-12-02T00:00:00"/>
    <d v="2017-12-04T00:00:00"/>
    <s v="First Class"/>
    <s v="KM-16720"/>
    <s v="Kunst Miller"/>
    <s v="Consumer"/>
    <s v="United States"/>
    <x v="90"/>
    <x v="31"/>
    <n v="1852"/>
    <s v="East"/>
    <s v="TEC-PH-10004977"/>
    <s v="Technology"/>
    <s v="Phones"/>
    <s v="GE 30524EE4"/>
    <x v="508"/>
    <n v="5"/>
    <n v="0"/>
    <n v="284.18549999999993"/>
  </r>
  <r>
    <n v="9729"/>
    <s v="CA-2017-167395"/>
    <d v="2017-12-02T00:00:00"/>
    <d v="2017-12-04T00:00:00"/>
    <s v="First Class"/>
    <s v="KM-16720"/>
    <s v="Kunst Miller"/>
    <s v="Consumer"/>
    <s v="United States"/>
    <x v="90"/>
    <x v="31"/>
    <n v="1852"/>
    <s v="East"/>
    <s v="OFF-SU-10001935"/>
    <s v="Office Supplies"/>
    <s v="Supplies"/>
    <s v="Staple remover"/>
    <x v="1009"/>
    <n v="2"/>
    <n v="0"/>
    <n v="0.17439999999999944"/>
  </r>
  <r>
    <n v="9730"/>
    <s v="CA-2014-111962"/>
    <d v="2014-09-29T00:00:00"/>
    <d v="2014-10-04T00:00:00"/>
    <s v="Standard Class"/>
    <s v="EB-14170"/>
    <s v="Evan Bailliet"/>
    <s v="Consumer"/>
    <s v="United States"/>
    <x v="4"/>
    <x v="4"/>
    <n v="98115"/>
    <s v="West"/>
    <s v="OFF-BI-10001308"/>
    <s v="Office Supplies"/>
    <s v="Binders"/>
    <s v="GBC Standard Plastic Binding Systems' Combs"/>
    <x v="3769"/>
    <n v="2"/>
    <n v="0.2"/>
    <n v="3.1399999999999988"/>
  </r>
  <r>
    <n v="9731"/>
    <s v="CA-2014-111962"/>
    <d v="2014-09-29T00:00:00"/>
    <d v="2014-10-04T00:00:00"/>
    <s v="Standard Class"/>
    <s v="EB-14170"/>
    <s v="Evan Bailliet"/>
    <s v="Consumer"/>
    <s v="United States"/>
    <x v="4"/>
    <x v="4"/>
    <n v="98115"/>
    <s v="West"/>
    <s v="OFF-ST-10000046"/>
    <s v="Office Supplies"/>
    <s v="Storage"/>
    <s v="Fellowes Super Stor/Drawer Files"/>
    <x v="6038"/>
    <n v="5"/>
    <n v="0"/>
    <n v="153.47250000000003"/>
  </r>
  <r>
    <n v="9732"/>
    <s v="CA-2017-124261"/>
    <d v="2017-11-14T00:00:00"/>
    <d v="2017-11-19T00:00:00"/>
    <s v="Standard Class"/>
    <s v="JE-15715"/>
    <s v="Joe Elijah"/>
    <s v="Consumer"/>
    <s v="United States"/>
    <x v="1"/>
    <x v="1"/>
    <n v="90049"/>
    <s v="West"/>
    <s v="OFF-AR-10003504"/>
    <s v="Office Supplies"/>
    <s v="Art"/>
    <s v="Newell 347"/>
    <x v="1369"/>
    <n v="8"/>
    <n v="0"/>
    <n v="9.9295999999999971"/>
  </r>
  <r>
    <n v="9733"/>
    <s v="CA-2014-114321"/>
    <d v="2014-08-20T00:00:00"/>
    <d v="2014-08-25T00:00:00"/>
    <s v="Standard Class"/>
    <s v="NC-18535"/>
    <s v="Nick Crebassa"/>
    <s v="Corporate"/>
    <s v="United States"/>
    <x v="409"/>
    <x v="17"/>
    <n v="23666"/>
    <s v="South"/>
    <s v="FUR-CH-10001797"/>
    <s v="Furniture"/>
    <s v="Chairs"/>
    <s v="Safco Chair Connectors, 6/Carton"/>
    <x v="6039"/>
    <n v="13"/>
    <n v="0"/>
    <n v="145.06959999999992"/>
  </r>
  <r>
    <n v="9734"/>
    <s v="CA-2014-114321"/>
    <d v="2014-08-20T00:00:00"/>
    <d v="2014-08-25T00:00:00"/>
    <s v="Standard Class"/>
    <s v="NC-18535"/>
    <s v="Nick Crebassa"/>
    <s v="Corporate"/>
    <s v="United States"/>
    <x v="409"/>
    <x v="17"/>
    <n v="23666"/>
    <s v="South"/>
    <s v="OFF-PA-10000246"/>
    <s v="Office Supplies"/>
    <s v="Paper"/>
    <s v="Riverleaf Stik-Withit Designer Note Cubes"/>
    <x v="6040"/>
    <n v="2"/>
    <n v="0"/>
    <n v="9.2552000000000003"/>
  </r>
  <r>
    <n v="9735"/>
    <s v="CA-2014-114321"/>
    <d v="2014-08-20T00:00:00"/>
    <d v="2014-08-25T00:00:00"/>
    <s v="Standard Class"/>
    <s v="NC-18535"/>
    <s v="Nick Crebassa"/>
    <s v="Corporate"/>
    <s v="United States"/>
    <x v="409"/>
    <x v="17"/>
    <n v="23666"/>
    <s v="South"/>
    <s v="OFF-BI-10001359"/>
    <s v="Office Supplies"/>
    <s v="Binders"/>
    <s v="GBC DocuBind TL300 Electric Binding System"/>
    <x v="6041"/>
    <n v="1"/>
    <n v="0"/>
    <n v="421.58529999999996"/>
  </r>
  <r>
    <n v="9736"/>
    <s v="CA-2014-128062"/>
    <d v="2014-11-19T00:00:00"/>
    <d v="2014-11-22T00:00:00"/>
    <s v="Second Class"/>
    <s v="AD-10180"/>
    <s v="Alan Dominguez"/>
    <s v="Home Office"/>
    <s v="United States"/>
    <x v="10"/>
    <x v="9"/>
    <n v="19134"/>
    <s v="East"/>
    <s v="OFF-PA-10001583"/>
    <s v="Office Supplies"/>
    <s v="Paper"/>
    <s v="1/4 Fold Party Design Invitations &amp; White Envelopes, 24 8-1/2&quot; X 11&quot; Cards, 25 Env./Pack"/>
    <x v="490"/>
    <n v="1"/>
    <n v="0.2"/>
    <n v="1.9844999999999995"/>
  </r>
  <r>
    <n v="9737"/>
    <s v="US-2015-100069"/>
    <d v="2015-06-29T00:00:00"/>
    <d v="2015-07-03T00:00:00"/>
    <s v="Standard Class"/>
    <s v="NF-18475"/>
    <s v="Neil Französisch"/>
    <s v="Home Office"/>
    <s v="United States"/>
    <x v="155"/>
    <x v="8"/>
    <n v="68104"/>
    <s v="Central"/>
    <s v="TEC-PH-10004667"/>
    <s v="Technology"/>
    <s v="Phones"/>
    <s v="Cisco 8x8 Inc. 6753i IP Business Phone System"/>
    <x v="3420"/>
    <n v="2"/>
    <n v="0"/>
    <n v="72.894599999999997"/>
  </r>
  <r>
    <n v="9738"/>
    <s v="CA-2017-129294"/>
    <d v="2017-03-16T00:00:00"/>
    <d v="2017-03-21T00:00:00"/>
    <s v="Standard Class"/>
    <s v="KD-16615"/>
    <s v="Ken Dana"/>
    <s v="Corporate"/>
    <s v="United States"/>
    <x v="1"/>
    <x v="1"/>
    <n v="90032"/>
    <s v="West"/>
    <s v="OFF-ST-10002615"/>
    <s v="Office Supplies"/>
    <s v="Storage"/>
    <s v="Dual Level, Single-Width Filing Carts"/>
    <x v="2385"/>
    <n v="2"/>
    <n v="0"/>
    <n v="80.631200000000007"/>
  </r>
  <r>
    <n v="9739"/>
    <s v="CA-2017-129294"/>
    <d v="2017-03-16T00:00:00"/>
    <d v="2017-03-21T00:00:00"/>
    <s v="Standard Class"/>
    <s v="KD-16615"/>
    <s v="Ken Dana"/>
    <s v="Corporate"/>
    <s v="United States"/>
    <x v="1"/>
    <x v="1"/>
    <n v="90032"/>
    <s v="West"/>
    <s v="OFF-BI-10004236"/>
    <s v="Office Supplies"/>
    <s v="Binders"/>
    <s v="XtraLife ClearVue Slant-D Ring Binder, White, 3&quot;"/>
    <x v="6042"/>
    <n v="6"/>
    <n v="0.2"/>
    <n v="22.900799999999997"/>
  </r>
  <r>
    <n v="9740"/>
    <s v="CA-2017-129294"/>
    <d v="2017-03-16T00:00:00"/>
    <d v="2017-03-21T00:00:00"/>
    <s v="Standard Class"/>
    <s v="KD-16615"/>
    <s v="Ken Dana"/>
    <s v="Corporate"/>
    <s v="United States"/>
    <x v="1"/>
    <x v="1"/>
    <n v="90032"/>
    <s v="West"/>
    <s v="OFF-BI-10001757"/>
    <s v="Office Supplies"/>
    <s v="Binders"/>
    <s v="Pressboard Hanging Data Binders for Unburst Sheets"/>
    <x v="1209"/>
    <n v="5"/>
    <n v="0.2"/>
    <n v="6.8879999999999981"/>
  </r>
  <r>
    <n v="9741"/>
    <s v="CA-2017-129294"/>
    <d v="2017-03-16T00:00:00"/>
    <d v="2017-03-21T00:00:00"/>
    <s v="Standard Class"/>
    <s v="KD-16615"/>
    <s v="Ken Dana"/>
    <s v="Corporate"/>
    <s v="United States"/>
    <x v="1"/>
    <x v="1"/>
    <n v="90032"/>
    <s v="West"/>
    <s v="OFF-AP-10001154"/>
    <s v="Office Supplies"/>
    <s v="Appliances"/>
    <s v="Bionaire Personal Warm Mist Humidifier/Vaporizer"/>
    <x v="6043"/>
    <n v="3"/>
    <n v="0"/>
    <n v="54.861300000000007"/>
  </r>
  <r>
    <n v="9742"/>
    <s v="CA-2015-117086"/>
    <d v="2015-11-08T00:00:00"/>
    <d v="2015-11-12T00:00:00"/>
    <s v="Standard Class"/>
    <s v="QJ-19255"/>
    <s v="Quincy Jones"/>
    <s v="Corporate"/>
    <s v="United States"/>
    <x v="140"/>
    <x v="42"/>
    <s v="05408"/>
    <s v="East"/>
    <s v="FUR-BO-10004834"/>
    <s v="Furniture"/>
    <s v="Bookcases"/>
    <s v="Riverside Palais Royal Lawyers Bookcase, Royale Cherry Finish"/>
    <x v="6044"/>
    <n v="5"/>
    <n v="0"/>
    <n v="1013.1270000000001"/>
  </r>
  <r>
    <n v="9743"/>
    <s v="CA-2017-131303"/>
    <d v="2017-11-28T00:00:00"/>
    <d v="2017-12-02T00:00:00"/>
    <s v="Standard Class"/>
    <s v="EP-13915"/>
    <s v="Emily Phan"/>
    <s v="Consumer"/>
    <s v="United States"/>
    <x v="70"/>
    <x v="1"/>
    <n v="92037"/>
    <s v="West"/>
    <s v="OFF-LA-10001074"/>
    <s v="Office Supplies"/>
    <s v="Labels"/>
    <s v="Round Specialty Laser Printer Labels"/>
    <x v="6045"/>
    <n v="5"/>
    <n v="0"/>
    <n v="29.445499999999996"/>
  </r>
  <r>
    <n v="9744"/>
    <s v="CA-2016-137127"/>
    <d v="2016-06-16T00:00:00"/>
    <d v="2016-06-22T00:00:00"/>
    <s v="Standard Class"/>
    <s v="JJ-15445"/>
    <s v="Jennifer Jackson"/>
    <s v="Consumer"/>
    <s v="United States"/>
    <x v="46"/>
    <x v="13"/>
    <n v="19711"/>
    <s v="East"/>
    <s v="OFF-LA-10001641"/>
    <s v="Office Supplies"/>
    <s v="Labels"/>
    <s v="Avery 518"/>
    <x v="1242"/>
    <n v="3"/>
    <n v="0"/>
    <n v="4.5359999999999996"/>
  </r>
  <r>
    <n v="9745"/>
    <s v="CA-2017-141782"/>
    <d v="2017-01-21T00:00:00"/>
    <d v="2017-01-25T00:00:00"/>
    <s v="Standard Class"/>
    <s v="BE-11410"/>
    <s v="Bobby Elias"/>
    <s v="Consumer"/>
    <s v="United States"/>
    <x v="34"/>
    <x v="10"/>
    <n v="60505"/>
    <s v="Central"/>
    <s v="OFF-EN-10002230"/>
    <s v="Office Supplies"/>
    <s v="Envelopes"/>
    <s v="Airmail Envelopes"/>
    <x v="6046"/>
    <n v="4"/>
    <n v="0.2"/>
    <n v="90.64439999999999"/>
  </r>
  <r>
    <n v="9746"/>
    <s v="CA-2017-137505"/>
    <d v="2017-11-24T00:00:00"/>
    <d v="2017-11-24T00:00:00"/>
    <s v="Same Day"/>
    <s v="BP-11290"/>
    <s v="Beth Paige"/>
    <s v="Consumer"/>
    <s v="United States"/>
    <x v="1"/>
    <x v="1"/>
    <n v="90008"/>
    <s v="West"/>
    <s v="FUR-TA-10000617"/>
    <s v="Furniture"/>
    <s v="Tables"/>
    <s v="Hon Practical Foundations 30 x 60 Training Table, Light Gray/Charcoal"/>
    <x v="6047"/>
    <n v="2"/>
    <n v="0.2"/>
    <n v="9.1020000000000039"/>
  </r>
  <r>
    <n v="9747"/>
    <s v="CA-2017-137505"/>
    <d v="2017-11-24T00:00:00"/>
    <d v="2017-11-24T00:00:00"/>
    <s v="Same Day"/>
    <s v="BP-11290"/>
    <s v="Beth Paige"/>
    <s v="Consumer"/>
    <s v="United States"/>
    <x v="1"/>
    <x v="1"/>
    <n v="90008"/>
    <s v="West"/>
    <s v="FUR-TA-10001676"/>
    <s v="Furniture"/>
    <s v="Tables"/>
    <s v="Hon 61000 Series Interactive Training Tables"/>
    <x v="4085"/>
    <n v="2"/>
    <n v="0.2"/>
    <n v="-1.7772000000000041"/>
  </r>
  <r>
    <n v="9748"/>
    <s v="US-2014-140914"/>
    <d v="2014-11-11T00:00:00"/>
    <d v="2014-11-15T00:00:00"/>
    <s v="Standard Class"/>
    <s v="BH-11710"/>
    <s v="Brosina Hoffman"/>
    <s v="Consumer"/>
    <s v="United States"/>
    <x v="22"/>
    <x v="10"/>
    <n v="60653"/>
    <s v="Central"/>
    <s v="FUR-FU-10000175"/>
    <s v="Furniture"/>
    <s v="Furnishings"/>
    <s v="DAX Wood Document Frame."/>
    <x v="6048"/>
    <n v="2"/>
    <n v="0.6"/>
    <n v="-7.9634"/>
  </r>
  <r>
    <n v="9749"/>
    <s v="US-2014-140914"/>
    <d v="2014-11-11T00:00:00"/>
    <d v="2014-11-15T00:00:00"/>
    <s v="Standard Class"/>
    <s v="BH-11710"/>
    <s v="Brosina Hoffman"/>
    <s v="Consumer"/>
    <s v="United States"/>
    <x v="22"/>
    <x v="10"/>
    <n v="60653"/>
    <s v="Central"/>
    <s v="FUR-CH-10003379"/>
    <s v="Furniture"/>
    <s v="Chairs"/>
    <s v="Global Commerce Series High-Back Swivel/Tilt Chairs"/>
    <x v="840"/>
    <n v="4"/>
    <n v="0.3"/>
    <n v="-56.995999999999981"/>
  </r>
  <r>
    <n v="9750"/>
    <s v="CA-2016-158358"/>
    <d v="2016-03-04T00:00:00"/>
    <d v="2016-03-08T00:00:00"/>
    <s v="Standard Class"/>
    <s v="EM-13810"/>
    <s v="Eleni McCrary"/>
    <s v="Corporate"/>
    <s v="United States"/>
    <x v="18"/>
    <x v="38"/>
    <n v="3820"/>
    <s v="East"/>
    <s v="TEC-AC-10002567"/>
    <s v="Technology"/>
    <s v="Accessories"/>
    <s v="Logitech G602 Wireless Gaming Mouse"/>
    <x v="460"/>
    <n v="2"/>
    <n v="0"/>
    <n v="57.592799999999997"/>
  </r>
  <r>
    <n v="9751"/>
    <s v="CA-2016-113390"/>
    <d v="2016-10-11T00:00:00"/>
    <d v="2016-10-15T00:00:00"/>
    <s v="Standard Class"/>
    <s v="EP-13915"/>
    <s v="Emily Phan"/>
    <s v="Consumer"/>
    <s v="United States"/>
    <x v="22"/>
    <x v="10"/>
    <n v="60610"/>
    <s v="Central"/>
    <s v="OFF-AR-10003183"/>
    <s v="Office Supplies"/>
    <s v="Art"/>
    <s v="Avery Fluorescent Highlighter Four-Color Set"/>
    <x v="758"/>
    <n v="2"/>
    <n v="0.2"/>
    <n v="0.66799999999999948"/>
  </r>
  <r>
    <n v="9752"/>
    <s v="CA-2016-113390"/>
    <d v="2016-10-11T00:00:00"/>
    <d v="2016-10-15T00:00:00"/>
    <s v="Standard Class"/>
    <s v="EP-13915"/>
    <s v="Emily Phan"/>
    <s v="Consumer"/>
    <s v="United States"/>
    <x v="22"/>
    <x v="10"/>
    <n v="60610"/>
    <s v="Central"/>
    <s v="OFF-AR-10001446"/>
    <s v="Office Supplies"/>
    <s v="Art"/>
    <s v="Newell 309"/>
    <x v="1806"/>
    <n v="3"/>
    <n v="0.2"/>
    <n v="3.4649999999999999"/>
  </r>
  <r>
    <n v="9753"/>
    <s v="US-2016-158680"/>
    <d v="2016-07-01T00:00:00"/>
    <d v="2016-07-02T00:00:00"/>
    <s v="First Class"/>
    <s v="NZ-18565"/>
    <s v="Nick Zandusky"/>
    <s v="Home Office"/>
    <s v="United States"/>
    <x v="4"/>
    <x v="4"/>
    <n v="98115"/>
    <s v="West"/>
    <s v="OFF-BI-10000145"/>
    <s v="Office Supplies"/>
    <s v="Binders"/>
    <s v="Zipper Ring Binder Pockets"/>
    <x v="6049"/>
    <n v="1"/>
    <n v="0.2"/>
    <n v="0.90479999999999983"/>
  </r>
  <r>
    <n v="9754"/>
    <s v="CA-2017-113705"/>
    <d v="2017-03-27T00:00:00"/>
    <d v="2017-03-29T00:00:00"/>
    <s v="Second Class"/>
    <s v="LC-16870"/>
    <s v="Lena Cacioppo"/>
    <s v="Consumer"/>
    <s v="United States"/>
    <x v="102"/>
    <x v="17"/>
    <n v="23223"/>
    <s v="South"/>
    <s v="OFF-LA-10000476"/>
    <s v="Office Supplies"/>
    <s v="Labels"/>
    <s v="Avery 05222 Permanent Self-Adhesive File Folder Labels for Typewriters, on Rolls, White, 250/Roll"/>
    <x v="341"/>
    <n v="2"/>
    <n v="0"/>
    <n v="3.7995999999999999"/>
  </r>
  <r>
    <n v="9755"/>
    <s v="CA-2017-113705"/>
    <d v="2017-03-27T00:00:00"/>
    <d v="2017-03-29T00:00:00"/>
    <s v="Second Class"/>
    <s v="LC-16870"/>
    <s v="Lena Cacioppo"/>
    <s v="Consumer"/>
    <s v="United States"/>
    <x v="102"/>
    <x v="17"/>
    <n v="23223"/>
    <s v="South"/>
    <s v="OFF-BI-10001679"/>
    <s v="Office Supplies"/>
    <s v="Binders"/>
    <s v="GBC Instant Index System for Binding Systems"/>
    <x v="2788"/>
    <n v="2"/>
    <n v="0"/>
    <n v="8.8800000000000008"/>
  </r>
  <r>
    <n v="9756"/>
    <s v="CA-2017-113705"/>
    <d v="2017-03-27T00:00:00"/>
    <d v="2017-03-29T00:00:00"/>
    <s v="Second Class"/>
    <s v="LC-16870"/>
    <s v="Lena Cacioppo"/>
    <s v="Consumer"/>
    <s v="United States"/>
    <x v="102"/>
    <x v="17"/>
    <n v="23223"/>
    <s v="South"/>
    <s v="OFF-ST-10001128"/>
    <s v="Office Supplies"/>
    <s v="Storage"/>
    <s v="Carina Mini System Audio Rack, Model AR050B"/>
    <x v="743"/>
    <n v="3"/>
    <n v="0"/>
    <n v="9.9882000000000204"/>
  </r>
  <r>
    <n v="9757"/>
    <s v="CA-2017-113705"/>
    <d v="2017-03-27T00:00:00"/>
    <d v="2017-03-29T00:00:00"/>
    <s v="Second Class"/>
    <s v="LC-16870"/>
    <s v="Lena Cacioppo"/>
    <s v="Consumer"/>
    <s v="United States"/>
    <x v="102"/>
    <x v="17"/>
    <n v="23223"/>
    <s v="South"/>
    <s v="FUR-TA-10002533"/>
    <s v="Furniture"/>
    <s v="Tables"/>
    <s v="BPI Conference Tables"/>
    <x v="4898"/>
    <n v="2"/>
    <n v="0"/>
    <n v="58.419999999999987"/>
  </r>
  <r>
    <n v="9758"/>
    <s v="CA-2017-113705"/>
    <d v="2017-03-27T00:00:00"/>
    <d v="2017-03-29T00:00:00"/>
    <s v="Second Class"/>
    <s v="LC-16870"/>
    <s v="Lena Cacioppo"/>
    <s v="Consumer"/>
    <s v="United States"/>
    <x v="102"/>
    <x v="17"/>
    <n v="23223"/>
    <s v="South"/>
    <s v="TEC-PH-10004006"/>
    <s v="Technology"/>
    <s v="Phones"/>
    <s v="Panasonic KX - TS880B Telephone"/>
    <x v="6050"/>
    <n v="5"/>
    <n v="0"/>
    <n v="55.647000000000006"/>
  </r>
  <r>
    <n v="9759"/>
    <s v="CA-2017-113705"/>
    <d v="2017-03-27T00:00:00"/>
    <d v="2017-03-29T00:00:00"/>
    <s v="Second Class"/>
    <s v="LC-16870"/>
    <s v="Lena Cacioppo"/>
    <s v="Consumer"/>
    <s v="United States"/>
    <x v="102"/>
    <x v="17"/>
    <n v="23223"/>
    <s v="South"/>
    <s v="OFF-PA-10002615"/>
    <s v="Office Supplies"/>
    <s v="Paper"/>
    <s v="Ampad Gold Fibre Wirebound Steno Books, 6&quot; x 9&quot;, Gregg Ruled"/>
    <x v="4634"/>
    <n v="4"/>
    <n v="0"/>
    <n v="8.1143999999999998"/>
  </r>
  <r>
    <n v="9760"/>
    <s v="CA-2016-146913"/>
    <d v="2016-10-31T00:00:00"/>
    <d v="2016-11-05T00:00:00"/>
    <s v="Standard Class"/>
    <s v="SF-20965"/>
    <s v="Sylvia Foulston"/>
    <s v="Corporate"/>
    <s v="United States"/>
    <x v="8"/>
    <x v="1"/>
    <n v="94109"/>
    <s v="West"/>
    <s v="FUR-CH-10001854"/>
    <s v="Furniture"/>
    <s v="Chairs"/>
    <s v="Office Star - Professional Matrix Back Chair with 2-to-1 Synchro Tilt and Mesh Fabric Seat"/>
    <x v="4707"/>
    <n v="5"/>
    <n v="0.2"/>
    <n v="70.196000000000026"/>
  </r>
  <r>
    <n v="9761"/>
    <s v="CA-2017-159135"/>
    <d v="2017-11-04T00:00:00"/>
    <d v="2017-11-08T00:00:00"/>
    <s v="Standard Class"/>
    <s v="KM-16375"/>
    <s v="Katherine Murray"/>
    <s v="Home Office"/>
    <s v="United States"/>
    <x v="528"/>
    <x v="36"/>
    <n v="72762"/>
    <s v="South"/>
    <s v="OFF-AR-10000657"/>
    <s v="Office Supplies"/>
    <s v="Art"/>
    <s v="Binney &amp; Smith inkTank Desk Highlighter, Chisel Tip, Yellow, 12/Box"/>
    <x v="6051"/>
    <n v="2"/>
    <n v="0"/>
    <n v="1.4189999999999996"/>
  </r>
  <r>
    <n v="9762"/>
    <s v="CA-2014-121762"/>
    <d v="2014-02-14T00:00:00"/>
    <d v="2014-02-18T00:00:00"/>
    <s v="Standard Class"/>
    <s v="ML-17395"/>
    <s v="Marina Lichtenstein"/>
    <s v="Corporate"/>
    <s v="United States"/>
    <x v="4"/>
    <x v="4"/>
    <n v="98103"/>
    <s v="West"/>
    <s v="TEC-AC-10000736"/>
    <s v="Technology"/>
    <s v="Accessories"/>
    <s v="Logitech G600 MMO Gaming Mouse"/>
    <x v="764"/>
    <n v="3"/>
    <n v="0"/>
    <n v="86.389199999999988"/>
  </r>
  <r>
    <n v="9763"/>
    <s v="CA-2014-121762"/>
    <d v="2014-02-14T00:00:00"/>
    <d v="2014-02-18T00:00:00"/>
    <s v="Standard Class"/>
    <s v="ML-17395"/>
    <s v="Marina Lichtenstein"/>
    <s v="Corporate"/>
    <s v="United States"/>
    <x v="4"/>
    <x v="4"/>
    <n v="98103"/>
    <s v="West"/>
    <s v="OFF-AP-10001293"/>
    <s v="Office Supplies"/>
    <s v="Appliances"/>
    <s v="Belkin 8 Outlet Surge Protector"/>
    <x v="3411"/>
    <n v="2"/>
    <n v="0"/>
    <n v="22.948799999999999"/>
  </r>
  <r>
    <n v="9764"/>
    <s v="CA-2014-121762"/>
    <d v="2014-02-14T00:00:00"/>
    <d v="2014-02-18T00:00:00"/>
    <s v="Standard Class"/>
    <s v="ML-17395"/>
    <s v="Marina Lichtenstein"/>
    <s v="Corporate"/>
    <s v="United States"/>
    <x v="4"/>
    <x v="4"/>
    <n v="98103"/>
    <s v="West"/>
    <s v="OFF-SU-10000157"/>
    <s v="Office Supplies"/>
    <s v="Supplies"/>
    <s v="Compact Automatic Electric Letter Opener"/>
    <x v="4148"/>
    <n v="2"/>
    <n v="0"/>
    <n v="4.7724000000000046"/>
  </r>
  <r>
    <n v="9765"/>
    <s v="CA-2014-123855"/>
    <d v="2014-06-18T00:00:00"/>
    <d v="2014-06-23T00:00:00"/>
    <s v="Standard Class"/>
    <s v="MC-18100"/>
    <s v="Mick Crebagga"/>
    <s v="Consumer"/>
    <s v="United States"/>
    <x v="1"/>
    <x v="1"/>
    <n v="90036"/>
    <s v="West"/>
    <s v="TEC-PH-10000215"/>
    <s v="Technology"/>
    <s v="Phones"/>
    <s v="Plantronics Cordless Phone Headset with In-line Volume - M214C"/>
    <x v="6052"/>
    <n v="5"/>
    <n v="0.2"/>
    <n v="12.232500000000009"/>
  </r>
  <r>
    <n v="9766"/>
    <s v="CA-2017-101959"/>
    <d v="2017-02-28T00:00:00"/>
    <d v="2017-03-06T00:00:00"/>
    <s v="Standard Class"/>
    <s v="DB-13660"/>
    <s v="Duane Benoit"/>
    <s v="Consumer"/>
    <s v="United States"/>
    <x v="209"/>
    <x v="29"/>
    <n v="6457"/>
    <s v="East"/>
    <s v="OFF-BI-10001757"/>
    <s v="Office Supplies"/>
    <s v="Binders"/>
    <s v="Pressboard Hanging Data Binders for Unburst Sheets"/>
    <x v="296"/>
    <n v="2"/>
    <n v="0"/>
    <n v="4.7231999999999994"/>
  </r>
  <r>
    <n v="9767"/>
    <s v="CA-2017-101959"/>
    <d v="2017-02-28T00:00:00"/>
    <d v="2017-03-06T00:00:00"/>
    <s v="Standard Class"/>
    <s v="DB-13660"/>
    <s v="Duane Benoit"/>
    <s v="Consumer"/>
    <s v="United States"/>
    <x v="209"/>
    <x v="29"/>
    <n v="6457"/>
    <s v="East"/>
    <s v="OFF-PA-10002137"/>
    <s v="Office Supplies"/>
    <s v="Paper"/>
    <s v="Southworth 100% Résumé Paper, 24lb."/>
    <x v="4034"/>
    <n v="1"/>
    <n v="0"/>
    <n v="3.5009999999999994"/>
  </r>
  <r>
    <n v="9768"/>
    <s v="CA-2017-102659"/>
    <d v="2017-12-09T00:00:00"/>
    <d v="2017-12-15T00:00:00"/>
    <s v="Standard Class"/>
    <s v="LW-17215"/>
    <s v="Luke Weiss"/>
    <s v="Consumer"/>
    <s v="United States"/>
    <x v="354"/>
    <x v="12"/>
    <n v="49505"/>
    <s v="Central"/>
    <s v="OFF-BI-10000088"/>
    <s v="Office Supplies"/>
    <s v="Binders"/>
    <s v="GBC Imprintable Covers"/>
    <x v="2803"/>
    <n v="5"/>
    <n v="0"/>
    <n v="26.901000000000003"/>
  </r>
  <r>
    <n v="9769"/>
    <s v="CA-2017-142328"/>
    <d v="2017-12-07T00:00:00"/>
    <d v="2017-12-14T00:00:00"/>
    <s v="Standard Class"/>
    <s v="TC-21535"/>
    <s v="Tracy Collins"/>
    <s v="Home Office"/>
    <s v="United States"/>
    <x v="8"/>
    <x v="1"/>
    <n v="94122"/>
    <s v="West"/>
    <s v="OFF-PA-10000380"/>
    <s v="Office Supplies"/>
    <s v="Paper"/>
    <s v="REDIFORM Incoming/Outgoing Call Register, 11&quot; X 8 1/2&quot;, 100 Messages"/>
    <x v="6053"/>
    <n v="6"/>
    <n v="0"/>
    <n v="25.02"/>
  </r>
  <r>
    <n v="9770"/>
    <s v="CA-2016-123533"/>
    <d v="2016-11-24T00:00:00"/>
    <d v="2016-11-30T00:00:00"/>
    <s v="Standard Class"/>
    <s v="SC-20050"/>
    <s v="Sample Company A"/>
    <s v="Home Office"/>
    <s v="United States"/>
    <x v="146"/>
    <x v="2"/>
    <n v="33012"/>
    <s v="South"/>
    <s v="FUR-BO-10001619"/>
    <s v="Furniture"/>
    <s v="Bookcases"/>
    <s v="O'Sullivan Cherrywood Estates Traditional Bookcase"/>
    <x v="6054"/>
    <n v="5"/>
    <n v="0.2"/>
    <n v="8.4979999999999762"/>
  </r>
  <r>
    <n v="9771"/>
    <s v="CA-2016-123533"/>
    <d v="2016-11-24T00:00:00"/>
    <d v="2016-11-30T00:00:00"/>
    <s v="Standard Class"/>
    <s v="SC-20050"/>
    <s v="Sample Company A"/>
    <s v="Home Office"/>
    <s v="United States"/>
    <x v="146"/>
    <x v="2"/>
    <n v="33012"/>
    <s v="South"/>
    <s v="OFF-PA-10001609"/>
    <s v="Office Supplies"/>
    <s v="Paper"/>
    <s v="Tops Wirebound Message Log Books"/>
    <x v="3330"/>
    <n v="4"/>
    <n v="0.2"/>
    <n v="3.4215999999999993"/>
  </r>
  <r>
    <n v="9772"/>
    <s v="CA-2016-123533"/>
    <d v="2016-11-24T00:00:00"/>
    <d v="2016-11-30T00:00:00"/>
    <s v="Standard Class"/>
    <s v="SC-20050"/>
    <s v="Sample Company A"/>
    <s v="Home Office"/>
    <s v="United States"/>
    <x v="146"/>
    <x v="2"/>
    <n v="33012"/>
    <s v="South"/>
    <s v="OFF-AP-10002765"/>
    <s v="Office Supplies"/>
    <s v="Appliances"/>
    <s v="Fellowes Advanced Computer Series Surge Protectors"/>
    <x v="6055"/>
    <n v="2"/>
    <n v="0.2"/>
    <n v="4.2384000000000022"/>
  </r>
  <r>
    <n v="9773"/>
    <s v="CA-2016-104983"/>
    <d v="2016-07-03T00:00:00"/>
    <d v="2016-07-03T00:00:00"/>
    <s v="Same Day"/>
    <s v="FM-14215"/>
    <s v="Filia McAdams"/>
    <s v="Corporate"/>
    <s v="United States"/>
    <x v="10"/>
    <x v="9"/>
    <n v="19143"/>
    <s v="East"/>
    <s v="OFF-PA-10000167"/>
    <s v="Office Supplies"/>
    <s v="Paper"/>
    <s v="Xerox 1925"/>
    <x v="3971"/>
    <n v="5"/>
    <n v="0.2"/>
    <n v="38.724999999999994"/>
  </r>
  <r>
    <n v="9774"/>
    <s v="CA-2016-160234"/>
    <d v="2016-06-26T00:00:00"/>
    <d v="2016-07-03T00:00:00"/>
    <s v="Standard Class"/>
    <s v="PF-19225"/>
    <s v="Phillip Flathmann"/>
    <s v="Consumer"/>
    <s v="United States"/>
    <x v="118"/>
    <x v="32"/>
    <n v="30318"/>
    <s v="South"/>
    <s v="TEC-PH-10004434"/>
    <s v="Technology"/>
    <s v="Phones"/>
    <s v="Cisco IP Phone 7961G VoIP phone - Dark gray"/>
    <x v="6056"/>
    <n v="1"/>
    <n v="0"/>
    <n v="39.425499999999985"/>
  </r>
  <r>
    <n v="9775"/>
    <s v="CA-2014-169019"/>
    <d v="2014-07-26T00:00:00"/>
    <d v="2014-07-30T00:00:00"/>
    <s v="Standard Class"/>
    <s v="LF-17185"/>
    <s v="Luke Foster"/>
    <s v="Consumer"/>
    <s v="United States"/>
    <x v="52"/>
    <x v="5"/>
    <n v="78207"/>
    <s v="Central"/>
    <s v="OFF-BI-10004995"/>
    <s v="Office Supplies"/>
    <s v="Binders"/>
    <s v="GBC DocuBind P400 Electric Binding System"/>
    <x v="6057"/>
    <n v="8"/>
    <n v="0.8"/>
    <n v="-3701.8928000000014"/>
  </r>
  <r>
    <n v="9776"/>
    <s v="CA-2014-169019"/>
    <d v="2014-07-26T00:00:00"/>
    <d v="2014-07-30T00:00:00"/>
    <s v="Standard Class"/>
    <s v="LF-17185"/>
    <s v="Luke Foster"/>
    <s v="Consumer"/>
    <s v="United States"/>
    <x v="52"/>
    <x v="5"/>
    <n v="78207"/>
    <s v="Central"/>
    <s v="FUR-FU-10004666"/>
    <s v="Furniture"/>
    <s v="Furnishings"/>
    <s v="DAX Clear Channel Poster Frame"/>
    <x v="3770"/>
    <n v="3"/>
    <n v="0.6"/>
    <n v="-10.060199999999998"/>
  </r>
  <r>
    <n v="9777"/>
    <s v="CA-2014-169019"/>
    <d v="2014-07-26T00:00:00"/>
    <d v="2014-07-30T00:00:00"/>
    <s v="Standard Class"/>
    <s v="LF-17185"/>
    <s v="Luke Foster"/>
    <s v="Consumer"/>
    <s v="United States"/>
    <x v="52"/>
    <x v="5"/>
    <n v="78207"/>
    <s v="Central"/>
    <s v="OFF-BI-10001524"/>
    <s v="Office Supplies"/>
    <s v="Binders"/>
    <s v="GBC Premium Transparent Covers with Diagonal Lined Pattern"/>
    <x v="6058"/>
    <n v="4"/>
    <n v="0.8"/>
    <n v="-26.854400000000012"/>
  </r>
  <r>
    <n v="9778"/>
    <s v="CA-2014-169019"/>
    <d v="2014-07-26T00:00:00"/>
    <d v="2014-07-30T00:00:00"/>
    <s v="Standard Class"/>
    <s v="LF-17185"/>
    <s v="Luke Foster"/>
    <s v="Consumer"/>
    <s v="United States"/>
    <x v="52"/>
    <x v="5"/>
    <n v="78207"/>
    <s v="Central"/>
    <s v="TEC-AC-10002076"/>
    <s v="Technology"/>
    <s v="Accessories"/>
    <s v="Microsoft Natural Keyboard Elite"/>
    <x v="6059"/>
    <n v="9"/>
    <n v="0.2"/>
    <n v="-26.946000000000012"/>
  </r>
  <r>
    <n v="9779"/>
    <s v="CA-2014-169019"/>
    <d v="2014-07-26T00:00:00"/>
    <d v="2014-07-30T00:00:00"/>
    <s v="Standard Class"/>
    <s v="LF-17185"/>
    <s v="Luke Foster"/>
    <s v="Consumer"/>
    <s v="United States"/>
    <x v="52"/>
    <x v="5"/>
    <n v="78207"/>
    <s v="Central"/>
    <s v="OFF-BI-10001679"/>
    <s v="Office Supplies"/>
    <s v="Binders"/>
    <s v="GBC Instant Index System for Binding Systems"/>
    <x v="6060"/>
    <n v="5"/>
    <n v="0.8"/>
    <n v="-13.32"/>
  </r>
  <r>
    <n v="9780"/>
    <s v="CA-2014-169019"/>
    <d v="2014-07-26T00:00:00"/>
    <d v="2014-07-30T00:00:00"/>
    <s v="Standard Class"/>
    <s v="LF-17185"/>
    <s v="Luke Foster"/>
    <s v="Consumer"/>
    <s v="United States"/>
    <x v="52"/>
    <x v="5"/>
    <n v="78207"/>
    <s v="Central"/>
    <s v="OFF-AP-10003281"/>
    <s v="Office Supplies"/>
    <s v="Appliances"/>
    <s v="Acco 6 Outlet Guardian Standard Surge Suppressor"/>
    <x v="6061"/>
    <n v="2"/>
    <n v="0.8"/>
    <n v="-12.090000000000003"/>
  </r>
  <r>
    <n v="9781"/>
    <s v="CA-2016-153178"/>
    <d v="2016-09-14T00:00:00"/>
    <d v="2016-09-18T00:00:00"/>
    <s v="Standard Class"/>
    <s v="CL-12565"/>
    <s v="Clay Ludtke"/>
    <s v="Consumer"/>
    <s v="United States"/>
    <x v="85"/>
    <x v="15"/>
    <n v="11561"/>
    <s v="East"/>
    <s v="TEC-PH-10001944"/>
    <s v="Technology"/>
    <s v="Phones"/>
    <s v="Wi-Ex zBoost YX540 Cellular Phone Signal Booster"/>
    <x v="1907"/>
    <n v="3"/>
    <n v="0"/>
    <n v="131.35499999999996"/>
  </r>
  <r>
    <n v="9782"/>
    <s v="CA-2016-153178"/>
    <d v="2016-09-14T00:00:00"/>
    <d v="2016-09-18T00:00:00"/>
    <s v="Standard Class"/>
    <s v="CL-12565"/>
    <s v="Clay Ludtke"/>
    <s v="Consumer"/>
    <s v="United States"/>
    <x v="85"/>
    <x v="15"/>
    <n v="11561"/>
    <s v="East"/>
    <s v="OFF-BI-10004390"/>
    <s v="Office Supplies"/>
    <s v="Binders"/>
    <s v="GBC DocuBind 200 Manual Binding Machine"/>
    <x v="1891"/>
    <n v="2"/>
    <n v="0.2"/>
    <n v="252.58799999999999"/>
  </r>
  <r>
    <n v="9783"/>
    <s v="CA-2015-149748"/>
    <d v="2015-05-31T00:00:00"/>
    <d v="2015-06-02T00:00:00"/>
    <s v="Second Class"/>
    <s v="EM-13825"/>
    <s v="Elizabeth Moffitt"/>
    <s v="Corporate"/>
    <s v="United States"/>
    <x v="267"/>
    <x v="30"/>
    <n v="7501"/>
    <s v="East"/>
    <s v="OFF-PA-10002120"/>
    <s v="Office Supplies"/>
    <s v="Paper"/>
    <s v="Xerox 1889"/>
    <x v="4310"/>
    <n v="5"/>
    <n v="0"/>
    <n v="134.65199999999999"/>
  </r>
  <r>
    <n v="9784"/>
    <s v="CA-2015-149748"/>
    <d v="2015-05-31T00:00:00"/>
    <d v="2015-06-02T00:00:00"/>
    <s v="Second Class"/>
    <s v="EM-13825"/>
    <s v="Elizabeth Moffitt"/>
    <s v="Corporate"/>
    <s v="United States"/>
    <x v="267"/>
    <x v="30"/>
    <n v="7501"/>
    <s v="East"/>
    <s v="OFF-ST-10004340"/>
    <s v="Office Supplies"/>
    <s v="Storage"/>
    <s v="Fellowes Mobile File Cart, Black"/>
    <x v="1028"/>
    <n v="1"/>
    <n v="0"/>
    <n v="16.788600000000002"/>
  </r>
  <r>
    <n v="9785"/>
    <s v="CA-2015-149748"/>
    <d v="2015-05-31T00:00:00"/>
    <d v="2015-06-02T00:00:00"/>
    <s v="Second Class"/>
    <s v="EM-13825"/>
    <s v="Elizabeth Moffitt"/>
    <s v="Corporate"/>
    <s v="United States"/>
    <x v="267"/>
    <x v="30"/>
    <n v="7501"/>
    <s v="East"/>
    <s v="FUR-FU-10001847"/>
    <s v="Furniture"/>
    <s v="Furnishings"/>
    <s v="Eldon Image Series Black Desk Accessories"/>
    <x v="5768"/>
    <n v="2"/>
    <n v="0"/>
    <n v="2.9807999999999995"/>
  </r>
  <r>
    <n v="9786"/>
    <s v="CA-2015-155635"/>
    <d v="2015-05-09T00:00:00"/>
    <d v="2015-05-13T00:00:00"/>
    <s v="Standard Class"/>
    <s v="ME-17725"/>
    <s v="Max Engle"/>
    <s v="Consumer"/>
    <s v="United States"/>
    <x v="103"/>
    <x v="0"/>
    <n v="40214"/>
    <s v="South"/>
    <s v="OFF-BI-10000962"/>
    <s v="Office Supplies"/>
    <s v="Binders"/>
    <s v="Acco Flexible ACCOHIDE Square Ring Data Binder, Dark Blue, 11 1/2&quot; X 14&quot; 7/8&quot;"/>
    <x v="6062"/>
    <n v="3"/>
    <n v="0"/>
    <n v="23.916899999999998"/>
  </r>
  <r>
    <n v="9787"/>
    <s v="US-2014-114377"/>
    <d v="2014-11-05T00:00:00"/>
    <d v="2014-11-05T00:00:00"/>
    <s v="Same Day"/>
    <s v="BG-11035"/>
    <s v="Barry Gonzalez"/>
    <s v="Consumer"/>
    <s v="United States"/>
    <x v="409"/>
    <x v="17"/>
    <n v="23666"/>
    <s v="South"/>
    <s v="FUR-CH-10004754"/>
    <s v="Furniture"/>
    <s v="Chairs"/>
    <s v="Global Stack Chair with Arms, Black"/>
    <x v="6063"/>
    <n v="5"/>
    <n v="0"/>
    <n v="40.472999999999999"/>
  </r>
  <r>
    <n v="9788"/>
    <s v="CA-2017-144491"/>
    <d v="2017-03-27T00:00:00"/>
    <d v="2017-04-01T00:00:00"/>
    <s v="Standard Class"/>
    <s v="CJ-12010"/>
    <s v="Caroline Jumper"/>
    <s v="Consumer"/>
    <s v="United States"/>
    <x v="12"/>
    <x v="5"/>
    <n v="77070"/>
    <s v="Central"/>
    <s v="FUR-BO-10001811"/>
    <s v="Furniture"/>
    <s v="Bookcases"/>
    <s v="Atlantic Metals Mobile 5-Shelf Bookcases, Custom Colors"/>
    <x v="6064"/>
    <n v="5"/>
    <n v="0.32"/>
    <n v="-30.098000000000127"/>
  </r>
  <r>
    <n v="9789"/>
    <s v="CA-2017-144491"/>
    <d v="2017-03-27T00:00:00"/>
    <d v="2017-04-01T00:00:00"/>
    <s v="Standard Class"/>
    <s v="CJ-12010"/>
    <s v="Caroline Jumper"/>
    <s v="Consumer"/>
    <s v="United States"/>
    <x v="12"/>
    <x v="5"/>
    <n v="77070"/>
    <s v="Central"/>
    <s v="FUR-CH-10004063"/>
    <s v="Furniture"/>
    <s v="Chairs"/>
    <s v="Global Deluxe High-Back Manager's Chair"/>
    <x v="121"/>
    <n v="3"/>
    <n v="0.3"/>
    <n v="-8.5794000000000779"/>
  </r>
  <r>
    <n v="9790"/>
    <s v="CA-2017-144491"/>
    <d v="2017-03-27T00:00:00"/>
    <d v="2017-04-01T00:00:00"/>
    <s v="Standard Class"/>
    <s v="CJ-12010"/>
    <s v="Caroline Jumper"/>
    <s v="Consumer"/>
    <s v="United States"/>
    <x v="12"/>
    <x v="5"/>
    <n v="77070"/>
    <s v="Central"/>
    <s v="TEC-AC-10004901"/>
    <s v="Technology"/>
    <s v="Accessories"/>
    <s v="Kensington SlimBlade Notebook Wireless Mouse with Nano Receiver "/>
    <x v="3149"/>
    <n v="1"/>
    <n v="0.2"/>
    <n v="6.9985999999999997"/>
  </r>
  <r>
    <n v="9791"/>
    <s v="CA-2017-144491"/>
    <d v="2017-03-27T00:00:00"/>
    <d v="2017-04-01T00:00:00"/>
    <s v="Standard Class"/>
    <s v="CJ-12010"/>
    <s v="Caroline Jumper"/>
    <s v="Consumer"/>
    <s v="United States"/>
    <x v="12"/>
    <x v="5"/>
    <n v="77070"/>
    <s v="Central"/>
    <s v="FUR-CH-10001714"/>
    <s v="Furniture"/>
    <s v="Chairs"/>
    <s v="Global Leather &amp; Oak Executive Chair, Burgundy"/>
    <x v="6065"/>
    <n v="2"/>
    <n v="0.3"/>
    <n v="-66.391599999999983"/>
  </r>
  <r>
    <n v="9792"/>
    <s v="CA-2014-127166"/>
    <d v="2014-05-21T00:00:00"/>
    <d v="2014-05-23T00:00:00"/>
    <s v="Second Class"/>
    <s v="KH-16360"/>
    <s v="Katherine Hughes"/>
    <s v="Consumer"/>
    <s v="United States"/>
    <x v="12"/>
    <x v="5"/>
    <n v="77070"/>
    <s v="Central"/>
    <s v="OFF-EN-10003134"/>
    <s v="Office Supplies"/>
    <s v="Envelopes"/>
    <s v="Staple envelope"/>
    <x v="6066"/>
    <n v="6"/>
    <n v="0.2"/>
    <n v="21.024000000000001"/>
  </r>
  <r>
    <n v="9793"/>
    <s v="CA-2014-127166"/>
    <d v="2014-05-21T00:00:00"/>
    <d v="2014-05-23T00:00:00"/>
    <s v="Second Class"/>
    <s v="KH-16360"/>
    <s v="Katherine Hughes"/>
    <s v="Consumer"/>
    <s v="United States"/>
    <x v="12"/>
    <x v="5"/>
    <n v="77070"/>
    <s v="Central"/>
    <s v="FUR-CH-10003396"/>
    <s v="Furniture"/>
    <s v="Chairs"/>
    <s v="Global Deluxe Steno Chair"/>
    <x v="961"/>
    <n v="2"/>
    <n v="0.3"/>
    <n v="-29.252400000000009"/>
  </r>
  <r>
    <n v="9794"/>
    <s v="CA-2014-127166"/>
    <d v="2014-05-21T00:00:00"/>
    <d v="2014-05-23T00:00:00"/>
    <s v="Second Class"/>
    <s v="KH-16360"/>
    <s v="Katherine Hughes"/>
    <s v="Consumer"/>
    <s v="United States"/>
    <x v="12"/>
    <x v="5"/>
    <n v="77070"/>
    <s v="Central"/>
    <s v="OFF-PA-10001560"/>
    <s v="Office Supplies"/>
    <s v="Paper"/>
    <s v="Adams Telephone Message Books, 5 1/4” x 11”"/>
    <x v="6067"/>
    <n v="1"/>
    <n v="0.2"/>
    <n v="1.6307999999999998"/>
  </r>
  <r>
    <n v="9795"/>
    <s v="CA-2014-127166"/>
    <d v="2014-05-21T00:00:00"/>
    <d v="2014-05-23T00:00:00"/>
    <s v="Second Class"/>
    <s v="KH-16360"/>
    <s v="Katherine Hughes"/>
    <s v="Consumer"/>
    <s v="United States"/>
    <x v="12"/>
    <x v="5"/>
    <n v="77070"/>
    <s v="Central"/>
    <s v="OFF-BI-10000977"/>
    <s v="Office Supplies"/>
    <s v="Binders"/>
    <s v="Ibico Plastic Spiral Binding Combs"/>
    <x v="6068"/>
    <n v="3"/>
    <n v="0.8"/>
    <n v="-31.00800000000001"/>
  </r>
  <r>
    <n v="9796"/>
    <s v="CA-2016-125920"/>
    <d v="2016-05-21T00:00:00"/>
    <d v="2016-05-28T00:00:00"/>
    <s v="Standard Class"/>
    <s v="SH-19975"/>
    <s v="Sally Hughsby"/>
    <s v="Corporate"/>
    <s v="United States"/>
    <x v="22"/>
    <x v="10"/>
    <n v="60610"/>
    <s v="Central"/>
    <s v="OFF-BI-10003429"/>
    <s v="Office Supplies"/>
    <s v="Binders"/>
    <s v="Cardinal HOLDit! Binder Insert Strips,Extra Strips"/>
    <x v="6069"/>
    <n v="3"/>
    <n v="0.8"/>
    <n v="-5.8869000000000007"/>
  </r>
  <r>
    <n v="9797"/>
    <s v="CA-2015-128608"/>
    <d v="2015-01-12T00:00:00"/>
    <d v="2015-01-17T00:00:00"/>
    <s v="Standard Class"/>
    <s v="CS-12490"/>
    <s v="Cindy Schnelling"/>
    <s v="Corporate"/>
    <s v="United States"/>
    <x v="167"/>
    <x v="24"/>
    <n v="43615"/>
    <s v="East"/>
    <s v="OFF-AR-10001374"/>
    <s v="Office Supplies"/>
    <s v="Art"/>
    <s v="BIC Brite Liner Highlighters, Chisel Tip"/>
    <x v="563"/>
    <n v="2"/>
    <n v="0.2"/>
    <n v="1.5551999999999992"/>
  </r>
  <r>
    <n v="9798"/>
    <s v="CA-2015-128608"/>
    <d v="2015-01-12T00:00:00"/>
    <d v="2015-01-17T00:00:00"/>
    <s v="Standard Class"/>
    <s v="CS-12490"/>
    <s v="Cindy Schnelling"/>
    <s v="Corporate"/>
    <s v="United States"/>
    <x v="167"/>
    <x v="24"/>
    <n v="43615"/>
    <s v="East"/>
    <s v="TEC-PH-10004977"/>
    <s v="Technology"/>
    <s v="Phones"/>
    <s v="GE 30524EE4"/>
    <x v="6070"/>
    <n v="2"/>
    <n v="0.4"/>
    <n v="-43.117800000000045"/>
  </r>
  <r>
    <n v="9799"/>
    <s v="CA-2015-128608"/>
    <d v="2015-01-12T00:00:00"/>
    <d v="2015-01-17T00:00:00"/>
    <s v="Standard Class"/>
    <s v="CS-12490"/>
    <s v="Cindy Schnelling"/>
    <s v="Corporate"/>
    <s v="United States"/>
    <x v="167"/>
    <x v="24"/>
    <n v="43615"/>
    <s v="East"/>
    <s v="TEC-PH-10000912"/>
    <s v="Technology"/>
    <s v="Phones"/>
    <s v="Anker 24W Portable Micro USB Car Charger"/>
    <x v="6071"/>
    <n v="4"/>
    <n v="0.4"/>
    <n v="2.6375999999999991"/>
  </r>
  <r>
    <n v="9800"/>
    <s v="CA-2015-128608"/>
    <d v="2015-01-12T00:00:00"/>
    <d v="2015-01-17T00:00:00"/>
    <s v="Standard Class"/>
    <s v="CS-12490"/>
    <s v="Cindy Schnelling"/>
    <s v="Corporate"/>
    <s v="United States"/>
    <x v="167"/>
    <x v="24"/>
    <n v="43615"/>
    <s v="East"/>
    <s v="TEC-AC-10000487"/>
    <s v="Technology"/>
    <s v="Accessories"/>
    <s v="SanDisk Cruzer 4 GB USB Flash Drive"/>
    <x v="6072"/>
    <n v="2"/>
    <n v="0.2"/>
    <n v="2.2065999999999999"/>
  </r>
  <r>
    <n v="9801"/>
    <s v="CA-2015-128608"/>
    <d v="2015-01-12T00:00:00"/>
    <d v="2015-01-17T00:00:00"/>
    <s v="Standard Class"/>
    <s v="CS-12490"/>
    <s v="Cindy Schnelling"/>
    <s v="Corporate"/>
    <s v="United States"/>
    <x v="167"/>
    <x v="24"/>
    <n v="43615"/>
    <s v="East"/>
    <s v="TEC-PH-10002262"/>
    <s v="Technology"/>
    <s v="Phones"/>
    <s v="LG Electronics Tone+ HBS-730 Bluetooth Headset"/>
    <x v="6073"/>
    <n v="3"/>
    <n v="0.4"/>
    <n v="-21.423599999999993"/>
  </r>
  <r>
    <n v="9802"/>
    <s v="CA-2017-137918"/>
    <d v="2017-09-29T00:00:00"/>
    <d v="2017-10-06T00:00:00"/>
    <s v="Standard Class"/>
    <s v="JK-15730"/>
    <s v="Joe Kamberova"/>
    <s v="Consumer"/>
    <s v="United States"/>
    <x v="529"/>
    <x v="1"/>
    <n v="95240"/>
    <s v="West"/>
    <s v="OFF-SU-10000898"/>
    <s v="Office Supplies"/>
    <s v="Supplies"/>
    <s v="Acme Hot Forged Carbon Steel Scissors with Nickel-Plated Handles, 3 7/8&quot; Cut, 8&quot;L"/>
    <x v="6074"/>
    <n v="7"/>
    <n v="0"/>
    <n v="28.216999999999992"/>
  </r>
  <r>
    <n v="9803"/>
    <s v="CA-2015-122973"/>
    <d v="2015-07-18T00:00:00"/>
    <d v="2015-07-20T00:00:00"/>
    <s v="Second Class"/>
    <s v="PJ-19015"/>
    <s v="Pauline Johnson"/>
    <s v="Consumer"/>
    <s v="United States"/>
    <x v="20"/>
    <x v="15"/>
    <n v="10024"/>
    <s v="East"/>
    <s v="OFF-BI-10004182"/>
    <s v="Office Supplies"/>
    <s v="Binders"/>
    <s v="Economy Binders"/>
    <x v="5353"/>
    <n v="2"/>
    <n v="0.2"/>
    <n v="1.2064000000000001"/>
  </r>
  <r>
    <n v="9804"/>
    <s v="CA-2015-122973"/>
    <d v="2015-07-18T00:00:00"/>
    <d v="2015-07-20T00:00:00"/>
    <s v="Second Class"/>
    <s v="PJ-19015"/>
    <s v="Pauline Johnson"/>
    <s v="Consumer"/>
    <s v="United States"/>
    <x v="20"/>
    <x v="15"/>
    <n v="10024"/>
    <s v="East"/>
    <s v="TEC-PH-10002468"/>
    <s v="Technology"/>
    <s v="Phones"/>
    <s v="Plantronics CS 50-USB - headset - Convertible, Monaural"/>
    <x v="4472"/>
    <n v="1"/>
    <n v="0"/>
    <n v="36.717300000000009"/>
  </r>
  <r>
    <n v="9805"/>
    <s v="CA-2015-122973"/>
    <d v="2015-07-18T00:00:00"/>
    <d v="2015-07-20T00:00:00"/>
    <s v="Second Class"/>
    <s v="PJ-19015"/>
    <s v="Pauline Johnson"/>
    <s v="Consumer"/>
    <s v="United States"/>
    <x v="20"/>
    <x v="15"/>
    <n v="10024"/>
    <s v="East"/>
    <s v="FUR-FU-10002364"/>
    <s v="Furniture"/>
    <s v="Furnishings"/>
    <s v="Eldon Expressions Wood Desk Accessories, Oak"/>
    <x v="1576"/>
    <n v="1"/>
    <n v="0"/>
    <n v="2.1401999999999992"/>
  </r>
  <r>
    <n v="9806"/>
    <s v="CA-2016-136322"/>
    <d v="2016-10-21T00:00:00"/>
    <d v="2016-10-26T00:00:00"/>
    <s v="Standard Class"/>
    <s v="AP-10720"/>
    <s v="Anne Pryor"/>
    <s v="Home Office"/>
    <s v="United States"/>
    <x v="2"/>
    <x v="2"/>
    <n v="33311"/>
    <s v="South"/>
    <s v="FUR-FU-10002878"/>
    <s v="Furniture"/>
    <s v="Furnishings"/>
    <s v="Seth Thomas 14&quot; Day/Date Wall Clock"/>
    <x v="6075"/>
    <n v="2"/>
    <n v="0.2"/>
    <n v="9.6832000000000011"/>
  </r>
  <r>
    <n v="9807"/>
    <s v="CA-2016-136322"/>
    <d v="2016-10-21T00:00:00"/>
    <d v="2016-10-26T00:00:00"/>
    <s v="Standard Class"/>
    <s v="AP-10720"/>
    <s v="Anne Pryor"/>
    <s v="Home Office"/>
    <s v="United States"/>
    <x v="2"/>
    <x v="2"/>
    <n v="33311"/>
    <s v="South"/>
    <s v="OFF-BI-10004817"/>
    <s v="Office Supplies"/>
    <s v="Binders"/>
    <s v="GBC Personal VeloBind Strips"/>
    <x v="6076"/>
    <n v="8"/>
    <n v="0.7"/>
    <n v="-21.084799999999994"/>
  </r>
  <r>
    <n v="9808"/>
    <s v="CA-2017-107209"/>
    <d v="2017-07-27T00:00:00"/>
    <d v="2017-08-01T00:00:00"/>
    <s v="Second Class"/>
    <s v="JW-15955"/>
    <s v="Joni Wasserman"/>
    <s v="Consumer"/>
    <s v="United States"/>
    <x v="253"/>
    <x v="3"/>
    <n v="27604"/>
    <s v="South"/>
    <s v="FUR-CH-10001146"/>
    <s v="Furniture"/>
    <s v="Chairs"/>
    <s v="Global Value Mid-Back Manager's Chair, Gray"/>
    <x v="968"/>
    <n v="4"/>
    <n v="0.2"/>
    <n v="12.177999999999983"/>
  </r>
  <r>
    <n v="9809"/>
    <s v="CA-2017-145093"/>
    <d v="2017-07-21T00:00:00"/>
    <d v="2017-07-26T00:00:00"/>
    <s v="Standard Class"/>
    <s v="PT-19090"/>
    <s v="Pete Takahito"/>
    <s v="Consumer"/>
    <s v="United States"/>
    <x v="22"/>
    <x v="10"/>
    <n v="60623"/>
    <s v="Central"/>
    <s v="OFF-BI-10001116"/>
    <s v="Office Supplies"/>
    <s v="Binders"/>
    <s v="Wilson Jones 1&quot; Hanging DublLock Ring Binders"/>
    <x v="6077"/>
    <n v="2"/>
    <n v="0.8"/>
    <n v="-3.3792"/>
  </r>
  <r>
    <n v="9810"/>
    <s v="US-2014-139640"/>
    <d v="2014-11-07T00:00:00"/>
    <d v="2014-11-11T00:00:00"/>
    <s v="Second Class"/>
    <s v="TB-21595"/>
    <s v="Troy Blackwell"/>
    <s v="Consumer"/>
    <s v="United States"/>
    <x v="32"/>
    <x v="21"/>
    <n v="97206"/>
    <s v="West"/>
    <s v="OFF-PA-10000304"/>
    <s v="Office Supplies"/>
    <s v="Paper"/>
    <s v="Xerox 1995"/>
    <x v="233"/>
    <n v="5"/>
    <n v="0.2"/>
    <n v="9.0719999999999992"/>
  </r>
  <r>
    <n v="9811"/>
    <s v="US-2014-139640"/>
    <d v="2014-11-07T00:00:00"/>
    <d v="2014-11-11T00:00:00"/>
    <s v="Second Class"/>
    <s v="TB-21595"/>
    <s v="Troy Blackwell"/>
    <s v="Consumer"/>
    <s v="United States"/>
    <x v="32"/>
    <x v="21"/>
    <n v="97206"/>
    <s v="West"/>
    <s v="OFF-AR-10002240"/>
    <s v="Office Supplies"/>
    <s v="Art"/>
    <s v="Panasonic KP-150 Electric Pencil Sharpener"/>
    <x v="6078"/>
    <n v="4"/>
    <n v="0.2"/>
    <n v="9.0575999999999972"/>
  </r>
  <r>
    <n v="9812"/>
    <s v="CA-2016-117583"/>
    <d v="2016-11-27T00:00:00"/>
    <d v="2016-11-30T00:00:00"/>
    <s v="First Class"/>
    <s v="CB-12025"/>
    <s v="Cassandra Brandow"/>
    <s v="Consumer"/>
    <s v="United States"/>
    <x v="522"/>
    <x v="30"/>
    <n v="7017"/>
    <s v="East"/>
    <s v="OFF-PA-10001246"/>
    <s v="Office Supplies"/>
    <s v="Paper"/>
    <s v="Xerox 215"/>
    <x v="243"/>
    <n v="4"/>
    <n v="0"/>
    <n v="12.441600000000001"/>
  </r>
  <r>
    <n v="9813"/>
    <s v="CA-2016-117583"/>
    <d v="2016-11-27T00:00:00"/>
    <d v="2016-11-30T00:00:00"/>
    <s v="First Class"/>
    <s v="CB-12025"/>
    <s v="Cassandra Brandow"/>
    <s v="Consumer"/>
    <s v="United States"/>
    <x v="522"/>
    <x v="30"/>
    <n v="7017"/>
    <s v="East"/>
    <s v="OFF-AR-10000658"/>
    <s v="Office Supplies"/>
    <s v="Art"/>
    <s v="Newell 324"/>
    <x v="1637"/>
    <n v="3"/>
    <n v="0"/>
    <n v="9.702"/>
  </r>
  <r>
    <n v="9814"/>
    <s v="CA-2016-117583"/>
    <d v="2016-11-27T00:00:00"/>
    <d v="2016-11-30T00:00:00"/>
    <s v="First Class"/>
    <s v="CB-12025"/>
    <s v="Cassandra Brandow"/>
    <s v="Consumer"/>
    <s v="United States"/>
    <x v="522"/>
    <x v="30"/>
    <n v="7017"/>
    <s v="East"/>
    <s v="OFF-PA-10000100"/>
    <s v="Office Supplies"/>
    <s v="Paper"/>
    <s v="Xerox 1945"/>
    <x v="2929"/>
    <n v="5"/>
    <n v="0"/>
    <n v="100.4255"/>
  </r>
  <r>
    <n v="9815"/>
    <s v="CA-2016-117583"/>
    <d v="2016-11-27T00:00:00"/>
    <d v="2016-11-30T00:00:00"/>
    <s v="First Class"/>
    <s v="CB-12025"/>
    <s v="Cassandra Brandow"/>
    <s v="Consumer"/>
    <s v="United States"/>
    <x v="522"/>
    <x v="30"/>
    <n v="7017"/>
    <s v="East"/>
    <s v="OFF-BI-10004233"/>
    <s v="Office Supplies"/>
    <s v="Binders"/>
    <s v="GBC Pre-Punched Binding Paper, Plastic, White, 8-1/2&quot; x 11&quot;"/>
    <x v="6079"/>
    <n v="5"/>
    <n v="0"/>
    <n v="38.376000000000005"/>
  </r>
  <r>
    <n v="9816"/>
    <s v="CA-2015-162201"/>
    <d v="2015-06-08T00:00:00"/>
    <d v="2015-06-12T00:00:00"/>
    <s v="Standard Class"/>
    <s v="AG-10495"/>
    <s v="Andrew Gjertsen"/>
    <s v="Corporate"/>
    <s v="United States"/>
    <x v="84"/>
    <x v="2"/>
    <n v="33710"/>
    <s v="South"/>
    <s v="OFF-PA-10002581"/>
    <s v="Office Supplies"/>
    <s v="Paper"/>
    <s v="Xerox 1951"/>
    <x v="4259"/>
    <n v="7"/>
    <n v="0.2"/>
    <n v="54.214999999999982"/>
  </r>
  <r>
    <n v="9817"/>
    <s v="CA-2015-162201"/>
    <d v="2015-06-08T00:00:00"/>
    <d v="2015-06-12T00:00:00"/>
    <s v="Standard Class"/>
    <s v="AG-10495"/>
    <s v="Andrew Gjertsen"/>
    <s v="Corporate"/>
    <s v="United States"/>
    <x v="84"/>
    <x v="2"/>
    <n v="33710"/>
    <s v="South"/>
    <s v="OFF-ST-10000046"/>
    <s v="Office Supplies"/>
    <s v="Storage"/>
    <s v="Fellowes Super Stor/Drawer Files"/>
    <x v="6080"/>
    <n v="4"/>
    <n v="0.2"/>
    <n v="-6.4619999999999891"/>
  </r>
  <r>
    <n v="9818"/>
    <s v="CA-2015-162201"/>
    <d v="2015-06-08T00:00:00"/>
    <d v="2015-06-12T00:00:00"/>
    <s v="Standard Class"/>
    <s v="AG-10495"/>
    <s v="Andrew Gjertsen"/>
    <s v="Corporate"/>
    <s v="United States"/>
    <x v="84"/>
    <x v="2"/>
    <n v="33710"/>
    <s v="South"/>
    <s v="FUR-FU-10001185"/>
    <s v="Furniture"/>
    <s v="Furnishings"/>
    <s v="Advantus Employee of the Month Certificate Frame, 11 x 13-1/2"/>
    <x v="6081"/>
    <n v="7"/>
    <n v="0.2"/>
    <n v="45.467100000000009"/>
  </r>
  <r>
    <n v="9819"/>
    <s v="CA-2015-162201"/>
    <d v="2015-06-08T00:00:00"/>
    <d v="2015-06-12T00:00:00"/>
    <s v="Standard Class"/>
    <s v="AG-10495"/>
    <s v="Andrew Gjertsen"/>
    <s v="Corporate"/>
    <s v="United States"/>
    <x v="84"/>
    <x v="2"/>
    <n v="33710"/>
    <s v="South"/>
    <s v="OFF-AR-10003856"/>
    <s v="Office Supplies"/>
    <s v="Art"/>
    <s v="Newell 344"/>
    <x v="3079"/>
    <n v="2"/>
    <n v="0.2"/>
    <n v="0.3335999999999999"/>
  </r>
  <r>
    <n v="9820"/>
    <s v="CA-2015-162201"/>
    <d v="2015-06-08T00:00:00"/>
    <d v="2015-06-12T00:00:00"/>
    <s v="Standard Class"/>
    <s v="AG-10495"/>
    <s v="Andrew Gjertsen"/>
    <s v="Corporate"/>
    <s v="United States"/>
    <x v="84"/>
    <x v="2"/>
    <n v="33710"/>
    <s v="South"/>
    <s v="OFF-LA-10001982"/>
    <s v="Office Supplies"/>
    <s v="Labels"/>
    <s v="Smead Alpha-Z Color-Coded Name Labels First Letter Starter Set"/>
    <x v="6082"/>
    <n v="3"/>
    <n v="0.2"/>
    <n v="3.1499999999999995"/>
  </r>
  <r>
    <n v="9821"/>
    <s v="CA-2015-162201"/>
    <d v="2015-06-08T00:00:00"/>
    <d v="2015-06-12T00:00:00"/>
    <s v="Standard Class"/>
    <s v="AG-10495"/>
    <s v="Andrew Gjertsen"/>
    <s v="Corporate"/>
    <s v="United States"/>
    <x v="84"/>
    <x v="2"/>
    <n v="33710"/>
    <s v="South"/>
    <s v="OFF-PA-10001215"/>
    <s v="Office Supplies"/>
    <s v="Paper"/>
    <s v="Xerox 1963"/>
    <x v="3085"/>
    <n v="10"/>
    <n v="0.2"/>
    <n v="13.199999999999998"/>
  </r>
  <r>
    <n v="9822"/>
    <s v="CA-2015-162201"/>
    <d v="2015-06-08T00:00:00"/>
    <d v="2015-06-12T00:00:00"/>
    <s v="Standard Class"/>
    <s v="AG-10495"/>
    <s v="Andrew Gjertsen"/>
    <s v="Corporate"/>
    <s v="United States"/>
    <x v="84"/>
    <x v="2"/>
    <n v="33710"/>
    <s v="South"/>
    <s v="OFF-BI-10002429"/>
    <s v="Office Supplies"/>
    <s v="Binders"/>
    <s v="Premier Elliptical Ring Binder, Black"/>
    <x v="3594"/>
    <n v="2"/>
    <n v="0.7"/>
    <n v="-13.393599999999999"/>
  </r>
  <r>
    <n v="9823"/>
    <s v="US-2014-164406"/>
    <d v="2014-08-15T00:00:00"/>
    <d v="2014-08-19T00:00:00"/>
    <s v="Standard Class"/>
    <s v="BD-11605"/>
    <s v="Brian Dahlen"/>
    <s v="Consumer"/>
    <s v="United States"/>
    <x v="8"/>
    <x v="1"/>
    <n v="94122"/>
    <s v="West"/>
    <s v="OFF-AP-10003287"/>
    <s v="Office Supplies"/>
    <s v="Appliances"/>
    <s v="Tripp Lite TLP810NET Broadband Surge for Modem/Fax"/>
    <x v="6083"/>
    <n v="3"/>
    <n v="0"/>
    <n v="42.814799999999998"/>
  </r>
  <r>
    <n v="9824"/>
    <s v="US-2014-164406"/>
    <d v="2014-08-15T00:00:00"/>
    <d v="2014-08-19T00:00:00"/>
    <s v="Standard Class"/>
    <s v="BD-11605"/>
    <s v="Brian Dahlen"/>
    <s v="Consumer"/>
    <s v="United States"/>
    <x v="8"/>
    <x v="1"/>
    <n v="94122"/>
    <s v="West"/>
    <s v="OFF-PA-10000167"/>
    <s v="Office Supplies"/>
    <s v="Paper"/>
    <s v="Xerox 1925"/>
    <x v="1663"/>
    <n v="3"/>
    <n v="0"/>
    <n v="41.822999999999993"/>
  </r>
  <r>
    <n v="9825"/>
    <s v="US-2014-164406"/>
    <d v="2014-08-15T00:00:00"/>
    <d v="2014-08-19T00:00:00"/>
    <s v="Standard Class"/>
    <s v="BD-11605"/>
    <s v="Brian Dahlen"/>
    <s v="Consumer"/>
    <s v="United States"/>
    <x v="8"/>
    <x v="1"/>
    <n v="94122"/>
    <s v="West"/>
    <s v="OFF-BI-10002309"/>
    <s v="Office Supplies"/>
    <s v="Binders"/>
    <s v="Avery Heavy-Duty EZD  Binder With Locking Rings"/>
    <x v="329"/>
    <n v="4"/>
    <n v="0.2"/>
    <n v="6.2495999999999992"/>
  </r>
  <r>
    <n v="9826"/>
    <s v="US-2014-164406"/>
    <d v="2014-08-15T00:00:00"/>
    <d v="2014-08-19T00:00:00"/>
    <s v="Standard Class"/>
    <s v="BD-11605"/>
    <s v="Brian Dahlen"/>
    <s v="Consumer"/>
    <s v="United States"/>
    <x v="8"/>
    <x v="1"/>
    <n v="94122"/>
    <s v="West"/>
    <s v="OFF-BI-10003638"/>
    <s v="Office Supplies"/>
    <s v="Binders"/>
    <s v="GBC Durable Plastic Covers"/>
    <x v="6084"/>
    <n v="3"/>
    <n v="0.2"/>
    <n v="15.092999999999998"/>
  </r>
  <r>
    <n v="9827"/>
    <s v="US-2014-164406"/>
    <d v="2014-08-15T00:00:00"/>
    <d v="2014-08-19T00:00:00"/>
    <s v="Standard Class"/>
    <s v="BD-11605"/>
    <s v="Brian Dahlen"/>
    <s v="Consumer"/>
    <s v="United States"/>
    <x v="8"/>
    <x v="1"/>
    <n v="94122"/>
    <s v="West"/>
    <s v="FUR-CH-10003833"/>
    <s v="Furniture"/>
    <s v="Chairs"/>
    <s v="Novimex Fabric Task Chair"/>
    <x v="2468"/>
    <n v="4"/>
    <n v="0.2"/>
    <n v="-12.196000000000005"/>
  </r>
  <r>
    <n v="9828"/>
    <s v="CA-2017-169999"/>
    <d v="2017-06-19T00:00:00"/>
    <d v="2017-06-26T00:00:00"/>
    <s v="Standard Class"/>
    <s v="JS-15685"/>
    <s v="Jim Sink"/>
    <s v="Corporate"/>
    <s v="United States"/>
    <x v="20"/>
    <x v="15"/>
    <n v="10035"/>
    <s v="East"/>
    <s v="OFF-ST-10001511"/>
    <s v="Office Supplies"/>
    <s v="Storage"/>
    <s v="Space Solutions Commercial Steel Shelving"/>
    <x v="2396"/>
    <n v="2"/>
    <n v="0"/>
    <n v="6.4649999999999892"/>
  </r>
  <r>
    <n v="9829"/>
    <s v="CA-2017-169999"/>
    <d v="2017-06-19T00:00:00"/>
    <d v="2017-06-26T00:00:00"/>
    <s v="Standard Class"/>
    <s v="JS-15685"/>
    <s v="Jim Sink"/>
    <s v="Corporate"/>
    <s v="United States"/>
    <x v="20"/>
    <x v="15"/>
    <n v="10035"/>
    <s v="East"/>
    <s v="OFF-BI-10004728"/>
    <s v="Office Supplies"/>
    <s v="Binders"/>
    <s v="Wilson Jones Turn Tabs Binder Tool for Ring Binders"/>
    <x v="5668"/>
    <n v="3"/>
    <n v="0.2"/>
    <n v="3.7595999999999998"/>
  </r>
  <r>
    <n v="9830"/>
    <s v="US-2017-152842"/>
    <d v="2017-07-16T00:00:00"/>
    <d v="2017-07-23T00:00:00"/>
    <s v="Standard Class"/>
    <s v="NF-18385"/>
    <s v="Natalie Fritzler"/>
    <s v="Consumer"/>
    <s v="United States"/>
    <x v="35"/>
    <x v="3"/>
    <n v="28205"/>
    <s v="South"/>
    <s v="FUR-CH-10004218"/>
    <s v="Furniture"/>
    <s v="Chairs"/>
    <s v="Global Fabric Manager's Chair, Dark Gray"/>
    <x v="2516"/>
    <n v="3"/>
    <n v="0.2"/>
    <n v="15.147000000000006"/>
  </r>
  <r>
    <n v="9831"/>
    <s v="CA-2014-113257"/>
    <d v="2014-12-16T00:00:00"/>
    <d v="2014-12-18T00:00:00"/>
    <s v="Second Class"/>
    <s v="SC-20305"/>
    <s v="Sean Christensen"/>
    <s v="Consumer"/>
    <s v="United States"/>
    <x v="486"/>
    <x v="5"/>
    <n v="77705"/>
    <s v="Central"/>
    <s v="TEC-AC-10004171"/>
    <s v="Technology"/>
    <s v="Accessories"/>
    <s v="Razer Kraken 7.1 Surround Sound Over Ear USB Gaming Headset"/>
    <x v="1895"/>
    <n v="4"/>
    <n v="0.2"/>
    <n v="95.990400000000008"/>
  </r>
  <r>
    <n v="9832"/>
    <s v="CA-2014-113257"/>
    <d v="2014-12-16T00:00:00"/>
    <d v="2014-12-18T00:00:00"/>
    <s v="Second Class"/>
    <s v="SC-20305"/>
    <s v="Sean Christensen"/>
    <s v="Consumer"/>
    <s v="United States"/>
    <x v="486"/>
    <x v="5"/>
    <n v="77705"/>
    <s v="Central"/>
    <s v="FUR-FU-10001706"/>
    <s v="Furniture"/>
    <s v="Furnishings"/>
    <s v="Longer-Life Soft White Bulbs"/>
    <x v="6085"/>
    <n v="7"/>
    <n v="0.6"/>
    <n v="-2.5872000000000011"/>
  </r>
  <r>
    <n v="9833"/>
    <s v="CA-2014-133963"/>
    <d v="2014-05-18T00:00:00"/>
    <d v="2014-05-22T00:00:00"/>
    <s v="Second Class"/>
    <s v="GA-14515"/>
    <s v="George Ashbrook"/>
    <s v="Consumer"/>
    <s v="United States"/>
    <x v="61"/>
    <x v="5"/>
    <n v="75220"/>
    <s v="Central"/>
    <s v="OFF-PA-10001526"/>
    <s v="Office Supplies"/>
    <s v="Paper"/>
    <s v="Xerox 1949"/>
    <x v="2217"/>
    <n v="1"/>
    <n v="0.2"/>
    <n v="1.4442000000000004"/>
  </r>
  <r>
    <n v="9834"/>
    <s v="CA-2017-130302"/>
    <d v="2017-09-14T00:00:00"/>
    <d v="2017-09-19T00:00:00"/>
    <s v="Standard Class"/>
    <s v="CY-12745"/>
    <s v="Craig Yedwab"/>
    <s v="Corporate"/>
    <s v="United States"/>
    <x v="24"/>
    <x v="24"/>
    <n v="45503"/>
    <s v="East"/>
    <s v="TEC-AC-10002001"/>
    <s v="Technology"/>
    <s v="Accessories"/>
    <s v="Logitech Wireless Gaming Headset G930"/>
    <x v="6086"/>
    <n v="7"/>
    <n v="0.2"/>
    <n v="190.38810000000001"/>
  </r>
  <r>
    <n v="9835"/>
    <s v="CA-2016-126627"/>
    <d v="2016-10-10T00:00:00"/>
    <d v="2016-10-12T00:00:00"/>
    <s v="First Class"/>
    <s v="WB-21850"/>
    <s v="William Brown"/>
    <s v="Consumer"/>
    <s v="United States"/>
    <x v="189"/>
    <x v="5"/>
    <n v="77571"/>
    <s v="Central"/>
    <s v="FUR-FU-10004963"/>
    <s v="Furniture"/>
    <s v="Furnishings"/>
    <s v="Eldon 400 Class Desk Accessories, Black Carbon"/>
    <x v="6087"/>
    <n v="4"/>
    <n v="0.6"/>
    <n v="-6.2999999999999972"/>
  </r>
  <r>
    <n v="9836"/>
    <s v="CA-2016-126627"/>
    <d v="2016-10-10T00:00:00"/>
    <d v="2016-10-12T00:00:00"/>
    <s v="First Class"/>
    <s v="WB-21850"/>
    <s v="William Brown"/>
    <s v="Consumer"/>
    <s v="United States"/>
    <x v="189"/>
    <x v="5"/>
    <n v="77571"/>
    <s v="Central"/>
    <s v="OFF-BI-10001597"/>
    <s v="Office Supplies"/>
    <s v="Binders"/>
    <s v="Wilson Jones Ledger-Size, Piano-Hinge Binder, 2&quot;, Blue"/>
    <x v="6088"/>
    <n v="2"/>
    <n v="0.8"/>
    <n v="-26.227200000000003"/>
  </r>
  <r>
    <n v="9837"/>
    <s v="US-2016-125402"/>
    <d v="2016-09-25T00:00:00"/>
    <d v="2016-10-01T00:00:00"/>
    <s v="Standard Class"/>
    <s v="DL-12865"/>
    <s v="Dan Lawera"/>
    <s v="Consumer"/>
    <s v="United States"/>
    <x v="85"/>
    <x v="1"/>
    <n v="90805"/>
    <s v="West"/>
    <s v="OFF-PA-10000141"/>
    <s v="Office Supplies"/>
    <s v="Paper"/>
    <s v="Ampad Evidence Wirebond Steno Books, 6&quot; x 9&quot;"/>
    <x v="2943"/>
    <n v="5"/>
    <n v="0"/>
    <n v="5.1229999999999993"/>
  </r>
  <r>
    <n v="9838"/>
    <s v="US-2016-125402"/>
    <d v="2016-09-25T00:00:00"/>
    <d v="2016-10-01T00:00:00"/>
    <s v="Standard Class"/>
    <s v="DL-12865"/>
    <s v="Dan Lawera"/>
    <s v="Consumer"/>
    <s v="United States"/>
    <x v="85"/>
    <x v="1"/>
    <n v="90805"/>
    <s v="West"/>
    <s v="OFF-LA-10003923"/>
    <s v="Office Supplies"/>
    <s v="Labels"/>
    <s v="Alphabetical Labels for Top Tab Filing"/>
    <x v="461"/>
    <n v="2"/>
    <n v="0"/>
    <n v="14.8"/>
  </r>
  <r>
    <n v="9839"/>
    <s v="US-2016-125402"/>
    <d v="2016-09-25T00:00:00"/>
    <d v="2016-10-01T00:00:00"/>
    <s v="Standard Class"/>
    <s v="DL-12865"/>
    <s v="Dan Lawera"/>
    <s v="Consumer"/>
    <s v="United States"/>
    <x v="85"/>
    <x v="1"/>
    <n v="90805"/>
    <s v="West"/>
    <s v="OFF-LA-10001771"/>
    <s v="Office Supplies"/>
    <s v="Labels"/>
    <s v="Avery 513"/>
    <x v="1393"/>
    <n v="1"/>
    <n v="0"/>
    <n v="2.2907999999999999"/>
  </r>
  <r>
    <n v="9840"/>
    <s v="US-2016-125402"/>
    <d v="2016-09-25T00:00:00"/>
    <d v="2016-10-01T00:00:00"/>
    <s v="Standard Class"/>
    <s v="DL-12865"/>
    <s v="Dan Lawera"/>
    <s v="Consumer"/>
    <s v="United States"/>
    <x v="85"/>
    <x v="1"/>
    <n v="90805"/>
    <s v="West"/>
    <s v="TEC-CO-10001943"/>
    <s v="Technology"/>
    <s v="Copiers"/>
    <s v="Canon PC-428 Personal Copier"/>
    <x v="5478"/>
    <n v="3"/>
    <n v="0.2"/>
    <n v="161.99189999999999"/>
  </r>
  <r>
    <n v="9841"/>
    <s v="US-2016-125402"/>
    <d v="2016-09-25T00:00:00"/>
    <d v="2016-10-01T00:00:00"/>
    <s v="Standard Class"/>
    <s v="DL-12865"/>
    <s v="Dan Lawera"/>
    <s v="Consumer"/>
    <s v="United States"/>
    <x v="85"/>
    <x v="1"/>
    <n v="90805"/>
    <s v="West"/>
    <s v="TEC-PH-10003356"/>
    <s v="Technology"/>
    <s v="Phones"/>
    <s v="SmartStand Mobile Device Holder, Assorted Colors"/>
    <x v="6089"/>
    <n v="8"/>
    <n v="0.2"/>
    <n v="4.4736000000000011"/>
  </r>
  <r>
    <n v="9842"/>
    <s v="US-2016-125402"/>
    <d v="2016-09-25T00:00:00"/>
    <d v="2016-10-01T00:00:00"/>
    <s v="Standard Class"/>
    <s v="DL-12865"/>
    <s v="Dan Lawera"/>
    <s v="Consumer"/>
    <s v="United States"/>
    <x v="85"/>
    <x v="1"/>
    <n v="90805"/>
    <s v="West"/>
    <s v="OFF-AR-10002255"/>
    <s v="Office Supplies"/>
    <s v="Art"/>
    <s v="Newell 346"/>
    <x v="1784"/>
    <n v="2"/>
    <n v="0"/>
    <n v="1.6703999999999999"/>
  </r>
  <r>
    <n v="9843"/>
    <s v="US-2016-125402"/>
    <d v="2016-09-25T00:00:00"/>
    <d v="2016-10-01T00:00:00"/>
    <s v="Standard Class"/>
    <s v="DL-12865"/>
    <s v="Dan Lawera"/>
    <s v="Consumer"/>
    <s v="United States"/>
    <x v="85"/>
    <x v="1"/>
    <n v="90805"/>
    <s v="West"/>
    <s v="FUR-CH-10000665"/>
    <s v="Furniture"/>
    <s v="Chairs"/>
    <s v="Global Airflow Leather Mesh Back Chair, Black"/>
    <x v="5019"/>
    <n v="4"/>
    <n v="0.2"/>
    <n v="60.391999999999939"/>
  </r>
  <r>
    <n v="9844"/>
    <s v="CA-2014-163867"/>
    <d v="2014-06-03T00:00:00"/>
    <d v="2014-06-06T00:00:00"/>
    <s v="First Class"/>
    <s v="RE-19450"/>
    <s v="Richard Eichhorn"/>
    <s v="Consumer"/>
    <s v="United States"/>
    <x v="27"/>
    <x v="10"/>
    <n v="62521"/>
    <s v="Central"/>
    <s v="OFF-LA-10001771"/>
    <s v="Office Supplies"/>
    <s v="Labels"/>
    <s v="Avery 513"/>
    <x v="801"/>
    <n v="4"/>
    <n v="0.2"/>
    <n v="5.1791999999999998"/>
  </r>
  <r>
    <n v="9845"/>
    <s v="CA-2014-163867"/>
    <d v="2014-06-03T00:00:00"/>
    <d v="2014-06-06T00:00:00"/>
    <s v="First Class"/>
    <s v="RE-19450"/>
    <s v="Richard Eichhorn"/>
    <s v="Consumer"/>
    <s v="United States"/>
    <x v="27"/>
    <x v="10"/>
    <n v="62521"/>
    <s v="Central"/>
    <s v="FUR-FU-10001475"/>
    <s v="Furniture"/>
    <s v="Furnishings"/>
    <s v="Contract Clock, 14&quot;, Brown"/>
    <x v="6090"/>
    <n v="7"/>
    <n v="0.6"/>
    <n v="-40.003599999999999"/>
  </r>
  <r>
    <n v="9846"/>
    <s v="CA-2014-163867"/>
    <d v="2014-06-03T00:00:00"/>
    <d v="2014-06-06T00:00:00"/>
    <s v="First Class"/>
    <s v="RE-19450"/>
    <s v="Richard Eichhorn"/>
    <s v="Consumer"/>
    <s v="United States"/>
    <x v="27"/>
    <x v="10"/>
    <n v="62521"/>
    <s v="Central"/>
    <s v="OFF-ST-10000877"/>
    <s v="Office Supplies"/>
    <s v="Storage"/>
    <s v="Recycled Steel Personal File for Standard File Folders"/>
    <x v="6091"/>
    <n v="3"/>
    <n v="0.2"/>
    <n v="9.9521999999999977"/>
  </r>
  <r>
    <n v="9847"/>
    <s v="CA-2017-169327"/>
    <d v="2017-09-02T00:00:00"/>
    <d v="2017-09-04T00:00:00"/>
    <s v="Second Class"/>
    <s v="MH-17290"/>
    <s v="Marc Harrigan"/>
    <s v="Home Office"/>
    <s v="United States"/>
    <x v="1"/>
    <x v="1"/>
    <n v="90008"/>
    <s v="West"/>
    <s v="OFF-AP-10001492"/>
    <s v="Office Supplies"/>
    <s v="Appliances"/>
    <s v="Acco Six-Outlet Power Strip, 4' Cord Length"/>
    <x v="2526"/>
    <n v="5"/>
    <n v="0"/>
    <n v="11.206"/>
  </r>
  <r>
    <n v="9848"/>
    <s v="CA-2017-169327"/>
    <d v="2017-09-02T00:00:00"/>
    <d v="2017-09-04T00:00:00"/>
    <s v="Second Class"/>
    <s v="MH-17290"/>
    <s v="Marc Harrigan"/>
    <s v="Home Office"/>
    <s v="United States"/>
    <x v="1"/>
    <x v="1"/>
    <n v="90008"/>
    <s v="West"/>
    <s v="FUR-FU-10004188"/>
    <s v="Furniture"/>
    <s v="Furnishings"/>
    <s v="Luxo Professional Combination Clamp-On Lamps"/>
    <x v="6092"/>
    <n v="5"/>
    <n v="0"/>
    <n v="132.99"/>
  </r>
  <r>
    <n v="9849"/>
    <s v="CA-2017-169327"/>
    <d v="2017-09-02T00:00:00"/>
    <d v="2017-09-04T00:00:00"/>
    <s v="Second Class"/>
    <s v="MH-17290"/>
    <s v="Marc Harrigan"/>
    <s v="Home Office"/>
    <s v="United States"/>
    <x v="1"/>
    <x v="1"/>
    <n v="90008"/>
    <s v="West"/>
    <s v="OFF-BI-10004330"/>
    <s v="Office Supplies"/>
    <s v="Binders"/>
    <s v="GBC Velobind Prepunched Cover Sets, Regency Series"/>
    <x v="5442"/>
    <n v="5"/>
    <n v="0.2"/>
    <n v="46.224999999999987"/>
  </r>
  <r>
    <n v="9850"/>
    <s v="CA-2014-142979"/>
    <d v="2014-04-12T00:00:00"/>
    <d v="2014-04-18T00:00:00"/>
    <s v="Standard Class"/>
    <s v="EH-13765"/>
    <s v="Edward Hooks"/>
    <s v="Corporate"/>
    <s v="United States"/>
    <x v="529"/>
    <x v="1"/>
    <n v="95240"/>
    <s v="West"/>
    <s v="OFF-AR-10002987"/>
    <s v="Office Supplies"/>
    <s v="Art"/>
    <s v="Prismacolor Color Pencil Set"/>
    <x v="2010"/>
    <n v="2"/>
    <n v="0"/>
    <n v="16.268800000000002"/>
  </r>
  <r>
    <n v="9851"/>
    <s v="CA-2016-158155"/>
    <d v="2016-05-02T00:00:00"/>
    <d v="2016-05-06T00:00:00"/>
    <s v="Standard Class"/>
    <s v="EH-13765"/>
    <s v="Edward Hooks"/>
    <s v="Corporate"/>
    <s v="United States"/>
    <x v="20"/>
    <x v="15"/>
    <n v="10009"/>
    <s v="East"/>
    <s v="FUR-FU-10000732"/>
    <s v="Furniture"/>
    <s v="Furnishings"/>
    <s v="Eldon 200 Class Desk Accessories"/>
    <x v="2391"/>
    <n v="2"/>
    <n v="0"/>
    <n v="4.0191999999999997"/>
  </r>
  <r>
    <n v="9852"/>
    <s v="CA-2016-158155"/>
    <d v="2016-05-02T00:00:00"/>
    <d v="2016-05-06T00:00:00"/>
    <s v="Standard Class"/>
    <s v="EH-13765"/>
    <s v="Edward Hooks"/>
    <s v="Corporate"/>
    <s v="United States"/>
    <x v="20"/>
    <x v="15"/>
    <n v="10009"/>
    <s v="East"/>
    <s v="OFF-BI-10001670"/>
    <s v="Office Supplies"/>
    <s v="Binders"/>
    <s v="Vinyl Sectional Post Binders"/>
    <x v="3476"/>
    <n v="3"/>
    <n v="0.2"/>
    <n v="33.93"/>
  </r>
  <r>
    <n v="9853"/>
    <s v="CA-2016-158155"/>
    <d v="2016-05-02T00:00:00"/>
    <d v="2016-05-06T00:00:00"/>
    <s v="Standard Class"/>
    <s v="EH-13765"/>
    <s v="Edward Hooks"/>
    <s v="Corporate"/>
    <s v="United States"/>
    <x v="20"/>
    <x v="15"/>
    <n v="10009"/>
    <s v="East"/>
    <s v="OFF-PA-10000533"/>
    <s v="Office Supplies"/>
    <s v="Paper"/>
    <s v="Southworth Parchment Paper &amp; Envelopes"/>
    <x v="1733"/>
    <n v="2"/>
    <n v="0"/>
    <n v="6.0167999999999999"/>
  </r>
  <r>
    <n v="9854"/>
    <s v="CA-2016-158155"/>
    <d v="2016-05-02T00:00:00"/>
    <d v="2016-05-06T00:00:00"/>
    <s v="Standard Class"/>
    <s v="EH-13765"/>
    <s v="Edward Hooks"/>
    <s v="Corporate"/>
    <s v="United States"/>
    <x v="20"/>
    <x v="15"/>
    <n v="10009"/>
    <s v="East"/>
    <s v="FUR-FU-10002253"/>
    <s v="Furniture"/>
    <s v="Furnishings"/>
    <s v="Howard Miller 13&quot; Diameter Pewter Finish Round Wall Clock"/>
    <x v="6093"/>
    <n v="5"/>
    <n v="0"/>
    <n v="83.733000000000004"/>
  </r>
  <r>
    <n v="9855"/>
    <s v="CA-2017-138870"/>
    <d v="2017-06-19T00:00:00"/>
    <d v="2017-06-23T00:00:00"/>
    <s v="Standard Class"/>
    <s v="GA-14515"/>
    <s v="George Ashbrook"/>
    <s v="Consumer"/>
    <s v="United States"/>
    <x v="8"/>
    <x v="1"/>
    <n v="94109"/>
    <s v="West"/>
    <s v="FUR-FU-10002396"/>
    <s v="Furniture"/>
    <s v="Furnishings"/>
    <s v="DAX Copper Panel Document Frame, 5 x 7 Size"/>
    <x v="6094"/>
    <n v="4"/>
    <n v="0"/>
    <n v="21.134400000000003"/>
  </r>
  <r>
    <n v="9856"/>
    <s v="CA-2017-138870"/>
    <d v="2017-06-19T00:00:00"/>
    <d v="2017-06-23T00:00:00"/>
    <s v="Standard Class"/>
    <s v="GA-14515"/>
    <s v="George Ashbrook"/>
    <s v="Consumer"/>
    <s v="United States"/>
    <x v="8"/>
    <x v="1"/>
    <n v="94109"/>
    <s v="West"/>
    <s v="OFF-PA-10004438"/>
    <s v="Office Supplies"/>
    <s v="Paper"/>
    <s v="Xerox 1907"/>
    <x v="335"/>
    <n v="2"/>
    <n v="0"/>
    <n v="11.543199999999999"/>
  </r>
  <r>
    <n v="9857"/>
    <s v="CA-2014-120950"/>
    <d v="2014-11-06T00:00:00"/>
    <d v="2014-11-11T00:00:00"/>
    <s v="Standard Class"/>
    <s v="GA-14515"/>
    <s v="George Ashbrook"/>
    <s v="Consumer"/>
    <s v="United States"/>
    <x v="38"/>
    <x v="32"/>
    <n v="31907"/>
    <s v="South"/>
    <s v="OFF-PA-10000587"/>
    <s v="Office Supplies"/>
    <s v="Paper"/>
    <s v="Array Parchment Paper, Assorted Colors"/>
    <x v="2908"/>
    <n v="6"/>
    <n v="0"/>
    <n v="20.9664"/>
  </r>
  <r>
    <n v="9858"/>
    <s v="CA-2015-164301"/>
    <d v="2015-03-26T00:00:00"/>
    <d v="2015-03-30T00:00:00"/>
    <s v="Standard Class"/>
    <s v="EB-13840"/>
    <s v="Ellis Ballard"/>
    <s v="Corporate"/>
    <s v="United States"/>
    <x v="4"/>
    <x v="4"/>
    <n v="98103"/>
    <s v="West"/>
    <s v="FUR-TA-10001889"/>
    <s v="Furniture"/>
    <s v="Tables"/>
    <s v="Bush Advantage Collection Racetrack Conference Table"/>
    <x v="6095"/>
    <n v="8"/>
    <n v="0"/>
    <n v="610.86239999999998"/>
  </r>
  <r>
    <n v="9859"/>
    <s v="CA-2017-113278"/>
    <d v="2017-01-14T00:00:00"/>
    <d v="2017-01-20T00:00:00"/>
    <s v="Standard Class"/>
    <s v="HR-14770"/>
    <s v="Hallie Redmond"/>
    <s v="Home Office"/>
    <s v="United States"/>
    <x v="102"/>
    <x v="14"/>
    <n v="47374"/>
    <s v="Central"/>
    <s v="OFF-ST-10001590"/>
    <s v="Office Supplies"/>
    <s v="Storage"/>
    <s v="Tenex Personal Project File with Scoop Front Design, Black"/>
    <x v="4005"/>
    <n v="5"/>
    <n v="0"/>
    <n v="17.523999999999997"/>
  </r>
  <r>
    <n v="9860"/>
    <s v="CA-2017-113278"/>
    <d v="2017-01-14T00:00:00"/>
    <d v="2017-01-20T00:00:00"/>
    <s v="Standard Class"/>
    <s v="HR-14770"/>
    <s v="Hallie Redmond"/>
    <s v="Home Office"/>
    <s v="United States"/>
    <x v="102"/>
    <x v="14"/>
    <n v="47374"/>
    <s v="Central"/>
    <s v="OFF-FA-10003472"/>
    <s v="Office Supplies"/>
    <s v="Fasteners"/>
    <s v="Bagged Rubber Bands"/>
    <x v="2182"/>
    <n v="2"/>
    <n v="0"/>
    <n v="0.1008"/>
  </r>
  <r>
    <n v="9861"/>
    <s v="CA-2017-113278"/>
    <d v="2017-01-14T00:00:00"/>
    <d v="2017-01-20T00:00:00"/>
    <s v="Standard Class"/>
    <s v="HR-14770"/>
    <s v="Hallie Redmond"/>
    <s v="Home Office"/>
    <s v="United States"/>
    <x v="102"/>
    <x v="14"/>
    <n v="47374"/>
    <s v="Central"/>
    <s v="TEC-PH-10000169"/>
    <s v="Technology"/>
    <s v="Phones"/>
    <s v="ARKON Windshield Dashboard Air Vent Car Mount Holder"/>
    <x v="766"/>
    <n v="4"/>
    <n v="0"/>
    <n v="1.3559999999999945"/>
  </r>
  <r>
    <n v="9862"/>
    <s v="CA-2017-113278"/>
    <d v="2017-01-14T00:00:00"/>
    <d v="2017-01-20T00:00:00"/>
    <s v="Standard Class"/>
    <s v="HR-14770"/>
    <s v="Hallie Redmond"/>
    <s v="Home Office"/>
    <s v="United States"/>
    <x v="102"/>
    <x v="14"/>
    <n v="47374"/>
    <s v="Central"/>
    <s v="OFF-ST-10002562"/>
    <s v="Office Supplies"/>
    <s v="Storage"/>
    <s v="Staple magnet"/>
    <x v="2572"/>
    <n v="2"/>
    <n v="0"/>
    <n v="5.2528000000000006"/>
  </r>
  <r>
    <n v="9863"/>
    <s v="CA-2017-113278"/>
    <d v="2017-01-14T00:00:00"/>
    <d v="2017-01-20T00:00:00"/>
    <s v="Standard Class"/>
    <s v="HR-14770"/>
    <s v="Hallie Redmond"/>
    <s v="Home Office"/>
    <s v="United States"/>
    <x v="102"/>
    <x v="14"/>
    <n v="47374"/>
    <s v="Central"/>
    <s v="TEC-AC-10001445"/>
    <s v="Technology"/>
    <s v="Accessories"/>
    <s v="Imation USB 2.0 Swivel Flash Drive USB flash drive - 4 GB - Pink"/>
    <x v="6096"/>
    <n v="4"/>
    <n v="0"/>
    <n v="2.5451999999999995"/>
  </r>
  <r>
    <n v="9864"/>
    <s v="CA-2017-113278"/>
    <d v="2017-01-14T00:00:00"/>
    <d v="2017-01-20T00:00:00"/>
    <s v="Standard Class"/>
    <s v="HR-14770"/>
    <s v="Hallie Redmond"/>
    <s v="Home Office"/>
    <s v="United States"/>
    <x v="102"/>
    <x v="14"/>
    <n v="47374"/>
    <s v="Central"/>
    <s v="OFF-PA-10004156"/>
    <s v="Office Supplies"/>
    <s v="Paper"/>
    <s v="Xerox 188"/>
    <x v="1189"/>
    <n v="1"/>
    <n v="0"/>
    <n v="5.5565999999999995"/>
  </r>
  <r>
    <n v="9865"/>
    <s v="CA-2017-113278"/>
    <d v="2017-01-14T00:00:00"/>
    <d v="2017-01-20T00:00:00"/>
    <s v="Standard Class"/>
    <s v="HR-14770"/>
    <s v="Hallie Redmond"/>
    <s v="Home Office"/>
    <s v="United States"/>
    <x v="102"/>
    <x v="14"/>
    <n v="47374"/>
    <s v="Central"/>
    <s v="TEC-AC-10004469"/>
    <s v="Technology"/>
    <s v="Accessories"/>
    <s v="Microsoft Sculpt Comfort Mouse"/>
    <x v="3863"/>
    <n v="4"/>
    <n v="0"/>
    <n v="70.312000000000012"/>
  </r>
  <r>
    <n v="9866"/>
    <s v="CA-2017-113278"/>
    <d v="2017-01-14T00:00:00"/>
    <d v="2017-01-20T00:00:00"/>
    <s v="Standard Class"/>
    <s v="HR-14770"/>
    <s v="Hallie Redmond"/>
    <s v="Home Office"/>
    <s v="United States"/>
    <x v="102"/>
    <x v="14"/>
    <n v="47374"/>
    <s v="Central"/>
    <s v="FUR-FU-10001037"/>
    <s v="Furniture"/>
    <s v="Furnishings"/>
    <s v="DAX Charcoal/Nickel-Tone Document Frame, 5 x 7"/>
    <x v="1651"/>
    <n v="2"/>
    <n v="0"/>
    <n v="8.532"/>
  </r>
  <r>
    <n v="9867"/>
    <s v="US-2015-116981"/>
    <d v="2015-03-26T00:00:00"/>
    <d v="2015-03-28T00:00:00"/>
    <s v="Second Class"/>
    <s v="SM-20950"/>
    <s v="Suzanne McNair"/>
    <s v="Corporate"/>
    <s v="United States"/>
    <x v="20"/>
    <x v="15"/>
    <n v="10009"/>
    <s v="East"/>
    <s v="OFF-ST-10002615"/>
    <s v="Office Supplies"/>
    <s v="Storage"/>
    <s v="Dual Level, Single-Width Filing Carts"/>
    <x v="2969"/>
    <n v="7"/>
    <n v="0"/>
    <n v="282.20920000000001"/>
  </r>
  <r>
    <n v="9868"/>
    <s v="US-2015-116981"/>
    <d v="2015-03-26T00:00:00"/>
    <d v="2015-03-28T00:00:00"/>
    <s v="Second Class"/>
    <s v="SM-20950"/>
    <s v="Suzanne McNair"/>
    <s v="Corporate"/>
    <s v="United States"/>
    <x v="20"/>
    <x v="15"/>
    <n v="10009"/>
    <s v="East"/>
    <s v="OFF-AP-10000595"/>
    <s v="Office Supplies"/>
    <s v="Appliances"/>
    <s v="Disposable Triple-Filter Dust Bags"/>
    <x v="2638"/>
    <n v="3"/>
    <n v="0"/>
    <n v="3.4086000000000003"/>
  </r>
  <r>
    <n v="9869"/>
    <s v="CA-2014-114195"/>
    <d v="2014-11-01T00:00:00"/>
    <d v="2014-11-03T00:00:00"/>
    <s v="First Class"/>
    <s v="EA-14035"/>
    <s v="Erin Ashbrook"/>
    <s v="Corporate"/>
    <s v="United States"/>
    <x v="530"/>
    <x v="24"/>
    <n v="45040"/>
    <s v="East"/>
    <s v="FUR-FU-10002253"/>
    <s v="Furniture"/>
    <s v="Furnishings"/>
    <s v="Howard Miller 13&quot; Diameter Pewter Finish Round Wall Clock"/>
    <x v="4574"/>
    <n v="2"/>
    <n v="0.2"/>
    <n v="16.317200000000003"/>
  </r>
  <r>
    <n v="9870"/>
    <s v="CA-2014-114195"/>
    <d v="2014-11-01T00:00:00"/>
    <d v="2014-11-03T00:00:00"/>
    <s v="First Class"/>
    <s v="EA-14035"/>
    <s v="Erin Ashbrook"/>
    <s v="Corporate"/>
    <s v="United States"/>
    <x v="530"/>
    <x v="24"/>
    <n v="45040"/>
    <s v="East"/>
    <s v="OFF-BI-10000494"/>
    <s v="Office Supplies"/>
    <s v="Binders"/>
    <s v="Acco Economy Flexible Poly Round Ring Binder"/>
    <x v="2968"/>
    <n v="2"/>
    <n v="0.7"/>
    <n v="-2.6099999999999994"/>
  </r>
  <r>
    <n v="9871"/>
    <s v="CA-2014-114195"/>
    <d v="2014-11-01T00:00:00"/>
    <d v="2014-11-03T00:00:00"/>
    <s v="First Class"/>
    <s v="EA-14035"/>
    <s v="Erin Ashbrook"/>
    <s v="Corporate"/>
    <s v="United States"/>
    <x v="530"/>
    <x v="24"/>
    <n v="45040"/>
    <s v="East"/>
    <s v="OFF-BI-10001658"/>
    <s v="Office Supplies"/>
    <s v="Binders"/>
    <s v="GBC Standard Therm-A-Bind Covers"/>
    <x v="2849"/>
    <n v="3"/>
    <n v="0.7"/>
    <n v="-17.942399999999992"/>
  </r>
  <r>
    <n v="9872"/>
    <s v="CA-2017-146269"/>
    <d v="2017-10-06T00:00:00"/>
    <d v="2017-10-06T00:00:00"/>
    <s v="Same Day"/>
    <s v="MH-17455"/>
    <s v="Mark Hamilton"/>
    <s v="Consumer"/>
    <s v="United States"/>
    <x v="22"/>
    <x v="10"/>
    <n v="60623"/>
    <s v="Central"/>
    <s v="OFF-ST-10003208"/>
    <s v="Office Supplies"/>
    <s v="Storage"/>
    <s v="Adjustable Depth Letter/Legal Cart"/>
    <x v="6097"/>
    <n v="2"/>
    <n v="0.2"/>
    <n v="32.662799999999947"/>
  </r>
  <r>
    <n v="9873"/>
    <s v="CA-2017-146269"/>
    <d v="2017-10-06T00:00:00"/>
    <d v="2017-10-06T00:00:00"/>
    <s v="Same Day"/>
    <s v="MH-17455"/>
    <s v="Mark Hamilton"/>
    <s v="Consumer"/>
    <s v="United States"/>
    <x v="22"/>
    <x v="10"/>
    <n v="60623"/>
    <s v="Central"/>
    <s v="OFF-AR-10004790"/>
    <s v="Office Supplies"/>
    <s v="Art"/>
    <s v="Staples in misc. colors"/>
    <x v="3764"/>
    <n v="2"/>
    <n v="0.2"/>
    <n v="1.1969999999999992"/>
  </r>
  <r>
    <n v="9874"/>
    <s v="CA-2016-100587"/>
    <d v="2016-12-10T00:00:00"/>
    <d v="2016-12-14T00:00:00"/>
    <s v="Standard Class"/>
    <s v="SL-20155"/>
    <s v="Sara Luxemburg"/>
    <s v="Home Office"/>
    <s v="United States"/>
    <x v="20"/>
    <x v="15"/>
    <n v="10024"/>
    <s v="East"/>
    <s v="OFF-PA-10004609"/>
    <s v="Office Supplies"/>
    <s v="Paper"/>
    <s v="Xerox 221"/>
    <x v="90"/>
    <n v="1"/>
    <n v="0"/>
    <n v="3.1104000000000003"/>
  </r>
  <r>
    <n v="9875"/>
    <s v="CA-2016-166653"/>
    <d v="2016-09-22T00:00:00"/>
    <d v="2016-09-24T00:00:00"/>
    <s v="Second Class"/>
    <s v="NP-18685"/>
    <s v="Nora Pelletier"/>
    <s v="Home Office"/>
    <s v="United States"/>
    <x v="215"/>
    <x v="24"/>
    <n v="44134"/>
    <s v="East"/>
    <s v="OFF-EN-10003055"/>
    <s v="Office Supplies"/>
    <s v="Envelopes"/>
    <s v="Blue String-Tie &amp; Button Interoffice Envelopes, 10 x 13"/>
    <x v="1109"/>
    <n v="2"/>
    <n v="0.2"/>
    <n v="19.989999999999995"/>
  </r>
  <r>
    <n v="9876"/>
    <s v="CA-2015-130855"/>
    <d v="2015-12-29T00:00:00"/>
    <d v="2016-01-05T00:00:00"/>
    <s v="Standard Class"/>
    <s v="RF-19840"/>
    <s v="Roy Französisch"/>
    <s v="Consumer"/>
    <s v="United States"/>
    <x v="20"/>
    <x v="15"/>
    <n v="10035"/>
    <s v="East"/>
    <s v="OFF-SU-10003936"/>
    <s v="Office Supplies"/>
    <s v="Supplies"/>
    <s v="Acme Serrated Blade Letter Opener"/>
    <x v="6098"/>
    <n v="2"/>
    <n v="0"/>
    <n v="6.3600000000000101E-2"/>
  </r>
  <r>
    <n v="9877"/>
    <s v="US-2017-166324"/>
    <d v="2017-04-20T00:00:00"/>
    <d v="2017-04-21T00:00:00"/>
    <s v="First Class"/>
    <s v="BE-11455"/>
    <s v="Brad Eason"/>
    <s v="Home Office"/>
    <s v="United States"/>
    <x v="138"/>
    <x v="24"/>
    <n v="44105"/>
    <s v="East"/>
    <s v="OFF-ST-10000078"/>
    <s v="Office Supplies"/>
    <s v="Storage"/>
    <s v="Tennsco 6- and 18-Compartment Lockers"/>
    <x v="6099"/>
    <n v="4"/>
    <n v="0.2"/>
    <n v="-21.213600000000099"/>
  </r>
  <r>
    <n v="9878"/>
    <s v="US-2017-166324"/>
    <d v="2017-04-20T00:00:00"/>
    <d v="2017-04-21T00:00:00"/>
    <s v="First Class"/>
    <s v="BE-11455"/>
    <s v="Brad Eason"/>
    <s v="Home Office"/>
    <s v="United States"/>
    <x v="138"/>
    <x v="24"/>
    <n v="44105"/>
    <s v="East"/>
    <s v="OFF-BI-10000174"/>
    <s v="Office Supplies"/>
    <s v="Binders"/>
    <s v="Wilson Jones Clip &amp; Carry Folder Binder Tool for Ring Binders, Clear"/>
    <x v="6100"/>
    <n v="5"/>
    <n v="0.7"/>
    <n v="-6.379999999999999"/>
  </r>
  <r>
    <n v="9879"/>
    <s v="US-2017-166324"/>
    <d v="2017-04-20T00:00:00"/>
    <d v="2017-04-21T00:00:00"/>
    <s v="First Class"/>
    <s v="BE-11455"/>
    <s v="Brad Eason"/>
    <s v="Home Office"/>
    <s v="United States"/>
    <x v="138"/>
    <x v="24"/>
    <n v="44105"/>
    <s v="East"/>
    <s v="TEC-PH-10004080"/>
    <s v="Technology"/>
    <s v="Phones"/>
    <s v="Avaya 5410 Digital phone"/>
    <x v="4457"/>
    <n v="3"/>
    <n v="0.4"/>
    <n v="-24.476399999999998"/>
  </r>
  <r>
    <n v="9880"/>
    <s v="CA-2016-122581"/>
    <d v="2016-08-21T00:00:00"/>
    <d v="2016-08-25T00:00:00"/>
    <s v="Standard Class"/>
    <s v="JK-15370"/>
    <s v="Jay Kimmel"/>
    <s v="Consumer"/>
    <s v="United States"/>
    <x v="20"/>
    <x v="15"/>
    <n v="10035"/>
    <s v="East"/>
    <s v="FUR-CH-10002961"/>
    <s v="Furniture"/>
    <s v="Chairs"/>
    <s v="Leather Task Chair, Black"/>
    <x v="6101"/>
    <n v="7"/>
    <n v="0.1"/>
    <n v="63.685999999999979"/>
  </r>
  <r>
    <n v="9881"/>
    <s v="CA-2015-104297"/>
    <d v="2015-05-29T00:00:00"/>
    <d v="2015-05-31T00:00:00"/>
    <s v="First Class"/>
    <s v="CC-12100"/>
    <s v="Chad Cunningham"/>
    <s v="Home Office"/>
    <s v="United States"/>
    <x v="138"/>
    <x v="24"/>
    <n v="44105"/>
    <s v="East"/>
    <s v="OFF-PA-10000474"/>
    <s v="Office Supplies"/>
    <s v="Paper"/>
    <s v="Easy-staple paper"/>
    <x v="633"/>
    <n v="3"/>
    <n v="0.2"/>
    <n v="28.706399999999991"/>
  </r>
  <r>
    <n v="9882"/>
    <s v="CA-2014-153927"/>
    <d v="2014-08-12T00:00:00"/>
    <d v="2014-08-13T00:00:00"/>
    <s v="First Class"/>
    <s v="LL-16840"/>
    <s v="Lauren Leatherbury"/>
    <s v="Consumer"/>
    <s v="United States"/>
    <x v="318"/>
    <x v="32"/>
    <n v="30188"/>
    <s v="South"/>
    <s v="OFF-BI-10000138"/>
    <s v="Office Supplies"/>
    <s v="Binders"/>
    <s v="Acco Translucent Poly Ring Binders"/>
    <x v="1230"/>
    <n v="3"/>
    <n v="0"/>
    <n v="6.7392000000000003"/>
  </r>
  <r>
    <n v="9883"/>
    <s v="CA-2014-153927"/>
    <d v="2014-08-12T00:00:00"/>
    <d v="2014-08-13T00:00:00"/>
    <s v="First Class"/>
    <s v="LL-16840"/>
    <s v="Lauren Leatherbury"/>
    <s v="Consumer"/>
    <s v="United States"/>
    <x v="318"/>
    <x v="32"/>
    <n v="30188"/>
    <s v="South"/>
    <s v="TEC-AC-10000023"/>
    <s v="Technology"/>
    <s v="Accessories"/>
    <s v="Maxell 74 Minute CD-R Spindle, 50/Pack"/>
    <x v="6102"/>
    <n v="13"/>
    <n v="0"/>
    <n v="98.139599999999987"/>
  </r>
  <r>
    <n v="9884"/>
    <s v="CA-2014-112291"/>
    <d v="2014-04-03T00:00:00"/>
    <d v="2014-04-08T00:00:00"/>
    <s v="Standard Class"/>
    <s v="KE-16420"/>
    <s v="Katrina Edelman"/>
    <s v="Corporate"/>
    <s v="United States"/>
    <x v="1"/>
    <x v="1"/>
    <n v="90008"/>
    <s v="West"/>
    <s v="OFF-EN-10001415"/>
    <s v="Office Supplies"/>
    <s v="Envelopes"/>
    <s v="Staple envelope"/>
    <x v="954"/>
    <n v="2"/>
    <n v="0"/>
    <n v="5.58"/>
  </r>
  <r>
    <n v="9885"/>
    <s v="CA-2014-112291"/>
    <d v="2014-04-03T00:00:00"/>
    <d v="2014-04-08T00:00:00"/>
    <s v="Standard Class"/>
    <s v="KE-16420"/>
    <s v="Katrina Edelman"/>
    <s v="Corporate"/>
    <s v="United States"/>
    <x v="1"/>
    <x v="1"/>
    <n v="90008"/>
    <s v="West"/>
    <s v="TEC-AC-10001284"/>
    <s v="Technology"/>
    <s v="Accessories"/>
    <s v="Enermax Briskie RF Wireless Keyboard and Mouse Combo"/>
    <x v="1038"/>
    <n v="3"/>
    <n v="0"/>
    <n v="22.4316"/>
  </r>
  <r>
    <n v="9886"/>
    <s v="CA-2014-112291"/>
    <d v="2014-04-03T00:00:00"/>
    <d v="2014-04-08T00:00:00"/>
    <s v="Standard Class"/>
    <s v="KE-16420"/>
    <s v="Katrina Edelman"/>
    <s v="Corporate"/>
    <s v="United States"/>
    <x v="1"/>
    <x v="1"/>
    <n v="90008"/>
    <s v="West"/>
    <s v="TEC-AC-10000736"/>
    <s v="Technology"/>
    <s v="Accessories"/>
    <s v="Logitech G600 MMO Gaming Mouse"/>
    <x v="460"/>
    <n v="2"/>
    <n v="0"/>
    <n v="57.592799999999997"/>
  </r>
  <r>
    <n v="9887"/>
    <s v="CA-2014-146997"/>
    <d v="2014-01-23T00:00:00"/>
    <d v="2014-01-27T00:00:00"/>
    <s v="Standard Class"/>
    <s v="SG-20605"/>
    <s v="Speros Goranitis"/>
    <s v="Consumer"/>
    <s v="United States"/>
    <x v="240"/>
    <x v="14"/>
    <n v="47905"/>
    <s v="Central"/>
    <s v="OFF-FA-10003467"/>
    <s v="Office Supplies"/>
    <s v="Fasteners"/>
    <s v="Alliance Big Bands Rubber Bands, 12/Pack"/>
    <x v="4095"/>
    <n v="3"/>
    <n v="0"/>
    <n v="0"/>
  </r>
  <r>
    <n v="9888"/>
    <s v="CA-2017-169607"/>
    <d v="2017-10-12T00:00:00"/>
    <d v="2017-10-15T00:00:00"/>
    <s v="First Class"/>
    <s v="CA-12265"/>
    <s v="Christina Anderson"/>
    <s v="Consumer"/>
    <s v="United States"/>
    <x v="20"/>
    <x v="15"/>
    <n v="10024"/>
    <s v="East"/>
    <s v="OFF-PA-10000477"/>
    <s v="Office Supplies"/>
    <s v="Paper"/>
    <s v="Xerox 1952"/>
    <x v="745"/>
    <n v="2"/>
    <n v="0"/>
    <n v="4.6812000000000005"/>
  </r>
  <r>
    <n v="9889"/>
    <s v="CA-2015-127544"/>
    <d v="2015-08-08T00:00:00"/>
    <d v="2015-08-12T00:00:00"/>
    <s v="Standard Class"/>
    <s v="RD-19585"/>
    <s v="Rob Dowd"/>
    <s v="Consumer"/>
    <s v="United States"/>
    <x v="456"/>
    <x v="15"/>
    <n v="13501"/>
    <s v="East"/>
    <s v="TEC-AC-10000736"/>
    <s v="Technology"/>
    <s v="Accessories"/>
    <s v="Logitech G600 MMO Gaming Mouse"/>
    <x v="3705"/>
    <n v="1"/>
    <n v="0"/>
    <n v="28.796399999999998"/>
  </r>
  <r>
    <n v="9890"/>
    <s v="CA-2017-166499"/>
    <d v="2017-03-19T00:00:00"/>
    <d v="2017-03-20T00:00:00"/>
    <s v="First Class"/>
    <s v="VG-21805"/>
    <s v="Vivek Grady"/>
    <s v="Corporate"/>
    <s v="United States"/>
    <x v="80"/>
    <x v="30"/>
    <n v="8701"/>
    <s v="East"/>
    <s v="OFF-AR-10002467"/>
    <s v="Office Supplies"/>
    <s v="Art"/>
    <s v="Dixon Ticonderoga Pencils"/>
    <x v="3090"/>
    <n v="3"/>
    <n v="0"/>
    <n v="2.4138000000000006"/>
  </r>
  <r>
    <n v="9891"/>
    <s v="US-2016-115441"/>
    <d v="2016-07-25T00:00:00"/>
    <d v="2016-07-28T00:00:00"/>
    <s v="Second Class"/>
    <s v="SH-19975"/>
    <s v="Sally Hughsby"/>
    <s v="Corporate"/>
    <s v="United States"/>
    <x v="158"/>
    <x v="6"/>
    <n v="53209"/>
    <s v="Central"/>
    <s v="OFF-PA-10004996"/>
    <s v="Office Supplies"/>
    <s v="Paper"/>
    <s v="Speediset Carbonless Redi-Letter 7&quot; x 8 1/2&quot;"/>
    <x v="6103"/>
    <n v="2"/>
    <n v="0"/>
    <n v="9.6913999999999998"/>
  </r>
  <r>
    <n v="9892"/>
    <s v="US-2016-115441"/>
    <d v="2016-07-25T00:00:00"/>
    <d v="2016-07-28T00:00:00"/>
    <s v="Second Class"/>
    <s v="SH-19975"/>
    <s v="Sally Hughsby"/>
    <s v="Corporate"/>
    <s v="United States"/>
    <x v="158"/>
    <x v="6"/>
    <n v="53209"/>
    <s v="Central"/>
    <s v="TEC-AC-10003116"/>
    <s v="Technology"/>
    <s v="Accessories"/>
    <s v="Memorex Froggy Flash Drive 8 GB"/>
    <x v="6104"/>
    <n v="7"/>
    <n v="0"/>
    <n v="48.457499999999996"/>
  </r>
  <r>
    <n v="9893"/>
    <s v="US-2016-115441"/>
    <d v="2016-07-25T00:00:00"/>
    <d v="2016-07-28T00:00:00"/>
    <s v="Second Class"/>
    <s v="SH-19975"/>
    <s v="Sally Hughsby"/>
    <s v="Corporate"/>
    <s v="United States"/>
    <x v="158"/>
    <x v="6"/>
    <n v="53209"/>
    <s v="Central"/>
    <s v="TEC-PH-10002262"/>
    <s v="Technology"/>
    <s v="Phones"/>
    <s v="LG Electronics Tone+ HBS-730 Bluetooth Headset"/>
    <x v="6105"/>
    <n v="5"/>
    <n v="0"/>
    <n v="83.314000000000021"/>
  </r>
  <r>
    <n v="9894"/>
    <s v="US-2016-115441"/>
    <d v="2016-07-25T00:00:00"/>
    <d v="2016-07-28T00:00:00"/>
    <s v="Second Class"/>
    <s v="SH-19975"/>
    <s v="Sally Hughsby"/>
    <s v="Corporate"/>
    <s v="United States"/>
    <x v="158"/>
    <x v="6"/>
    <n v="53209"/>
    <s v="Central"/>
    <s v="FUR-CH-10004626"/>
    <s v="Furniture"/>
    <s v="Chairs"/>
    <s v="Office Star Flex Back Scooter Chair with Aluminum Finish Frame"/>
    <x v="6106"/>
    <n v="4"/>
    <n v="0"/>
    <n v="96.854399999999998"/>
  </r>
  <r>
    <n v="9895"/>
    <s v="US-2016-115441"/>
    <d v="2016-07-25T00:00:00"/>
    <d v="2016-07-28T00:00:00"/>
    <s v="Second Class"/>
    <s v="SH-19975"/>
    <s v="Sally Hughsby"/>
    <s v="Corporate"/>
    <s v="United States"/>
    <x v="158"/>
    <x v="6"/>
    <n v="53209"/>
    <s v="Central"/>
    <s v="FUR-FU-10001756"/>
    <s v="Furniture"/>
    <s v="Furnishings"/>
    <s v="Eldon Expressions Desk Accessory, Wood Photo Frame, Mahogany"/>
    <x v="6107"/>
    <n v="5"/>
    <n v="0"/>
    <n v="27.60799999999999"/>
  </r>
  <r>
    <n v="9896"/>
    <s v="CA-2014-115049"/>
    <d v="2014-09-26T00:00:00"/>
    <d v="2014-10-01T00:00:00"/>
    <s v="Standard Class"/>
    <s v="MM-17920"/>
    <s v="Michael Moore"/>
    <s v="Consumer"/>
    <s v="United States"/>
    <x v="22"/>
    <x v="10"/>
    <n v="60623"/>
    <s v="Central"/>
    <s v="TEC-AC-10004859"/>
    <s v="Technology"/>
    <s v="Accessories"/>
    <s v="Maxell Pro 80 Minute CD-R, 10/Pack"/>
    <x v="6108"/>
    <n v="11"/>
    <n v="0.2"/>
    <n v="38.456000000000003"/>
  </r>
  <r>
    <n v="9897"/>
    <s v="CA-2014-156342"/>
    <d v="2014-06-17T00:00:00"/>
    <d v="2014-06-20T00:00:00"/>
    <s v="Second Class"/>
    <s v="JF-15415"/>
    <s v="Jennifer Ferguson"/>
    <s v="Consumer"/>
    <s v="United States"/>
    <x v="22"/>
    <x v="10"/>
    <n v="60653"/>
    <s v="Central"/>
    <s v="OFF-PA-10001725"/>
    <s v="Office Supplies"/>
    <s v="Paper"/>
    <s v="Xerox 1892"/>
    <x v="4546"/>
    <n v="2"/>
    <n v="0.2"/>
    <n v="22.480800000000002"/>
  </r>
  <r>
    <n v="9898"/>
    <s v="CA-2016-112830"/>
    <d v="2016-06-06T00:00:00"/>
    <d v="2016-06-10T00:00:00"/>
    <s v="Standard Class"/>
    <s v="LP-17095"/>
    <s v="Liz Preis"/>
    <s v="Consumer"/>
    <s v="United States"/>
    <x v="54"/>
    <x v="24"/>
    <n v="45014"/>
    <s v="East"/>
    <s v="FUR-FU-10004306"/>
    <s v="Furniture"/>
    <s v="Furnishings"/>
    <s v="Electrix Halogen Magnifier Lamp"/>
    <x v="6109"/>
    <n v="3"/>
    <n v="0.2"/>
    <n v="34.97399999999999"/>
  </r>
  <r>
    <n v="9899"/>
    <s v="CA-2016-112830"/>
    <d v="2016-06-06T00:00:00"/>
    <d v="2016-06-10T00:00:00"/>
    <s v="Standard Class"/>
    <s v="LP-17095"/>
    <s v="Liz Preis"/>
    <s v="Consumer"/>
    <s v="United States"/>
    <x v="54"/>
    <x v="24"/>
    <n v="45014"/>
    <s v="East"/>
    <s v="FUR-FU-10004845"/>
    <s v="Furniture"/>
    <s v="Furnishings"/>
    <s v="Deflect-o EconoMat Nonstudded, No Bevel Mat"/>
    <x v="5350"/>
    <n v="2"/>
    <n v="0.2"/>
    <n v="0"/>
  </r>
  <r>
    <n v="9900"/>
    <s v="US-2014-117380"/>
    <d v="2014-03-28T00:00:00"/>
    <d v="2014-04-03T00:00:00"/>
    <s v="Standard Class"/>
    <s v="MP-18175"/>
    <s v="Mike Pelletier"/>
    <s v="Home Office"/>
    <s v="United States"/>
    <x v="24"/>
    <x v="24"/>
    <n v="45503"/>
    <s v="East"/>
    <s v="FUR-TA-10000198"/>
    <s v="Furniture"/>
    <s v="Tables"/>
    <s v="Chromcraft Bull-Nose Wood Oval Conference Tables &amp; Bases"/>
    <x v="1890"/>
    <n v="1"/>
    <n v="0.4"/>
    <n v="-143.25480000000002"/>
  </r>
  <r>
    <n v="9901"/>
    <s v="CA-2017-117646"/>
    <d v="2017-08-21T00:00:00"/>
    <d v="2017-08-25T00:00:00"/>
    <s v="Standard Class"/>
    <s v="SC-20845"/>
    <s v="Sung Chung"/>
    <s v="Consumer"/>
    <s v="United States"/>
    <x v="103"/>
    <x v="22"/>
    <n v="80027"/>
    <s v="West"/>
    <s v="OFF-ST-10000036"/>
    <s v="Office Supplies"/>
    <s v="Storage"/>
    <s v="Recycled Data-Pak for Archival Bound Computer Printouts, 12-1/2 x 12-1/2 x 16"/>
    <x v="4974"/>
    <n v="3"/>
    <n v="0.2"/>
    <n v="20.745899999999985"/>
  </r>
  <r>
    <n v="9902"/>
    <s v="CA-2017-117646"/>
    <d v="2017-08-21T00:00:00"/>
    <d v="2017-08-25T00:00:00"/>
    <s v="Standard Class"/>
    <s v="SC-20845"/>
    <s v="Sung Chung"/>
    <s v="Consumer"/>
    <s v="United States"/>
    <x v="103"/>
    <x v="22"/>
    <n v="80027"/>
    <s v="West"/>
    <s v="FUR-FU-10001037"/>
    <s v="Furniture"/>
    <s v="Furnishings"/>
    <s v="DAX Charcoal/Nickel-Tone Document Frame, 5 x 7"/>
    <x v="4915"/>
    <n v="3"/>
    <n v="0.2"/>
    <n v="7.1099999999999994"/>
  </r>
  <r>
    <n v="9903"/>
    <s v="CA-2017-117646"/>
    <d v="2017-08-21T00:00:00"/>
    <d v="2017-08-25T00:00:00"/>
    <s v="Standard Class"/>
    <s v="SC-20845"/>
    <s v="Sung Chung"/>
    <s v="Consumer"/>
    <s v="United States"/>
    <x v="103"/>
    <x v="22"/>
    <n v="80027"/>
    <s v="West"/>
    <s v="OFF-PA-10001950"/>
    <s v="Office Supplies"/>
    <s v="Paper"/>
    <s v="Southworth 25% Cotton Antique Laid Paper &amp; Envelopes"/>
    <x v="1407"/>
    <n v="1"/>
    <n v="0.2"/>
    <n v="2.0849999999999991"/>
  </r>
  <r>
    <n v="9904"/>
    <s v="CA-2014-122609"/>
    <d v="2014-11-12T00:00:00"/>
    <d v="2014-11-18T00:00:00"/>
    <s v="Standard Class"/>
    <s v="DP-13000"/>
    <s v="Darren Powers"/>
    <s v="Consumer"/>
    <s v="United States"/>
    <x v="238"/>
    <x v="5"/>
    <n v="75007"/>
    <s v="Central"/>
    <s v="FUR-FU-10004587"/>
    <s v="Furniture"/>
    <s v="Furnishings"/>
    <s v="GE General Use Halogen Bulbs, 100 Watts, 1 Bulb per Pack"/>
    <x v="6110"/>
    <n v="3"/>
    <n v="0.6"/>
    <n v="-6.9101999999999997"/>
  </r>
  <r>
    <n v="9905"/>
    <s v="CA-2014-122609"/>
    <d v="2014-11-12T00:00:00"/>
    <d v="2014-11-18T00:00:00"/>
    <s v="Standard Class"/>
    <s v="DP-13000"/>
    <s v="Darren Powers"/>
    <s v="Consumer"/>
    <s v="United States"/>
    <x v="238"/>
    <x v="5"/>
    <n v="75007"/>
    <s v="Central"/>
    <s v="TEC-AC-10002567"/>
    <s v="Technology"/>
    <s v="Accessories"/>
    <s v="Logitech G602 Wireless Gaming Mouse"/>
    <x v="2506"/>
    <n v="2"/>
    <n v="0.2"/>
    <n v="25.596799999999998"/>
  </r>
  <r>
    <n v="9906"/>
    <s v="US-2015-129007"/>
    <d v="2015-09-13T00:00:00"/>
    <d v="2015-09-15T00:00:00"/>
    <s v="First Class"/>
    <s v="KD-16615"/>
    <s v="Ken Dana"/>
    <s v="Corporate"/>
    <s v="United States"/>
    <x v="125"/>
    <x v="1"/>
    <n v="92804"/>
    <s v="West"/>
    <s v="FUR-FU-10004973"/>
    <s v="Furniture"/>
    <s v="Furnishings"/>
    <s v="Flat Face Poster Frame"/>
    <x v="6111"/>
    <n v="7"/>
    <n v="0"/>
    <n v="55.389600000000002"/>
  </r>
  <r>
    <n v="9907"/>
    <s v="US-2015-129007"/>
    <d v="2015-09-13T00:00:00"/>
    <d v="2015-09-15T00:00:00"/>
    <s v="First Class"/>
    <s v="KD-16615"/>
    <s v="Ken Dana"/>
    <s v="Corporate"/>
    <s v="United States"/>
    <x v="125"/>
    <x v="1"/>
    <n v="92804"/>
    <s v="West"/>
    <s v="OFF-BI-10001628"/>
    <s v="Office Supplies"/>
    <s v="Binders"/>
    <s v="Acco Data Flex Cable Posts For Top &amp; Bottom Load Binders, 6&quot; Capacity"/>
    <x v="3148"/>
    <n v="3"/>
    <n v="0.2"/>
    <n v="7.822499999999998"/>
  </r>
  <r>
    <n v="9908"/>
    <s v="US-2015-129007"/>
    <d v="2015-09-13T00:00:00"/>
    <d v="2015-09-15T00:00:00"/>
    <s v="First Class"/>
    <s v="KD-16615"/>
    <s v="Ken Dana"/>
    <s v="Corporate"/>
    <s v="United States"/>
    <x v="125"/>
    <x v="1"/>
    <n v="92804"/>
    <s v="West"/>
    <s v="FUR-CH-10000155"/>
    <s v="Furniture"/>
    <s v="Chairs"/>
    <s v="Global Comet Stacking Armless Chair"/>
    <x v="4829"/>
    <n v="3"/>
    <n v="0.2"/>
    <n v="71.77200000000002"/>
  </r>
  <r>
    <n v="9909"/>
    <s v="US-2015-129007"/>
    <d v="2015-09-13T00:00:00"/>
    <d v="2015-09-15T00:00:00"/>
    <s v="First Class"/>
    <s v="KD-16615"/>
    <s v="Ken Dana"/>
    <s v="Corporate"/>
    <s v="United States"/>
    <x v="125"/>
    <x v="1"/>
    <n v="92804"/>
    <s v="West"/>
    <s v="FUR-FU-10002379"/>
    <s v="Furniture"/>
    <s v="Furnishings"/>
    <s v="Eldon Econocleat Chair Mats for Low Pile Carpets"/>
    <x v="6112"/>
    <n v="5"/>
    <n v="0"/>
    <n v="24.881999999999991"/>
  </r>
  <r>
    <n v="9910"/>
    <s v="US-2015-129007"/>
    <d v="2015-09-13T00:00:00"/>
    <d v="2015-09-15T00:00:00"/>
    <s v="First Class"/>
    <s v="KD-16615"/>
    <s v="Ken Dana"/>
    <s v="Corporate"/>
    <s v="United States"/>
    <x v="125"/>
    <x v="1"/>
    <n v="92804"/>
    <s v="West"/>
    <s v="FUR-FU-10004018"/>
    <s v="Furniture"/>
    <s v="Furnishings"/>
    <s v="Tensor Computer Mounted Lamp"/>
    <x v="3082"/>
    <n v="3"/>
    <n v="0"/>
    <n v="12.060900000000002"/>
  </r>
  <r>
    <n v="9911"/>
    <s v="US-2015-129007"/>
    <d v="2015-09-13T00:00:00"/>
    <d v="2015-09-15T00:00:00"/>
    <s v="First Class"/>
    <s v="KD-16615"/>
    <s v="Ken Dana"/>
    <s v="Corporate"/>
    <s v="United States"/>
    <x v="125"/>
    <x v="1"/>
    <n v="92804"/>
    <s v="West"/>
    <s v="OFF-PA-10000994"/>
    <s v="Office Supplies"/>
    <s v="Paper"/>
    <s v="Xerox 1915"/>
    <x v="1441"/>
    <n v="2"/>
    <n v="0"/>
    <n v="100.65599999999999"/>
  </r>
  <r>
    <n v="9912"/>
    <s v="US-2014-157231"/>
    <d v="2014-04-05T00:00:00"/>
    <d v="2014-04-09T00:00:00"/>
    <s v="Standard Class"/>
    <s v="RP-19855"/>
    <s v="Roy Phan"/>
    <s v="Corporate"/>
    <s v="United States"/>
    <x v="102"/>
    <x v="0"/>
    <n v="40475"/>
    <s v="South"/>
    <s v="OFF-BI-10002852"/>
    <s v="Office Supplies"/>
    <s v="Binders"/>
    <s v="Ibico Standard Transparent Covers"/>
    <x v="787"/>
    <n v="7"/>
    <n v="0"/>
    <n v="56.526400000000002"/>
  </r>
  <r>
    <n v="9913"/>
    <s v="CA-2015-132388"/>
    <d v="2015-10-10T00:00:00"/>
    <d v="2015-10-12T00:00:00"/>
    <s v="First Class"/>
    <s v="KN-16390"/>
    <s v="Katherine Nockton"/>
    <s v="Corporate"/>
    <s v="United States"/>
    <x v="443"/>
    <x v="1"/>
    <n v="93101"/>
    <s v="West"/>
    <s v="FUR-CH-10001714"/>
    <s v="Furniture"/>
    <s v="Chairs"/>
    <s v="Global Leather &amp; Oak Executive Chair, Burgundy"/>
    <x v="6113"/>
    <n v="3"/>
    <n v="0.2"/>
    <n v="-54.320399999999978"/>
  </r>
  <r>
    <n v="9914"/>
    <s v="CA-2015-132388"/>
    <d v="2015-10-10T00:00:00"/>
    <d v="2015-10-12T00:00:00"/>
    <s v="First Class"/>
    <s v="KN-16390"/>
    <s v="Katherine Nockton"/>
    <s v="Corporate"/>
    <s v="United States"/>
    <x v="443"/>
    <x v="1"/>
    <n v="93101"/>
    <s v="West"/>
    <s v="OFF-LA-10000414"/>
    <s v="Office Supplies"/>
    <s v="Labels"/>
    <s v="Avery 503"/>
    <x v="2551"/>
    <n v="3"/>
    <n v="0"/>
    <n v="14.904"/>
  </r>
  <r>
    <n v="9915"/>
    <s v="CA-2017-160927"/>
    <d v="2017-01-29T00:00:00"/>
    <d v="2017-01-31T00:00:00"/>
    <s v="Second Class"/>
    <s v="TM-21010"/>
    <s v="Tamara Manning"/>
    <s v="Consumer"/>
    <s v="United States"/>
    <x v="292"/>
    <x v="23"/>
    <n v="52302"/>
    <s v="Central"/>
    <s v="OFF-PA-10003848"/>
    <s v="Office Supplies"/>
    <s v="Paper"/>
    <s v="Xerox 1997"/>
    <x v="91"/>
    <n v="2"/>
    <n v="0"/>
    <n v="6.2208000000000006"/>
  </r>
  <r>
    <n v="9916"/>
    <s v="CA-2017-160927"/>
    <d v="2017-01-29T00:00:00"/>
    <d v="2017-01-31T00:00:00"/>
    <s v="Second Class"/>
    <s v="TM-21010"/>
    <s v="Tamara Manning"/>
    <s v="Consumer"/>
    <s v="United States"/>
    <x v="292"/>
    <x v="23"/>
    <n v="52302"/>
    <s v="Central"/>
    <s v="OFF-PA-10000176"/>
    <s v="Office Supplies"/>
    <s v="Paper"/>
    <s v="Xerox 1887"/>
    <x v="453"/>
    <n v="5"/>
    <n v="0"/>
    <n v="45.527999999999992"/>
  </r>
  <r>
    <n v="9917"/>
    <s v="CA-2017-160927"/>
    <d v="2017-01-29T00:00:00"/>
    <d v="2017-01-31T00:00:00"/>
    <s v="Second Class"/>
    <s v="TM-21010"/>
    <s v="Tamara Manning"/>
    <s v="Consumer"/>
    <s v="United States"/>
    <x v="292"/>
    <x v="23"/>
    <n v="52302"/>
    <s v="Central"/>
    <s v="OFF-ST-10001590"/>
    <s v="Office Supplies"/>
    <s v="Storage"/>
    <s v="Tenex Personal Project File with Scoop Front Design, Black"/>
    <x v="814"/>
    <n v="1"/>
    <n v="0"/>
    <n v="3.5047999999999995"/>
  </r>
  <r>
    <n v="9918"/>
    <s v="CA-2017-160927"/>
    <d v="2017-01-29T00:00:00"/>
    <d v="2017-01-31T00:00:00"/>
    <s v="Second Class"/>
    <s v="TM-21010"/>
    <s v="Tamara Manning"/>
    <s v="Consumer"/>
    <s v="United States"/>
    <x v="292"/>
    <x v="23"/>
    <n v="52302"/>
    <s v="Central"/>
    <s v="FUR-FU-10000010"/>
    <s v="Furniture"/>
    <s v="Furnishings"/>
    <s v="DAX Value U-Channel Document Frames, Easel Back"/>
    <x v="4126"/>
    <n v="3"/>
    <n v="0"/>
    <n v="4.6220999999999997"/>
  </r>
  <r>
    <n v="9919"/>
    <s v="CA-2015-105508"/>
    <d v="2015-09-24T00:00:00"/>
    <d v="2015-09-29T00:00:00"/>
    <s v="Standard Class"/>
    <s v="JF-15190"/>
    <s v="Jamie Frazer"/>
    <s v="Consumer"/>
    <s v="United States"/>
    <x v="20"/>
    <x v="15"/>
    <n v="10035"/>
    <s v="East"/>
    <s v="OFF-EN-10003055"/>
    <s v="Office Supplies"/>
    <s v="Envelopes"/>
    <s v="Blue String-Tie &amp; Button Interoffice Envelopes, 10 x 13"/>
    <x v="372"/>
    <n v="1"/>
    <n v="0"/>
    <n v="17.990999999999996"/>
  </r>
  <r>
    <n v="9920"/>
    <s v="CA-2016-149272"/>
    <d v="2016-03-15T00:00:00"/>
    <d v="2016-03-19T00:00:00"/>
    <s v="Standard Class"/>
    <s v="MY-18295"/>
    <s v="Muhammed Yedwab"/>
    <s v="Corporate"/>
    <s v="United States"/>
    <x v="518"/>
    <x v="5"/>
    <n v="77803"/>
    <s v="Central"/>
    <s v="FUR-CH-10000863"/>
    <s v="Furniture"/>
    <s v="Chairs"/>
    <s v="Novimex Swivel Fabric Task Chair"/>
    <x v="2568"/>
    <n v="5"/>
    <n v="0.3"/>
    <n v="-143.43099999999998"/>
  </r>
  <r>
    <n v="9921"/>
    <s v="CA-2016-149272"/>
    <d v="2016-03-15T00:00:00"/>
    <d v="2016-03-19T00:00:00"/>
    <s v="Standard Class"/>
    <s v="MY-18295"/>
    <s v="Muhammed Yedwab"/>
    <s v="Corporate"/>
    <s v="United States"/>
    <x v="518"/>
    <x v="5"/>
    <n v="77803"/>
    <s v="Central"/>
    <s v="OFF-BI-10004233"/>
    <s v="Office Supplies"/>
    <s v="Binders"/>
    <s v="GBC Pre-Punched Binding Paper, Plastic, White, 8-1/2&quot; x 11&quot;"/>
    <x v="6114"/>
    <n v="7"/>
    <n v="0.8"/>
    <n v="-35.817600000000013"/>
  </r>
  <r>
    <n v="9922"/>
    <s v="CA-2014-111360"/>
    <d v="2014-11-24T00:00:00"/>
    <d v="2014-11-30T00:00:00"/>
    <s v="Standard Class"/>
    <s v="AT-10435"/>
    <s v="Alyssa Tate"/>
    <s v="Home Office"/>
    <s v="United States"/>
    <x v="59"/>
    <x v="24"/>
    <n v="44312"/>
    <s v="East"/>
    <s v="OFF-BI-10003350"/>
    <s v="Office Supplies"/>
    <s v="Binders"/>
    <s v="Acco Expandable Hanging Binders"/>
    <x v="6115"/>
    <n v="3"/>
    <n v="0.7"/>
    <n v="-4.5935999999999986"/>
  </r>
  <r>
    <n v="9923"/>
    <s v="US-2017-162124"/>
    <d v="2017-05-06T00:00:00"/>
    <d v="2017-05-10T00:00:00"/>
    <s v="Standard Class"/>
    <s v="JF-15490"/>
    <s v="Jeremy Farry"/>
    <s v="Consumer"/>
    <s v="United States"/>
    <x v="22"/>
    <x v="10"/>
    <n v="60653"/>
    <s v="Central"/>
    <s v="TEC-AC-10001990"/>
    <s v="Technology"/>
    <s v="Accessories"/>
    <s v="Kensington Orbit Wireless Mobile Trackball for PC and Mac"/>
    <x v="3029"/>
    <n v="4"/>
    <n v="0.2"/>
    <n v="28.79519999999998"/>
  </r>
  <r>
    <n v="9924"/>
    <s v="CA-2015-159534"/>
    <d v="2015-03-20T00:00:00"/>
    <d v="2015-03-23T00:00:00"/>
    <s v="First Class"/>
    <s v="DH-13075"/>
    <s v="Dave Hallsten"/>
    <s v="Corporate"/>
    <s v="United States"/>
    <x v="20"/>
    <x v="15"/>
    <n v="10035"/>
    <s v="East"/>
    <s v="OFF-BI-10003982"/>
    <s v="Office Supplies"/>
    <s v="Binders"/>
    <s v="Wilson Jones Century Plastic Molded Ring Binders"/>
    <x v="3621"/>
    <n v="3"/>
    <n v="0.2"/>
    <n v="16.823699999999999"/>
  </r>
  <r>
    <n v="9925"/>
    <s v="CA-2015-159534"/>
    <d v="2015-03-20T00:00:00"/>
    <d v="2015-03-23T00:00:00"/>
    <s v="First Class"/>
    <s v="DH-13075"/>
    <s v="Dave Hallsten"/>
    <s v="Corporate"/>
    <s v="United States"/>
    <x v="20"/>
    <x v="15"/>
    <n v="10035"/>
    <s v="East"/>
    <s v="OFF-EN-10004386"/>
    <s v="Office Supplies"/>
    <s v="Envelopes"/>
    <s v="Recycled Interoffice Envelopes with String and Button Closure, 10 x 13"/>
    <x v="1169"/>
    <n v="1"/>
    <n v="0"/>
    <n v="11.994999999999999"/>
  </r>
  <r>
    <n v="9926"/>
    <s v="CA-2015-159534"/>
    <d v="2015-03-20T00:00:00"/>
    <d v="2015-03-23T00:00:00"/>
    <s v="First Class"/>
    <s v="DH-13075"/>
    <s v="Dave Hallsten"/>
    <s v="Corporate"/>
    <s v="United States"/>
    <x v="20"/>
    <x v="15"/>
    <n v="10035"/>
    <s v="East"/>
    <s v="OFF-BI-10003656"/>
    <s v="Office Supplies"/>
    <s v="Binders"/>
    <s v="Fellowes PB200 Plastic Comb Binding Machine"/>
    <x v="6116"/>
    <n v="8"/>
    <n v="0.2"/>
    <n v="353.5791999999999"/>
  </r>
  <r>
    <n v="9927"/>
    <s v="CA-2015-159534"/>
    <d v="2015-03-20T00:00:00"/>
    <d v="2015-03-23T00:00:00"/>
    <s v="First Class"/>
    <s v="DH-13075"/>
    <s v="Dave Hallsten"/>
    <s v="Corporate"/>
    <s v="United States"/>
    <x v="20"/>
    <x v="15"/>
    <n v="10035"/>
    <s v="East"/>
    <s v="TEC-PH-10002310"/>
    <s v="Technology"/>
    <s v="Phones"/>
    <s v="Panasonic KX T7731-B Digital phone"/>
    <x v="1664"/>
    <n v="2"/>
    <n v="0"/>
    <n v="53.994599999999991"/>
  </r>
  <r>
    <n v="9928"/>
    <s v="CA-2015-159534"/>
    <d v="2015-03-20T00:00:00"/>
    <d v="2015-03-23T00:00:00"/>
    <s v="First Class"/>
    <s v="DH-13075"/>
    <s v="Dave Hallsten"/>
    <s v="Corporate"/>
    <s v="United States"/>
    <x v="20"/>
    <x v="15"/>
    <n v="10035"/>
    <s v="East"/>
    <s v="OFF-ST-10001172"/>
    <s v="Office Supplies"/>
    <s v="Storage"/>
    <s v="Tennsco Lockers, Sand"/>
    <x v="202"/>
    <n v="4"/>
    <n v="0"/>
    <n v="20.140799999999999"/>
  </r>
  <r>
    <n v="9929"/>
    <s v="CA-2016-129630"/>
    <d v="2016-09-04T00:00:00"/>
    <d v="2016-09-04T00:00:00"/>
    <s v="Same Day"/>
    <s v="IM-15055"/>
    <s v="Ionia McGrath"/>
    <s v="Consumer"/>
    <s v="United States"/>
    <x v="8"/>
    <x v="1"/>
    <n v="94122"/>
    <s v="West"/>
    <s v="FUR-FU-10000260"/>
    <s v="Furniture"/>
    <s v="Furnishings"/>
    <s v="6&quot; Cubicle Wall Clock, Black"/>
    <x v="6117"/>
    <n v="3"/>
    <n v="0"/>
    <n v="8.7371999999999996"/>
  </r>
  <r>
    <n v="9930"/>
    <s v="CA-2016-129630"/>
    <d v="2016-09-04T00:00:00"/>
    <d v="2016-09-04T00:00:00"/>
    <s v="Same Day"/>
    <s v="IM-15055"/>
    <s v="Ionia McGrath"/>
    <s v="Consumer"/>
    <s v="United States"/>
    <x v="8"/>
    <x v="1"/>
    <n v="94122"/>
    <s v="West"/>
    <s v="TEC-CO-10003763"/>
    <s v="Technology"/>
    <s v="Copiers"/>
    <s v="Canon PC1060 Personal Laser Copier"/>
    <x v="2481"/>
    <n v="5"/>
    <n v="0.2"/>
    <n v="944.98649999999986"/>
  </r>
  <r>
    <n v="9931"/>
    <s v="CA-2015-104948"/>
    <d v="2015-11-13T00:00:00"/>
    <d v="2015-11-17T00:00:00"/>
    <s v="Standard Class"/>
    <s v="KH-16510"/>
    <s v="Keith Herrera"/>
    <s v="Consumer"/>
    <s v="United States"/>
    <x v="272"/>
    <x v="1"/>
    <n v="92404"/>
    <s v="West"/>
    <s v="OFF-BI-10001267"/>
    <s v="Office Supplies"/>
    <s v="Binders"/>
    <s v="Universal Recycled Hanging Pressboard Report Binders, Letter Size"/>
    <x v="6118"/>
    <n v="2"/>
    <n v="0.2"/>
    <n v="3.4551999999999996"/>
  </r>
  <r>
    <n v="9932"/>
    <s v="CA-2015-104948"/>
    <d v="2015-11-13T00:00:00"/>
    <d v="2015-11-17T00:00:00"/>
    <s v="Standard Class"/>
    <s v="KH-16510"/>
    <s v="Keith Herrera"/>
    <s v="Consumer"/>
    <s v="United States"/>
    <x v="272"/>
    <x v="1"/>
    <n v="92404"/>
    <s v="West"/>
    <s v="FUR-BO-10004357"/>
    <s v="Furniture"/>
    <s v="Bookcases"/>
    <s v="O'Sullivan Living Dimensions 3-Shelf Bookcases"/>
    <x v="6119"/>
    <n v="4"/>
    <n v="0.15"/>
    <n v="-40.196000000000055"/>
  </r>
  <r>
    <n v="9933"/>
    <s v="CA-2015-104948"/>
    <d v="2015-11-13T00:00:00"/>
    <d v="2015-11-17T00:00:00"/>
    <s v="Standard Class"/>
    <s v="KH-16510"/>
    <s v="Keith Herrera"/>
    <s v="Consumer"/>
    <s v="United States"/>
    <x v="272"/>
    <x v="1"/>
    <n v="92404"/>
    <s v="West"/>
    <s v="OFF-PA-10004610"/>
    <s v="Office Supplies"/>
    <s v="Paper"/>
    <s v="Xerox 1900"/>
    <x v="6120"/>
    <n v="7"/>
    <n v="0"/>
    <n v="13.481999999999998"/>
  </r>
  <r>
    <n v="9934"/>
    <s v="CA-2014-166555"/>
    <d v="2014-07-11T00:00:00"/>
    <d v="2014-07-14T00:00:00"/>
    <s v="First Class"/>
    <s v="JK-15205"/>
    <s v="Jamie Kunitz"/>
    <s v="Consumer"/>
    <s v="United States"/>
    <x v="221"/>
    <x v="15"/>
    <n v="14304"/>
    <s v="East"/>
    <s v="TEC-PH-10004912"/>
    <s v="Technology"/>
    <s v="Phones"/>
    <s v="Cisco SPA112 2 Port Phone Adapter"/>
    <x v="6121"/>
    <n v="3"/>
    <n v="0"/>
    <n v="47.806499999999993"/>
  </r>
  <r>
    <n v="9935"/>
    <s v="CA-2016-114405"/>
    <d v="2016-04-07T00:00:00"/>
    <d v="2016-04-12T00:00:00"/>
    <s v="Standard Class"/>
    <s v="AS-10240"/>
    <s v="Alan Shonely"/>
    <s v="Consumer"/>
    <s v="United States"/>
    <x v="10"/>
    <x v="9"/>
    <n v="19120"/>
    <s v="East"/>
    <s v="OFF-AP-10003278"/>
    <s v="Office Supplies"/>
    <s v="Appliances"/>
    <s v="Belkin 7-Outlet SurgeMaster Home Series"/>
    <x v="6122"/>
    <n v="3"/>
    <n v="0.2"/>
    <n v="2.5146000000000015"/>
  </r>
  <r>
    <n v="9936"/>
    <s v="CA-2016-114405"/>
    <d v="2016-04-07T00:00:00"/>
    <d v="2016-04-12T00:00:00"/>
    <s v="Standard Class"/>
    <s v="AS-10240"/>
    <s v="Alan Shonely"/>
    <s v="Consumer"/>
    <s v="United States"/>
    <x v="10"/>
    <x v="9"/>
    <n v="19120"/>
    <s v="East"/>
    <s v="OFF-ST-10001627"/>
    <s v="Office Supplies"/>
    <s v="Storage"/>
    <s v="Eldon Jumbo ProFile Portable File Boxes Graphite/Black"/>
    <x v="6123"/>
    <n v="3"/>
    <n v="0.2"/>
    <n v="3.6744000000000039"/>
  </r>
  <r>
    <n v="9937"/>
    <s v="CA-2017-132955"/>
    <d v="2017-06-24T00:00:00"/>
    <d v="2017-06-28T00:00:00"/>
    <s v="Standard Class"/>
    <s v="SC-20575"/>
    <s v="Sonia Cooley"/>
    <s v="Consumer"/>
    <s v="United States"/>
    <x v="395"/>
    <x v="34"/>
    <n v="2920"/>
    <s v="East"/>
    <s v="OFF-BI-10002735"/>
    <s v="Office Supplies"/>
    <s v="Binders"/>
    <s v="GBC Prestige Therm-A-Bind Covers"/>
    <x v="4450"/>
    <n v="3"/>
    <n v="0"/>
    <n v="48.377100000000006"/>
  </r>
  <r>
    <n v="9938"/>
    <s v="CA-2016-164889"/>
    <d v="2016-06-03T00:00:00"/>
    <d v="2016-06-06T00:00:00"/>
    <s v="Second Class"/>
    <s v="CP-12340"/>
    <s v="Christine Phan"/>
    <s v="Corporate"/>
    <s v="United States"/>
    <x v="1"/>
    <x v="1"/>
    <n v="90049"/>
    <s v="West"/>
    <s v="FUR-TA-10001676"/>
    <s v="Furniture"/>
    <s v="Tables"/>
    <s v="Hon 61000 Series Interactive Training Tables"/>
    <x v="4085"/>
    <n v="2"/>
    <n v="0.2"/>
    <n v="-1.7772000000000041"/>
  </r>
  <r>
    <n v="9939"/>
    <s v="CA-2016-169824"/>
    <d v="2016-12-12T00:00:00"/>
    <d v="2016-12-17T00:00:00"/>
    <s v="Standard Class"/>
    <s v="NS-18640"/>
    <s v="Noel Staavos"/>
    <s v="Corporate"/>
    <s v="United States"/>
    <x v="20"/>
    <x v="15"/>
    <n v="10009"/>
    <s v="East"/>
    <s v="FUR-FU-10004864"/>
    <s v="Furniture"/>
    <s v="Furnishings"/>
    <s v="Eldon 500 Class Desk Accessories"/>
    <x v="6124"/>
    <n v="5"/>
    <n v="0"/>
    <n v="19.915500000000002"/>
  </r>
  <r>
    <n v="9940"/>
    <s v="CA-2016-169824"/>
    <d v="2016-12-12T00:00:00"/>
    <d v="2016-12-17T00:00:00"/>
    <s v="Standard Class"/>
    <s v="NS-18640"/>
    <s v="Noel Staavos"/>
    <s v="Corporate"/>
    <s v="United States"/>
    <x v="20"/>
    <x v="15"/>
    <n v="10009"/>
    <s v="East"/>
    <s v="OFF-SU-10000952"/>
    <s v="Office Supplies"/>
    <s v="Supplies"/>
    <s v="Fiskars Home &amp; Office Scissors"/>
    <x v="5955"/>
    <n v="4"/>
    <n v="0"/>
    <n v="9.9456000000000024"/>
  </r>
  <r>
    <n v="9941"/>
    <s v="CA-2016-169824"/>
    <d v="2016-12-12T00:00:00"/>
    <d v="2016-12-17T00:00:00"/>
    <s v="Standard Class"/>
    <s v="NS-18640"/>
    <s v="Noel Staavos"/>
    <s v="Corporate"/>
    <s v="United States"/>
    <x v="20"/>
    <x v="15"/>
    <n v="10009"/>
    <s v="East"/>
    <s v="OFF-AR-10000462"/>
    <s v="Office Supplies"/>
    <s v="Art"/>
    <s v="Sanford Pocket Accent Highlighters"/>
    <x v="6125"/>
    <n v="7"/>
    <n v="0"/>
    <n v="4.8160000000000007"/>
  </r>
  <r>
    <n v="9942"/>
    <s v="CA-2017-164028"/>
    <d v="2017-11-24T00:00:00"/>
    <d v="2017-11-30T00:00:00"/>
    <s v="Standard Class"/>
    <s v="JL-15835"/>
    <s v="John Lee"/>
    <s v="Consumer"/>
    <s v="United States"/>
    <x v="8"/>
    <x v="1"/>
    <n v="94122"/>
    <s v="West"/>
    <s v="TEC-AC-10001772"/>
    <s v="Technology"/>
    <s v="Accessories"/>
    <s v="Memorex Mini Travel Drive 16 GB USB 2.0 Flash Drive"/>
    <x v="6126"/>
    <n v="14"/>
    <n v="0"/>
    <n v="87.196200000000005"/>
  </r>
  <r>
    <n v="9943"/>
    <s v="CA-2014-143371"/>
    <d v="2014-12-28T00:00:00"/>
    <d v="2015-01-03T00:00:00"/>
    <s v="Standard Class"/>
    <s v="MD-17350"/>
    <s v="Maribeth Dona"/>
    <s v="Consumer"/>
    <s v="United States"/>
    <x v="125"/>
    <x v="1"/>
    <n v="92804"/>
    <s v="West"/>
    <s v="OFF-ST-10001128"/>
    <s v="Office Supplies"/>
    <s v="Storage"/>
    <s v="Carina Mini System Audio Rack, Model AR050B"/>
    <x v="6127"/>
    <n v="9"/>
    <n v="0"/>
    <n v="29.964600000000061"/>
  </r>
  <r>
    <n v="9944"/>
    <s v="CA-2014-143371"/>
    <d v="2014-12-28T00:00:00"/>
    <d v="2015-01-03T00:00:00"/>
    <s v="Standard Class"/>
    <s v="MD-17350"/>
    <s v="Maribeth Dona"/>
    <s v="Consumer"/>
    <s v="United States"/>
    <x v="125"/>
    <x v="1"/>
    <n v="92804"/>
    <s v="West"/>
    <s v="OFF-SU-10002537"/>
    <s v="Office Supplies"/>
    <s v="Supplies"/>
    <s v="Acme Box Cutter Scissors"/>
    <x v="6128"/>
    <n v="5"/>
    <n v="0"/>
    <n v="13.299000000000003"/>
  </r>
  <r>
    <n v="9945"/>
    <s v="CA-2015-145415"/>
    <d v="2015-04-12T00:00:00"/>
    <d v="2015-04-17T00:00:00"/>
    <s v="Second Class"/>
    <s v="RD-19660"/>
    <s v="Robert Dilbeck"/>
    <s v="Home Office"/>
    <s v="United States"/>
    <x v="4"/>
    <x v="4"/>
    <n v="98103"/>
    <s v="West"/>
    <s v="OFF-ST-10000419"/>
    <s v="Office Supplies"/>
    <s v="Storage"/>
    <s v="Rogers Jumbo File, Granite"/>
    <x v="1360"/>
    <n v="3"/>
    <n v="0"/>
    <n v="0.4073999999999991"/>
  </r>
  <r>
    <n v="9946"/>
    <s v="CA-2014-111157"/>
    <d v="2014-03-02T00:00:00"/>
    <d v="2014-03-06T00:00:00"/>
    <s v="Standard Class"/>
    <s v="NH-18610"/>
    <s v="Nicole Hansen"/>
    <s v="Corporate"/>
    <s v="United States"/>
    <x v="10"/>
    <x v="9"/>
    <n v="19120"/>
    <s v="East"/>
    <s v="OFF-PA-10000327"/>
    <s v="Office Supplies"/>
    <s v="Paper"/>
    <s v="Xerox 1971"/>
    <x v="1321"/>
    <n v="1"/>
    <n v="0.2"/>
    <n v="1.0699999999999996"/>
  </r>
  <r>
    <n v="9947"/>
    <s v="CA-2014-111157"/>
    <d v="2014-03-02T00:00:00"/>
    <d v="2014-03-06T00:00:00"/>
    <s v="Standard Class"/>
    <s v="NH-18610"/>
    <s v="Nicole Hansen"/>
    <s v="Corporate"/>
    <s v="United States"/>
    <x v="10"/>
    <x v="9"/>
    <n v="19120"/>
    <s v="East"/>
    <s v="TEC-AC-10004353"/>
    <s v="Technology"/>
    <s v="Accessories"/>
    <s v="Hypercom P1300 Pinpad"/>
    <x v="1267"/>
    <n v="3"/>
    <n v="0.2"/>
    <n v="32.130000000000003"/>
  </r>
  <r>
    <n v="9948"/>
    <s v="CA-2017-121559"/>
    <d v="2017-06-01T00:00:00"/>
    <d v="2017-06-03T00:00:00"/>
    <s v="Second Class"/>
    <s v="HW-14935"/>
    <s v="Helen Wasserman"/>
    <s v="Corporate"/>
    <s v="United States"/>
    <x v="245"/>
    <x v="14"/>
    <n v="46203"/>
    <s v="Central"/>
    <s v="FUR-CH-10003746"/>
    <s v="Furniture"/>
    <s v="Chairs"/>
    <s v="Hon 4070 Series Pagoda Round Back Stacking Chairs"/>
    <x v="6129"/>
    <n v="6"/>
    <n v="0"/>
    <n v="539.24639999999999"/>
  </r>
  <r>
    <n v="9949"/>
    <s v="CA-2017-121559"/>
    <d v="2017-06-01T00:00:00"/>
    <d v="2017-06-03T00:00:00"/>
    <s v="Second Class"/>
    <s v="HW-14935"/>
    <s v="Helen Wasserman"/>
    <s v="Corporate"/>
    <s v="United States"/>
    <x v="245"/>
    <x v="14"/>
    <n v="46203"/>
    <s v="Central"/>
    <s v="OFF-AP-10002945"/>
    <s v="Office Supplies"/>
    <s v="Appliances"/>
    <s v="Honeywell Enviracaire Portable HEPA Air Cleaner for 17' x 22' Room"/>
    <x v="6130"/>
    <n v="8"/>
    <n v="0"/>
    <n v="793.71599999999989"/>
  </r>
  <r>
    <n v="9950"/>
    <s v="CA-2017-121559"/>
    <d v="2017-06-01T00:00:00"/>
    <d v="2017-06-03T00:00:00"/>
    <s v="Second Class"/>
    <s v="HW-14935"/>
    <s v="Helen Wasserman"/>
    <s v="Corporate"/>
    <s v="United States"/>
    <x v="245"/>
    <x v="14"/>
    <n v="46203"/>
    <s v="Central"/>
    <s v="TEC-AC-10004568"/>
    <s v="Technology"/>
    <s v="Accessories"/>
    <s v="Maxell LTO Ultrium - 800 GB"/>
    <x v="2487"/>
    <n v="3"/>
    <n v="0"/>
    <n v="15.954299999999993"/>
  </r>
  <r>
    <n v="9951"/>
    <s v="CA-2017-121559"/>
    <d v="2017-06-01T00:00:00"/>
    <d v="2017-06-03T00:00:00"/>
    <s v="Second Class"/>
    <s v="HW-14935"/>
    <s v="Helen Wasserman"/>
    <s v="Corporate"/>
    <s v="United States"/>
    <x v="245"/>
    <x v="14"/>
    <n v="46203"/>
    <s v="Central"/>
    <s v="TEC-AC-10001714"/>
    <s v="Technology"/>
    <s v="Accessories"/>
    <s v="Logitech MX Performance Wireless Mouse"/>
    <x v="6131"/>
    <n v="1"/>
    <n v="0"/>
    <n v="14.7593"/>
  </r>
  <r>
    <n v="9952"/>
    <s v="CA-2017-121559"/>
    <d v="2017-06-01T00:00:00"/>
    <d v="2017-06-03T00:00:00"/>
    <s v="Second Class"/>
    <s v="HW-14935"/>
    <s v="Helen Wasserman"/>
    <s v="Corporate"/>
    <s v="United States"/>
    <x v="245"/>
    <x v="14"/>
    <n v="46203"/>
    <s v="Central"/>
    <s v="OFF-BI-10002072"/>
    <s v="Office Supplies"/>
    <s v="Binders"/>
    <s v="Cardinal Slant-D Ring Binders"/>
    <x v="1026"/>
    <n v="2"/>
    <n v="0"/>
    <n v="8.69"/>
  </r>
  <r>
    <n v="9953"/>
    <s v="CA-2015-141593"/>
    <d v="2015-12-14T00:00:00"/>
    <d v="2015-12-16T00:00:00"/>
    <s v="Second Class"/>
    <s v="DB-12970"/>
    <s v="Darren Budd"/>
    <s v="Corporate"/>
    <s v="United States"/>
    <x v="1"/>
    <x v="1"/>
    <n v="90045"/>
    <s v="West"/>
    <s v="OFF-BI-10001153"/>
    <s v="Office Supplies"/>
    <s v="Binders"/>
    <s v="Ibico Recycled Grain-Textured Covers"/>
    <x v="6132"/>
    <n v="2"/>
    <n v="0.2"/>
    <n v="20.723999999999997"/>
  </r>
  <r>
    <n v="9954"/>
    <s v="CA-2015-141593"/>
    <d v="2015-12-14T00:00:00"/>
    <d v="2015-12-16T00:00:00"/>
    <s v="Second Class"/>
    <s v="DB-12970"/>
    <s v="Darren Budd"/>
    <s v="Corporate"/>
    <s v="United States"/>
    <x v="1"/>
    <x v="1"/>
    <n v="90045"/>
    <s v="West"/>
    <s v="OFF-PA-10004983"/>
    <s v="Office Supplies"/>
    <s v="Paper"/>
    <s v="Xerox 23"/>
    <x v="90"/>
    <n v="1"/>
    <n v="0"/>
    <n v="3.1104000000000003"/>
  </r>
  <r>
    <n v="9955"/>
    <s v="CA-2015-141593"/>
    <d v="2015-12-14T00:00:00"/>
    <d v="2015-12-16T00:00:00"/>
    <s v="Second Class"/>
    <s v="DB-12970"/>
    <s v="Darren Budd"/>
    <s v="Corporate"/>
    <s v="United States"/>
    <x v="1"/>
    <x v="1"/>
    <n v="90045"/>
    <s v="West"/>
    <s v="OFF-BI-10000948"/>
    <s v="Office Supplies"/>
    <s v="Binders"/>
    <s v="GBC Laser Imprintable Binding System Covers, Desert Sand"/>
    <x v="4326"/>
    <n v="3"/>
    <n v="0.2"/>
    <n v="11.558699999999998"/>
  </r>
  <r>
    <n v="9956"/>
    <s v="CA-2015-141593"/>
    <d v="2015-12-14T00:00:00"/>
    <d v="2015-12-16T00:00:00"/>
    <s v="Second Class"/>
    <s v="DB-12970"/>
    <s v="Darren Budd"/>
    <s v="Corporate"/>
    <s v="United States"/>
    <x v="1"/>
    <x v="1"/>
    <n v="90045"/>
    <s v="West"/>
    <s v="FUR-TA-10002622"/>
    <s v="Furniture"/>
    <s v="Tables"/>
    <s v="Bush Andora Conference Table, Maple/Graphite Gray Finish"/>
    <x v="6031"/>
    <n v="2"/>
    <n v="0.2"/>
    <n v="10.258800000000008"/>
  </r>
  <r>
    <n v="9957"/>
    <s v="US-2014-143287"/>
    <d v="2014-11-11T00:00:00"/>
    <d v="2014-11-17T00:00:00"/>
    <s v="Standard Class"/>
    <s v="KN-16705"/>
    <s v="Kristina Nunn"/>
    <s v="Home Office"/>
    <s v="United States"/>
    <x v="106"/>
    <x v="15"/>
    <n v="10801"/>
    <s v="East"/>
    <s v="OFF-PA-10001776"/>
    <s v="Office Supplies"/>
    <s v="Paper"/>
    <s v="Wirebound Message Books, Four 2 3/4&quot; x 5&quot; Forms per Page, 600 Sets per Book"/>
    <x v="3212"/>
    <n v="5"/>
    <n v="0"/>
    <n v="21.784499999999998"/>
  </r>
  <r>
    <n v="9958"/>
    <s v="US-2014-143287"/>
    <d v="2014-11-11T00:00:00"/>
    <d v="2014-11-17T00:00:00"/>
    <s v="Standard Class"/>
    <s v="KN-16705"/>
    <s v="Kristina Nunn"/>
    <s v="Home Office"/>
    <s v="United States"/>
    <x v="106"/>
    <x v="15"/>
    <n v="10801"/>
    <s v="East"/>
    <s v="OFF-PA-10004039"/>
    <s v="Office Supplies"/>
    <s v="Paper"/>
    <s v="Xerox 1882"/>
    <x v="1070"/>
    <n v="4"/>
    <n v="0"/>
    <n v="109.7208"/>
  </r>
  <r>
    <n v="9959"/>
    <s v="US-2014-143287"/>
    <d v="2014-11-11T00:00:00"/>
    <d v="2014-11-17T00:00:00"/>
    <s v="Standard Class"/>
    <s v="KN-16705"/>
    <s v="Kristina Nunn"/>
    <s v="Home Office"/>
    <s v="United States"/>
    <x v="106"/>
    <x v="15"/>
    <n v="10801"/>
    <s v="East"/>
    <s v="OFF-SU-10001574"/>
    <s v="Office Supplies"/>
    <s v="Supplies"/>
    <s v="Acme Value Line Scissors"/>
    <x v="549"/>
    <n v="2"/>
    <n v="0"/>
    <n v="2.1899999999999995"/>
  </r>
  <r>
    <n v="9960"/>
    <s v="CA-2017-137421"/>
    <d v="2017-10-06T00:00:00"/>
    <d v="2017-10-11T00:00:00"/>
    <s v="Standard Class"/>
    <s v="AJ-10945"/>
    <s v="Ashley Jarboe"/>
    <s v="Consumer"/>
    <s v="United States"/>
    <x v="432"/>
    <x v="16"/>
    <n v="85224"/>
    <s v="West"/>
    <s v="OFF-AR-10001761"/>
    <s v="Office Supplies"/>
    <s v="Art"/>
    <s v="Avery Hi-Liter Smear-Safe Highlighters"/>
    <x v="564"/>
    <n v="2"/>
    <n v="0.2"/>
    <n v="1.8687999999999998"/>
  </r>
  <r>
    <n v="9961"/>
    <s v="CA-2017-141446"/>
    <d v="2017-09-16T00:00:00"/>
    <d v="2017-09-18T00:00:00"/>
    <s v="Second Class"/>
    <s v="CL-12700"/>
    <s v="Craig Leslie"/>
    <s v="Home Office"/>
    <s v="United States"/>
    <x v="159"/>
    <x v="0"/>
    <n v="41042"/>
    <s v="South"/>
    <s v="TEC-AC-10002305"/>
    <s v="Technology"/>
    <s v="Accessories"/>
    <s v="KeyTronic E03601U1 - Keyboard - Beige"/>
    <x v="3308"/>
    <n v="1"/>
    <n v="0"/>
    <n v="3.2399999999999984"/>
  </r>
  <r>
    <n v="9962"/>
    <s v="CA-2015-168088"/>
    <d v="2015-03-19T00:00:00"/>
    <d v="2015-03-22T00:00:00"/>
    <s v="First Class"/>
    <s v="CM-12655"/>
    <s v="Corinna Mitchell"/>
    <s v="Home Office"/>
    <s v="United States"/>
    <x v="12"/>
    <x v="5"/>
    <n v="77041"/>
    <s v="Central"/>
    <s v="OFF-PA-10000675"/>
    <s v="Office Supplies"/>
    <s v="Paper"/>
    <s v="Xerox 1919"/>
    <x v="4975"/>
    <n v="2"/>
    <n v="0.2"/>
    <n v="23.7742"/>
  </r>
  <r>
    <n v="9963"/>
    <s v="CA-2015-168088"/>
    <d v="2015-03-19T00:00:00"/>
    <d v="2015-03-22T00:00:00"/>
    <s v="First Class"/>
    <s v="CM-12655"/>
    <s v="Corinna Mitchell"/>
    <s v="Home Office"/>
    <s v="United States"/>
    <x v="12"/>
    <x v="5"/>
    <n v="77041"/>
    <s v="Central"/>
    <s v="FUR-BO-10004218"/>
    <s v="Furniture"/>
    <s v="Bookcases"/>
    <s v="Bush Heritage Pine Collection 5-Shelf Bookcase, Albany Pine Finish, *Special Order"/>
    <x v="6133"/>
    <n v="4"/>
    <n v="0.32"/>
    <n v="-67.670400000000001"/>
  </r>
  <r>
    <n v="9964"/>
    <s v="CA-2015-143700"/>
    <d v="2015-07-26T00:00:00"/>
    <d v="2015-07-26T00:00:00"/>
    <s v="Same Day"/>
    <s v="AS-10240"/>
    <s v="Alan Shonely"/>
    <s v="Consumer"/>
    <s v="United States"/>
    <x v="10"/>
    <x v="9"/>
    <n v="19140"/>
    <s v="East"/>
    <s v="OFF-PA-10003072"/>
    <s v="Office Supplies"/>
    <s v="Paper"/>
    <s v="Eureka Recycled Copy Paper 8 1/2&quot; x 11&quot;, Ream"/>
    <x v="563"/>
    <n v="2"/>
    <n v="0.2"/>
    <n v="3.6288"/>
  </r>
  <r>
    <n v="9965"/>
    <s v="CA-2016-146374"/>
    <d v="2016-12-05T00:00:00"/>
    <d v="2016-12-10T00:00:00"/>
    <s v="Second Class"/>
    <s v="HE-14800"/>
    <s v="Harold Engle"/>
    <s v="Corporate"/>
    <s v="United States"/>
    <x v="46"/>
    <x v="13"/>
    <n v="19711"/>
    <s v="East"/>
    <s v="FUR-FU-10002671"/>
    <s v="Furniture"/>
    <s v="Furnishings"/>
    <s v="Electrix 20W Halogen Replacement Bulb for Zoom-In Desk Lamp"/>
    <x v="6134"/>
    <n v="1"/>
    <n v="0"/>
    <n v="6.4319999999999995"/>
  </r>
  <r>
    <n v="9966"/>
    <s v="CA-2016-146374"/>
    <d v="2016-12-05T00:00:00"/>
    <d v="2016-12-10T00:00:00"/>
    <s v="Second Class"/>
    <s v="HE-14800"/>
    <s v="Harold Engle"/>
    <s v="Corporate"/>
    <s v="United States"/>
    <x v="46"/>
    <x v="13"/>
    <n v="19711"/>
    <s v="East"/>
    <s v="OFF-PA-10000349"/>
    <s v="Office Supplies"/>
    <s v="Paper"/>
    <s v="Easy-staple paper"/>
    <x v="1393"/>
    <n v="1"/>
    <n v="0"/>
    <n v="2.3406000000000002"/>
  </r>
  <r>
    <n v="9967"/>
    <s v="CA-2016-146374"/>
    <d v="2016-12-05T00:00:00"/>
    <d v="2016-12-10T00:00:00"/>
    <s v="Second Class"/>
    <s v="HE-14800"/>
    <s v="Harold Engle"/>
    <s v="Corporate"/>
    <s v="United States"/>
    <x v="46"/>
    <x v="13"/>
    <n v="19711"/>
    <s v="East"/>
    <s v="OFF-EN-10004483"/>
    <s v="Office Supplies"/>
    <s v="Envelopes"/>
    <s v="#10 White Business Envelopes,4 1/8 x 9 1/2"/>
    <x v="6135"/>
    <n v="7"/>
    <n v="0"/>
    <n v="51.554299999999991"/>
  </r>
  <r>
    <n v="9968"/>
    <s v="CA-2017-153871"/>
    <d v="2017-12-11T00:00:00"/>
    <d v="2017-12-17T00:00:00"/>
    <s v="Standard Class"/>
    <s v="RB-19435"/>
    <s v="Richard Bierner"/>
    <s v="Consumer"/>
    <s v="United States"/>
    <x v="135"/>
    <x v="30"/>
    <n v="7060"/>
    <s v="East"/>
    <s v="OFF-BI-10004209"/>
    <s v="Office Supplies"/>
    <s v="Binders"/>
    <s v="Fellowes Twister Kit, Gray/Clear, 3/pkg"/>
    <x v="5940"/>
    <n v="5"/>
    <n v="0"/>
    <n v="18.089999999999996"/>
  </r>
  <r>
    <n v="9969"/>
    <s v="CA-2017-153871"/>
    <d v="2017-12-11T00:00:00"/>
    <d v="2017-12-17T00:00:00"/>
    <s v="Standard Class"/>
    <s v="RB-19435"/>
    <s v="Richard Bierner"/>
    <s v="Consumer"/>
    <s v="United States"/>
    <x v="135"/>
    <x v="30"/>
    <n v="7060"/>
    <s v="East"/>
    <s v="OFF-BI-10004600"/>
    <s v="Office Supplies"/>
    <s v="Binders"/>
    <s v="Ibico Ibimaster 300 Manual Binding System"/>
    <x v="2556"/>
    <n v="2"/>
    <n v="0"/>
    <n v="331.19099999999997"/>
  </r>
  <r>
    <n v="9970"/>
    <s v="CA-2017-153871"/>
    <d v="2017-12-11T00:00:00"/>
    <d v="2017-12-17T00:00:00"/>
    <s v="Standard Class"/>
    <s v="RB-19435"/>
    <s v="Richard Bierner"/>
    <s v="Consumer"/>
    <s v="United States"/>
    <x v="135"/>
    <x v="30"/>
    <n v="7060"/>
    <s v="East"/>
    <s v="OFF-AP-10003622"/>
    <s v="Office Supplies"/>
    <s v="Appliances"/>
    <s v="Bravo II Megaboss 12-Amp Hard Body Upright, Replacement Belts, 2 Belts per Pack"/>
    <x v="509"/>
    <n v="7"/>
    <n v="0"/>
    <n v="6.5974999999999993"/>
  </r>
  <r>
    <n v="9971"/>
    <s v="CA-2015-103772"/>
    <d v="2015-06-28T00:00:00"/>
    <d v="2015-07-02T00:00:00"/>
    <s v="Standard Class"/>
    <s v="MP-17470"/>
    <s v="Mark Packer"/>
    <s v="Home Office"/>
    <s v="United States"/>
    <x v="214"/>
    <x v="32"/>
    <n v="30080"/>
    <s v="South"/>
    <s v="OFF-BI-10002867"/>
    <s v="Office Supplies"/>
    <s v="Binders"/>
    <s v="GBC Recycled Regency Composition Covers"/>
    <x v="6136"/>
    <n v="2"/>
    <n v="0"/>
    <n v="54.997599999999991"/>
  </r>
  <r>
    <n v="9972"/>
    <s v="CA-2015-103772"/>
    <d v="2015-06-28T00:00:00"/>
    <d v="2015-07-02T00:00:00"/>
    <s v="Standard Class"/>
    <s v="MP-17470"/>
    <s v="Mark Packer"/>
    <s v="Home Office"/>
    <s v="United States"/>
    <x v="214"/>
    <x v="32"/>
    <n v="30080"/>
    <s v="South"/>
    <s v="OFF-AR-10000538"/>
    <s v="Office Supplies"/>
    <s v="Art"/>
    <s v="Boston Model 1800 Electric Pencil Sharpener, Gray"/>
    <x v="3483"/>
    <n v="5"/>
    <n v="0"/>
    <n v="42.22499999999998"/>
  </r>
  <r>
    <n v="9973"/>
    <s v="CA-2016-130225"/>
    <d v="2016-09-11T00:00:00"/>
    <d v="2016-09-17T00:00:00"/>
    <s v="Standard Class"/>
    <s v="RC-19960"/>
    <s v="Ryan Crowe"/>
    <s v="Consumer"/>
    <s v="United States"/>
    <x v="12"/>
    <x v="5"/>
    <n v="77041"/>
    <s v="Central"/>
    <s v="OFF-EN-10000056"/>
    <s v="Office Supplies"/>
    <s v="Envelopes"/>
    <s v="Cameo Buff Policy Envelopes"/>
    <x v="6137"/>
    <n v="2"/>
    <n v="0.2"/>
    <n v="33.604199999999992"/>
  </r>
  <r>
    <n v="9974"/>
    <s v="US-2016-103674"/>
    <d v="2016-12-06T00:00:00"/>
    <d v="2016-12-10T00:00:00"/>
    <s v="Standard Class"/>
    <s v="AP-10720"/>
    <s v="Anne Pryor"/>
    <s v="Home Office"/>
    <s v="United States"/>
    <x v="1"/>
    <x v="1"/>
    <n v="90032"/>
    <s v="West"/>
    <s v="TEC-PH-10004080"/>
    <s v="Technology"/>
    <s v="Phones"/>
    <s v="Avaya 5410 Digital phone"/>
    <x v="1081"/>
    <n v="5"/>
    <n v="0.2"/>
    <n v="27.195999999999998"/>
  </r>
  <r>
    <n v="9975"/>
    <s v="US-2016-103674"/>
    <d v="2016-12-06T00:00:00"/>
    <d v="2016-12-10T00:00:00"/>
    <s v="Standard Class"/>
    <s v="AP-10720"/>
    <s v="Anne Pryor"/>
    <s v="Home Office"/>
    <s v="United States"/>
    <x v="1"/>
    <x v="1"/>
    <n v="90032"/>
    <s v="West"/>
    <s v="OFF-AR-10004752"/>
    <s v="Office Supplies"/>
    <s v="Art"/>
    <s v="Blackstonian Pencils"/>
    <x v="5476"/>
    <n v="7"/>
    <n v="0"/>
    <n v="5.2332000000000001"/>
  </r>
  <r>
    <n v="9976"/>
    <s v="US-2016-103674"/>
    <d v="2016-12-06T00:00:00"/>
    <d v="2016-12-10T00:00:00"/>
    <s v="Standard Class"/>
    <s v="AP-10720"/>
    <s v="Anne Pryor"/>
    <s v="Home Office"/>
    <s v="United States"/>
    <x v="1"/>
    <x v="1"/>
    <n v="90032"/>
    <s v="West"/>
    <s v="OFF-PA-10000743"/>
    <s v="Office Supplies"/>
    <s v="Paper"/>
    <s v="Xerox 1977"/>
    <x v="522"/>
    <n v="2"/>
    <n v="0"/>
    <n v="6.4127999999999998"/>
  </r>
  <r>
    <n v="9977"/>
    <s v="US-2016-103674"/>
    <d v="2016-12-06T00:00:00"/>
    <d v="2016-12-10T00:00:00"/>
    <s v="Standard Class"/>
    <s v="AP-10720"/>
    <s v="Anne Pryor"/>
    <s v="Home Office"/>
    <s v="United States"/>
    <x v="1"/>
    <x v="1"/>
    <n v="90032"/>
    <s v="West"/>
    <s v="TEC-PH-10002496"/>
    <s v="Technology"/>
    <s v="Phones"/>
    <s v="Cisco SPA301"/>
    <x v="2528"/>
    <n v="2"/>
    <n v="0.2"/>
    <n v="31.197999999999986"/>
  </r>
  <r>
    <n v="9978"/>
    <s v="US-2016-103674"/>
    <d v="2016-12-06T00:00:00"/>
    <d v="2016-12-10T00:00:00"/>
    <s v="Standard Class"/>
    <s v="AP-10720"/>
    <s v="Anne Pryor"/>
    <s v="Home Office"/>
    <s v="United States"/>
    <x v="1"/>
    <x v="1"/>
    <n v="90032"/>
    <s v="West"/>
    <s v="OFF-FA-10003467"/>
    <s v="Office Supplies"/>
    <s v="Fasteners"/>
    <s v="Alliance Big Bands Rubber Bands, 12/Pack"/>
    <x v="6138"/>
    <n v="7"/>
    <n v="0"/>
    <n v="0"/>
  </r>
  <r>
    <n v="9979"/>
    <s v="US-2016-103674"/>
    <d v="2016-12-06T00:00:00"/>
    <d v="2016-12-10T00:00:00"/>
    <s v="Standard Class"/>
    <s v="AP-10720"/>
    <s v="Anne Pryor"/>
    <s v="Home Office"/>
    <s v="United States"/>
    <x v="1"/>
    <x v="1"/>
    <n v="90032"/>
    <s v="West"/>
    <s v="OFF-BI-10003727"/>
    <s v="Office Supplies"/>
    <s v="Binders"/>
    <s v="Avery Durable Slant Ring Binders With Label Holder"/>
    <x v="6139"/>
    <n v="4"/>
    <n v="0.2"/>
    <n v="4.6815999999999995"/>
  </r>
  <r>
    <n v="9980"/>
    <s v="US-2016-103674"/>
    <d v="2016-12-06T00:00:00"/>
    <d v="2016-12-10T00:00:00"/>
    <s v="Standard Class"/>
    <s v="AP-10720"/>
    <s v="Anne Pryor"/>
    <s v="Home Office"/>
    <s v="United States"/>
    <x v="1"/>
    <x v="1"/>
    <n v="90032"/>
    <s v="West"/>
    <s v="OFF-BI-10002026"/>
    <s v="Office Supplies"/>
    <s v="Binders"/>
    <s v="Ibico Recycled Linen-Style Covers"/>
    <x v="6140"/>
    <n v="14"/>
    <n v="0.2"/>
    <n v="153.11519999999999"/>
  </r>
  <r>
    <n v="9981"/>
    <s v="US-2015-151435"/>
    <d v="2015-09-06T00:00:00"/>
    <d v="2015-09-09T00:00:00"/>
    <s v="Second Class"/>
    <s v="SW-20455"/>
    <s v="Shaun Weien"/>
    <s v="Consumer"/>
    <s v="United States"/>
    <x v="240"/>
    <x v="28"/>
    <n v="70506"/>
    <s v="South"/>
    <s v="FUR-TA-10001039"/>
    <s v="Furniture"/>
    <s v="Tables"/>
    <s v="KI Adjustable-Height Table"/>
    <x v="1921"/>
    <n v="1"/>
    <n v="0"/>
    <n v="22.354800000000004"/>
  </r>
  <r>
    <n v="9982"/>
    <s v="CA-2017-163566"/>
    <d v="2017-08-03T00:00:00"/>
    <d v="2017-08-06T00:00:00"/>
    <s v="First Class"/>
    <s v="TB-21055"/>
    <s v="Ted Butterfield"/>
    <s v="Consumer"/>
    <s v="United States"/>
    <x v="54"/>
    <x v="24"/>
    <n v="45014"/>
    <s v="East"/>
    <s v="OFF-LA-10004484"/>
    <s v="Office Supplies"/>
    <s v="Labels"/>
    <s v="Avery 476"/>
    <x v="1053"/>
    <n v="5"/>
    <n v="0.2"/>
    <n v="5.368999999999998"/>
  </r>
  <r>
    <n v="9983"/>
    <s v="US-2016-157728"/>
    <d v="2016-09-22T00:00:00"/>
    <d v="2016-09-28T00:00:00"/>
    <s v="Standard Class"/>
    <s v="RC-19960"/>
    <s v="Ryan Crowe"/>
    <s v="Consumer"/>
    <s v="United States"/>
    <x v="354"/>
    <x v="12"/>
    <n v="49505"/>
    <s v="Central"/>
    <s v="OFF-PA-10002195"/>
    <s v="Office Supplies"/>
    <s v="Paper"/>
    <s v="RSVP Cards &amp; Envelopes, Blank White, 8-1/2&quot; X 11&quot;, 24 Cards/25 Envelopes/Set"/>
    <x v="595"/>
    <n v="7"/>
    <n v="0"/>
    <n v="16.713200000000001"/>
  </r>
  <r>
    <n v="9984"/>
    <s v="US-2016-157728"/>
    <d v="2016-09-22T00:00:00"/>
    <d v="2016-09-28T00:00:00"/>
    <s v="Standard Class"/>
    <s v="RC-19960"/>
    <s v="Ryan Crowe"/>
    <s v="Consumer"/>
    <s v="United States"/>
    <x v="354"/>
    <x v="12"/>
    <n v="49505"/>
    <s v="Central"/>
    <s v="TEC-PH-10001305"/>
    <s v="Technology"/>
    <s v="Phones"/>
    <s v="Panasonic KX TS208W Corded phone"/>
    <x v="6141"/>
    <n v="2"/>
    <n v="0"/>
    <n v="27.434400000000011"/>
  </r>
  <r>
    <n v="9985"/>
    <s v="CA-2015-100251"/>
    <d v="2015-05-17T00:00:00"/>
    <d v="2015-05-23T00:00:00"/>
    <s v="Standard Class"/>
    <s v="DV-13465"/>
    <s v="Dianna Vittorini"/>
    <s v="Consumer"/>
    <s v="United States"/>
    <x v="85"/>
    <x v="15"/>
    <n v="11561"/>
    <s v="East"/>
    <s v="OFF-LA-10003766"/>
    <s v="Office Supplies"/>
    <s v="Labels"/>
    <s v="Self-Adhesive Removable Labels"/>
    <x v="2483"/>
    <n v="10"/>
    <n v="0"/>
    <n v="15.120000000000001"/>
  </r>
  <r>
    <n v="9986"/>
    <s v="CA-2015-100251"/>
    <d v="2015-05-17T00:00:00"/>
    <d v="2015-05-23T00:00:00"/>
    <s v="Standard Class"/>
    <s v="DV-13465"/>
    <s v="Dianna Vittorini"/>
    <s v="Consumer"/>
    <s v="United States"/>
    <x v="85"/>
    <x v="15"/>
    <n v="11561"/>
    <s v="East"/>
    <s v="OFF-SU-10000898"/>
    <s v="Office Supplies"/>
    <s v="Supplies"/>
    <s v="Acme Hot Forged Carbon Steel Scissors with Nickel-Plated Handles, 3 7/8&quot; Cut, 8&quot;L"/>
    <x v="6142"/>
    <n v="4"/>
    <n v="0"/>
    <n v="16.123999999999995"/>
  </r>
  <r>
    <n v="9987"/>
    <s v="CA-2016-125794"/>
    <d v="2016-09-29T00:00:00"/>
    <d v="2016-10-03T00:00:00"/>
    <s v="Standard Class"/>
    <s v="ML-17410"/>
    <s v="Maris LaWare"/>
    <s v="Consumer"/>
    <s v="United States"/>
    <x v="1"/>
    <x v="1"/>
    <n v="90008"/>
    <s v="West"/>
    <s v="TEC-AC-10003399"/>
    <s v="Technology"/>
    <s v="Accessories"/>
    <s v="Memorex Mini Travel Drive 64 GB USB 2.0 Flash Drive"/>
    <x v="2642"/>
    <n v="1"/>
    <n v="0"/>
    <n v="15.220800000000001"/>
  </r>
  <r>
    <n v="9988"/>
    <s v="CA-2017-163629"/>
    <d v="2017-11-17T00:00:00"/>
    <d v="2017-11-21T00:00:00"/>
    <s v="Standard Class"/>
    <s v="RA-19885"/>
    <s v="Ruben Ausman"/>
    <s v="Corporate"/>
    <s v="United States"/>
    <x v="417"/>
    <x v="32"/>
    <n v="30605"/>
    <s v="South"/>
    <s v="TEC-AC-10001539"/>
    <s v="Technology"/>
    <s v="Accessories"/>
    <s v="Logitech G430 Surround Sound Gaming Headset with Dolby 7.1 Technology"/>
    <x v="3705"/>
    <n v="1"/>
    <n v="0"/>
    <n v="28.796399999999998"/>
  </r>
  <r>
    <n v="9989"/>
    <s v="CA-2017-163629"/>
    <d v="2017-11-17T00:00:00"/>
    <d v="2017-11-21T00:00:00"/>
    <s v="Standard Class"/>
    <s v="RA-19885"/>
    <s v="Ruben Ausman"/>
    <s v="Corporate"/>
    <s v="United States"/>
    <x v="417"/>
    <x v="32"/>
    <n v="30605"/>
    <s v="South"/>
    <s v="TEC-PH-10004006"/>
    <s v="Technology"/>
    <s v="Phones"/>
    <s v="Panasonic KX - TS880B Telephone"/>
    <x v="6050"/>
    <n v="5"/>
    <n v="0"/>
    <n v="55.647000000000006"/>
  </r>
  <r>
    <n v="9990"/>
    <s v="CA-2014-110422"/>
    <d v="2014-01-21T00:00:00"/>
    <d v="2014-01-23T00:00:00"/>
    <s v="Second Class"/>
    <s v="TB-21400"/>
    <s v="Tom Boeckenhauer"/>
    <s v="Consumer"/>
    <s v="United States"/>
    <x v="100"/>
    <x v="2"/>
    <n v="33180"/>
    <s v="South"/>
    <s v="FUR-FU-10001889"/>
    <s v="Furniture"/>
    <s v="Furnishings"/>
    <s v="Ultra Door Pull Handle"/>
    <x v="4349"/>
    <n v="3"/>
    <n v="0.2"/>
    <n v="4.1027999999999993"/>
  </r>
  <r>
    <n v="9991"/>
    <s v="CA-2017-121258"/>
    <d v="2017-02-26T00:00:00"/>
    <d v="2017-03-03T00:00:00"/>
    <s v="Standard Class"/>
    <s v="DB-13060"/>
    <s v="Dave Brooks"/>
    <s v="Consumer"/>
    <s v="United States"/>
    <x v="116"/>
    <x v="1"/>
    <n v="92627"/>
    <s v="West"/>
    <s v="FUR-FU-10000747"/>
    <s v="Furniture"/>
    <s v="Furnishings"/>
    <s v="Tenex B1-RE Series Chair Mats for Low Pile Carpets"/>
    <x v="1377"/>
    <n v="2"/>
    <n v="0"/>
    <n v="15.633199999999988"/>
  </r>
  <r>
    <n v="9992"/>
    <s v="CA-2017-121258"/>
    <d v="2017-02-26T00:00:00"/>
    <d v="2017-03-03T00:00:00"/>
    <s v="Standard Class"/>
    <s v="DB-13060"/>
    <s v="Dave Brooks"/>
    <s v="Consumer"/>
    <s v="United States"/>
    <x v="116"/>
    <x v="1"/>
    <n v="92627"/>
    <s v="West"/>
    <s v="TEC-PH-10003645"/>
    <s v="Technology"/>
    <s v="Phones"/>
    <s v="Aastra 57i VoIP phone"/>
    <x v="3809"/>
    <n v="2"/>
    <n v="0.2"/>
    <n v="19.393200000000007"/>
  </r>
  <r>
    <n v="9993"/>
    <s v="CA-2017-121258"/>
    <d v="2017-02-26T00:00:00"/>
    <d v="2017-03-03T00:00:00"/>
    <s v="Standard Class"/>
    <s v="DB-13060"/>
    <s v="Dave Brooks"/>
    <s v="Consumer"/>
    <s v="United States"/>
    <x v="116"/>
    <x v="1"/>
    <n v="92627"/>
    <s v="West"/>
    <s v="OFF-PA-10004041"/>
    <s v="Office Supplies"/>
    <s v="Paper"/>
    <s v="It's Hot Message Books with Stickers, 2 3/4&quot; x 5&quot;"/>
    <x v="461"/>
    <n v="4"/>
    <n v="0"/>
    <n v="13.32"/>
  </r>
  <r>
    <n v="9994"/>
    <s v="CA-2017-119914"/>
    <d v="2017-05-04T00:00:00"/>
    <d v="2017-05-09T00:00:00"/>
    <s v="Second Class"/>
    <s v="CC-12220"/>
    <s v="Chris Cortes"/>
    <s v="Consumer"/>
    <s v="United States"/>
    <x v="223"/>
    <x v="1"/>
    <n v="92683"/>
    <s v="West"/>
    <s v="OFF-AP-10002684"/>
    <s v="Office Supplies"/>
    <s v="Appliances"/>
    <s v="Acco 7-Outlet Masterpiece Power Center, Wihtout Fax/Phone Line Protection"/>
    <x v="6143"/>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x v="0"/>
    <n v="42420"/>
    <s v="South"/>
    <s v="FUR-BO-10001798"/>
    <x v="0"/>
    <s v="Bookcases"/>
    <s v="Bush Somerset Collection Bookcase"/>
    <n v="261.95999999999998"/>
    <n v="2"/>
    <n v="0"/>
    <n v="41.913600000000002"/>
  </r>
  <r>
    <n v="2"/>
    <x v="0"/>
    <x v="0"/>
    <d v="2016-11-11T00:00:00"/>
    <s v="Second Class"/>
    <s v="CG-12520"/>
    <s v="Claire Gute"/>
    <x v="0"/>
    <s v="United States"/>
    <s v="Henderson"/>
    <x v="0"/>
    <n v="42420"/>
    <s v="South"/>
    <s v="FUR-CH-10000454"/>
    <x v="0"/>
    <s v="Chairs"/>
    <s v="Hon Deluxe Fabric Upholstered Stacking Chairs, Rounded Back"/>
    <n v="731.93999999999994"/>
    <n v="3"/>
    <n v="0"/>
    <n v="219.58199999999997"/>
  </r>
  <r>
    <n v="3"/>
    <x v="1"/>
    <x v="1"/>
    <d v="2016-06-16T00:00:00"/>
    <s v="Second Class"/>
    <s v="DV-13045"/>
    <s v="Darrin Van Huff"/>
    <x v="1"/>
    <s v="United States"/>
    <s v="Los Angeles"/>
    <x v="1"/>
    <n v="90036"/>
    <s v="West"/>
    <s v="OFF-LA-10000240"/>
    <x v="1"/>
    <s v="Labels"/>
    <s v="Self-Adhesive Address Labels for Typewriters by Universal"/>
    <n v="14.62"/>
    <n v="2"/>
    <n v="0"/>
    <n v="6.8713999999999995"/>
  </r>
  <r>
    <n v="4"/>
    <x v="2"/>
    <x v="2"/>
    <d v="2015-10-18T00:00:00"/>
    <s v="Standard Class"/>
    <s v="SO-20335"/>
    <s v="Sean O'Donnell"/>
    <x v="0"/>
    <s v="United States"/>
    <s v="Fort Lauderdale"/>
    <x v="2"/>
    <n v="33311"/>
    <s v="South"/>
    <s v="FUR-TA-10000577"/>
    <x v="0"/>
    <s v="Tables"/>
    <s v="Bretford CR4500 Series Slim Rectangular Table"/>
    <n v="957.57749999999999"/>
    <n v="5"/>
    <n v="0.45"/>
    <n v="-383.03100000000006"/>
  </r>
  <r>
    <n v="5"/>
    <x v="2"/>
    <x v="2"/>
    <d v="2015-10-18T00:00:00"/>
    <s v="Standard Class"/>
    <s v="SO-20335"/>
    <s v="Sean O'Donnell"/>
    <x v="0"/>
    <s v="United States"/>
    <s v="Fort Lauderdale"/>
    <x v="2"/>
    <n v="33311"/>
    <s v="South"/>
    <s v="OFF-ST-10000760"/>
    <x v="1"/>
    <s v="Storage"/>
    <s v="Eldon Fold 'N Roll Cart System"/>
    <n v="22.368000000000002"/>
    <n v="2"/>
    <n v="0.2"/>
    <n v="2.5163999999999991"/>
  </r>
  <r>
    <n v="6"/>
    <x v="3"/>
    <x v="3"/>
    <d v="2014-06-14T00:00:00"/>
    <s v="Standard Class"/>
    <s v="BH-11710"/>
    <s v="Brosina Hoffman"/>
    <x v="0"/>
    <s v="United States"/>
    <s v="Los Angeles"/>
    <x v="1"/>
    <n v="90032"/>
    <s v="West"/>
    <s v="FUR-FU-10001487"/>
    <x v="0"/>
    <s v="Furnishings"/>
    <s v="Eldon Expressions Wood and Plastic Desk Accessories, Cherry Wood"/>
    <n v="48.86"/>
    <n v="7"/>
    <n v="0"/>
    <n v="14.169399999999996"/>
  </r>
  <r>
    <n v="7"/>
    <x v="3"/>
    <x v="3"/>
    <d v="2014-06-14T00:00:00"/>
    <s v="Standard Class"/>
    <s v="BH-11710"/>
    <s v="Brosina Hoffman"/>
    <x v="0"/>
    <s v="United States"/>
    <s v="Los Angeles"/>
    <x v="1"/>
    <n v="90032"/>
    <s v="West"/>
    <s v="OFF-AR-10002833"/>
    <x v="1"/>
    <s v="Art"/>
    <s v="Newell 322"/>
    <n v="7.28"/>
    <n v="4"/>
    <n v="0"/>
    <n v="1.9656000000000002"/>
  </r>
  <r>
    <n v="8"/>
    <x v="3"/>
    <x v="3"/>
    <d v="2014-06-14T00:00:00"/>
    <s v="Standard Class"/>
    <s v="BH-11710"/>
    <s v="Brosina Hoffman"/>
    <x v="0"/>
    <s v="United States"/>
    <s v="Los Angeles"/>
    <x v="1"/>
    <n v="90032"/>
    <s v="West"/>
    <s v="TEC-PH-10002275"/>
    <x v="2"/>
    <s v="Phones"/>
    <s v="Mitel 5320 IP Phone VoIP phone"/>
    <n v="907.15200000000004"/>
    <n v="6"/>
    <n v="0.2"/>
    <n v="90.715200000000038"/>
  </r>
  <r>
    <n v="9"/>
    <x v="3"/>
    <x v="3"/>
    <d v="2014-06-14T00:00:00"/>
    <s v="Standard Class"/>
    <s v="BH-11710"/>
    <s v="Brosina Hoffman"/>
    <x v="0"/>
    <s v="United States"/>
    <s v="Los Angeles"/>
    <x v="1"/>
    <n v="90032"/>
    <s v="West"/>
    <s v="OFF-BI-10003910"/>
    <x v="1"/>
    <s v="Binders"/>
    <s v="DXL Angle-View Binders with Locking Rings by Samsill"/>
    <n v="18.504000000000001"/>
    <n v="3"/>
    <n v="0.2"/>
    <n v="5.7824999999999998"/>
  </r>
  <r>
    <n v="10"/>
    <x v="3"/>
    <x v="3"/>
    <d v="2014-06-14T00:00:00"/>
    <s v="Standard Class"/>
    <s v="BH-11710"/>
    <s v="Brosina Hoffman"/>
    <x v="0"/>
    <s v="United States"/>
    <s v="Los Angeles"/>
    <x v="1"/>
    <n v="90032"/>
    <s v="West"/>
    <s v="OFF-AP-10002892"/>
    <x v="1"/>
    <s v="Appliances"/>
    <s v="Belkin F5C206VTEL 6 Outlet Surge"/>
    <n v="114.9"/>
    <n v="5"/>
    <n v="0"/>
    <n v="34.469999999999992"/>
  </r>
  <r>
    <n v="11"/>
    <x v="3"/>
    <x v="3"/>
    <d v="2014-06-14T00:00:00"/>
    <s v="Standard Class"/>
    <s v="BH-11710"/>
    <s v="Brosina Hoffman"/>
    <x v="0"/>
    <s v="United States"/>
    <s v="Los Angeles"/>
    <x v="1"/>
    <n v="90032"/>
    <s v="West"/>
    <s v="FUR-TA-10001539"/>
    <x v="0"/>
    <s v="Tables"/>
    <s v="Chromcraft Rectangular Conference Tables"/>
    <n v="1706.1840000000002"/>
    <n v="9"/>
    <n v="0.2"/>
    <n v="85.309199999999805"/>
  </r>
  <r>
    <n v="12"/>
    <x v="3"/>
    <x v="3"/>
    <d v="2014-06-14T00:00:00"/>
    <s v="Standard Class"/>
    <s v="BH-11710"/>
    <s v="Brosina Hoffman"/>
    <x v="0"/>
    <s v="United States"/>
    <s v="Los Angeles"/>
    <x v="1"/>
    <n v="90032"/>
    <s v="West"/>
    <s v="TEC-PH-10002033"/>
    <x v="2"/>
    <s v="Phones"/>
    <s v="Konftel 250 Conference phone - Charcoal black"/>
    <n v="911.42399999999998"/>
    <n v="4"/>
    <n v="0.2"/>
    <n v="68.356800000000021"/>
  </r>
  <r>
    <n v="13"/>
    <x v="4"/>
    <x v="4"/>
    <d v="2017-04-20T00:00:00"/>
    <s v="Standard Class"/>
    <s v="AA-10480"/>
    <s v="Andrew Allen"/>
    <x v="0"/>
    <s v="United States"/>
    <s v="Concord"/>
    <x v="3"/>
    <n v="28027"/>
    <s v="South"/>
    <s v="OFF-PA-10002365"/>
    <x v="1"/>
    <s v="Paper"/>
    <s v="Xerox 1967"/>
    <n v="15.552000000000003"/>
    <n v="3"/>
    <n v="0.2"/>
    <n v="5.4432"/>
  </r>
  <r>
    <n v="14"/>
    <x v="5"/>
    <x v="5"/>
    <d v="2016-12-10T00:00:00"/>
    <s v="Standard Class"/>
    <s v="IM-15070"/>
    <s v="Irene Maddox"/>
    <x v="0"/>
    <s v="United States"/>
    <s v="Seattle"/>
    <x v="4"/>
    <n v="98103"/>
    <s v="West"/>
    <s v="OFF-BI-10003656"/>
    <x v="1"/>
    <s v="Binders"/>
    <s v="Fellowes PB200 Plastic Comb Binding Machine"/>
    <n v="407.97600000000006"/>
    <n v="3"/>
    <n v="0.2"/>
    <n v="132.59219999999993"/>
  </r>
  <r>
    <n v="15"/>
    <x v="6"/>
    <x v="6"/>
    <d v="2015-11-26T00:00:00"/>
    <s v="Standard Class"/>
    <s v="HP-14815"/>
    <s v="Harold Pawlan"/>
    <x v="2"/>
    <s v="United States"/>
    <s v="Fort Worth"/>
    <x v="5"/>
    <n v="76106"/>
    <s v="Central"/>
    <s v="OFF-AP-10002311"/>
    <x v="1"/>
    <s v="Appliances"/>
    <s v="Holmes Replacement Filter for HEPA Air Cleaner, Very Large Room, HEPA Filter"/>
    <n v="68.809999999999988"/>
    <n v="5"/>
    <n v="0.8"/>
    <n v="-123.858"/>
  </r>
  <r>
    <n v="16"/>
    <x v="6"/>
    <x v="6"/>
    <d v="2015-11-26T00:00:00"/>
    <s v="Standard Class"/>
    <s v="HP-14815"/>
    <s v="Harold Pawlan"/>
    <x v="2"/>
    <s v="United States"/>
    <s v="Fort Worth"/>
    <x v="5"/>
    <n v="76106"/>
    <s v="Central"/>
    <s v="OFF-BI-10000756"/>
    <x v="1"/>
    <s v="Binders"/>
    <s v="Storex DuraTech Recycled Plastic Frosted Binders"/>
    <n v="2.5439999999999996"/>
    <n v="3"/>
    <n v="0.8"/>
    <n v="-3.8160000000000016"/>
  </r>
  <r>
    <n v="17"/>
    <x v="7"/>
    <x v="7"/>
    <d v="2014-11-18T00:00:00"/>
    <s v="Standard Class"/>
    <s v="PK-19075"/>
    <s v="Pete Kriz"/>
    <x v="0"/>
    <s v="United States"/>
    <s v="Madison"/>
    <x v="6"/>
    <n v="53711"/>
    <s v="Central"/>
    <s v="OFF-ST-10004186"/>
    <x v="1"/>
    <s v="Storage"/>
    <s v="Stur-D-Stor Shelving, Vertical 5-Shelf: 72&quot;H x 36&quot;W x 18 1/2&quot;D"/>
    <n v="665.88"/>
    <n v="6"/>
    <n v="0"/>
    <n v="13.317599999999999"/>
  </r>
  <r>
    <n v="18"/>
    <x v="8"/>
    <x v="8"/>
    <d v="2014-05-15T00:00:00"/>
    <s v="Second Class"/>
    <s v="AG-10270"/>
    <s v="Alejandro Grove"/>
    <x v="0"/>
    <s v="United States"/>
    <s v="West Jordan"/>
    <x v="7"/>
    <n v="84084"/>
    <s v="West"/>
    <s v="OFF-ST-10000107"/>
    <x v="1"/>
    <s v="Storage"/>
    <s v="Fellowes Super Stor/Drawer"/>
    <n v="55.5"/>
    <n v="2"/>
    <n v="0"/>
    <n v="9.9899999999999949"/>
  </r>
  <r>
    <n v="19"/>
    <x v="9"/>
    <x v="9"/>
    <d v="2014-09-01T00:00:00"/>
    <s v="Second Class"/>
    <s v="ZD-21925"/>
    <s v="Zuschuss Donatelli"/>
    <x v="0"/>
    <s v="United States"/>
    <s v="San Francisco"/>
    <x v="1"/>
    <n v="94109"/>
    <s v="West"/>
    <s v="OFF-AR-10003056"/>
    <x v="1"/>
    <s v="Art"/>
    <s v="Newell 341"/>
    <n v="8.56"/>
    <n v="2"/>
    <n v="0"/>
    <n v="2.4823999999999993"/>
  </r>
  <r>
    <n v="20"/>
    <x v="9"/>
    <x v="9"/>
    <d v="2014-09-01T00:00:00"/>
    <s v="Second Class"/>
    <s v="ZD-21925"/>
    <s v="Zuschuss Donatelli"/>
    <x v="0"/>
    <s v="United States"/>
    <s v="San Francisco"/>
    <x v="1"/>
    <n v="94109"/>
    <s v="West"/>
    <s v="TEC-PH-10001949"/>
    <x v="2"/>
    <s v="Phones"/>
    <s v="Cisco SPA 501G IP Phone"/>
    <n v="213.48000000000002"/>
    <n v="3"/>
    <n v="0.2"/>
    <n v="16.010999999999981"/>
  </r>
  <r>
    <n v="21"/>
    <x v="9"/>
    <x v="9"/>
    <d v="2014-09-01T00:00:00"/>
    <s v="Second Class"/>
    <s v="ZD-21925"/>
    <s v="Zuschuss Donatelli"/>
    <x v="0"/>
    <s v="United States"/>
    <s v="San Francisco"/>
    <x v="1"/>
    <n v="94109"/>
    <s v="West"/>
    <s v="OFF-BI-10002215"/>
    <x v="1"/>
    <s v="Binders"/>
    <s v="Wilson Jones Hanging View Binder, White, 1&quot;"/>
    <n v="22.72"/>
    <n v="4"/>
    <n v="0.2"/>
    <n v="7.3839999999999986"/>
  </r>
  <r>
    <n v="22"/>
    <x v="10"/>
    <x v="10"/>
    <d v="2016-12-13T00:00:00"/>
    <s v="Standard Class"/>
    <s v="KB-16585"/>
    <s v="Ken Black"/>
    <x v="1"/>
    <s v="United States"/>
    <s v="Fremont"/>
    <x v="8"/>
    <n v="68025"/>
    <s v="Central"/>
    <s v="OFF-AR-10000246"/>
    <x v="1"/>
    <s v="Art"/>
    <s v="Newell 318"/>
    <n v="19.459999999999997"/>
    <n v="7"/>
    <n v="0"/>
    <n v="5.0595999999999997"/>
  </r>
  <r>
    <n v="23"/>
    <x v="10"/>
    <x v="10"/>
    <d v="2016-12-13T00:00:00"/>
    <s v="Standard Class"/>
    <s v="KB-16585"/>
    <s v="Ken Black"/>
    <x v="1"/>
    <s v="United States"/>
    <s v="Fremont"/>
    <x v="8"/>
    <n v="68025"/>
    <s v="Central"/>
    <s v="OFF-AP-10001492"/>
    <x v="1"/>
    <s v="Appliances"/>
    <s v="Acco Six-Outlet Power Strip, 4' Cord Length"/>
    <n v="60.339999999999996"/>
    <n v="7"/>
    <n v="0"/>
    <n v="15.688400000000001"/>
  </r>
  <r>
    <n v="24"/>
    <x v="11"/>
    <x v="11"/>
    <d v="2017-07-18T00:00:00"/>
    <s v="Second Class"/>
    <s v="SF-20065"/>
    <s v="Sandra Flanagan"/>
    <x v="0"/>
    <s v="United States"/>
    <s v="Philadelphia"/>
    <x v="9"/>
    <n v="19140"/>
    <s v="East"/>
    <s v="FUR-CH-10002774"/>
    <x v="0"/>
    <s v="Chairs"/>
    <s v="Global Deluxe Stacking Chair, Gray"/>
    <n v="71.371999999999986"/>
    <n v="2"/>
    <n v="0.3"/>
    <n v="-1.0196000000000005"/>
  </r>
  <r>
    <n v="25"/>
    <x v="12"/>
    <x v="12"/>
    <d v="2015-09-30T00:00:00"/>
    <s v="Standard Class"/>
    <s v="EB-13870"/>
    <s v="Emily Burns"/>
    <x v="0"/>
    <s v="United States"/>
    <s v="Orem"/>
    <x v="7"/>
    <n v="84057"/>
    <s v="West"/>
    <s v="FUR-TA-10000577"/>
    <x v="0"/>
    <s v="Tables"/>
    <s v="Bretford CR4500 Series Slim Rectangular Table"/>
    <n v="1044.6299999999999"/>
    <n v="3"/>
    <n v="0"/>
    <n v="240.26490000000001"/>
  </r>
  <r>
    <n v="26"/>
    <x v="13"/>
    <x v="13"/>
    <d v="2016-01-20T00:00:00"/>
    <s v="Second Class"/>
    <s v="EH-13945"/>
    <s v="Eric Hoffmann"/>
    <x v="0"/>
    <s v="United States"/>
    <s v="Los Angeles"/>
    <x v="1"/>
    <n v="90049"/>
    <s v="West"/>
    <s v="OFF-BI-10001634"/>
    <x v="1"/>
    <s v="Binders"/>
    <s v="Wilson Jones Active Use Binders"/>
    <n v="11.648000000000001"/>
    <n v="2"/>
    <n v="0.2"/>
    <n v="4.2224000000000004"/>
  </r>
  <r>
    <n v="27"/>
    <x v="13"/>
    <x v="13"/>
    <d v="2016-01-20T00:00:00"/>
    <s v="Second Class"/>
    <s v="EH-13945"/>
    <s v="Eric Hoffmann"/>
    <x v="0"/>
    <s v="United States"/>
    <s v="Los Angeles"/>
    <x v="1"/>
    <n v="90049"/>
    <s v="West"/>
    <s v="TEC-AC-10003027"/>
    <x v="2"/>
    <s v="Accessories"/>
    <s v="Imation 8GB Mini TravelDrive USB 2.0 Flash Drive"/>
    <n v="90.570000000000007"/>
    <n v="3"/>
    <n v="0"/>
    <n v="11.774100000000004"/>
  </r>
  <r>
    <n v="28"/>
    <x v="14"/>
    <x v="14"/>
    <d v="2015-09-21T00:00:00"/>
    <s v="Standard Class"/>
    <s v="TB-21520"/>
    <s v="Tracy Blumstein"/>
    <x v="0"/>
    <s v="United States"/>
    <s v="Philadelphia"/>
    <x v="9"/>
    <n v="19140"/>
    <s v="East"/>
    <s v="FUR-BO-10004834"/>
    <x v="0"/>
    <s v="Bookcases"/>
    <s v="Riverside Palais Royal Lawyers Bookcase, Royale Cherry Finish"/>
    <n v="3083.4300000000003"/>
    <n v="7"/>
    <n v="0.5"/>
    <n v="-1665.0522000000001"/>
  </r>
  <r>
    <n v="29"/>
    <x v="14"/>
    <x v="14"/>
    <d v="2015-09-21T00:00:00"/>
    <s v="Standard Class"/>
    <s v="TB-21520"/>
    <s v="Tracy Blumstein"/>
    <x v="0"/>
    <s v="United States"/>
    <s v="Philadelphia"/>
    <x v="9"/>
    <n v="19140"/>
    <s v="East"/>
    <s v="OFF-BI-10000474"/>
    <x v="1"/>
    <s v="Binders"/>
    <s v="Avery Recycled Flexi-View Covers for Binding Systems"/>
    <n v="9.6180000000000021"/>
    <n v="2"/>
    <n v="0.7"/>
    <n v="-7.0532000000000004"/>
  </r>
  <r>
    <n v="30"/>
    <x v="14"/>
    <x v="14"/>
    <d v="2015-09-21T00:00:00"/>
    <s v="Standard Class"/>
    <s v="TB-21520"/>
    <s v="Tracy Blumstein"/>
    <x v="0"/>
    <s v="United States"/>
    <s v="Philadelphia"/>
    <x v="9"/>
    <n v="19140"/>
    <s v="East"/>
    <s v="FUR-FU-10004848"/>
    <x v="0"/>
    <s v="Furnishings"/>
    <s v="Howard Miller 13-3/4&quot; Diameter Brushed Chrome Round Wall Clock"/>
    <n v="124.20000000000002"/>
    <n v="3"/>
    <n v="0.2"/>
    <n v="15.524999999999991"/>
  </r>
  <r>
    <n v="31"/>
    <x v="14"/>
    <x v="14"/>
    <d v="2015-09-21T00:00:00"/>
    <s v="Standard Class"/>
    <s v="TB-21520"/>
    <s v="Tracy Blumstein"/>
    <x v="0"/>
    <s v="United States"/>
    <s v="Philadelphia"/>
    <x v="9"/>
    <n v="19140"/>
    <s v="East"/>
    <s v="OFF-EN-10001509"/>
    <x v="1"/>
    <s v="Envelopes"/>
    <s v="Poly String Tie Envelopes"/>
    <n v="3.2640000000000002"/>
    <n v="2"/>
    <n v="0.2"/>
    <n v="1.1015999999999997"/>
  </r>
  <r>
    <n v="32"/>
    <x v="14"/>
    <x v="14"/>
    <d v="2015-09-21T00:00:00"/>
    <s v="Standard Class"/>
    <s v="TB-21520"/>
    <s v="Tracy Blumstein"/>
    <x v="0"/>
    <s v="United States"/>
    <s v="Philadelphia"/>
    <x v="9"/>
    <n v="19140"/>
    <s v="East"/>
    <s v="OFF-AR-10004042"/>
    <x v="1"/>
    <s v="Art"/>
    <s v="BOSTON Model 1800 Electric Pencil Sharpeners, Putty/Woodgrain"/>
    <n v="86.304000000000002"/>
    <n v="6"/>
    <n v="0.2"/>
    <n v="9.7091999999999885"/>
  </r>
  <r>
    <n v="33"/>
    <x v="14"/>
    <x v="14"/>
    <d v="2015-09-21T00:00:00"/>
    <s v="Standard Class"/>
    <s v="TB-21520"/>
    <s v="Tracy Blumstein"/>
    <x v="0"/>
    <s v="United States"/>
    <s v="Philadelphia"/>
    <x v="9"/>
    <n v="19140"/>
    <s v="East"/>
    <s v="OFF-BI-10001525"/>
    <x v="1"/>
    <s v="Binders"/>
    <s v="Acco Pressboard Covers with Storage Hooks, 14 7/8&quot; x 11&quot;, Executive Red"/>
    <n v="6.8580000000000014"/>
    <n v="6"/>
    <n v="0.7"/>
    <n v="-5.7149999999999999"/>
  </r>
  <r>
    <n v="34"/>
    <x v="14"/>
    <x v="14"/>
    <d v="2015-09-21T00:00:00"/>
    <s v="Standard Class"/>
    <s v="TB-21520"/>
    <s v="Tracy Blumstein"/>
    <x v="0"/>
    <s v="United States"/>
    <s v="Philadelphia"/>
    <x v="9"/>
    <n v="19140"/>
    <s v="East"/>
    <s v="OFF-AR-10001683"/>
    <x v="1"/>
    <s v="Art"/>
    <s v="Lumber Crayons"/>
    <n v="15.76"/>
    <n v="2"/>
    <n v="0.2"/>
    <n v="3.5460000000000007"/>
  </r>
  <r>
    <n v="35"/>
    <x v="15"/>
    <x v="15"/>
    <d v="2017-10-23T00:00:00"/>
    <s v="Second Class"/>
    <s v="MA-17560"/>
    <s v="Matt Abelman"/>
    <x v="2"/>
    <s v="United States"/>
    <s v="Houston"/>
    <x v="5"/>
    <n v="77095"/>
    <s v="Central"/>
    <s v="OFF-PA-10000249"/>
    <x v="1"/>
    <s v="Paper"/>
    <s v="Easy-staple paper"/>
    <n v="29.472000000000001"/>
    <n v="3"/>
    <n v="0.2"/>
    <n v="9.9467999999999979"/>
  </r>
  <r>
    <n v="36"/>
    <x v="16"/>
    <x v="16"/>
    <d v="2016-12-10T00:00:00"/>
    <s v="First Class"/>
    <s v="GH-14485"/>
    <s v="Gene Hale"/>
    <x v="1"/>
    <s v="United States"/>
    <s v="Richardson"/>
    <x v="5"/>
    <n v="75080"/>
    <s v="Central"/>
    <s v="TEC-PH-10004977"/>
    <x v="2"/>
    <s v="Phones"/>
    <s v="GE 30524EE4"/>
    <n v="1097.5440000000003"/>
    <n v="7"/>
    <n v="0.2"/>
    <n v="123.47369999999989"/>
  </r>
  <r>
    <n v="37"/>
    <x v="16"/>
    <x v="16"/>
    <d v="2016-12-10T00:00:00"/>
    <s v="First Class"/>
    <s v="GH-14485"/>
    <s v="Gene Hale"/>
    <x v="1"/>
    <s v="United States"/>
    <s v="Richardson"/>
    <x v="5"/>
    <n v="75080"/>
    <s v="Central"/>
    <s v="FUR-FU-10003664"/>
    <x v="0"/>
    <s v="Furnishings"/>
    <s v="Electrix Architect's Clamp-On Swing Arm Lamp, Black"/>
    <n v="190.92"/>
    <n v="5"/>
    <n v="0.6"/>
    <n v="-147.96300000000002"/>
  </r>
  <r>
    <n v="38"/>
    <x v="17"/>
    <x v="17"/>
    <d v="2015-12-31T00:00:00"/>
    <s v="Standard Class"/>
    <s v="SN-20710"/>
    <s v="Steve Nguyen"/>
    <x v="2"/>
    <s v="United States"/>
    <s v="Houston"/>
    <x v="5"/>
    <n v="77041"/>
    <s v="Central"/>
    <s v="OFF-EN-10002986"/>
    <x v="1"/>
    <s v="Envelopes"/>
    <s v="#10-4 1/8&quot; x 9 1/2&quot; Premium Diagonal Seam Envelopes"/>
    <n v="113.328"/>
    <n v="9"/>
    <n v="0.2"/>
    <n v="35.414999999999999"/>
  </r>
  <r>
    <n v="39"/>
    <x v="17"/>
    <x v="17"/>
    <d v="2015-12-31T00:00:00"/>
    <s v="Standard Class"/>
    <s v="SN-20710"/>
    <s v="Steve Nguyen"/>
    <x v="2"/>
    <s v="United States"/>
    <s v="Houston"/>
    <x v="5"/>
    <n v="77041"/>
    <s v="Central"/>
    <s v="FUR-BO-10002545"/>
    <x v="0"/>
    <s v="Bookcases"/>
    <s v="Atlantic Metals Mobile 3-Shelf Bookcases, Custom Colors"/>
    <n v="532.39919999999995"/>
    <n v="3"/>
    <n v="0.32"/>
    <n v="-46.976400000000012"/>
  </r>
  <r>
    <n v="40"/>
    <x v="17"/>
    <x v="17"/>
    <d v="2015-12-31T00:00:00"/>
    <s v="Standard Class"/>
    <s v="SN-20710"/>
    <s v="Steve Nguyen"/>
    <x v="2"/>
    <s v="United States"/>
    <s v="Houston"/>
    <x v="5"/>
    <n v="77041"/>
    <s v="Central"/>
    <s v="FUR-CH-10004218"/>
    <x v="0"/>
    <s v="Chairs"/>
    <s v="Global Fabric Manager's Chair, Dark Gray"/>
    <n v="212.05799999999999"/>
    <n v="3"/>
    <n v="0.3"/>
    <n v="-15.146999999999991"/>
  </r>
  <r>
    <n v="41"/>
    <x v="17"/>
    <x v="17"/>
    <d v="2015-12-31T00:00:00"/>
    <s v="Standard Class"/>
    <s v="SN-20710"/>
    <s v="Steve Nguyen"/>
    <x v="2"/>
    <s v="United States"/>
    <s v="Houston"/>
    <x v="5"/>
    <n v="77041"/>
    <s v="Central"/>
    <s v="TEC-PH-10000486"/>
    <x v="2"/>
    <s v="Phones"/>
    <s v="Plantronics HL10 Handset Lifter"/>
    <n v="371.16800000000001"/>
    <n v="4"/>
    <n v="0.2"/>
    <n v="41.756399999999957"/>
  </r>
  <r>
    <n v="42"/>
    <x v="18"/>
    <x v="18"/>
    <d v="2017-09-15T00:00:00"/>
    <s v="Standard Class"/>
    <s v="LC-16930"/>
    <s v="Linda Cazamias"/>
    <x v="1"/>
    <s v="United States"/>
    <s v="Naperville"/>
    <x v="10"/>
    <n v="60540"/>
    <s v="Central"/>
    <s v="TEC-PH-10004093"/>
    <x v="2"/>
    <s v="Phones"/>
    <s v="Panasonic Kx-TS550"/>
    <n v="147.16800000000001"/>
    <n v="4"/>
    <n v="0.2"/>
    <n v="16.556399999999996"/>
  </r>
  <r>
    <n v="43"/>
    <x v="19"/>
    <x v="19"/>
    <d v="2016-07-22T00:00:00"/>
    <s v="Standard Class"/>
    <s v="RA-19885"/>
    <s v="Ruben Ausman"/>
    <x v="1"/>
    <s v="United States"/>
    <s v="Los Angeles"/>
    <x v="1"/>
    <n v="90049"/>
    <s v="West"/>
    <s v="OFF-ST-10003479"/>
    <x v="1"/>
    <s v="Storage"/>
    <s v="Eldon Base for stackable storage shelf, platinum"/>
    <n v="77.88"/>
    <n v="2"/>
    <n v="0"/>
    <n v="3.8939999999999912"/>
  </r>
  <r>
    <n v="44"/>
    <x v="20"/>
    <x v="20"/>
    <d v="2017-09-23T00:00:00"/>
    <s v="Standard Class"/>
    <s v="ES-14080"/>
    <s v="Erin Smith"/>
    <x v="1"/>
    <s v="United States"/>
    <s v="Melbourne"/>
    <x v="2"/>
    <n v="32935"/>
    <s v="South"/>
    <s v="OFF-ST-10003282"/>
    <x v="1"/>
    <s v="Storage"/>
    <s v="Advantus 10-Drawer Portable Organizer, Chrome Metal Frame, Smoke Drawers"/>
    <n v="95.616"/>
    <n v="2"/>
    <n v="0.2"/>
    <n v="9.5616000000000092"/>
  </r>
  <r>
    <n v="45"/>
    <x v="21"/>
    <x v="21"/>
    <d v="2016-03-13T00:00:00"/>
    <s v="First Class"/>
    <s v="ON-18715"/>
    <s v="Odella Nelson"/>
    <x v="1"/>
    <s v="United States"/>
    <s v="Eagan"/>
    <x v="11"/>
    <n v="55122"/>
    <s v="Central"/>
    <s v="TEC-AC-10000171"/>
    <x v="2"/>
    <s v="Accessories"/>
    <s v="Verbatim 25 GB 6x Blu-ray Single Layer Recordable Disc, 25/Pack"/>
    <n v="45.98"/>
    <n v="2"/>
    <n v="0"/>
    <n v="19.7714"/>
  </r>
  <r>
    <n v="46"/>
    <x v="21"/>
    <x v="21"/>
    <d v="2016-03-13T00:00:00"/>
    <s v="First Class"/>
    <s v="ON-18715"/>
    <s v="Odella Nelson"/>
    <x v="1"/>
    <s v="United States"/>
    <s v="Eagan"/>
    <x v="11"/>
    <n v="55122"/>
    <s v="Central"/>
    <s v="OFF-BI-10003291"/>
    <x v="1"/>
    <s v="Binders"/>
    <s v="Wilson Jones Leather-Like Binders with DublLock Round Rings"/>
    <n v="17.46"/>
    <n v="2"/>
    <n v="0"/>
    <n v="8.2061999999999991"/>
  </r>
  <r>
    <n v="47"/>
    <x v="22"/>
    <x v="22"/>
    <d v="2014-10-25T00:00:00"/>
    <s v="Second Class"/>
    <s v="PO-18865"/>
    <s v="Patrick O'Donnell"/>
    <x v="0"/>
    <s v="United States"/>
    <s v="Westland"/>
    <x v="12"/>
    <n v="48185"/>
    <s v="Central"/>
    <s v="OFF-ST-10001713"/>
    <x v="1"/>
    <s v="Storage"/>
    <s v="Gould Plastics 9-Pocket Panel Bin, 18-3/8w x 5-1/4d x 20-1/2h, Black"/>
    <n v="211.96"/>
    <n v="4"/>
    <n v="0"/>
    <n v="8.4783999999999935"/>
  </r>
  <r>
    <n v="48"/>
    <x v="23"/>
    <x v="23"/>
    <d v="2016-06-25T00:00:00"/>
    <s v="Standard Class"/>
    <s v="LH-16900"/>
    <s v="Lena Hernandez"/>
    <x v="0"/>
    <s v="United States"/>
    <s v="Dover"/>
    <x v="13"/>
    <n v="19901"/>
    <s v="East"/>
    <s v="TEC-AC-10002167"/>
    <x v="2"/>
    <s v="Accessories"/>
    <s v="Imation 8gb Micro Traveldrive Usb 2.0 Flash Drive"/>
    <n v="45"/>
    <n v="3"/>
    <n v="0"/>
    <n v="4.9500000000000011"/>
  </r>
  <r>
    <n v="49"/>
    <x v="23"/>
    <x v="23"/>
    <d v="2016-06-25T00:00:00"/>
    <s v="Standard Class"/>
    <s v="LH-16900"/>
    <s v="Lena Hernandez"/>
    <x v="0"/>
    <s v="United States"/>
    <s v="Dover"/>
    <x v="13"/>
    <n v="19901"/>
    <s v="East"/>
    <s v="TEC-PH-10003988"/>
    <x v="2"/>
    <s v="Phones"/>
    <s v="LF Elite 3D Dazzle Designer Hard Case Cover, Lf Stylus Pen and Wiper For Apple Iphone 5c Mini Lite"/>
    <n v="21.8"/>
    <n v="2"/>
    <n v="0"/>
    <n v="6.104000000000001"/>
  </r>
  <r>
    <n v="50"/>
    <x v="24"/>
    <x v="24"/>
    <d v="2015-04-22T00:00:00"/>
    <s v="Standard Class"/>
    <s v="DP-13000"/>
    <s v="Darren Powers"/>
    <x v="0"/>
    <s v="United States"/>
    <s v="New Albany"/>
    <x v="14"/>
    <n v="47150"/>
    <s v="Central"/>
    <s v="OFF-BI-10004410"/>
    <x v="1"/>
    <s v="Binders"/>
    <s v="C-Line Peel &amp; Stick Add-On Filing Pockets, 8-3/4 x 5-1/8, 10/Pack"/>
    <n v="38.22"/>
    <n v="6"/>
    <n v="0"/>
    <n v="17.9634"/>
  </r>
  <r>
    <n v="51"/>
    <x v="24"/>
    <x v="24"/>
    <d v="2015-04-22T00:00:00"/>
    <s v="Standard Class"/>
    <s v="DP-13000"/>
    <s v="Darren Powers"/>
    <x v="0"/>
    <s v="United States"/>
    <s v="New Albany"/>
    <x v="14"/>
    <n v="47150"/>
    <s v="Central"/>
    <s v="OFF-LA-10002762"/>
    <x v="1"/>
    <s v="Labels"/>
    <s v="Avery 485"/>
    <n v="75.179999999999993"/>
    <n v="6"/>
    <n v="0"/>
    <n v="35.334599999999995"/>
  </r>
  <r>
    <n v="52"/>
    <x v="24"/>
    <x v="24"/>
    <d v="2015-04-22T00:00:00"/>
    <s v="Standard Class"/>
    <s v="DP-13000"/>
    <s v="Darren Powers"/>
    <x v="0"/>
    <s v="United States"/>
    <s v="New Albany"/>
    <x v="14"/>
    <n v="47150"/>
    <s v="Central"/>
    <s v="FUR-FU-10001706"/>
    <x v="0"/>
    <s v="Furnishings"/>
    <s v="Longer-Life Soft White Bulbs"/>
    <n v="6.16"/>
    <n v="2"/>
    <n v="0"/>
    <n v="2.9567999999999999"/>
  </r>
  <r>
    <n v="53"/>
    <x v="24"/>
    <x v="24"/>
    <d v="2015-04-22T00:00:00"/>
    <s v="Standard Class"/>
    <s v="DP-13000"/>
    <s v="Darren Powers"/>
    <x v="0"/>
    <s v="United States"/>
    <s v="New Albany"/>
    <x v="14"/>
    <n v="47150"/>
    <s v="Central"/>
    <s v="FUR-CH-10003061"/>
    <x v="0"/>
    <s v="Chairs"/>
    <s v="Global Leather Task Chair, Black"/>
    <n v="89.99"/>
    <n v="1"/>
    <n v="0"/>
    <n v="17.098099999999988"/>
  </r>
  <r>
    <n v="54"/>
    <x v="25"/>
    <x v="25"/>
    <d v="2016-12-17T00:00:00"/>
    <s v="Standard Class"/>
    <s v="JM-15265"/>
    <s v="Janet Molinari"/>
    <x v="1"/>
    <s v="United States"/>
    <s v="New York City"/>
    <x v="15"/>
    <n v="10024"/>
    <s v="East"/>
    <s v="OFF-FA-10000304"/>
    <x v="1"/>
    <s v="Fasteners"/>
    <s v="Advantus Push Pins"/>
    <n v="15.260000000000002"/>
    <n v="7"/>
    <n v="0"/>
    <n v="6.2566000000000006"/>
  </r>
  <r>
    <n v="55"/>
    <x v="25"/>
    <x v="25"/>
    <d v="2016-12-17T00:00:00"/>
    <s v="Standard Class"/>
    <s v="JM-15265"/>
    <s v="Janet Molinari"/>
    <x v="1"/>
    <s v="United States"/>
    <s v="New York City"/>
    <x v="15"/>
    <n v="10024"/>
    <s v="East"/>
    <s v="TEC-PH-10002447"/>
    <x v="2"/>
    <s v="Phones"/>
    <s v="AT&amp;T CL83451 4-Handset Telephone"/>
    <n v="1029.95"/>
    <n v="5"/>
    <n v="0"/>
    <n v="298.68549999999999"/>
  </r>
  <r>
    <n v="56"/>
    <x v="26"/>
    <x v="26"/>
    <d v="2016-06-18T00:00:00"/>
    <s v="First Class"/>
    <s v="TB-21055"/>
    <s v="Ted Butterfield"/>
    <x v="0"/>
    <s v="United States"/>
    <s v="Troy"/>
    <x v="15"/>
    <n v="12180"/>
    <s v="East"/>
    <s v="OFF-ST-10000604"/>
    <x v="1"/>
    <s v="Storage"/>
    <s v="Home/Office Personal File Carts"/>
    <n v="208.56"/>
    <n v="6"/>
    <n v="0"/>
    <n v="52.139999999999986"/>
  </r>
  <r>
    <n v="57"/>
    <x v="26"/>
    <x v="26"/>
    <d v="2016-06-18T00:00:00"/>
    <s v="First Class"/>
    <s v="TB-21055"/>
    <s v="Ted Butterfield"/>
    <x v="0"/>
    <s v="United States"/>
    <s v="Troy"/>
    <x v="15"/>
    <n v="12180"/>
    <s v="East"/>
    <s v="OFF-PA-10001569"/>
    <x v="1"/>
    <s v="Paper"/>
    <s v="Xerox 232"/>
    <n v="32.400000000000006"/>
    <n v="5"/>
    <n v="0"/>
    <n v="15.552000000000001"/>
  </r>
  <r>
    <n v="58"/>
    <x v="26"/>
    <x v="26"/>
    <d v="2016-06-18T00:00:00"/>
    <s v="First Class"/>
    <s v="TB-21055"/>
    <s v="Ted Butterfield"/>
    <x v="0"/>
    <s v="United States"/>
    <s v="Troy"/>
    <x v="15"/>
    <n v="12180"/>
    <s v="East"/>
    <s v="FUR-CH-10003968"/>
    <x v="0"/>
    <s v="Chairs"/>
    <s v="Novimex Turbo Task Chair"/>
    <n v="319.41000000000003"/>
    <n v="5"/>
    <n v="0.1"/>
    <n v="7.0980000000000061"/>
  </r>
  <r>
    <n v="59"/>
    <x v="26"/>
    <x v="26"/>
    <d v="2016-06-18T00:00:00"/>
    <s v="First Class"/>
    <s v="TB-21055"/>
    <s v="Ted Butterfield"/>
    <x v="0"/>
    <s v="United States"/>
    <s v="Troy"/>
    <x v="15"/>
    <n v="12180"/>
    <s v="East"/>
    <s v="OFF-PA-10000587"/>
    <x v="1"/>
    <s v="Paper"/>
    <s v="Array Parchment Paper, Assorted Colors"/>
    <n v="14.56"/>
    <n v="2"/>
    <n v="0"/>
    <n v="6.9888000000000003"/>
  </r>
  <r>
    <n v="60"/>
    <x v="26"/>
    <x v="26"/>
    <d v="2016-06-18T00:00:00"/>
    <s v="First Class"/>
    <s v="TB-21055"/>
    <s v="Ted Butterfield"/>
    <x v="0"/>
    <s v="United States"/>
    <s v="Troy"/>
    <x v="15"/>
    <n v="12180"/>
    <s v="East"/>
    <s v="TEC-AC-10002167"/>
    <x v="2"/>
    <s v="Accessories"/>
    <s v="Imation 8gb Micro Traveldrive Usb 2.0 Flash Drive"/>
    <n v="30"/>
    <n v="2"/>
    <n v="0"/>
    <n v="3.3000000000000007"/>
  </r>
  <r>
    <n v="61"/>
    <x v="26"/>
    <x v="26"/>
    <d v="2016-06-18T00:00:00"/>
    <s v="First Class"/>
    <s v="TB-21055"/>
    <s v="Ted Butterfield"/>
    <x v="0"/>
    <s v="United States"/>
    <s v="Troy"/>
    <x v="15"/>
    <n v="12180"/>
    <s v="East"/>
    <s v="OFF-BI-10001460"/>
    <x v="1"/>
    <s v="Binders"/>
    <s v="Plastic Binding Combs"/>
    <n v="48.480000000000004"/>
    <n v="4"/>
    <n v="0.2"/>
    <n v="16.361999999999998"/>
  </r>
  <r>
    <n v="62"/>
    <x v="26"/>
    <x v="26"/>
    <d v="2016-06-18T00:00:00"/>
    <s v="First Class"/>
    <s v="TB-21055"/>
    <s v="Ted Butterfield"/>
    <x v="0"/>
    <s v="United States"/>
    <s v="Troy"/>
    <x v="15"/>
    <n v="12180"/>
    <s v="East"/>
    <s v="OFF-AR-10001868"/>
    <x v="1"/>
    <s v="Art"/>
    <s v="Prang Dustless Chalk Sticks"/>
    <n v="1.68"/>
    <n v="1"/>
    <n v="0"/>
    <n v="0.84"/>
  </r>
  <r>
    <n v="63"/>
    <x v="27"/>
    <x v="27"/>
    <d v="2015-11-30T00:00:00"/>
    <s v="Standard Class"/>
    <s v="KM-16720"/>
    <s v="Kunst Miller"/>
    <x v="0"/>
    <s v="United States"/>
    <s v="Los Angeles"/>
    <x v="1"/>
    <n v="90004"/>
    <s v="West"/>
    <s v="TEC-AC-10004633"/>
    <x v="2"/>
    <s v="Accessories"/>
    <s v="Verbatim 25 GB 6x Blu-ray Single Layer Recordable Disc, 3/Pack"/>
    <n v="13.98"/>
    <n v="2"/>
    <n v="0"/>
    <n v="6.1512000000000011"/>
  </r>
  <r>
    <n v="64"/>
    <x v="27"/>
    <x v="27"/>
    <d v="2015-11-30T00:00:00"/>
    <s v="Standard Class"/>
    <s v="KM-16720"/>
    <s v="Kunst Miller"/>
    <x v="0"/>
    <s v="United States"/>
    <s v="Los Angeles"/>
    <x v="1"/>
    <n v="90004"/>
    <s v="West"/>
    <s v="OFF-BI-10001078"/>
    <x v="1"/>
    <s v="Binders"/>
    <s v="Acco PRESSTEX Data Binder with Storage Hooks, Dark Blue, 14 7/8&quot; X 11&quot;"/>
    <n v="25.824000000000002"/>
    <n v="6"/>
    <n v="0.2"/>
    <n v="9.3612000000000002"/>
  </r>
  <r>
    <n v="65"/>
    <x v="27"/>
    <x v="27"/>
    <d v="2015-11-30T00:00:00"/>
    <s v="Standard Class"/>
    <s v="KM-16720"/>
    <s v="Kunst Miller"/>
    <x v="0"/>
    <s v="United States"/>
    <s v="Los Angeles"/>
    <x v="1"/>
    <n v="90004"/>
    <s v="West"/>
    <s v="OFF-PA-10003892"/>
    <x v="1"/>
    <s v="Paper"/>
    <s v="Xerox 1943"/>
    <n v="146.72999999999999"/>
    <n v="3"/>
    <n v="0"/>
    <n v="68.963099999999997"/>
  </r>
  <r>
    <n v="66"/>
    <x v="27"/>
    <x v="27"/>
    <d v="2015-11-30T00:00:00"/>
    <s v="Standard Class"/>
    <s v="KM-16720"/>
    <s v="Kunst Miller"/>
    <x v="0"/>
    <s v="United States"/>
    <s v="Los Angeles"/>
    <x v="1"/>
    <n v="90004"/>
    <s v="West"/>
    <s v="FUR-FU-10000397"/>
    <x v="0"/>
    <s v="Furnishings"/>
    <s v="Luxo Economy Swing Arm Lamp"/>
    <n v="79.760000000000005"/>
    <n v="4"/>
    <n v="0"/>
    <n v="22.332800000000006"/>
  </r>
  <r>
    <n v="67"/>
    <x v="28"/>
    <x v="28"/>
    <d v="2015-05-05T00:00:00"/>
    <s v="Standard Class"/>
    <s v="PS-18970"/>
    <s v="Paul Stevenson"/>
    <x v="2"/>
    <s v="United States"/>
    <s v="Chicago"/>
    <x v="10"/>
    <n v="60610"/>
    <s v="Central"/>
    <s v="FUR-CH-10001146"/>
    <x v="0"/>
    <s v="Chairs"/>
    <s v="Global Value Mid-Back Manager's Chair, Gray"/>
    <n v="213.11499999999998"/>
    <n v="5"/>
    <n v="0.3"/>
    <n v="-15.222500000000011"/>
  </r>
  <r>
    <n v="68"/>
    <x v="29"/>
    <x v="29"/>
    <d v="2014-12-10T00:00:00"/>
    <s v="Standard Class"/>
    <s v="BS-11590"/>
    <s v="Brendan Sweed"/>
    <x v="1"/>
    <s v="United States"/>
    <s v="Gilbert"/>
    <x v="16"/>
    <n v="85234"/>
    <s v="West"/>
    <s v="OFF-AR-10002671"/>
    <x v="1"/>
    <s v="Art"/>
    <s v="Hunt BOSTON Model 1606 High-Volume Electric Pencil Sharpener, Beige"/>
    <n v="1113.0240000000001"/>
    <n v="8"/>
    <n v="0.2"/>
    <n v="111.30239999999998"/>
  </r>
  <r>
    <n v="69"/>
    <x v="29"/>
    <x v="29"/>
    <d v="2014-12-10T00:00:00"/>
    <s v="Standard Class"/>
    <s v="BS-11590"/>
    <s v="Brendan Sweed"/>
    <x v="1"/>
    <s v="United States"/>
    <s v="Gilbert"/>
    <x v="16"/>
    <n v="85234"/>
    <s v="West"/>
    <s v="TEC-PH-10002726"/>
    <x v="2"/>
    <s v="Phones"/>
    <s v="netTALK DUO VoIP Telephone Service"/>
    <n v="167.96800000000002"/>
    <n v="4"/>
    <n v="0.2"/>
    <n v="62.988"/>
  </r>
  <r>
    <n v="70"/>
    <x v="30"/>
    <x v="30"/>
    <d v="2016-06-06T00:00:00"/>
    <s v="First Class"/>
    <s v="KD-16270"/>
    <s v="Karen Daniels"/>
    <x v="0"/>
    <s v="United States"/>
    <s v="Springfield"/>
    <x v="17"/>
    <n v="22153"/>
    <s v="South"/>
    <s v="OFF-PA-10000482"/>
    <x v="1"/>
    <s v="Paper"/>
    <s v="Snap-A-Way Black Print Carbonless Ruled Speed Letter, Triplicate"/>
    <n v="75.88"/>
    <n v="2"/>
    <n v="0"/>
    <n v="35.663599999999995"/>
  </r>
  <r>
    <n v="71"/>
    <x v="31"/>
    <x v="31"/>
    <d v="2016-09-23T00:00:00"/>
    <s v="Standard Class"/>
    <s v="HM-14980"/>
    <s v="Henry MacAllister"/>
    <x v="0"/>
    <s v="United States"/>
    <s v="New York City"/>
    <x v="15"/>
    <n v="10009"/>
    <s v="East"/>
    <s v="OFF-BI-10004654"/>
    <x v="1"/>
    <s v="Binders"/>
    <s v="Avery Binding System Hidden Tab Executive Style Index Sets"/>
    <n v="4.6159999999999997"/>
    <n v="1"/>
    <n v="0.2"/>
    <n v="1.7309999999999999"/>
  </r>
  <r>
    <n v="72"/>
    <x v="32"/>
    <x v="32"/>
    <d v="2017-09-17T00:00:00"/>
    <s v="Second Class"/>
    <s v="TB-21520"/>
    <s v="Tracy Blumstein"/>
    <x v="0"/>
    <s v="United States"/>
    <s v="Jackson"/>
    <x v="12"/>
    <n v="49201"/>
    <s v="Central"/>
    <s v="OFF-PA-10004675"/>
    <x v="1"/>
    <s v="Paper"/>
    <s v="Telephone Message Books with Fax/Mobile Section, 5 1/2&quot; x 3 3/16&quot;"/>
    <n v="19.049999999999997"/>
    <n v="3"/>
    <n v="0"/>
    <n v="8.7629999999999999"/>
  </r>
  <r>
    <n v="73"/>
    <x v="33"/>
    <x v="33"/>
    <d v="2015-05-02T00:00:00"/>
    <s v="Standard Class"/>
    <s v="JE-15745"/>
    <s v="Joel Eaton"/>
    <x v="0"/>
    <s v="United States"/>
    <s v="Memphis"/>
    <x v="18"/>
    <n v="38109"/>
    <s v="South"/>
    <s v="FUR-CH-10000513"/>
    <x v="0"/>
    <s v="Chairs"/>
    <s v="High-Back Leather Manager's Chair"/>
    <n v="831.93600000000015"/>
    <n v="8"/>
    <n v="0.2"/>
    <n v="-114.39120000000003"/>
  </r>
  <r>
    <n v="74"/>
    <x v="33"/>
    <x v="33"/>
    <d v="2015-05-02T00:00:00"/>
    <s v="Standard Class"/>
    <s v="JE-15745"/>
    <s v="Joel Eaton"/>
    <x v="0"/>
    <s v="United States"/>
    <s v="Memphis"/>
    <x v="18"/>
    <n v="38109"/>
    <s v="South"/>
    <s v="FUR-FU-10003708"/>
    <x v="0"/>
    <s v="Furnishings"/>
    <s v="Tenex Traditional Chairmats for Medium Pile Carpet, Standard Lip, 36&quot; x 48&quot;"/>
    <n v="97.04"/>
    <n v="2"/>
    <n v="0.2"/>
    <n v="1.2129999999999974"/>
  </r>
  <r>
    <n v="75"/>
    <x v="33"/>
    <x v="33"/>
    <d v="2015-05-02T00:00:00"/>
    <s v="Standard Class"/>
    <s v="JE-15745"/>
    <s v="Joel Eaton"/>
    <x v="0"/>
    <s v="United States"/>
    <s v="Memphis"/>
    <x v="18"/>
    <n v="38109"/>
    <s v="South"/>
    <s v="OFF-ST-10004123"/>
    <x v="1"/>
    <s v="Storage"/>
    <s v="Safco Industrial Wire Shelving System"/>
    <n v="72.784000000000006"/>
    <n v="1"/>
    <n v="0.2"/>
    <n v="-18.196000000000002"/>
  </r>
  <r>
    <n v="76"/>
    <x v="34"/>
    <x v="34"/>
    <d v="2017-12-11T00:00:00"/>
    <s v="First Class"/>
    <s v="KB-16600"/>
    <s v="Ken Brennan"/>
    <x v="1"/>
    <s v="United States"/>
    <s v="Houston"/>
    <x v="5"/>
    <n v="77041"/>
    <s v="Central"/>
    <s v="OFF-BI-10004182"/>
    <x v="1"/>
    <s v="Binders"/>
    <s v="Economy Binders"/>
    <n v="1.2479999999999998"/>
    <n v="3"/>
    <n v="0.8"/>
    <n v="-1.9344000000000006"/>
  </r>
  <r>
    <n v="77"/>
    <x v="34"/>
    <x v="34"/>
    <d v="2017-12-11T00:00:00"/>
    <s v="First Class"/>
    <s v="KB-16600"/>
    <s v="Ken Brennan"/>
    <x v="1"/>
    <s v="United States"/>
    <s v="Houston"/>
    <x v="5"/>
    <n v="77041"/>
    <s v="Central"/>
    <s v="FUR-FU-10000260"/>
    <x v="0"/>
    <s v="Furnishings"/>
    <s v="6&quot; Cubicle Wall Clock, Black"/>
    <n v="9.7080000000000002"/>
    <n v="3"/>
    <n v="0.6"/>
    <n v="-5.8248000000000015"/>
  </r>
  <r>
    <n v="78"/>
    <x v="34"/>
    <x v="34"/>
    <d v="2017-12-11T00:00:00"/>
    <s v="First Class"/>
    <s v="KB-16600"/>
    <s v="Ken Brennan"/>
    <x v="1"/>
    <s v="United States"/>
    <s v="Houston"/>
    <x v="5"/>
    <n v="77041"/>
    <s v="Central"/>
    <s v="OFF-ST-10000615"/>
    <x v="1"/>
    <s v="Storage"/>
    <s v="SimpliFile Personal File, Black Granite, 15w x 6-15/16d x 11-1/4h"/>
    <n v="27.240000000000002"/>
    <n v="3"/>
    <n v="0.2"/>
    <n v="2.724000000000002"/>
  </r>
  <r>
    <n v="79"/>
    <x v="35"/>
    <x v="35"/>
    <d v="2014-12-01T00:00:00"/>
    <s v="Second Class"/>
    <s v="JE-15745"/>
    <s v="Joel Eaton"/>
    <x v="0"/>
    <s v="United States"/>
    <s v="Houston"/>
    <x v="5"/>
    <n v="77070"/>
    <s v="Central"/>
    <s v="FUR-FU-10003194"/>
    <x v="0"/>
    <s v="Furnishings"/>
    <s v="Eldon Expressions Desk Accessory, Wood Pencil Holder, Oak"/>
    <n v="19.3"/>
    <n v="5"/>
    <n v="0.6"/>
    <n v="-14.475000000000001"/>
  </r>
  <r>
    <n v="80"/>
    <x v="36"/>
    <x v="1"/>
    <d v="2016-06-15T00:00:00"/>
    <s v="First Class"/>
    <s v="SC-20770"/>
    <s v="Stewart Carmichael"/>
    <x v="1"/>
    <s v="United States"/>
    <s v="Decatur"/>
    <x v="19"/>
    <n v="35601"/>
    <s v="South"/>
    <s v="OFF-AP-10002118"/>
    <x v="1"/>
    <s v="Appliances"/>
    <s v="1.7 Cubic Foot Compact &quot;Cube&quot; Office Refrigerators"/>
    <n v="208.16"/>
    <n v="1"/>
    <n v="0"/>
    <n v="56.20320000000001"/>
  </r>
  <r>
    <n v="81"/>
    <x v="36"/>
    <x v="1"/>
    <d v="2016-06-15T00:00:00"/>
    <s v="First Class"/>
    <s v="SC-20770"/>
    <s v="Stewart Carmichael"/>
    <x v="1"/>
    <s v="United States"/>
    <s v="Decatur"/>
    <x v="19"/>
    <n v="35601"/>
    <s v="South"/>
    <s v="OFF-BI-10002309"/>
    <x v="1"/>
    <s v="Binders"/>
    <s v="Avery Heavy-Duty EZD  Binder With Locking Rings"/>
    <n v="16.740000000000002"/>
    <n v="3"/>
    <n v="0"/>
    <n v="8.0351999999999997"/>
  </r>
  <r>
    <n v="82"/>
    <x v="37"/>
    <x v="36"/>
    <d v="2014-10-16T00:00:00"/>
    <s v="Standard Class"/>
    <s v="DN-13690"/>
    <s v="Duane Noonan"/>
    <x v="0"/>
    <s v="United States"/>
    <s v="San Francisco"/>
    <x v="1"/>
    <n v="94122"/>
    <s v="West"/>
    <s v="OFF-AR-10002053"/>
    <x v="1"/>
    <s v="Art"/>
    <s v="Premium Writing Pencils, Soft, #2 by Central Association for the Blind"/>
    <n v="14.9"/>
    <n v="5"/>
    <n v="0"/>
    <n v="4.1720000000000006"/>
  </r>
  <r>
    <n v="83"/>
    <x v="37"/>
    <x v="36"/>
    <d v="2014-10-16T00:00:00"/>
    <s v="Standard Class"/>
    <s v="DN-13690"/>
    <s v="Duane Noonan"/>
    <x v="0"/>
    <s v="United States"/>
    <s v="San Francisco"/>
    <x v="1"/>
    <n v="94122"/>
    <s v="West"/>
    <s v="OFF-ST-10002370"/>
    <x v="1"/>
    <s v="Storage"/>
    <s v="Sortfiler Multipurpose Personal File Organizer, Black"/>
    <n v="21.39"/>
    <n v="1"/>
    <n v="0"/>
    <n v="6.2030999999999992"/>
  </r>
  <r>
    <n v="84"/>
    <x v="38"/>
    <x v="37"/>
    <d v="2015-09-08T00:00:00"/>
    <s v="Standard Class"/>
    <s v="JC-16105"/>
    <s v="Julie Creighton"/>
    <x v="1"/>
    <s v="United States"/>
    <s v="Durham"/>
    <x v="3"/>
    <n v="27707"/>
    <s v="South"/>
    <s v="OFF-EN-10000927"/>
    <x v="1"/>
    <s v="Envelopes"/>
    <s v="Jet-Pak Recycled Peel 'N' Seal Padded Mailers"/>
    <n v="200.98400000000004"/>
    <n v="7"/>
    <n v="0.2"/>
    <n v="62.807499999999976"/>
  </r>
  <r>
    <n v="85"/>
    <x v="39"/>
    <x v="38"/>
    <d v="2017-11-16T00:00:00"/>
    <s v="First Class"/>
    <s v="CS-12400"/>
    <s v="Christopher Schild"/>
    <x v="2"/>
    <s v="United States"/>
    <s v="Chicago"/>
    <x v="10"/>
    <n v="60623"/>
    <s v="Central"/>
    <s v="OFF-ST-10003656"/>
    <x v="1"/>
    <s v="Storage"/>
    <s v="Safco Industrial Wire Shelving"/>
    <n v="230.376"/>
    <n v="3"/>
    <n v="0.2"/>
    <n v="-48.954900000000002"/>
  </r>
  <r>
    <n v="86"/>
    <x v="40"/>
    <x v="39"/>
    <d v="2017-05-30T00:00:00"/>
    <s v="Second Class"/>
    <s v="PO-18865"/>
    <s v="Patrick O'Donnell"/>
    <x v="0"/>
    <s v="United States"/>
    <s v="Columbia"/>
    <x v="20"/>
    <n v="29203"/>
    <s v="South"/>
    <s v="FUR-CH-10000863"/>
    <x v="0"/>
    <s v="Chairs"/>
    <s v="Novimex Swivel Fabric Task Chair"/>
    <n v="301.95999999999998"/>
    <n v="2"/>
    <n v="0"/>
    <n v="33.215599999999995"/>
  </r>
  <r>
    <n v="87"/>
    <x v="41"/>
    <x v="40"/>
    <d v="2017-11-02T00:00:00"/>
    <s v="Standard Class"/>
    <s v="PG-18895"/>
    <s v="Paul Gonzalez"/>
    <x v="0"/>
    <s v="United States"/>
    <s v="Rochester"/>
    <x v="11"/>
    <n v="55901"/>
    <s v="Central"/>
    <s v="TEC-AC-10001998"/>
    <x v="2"/>
    <s v="Accessories"/>
    <s v="Logitech LS21 Speaker System - PC Multimedia - 2.1-CH - Wired"/>
    <n v="19.989999999999998"/>
    <n v="1"/>
    <n v="0"/>
    <n v="6.796599999999998"/>
  </r>
  <r>
    <n v="88"/>
    <x v="41"/>
    <x v="40"/>
    <d v="2017-11-02T00:00:00"/>
    <s v="Standard Class"/>
    <s v="PG-18895"/>
    <s v="Paul Gonzalez"/>
    <x v="0"/>
    <s v="United States"/>
    <s v="Rochester"/>
    <x v="11"/>
    <n v="55901"/>
    <s v="Central"/>
    <s v="OFF-LA-10000134"/>
    <x v="1"/>
    <s v="Labels"/>
    <s v="Avery 511"/>
    <n v="6.16"/>
    <n v="2"/>
    <n v="0"/>
    <n v="2.9567999999999999"/>
  </r>
  <r>
    <n v="89"/>
    <x v="42"/>
    <x v="41"/>
    <d v="2016-04-10T00:00:00"/>
    <s v="Second Class"/>
    <s v="GM-14455"/>
    <s v="Gary Mitchum"/>
    <x v="2"/>
    <s v="United States"/>
    <s v="Houston"/>
    <x v="5"/>
    <n v="77095"/>
    <s v="Central"/>
    <s v="OFF-ST-10003442"/>
    <x v="1"/>
    <s v="Storage"/>
    <s v="Eldon Portable Mobile Manager"/>
    <n v="158.36800000000002"/>
    <n v="7"/>
    <n v="0.2"/>
    <n v="13.857199999999999"/>
  </r>
  <r>
    <n v="90"/>
    <x v="43"/>
    <x v="42"/>
    <d v="2016-09-22T00:00:00"/>
    <s v="Standard Class"/>
    <s v="JS-15685"/>
    <s v="Jim Sink"/>
    <x v="1"/>
    <s v="United States"/>
    <s v="Los Angeles"/>
    <x v="1"/>
    <n v="90036"/>
    <s v="West"/>
    <s v="OFF-AR-10004930"/>
    <x v="1"/>
    <s v="Art"/>
    <s v="Turquoise Lead Holder with Pocket Clip"/>
    <n v="20.100000000000001"/>
    <n v="3"/>
    <n v="0"/>
    <n v="6.6329999999999982"/>
  </r>
  <r>
    <n v="91"/>
    <x v="43"/>
    <x v="42"/>
    <d v="2016-09-22T00:00:00"/>
    <s v="Standard Class"/>
    <s v="JS-15685"/>
    <s v="Jim Sink"/>
    <x v="1"/>
    <s v="United States"/>
    <s v="Los Angeles"/>
    <x v="1"/>
    <n v="90036"/>
    <s v="West"/>
    <s v="TEC-PH-10004093"/>
    <x v="2"/>
    <s v="Phones"/>
    <s v="Panasonic Kx-TS550"/>
    <n v="73.584000000000003"/>
    <n v="2"/>
    <n v="0.2"/>
    <n v="8.2781999999999982"/>
  </r>
  <r>
    <n v="92"/>
    <x v="43"/>
    <x v="42"/>
    <d v="2016-09-22T00:00:00"/>
    <s v="Standard Class"/>
    <s v="JS-15685"/>
    <s v="Jim Sink"/>
    <x v="1"/>
    <s v="United States"/>
    <s v="Los Angeles"/>
    <x v="1"/>
    <n v="90036"/>
    <s v="West"/>
    <s v="OFF-PA-10000304"/>
    <x v="1"/>
    <s v="Paper"/>
    <s v="Xerox 1995"/>
    <n v="6.48"/>
    <n v="1"/>
    <n v="0"/>
    <n v="3.1104000000000003"/>
  </r>
  <r>
    <n v="93"/>
    <x v="44"/>
    <x v="43"/>
    <d v="2015-02-05T00:00:00"/>
    <s v="Second Class"/>
    <s v="KB-16315"/>
    <s v="Karl Braun"/>
    <x v="0"/>
    <s v="United States"/>
    <s v="Minneapolis"/>
    <x v="11"/>
    <n v="55407"/>
    <s v="Central"/>
    <s v="OFF-PA-10003177"/>
    <x v="1"/>
    <s v="Paper"/>
    <s v="Xerox 1999"/>
    <n v="12.96"/>
    <n v="2"/>
    <n v="0"/>
    <n v="6.2208000000000006"/>
  </r>
  <r>
    <n v="94"/>
    <x v="44"/>
    <x v="43"/>
    <d v="2015-02-05T00:00:00"/>
    <s v="Second Class"/>
    <s v="KB-16315"/>
    <s v="Karl Braun"/>
    <x v="0"/>
    <s v="United States"/>
    <s v="Minneapolis"/>
    <x v="11"/>
    <n v="55407"/>
    <s v="Central"/>
    <s v="FUR-FU-10003799"/>
    <x v="0"/>
    <s v="Furnishings"/>
    <s v="Seth Thomas 13 1/2&quot; Wall Clock"/>
    <n v="53.34"/>
    <n v="3"/>
    <n v="0"/>
    <n v="16.535399999999996"/>
  </r>
  <r>
    <n v="95"/>
    <x v="44"/>
    <x v="43"/>
    <d v="2015-02-05T00:00:00"/>
    <s v="Second Class"/>
    <s v="KB-16315"/>
    <s v="Karl Braun"/>
    <x v="0"/>
    <s v="United States"/>
    <s v="Minneapolis"/>
    <x v="11"/>
    <n v="55407"/>
    <s v="Central"/>
    <s v="OFF-BI-10002852"/>
    <x v="1"/>
    <s v="Binders"/>
    <s v="Ibico Standard Transparent Covers"/>
    <n v="32.96"/>
    <n v="2"/>
    <n v="0"/>
    <n v="16.150400000000001"/>
  </r>
  <r>
    <n v="96"/>
    <x v="45"/>
    <x v="44"/>
    <d v="2017-11-12T00:00:00"/>
    <s v="Standard Class"/>
    <s v="RB-19705"/>
    <s v="Roger Barcio"/>
    <x v="2"/>
    <s v="United States"/>
    <s v="Portland"/>
    <x v="21"/>
    <n v="97206"/>
    <s v="West"/>
    <s v="OFF-BI-10004738"/>
    <x v="1"/>
    <s v="Binders"/>
    <s v="Flexible Leather- Look Classic Collection Ring Binder"/>
    <n v="5.6820000000000013"/>
    <n v="1"/>
    <n v="0.7"/>
    <n v="-3.7880000000000003"/>
  </r>
  <r>
    <n v="97"/>
    <x v="46"/>
    <x v="45"/>
    <d v="2017-11-11T00:00:00"/>
    <s v="Second Class"/>
    <s v="PN-18775"/>
    <s v="Parhena Norris"/>
    <x v="2"/>
    <s v="United States"/>
    <s v="New York City"/>
    <x v="15"/>
    <n v="10009"/>
    <s v="East"/>
    <s v="FUR-FU-10000629"/>
    <x v="0"/>
    <s v="Furnishings"/>
    <s v="9-3/4 Diameter Round Wall Clock"/>
    <n v="96.53"/>
    <n v="7"/>
    <n v="0"/>
    <n v="40.5426"/>
  </r>
  <r>
    <n v="98"/>
    <x v="47"/>
    <x v="46"/>
    <d v="2017-06-20T00:00:00"/>
    <s v="First Class"/>
    <s v="KD-16345"/>
    <s v="Katherine Ducich"/>
    <x v="0"/>
    <s v="United States"/>
    <s v="San Francisco"/>
    <x v="1"/>
    <n v="94122"/>
    <s v="West"/>
    <s v="OFF-BI-10001721"/>
    <x v="1"/>
    <s v="Binders"/>
    <s v="Trimflex Flexible Post Binders"/>
    <n v="51.311999999999998"/>
    <n v="3"/>
    <n v="0.2"/>
    <n v="17.959199999999999"/>
  </r>
  <r>
    <n v="99"/>
    <x v="48"/>
    <x v="47"/>
    <d v="2016-09-11T00:00:00"/>
    <s v="Standard Class"/>
    <s v="ER-13855"/>
    <s v="Elpida Rittenbach"/>
    <x v="1"/>
    <s v="United States"/>
    <s v="Saint Paul"/>
    <x v="11"/>
    <n v="55106"/>
    <s v="Central"/>
    <s v="OFF-AP-10000358"/>
    <x v="1"/>
    <s v="Appliances"/>
    <s v="Fellowes Basic Home/Office Series Surge Protectors"/>
    <n v="77.88"/>
    <n v="6"/>
    <n v="0"/>
    <n v="22.585199999999993"/>
  </r>
  <r>
    <n v="100"/>
    <x v="49"/>
    <x v="48"/>
    <d v="2016-09-02T00:00:00"/>
    <s v="Standard Class"/>
    <s v="RB-19465"/>
    <s v="Rick Bensley"/>
    <x v="2"/>
    <s v="United States"/>
    <s v="Chicago"/>
    <x v="10"/>
    <n v="60610"/>
    <s v="Central"/>
    <s v="OFF-PA-10003256"/>
    <x v="1"/>
    <s v="Paper"/>
    <s v="Avery Personal Creations Heavyweight Cards"/>
    <n v="64.623999999999995"/>
    <n v="7"/>
    <n v="0.2"/>
    <n v="22.618399999999994"/>
  </r>
  <r>
    <n v="101"/>
    <x v="49"/>
    <x v="48"/>
    <d v="2016-09-02T00:00:00"/>
    <s v="Standard Class"/>
    <s v="RB-19465"/>
    <s v="Rick Bensley"/>
    <x v="2"/>
    <s v="United States"/>
    <s v="Chicago"/>
    <x v="10"/>
    <n v="60610"/>
    <s v="Central"/>
    <s v="TEC-AC-10001767"/>
    <x v="2"/>
    <s v="Accessories"/>
    <s v="SanDisk Ultra 64 GB MicroSDHC Class 10 Memory Card"/>
    <n v="95.976000000000013"/>
    <n v="3"/>
    <n v="0.2"/>
    <n v="-10.797300000000011"/>
  </r>
  <r>
    <n v="102"/>
    <x v="49"/>
    <x v="48"/>
    <d v="2016-09-02T00:00:00"/>
    <s v="Standard Class"/>
    <s v="RB-19465"/>
    <s v="Rick Bensley"/>
    <x v="2"/>
    <s v="United States"/>
    <s v="Chicago"/>
    <x v="10"/>
    <n v="60610"/>
    <s v="Central"/>
    <s v="OFF-BI-10002609"/>
    <x v="1"/>
    <s v="Binders"/>
    <s v="Avery Hidden Tab Dividers for Binding Systems"/>
    <n v="1.7879999999999996"/>
    <n v="3"/>
    <n v="0.8"/>
    <n v="-3.0396000000000001"/>
  </r>
  <r>
    <n v="103"/>
    <x v="50"/>
    <x v="49"/>
    <d v="2016-12-04T00:00:00"/>
    <s v="Second Class"/>
    <s v="GZ-14470"/>
    <s v="Gary Zandusky"/>
    <x v="0"/>
    <s v="United States"/>
    <s v="Rochester"/>
    <x v="11"/>
    <n v="55901"/>
    <s v="Central"/>
    <s v="OFF-PA-10004040"/>
    <x v="1"/>
    <s v="Paper"/>
    <s v="Universal Premium White Copier/Laser Paper (20Lb. and 87 Bright)"/>
    <n v="23.92"/>
    <n v="4"/>
    <n v="0"/>
    <n v="11.720800000000001"/>
  </r>
  <r>
    <n v="104"/>
    <x v="51"/>
    <x v="50"/>
    <d v="2015-11-17T00:00:00"/>
    <s v="Standard Class"/>
    <s v="LC-16870"/>
    <s v="Lena Cacioppo"/>
    <x v="0"/>
    <s v="United States"/>
    <s v="Aurora"/>
    <x v="22"/>
    <n v="80013"/>
    <s v="West"/>
    <s v="TEC-AC-10001552"/>
    <x v="2"/>
    <s v="Accessories"/>
    <s v="Logitech K350 2.4Ghz Wireless Keyboard"/>
    <n v="238.89600000000002"/>
    <n v="6"/>
    <n v="0.2"/>
    <n v="-26.875800000000012"/>
  </r>
  <r>
    <n v="105"/>
    <x v="51"/>
    <x v="50"/>
    <d v="2015-11-17T00:00:00"/>
    <s v="Standard Class"/>
    <s v="LC-16870"/>
    <s v="Lena Cacioppo"/>
    <x v="0"/>
    <s v="United States"/>
    <s v="Aurora"/>
    <x v="22"/>
    <n v="80013"/>
    <s v="West"/>
    <s v="FUR-FU-10004006"/>
    <x v="0"/>
    <s v="Furnishings"/>
    <s v="Deflect-o DuraMat Lighweight, Studded, Beveled Mat for Low Pile Carpeting"/>
    <n v="102.35999999999999"/>
    <n v="3"/>
    <n v="0.2"/>
    <n v="-3.8385000000000105"/>
  </r>
  <r>
    <n v="106"/>
    <x v="51"/>
    <x v="50"/>
    <d v="2015-11-17T00:00:00"/>
    <s v="Standard Class"/>
    <s v="LC-16870"/>
    <s v="Lena Cacioppo"/>
    <x v="0"/>
    <s v="United States"/>
    <s v="Aurora"/>
    <x v="22"/>
    <n v="80013"/>
    <s v="West"/>
    <s v="OFF-BI-10002794"/>
    <x v="1"/>
    <s v="Binders"/>
    <s v="Avery Trapezoid Ring Binder, 3&quot; Capacity, Black, 1040 sheets"/>
    <n v="36.882000000000005"/>
    <n v="3"/>
    <n v="0.7"/>
    <n v="-25.817399999999999"/>
  </r>
  <r>
    <n v="107"/>
    <x v="52"/>
    <x v="51"/>
    <d v="2017-11-28T00:00:00"/>
    <s v="Standard Class"/>
    <s v="JM-15250"/>
    <s v="Janet Martin"/>
    <x v="0"/>
    <s v="United States"/>
    <s v="Charlotte"/>
    <x v="3"/>
    <n v="28205"/>
    <s v="South"/>
    <s v="TEC-AC-10003499"/>
    <x v="2"/>
    <s v="Accessories"/>
    <s v="Memorex Mini Travel Drive 8 GB USB 2.0 Flash Drive"/>
    <n v="74.112000000000009"/>
    <n v="8"/>
    <n v="0.2"/>
    <n v="17.601600000000001"/>
  </r>
  <r>
    <n v="108"/>
    <x v="52"/>
    <x v="51"/>
    <d v="2017-11-28T00:00:00"/>
    <s v="Standard Class"/>
    <s v="JM-15250"/>
    <s v="Janet Martin"/>
    <x v="0"/>
    <s v="United States"/>
    <s v="Charlotte"/>
    <x v="3"/>
    <n v="28205"/>
    <s v="South"/>
    <s v="TEC-PH-10002844"/>
    <x v="2"/>
    <s v="Phones"/>
    <s v="Speck Products Candyshell Flip Case"/>
    <n v="27.992000000000004"/>
    <n v="1"/>
    <n v="0.2"/>
    <n v="2.0993999999999993"/>
  </r>
  <r>
    <n v="109"/>
    <x v="52"/>
    <x v="51"/>
    <d v="2017-11-28T00:00:00"/>
    <s v="Standard Class"/>
    <s v="JM-15250"/>
    <s v="Janet Martin"/>
    <x v="0"/>
    <s v="United States"/>
    <s v="Charlotte"/>
    <x v="3"/>
    <n v="28205"/>
    <s v="South"/>
    <s v="OFF-AR-10000390"/>
    <x v="1"/>
    <s v="Art"/>
    <s v="Newell Chalk Holder"/>
    <n v="3.3040000000000003"/>
    <n v="1"/>
    <n v="0.2"/>
    <n v="1.0737999999999999"/>
  </r>
  <r>
    <n v="110"/>
    <x v="53"/>
    <x v="52"/>
    <d v="2015-10-20T00:00:00"/>
    <s v="Standard Class"/>
    <s v="PA-19060"/>
    <s v="Pete Armstrong"/>
    <x v="2"/>
    <s v="United States"/>
    <s v="Orland Park"/>
    <x v="10"/>
    <n v="60462"/>
    <s v="Central"/>
    <s v="TEC-AC-10000844"/>
    <x v="2"/>
    <s v="Accessories"/>
    <s v="Logitech Gaming G510s - Keyboard"/>
    <n v="339.96000000000004"/>
    <n v="5"/>
    <n v="0.2"/>
    <n v="67.991999999999962"/>
  </r>
  <r>
    <n v="111"/>
    <x v="54"/>
    <x v="53"/>
    <d v="2017-12-30T00:00:00"/>
    <s v="Standard Class"/>
    <s v="CV-12805"/>
    <s v="Cynthia Voltz"/>
    <x v="1"/>
    <s v="United States"/>
    <s v="New York City"/>
    <x v="15"/>
    <n v="10035"/>
    <s v="East"/>
    <s v="FUR-FU-10001934"/>
    <x v="0"/>
    <s v="Furnishings"/>
    <s v="Magnifier Swing Arm Lamp"/>
    <n v="41.96"/>
    <n v="2"/>
    <n v="0"/>
    <n v="10.909600000000001"/>
  </r>
  <r>
    <n v="112"/>
    <x v="55"/>
    <x v="54"/>
    <d v="2016-11-10T00:00:00"/>
    <s v="Standard Class"/>
    <s v="CL-12565"/>
    <s v="Clay Ludtke"/>
    <x v="0"/>
    <s v="United States"/>
    <s v="Urbandale"/>
    <x v="23"/>
    <n v="50322"/>
    <s v="Central"/>
    <s v="OFF-AR-10000380"/>
    <x v="1"/>
    <s v="Art"/>
    <s v="Hunt PowerHouse Electric Pencil Sharpener, Blue"/>
    <n v="75.959999999999994"/>
    <n v="2"/>
    <n v="0"/>
    <n v="22.78799999999999"/>
  </r>
  <r>
    <n v="113"/>
    <x v="55"/>
    <x v="54"/>
    <d v="2016-11-10T00:00:00"/>
    <s v="Standard Class"/>
    <s v="CL-12565"/>
    <s v="Clay Ludtke"/>
    <x v="0"/>
    <s v="United States"/>
    <s v="Urbandale"/>
    <x v="23"/>
    <n v="50322"/>
    <s v="Central"/>
    <s v="OFF-BI-10003981"/>
    <x v="1"/>
    <s v="Binders"/>
    <s v="Avery Durable Plastic 1&quot; Binders"/>
    <n v="27.240000000000002"/>
    <n v="6"/>
    <n v="0"/>
    <n v="13.3476"/>
  </r>
  <r>
    <n v="114"/>
    <x v="56"/>
    <x v="55"/>
    <d v="2014-08-27T00:00:00"/>
    <s v="Second Class"/>
    <s v="RC-19960"/>
    <s v="Ryan Crowe"/>
    <x v="0"/>
    <s v="United States"/>
    <s v="Columbus"/>
    <x v="24"/>
    <n v="43229"/>
    <s v="East"/>
    <s v="OFF-FA-10000621"/>
    <x v="1"/>
    <s v="Fasteners"/>
    <s v="OIC Colored Binder Clips, Assorted Sizes"/>
    <n v="40.096000000000004"/>
    <n v="14"/>
    <n v="0.2"/>
    <n v="14.534799999999997"/>
  </r>
  <r>
    <n v="115"/>
    <x v="56"/>
    <x v="55"/>
    <d v="2014-08-27T00:00:00"/>
    <s v="Second Class"/>
    <s v="RC-19960"/>
    <s v="Ryan Crowe"/>
    <x v="0"/>
    <s v="United States"/>
    <s v="Columbus"/>
    <x v="24"/>
    <n v="43229"/>
    <s v="East"/>
    <s v="OFF-EN-10002600"/>
    <x v="1"/>
    <s v="Envelopes"/>
    <s v="Redi-Strip #10 Envelopes, 4 1/8 x 9 1/2"/>
    <n v="4.7200000000000006"/>
    <n v="2"/>
    <n v="0.2"/>
    <n v="1.6519999999999997"/>
  </r>
  <r>
    <n v="116"/>
    <x v="56"/>
    <x v="55"/>
    <d v="2014-08-27T00:00:00"/>
    <s v="Second Class"/>
    <s v="RC-19960"/>
    <s v="Ryan Crowe"/>
    <x v="0"/>
    <s v="United States"/>
    <s v="Columbus"/>
    <x v="24"/>
    <n v="43229"/>
    <s v="East"/>
    <s v="OFF-PA-10004965"/>
    <x v="1"/>
    <s v="Paper"/>
    <s v="Xerox 1921"/>
    <n v="23.976000000000003"/>
    <n v="3"/>
    <n v="0.2"/>
    <n v="7.4924999999999988"/>
  </r>
  <r>
    <n v="117"/>
    <x v="56"/>
    <x v="55"/>
    <d v="2014-08-27T00:00:00"/>
    <s v="Second Class"/>
    <s v="RC-19960"/>
    <s v="Ryan Crowe"/>
    <x v="0"/>
    <s v="United States"/>
    <s v="Columbus"/>
    <x v="24"/>
    <n v="43229"/>
    <s v="East"/>
    <s v="OFF-EN-10002504"/>
    <x v="1"/>
    <s v="Envelopes"/>
    <s v="Tyvek  Top-Opening Peel &amp; Seel Envelopes, Plain White"/>
    <n v="130.464"/>
    <n v="6"/>
    <n v="0.2"/>
    <n v="44.031599999999997"/>
  </r>
  <r>
    <n v="118"/>
    <x v="57"/>
    <x v="56"/>
    <d v="2015-03-06T00:00:00"/>
    <s v="Standard Class"/>
    <s v="DK-13090"/>
    <s v="Dave Kipp"/>
    <x v="0"/>
    <s v="United States"/>
    <s v="Seattle"/>
    <x v="4"/>
    <n v="98103"/>
    <s v="West"/>
    <s v="FUR-TA-10001768"/>
    <x v="0"/>
    <s v="Tables"/>
    <s v="Hon Racetrack Conference Tables"/>
    <n v="787.53"/>
    <n v="3"/>
    <n v="0"/>
    <n v="165.38129999999995"/>
  </r>
  <r>
    <n v="119"/>
    <x v="58"/>
    <x v="57"/>
    <d v="2015-04-10T00:00:00"/>
    <s v="Standard Class"/>
    <s v="GG-14650"/>
    <s v="Greg Guthrie"/>
    <x v="1"/>
    <s v="United States"/>
    <s v="Bristol"/>
    <x v="18"/>
    <n v="37620"/>
    <s v="South"/>
    <s v="OFF-BI-10003650"/>
    <x v="1"/>
    <s v="Binders"/>
    <s v="GBC DocuBind 300 Electric Binding Machine"/>
    <n v="157.79400000000004"/>
    <n v="1"/>
    <n v="0.7"/>
    <n v="-115.71559999999999"/>
  </r>
  <r>
    <n v="120"/>
    <x v="59"/>
    <x v="1"/>
    <d v="2016-06-15T00:00:00"/>
    <s v="First Class"/>
    <s v="SC-20725"/>
    <s v="Steven Cartwright"/>
    <x v="0"/>
    <s v="United States"/>
    <s v="Wilmington"/>
    <x v="13"/>
    <n v="19805"/>
    <s v="East"/>
    <s v="FUR-FU-10002157"/>
    <x v="0"/>
    <s v="Furnishings"/>
    <s v="Artistic Insta-Plaque"/>
    <n v="47.04"/>
    <n v="3"/>
    <n v="0"/>
    <n v="18.345599999999997"/>
  </r>
  <r>
    <n v="121"/>
    <x v="59"/>
    <x v="1"/>
    <d v="2016-06-15T00:00:00"/>
    <s v="First Class"/>
    <s v="SC-20725"/>
    <s v="Steven Cartwright"/>
    <x v="0"/>
    <s v="United States"/>
    <s v="Wilmington"/>
    <x v="13"/>
    <n v="19805"/>
    <s v="East"/>
    <s v="OFF-BI-10003910"/>
    <x v="1"/>
    <s v="Binders"/>
    <s v="DXL Angle-View Binders with Locking Rings by Samsill"/>
    <n v="30.84"/>
    <n v="4"/>
    <n v="0"/>
    <n v="13.878"/>
  </r>
  <r>
    <n v="122"/>
    <x v="59"/>
    <x v="1"/>
    <d v="2016-06-15T00:00:00"/>
    <s v="First Class"/>
    <s v="SC-20725"/>
    <s v="Steven Cartwright"/>
    <x v="0"/>
    <s v="United States"/>
    <s v="Wilmington"/>
    <x v="13"/>
    <n v="19805"/>
    <s v="East"/>
    <s v="OFF-ST-10000777"/>
    <x v="1"/>
    <s v="Storage"/>
    <s v="Companion Letter/Legal File, Black"/>
    <n v="226.56"/>
    <n v="6"/>
    <n v="0"/>
    <n v="63.436800000000005"/>
  </r>
  <r>
    <n v="123"/>
    <x v="59"/>
    <x v="1"/>
    <d v="2016-06-15T00:00:00"/>
    <s v="First Class"/>
    <s v="SC-20725"/>
    <s v="Steven Cartwright"/>
    <x v="0"/>
    <s v="United States"/>
    <s v="Wilmington"/>
    <x v="13"/>
    <n v="19805"/>
    <s v="East"/>
    <s v="OFF-EN-10002500"/>
    <x v="1"/>
    <s v="Envelopes"/>
    <s v="Globe Weis Peel &amp; Seel First Class Envelopes"/>
    <n v="115.02"/>
    <n v="9"/>
    <n v="0"/>
    <n v="51.758999999999993"/>
  </r>
  <r>
    <n v="124"/>
    <x v="59"/>
    <x v="1"/>
    <d v="2016-06-15T00:00:00"/>
    <s v="First Class"/>
    <s v="SC-20725"/>
    <s v="Steven Cartwright"/>
    <x v="0"/>
    <s v="United States"/>
    <s v="Wilmington"/>
    <x v="13"/>
    <n v="19805"/>
    <s v="East"/>
    <s v="TEC-PH-10003875"/>
    <x v="2"/>
    <s v="Phones"/>
    <s v="KLD Oscar II Style Snap-on Ultra Thin Side Flip Synthetic Leather Cover Case for HTC One HTC M7"/>
    <n v="68.040000000000006"/>
    <n v="7"/>
    <n v="0"/>
    <n v="19.731599999999997"/>
  </r>
  <r>
    <n v="125"/>
    <x v="60"/>
    <x v="58"/>
    <d v="2014-12-28T00:00:00"/>
    <s v="Second Class"/>
    <s v="AD-10180"/>
    <s v="Alan Dominguez"/>
    <x v="2"/>
    <s v="United States"/>
    <s v="Houston"/>
    <x v="5"/>
    <n v="77041"/>
    <s v="Central"/>
    <s v="FUR-CH-10004063"/>
    <x v="0"/>
    <s v="Chairs"/>
    <s v="Global Deluxe High-Back Manager's Chair"/>
    <n v="600.55799999999999"/>
    <n v="3"/>
    <n v="0.3"/>
    <n v="-8.5794000000000779"/>
  </r>
  <r>
    <n v="126"/>
    <x v="61"/>
    <x v="59"/>
    <d v="2014-09-25T00:00:00"/>
    <s v="Standard Class"/>
    <s v="PF-19165"/>
    <s v="Philip Fox"/>
    <x v="0"/>
    <s v="United States"/>
    <s v="Bloomington"/>
    <x v="10"/>
    <n v="61701"/>
    <s v="Central"/>
    <s v="FUR-TA-10004534"/>
    <x v="0"/>
    <s v="Tables"/>
    <s v="Bevis 44 x 96 Conference Tables"/>
    <n v="617.70000000000005"/>
    <n v="6"/>
    <n v="0.5"/>
    <n v="-407.68200000000013"/>
  </r>
  <r>
    <n v="127"/>
    <x v="62"/>
    <x v="60"/>
    <d v="2017-11-12T00:00:00"/>
    <s v="Standard Class"/>
    <s v="TS-21610"/>
    <s v="Troy Staebel"/>
    <x v="0"/>
    <s v="United States"/>
    <s v="Phoenix"/>
    <x v="16"/>
    <n v="85023"/>
    <s v="West"/>
    <s v="OFF-BI-10003274"/>
    <x v="1"/>
    <s v="Binders"/>
    <s v="Avery Durable Slant Ring Binders, No Labels"/>
    <n v="2.3880000000000003"/>
    <n v="2"/>
    <n v="0.7"/>
    <n v="-1.8308"/>
  </r>
  <r>
    <n v="128"/>
    <x v="62"/>
    <x v="60"/>
    <d v="2017-11-12T00:00:00"/>
    <s v="Standard Class"/>
    <s v="TS-21610"/>
    <s v="Troy Staebel"/>
    <x v="0"/>
    <s v="United States"/>
    <s v="Phoenix"/>
    <x v="16"/>
    <n v="85023"/>
    <s v="West"/>
    <s v="OFF-ST-10002974"/>
    <x v="1"/>
    <s v="Storage"/>
    <s v="Trav-L-File Heavy-Duty Shuttle II, Black"/>
    <n v="243.99200000000002"/>
    <n v="7"/>
    <n v="0.2"/>
    <n v="30.498999999999981"/>
  </r>
  <r>
    <n v="129"/>
    <x v="63"/>
    <x v="61"/>
    <d v="2016-11-10T00:00:00"/>
    <s v="Second Class"/>
    <s v="LS-16975"/>
    <s v="Lindsay Shagiari"/>
    <x v="2"/>
    <s v="United States"/>
    <s v="Los Angeles"/>
    <x v="1"/>
    <n v="90004"/>
    <s v="West"/>
    <s v="FUR-CH-10001146"/>
    <x v="0"/>
    <s v="Chairs"/>
    <s v="Global Task Chair, Black"/>
    <n v="81.424000000000007"/>
    <n v="2"/>
    <n v="0.2"/>
    <n v="-9.1601999999999961"/>
  </r>
  <r>
    <n v="130"/>
    <x v="63"/>
    <x v="61"/>
    <d v="2016-11-10T00:00:00"/>
    <s v="Second Class"/>
    <s v="LS-16975"/>
    <s v="Lindsay Shagiari"/>
    <x v="2"/>
    <s v="United States"/>
    <s v="Los Angeles"/>
    <x v="1"/>
    <n v="90004"/>
    <s v="West"/>
    <s v="FUR-FU-10003773"/>
    <x v="0"/>
    <s v="Furnishings"/>
    <s v="Eldon Cleatmat Plus Chair Mats for High Pile Carpets"/>
    <n v="238.56"/>
    <n v="3"/>
    <n v="0"/>
    <n v="26.241599999999977"/>
  </r>
  <r>
    <n v="131"/>
    <x v="64"/>
    <x v="62"/>
    <d v="2017-02-05T00:00:00"/>
    <s v="First Class"/>
    <s v="DW-13585"/>
    <s v="Dorothy Wardle"/>
    <x v="1"/>
    <s v="United States"/>
    <s v="Columbus"/>
    <x v="24"/>
    <n v="43229"/>
    <s v="East"/>
    <s v="TEC-PH-10002293"/>
    <x v="2"/>
    <s v="Phones"/>
    <s v="Anker 36W 4-Port USB Wall Charger Travel Power Adapter for iPhone 5s 5c 5"/>
    <n v="59.969999999999992"/>
    <n v="5"/>
    <n v="0.4"/>
    <n v="-11.993999999999993"/>
  </r>
  <r>
    <n v="132"/>
    <x v="64"/>
    <x v="62"/>
    <d v="2017-02-05T00:00:00"/>
    <s v="First Class"/>
    <s v="DW-13585"/>
    <s v="Dorothy Wardle"/>
    <x v="1"/>
    <s v="United States"/>
    <s v="Columbus"/>
    <x v="24"/>
    <n v="43229"/>
    <s v="East"/>
    <s v="OFF-PA-10002377"/>
    <x v="1"/>
    <s v="Paper"/>
    <s v="Xerox 1916"/>
    <n v="78.304000000000002"/>
    <n v="2"/>
    <n v="0.2"/>
    <n v="29.363999999999997"/>
  </r>
  <r>
    <n v="133"/>
    <x v="64"/>
    <x v="62"/>
    <d v="2017-02-05T00:00:00"/>
    <s v="First Class"/>
    <s v="DW-13585"/>
    <s v="Dorothy Wardle"/>
    <x v="1"/>
    <s v="United States"/>
    <s v="Columbus"/>
    <x v="24"/>
    <n v="43229"/>
    <s v="East"/>
    <s v="OFF-FA-10002780"/>
    <x v="1"/>
    <s v="Fasteners"/>
    <s v="Staples"/>
    <n v="21.456"/>
    <n v="9"/>
    <n v="0.2"/>
    <n v="6.9731999999999976"/>
  </r>
  <r>
    <n v="134"/>
    <x v="65"/>
    <x v="63"/>
    <d v="2016-10-19T00:00:00"/>
    <s v="Standard Class"/>
    <s v="LC-16885"/>
    <s v="Lena Creighton"/>
    <x v="0"/>
    <s v="United States"/>
    <s v="Roseville"/>
    <x v="1"/>
    <n v="95661"/>
    <s v="West"/>
    <s v="OFF-PA-10001804"/>
    <x v="1"/>
    <s v="Paper"/>
    <s v="Xerox 195"/>
    <n v="20.04"/>
    <n v="3"/>
    <n v="0"/>
    <n v="9.6191999999999993"/>
  </r>
  <r>
    <n v="135"/>
    <x v="65"/>
    <x v="63"/>
    <d v="2016-10-19T00:00:00"/>
    <s v="Standard Class"/>
    <s v="LC-16885"/>
    <s v="Lena Creighton"/>
    <x v="0"/>
    <s v="United States"/>
    <s v="Roseville"/>
    <x v="1"/>
    <n v="95661"/>
    <s v="West"/>
    <s v="OFF-PA-10001736"/>
    <x v="1"/>
    <s v="Paper"/>
    <s v="Xerox 1880"/>
    <n v="35.44"/>
    <n v="1"/>
    <n v="0"/>
    <n v="16.656799999999997"/>
  </r>
  <r>
    <n v="136"/>
    <x v="65"/>
    <x v="63"/>
    <d v="2016-10-19T00:00:00"/>
    <s v="Standard Class"/>
    <s v="LC-16885"/>
    <s v="Lena Creighton"/>
    <x v="0"/>
    <s v="United States"/>
    <s v="Roseville"/>
    <x v="1"/>
    <n v="95661"/>
    <s v="West"/>
    <s v="OFF-AR-10001149"/>
    <x v="1"/>
    <s v="Art"/>
    <s v="Sanford Colorific Colored Pencils, 12/Box"/>
    <n v="11.52"/>
    <n v="4"/>
    <n v="0"/>
    <n v="3.4559999999999995"/>
  </r>
  <r>
    <n v="137"/>
    <x v="65"/>
    <x v="63"/>
    <d v="2016-10-19T00:00:00"/>
    <s v="Standard Class"/>
    <s v="LC-16885"/>
    <s v="Lena Creighton"/>
    <x v="0"/>
    <s v="United States"/>
    <s v="Roseville"/>
    <x v="1"/>
    <n v="95661"/>
    <s v="West"/>
    <s v="OFF-FA-10002988"/>
    <x v="1"/>
    <s v="Fasteners"/>
    <s v="Ideal Clamps"/>
    <n v="4.0199999999999996"/>
    <n v="2"/>
    <n v="0"/>
    <n v="1.9697999999999998"/>
  </r>
  <r>
    <n v="138"/>
    <x v="65"/>
    <x v="63"/>
    <d v="2016-10-19T00:00:00"/>
    <s v="Standard Class"/>
    <s v="LC-16885"/>
    <s v="Lena Creighton"/>
    <x v="0"/>
    <s v="United States"/>
    <s v="Roseville"/>
    <x v="1"/>
    <n v="95661"/>
    <s v="West"/>
    <s v="OFF-BI-10004781"/>
    <x v="1"/>
    <s v="Binders"/>
    <s v="GBC Wire Binding Strips"/>
    <n v="76.176000000000002"/>
    <n v="3"/>
    <n v="0.2"/>
    <n v="26.661599999999996"/>
  </r>
  <r>
    <n v="139"/>
    <x v="65"/>
    <x v="63"/>
    <d v="2016-10-19T00:00:00"/>
    <s v="Standard Class"/>
    <s v="LC-16885"/>
    <s v="Lena Creighton"/>
    <x v="0"/>
    <s v="United States"/>
    <s v="Roseville"/>
    <x v="1"/>
    <n v="95661"/>
    <s v="West"/>
    <s v="OFF-SU-10001218"/>
    <x v="1"/>
    <s v="Supplies"/>
    <s v="Fiskars Softgrip Scissors"/>
    <n v="65.88"/>
    <n v="6"/>
    <n v="0"/>
    <n v="18.446400000000004"/>
  </r>
  <r>
    <n v="140"/>
    <x v="65"/>
    <x v="63"/>
    <d v="2016-10-19T00:00:00"/>
    <s v="Standard Class"/>
    <s v="LC-16885"/>
    <s v="Lena Creighton"/>
    <x v="0"/>
    <s v="United States"/>
    <s v="Roseville"/>
    <x v="1"/>
    <n v="95661"/>
    <s v="West"/>
    <s v="FUR-FU-10001706"/>
    <x v="0"/>
    <s v="Furnishings"/>
    <s v="Longer-Life Soft White Bulbs"/>
    <n v="43.120000000000005"/>
    <n v="14"/>
    <n v="0"/>
    <n v="20.697599999999998"/>
  </r>
  <r>
    <n v="141"/>
    <x v="66"/>
    <x v="64"/>
    <d v="2016-09-07T00:00:00"/>
    <s v="Second Class"/>
    <s v="JD-15895"/>
    <s v="Jonathan Doherty"/>
    <x v="1"/>
    <s v="United States"/>
    <s v="Philadelphia"/>
    <x v="9"/>
    <n v="19140"/>
    <s v="East"/>
    <s v="FUR-FU-10004848"/>
    <x v="0"/>
    <s v="Furnishings"/>
    <s v="Howard Miller 13-3/4&quot; Diameter Brushed Chrome Round Wall Clock"/>
    <n v="82.800000000000011"/>
    <n v="2"/>
    <n v="0.2"/>
    <n v="10.349999999999994"/>
  </r>
  <r>
    <n v="142"/>
    <x v="67"/>
    <x v="65"/>
    <d v="2017-09-23T00:00:00"/>
    <s v="Standard Class"/>
    <s v="SH-19975"/>
    <s v="Sally Hughsby"/>
    <x v="1"/>
    <s v="United States"/>
    <s v="San Francisco"/>
    <x v="1"/>
    <n v="94122"/>
    <s v="West"/>
    <s v="OFF-AR-10000940"/>
    <x v="1"/>
    <s v="Art"/>
    <s v="Newell 343"/>
    <n v="8.82"/>
    <n v="3"/>
    <n v="0"/>
    <n v="2.3814000000000002"/>
  </r>
  <r>
    <n v="143"/>
    <x v="67"/>
    <x v="65"/>
    <d v="2017-09-23T00:00:00"/>
    <s v="Standard Class"/>
    <s v="SH-19975"/>
    <s v="Sally Hughsby"/>
    <x v="1"/>
    <s v="United States"/>
    <s v="San Francisco"/>
    <x v="1"/>
    <n v="94122"/>
    <s v="West"/>
    <s v="OFF-EN-10004030"/>
    <x v="1"/>
    <s v="Envelopes"/>
    <s v="Convenience Packs of Business Envelopes"/>
    <n v="10.86"/>
    <n v="3"/>
    <n v="0"/>
    <n v="5.1042000000000005"/>
  </r>
  <r>
    <n v="144"/>
    <x v="67"/>
    <x v="65"/>
    <d v="2017-09-23T00:00:00"/>
    <s v="Standard Class"/>
    <s v="SH-19975"/>
    <s v="Sally Hughsby"/>
    <x v="1"/>
    <s v="United States"/>
    <s v="San Francisco"/>
    <x v="1"/>
    <n v="94122"/>
    <s v="West"/>
    <s v="OFF-PA-10004327"/>
    <x v="1"/>
    <s v="Paper"/>
    <s v="Xerox 1911"/>
    <n v="143.69999999999999"/>
    <n v="3"/>
    <n v="0"/>
    <n v="68.975999999999999"/>
  </r>
  <r>
    <n v="145"/>
    <x v="68"/>
    <x v="66"/>
    <d v="2017-12-27T00:00:00"/>
    <s v="Standard Class"/>
    <s v="SG-20080"/>
    <s v="Sandra Glassco"/>
    <x v="0"/>
    <s v="United States"/>
    <s v="Independence"/>
    <x v="25"/>
    <n v="64055"/>
    <s v="Central"/>
    <s v="OFF-AP-10001058"/>
    <x v="1"/>
    <s v="Appliances"/>
    <s v="Sanyo 2.5 Cubic Foot Mid-Size Office Refrigerators"/>
    <n v="839.43000000000006"/>
    <n v="3"/>
    <n v="0"/>
    <n v="218.25179999999997"/>
  </r>
  <r>
    <n v="146"/>
    <x v="69"/>
    <x v="67"/>
    <d v="2015-09-12T00:00:00"/>
    <s v="Standard Class"/>
    <s v="HA-14920"/>
    <s v="Helen Andreada"/>
    <x v="0"/>
    <s v="United States"/>
    <s v="Pasadena"/>
    <x v="1"/>
    <n v="91104"/>
    <s v="West"/>
    <s v="OFF-ST-10003656"/>
    <x v="1"/>
    <s v="Storage"/>
    <s v="Safco Industrial Wire Shelving"/>
    <n v="671.93"/>
    <n v="7"/>
    <n v="0"/>
    <n v="20.157899999999998"/>
  </r>
  <r>
    <n v="147"/>
    <x v="70"/>
    <x v="68"/>
    <d v="2014-10-28T00:00:00"/>
    <s v="Standard Class"/>
    <s v="MG-17680"/>
    <s v="Maureen Gastineau"/>
    <x v="2"/>
    <s v="United States"/>
    <s v="Newark"/>
    <x v="24"/>
    <n v="43055"/>
    <s v="East"/>
    <s v="FUR-FU-10000521"/>
    <x v="0"/>
    <s v="Furnishings"/>
    <s v="Seth Thomas 14&quot; Putty-Colored Wall Clock"/>
    <n v="93.888000000000005"/>
    <n v="4"/>
    <n v="0.2"/>
    <n v="12.90959999999999"/>
  </r>
  <r>
    <n v="148"/>
    <x v="71"/>
    <x v="5"/>
    <d v="2016-12-09T00:00:00"/>
    <s v="Standard Class"/>
    <s v="JE-16165"/>
    <s v="Justin Ellison"/>
    <x v="1"/>
    <s v="United States"/>
    <s v="Franklin"/>
    <x v="6"/>
    <n v="53132"/>
    <s v="Central"/>
    <s v="TEC-PH-10000215"/>
    <x v="2"/>
    <s v="Phones"/>
    <s v="Plantronics Cordless Phone Headset with In-line Volume - M214C"/>
    <n v="384.45000000000005"/>
    <n v="11"/>
    <n v="0"/>
    <n v="103.80150000000003"/>
  </r>
  <r>
    <n v="149"/>
    <x v="71"/>
    <x v="5"/>
    <d v="2016-12-09T00:00:00"/>
    <s v="Standard Class"/>
    <s v="JE-16165"/>
    <s v="Justin Ellison"/>
    <x v="1"/>
    <s v="United States"/>
    <s v="Franklin"/>
    <x v="6"/>
    <n v="53132"/>
    <s v="Central"/>
    <s v="TEC-PH-10001448"/>
    <x v="2"/>
    <s v="Phones"/>
    <s v="Anker Astro 15000mAh USB Portable Charger"/>
    <n v="149.97"/>
    <n v="3"/>
    <n v="0"/>
    <n v="5.9987999999999815"/>
  </r>
  <r>
    <n v="150"/>
    <x v="71"/>
    <x v="5"/>
    <d v="2016-12-09T00:00:00"/>
    <s v="Standard Class"/>
    <s v="JE-16165"/>
    <s v="Justin Ellison"/>
    <x v="1"/>
    <s v="United States"/>
    <s v="Franklin"/>
    <x v="6"/>
    <n v="53132"/>
    <s v="Central"/>
    <s v="FUR-CH-10000454"/>
    <x v="0"/>
    <s v="Chairs"/>
    <s v="Hon Deluxe Fabric Upholstered Stacking Chairs, Rounded Back"/>
    <n v="1951.84"/>
    <n v="8"/>
    <n v="0"/>
    <n v="585.55199999999991"/>
  </r>
  <r>
    <n v="151"/>
    <x v="71"/>
    <x v="5"/>
    <d v="2016-12-09T00:00:00"/>
    <s v="Standard Class"/>
    <s v="JE-16165"/>
    <s v="Justin Ellison"/>
    <x v="1"/>
    <s v="United States"/>
    <s v="Franklin"/>
    <x v="6"/>
    <n v="53132"/>
    <s v="Central"/>
    <s v="OFF-BI-10002735"/>
    <x v="1"/>
    <s v="Binders"/>
    <s v="GBC Prestige Therm-A-Bind Covers"/>
    <n v="171.55"/>
    <n v="5"/>
    <n v="0"/>
    <n v="80.628500000000003"/>
  </r>
  <r>
    <n v="152"/>
    <x v="72"/>
    <x v="69"/>
    <d v="2016-03-16T00:00:00"/>
    <s v="First Class"/>
    <s v="TW-21025"/>
    <s v="Tamara Willingham"/>
    <x v="2"/>
    <s v="United States"/>
    <s v="Scottsdale"/>
    <x v="16"/>
    <n v="85254"/>
    <s v="West"/>
    <s v="OFF-AP-10000326"/>
    <x v="1"/>
    <s v="Appliances"/>
    <s v="Belkin 7 Outlet SurgeMaster Surge Protector with Phone Protection"/>
    <n v="157.91999999999999"/>
    <n v="5"/>
    <n v="0.2"/>
    <n v="17.765999999999991"/>
  </r>
  <r>
    <n v="153"/>
    <x v="72"/>
    <x v="69"/>
    <d v="2016-03-16T00:00:00"/>
    <s v="First Class"/>
    <s v="TW-21025"/>
    <s v="Tamara Willingham"/>
    <x v="2"/>
    <s v="United States"/>
    <s v="Scottsdale"/>
    <x v="16"/>
    <n v="85254"/>
    <s v="West"/>
    <s v="TEC-PH-10001254"/>
    <x v="2"/>
    <s v="Phones"/>
    <s v="Jabra BIZ 2300 Duo QD Duo Corded Headset"/>
    <n v="203.184"/>
    <n v="2"/>
    <n v="0.2"/>
    <n v="15.238799999999991"/>
  </r>
  <r>
    <n v="154"/>
    <x v="73"/>
    <x v="70"/>
    <d v="2015-06-02T00:00:00"/>
    <s v="First Class"/>
    <s v="SP-20650"/>
    <s v="Stephanie Phelps"/>
    <x v="1"/>
    <s v="United States"/>
    <s v="San Jose"/>
    <x v="1"/>
    <n v="95123"/>
    <s v="West"/>
    <s v="OFF-PA-10001950"/>
    <x v="1"/>
    <s v="Paper"/>
    <s v="Southworth 25% Cotton Antique Laid Paper &amp; Envelopes"/>
    <n v="58.379999999999995"/>
    <n v="7"/>
    <n v="0"/>
    <n v="26.270999999999994"/>
  </r>
  <r>
    <n v="155"/>
    <x v="73"/>
    <x v="70"/>
    <d v="2015-06-02T00:00:00"/>
    <s v="First Class"/>
    <s v="SP-20650"/>
    <s v="Stephanie Phelps"/>
    <x v="1"/>
    <s v="United States"/>
    <s v="San Jose"/>
    <x v="1"/>
    <n v="95123"/>
    <s v="West"/>
    <s v="OFF-PA-10002254"/>
    <x v="1"/>
    <s v="Paper"/>
    <s v="Xerox 1883"/>
    <n v="105.52"/>
    <n v="4"/>
    <n v="0"/>
    <n v="48.539199999999994"/>
  </r>
  <r>
    <n v="156"/>
    <x v="73"/>
    <x v="70"/>
    <d v="2015-06-02T00:00:00"/>
    <s v="First Class"/>
    <s v="SP-20650"/>
    <s v="Stephanie Phelps"/>
    <x v="1"/>
    <s v="United States"/>
    <s v="San Jose"/>
    <x v="1"/>
    <n v="95123"/>
    <s v="West"/>
    <s v="OFF-ST-10001590"/>
    <x v="1"/>
    <s v="Storage"/>
    <s v="Tenex Personal Project File with Scoop Front Design, Black"/>
    <n v="80.88"/>
    <n v="6"/>
    <n v="0"/>
    <n v="21.028799999999997"/>
  </r>
  <r>
    <n v="157"/>
    <x v="74"/>
    <x v="71"/>
    <d v="2015-06-03T00:00:00"/>
    <s v="Standard Class"/>
    <s v="NK-18490"/>
    <s v="Neil Knudson"/>
    <x v="2"/>
    <s v="United States"/>
    <s v="Seattle"/>
    <x v="4"/>
    <n v="98105"/>
    <s v="West"/>
    <s v="OFF-AR-10001547"/>
    <x v="1"/>
    <s v="Art"/>
    <s v="Newell 311"/>
    <n v="6.63"/>
    <n v="3"/>
    <n v="0"/>
    <n v="1.7901"/>
  </r>
  <r>
    <n v="158"/>
    <x v="75"/>
    <x v="72"/>
    <d v="2014-03-06T00:00:00"/>
    <s v="Second Class"/>
    <s v="DB-13060"/>
    <s v="Dave Brooks"/>
    <x v="0"/>
    <s v="United States"/>
    <s v="Seattle"/>
    <x v="4"/>
    <n v="98115"/>
    <s v="West"/>
    <s v="FUR-CH-10004063"/>
    <x v="0"/>
    <s v="Chairs"/>
    <s v="Global Deluxe High-Back Manager's Chair"/>
    <n v="457.56800000000004"/>
    <n v="2"/>
    <n v="0.2"/>
    <n v="51.476399999999941"/>
  </r>
  <r>
    <n v="159"/>
    <x v="76"/>
    <x v="73"/>
    <d v="2016-11-24T00:00:00"/>
    <s v="Standard Class"/>
    <s v="NP-18670"/>
    <s v="Nora Paige"/>
    <x v="0"/>
    <s v="United States"/>
    <s v="Edmond"/>
    <x v="26"/>
    <n v="73034"/>
    <s v="Central"/>
    <s v="OFF-LA-10002475"/>
    <x v="1"/>
    <s v="Labels"/>
    <s v="Avery 519"/>
    <n v="14.62"/>
    <n v="2"/>
    <n v="0"/>
    <n v="6.8713999999999995"/>
  </r>
  <r>
    <n v="160"/>
    <x v="76"/>
    <x v="73"/>
    <d v="2016-11-24T00:00:00"/>
    <s v="Standard Class"/>
    <s v="NP-18670"/>
    <s v="Nora Paige"/>
    <x v="0"/>
    <s v="United States"/>
    <s v="Edmond"/>
    <x v="26"/>
    <n v="73034"/>
    <s v="Central"/>
    <s v="TEC-PH-10004536"/>
    <x v="2"/>
    <s v="Phones"/>
    <s v="Avaya 5420 Digital phone"/>
    <n v="944.93000000000006"/>
    <n v="7"/>
    <n v="0"/>
    <n v="236.23250000000002"/>
  </r>
  <r>
    <n v="161"/>
    <x v="77"/>
    <x v="74"/>
    <d v="2016-05-12T00:00:00"/>
    <s v="First Class"/>
    <s v="TT-21070"/>
    <s v="Ted Trevino"/>
    <x v="0"/>
    <s v="United States"/>
    <s v="Los Angeles"/>
    <x v="1"/>
    <n v="90045"/>
    <s v="West"/>
    <s v="OFF-PA-10002751"/>
    <x v="1"/>
    <s v="Paper"/>
    <s v="Xerox 1920"/>
    <n v="5.98"/>
    <n v="1"/>
    <n v="0"/>
    <n v="2.6909999999999998"/>
  </r>
  <r>
    <n v="162"/>
    <x v="78"/>
    <x v="75"/>
    <d v="2015-12-31T00:00:00"/>
    <s v="Second Class"/>
    <s v="EM-13960"/>
    <s v="Eric Murdock"/>
    <x v="0"/>
    <s v="United States"/>
    <s v="Philadelphia"/>
    <x v="9"/>
    <n v="19134"/>
    <s v="East"/>
    <s v="TEC-AC-10003657"/>
    <x v="2"/>
    <s v="Accessories"/>
    <s v="Lenovo 17-Key USB Numeric Keypad"/>
    <n v="54.384000000000007"/>
    <n v="2"/>
    <n v="0.2"/>
    <n v="1.359599999999995"/>
  </r>
  <r>
    <n v="163"/>
    <x v="79"/>
    <x v="76"/>
    <d v="2016-11-20T00:00:00"/>
    <s v="Standard Class"/>
    <s v="RD-19900"/>
    <s v="Ruben Dartt"/>
    <x v="0"/>
    <s v="United States"/>
    <s v="Carlsbad"/>
    <x v="27"/>
    <n v="88220"/>
    <s v="West"/>
    <s v="OFF-EN-10001990"/>
    <x v="1"/>
    <s v="Envelopes"/>
    <s v="Staple envelope"/>
    <n v="28.4"/>
    <n v="5"/>
    <n v="0"/>
    <n v="13.347999999999997"/>
  </r>
  <r>
    <n v="164"/>
    <x v="80"/>
    <x v="77"/>
    <d v="2016-11-11T00:00:00"/>
    <s v="Standard Class"/>
    <s v="MJ-17740"/>
    <s v="Max Jones"/>
    <x v="0"/>
    <s v="United States"/>
    <s v="Seattle"/>
    <x v="4"/>
    <n v="98115"/>
    <s v="West"/>
    <s v="OFF-BI-10004002"/>
    <x v="1"/>
    <s v="Binders"/>
    <s v="Wilson Jones International Size A4 Ring Binders"/>
    <n v="27.680000000000003"/>
    <n v="2"/>
    <n v="0.2"/>
    <n v="9.6879999999999988"/>
  </r>
  <r>
    <n v="165"/>
    <x v="81"/>
    <x v="78"/>
    <d v="2014-09-12T00:00:00"/>
    <s v="Standard Class"/>
    <s v="BM-11140"/>
    <s v="Becky Martin"/>
    <x v="0"/>
    <s v="United States"/>
    <s v="San Antonio"/>
    <x v="5"/>
    <n v="78207"/>
    <s v="Central"/>
    <s v="OFF-AR-10004441"/>
    <x v="1"/>
    <s v="Art"/>
    <s v="BIC Brite Liner Highlighters"/>
    <n v="9.9359999999999999"/>
    <n v="3"/>
    <n v="0.2"/>
    <n v="2.7324000000000002"/>
  </r>
  <r>
    <n v="166"/>
    <x v="81"/>
    <x v="78"/>
    <d v="2014-09-12T00:00:00"/>
    <s v="Standard Class"/>
    <s v="BM-11140"/>
    <s v="Becky Martin"/>
    <x v="0"/>
    <s v="United States"/>
    <s v="San Antonio"/>
    <x v="5"/>
    <n v="78207"/>
    <s v="Central"/>
    <s v="TEC-MA-10000822"/>
    <x v="2"/>
    <s v="Machines"/>
    <s v="Lexmark MX611dhe Monochrome Laser Printer"/>
    <n v="8159.9519999999993"/>
    <n v="8"/>
    <n v="0.4"/>
    <n v="-1359.992000000002"/>
  </r>
  <r>
    <n v="167"/>
    <x v="81"/>
    <x v="78"/>
    <d v="2014-09-12T00:00:00"/>
    <s v="Standard Class"/>
    <s v="BM-11140"/>
    <s v="Becky Martin"/>
    <x v="0"/>
    <s v="United States"/>
    <s v="San Antonio"/>
    <x v="5"/>
    <n v="78207"/>
    <s v="Central"/>
    <s v="OFF-ST-10000991"/>
    <x v="1"/>
    <s v="Storage"/>
    <s v="Space Solutions HD Industrial Steel Shelving."/>
    <n v="275.928"/>
    <n v="3"/>
    <n v="0.2"/>
    <n v="-58.634699999999995"/>
  </r>
  <r>
    <n v="168"/>
    <x v="81"/>
    <x v="78"/>
    <d v="2014-09-12T00:00:00"/>
    <s v="Standard Class"/>
    <s v="BM-11140"/>
    <s v="Becky Martin"/>
    <x v="0"/>
    <s v="United States"/>
    <s v="San Antonio"/>
    <x v="5"/>
    <n v="78207"/>
    <s v="Central"/>
    <s v="FUR-CH-10004287"/>
    <x v="0"/>
    <s v="Chairs"/>
    <s v="SAFCO Arco Folding Chair"/>
    <n v="1740.0599999999997"/>
    <n v="9"/>
    <n v="0.3"/>
    <n v="-24.858000000000175"/>
  </r>
  <r>
    <n v="169"/>
    <x v="81"/>
    <x v="78"/>
    <d v="2014-09-12T00:00:00"/>
    <s v="Standard Class"/>
    <s v="BM-11140"/>
    <s v="Becky Martin"/>
    <x v="0"/>
    <s v="United States"/>
    <s v="San Antonio"/>
    <x v="5"/>
    <n v="78207"/>
    <s v="Central"/>
    <s v="OFF-AR-10002656"/>
    <x v="1"/>
    <s v="Art"/>
    <s v="Sanford Liquid Accent Highlighters"/>
    <n v="32.064"/>
    <n v="6"/>
    <n v="0.2"/>
    <n v="6.8135999999999974"/>
  </r>
  <r>
    <n v="170"/>
    <x v="81"/>
    <x v="78"/>
    <d v="2014-09-12T00:00:00"/>
    <s v="Standard Class"/>
    <s v="BM-11140"/>
    <s v="Becky Martin"/>
    <x v="0"/>
    <s v="United States"/>
    <s v="San Antonio"/>
    <x v="5"/>
    <n v="78207"/>
    <s v="Central"/>
    <s v="OFF-AP-10002518"/>
    <x v="1"/>
    <s v="Appliances"/>
    <s v="Kensington 7 Outlet MasterPiece Power Center"/>
    <n v="177.97999999999996"/>
    <n v="5"/>
    <n v="0.8"/>
    <n v="-453.84900000000005"/>
  </r>
  <r>
    <n v="171"/>
    <x v="81"/>
    <x v="78"/>
    <d v="2014-09-12T00:00:00"/>
    <s v="Standard Class"/>
    <s v="BM-11140"/>
    <s v="Becky Martin"/>
    <x v="0"/>
    <s v="United States"/>
    <s v="San Antonio"/>
    <x v="5"/>
    <n v="78207"/>
    <s v="Central"/>
    <s v="TEC-PH-10003931"/>
    <x v="2"/>
    <s v="Phones"/>
    <s v="JBL Micro Wireless Portable Bluetooth Speaker"/>
    <n v="143.976"/>
    <n v="3"/>
    <n v="0.2"/>
    <n v="8.998500000000007"/>
  </r>
  <r>
    <n v="172"/>
    <x v="82"/>
    <x v="79"/>
    <d v="2014-08-09T00:00:00"/>
    <s v="Standard Class"/>
    <s v="CS-12130"/>
    <s v="Chad Sievert"/>
    <x v="0"/>
    <s v="United States"/>
    <s v="Los Angeles"/>
    <x v="1"/>
    <n v="90004"/>
    <s v="West"/>
    <s v="OFF-PA-10000659"/>
    <x v="1"/>
    <s v="Paper"/>
    <s v="Adams Phone Message Book, Professional, 400 Message Capacity, 5 3/6” x 11”"/>
    <n v="20.94"/>
    <n v="3"/>
    <n v="0"/>
    <n v="9.841800000000001"/>
  </r>
  <r>
    <n v="173"/>
    <x v="82"/>
    <x v="79"/>
    <d v="2014-08-09T00:00:00"/>
    <s v="Standard Class"/>
    <s v="CS-12130"/>
    <s v="Chad Sievert"/>
    <x v="0"/>
    <s v="United States"/>
    <s v="Los Angeles"/>
    <x v="1"/>
    <n v="90004"/>
    <s v="West"/>
    <s v="OFF-PA-10001144"/>
    <x v="1"/>
    <s v="Paper"/>
    <s v="Xerox 1913"/>
    <n v="110.96"/>
    <n v="2"/>
    <n v="0"/>
    <n v="53.260799999999996"/>
  </r>
  <r>
    <n v="174"/>
    <x v="82"/>
    <x v="79"/>
    <d v="2014-08-09T00:00:00"/>
    <s v="Standard Class"/>
    <s v="CS-12130"/>
    <s v="Chad Sievert"/>
    <x v="0"/>
    <s v="United States"/>
    <s v="Los Angeles"/>
    <x v="1"/>
    <n v="90004"/>
    <s v="West"/>
    <s v="FUR-CH-10003817"/>
    <x v="0"/>
    <s v="Chairs"/>
    <s v="Global Value Steno Chair, Gray"/>
    <n v="340.14400000000006"/>
    <n v="7"/>
    <n v="0.2"/>
    <n v="21.259"/>
  </r>
  <r>
    <n v="175"/>
    <x v="83"/>
    <x v="80"/>
    <d v="2014-09-19T00:00:00"/>
    <s v="Standard Class"/>
    <s v="JB-15400"/>
    <s v="Jennifer Braxton"/>
    <x v="1"/>
    <s v="United States"/>
    <s v="Chicago"/>
    <x v="10"/>
    <n v="60623"/>
    <s v="Central"/>
    <s v="OFF-AP-10000891"/>
    <x v="1"/>
    <s v="Appliances"/>
    <s v="Kensington 7 Outlet MasterPiece HOMEOFFICE Power Control Center"/>
    <n v="52.447999999999993"/>
    <n v="2"/>
    <n v="0.8"/>
    <n v="-131.12000000000003"/>
  </r>
  <r>
    <n v="176"/>
    <x v="83"/>
    <x v="80"/>
    <d v="2014-09-19T00:00:00"/>
    <s v="Standard Class"/>
    <s v="JB-15400"/>
    <s v="Jennifer Braxton"/>
    <x v="1"/>
    <s v="United States"/>
    <s v="Chicago"/>
    <x v="10"/>
    <n v="60623"/>
    <s v="Central"/>
    <s v="OFF-LA-10003148"/>
    <x v="1"/>
    <s v="Labels"/>
    <s v="Avery 51"/>
    <n v="20.16"/>
    <n v="4"/>
    <n v="0.2"/>
    <n v="6.5519999999999987"/>
  </r>
  <r>
    <n v="177"/>
    <x v="84"/>
    <x v="81"/>
    <d v="2017-04-25T00:00:00"/>
    <s v="Second Class"/>
    <s v="SJ-20500"/>
    <s v="Shirley Jackson"/>
    <x v="0"/>
    <s v="United States"/>
    <s v="Houston"/>
    <x v="5"/>
    <n v="77036"/>
    <s v="Central"/>
    <s v="OFF-AP-10002684"/>
    <x v="1"/>
    <s v="Appliances"/>
    <s v="Acco 7-Outlet Masterpiece Power Center, Wihtout Fax/Phone Line Protection"/>
    <n v="97.263999999999982"/>
    <n v="4"/>
    <n v="0.8"/>
    <n v="-243.16000000000008"/>
  </r>
  <r>
    <n v="178"/>
    <x v="85"/>
    <x v="82"/>
    <d v="2015-11-23T00:00:00"/>
    <s v="Second Class"/>
    <s v="JE-15745"/>
    <s v="Joel Eaton"/>
    <x v="0"/>
    <s v="United States"/>
    <s v="Newark"/>
    <x v="24"/>
    <n v="43055"/>
    <s v="East"/>
    <s v="FUR-CH-10004698"/>
    <x v="0"/>
    <s v="Chairs"/>
    <s v="Padded Folding Chairs, Black, 4/Carton"/>
    <n v="396.80200000000002"/>
    <n v="7"/>
    <n v="0.3"/>
    <n v="-11.337199999999939"/>
  </r>
  <r>
    <n v="179"/>
    <x v="85"/>
    <x v="82"/>
    <d v="2015-11-23T00:00:00"/>
    <s v="Second Class"/>
    <s v="JE-15745"/>
    <s v="Joel Eaton"/>
    <x v="0"/>
    <s v="United States"/>
    <s v="Newark"/>
    <x v="24"/>
    <n v="43055"/>
    <s v="East"/>
    <s v="OFF-SU-10002189"/>
    <x v="1"/>
    <s v="Supplies"/>
    <s v="Acme Rosewood Handle Letter Opener"/>
    <n v="15.88"/>
    <n v="5"/>
    <n v="0.2"/>
    <n v="-3.771500000000001"/>
  </r>
  <r>
    <n v="180"/>
    <x v="86"/>
    <x v="83"/>
    <d v="2015-12-19T00:00:00"/>
    <s v="Standard Class"/>
    <s v="JK-15640"/>
    <s v="Jim Kriz"/>
    <x v="2"/>
    <s v="United States"/>
    <s v="New York City"/>
    <x v="15"/>
    <n v="10009"/>
    <s v="East"/>
    <s v="OFF-AR-10001940"/>
    <x v="1"/>
    <s v="Art"/>
    <s v="Sanford Colorific Eraseable Coloring Pencils, 12 Count"/>
    <n v="3.28"/>
    <n v="1"/>
    <n v="0"/>
    <n v="1.4104000000000001"/>
  </r>
  <r>
    <n v="181"/>
    <x v="87"/>
    <x v="29"/>
    <d v="2014-12-09T00:00:00"/>
    <s v="Second Class"/>
    <s v="DK-13150"/>
    <s v="David Kendrick"/>
    <x v="1"/>
    <s v="United States"/>
    <s v="Decatur"/>
    <x v="10"/>
    <n v="62521"/>
    <s v="Central"/>
    <s v="OFF-ST-10003455"/>
    <x v="1"/>
    <s v="Storage"/>
    <s v="Tenex File Box, Personal Filing Tote with Lid, Black"/>
    <n v="24.816000000000003"/>
    <n v="2"/>
    <n v="0.2"/>
    <n v="1.8612000000000002"/>
  </r>
  <r>
    <n v="182"/>
    <x v="87"/>
    <x v="29"/>
    <d v="2014-12-09T00:00:00"/>
    <s v="Second Class"/>
    <s v="DK-13150"/>
    <s v="David Kendrick"/>
    <x v="1"/>
    <s v="United States"/>
    <s v="Decatur"/>
    <x v="10"/>
    <n v="62521"/>
    <s v="Central"/>
    <s v="TEC-AC-10004659"/>
    <x v="2"/>
    <s v="Accessories"/>
    <s v="Imation Secure+ Hardware Encrypted USB 2.0 Flash Drive; 16GB"/>
    <n v="408.74399999999997"/>
    <n v="7"/>
    <n v="0.2"/>
    <n v="76.639499999999984"/>
  </r>
  <r>
    <n v="183"/>
    <x v="88"/>
    <x v="84"/>
    <d v="2014-11-24T00:00:00"/>
    <s v="Second Class"/>
    <s v="RM-19675"/>
    <s v="Robert Marley"/>
    <x v="2"/>
    <s v="United States"/>
    <s v="Monroe"/>
    <x v="28"/>
    <n v="71203"/>
    <s v="South"/>
    <s v="TEC-PH-10003273"/>
    <x v="2"/>
    <s v="Phones"/>
    <s v="AT&amp;T TR1909W"/>
    <n v="503.96"/>
    <n v="4"/>
    <n v="0"/>
    <n v="131.02960000000002"/>
  </r>
  <r>
    <n v="184"/>
    <x v="88"/>
    <x v="84"/>
    <d v="2014-11-24T00:00:00"/>
    <s v="Second Class"/>
    <s v="RM-19675"/>
    <s v="Robert Marley"/>
    <x v="2"/>
    <s v="United States"/>
    <s v="Monroe"/>
    <x v="28"/>
    <n v="71203"/>
    <s v="South"/>
    <s v="TEC-PH-10004896"/>
    <x v="2"/>
    <s v="Phones"/>
    <s v="Nokia Lumia 521 (T-Mobile)"/>
    <n v="149.94999999999999"/>
    <n v="5"/>
    <n v="0"/>
    <n v="41.986000000000004"/>
  </r>
  <r>
    <n v="185"/>
    <x v="88"/>
    <x v="84"/>
    <d v="2014-11-24T00:00:00"/>
    <s v="Second Class"/>
    <s v="RM-19675"/>
    <s v="Robert Marley"/>
    <x v="2"/>
    <s v="United States"/>
    <s v="Monroe"/>
    <x v="28"/>
    <n v="71203"/>
    <s v="South"/>
    <s v="TEC-AC-10002345"/>
    <x v="2"/>
    <s v="Accessories"/>
    <s v="HP Standard 104 key PS/2 Keyboard"/>
    <n v="29"/>
    <n v="2"/>
    <n v="0"/>
    <n v="7.25"/>
  </r>
  <r>
    <n v="186"/>
    <x v="89"/>
    <x v="85"/>
    <d v="2016-12-02T00:00:00"/>
    <s v="Standard Class"/>
    <s v="SK-19990"/>
    <s v="Sally Knutson"/>
    <x v="0"/>
    <s v="United States"/>
    <s v="Fairfield"/>
    <x v="29"/>
    <n v="6824"/>
    <s v="East"/>
    <s v="OFF-BI-10001890"/>
    <x v="1"/>
    <s v="Binders"/>
    <s v="Avery Poly Binder Pockets"/>
    <n v="7.16"/>
    <n v="2"/>
    <n v="0"/>
    <n v="3.4367999999999999"/>
  </r>
  <r>
    <n v="187"/>
    <x v="90"/>
    <x v="86"/>
    <d v="2014-08-30T00:00:00"/>
    <s v="Standard Class"/>
    <s v="FM-14290"/>
    <s v="Frank Merwin"/>
    <x v="2"/>
    <s v="United States"/>
    <s v="Los Angeles"/>
    <x v="1"/>
    <n v="90032"/>
    <s v="West"/>
    <s v="TEC-AC-10002323"/>
    <x v="2"/>
    <s v="Accessories"/>
    <s v="SanDisk Ultra 32 GB MicroSDHC Class 10 Memory Card"/>
    <n v="176.8"/>
    <n v="8"/>
    <n v="0"/>
    <n v="22.984000000000009"/>
  </r>
  <r>
    <n v="188"/>
    <x v="91"/>
    <x v="87"/>
    <d v="2016-07-22T00:00:00"/>
    <s v="Standard Class"/>
    <s v="AM-10360"/>
    <s v="Alice McCarthy"/>
    <x v="1"/>
    <s v="United States"/>
    <s v="Grand Prairie"/>
    <x v="5"/>
    <n v="75051"/>
    <s v="Central"/>
    <s v="OFF-ST-10001328"/>
    <x v="1"/>
    <s v="Storage"/>
    <s v="Personal Filing Tote with Lid, Black/Gray"/>
    <n v="37.224000000000004"/>
    <n v="3"/>
    <n v="0.2"/>
    <n v="3.7224000000000004"/>
  </r>
  <r>
    <n v="189"/>
    <x v="91"/>
    <x v="87"/>
    <d v="2016-07-22T00:00:00"/>
    <s v="Standard Class"/>
    <s v="AM-10360"/>
    <s v="Alice McCarthy"/>
    <x v="1"/>
    <s v="United States"/>
    <s v="Grand Prairie"/>
    <x v="5"/>
    <n v="75051"/>
    <s v="Central"/>
    <s v="OFF-PA-10001950"/>
    <x v="1"/>
    <s v="Paper"/>
    <s v="Southworth 25% Cotton Antique Laid Paper &amp; Envelopes"/>
    <n v="20.016000000000002"/>
    <n v="3"/>
    <n v="0.2"/>
    <n v="6.2549999999999963"/>
  </r>
  <r>
    <n v="190"/>
    <x v="92"/>
    <x v="88"/>
    <d v="2015-10-14T00:00:00"/>
    <s v="First Class"/>
    <s v="MP-17470"/>
    <s v="Mark Packer"/>
    <x v="2"/>
    <s v="United States"/>
    <s v="New York City"/>
    <x v="15"/>
    <n v="10035"/>
    <s v="East"/>
    <s v="FUR-BO-10002613"/>
    <x v="0"/>
    <s v="Bookcases"/>
    <s v="Atlantic Metals Mobile 4-Shelf Bookcases, Custom Colors"/>
    <n v="899.13600000000008"/>
    <n v="4"/>
    <n v="0.2"/>
    <n v="112.39199999999991"/>
  </r>
  <r>
    <n v="191"/>
    <x v="92"/>
    <x v="88"/>
    <d v="2015-10-14T00:00:00"/>
    <s v="First Class"/>
    <s v="MP-17470"/>
    <s v="Mark Packer"/>
    <x v="2"/>
    <s v="United States"/>
    <s v="New York City"/>
    <x v="15"/>
    <n v="10035"/>
    <s v="East"/>
    <s v="TEC-PH-10001552"/>
    <x v="2"/>
    <s v="Phones"/>
    <s v="I Need's 3d Hello Kitty Hybrid Silicone Case Cover for HTC One X 4g with 3d Hello Kitty Stylus Pen Green/pink"/>
    <n v="71.760000000000005"/>
    <n v="6"/>
    <n v="0"/>
    <n v="20.092800000000004"/>
  </r>
  <r>
    <n v="192"/>
    <x v="92"/>
    <x v="88"/>
    <d v="2015-10-14T00:00:00"/>
    <s v="First Class"/>
    <s v="MP-17470"/>
    <s v="Mark Packer"/>
    <x v="2"/>
    <s v="United States"/>
    <s v="New York City"/>
    <x v="15"/>
    <n v="10035"/>
    <s v="East"/>
    <s v="OFF-PA-10000061"/>
    <x v="1"/>
    <s v="Paper"/>
    <s v="Xerox 205"/>
    <n v="51.84"/>
    <n v="8"/>
    <n v="0"/>
    <n v="24.883200000000002"/>
  </r>
  <r>
    <n v="193"/>
    <x v="92"/>
    <x v="88"/>
    <d v="2015-10-14T00:00:00"/>
    <s v="First Class"/>
    <s v="MP-17470"/>
    <s v="Mark Packer"/>
    <x v="2"/>
    <s v="United States"/>
    <s v="New York City"/>
    <x v="15"/>
    <n v="10035"/>
    <s v="East"/>
    <s v="FUR-BO-10002545"/>
    <x v="0"/>
    <s v="Bookcases"/>
    <s v="Atlantic Metals Mobile 3-Shelf Bookcases, Custom Colors"/>
    <n v="626.35200000000009"/>
    <n v="3"/>
    <n v="0.2"/>
    <n v="46.976400000000012"/>
  </r>
  <r>
    <n v="194"/>
    <x v="92"/>
    <x v="88"/>
    <d v="2015-10-14T00:00:00"/>
    <s v="First Class"/>
    <s v="MP-17470"/>
    <s v="Mark Packer"/>
    <x v="2"/>
    <s v="United States"/>
    <s v="New York City"/>
    <x v="15"/>
    <n v="10035"/>
    <s v="East"/>
    <s v="OFF-AR-10003514"/>
    <x v="1"/>
    <s v="Art"/>
    <s v="4009 Highlighters by Sanford"/>
    <n v="19.899999999999999"/>
    <n v="5"/>
    <n v="0"/>
    <n v="6.5669999999999984"/>
  </r>
  <r>
    <n v="195"/>
    <x v="93"/>
    <x v="89"/>
    <d v="2015-11-06T00:00:00"/>
    <s v="Standard Class"/>
    <s v="MZ-17515"/>
    <s v="Mary Zewe"/>
    <x v="1"/>
    <s v="United States"/>
    <s v="Redlands"/>
    <x v="1"/>
    <n v="92374"/>
    <s v="West"/>
    <s v="OFF-EN-10001509"/>
    <x v="1"/>
    <s v="Envelopes"/>
    <s v="Poly String Tie Envelopes"/>
    <n v="14.280000000000001"/>
    <n v="7"/>
    <n v="0"/>
    <n v="6.7115999999999989"/>
  </r>
  <r>
    <n v="196"/>
    <x v="94"/>
    <x v="90"/>
    <d v="2014-03-25T00:00:00"/>
    <s v="Standard Class"/>
    <s v="CB-12025"/>
    <s v="Cassandra Brandow"/>
    <x v="0"/>
    <s v="United States"/>
    <s v="Hamilton"/>
    <x v="24"/>
    <n v="45011"/>
    <s v="East"/>
    <s v="OFF-AR-10004685"/>
    <x v="1"/>
    <s v="Art"/>
    <s v="Binney &amp; Smith Crayola Metallic Colored Pencils, 8-Color Set"/>
    <n v="7.4080000000000004"/>
    <n v="2"/>
    <n v="0.2"/>
    <n v="1.2037999999999995"/>
  </r>
  <r>
    <n v="197"/>
    <x v="94"/>
    <x v="90"/>
    <d v="2014-03-25T00:00:00"/>
    <s v="Standard Class"/>
    <s v="CB-12025"/>
    <s v="Cassandra Brandow"/>
    <x v="0"/>
    <s v="United States"/>
    <s v="Hamilton"/>
    <x v="24"/>
    <n v="45011"/>
    <s v="East"/>
    <s v="OFF-AR-10004027"/>
    <x v="1"/>
    <s v="Art"/>
    <s v="Binney &amp; Smith inkTank Erasable Desk Highlighter, Chisel Tip, Yellow, 12/Box"/>
    <n v="6.048"/>
    <n v="3"/>
    <n v="0.2"/>
    <n v="1.5876000000000006"/>
  </r>
  <r>
    <n v="198"/>
    <x v="95"/>
    <x v="44"/>
    <d v="2017-11-13T00:00:00"/>
    <s v="Standard Class"/>
    <s v="VM-21685"/>
    <s v="Valerie Mitchum"/>
    <x v="2"/>
    <s v="United States"/>
    <s v="Westfield"/>
    <x v="30"/>
    <n v="7090"/>
    <s v="East"/>
    <s v="OFF-ST-10001414"/>
    <x v="1"/>
    <s v="Storage"/>
    <s v="Decoflex Hanging Personal Folder File"/>
    <n v="46.26"/>
    <n v="3"/>
    <n v="0"/>
    <n v="12.0276"/>
  </r>
  <r>
    <n v="199"/>
    <x v="96"/>
    <x v="91"/>
    <d v="2017-07-13T00:00:00"/>
    <s v="Standard Class"/>
    <s v="FH-14365"/>
    <s v="Fred Hopkins"/>
    <x v="1"/>
    <s v="United States"/>
    <s v="Philadelphia"/>
    <x v="9"/>
    <n v="19120"/>
    <s v="East"/>
    <s v="OFF-BI-10000343"/>
    <x v="1"/>
    <s v="Binders"/>
    <s v="Pressboard Covers with Storage Hooks, 9 1/2&quot; x 11&quot;, Light Blue"/>
    <n v="2.9460000000000006"/>
    <n v="2"/>
    <n v="0.7"/>
    <n v="-2.2585999999999995"/>
  </r>
  <r>
    <n v="200"/>
    <x v="96"/>
    <x v="91"/>
    <d v="2017-07-13T00:00:00"/>
    <s v="Standard Class"/>
    <s v="FH-14365"/>
    <s v="Fred Hopkins"/>
    <x v="1"/>
    <s v="United States"/>
    <s v="Philadelphia"/>
    <x v="9"/>
    <n v="19120"/>
    <s v="East"/>
    <s v="OFF-PA-10002749"/>
    <x v="1"/>
    <s v="Paper"/>
    <s v="Wirebound Message Books, 5-1/2 x 4 Forms, 2 or 4 Forms per Page"/>
    <n v="16.056000000000001"/>
    <n v="3"/>
    <n v="0.2"/>
    <n v="5.8203000000000005"/>
  </r>
  <r>
    <n v="201"/>
    <x v="97"/>
    <x v="92"/>
    <d v="2017-06-29T00:00:00"/>
    <s v="Standard Class"/>
    <s v="MB-17305"/>
    <s v="Maria Bertelson"/>
    <x v="0"/>
    <s v="United States"/>
    <s v="Akron"/>
    <x v="24"/>
    <n v="44312"/>
    <s v="East"/>
    <s v="OFF-PA-10002666"/>
    <x v="1"/>
    <s v="Paper"/>
    <s v="Southworth 25% Cotton Linen-Finish Paper &amp; Envelopes"/>
    <n v="21.744000000000003"/>
    <n v="3"/>
    <n v="0.2"/>
    <n v="6.794999999999999"/>
  </r>
  <r>
    <n v="202"/>
    <x v="98"/>
    <x v="93"/>
    <d v="2014-08-05T00:00:00"/>
    <s v="First Class"/>
    <s v="BS-11755"/>
    <s v="Bruce Stewart"/>
    <x v="0"/>
    <s v="United States"/>
    <s v="Denver"/>
    <x v="22"/>
    <n v="80219"/>
    <s v="West"/>
    <s v="FUR-TA-10004289"/>
    <x v="0"/>
    <s v="Tables"/>
    <s v="BoxOffice By Design Rectangular and Half-Moon Meeting Room Tables"/>
    <n v="218.75"/>
    <n v="2"/>
    <n v="0.5"/>
    <n v="-161.875"/>
  </r>
  <r>
    <n v="203"/>
    <x v="98"/>
    <x v="93"/>
    <d v="2014-08-05T00:00:00"/>
    <s v="First Class"/>
    <s v="BS-11755"/>
    <s v="Bruce Stewart"/>
    <x v="0"/>
    <s v="United States"/>
    <s v="Denver"/>
    <x v="22"/>
    <n v="80219"/>
    <s v="West"/>
    <s v="OFF-AP-10003622"/>
    <x v="1"/>
    <s v="Appliances"/>
    <s v="Bravo II Megaboss 12-Amp Hard Body Upright, Replacement Belts, 2 Belts per Pack"/>
    <n v="2.6"/>
    <n v="1"/>
    <n v="0.2"/>
    <n v="0.29249999999999987"/>
  </r>
  <r>
    <n v="204"/>
    <x v="99"/>
    <x v="94"/>
    <d v="2017-12-21T00:00:00"/>
    <s v="Second Class"/>
    <s v="LC-17140"/>
    <s v="Logan Currie"/>
    <x v="0"/>
    <s v="United States"/>
    <s v="Dallas"/>
    <x v="5"/>
    <n v="75220"/>
    <s v="Central"/>
    <s v="OFF-AP-10003217"/>
    <x v="1"/>
    <s v="Appliances"/>
    <s v="Eureka Sanitaire  Commercial Upright"/>
    <n v="66.283999999999992"/>
    <n v="2"/>
    <n v="0.8"/>
    <n v="-178.96680000000001"/>
  </r>
  <r>
    <n v="205"/>
    <x v="100"/>
    <x v="95"/>
    <d v="2017-06-07T00:00:00"/>
    <s v="Standard Class"/>
    <s v="HK-14890"/>
    <s v="Heather Kirkland"/>
    <x v="1"/>
    <s v="United States"/>
    <s v="Franklin"/>
    <x v="18"/>
    <n v="37064"/>
    <s v="South"/>
    <s v="FUR-FU-10002960"/>
    <x v="0"/>
    <s v="Furnishings"/>
    <s v="Eldon 200 Class Desk Accessories, Burgundy"/>
    <n v="35.168000000000006"/>
    <n v="7"/>
    <n v="0.2"/>
    <n v="9.6712000000000025"/>
  </r>
  <r>
    <n v="206"/>
    <x v="101"/>
    <x v="34"/>
    <d v="2017-12-14T00:00:00"/>
    <s v="Standard Class"/>
    <s v="LE-16810"/>
    <s v="Laurel Elliston"/>
    <x v="0"/>
    <s v="United States"/>
    <s v="Whittier"/>
    <x v="1"/>
    <n v="90604"/>
    <s v="West"/>
    <s v="TEC-PH-10001918"/>
    <x v="2"/>
    <s v="Phones"/>
    <s v="Nortel Business Series Terminal T7208 Digital phone"/>
    <n v="444.76800000000003"/>
    <n v="4"/>
    <n v="0.2"/>
    <n v="44.476800000000026"/>
  </r>
  <r>
    <n v="207"/>
    <x v="102"/>
    <x v="96"/>
    <d v="2017-12-07T00:00:00"/>
    <s v="Standard Class"/>
    <s v="JH-15985"/>
    <s v="Joseph Holt"/>
    <x v="0"/>
    <s v="United States"/>
    <s v="Saginaw"/>
    <x v="12"/>
    <n v="48601"/>
    <s v="Central"/>
    <s v="OFF-ST-10000642"/>
    <x v="1"/>
    <s v="Storage"/>
    <s v="Tennsco Lockers, Gray"/>
    <n v="83.92"/>
    <n v="4"/>
    <n v="0"/>
    <n v="5.8743999999999943"/>
  </r>
  <r>
    <n v="208"/>
    <x v="102"/>
    <x v="96"/>
    <d v="2017-12-07T00:00:00"/>
    <s v="Standard Class"/>
    <s v="JH-15985"/>
    <s v="Joseph Holt"/>
    <x v="0"/>
    <s v="United States"/>
    <s v="Saginaw"/>
    <x v="12"/>
    <n v="48601"/>
    <s v="Central"/>
    <s v="TEC-PH-10001700"/>
    <x v="2"/>
    <s v="Phones"/>
    <s v="Panasonic KX-TG6844B Expandable Digital Cordless Telephone"/>
    <n v="131.97999999999999"/>
    <n v="2"/>
    <n v="0"/>
    <n v="35.634600000000006"/>
  </r>
  <r>
    <n v="209"/>
    <x v="102"/>
    <x v="96"/>
    <d v="2017-12-07T00:00:00"/>
    <s v="Standard Class"/>
    <s v="JH-15985"/>
    <s v="Joseph Holt"/>
    <x v="0"/>
    <s v="United States"/>
    <s v="Saginaw"/>
    <x v="12"/>
    <n v="48601"/>
    <s v="Central"/>
    <s v="OFF-BI-10003274"/>
    <x v="1"/>
    <s v="Binders"/>
    <s v="Avery Durable Slant Ring Binders, No Labels"/>
    <n v="15.92"/>
    <n v="4"/>
    <n v="0"/>
    <n v="7.4824000000000002"/>
  </r>
  <r>
    <n v="210"/>
    <x v="102"/>
    <x v="96"/>
    <d v="2017-12-07T00:00:00"/>
    <s v="Standard Class"/>
    <s v="JH-15985"/>
    <s v="Joseph Holt"/>
    <x v="0"/>
    <s v="United States"/>
    <s v="Saginaw"/>
    <x v="12"/>
    <n v="48601"/>
    <s v="Central"/>
    <s v="OFF-FA-10000134"/>
    <x v="1"/>
    <s v="Fasteners"/>
    <s v="Advantus Push Pins, Aluminum Head"/>
    <n v="52.29"/>
    <n v="9"/>
    <n v="0"/>
    <n v="16.209899999999998"/>
  </r>
  <r>
    <n v="211"/>
    <x v="102"/>
    <x v="96"/>
    <d v="2017-12-07T00:00:00"/>
    <s v="Standard Class"/>
    <s v="JH-15985"/>
    <s v="Joseph Holt"/>
    <x v="0"/>
    <s v="United States"/>
    <s v="Saginaw"/>
    <x v="12"/>
    <n v="48601"/>
    <s v="Central"/>
    <s v="OFF-ST-10001522"/>
    <x v="1"/>
    <s v="Storage"/>
    <s v="Gould Plastics 18-Pocket Panel Bin, 34w x 5-1/4d x 20-1/2h"/>
    <n v="91.99"/>
    <n v="1"/>
    <n v="0"/>
    <n v="3.6795999999999935"/>
  </r>
  <r>
    <n v="212"/>
    <x v="103"/>
    <x v="97"/>
    <d v="2015-02-13T00:00:00"/>
    <s v="Second Class"/>
    <s v="MS-17980"/>
    <s v="Michael Stewart"/>
    <x v="1"/>
    <s v="United States"/>
    <s v="Dallas"/>
    <x v="5"/>
    <n v="75220"/>
    <s v="Central"/>
    <s v="TEC-AC-10001266"/>
    <x v="2"/>
    <s v="Accessories"/>
    <s v="Memorex Micro Travel Drive 8 GB"/>
    <n v="20.8"/>
    <n v="2"/>
    <n v="0.2"/>
    <n v="6.4999999999999991"/>
  </r>
  <r>
    <n v="213"/>
    <x v="104"/>
    <x v="98"/>
    <d v="2015-01-09T00:00:00"/>
    <s v="Standard Class"/>
    <s v="VW-21775"/>
    <s v="Victoria Wilson"/>
    <x v="1"/>
    <s v="United States"/>
    <s v="Medina"/>
    <x v="24"/>
    <n v="44256"/>
    <s v="East"/>
    <s v="OFF-LA-10004544"/>
    <x v="1"/>
    <s v="Labels"/>
    <s v="Avery 505"/>
    <n v="23.680000000000003"/>
    <n v="2"/>
    <n v="0.2"/>
    <n v="8.879999999999999"/>
  </r>
  <r>
    <n v="214"/>
    <x v="104"/>
    <x v="98"/>
    <d v="2015-01-09T00:00:00"/>
    <s v="Standard Class"/>
    <s v="VW-21775"/>
    <s v="Victoria Wilson"/>
    <x v="1"/>
    <s v="United States"/>
    <s v="Medina"/>
    <x v="24"/>
    <n v="44256"/>
    <s v="East"/>
    <s v="FUR-BO-10004695"/>
    <x v="0"/>
    <s v="Bookcases"/>
    <s v="O'Sullivan 2-Door Barrister Bookcase in Odessa Pine"/>
    <n v="452.45"/>
    <n v="5"/>
    <n v="0.5"/>
    <n v="-244.32300000000006"/>
  </r>
  <r>
    <n v="215"/>
    <x v="104"/>
    <x v="98"/>
    <d v="2015-01-09T00:00:00"/>
    <s v="Standard Class"/>
    <s v="VW-21775"/>
    <s v="Victoria Wilson"/>
    <x v="1"/>
    <s v="United States"/>
    <s v="Medina"/>
    <x v="24"/>
    <n v="44256"/>
    <s v="East"/>
    <s v="TEC-PH-10002844"/>
    <x v="2"/>
    <s v="Phones"/>
    <s v="Speck Products Candyshell Flip Case"/>
    <n v="62.981999999999999"/>
    <n v="3"/>
    <n v="0.4"/>
    <n v="-14.695800000000006"/>
  </r>
  <r>
    <n v="216"/>
    <x v="104"/>
    <x v="98"/>
    <d v="2015-01-09T00:00:00"/>
    <s v="Standard Class"/>
    <s v="VW-21775"/>
    <s v="Victoria Wilson"/>
    <x v="1"/>
    <s v="United States"/>
    <s v="Medina"/>
    <x v="24"/>
    <n v="44256"/>
    <s v="East"/>
    <s v="TEC-MA-10000864"/>
    <x v="2"/>
    <s v="Machines"/>
    <s v="Cisco 9971 IP Video Phone Charcoal"/>
    <n v="1188.0000000000002"/>
    <n v="9"/>
    <n v="0.7"/>
    <n v="-950.40000000000009"/>
  </r>
  <r>
    <n v="217"/>
    <x v="104"/>
    <x v="98"/>
    <d v="2015-01-09T00:00:00"/>
    <s v="Standard Class"/>
    <s v="VW-21775"/>
    <s v="Victoria Wilson"/>
    <x v="1"/>
    <s v="United States"/>
    <s v="Medina"/>
    <x v="24"/>
    <n v="44256"/>
    <s v="East"/>
    <s v="TEC-AC-10000109"/>
    <x v="2"/>
    <s v="Accessories"/>
    <s v="Sony Micro Vault Click 16 GB USB 2.0 Flash Drive"/>
    <n v="89.584000000000003"/>
    <n v="2"/>
    <n v="0.2"/>
    <n v="4.4792000000000058"/>
  </r>
  <r>
    <n v="218"/>
    <x v="105"/>
    <x v="99"/>
    <d v="2016-11-01T00:00:00"/>
    <s v="Standard Class"/>
    <s v="JH-15910"/>
    <s v="Jonathan Howell"/>
    <x v="0"/>
    <s v="United States"/>
    <s v="Los Angeles"/>
    <x v="1"/>
    <n v="90032"/>
    <s v="West"/>
    <s v="OFF-ST-10001328"/>
    <x v="1"/>
    <s v="Storage"/>
    <s v="Personal Filing Tote with Lid, Black/Gray"/>
    <n v="93.06"/>
    <n v="6"/>
    <n v="0"/>
    <n v="26.056800000000003"/>
  </r>
  <r>
    <n v="219"/>
    <x v="105"/>
    <x v="99"/>
    <d v="2016-11-01T00:00:00"/>
    <s v="Standard Class"/>
    <s v="JH-15910"/>
    <s v="Jonathan Howell"/>
    <x v="0"/>
    <s v="United States"/>
    <s v="Los Angeles"/>
    <x v="1"/>
    <n v="90032"/>
    <s v="West"/>
    <s v="TEC-PH-10002563"/>
    <x v="2"/>
    <s v="Phones"/>
    <s v="Adtran 1202752G1"/>
    <n v="302.37599999999998"/>
    <n v="3"/>
    <n v="0.2"/>
    <n v="22.678200000000018"/>
  </r>
  <r>
    <n v="220"/>
    <x v="106"/>
    <x v="100"/>
    <d v="2015-12-27T00:00:00"/>
    <s v="First Class"/>
    <s v="JB-15925"/>
    <s v="Joni Blumstein"/>
    <x v="0"/>
    <s v="United States"/>
    <s v="Dublin"/>
    <x v="24"/>
    <n v="43017"/>
    <s v="East"/>
    <s v="OFF-FA-10000585"/>
    <x v="1"/>
    <s v="Fasteners"/>
    <s v="OIC Bulk Pack Metal Binder Clips"/>
    <n v="5.5840000000000005"/>
    <n v="2"/>
    <n v="0.2"/>
    <n v="1.8147999999999997"/>
  </r>
  <r>
    <n v="221"/>
    <x v="106"/>
    <x v="100"/>
    <d v="2015-12-27T00:00:00"/>
    <s v="First Class"/>
    <s v="JB-15925"/>
    <s v="Joni Blumstein"/>
    <x v="0"/>
    <s v="United States"/>
    <s v="Dublin"/>
    <x v="24"/>
    <n v="43017"/>
    <s v="East"/>
    <s v="OFF-PA-10004000"/>
    <x v="1"/>
    <s v="Paper"/>
    <s v="While You Were Out Pads, 50 per Pad, 4 x 5 1/4, Green Cycle"/>
    <n v="22.704000000000004"/>
    <n v="6"/>
    <n v="0.2"/>
    <n v="8.2302"/>
  </r>
  <r>
    <n v="222"/>
    <x v="106"/>
    <x v="100"/>
    <d v="2015-12-27T00:00:00"/>
    <s v="First Class"/>
    <s v="JB-15925"/>
    <s v="Joni Blumstein"/>
    <x v="0"/>
    <s v="United States"/>
    <s v="Dublin"/>
    <x v="24"/>
    <n v="43017"/>
    <s v="East"/>
    <s v="OFF-BI-10002852"/>
    <x v="1"/>
    <s v="Binders"/>
    <s v="Ibico Standard Transparent Covers"/>
    <n v="19.776000000000003"/>
    <n v="4"/>
    <n v="0.7"/>
    <n v="-13.843199999999996"/>
  </r>
  <r>
    <n v="223"/>
    <x v="106"/>
    <x v="100"/>
    <d v="2015-12-27T00:00:00"/>
    <s v="First Class"/>
    <s v="JB-15925"/>
    <s v="Joni Blumstein"/>
    <x v="0"/>
    <s v="United States"/>
    <s v="Dublin"/>
    <x v="24"/>
    <n v="43017"/>
    <s v="East"/>
    <s v="FUR-FU-10000087"/>
    <x v="0"/>
    <s v="Furnishings"/>
    <s v="Executive Impressions 14&quot; Two-Color Numerals Wall Clock"/>
    <n v="72.703999999999994"/>
    <n v="4"/>
    <n v="0.2"/>
    <n v="19.084800000000005"/>
  </r>
  <r>
    <n v="224"/>
    <x v="106"/>
    <x v="100"/>
    <d v="2015-12-27T00:00:00"/>
    <s v="First Class"/>
    <s v="JB-15925"/>
    <s v="Joni Blumstein"/>
    <x v="0"/>
    <s v="United States"/>
    <s v="Dublin"/>
    <x v="24"/>
    <n v="43017"/>
    <s v="East"/>
    <s v="TEC-MA-10001148"/>
    <x v="2"/>
    <s v="Machines"/>
    <s v="Swingline SM12-08 MicroCut Jam Free Shredder"/>
    <n v="479.98800000000006"/>
    <n v="4"/>
    <n v="0.7"/>
    <n v="-383.99040000000002"/>
  </r>
  <r>
    <n v="225"/>
    <x v="106"/>
    <x v="100"/>
    <d v="2015-12-27T00:00:00"/>
    <s v="First Class"/>
    <s v="JB-15925"/>
    <s v="Joni Blumstein"/>
    <x v="0"/>
    <s v="United States"/>
    <s v="Dublin"/>
    <x v="24"/>
    <n v="43017"/>
    <s v="East"/>
    <s v="OFF-AR-10001958"/>
    <x v="1"/>
    <s v="Art"/>
    <s v="Stanley Bostitch Contemporary Electric Pencil Sharpeners"/>
    <n v="27.168000000000003"/>
    <n v="2"/>
    <n v="0.2"/>
    <n v="2.7168000000000001"/>
  </r>
  <r>
    <n v="226"/>
    <x v="107"/>
    <x v="101"/>
    <d v="2015-08-16T00:00:00"/>
    <s v="Standard Class"/>
    <s v="DS-13180"/>
    <s v="David Smith"/>
    <x v="1"/>
    <s v="United States"/>
    <s v="Detroit"/>
    <x v="12"/>
    <n v="48227"/>
    <s v="Central"/>
    <s v="OFF-AR-10001026"/>
    <x v="1"/>
    <s v="Art"/>
    <s v="Sanford Uni-Blazer View Highlighters, Chisel Tip, Yellow"/>
    <n v="2.2000000000000002"/>
    <n v="1"/>
    <n v="0"/>
    <n v="0.96800000000000019"/>
  </r>
  <r>
    <n v="227"/>
    <x v="107"/>
    <x v="101"/>
    <d v="2015-08-16T00:00:00"/>
    <s v="Standard Class"/>
    <s v="DS-13180"/>
    <s v="David Smith"/>
    <x v="1"/>
    <s v="United States"/>
    <s v="Detroit"/>
    <x v="12"/>
    <n v="48227"/>
    <s v="Central"/>
    <s v="FUR-TA-10003748"/>
    <x v="0"/>
    <s v="Tables"/>
    <s v="Bevis 36 x 72 Conference Tables"/>
    <n v="622.44999999999993"/>
    <n v="5"/>
    <n v="0"/>
    <n v="136.93899999999999"/>
  </r>
  <r>
    <n v="228"/>
    <x v="107"/>
    <x v="101"/>
    <d v="2015-08-16T00:00:00"/>
    <s v="Standard Class"/>
    <s v="DS-13180"/>
    <s v="David Smith"/>
    <x v="1"/>
    <s v="United States"/>
    <s v="Detroit"/>
    <x v="12"/>
    <n v="48227"/>
    <s v="Central"/>
    <s v="OFF-ST-10002485"/>
    <x v="1"/>
    <s v="Storage"/>
    <s v="Rogers Deluxe File Chest"/>
    <n v="21.98"/>
    <n v="1"/>
    <n v="0"/>
    <n v="0.21979999999999933"/>
  </r>
  <r>
    <n v="229"/>
    <x v="108"/>
    <x v="102"/>
    <d v="2015-03-04T00:00:00"/>
    <s v="Standard Class"/>
    <s v="VD-21670"/>
    <s v="Valerie Dominguez"/>
    <x v="0"/>
    <s v="United States"/>
    <s v="Columbia"/>
    <x v="18"/>
    <n v="38401"/>
    <s v="South"/>
    <s v="FUR-CH-10004860"/>
    <x v="0"/>
    <s v="Chairs"/>
    <s v="Global Low Back Tilter Chair"/>
    <n v="161.56800000000001"/>
    <n v="2"/>
    <n v="0.2"/>
    <n v="-28.274400000000021"/>
  </r>
  <r>
    <n v="230"/>
    <x v="108"/>
    <x v="102"/>
    <d v="2015-03-04T00:00:00"/>
    <s v="Standard Class"/>
    <s v="VD-21670"/>
    <s v="Valerie Dominguez"/>
    <x v="0"/>
    <s v="United States"/>
    <s v="Columbia"/>
    <x v="18"/>
    <n v="38401"/>
    <s v="South"/>
    <s v="FUR-CH-10004477"/>
    <x v="0"/>
    <s v="Chairs"/>
    <s v="Global Push Button Manager's Chair, Indigo"/>
    <n v="389.69600000000003"/>
    <n v="8"/>
    <n v="0.2"/>
    <n v="43.840799999999973"/>
  </r>
  <r>
    <n v="231"/>
    <x v="109"/>
    <x v="103"/>
    <d v="2014-09-17T00:00:00"/>
    <s v="Standard Class"/>
    <s v="EA-14035"/>
    <s v="Erin Ashbrook"/>
    <x v="1"/>
    <s v="United States"/>
    <s v="Charlotte"/>
    <x v="3"/>
    <n v="28205"/>
    <s v="South"/>
    <s v="OFF-BI-10001679"/>
    <x v="1"/>
    <s v="Binders"/>
    <s v="GBC Instant Index System for Binding Systems"/>
    <n v="18.648000000000003"/>
    <n v="7"/>
    <n v="0.7"/>
    <n v="-12.431999999999999"/>
  </r>
  <r>
    <n v="232"/>
    <x v="110"/>
    <x v="104"/>
    <d v="2017-04-12T00:00:00"/>
    <s v="Standard Class"/>
    <s v="CS-12400"/>
    <s v="Christopher Schild"/>
    <x v="2"/>
    <s v="United States"/>
    <s v="Tampa"/>
    <x v="2"/>
    <n v="33614"/>
    <s v="South"/>
    <s v="FUR-TA-10001705"/>
    <x v="0"/>
    <s v="Tables"/>
    <s v="Bush Advantage Collection Round Conference Table"/>
    <n v="233.86"/>
    <n v="2"/>
    <n v="0.45"/>
    <n v="-102.04800000000003"/>
  </r>
  <r>
    <n v="233"/>
    <x v="110"/>
    <x v="104"/>
    <d v="2017-04-12T00:00:00"/>
    <s v="Standard Class"/>
    <s v="CS-12400"/>
    <s v="Christopher Schild"/>
    <x v="2"/>
    <s v="United States"/>
    <s v="Tampa"/>
    <x v="2"/>
    <n v="33614"/>
    <s v="South"/>
    <s v="FUR-TA-10003473"/>
    <x v="0"/>
    <s v="Tables"/>
    <s v="Bretford Rectangular Conference Table Tops"/>
    <n v="620.61450000000013"/>
    <n v="3"/>
    <n v="0.45"/>
    <n v="-248.24579999999992"/>
  </r>
  <r>
    <n v="234"/>
    <x v="110"/>
    <x v="104"/>
    <d v="2017-04-12T00:00:00"/>
    <s v="Standard Class"/>
    <s v="CS-12400"/>
    <s v="Christopher Schild"/>
    <x v="2"/>
    <s v="United States"/>
    <s v="Tampa"/>
    <x v="2"/>
    <n v="33614"/>
    <s v="South"/>
    <s v="OFF-BI-10001679"/>
    <x v="1"/>
    <s v="Binders"/>
    <s v="GBC Instant Index System for Binding Systems"/>
    <n v="5.3280000000000012"/>
    <n v="2"/>
    <n v="0.7"/>
    <n v="-3.5519999999999996"/>
  </r>
  <r>
    <n v="235"/>
    <x v="110"/>
    <x v="104"/>
    <d v="2017-04-12T00:00:00"/>
    <s v="Standard Class"/>
    <s v="CS-12400"/>
    <s v="Christopher Schild"/>
    <x v="2"/>
    <s v="United States"/>
    <s v="Tampa"/>
    <x v="2"/>
    <n v="33614"/>
    <s v="South"/>
    <s v="FUR-FU-10004017"/>
    <x v="0"/>
    <s v="Furnishings"/>
    <s v="Tenex Contemporary Contur Chairmats for Low and Medium Pile Carpet, Computer, 39&quot; x 49&quot;"/>
    <n v="258.072"/>
    <n v="3"/>
    <n v="0.2"/>
    <n v="0"/>
  </r>
  <r>
    <n v="236"/>
    <x v="110"/>
    <x v="104"/>
    <d v="2017-04-12T00:00:00"/>
    <s v="Standard Class"/>
    <s v="CS-12400"/>
    <s v="Christopher Schild"/>
    <x v="2"/>
    <s v="United States"/>
    <s v="Tampa"/>
    <x v="2"/>
    <n v="33614"/>
    <s v="South"/>
    <s v="TEC-AC-10003832"/>
    <x v="2"/>
    <s v="Accessories"/>
    <s v="Logitech P710e Mobile Speakerphone"/>
    <n v="617.97600000000011"/>
    <n v="3"/>
    <n v="0.2"/>
    <n v="-7.724700000000098"/>
  </r>
  <r>
    <n v="237"/>
    <x v="111"/>
    <x v="105"/>
    <d v="2017-11-16T00:00:00"/>
    <s v="Standard Class"/>
    <s v="DB-13120"/>
    <s v="David Bremer"/>
    <x v="1"/>
    <s v="United States"/>
    <s v="Santa Clara"/>
    <x v="1"/>
    <n v="95051"/>
    <s v="West"/>
    <s v="OFF-PA-10002479"/>
    <x v="1"/>
    <s v="Paper"/>
    <s v="Xerox 4200 Series MultiUse Premium Copy Paper (20Lb. and 84 Bright)"/>
    <n v="10.56"/>
    <n v="2"/>
    <n v="0"/>
    <n v="4.7519999999999998"/>
  </r>
  <r>
    <n v="238"/>
    <x v="112"/>
    <x v="30"/>
    <d v="2016-06-09T00:00:00"/>
    <s v="Second Class"/>
    <s v="KL-16645"/>
    <s v="Ken Lonsdale"/>
    <x v="0"/>
    <s v="United States"/>
    <s v="Chicago"/>
    <x v="10"/>
    <n v="60610"/>
    <s v="Central"/>
    <s v="OFF-PA-10003349"/>
    <x v="1"/>
    <s v="Paper"/>
    <s v="Xerox 1957"/>
    <n v="25.920000000000005"/>
    <n v="5"/>
    <n v="0.2"/>
    <n v="9.3960000000000008"/>
  </r>
  <r>
    <n v="239"/>
    <x v="112"/>
    <x v="30"/>
    <d v="2016-06-09T00:00:00"/>
    <s v="Second Class"/>
    <s v="KL-16645"/>
    <s v="Ken Lonsdale"/>
    <x v="0"/>
    <s v="United States"/>
    <s v="Chicago"/>
    <x v="10"/>
    <n v="60610"/>
    <s v="Central"/>
    <s v="FUR-FU-10000576"/>
    <x v="0"/>
    <s v="Furnishings"/>
    <s v="Luxo Professional Fluorescent Magnifier Lamp with Clamp-Mount Base"/>
    <n v="419.68000000000006"/>
    <n v="5"/>
    <n v="0.6"/>
    <n v="-356.72799999999995"/>
  </r>
  <r>
    <n v="240"/>
    <x v="112"/>
    <x v="30"/>
    <d v="2016-06-09T00:00:00"/>
    <s v="Second Class"/>
    <s v="KL-16645"/>
    <s v="Ken Lonsdale"/>
    <x v="0"/>
    <s v="United States"/>
    <s v="Chicago"/>
    <x v="10"/>
    <n v="60610"/>
    <s v="Central"/>
    <s v="FUR-FU-10004351"/>
    <x v="0"/>
    <s v="Furnishings"/>
    <s v="Staple-based wall hangings"/>
    <n v="11.688000000000001"/>
    <n v="3"/>
    <n v="0.6"/>
    <n v="-4.6751999999999985"/>
  </r>
  <r>
    <n v="241"/>
    <x v="112"/>
    <x v="30"/>
    <d v="2016-06-09T00:00:00"/>
    <s v="Second Class"/>
    <s v="KL-16645"/>
    <s v="Ken Lonsdale"/>
    <x v="0"/>
    <s v="United States"/>
    <s v="Chicago"/>
    <x v="10"/>
    <n v="60610"/>
    <s v="Central"/>
    <s v="TEC-PH-10000011"/>
    <x v="2"/>
    <s v="Phones"/>
    <s v="PureGear Roll-On Screen Protector"/>
    <n v="31.983999999999998"/>
    <n v="2"/>
    <n v="0.2"/>
    <n v="11.194399999999998"/>
  </r>
  <r>
    <n v="242"/>
    <x v="112"/>
    <x v="30"/>
    <d v="2016-06-09T00:00:00"/>
    <s v="Second Class"/>
    <s v="KL-16645"/>
    <s v="Ken Lonsdale"/>
    <x v="0"/>
    <s v="United States"/>
    <s v="Chicago"/>
    <x v="10"/>
    <n v="60610"/>
    <s v="Central"/>
    <s v="FUR-TA-10002607"/>
    <x v="0"/>
    <s v="Tables"/>
    <s v="KI Conference Tables"/>
    <n v="177.22499999999999"/>
    <n v="5"/>
    <n v="0.5"/>
    <n v="-120.51299999999998"/>
  </r>
  <r>
    <n v="243"/>
    <x v="112"/>
    <x v="30"/>
    <d v="2016-06-09T00:00:00"/>
    <s v="Second Class"/>
    <s v="KL-16645"/>
    <s v="Ken Lonsdale"/>
    <x v="0"/>
    <s v="United States"/>
    <s v="Chicago"/>
    <x v="10"/>
    <n v="60610"/>
    <s v="Central"/>
    <s v="FUR-FU-10002505"/>
    <x v="0"/>
    <s v="Furnishings"/>
    <s v="Eldon 100 Class Desk Accessories"/>
    <n v="4.0440000000000005"/>
    <n v="3"/>
    <n v="0.6"/>
    <n v="-2.8307999999999995"/>
  </r>
  <r>
    <n v="244"/>
    <x v="112"/>
    <x v="30"/>
    <d v="2016-06-09T00:00:00"/>
    <s v="Second Class"/>
    <s v="KL-16645"/>
    <s v="Ken Lonsdale"/>
    <x v="0"/>
    <s v="United States"/>
    <s v="Chicago"/>
    <x v="10"/>
    <n v="60610"/>
    <s v="Central"/>
    <s v="OFF-AR-10004685"/>
    <x v="1"/>
    <s v="Art"/>
    <s v="Binney &amp; Smith Crayola Metallic Colored Pencils, 8-Color Set"/>
    <n v="7.4080000000000004"/>
    <n v="2"/>
    <n v="0.2"/>
    <n v="1.2037999999999995"/>
  </r>
  <r>
    <n v="245"/>
    <x v="113"/>
    <x v="106"/>
    <d v="2014-06-06T00:00:00"/>
    <s v="Second Class"/>
    <s v="DW-13480"/>
    <s v="Dianna Wilson"/>
    <x v="2"/>
    <s v="United States"/>
    <s v="Lakeville"/>
    <x v="11"/>
    <n v="55044"/>
    <s v="Central"/>
    <s v="FUR-CH-10004063"/>
    <x v="0"/>
    <s v="Chairs"/>
    <s v="Global Deluxe High-Back Manager's Chair"/>
    <n v="2001.8600000000001"/>
    <n v="7"/>
    <n v="0"/>
    <n v="580.53939999999989"/>
  </r>
  <r>
    <n v="246"/>
    <x v="113"/>
    <x v="106"/>
    <d v="2014-06-06T00:00:00"/>
    <s v="Second Class"/>
    <s v="DW-13480"/>
    <s v="Dianna Wilson"/>
    <x v="2"/>
    <s v="United States"/>
    <s v="Lakeville"/>
    <x v="11"/>
    <n v="55044"/>
    <s v="Central"/>
    <s v="OFF-ST-10002276"/>
    <x v="1"/>
    <s v="Storage"/>
    <s v="Safco Steel Mobile File Cart"/>
    <n v="166.72"/>
    <n v="2"/>
    <n v="0"/>
    <n v="41.680000000000007"/>
  </r>
  <r>
    <n v="247"/>
    <x v="113"/>
    <x v="106"/>
    <d v="2014-06-06T00:00:00"/>
    <s v="Second Class"/>
    <s v="DW-13480"/>
    <s v="Dianna Wilson"/>
    <x v="2"/>
    <s v="United States"/>
    <s v="Lakeville"/>
    <x v="11"/>
    <n v="55044"/>
    <s v="Central"/>
    <s v="OFF-PA-10004082"/>
    <x v="1"/>
    <s v="Paper"/>
    <s v="Adams Telephone Message Book w/Frequently-Called Numbers Space, 400 Messages per Book"/>
    <n v="47.88"/>
    <n v="6"/>
    <n v="0"/>
    <n v="23.94"/>
  </r>
  <r>
    <n v="248"/>
    <x v="113"/>
    <x v="106"/>
    <d v="2014-06-06T00:00:00"/>
    <s v="Second Class"/>
    <s v="DW-13480"/>
    <s v="Dianna Wilson"/>
    <x v="2"/>
    <s v="United States"/>
    <s v="Lakeville"/>
    <x v="11"/>
    <n v="55044"/>
    <s v="Central"/>
    <s v="OFF-AP-10002945"/>
    <x v="1"/>
    <s v="Appliances"/>
    <s v="Honeywell Enviracaire Portable HEPA Air Cleaner for 17' x 22' Room"/>
    <n v="1503.25"/>
    <n v="5"/>
    <n v="0"/>
    <n v="496.07249999999993"/>
  </r>
  <r>
    <n v="249"/>
    <x v="113"/>
    <x v="106"/>
    <d v="2014-06-06T00:00:00"/>
    <s v="Second Class"/>
    <s v="DW-13480"/>
    <s v="Dianna Wilson"/>
    <x v="2"/>
    <s v="United States"/>
    <s v="Lakeville"/>
    <x v="11"/>
    <n v="55044"/>
    <s v="Central"/>
    <s v="OFF-PA-10000061"/>
    <x v="1"/>
    <s v="Paper"/>
    <s v="Xerox 205"/>
    <n v="25.92"/>
    <n v="4"/>
    <n v="0"/>
    <n v="12.441600000000001"/>
  </r>
  <r>
    <n v="250"/>
    <x v="114"/>
    <x v="107"/>
    <d v="2016-12-15T00:00:00"/>
    <s v="Second Class"/>
    <s v="LH-17155"/>
    <s v="Logan Haushalter"/>
    <x v="0"/>
    <s v="United States"/>
    <s v="San Francisco"/>
    <x v="1"/>
    <n v="94109"/>
    <s v="West"/>
    <s v="FUR-CH-10002965"/>
    <x v="0"/>
    <s v="Chairs"/>
    <s v="Global Leather Highback Executive Chair with Pneumatic Height Adjustment, Black"/>
    <n v="321.56799999999998"/>
    <n v="2"/>
    <n v="0.2"/>
    <n v="28.137200000000007"/>
  </r>
  <r>
    <n v="251"/>
    <x v="115"/>
    <x v="108"/>
    <d v="2016-09-17T00:00:00"/>
    <s v="Standard Class"/>
    <s v="KC-16540"/>
    <s v="Kelly Collister"/>
    <x v="0"/>
    <s v="United States"/>
    <s v="San Diego"/>
    <x v="1"/>
    <n v="92037"/>
    <s v="West"/>
    <s v="OFF-PA-10004569"/>
    <x v="1"/>
    <s v="Paper"/>
    <s v="Wirebound Message Books, Two 4 1/4&quot; x 5&quot; Forms per Page"/>
    <n v="7.61"/>
    <n v="1"/>
    <n v="0"/>
    <n v="3.5766999999999998"/>
  </r>
  <r>
    <n v="252"/>
    <x v="115"/>
    <x v="108"/>
    <d v="2016-09-17T00:00:00"/>
    <s v="Standard Class"/>
    <s v="KC-16540"/>
    <s v="Kelly Collister"/>
    <x v="0"/>
    <s v="United States"/>
    <s v="San Diego"/>
    <x v="1"/>
    <n v="92037"/>
    <s v="West"/>
    <s v="TEC-AC-10003832"/>
    <x v="2"/>
    <s v="Accessories"/>
    <s v="Logitech P710e Mobile Speakerphone"/>
    <n v="3347.37"/>
    <n v="13"/>
    <n v="0"/>
    <n v="636.0002999999997"/>
  </r>
  <r>
    <n v="253"/>
    <x v="116"/>
    <x v="107"/>
    <d v="2016-12-13T00:00:00"/>
    <s v="First Class"/>
    <s v="DL-13315"/>
    <s v="Delfina Latchford"/>
    <x v="0"/>
    <s v="United States"/>
    <s v="New York City"/>
    <x v="15"/>
    <n v="10024"/>
    <s v="East"/>
    <s v="OFF-ST-10001228"/>
    <x v="1"/>
    <s v="Storage"/>
    <s v="Fellowes Personal Hanging Folder Files, Navy"/>
    <n v="80.58"/>
    <n v="6"/>
    <n v="0"/>
    <n v="22.562400000000004"/>
  </r>
  <r>
    <n v="254"/>
    <x v="116"/>
    <x v="107"/>
    <d v="2016-12-13T00:00:00"/>
    <s v="First Class"/>
    <s v="DL-13315"/>
    <s v="Delfina Latchford"/>
    <x v="0"/>
    <s v="United States"/>
    <s v="New York City"/>
    <x v="15"/>
    <n v="10024"/>
    <s v="East"/>
    <s v="OFF-EN-10003296"/>
    <x v="1"/>
    <s v="Envelopes"/>
    <s v="Tyvek Side-Opening Peel &amp; Seel Expanding Envelopes"/>
    <n v="361.92"/>
    <n v="4"/>
    <n v="0"/>
    <n v="162.864"/>
  </r>
  <r>
    <n v="255"/>
    <x v="117"/>
    <x v="109"/>
    <d v="2015-12-04T00:00:00"/>
    <s v="Standard Class"/>
    <s v="DR-12880"/>
    <s v="Dan Reichenbach"/>
    <x v="1"/>
    <s v="United States"/>
    <s v="Chicago"/>
    <x v="10"/>
    <n v="60623"/>
    <s v="Central"/>
    <s v="FUR-FU-10002505"/>
    <x v="0"/>
    <s v="Furnishings"/>
    <s v="Eldon 100 Class Desk Accessories"/>
    <n v="12.132000000000001"/>
    <n v="9"/>
    <n v="0.6"/>
    <n v="-8.4923999999999982"/>
  </r>
  <r>
    <n v="256"/>
    <x v="117"/>
    <x v="109"/>
    <d v="2015-12-04T00:00:00"/>
    <s v="Standard Class"/>
    <s v="DR-12880"/>
    <s v="Dan Reichenbach"/>
    <x v="1"/>
    <s v="United States"/>
    <s v="Chicago"/>
    <x v="10"/>
    <n v="60623"/>
    <s v="Central"/>
    <s v="OFF-ST-10004804"/>
    <x v="1"/>
    <s v="Storage"/>
    <s v="Belkin 19&quot; Vented Equipment Shelf, Black"/>
    <n v="82.367999999999995"/>
    <n v="2"/>
    <n v="0.2"/>
    <n v="-19.562399999999997"/>
  </r>
  <r>
    <n v="257"/>
    <x v="117"/>
    <x v="109"/>
    <d v="2015-12-04T00:00:00"/>
    <s v="Standard Class"/>
    <s v="DR-12880"/>
    <s v="Dan Reichenbach"/>
    <x v="1"/>
    <s v="United States"/>
    <s v="Chicago"/>
    <x v="10"/>
    <n v="60623"/>
    <s v="Central"/>
    <s v="OFF-ST-10001590"/>
    <x v="1"/>
    <s v="Storage"/>
    <s v="Tenex Personal Project File with Scoop Front Design, Black"/>
    <n v="53.92"/>
    <n v="5"/>
    <n v="0.2"/>
    <n v="4.0439999999999969"/>
  </r>
  <r>
    <n v="258"/>
    <x v="117"/>
    <x v="109"/>
    <d v="2015-12-04T00:00:00"/>
    <s v="Standard Class"/>
    <s v="DR-12880"/>
    <s v="Dan Reichenbach"/>
    <x v="1"/>
    <s v="United States"/>
    <s v="Chicago"/>
    <x v="10"/>
    <n v="60623"/>
    <s v="Central"/>
    <s v="TEC-PH-10001580"/>
    <x v="2"/>
    <s v="Phones"/>
    <s v="Logitech Mobile Speakerphone P710e - speaker phone"/>
    <n v="647.904"/>
    <n v="6"/>
    <n v="0.2"/>
    <n v="56.691599999999966"/>
  </r>
  <r>
    <n v="259"/>
    <x v="118"/>
    <x v="96"/>
    <d v="2017-12-03T00:00:00"/>
    <s v="Second Class"/>
    <s v="CC-12670"/>
    <s v="Craig Carreira"/>
    <x v="0"/>
    <s v="United States"/>
    <s v="New York City"/>
    <x v="15"/>
    <n v="10009"/>
    <s v="East"/>
    <s v="TEC-AC-10000290"/>
    <x v="2"/>
    <s v="Accessories"/>
    <s v="Sabrent 4-Port USB 2.0 Hub"/>
    <n v="20.37"/>
    <n v="3"/>
    <n v="0"/>
    <n v="6.9258000000000006"/>
  </r>
  <r>
    <n v="260"/>
    <x v="118"/>
    <x v="96"/>
    <d v="2017-12-03T00:00:00"/>
    <s v="Second Class"/>
    <s v="CC-12670"/>
    <s v="Craig Carreira"/>
    <x v="0"/>
    <s v="United States"/>
    <s v="New York City"/>
    <x v="15"/>
    <n v="10009"/>
    <s v="East"/>
    <s v="OFF-ST-10002790"/>
    <x v="1"/>
    <s v="Storage"/>
    <s v="Safco Industrial Shelving"/>
    <n v="221.54999999999998"/>
    <n v="3"/>
    <n v="0"/>
    <n v="6.6465000000000174"/>
  </r>
  <r>
    <n v="261"/>
    <x v="118"/>
    <x v="96"/>
    <d v="2017-12-03T00:00:00"/>
    <s v="Second Class"/>
    <s v="CC-12670"/>
    <s v="Craig Carreira"/>
    <x v="0"/>
    <s v="United States"/>
    <s v="New York City"/>
    <x v="15"/>
    <n v="10009"/>
    <s v="East"/>
    <s v="OFF-BI-10003460"/>
    <x v="1"/>
    <s v="Binders"/>
    <s v="Acco 3-Hole Punch"/>
    <n v="17.52"/>
    <n v="5"/>
    <n v="0.2"/>
    <n v="6.1319999999999988"/>
  </r>
  <r>
    <n v="262"/>
    <x v="119"/>
    <x v="110"/>
    <d v="2017-06-12T00:00:00"/>
    <s v="Standard Class"/>
    <s v="Dl-13600"/>
    <s v="Dorris liebe"/>
    <x v="1"/>
    <s v="United States"/>
    <s v="Pasadena"/>
    <x v="5"/>
    <n v="77506"/>
    <s v="Central"/>
    <s v="OFF-AP-10002203"/>
    <x v="1"/>
    <s v="Appliances"/>
    <s v="Eureka Disposable Bags for Sanitaire Vibra Groomer I Upright Vac"/>
    <n v="1.6239999999999994"/>
    <n v="2"/>
    <n v="0.8"/>
    <n v="-4.4660000000000002"/>
  </r>
  <r>
    <n v="263"/>
    <x v="120"/>
    <x v="111"/>
    <d v="2014-09-21T00:00:00"/>
    <s v="Second Class"/>
    <s v="SB-20290"/>
    <s v="Sean Braxton"/>
    <x v="1"/>
    <s v="United States"/>
    <s v="Houston"/>
    <x v="5"/>
    <n v="77036"/>
    <s v="Central"/>
    <s v="TEC-MA-10000822"/>
    <x v="2"/>
    <s v="Machines"/>
    <s v="Lexmark MX611dhe Monochrome Laser Printer"/>
    <n v="3059.982"/>
    <n v="3"/>
    <n v="0.4"/>
    <n v="-509.99700000000075"/>
  </r>
  <r>
    <n v="264"/>
    <x v="120"/>
    <x v="111"/>
    <d v="2014-09-21T00:00:00"/>
    <s v="Second Class"/>
    <s v="SB-20290"/>
    <s v="Sean Braxton"/>
    <x v="1"/>
    <s v="United States"/>
    <s v="Houston"/>
    <x v="5"/>
    <n v="77036"/>
    <s v="Central"/>
    <s v="TEC-MA-10003353"/>
    <x v="2"/>
    <s v="Machines"/>
    <s v="Xerox WorkCentre 6505DN Laser Multifunction Printer"/>
    <n v="2519.9579999999996"/>
    <n v="7"/>
    <n v="0.4"/>
    <n v="-251.99579999999992"/>
  </r>
  <r>
    <n v="265"/>
    <x v="121"/>
    <x v="112"/>
    <d v="2016-06-13T00:00:00"/>
    <s v="Standard Class"/>
    <s v="RC-19825"/>
    <s v="Roy Collins"/>
    <x v="0"/>
    <s v="United States"/>
    <s v="Chicago"/>
    <x v="10"/>
    <n v="60610"/>
    <s v="Central"/>
    <s v="TEC-PH-10001433"/>
    <x v="2"/>
    <s v="Phones"/>
    <s v="Cisco Small Business SPA 502G VoIP phone"/>
    <n v="328.22399999999999"/>
    <n v="4"/>
    <n v="0.2"/>
    <n v="28.7196"/>
  </r>
  <r>
    <n v="266"/>
    <x v="122"/>
    <x v="113"/>
    <d v="2015-11-15T00:00:00"/>
    <s v="Standard Class"/>
    <s v="AH-10210"/>
    <s v="Alan Hwang"/>
    <x v="0"/>
    <s v="United States"/>
    <s v="Brentwood"/>
    <x v="1"/>
    <n v="94513"/>
    <s v="West"/>
    <s v="TEC-AC-10004469"/>
    <x v="2"/>
    <s v="Accessories"/>
    <s v="Microsoft Sculpt Comfort Mouse"/>
    <n v="79.900000000000006"/>
    <n v="2"/>
    <n v="0"/>
    <n v="35.156000000000006"/>
  </r>
  <r>
    <n v="267"/>
    <x v="123"/>
    <x v="114"/>
    <d v="2017-06-20T00:00:00"/>
    <s v="Standard Class"/>
    <s v="CB-12535"/>
    <s v="Claudia Bergmann"/>
    <x v="1"/>
    <s v="United States"/>
    <s v="Chapel Hill"/>
    <x v="3"/>
    <n v="27514"/>
    <s v="South"/>
    <s v="OFF-AR-10003602"/>
    <x v="1"/>
    <s v="Art"/>
    <s v="Quartet Omega Colored Chalk, 12/Pack"/>
    <n v="14.015999999999998"/>
    <n v="3"/>
    <n v="0.2"/>
    <n v="4.7303999999999995"/>
  </r>
  <r>
    <n v="268"/>
    <x v="124"/>
    <x v="115"/>
    <d v="2016-01-28T00:00:00"/>
    <s v="Standard Class"/>
    <s v="PG-18895"/>
    <s v="Paul Gonzalez"/>
    <x v="0"/>
    <s v="United States"/>
    <s v="Morristown"/>
    <x v="30"/>
    <n v="7960"/>
    <s v="East"/>
    <s v="OFF-FA-10003472"/>
    <x v="1"/>
    <s v="Fasteners"/>
    <s v="Bagged Rubber Bands"/>
    <n v="7.5600000000000005"/>
    <n v="6"/>
    <n v="0"/>
    <n v="0.3024"/>
  </r>
  <r>
    <n v="269"/>
    <x v="125"/>
    <x v="34"/>
    <d v="2017-12-13T00:00:00"/>
    <s v="Standard Class"/>
    <s v="CA-12310"/>
    <s v="Christine Abelman"/>
    <x v="1"/>
    <s v="United States"/>
    <s v="Cincinnati"/>
    <x v="24"/>
    <n v="45231"/>
    <s v="East"/>
    <s v="OFF-ST-10004180"/>
    <x v="1"/>
    <s v="Storage"/>
    <s v="Safco Commercial Shelving"/>
    <n v="37.207999999999998"/>
    <n v="1"/>
    <n v="0.2"/>
    <n v="-7.4416000000000011"/>
  </r>
  <r>
    <n v="270"/>
    <x v="125"/>
    <x v="34"/>
    <d v="2017-12-13T00:00:00"/>
    <s v="Standard Class"/>
    <s v="CA-12310"/>
    <s v="Christine Abelman"/>
    <x v="1"/>
    <s v="United States"/>
    <s v="Cincinnati"/>
    <x v="24"/>
    <n v="45231"/>
    <s v="East"/>
    <s v="OFF-EN-10004386"/>
    <x v="1"/>
    <s v="Envelopes"/>
    <s v="Recycled Interoffice Envelopes with String and Button Closure, 10 x 13"/>
    <n v="57.576000000000001"/>
    <n v="3"/>
    <n v="0.2"/>
    <n v="21.591000000000001"/>
  </r>
  <r>
    <n v="271"/>
    <x v="126"/>
    <x v="116"/>
    <d v="2018-01-02T00:00:00"/>
    <s v="Second Class"/>
    <s v="KH-16690"/>
    <s v="Kristen Hastings"/>
    <x v="1"/>
    <s v="United States"/>
    <s v="San Francisco"/>
    <x v="1"/>
    <n v="94110"/>
    <s v="West"/>
    <s v="OFF-ST-10003208"/>
    <x v="1"/>
    <s v="Storage"/>
    <s v="Adjustable Depth Letter/Legal Cart"/>
    <n v="725.84"/>
    <n v="4"/>
    <n v="0"/>
    <n v="210.4935999999999"/>
  </r>
  <r>
    <n v="272"/>
    <x v="127"/>
    <x v="117"/>
    <d v="2015-07-31T00:00:00"/>
    <s v="First Class"/>
    <s v="HA-14920"/>
    <s v="Helen Andreada"/>
    <x v="0"/>
    <s v="United States"/>
    <s v="San Francisco"/>
    <x v="1"/>
    <n v="94109"/>
    <s v="West"/>
    <s v="TEC-AC-10003628"/>
    <x v="2"/>
    <s v="Accessories"/>
    <s v="Logitech 910-002974 M325 Wireless Mouse for Web Scrolling"/>
    <n v="209.92999999999998"/>
    <n v="7"/>
    <n v="0"/>
    <n v="92.369200000000021"/>
  </r>
  <r>
    <n v="273"/>
    <x v="127"/>
    <x v="117"/>
    <d v="2015-07-31T00:00:00"/>
    <s v="First Class"/>
    <s v="HA-14920"/>
    <s v="Helen Andreada"/>
    <x v="0"/>
    <s v="United States"/>
    <s v="San Francisco"/>
    <x v="1"/>
    <n v="94109"/>
    <s v="West"/>
    <s v="FUR-FU-10003274"/>
    <x v="0"/>
    <s v="Furnishings"/>
    <s v="Regeneration Desk Collection"/>
    <n v="5.28"/>
    <n v="3"/>
    <n v="0"/>
    <n v="2.3232000000000004"/>
  </r>
  <r>
    <n v="274"/>
    <x v="127"/>
    <x v="117"/>
    <d v="2015-07-31T00:00:00"/>
    <s v="First Class"/>
    <s v="HA-14920"/>
    <s v="Helen Andreada"/>
    <x v="0"/>
    <s v="United States"/>
    <s v="San Francisco"/>
    <x v="1"/>
    <n v="94109"/>
    <s v="West"/>
    <s v="OFF-BI-10002557"/>
    <x v="1"/>
    <s v="Binders"/>
    <s v="Presstex Flexible Ring Binders"/>
    <n v="10.92"/>
    <n v="3"/>
    <n v="0.2"/>
    <n v="4.0949999999999989"/>
  </r>
  <r>
    <n v="275"/>
    <x v="128"/>
    <x v="118"/>
    <d v="2017-09-17T00:00:00"/>
    <s v="First Class"/>
    <s v="BB-10990"/>
    <s v="Barry Blumstein"/>
    <x v="1"/>
    <s v="United States"/>
    <s v="Inglewood"/>
    <x v="1"/>
    <n v="90301"/>
    <s v="West"/>
    <s v="OFF-PA-10002615"/>
    <x v="1"/>
    <s v="Paper"/>
    <s v="Ampad Gold Fibre Wirebound Steno Books, 6&quot; x 9&quot;, Gregg Ruled"/>
    <n v="8.82"/>
    <n v="2"/>
    <n v="0"/>
    <n v="4.0571999999999999"/>
  </r>
  <r>
    <n v="276"/>
    <x v="128"/>
    <x v="118"/>
    <d v="2017-09-17T00:00:00"/>
    <s v="First Class"/>
    <s v="BB-10990"/>
    <s v="Barry Blumstein"/>
    <x v="1"/>
    <s v="United States"/>
    <s v="Inglewood"/>
    <x v="1"/>
    <n v="90301"/>
    <s v="West"/>
    <s v="OFF-AR-10001427"/>
    <x v="1"/>
    <s v="Art"/>
    <s v="Newell 330"/>
    <n v="5.98"/>
    <n v="1"/>
    <n v="0"/>
    <n v="1.5548000000000002"/>
  </r>
  <r>
    <n v="277"/>
    <x v="129"/>
    <x v="119"/>
    <d v="2017-10-17T00:00:00"/>
    <s v="Standard Class"/>
    <s v="AG-10495"/>
    <s v="Andrew Gjertsen"/>
    <x v="1"/>
    <s v="United States"/>
    <s v="Philadelphia"/>
    <x v="9"/>
    <n v="19140"/>
    <s v="East"/>
    <s v="OFF-PA-10000673"/>
    <x v="1"/>
    <s v="Paper"/>
    <s v="Post-it “Important Message” Note Pad, Neon Colors, 50 Sheets/Pad"/>
    <n v="11.648000000000001"/>
    <n v="2"/>
    <n v="0.2"/>
    <n v="4.0768000000000004"/>
  </r>
  <r>
    <n v="278"/>
    <x v="129"/>
    <x v="119"/>
    <d v="2017-10-17T00:00:00"/>
    <s v="Standard Class"/>
    <s v="AG-10495"/>
    <s v="Andrew Gjertsen"/>
    <x v="1"/>
    <s v="United States"/>
    <s v="Philadelphia"/>
    <x v="9"/>
    <n v="19140"/>
    <s v="East"/>
    <s v="OFF-PA-10004470"/>
    <x v="1"/>
    <s v="Paper"/>
    <s v="Adams Write n' Stick Phone Message Book, 11&quot; X 5 1/4&quot;, 200 Messages"/>
    <n v="18.175999999999998"/>
    <n v="4"/>
    <n v="0.2"/>
    <n v="5.9071999999999987"/>
  </r>
  <r>
    <n v="279"/>
    <x v="129"/>
    <x v="119"/>
    <d v="2017-10-17T00:00:00"/>
    <s v="Standard Class"/>
    <s v="AG-10495"/>
    <s v="Andrew Gjertsen"/>
    <x v="1"/>
    <s v="United States"/>
    <s v="Philadelphia"/>
    <x v="9"/>
    <n v="19140"/>
    <s v="East"/>
    <s v="OFF-ST-10000876"/>
    <x v="1"/>
    <s v="Storage"/>
    <s v="Eldon Simplefile Box Office"/>
    <n v="59.712000000000003"/>
    <n v="6"/>
    <n v="0.2"/>
    <n v="5.9711999999999996"/>
  </r>
  <r>
    <n v="280"/>
    <x v="129"/>
    <x v="119"/>
    <d v="2017-10-17T00:00:00"/>
    <s v="Standard Class"/>
    <s v="AG-10495"/>
    <s v="Andrew Gjertsen"/>
    <x v="1"/>
    <s v="United States"/>
    <s v="Philadelphia"/>
    <x v="9"/>
    <n v="19140"/>
    <s v="East"/>
    <s v="OFF-LA-10002043"/>
    <x v="1"/>
    <s v="Labels"/>
    <s v="Avery 489"/>
    <n v="24.839999999999996"/>
    <n v="3"/>
    <n v="0.2"/>
    <n v="8.6940000000000008"/>
  </r>
  <r>
    <n v="281"/>
    <x v="130"/>
    <x v="120"/>
    <d v="2015-09-28T00:00:00"/>
    <s v="Second Class"/>
    <s v="SC-20725"/>
    <s v="Steven Cartwright"/>
    <x v="0"/>
    <s v="United States"/>
    <s v="Houston"/>
    <x v="5"/>
    <n v="77070"/>
    <s v="Central"/>
    <s v="OFF-BI-10004967"/>
    <x v="1"/>
    <s v="Binders"/>
    <s v="Round Ring Binders"/>
    <n v="2.0799999999999996"/>
    <n v="5"/>
    <n v="0.8"/>
    <n v="-3.4320000000000004"/>
  </r>
  <r>
    <n v="282"/>
    <x v="130"/>
    <x v="120"/>
    <d v="2015-09-28T00:00:00"/>
    <s v="Second Class"/>
    <s v="SC-20725"/>
    <s v="Steven Cartwright"/>
    <x v="0"/>
    <s v="United States"/>
    <s v="Houston"/>
    <x v="5"/>
    <n v="77070"/>
    <s v="Central"/>
    <s v="TEC-PH-10001760"/>
    <x v="2"/>
    <s v="Phones"/>
    <s v="Bose SoundLink Bluetooth Speaker"/>
    <n v="1114.4000000000001"/>
    <n v="7"/>
    <n v="0.2"/>
    <n v="376.11"/>
  </r>
  <r>
    <n v="283"/>
    <x v="131"/>
    <x v="121"/>
    <d v="2015-11-06T00:00:00"/>
    <s v="Standard Class"/>
    <s v="JO-15280"/>
    <s v="Jas O'Carroll"/>
    <x v="0"/>
    <s v="United States"/>
    <s v="Los Angeles"/>
    <x v="1"/>
    <n v="90004"/>
    <s v="West"/>
    <s v="FUR-TA-10002903"/>
    <x v="0"/>
    <s v="Tables"/>
    <s v="Bevis Round Bullnose 29&quot; High Table Top"/>
    <n v="1038.8399999999999"/>
    <n v="5"/>
    <n v="0.2"/>
    <n v="51.942000000000007"/>
  </r>
  <r>
    <n v="284"/>
    <x v="132"/>
    <x v="120"/>
    <d v="2015-10-02T00:00:00"/>
    <s v="Standard Class"/>
    <s v="TB-21520"/>
    <s v="Tracy Blumstein"/>
    <x v="0"/>
    <s v="United States"/>
    <s v="Portland"/>
    <x v="21"/>
    <n v="97206"/>
    <s v="West"/>
    <s v="OFF-PA-10000474"/>
    <x v="1"/>
    <s v="Paper"/>
    <s v="Easy-staple paper"/>
    <n v="141.76"/>
    <n v="5"/>
    <n v="0.2"/>
    <n v="47.843999999999994"/>
  </r>
  <r>
    <n v="285"/>
    <x v="132"/>
    <x v="120"/>
    <d v="2015-10-02T00:00:00"/>
    <s v="Standard Class"/>
    <s v="TB-21520"/>
    <s v="Tracy Blumstein"/>
    <x v="0"/>
    <s v="United States"/>
    <s v="Portland"/>
    <x v="21"/>
    <n v="97206"/>
    <s v="West"/>
    <s v="TEC-AC-10001956"/>
    <x v="2"/>
    <s v="Accessories"/>
    <s v="Microsoft Arc Touch Mouse"/>
    <n v="239.80000000000004"/>
    <n v="5"/>
    <n v="0.2"/>
    <n v="47.959999999999987"/>
  </r>
  <r>
    <n v="286"/>
    <x v="132"/>
    <x v="120"/>
    <d v="2015-10-02T00:00:00"/>
    <s v="Standard Class"/>
    <s v="TB-21520"/>
    <s v="Tracy Blumstein"/>
    <x v="0"/>
    <s v="United States"/>
    <s v="Portland"/>
    <x v="21"/>
    <n v="97206"/>
    <s v="West"/>
    <s v="OFF-PA-10004100"/>
    <x v="1"/>
    <s v="Paper"/>
    <s v="Xerox 216"/>
    <n v="31.104000000000006"/>
    <n v="6"/>
    <n v="0.2"/>
    <n v="10.8864"/>
  </r>
  <r>
    <n v="287"/>
    <x v="133"/>
    <x v="122"/>
    <d v="2016-12-20T00:00:00"/>
    <s v="Second Class"/>
    <s v="AH-10195"/>
    <s v="Alan Haines"/>
    <x v="1"/>
    <s v="United States"/>
    <s v="Tamarac"/>
    <x v="2"/>
    <n v="33319"/>
    <s v="South"/>
    <s v="OFF-BI-10000778"/>
    <x v="1"/>
    <s v="Binders"/>
    <s v="GBC VeloBinder Electric Binding Machine"/>
    <n v="254.05800000000002"/>
    <n v="7"/>
    <n v="0.7"/>
    <n v="-169.3719999999999"/>
  </r>
  <r>
    <n v="288"/>
    <x v="133"/>
    <x v="122"/>
    <d v="2016-12-20T00:00:00"/>
    <s v="Second Class"/>
    <s v="AH-10195"/>
    <s v="Alan Haines"/>
    <x v="1"/>
    <s v="United States"/>
    <s v="Tamarac"/>
    <x v="2"/>
    <n v="33319"/>
    <s v="South"/>
    <s v="OFF-AP-10002684"/>
    <x v="1"/>
    <s v="Appliances"/>
    <s v="Acco 7-Outlet Masterpiece Power Center, Wihtout Fax/Phone Line Protection"/>
    <n v="194.52800000000002"/>
    <n v="2"/>
    <n v="0.2"/>
    <n v="24.315999999999974"/>
  </r>
  <r>
    <n v="289"/>
    <x v="133"/>
    <x v="122"/>
    <d v="2016-12-20T00:00:00"/>
    <s v="Second Class"/>
    <s v="AH-10195"/>
    <s v="Alan Haines"/>
    <x v="1"/>
    <s v="United States"/>
    <s v="Tamarac"/>
    <x v="2"/>
    <n v="33319"/>
    <s v="South"/>
    <s v="OFF-SU-10000646"/>
    <x v="1"/>
    <s v="Supplies"/>
    <s v="Premier Automatic Letter Opener"/>
    <n v="961.48000000000013"/>
    <n v="5"/>
    <n v="0.2"/>
    <n v="-204.31449999999995"/>
  </r>
  <r>
    <n v="290"/>
    <x v="134"/>
    <x v="73"/>
    <d v="2016-11-24T00:00:00"/>
    <s v="Second Class"/>
    <s v="NZ-18565"/>
    <s v="Nick Zandusky"/>
    <x v="2"/>
    <s v="United States"/>
    <s v="Columbus"/>
    <x v="24"/>
    <n v="43229"/>
    <s v="East"/>
    <s v="OFF-FA-10002983"/>
    <x v="1"/>
    <s v="Fasteners"/>
    <s v="Advantus SlideClip Paper Clips"/>
    <n v="19.096"/>
    <n v="7"/>
    <n v="0.2"/>
    <n v="6.6835999999999993"/>
  </r>
  <r>
    <n v="291"/>
    <x v="134"/>
    <x v="73"/>
    <d v="2016-11-24T00:00:00"/>
    <s v="Second Class"/>
    <s v="NZ-18565"/>
    <s v="Nick Zandusky"/>
    <x v="2"/>
    <s v="United States"/>
    <s v="Columbus"/>
    <x v="24"/>
    <n v="43229"/>
    <s v="East"/>
    <s v="OFF-LA-10004689"/>
    <x v="1"/>
    <s v="Labels"/>
    <s v="Avery 512"/>
    <n v="18.496000000000002"/>
    <n v="8"/>
    <n v="0.2"/>
    <n v="6.2423999999999999"/>
  </r>
  <r>
    <n v="292"/>
    <x v="134"/>
    <x v="73"/>
    <d v="2016-11-24T00:00:00"/>
    <s v="Second Class"/>
    <s v="NZ-18565"/>
    <s v="Nick Zandusky"/>
    <x v="2"/>
    <s v="United States"/>
    <s v="Columbus"/>
    <x v="24"/>
    <n v="43229"/>
    <s v="East"/>
    <s v="TEC-AC-10002001"/>
    <x v="2"/>
    <s v="Accessories"/>
    <s v="Logitech Wireless Gaming Headset G930"/>
    <n v="255.98400000000004"/>
    <n v="2"/>
    <n v="0.2"/>
    <n v="54.396600000000007"/>
  </r>
  <r>
    <n v="293"/>
    <x v="134"/>
    <x v="73"/>
    <d v="2016-11-24T00:00:00"/>
    <s v="Second Class"/>
    <s v="NZ-18565"/>
    <s v="Nick Zandusky"/>
    <x v="2"/>
    <s v="United States"/>
    <s v="Columbus"/>
    <x v="24"/>
    <n v="43229"/>
    <s v="East"/>
    <s v="FUR-BO-10004709"/>
    <x v="0"/>
    <s v="Bookcases"/>
    <s v="Bush Westfield Collection Bookcases, Medium Cherry Finish"/>
    <n v="86.97"/>
    <n v="3"/>
    <n v="0.5"/>
    <n v="-48.703199999999995"/>
  </r>
  <r>
    <n v="294"/>
    <x v="135"/>
    <x v="58"/>
    <d v="2014-12-28T00:00:00"/>
    <s v="First Class"/>
    <s v="KL-16555"/>
    <s v="Kelly Lampkin"/>
    <x v="1"/>
    <s v="United States"/>
    <s v="Colorado Springs"/>
    <x v="22"/>
    <n v="80906"/>
    <s v="West"/>
    <s v="FUR-FU-10004091"/>
    <x v="0"/>
    <s v="Furnishings"/>
    <s v="Howard Miller 13&quot; Diameter Goldtone Round Wall Clock"/>
    <n v="300.416"/>
    <n v="8"/>
    <n v="0.2"/>
    <n v="78.859200000000001"/>
  </r>
  <r>
    <n v="295"/>
    <x v="135"/>
    <x v="58"/>
    <d v="2014-12-28T00:00:00"/>
    <s v="First Class"/>
    <s v="KL-16555"/>
    <s v="Kelly Lampkin"/>
    <x v="1"/>
    <s v="United States"/>
    <s v="Colorado Springs"/>
    <x v="22"/>
    <n v="80906"/>
    <s v="West"/>
    <s v="FUR-CH-10001891"/>
    <x v="0"/>
    <s v="Chairs"/>
    <s v="Global Deluxe Office Fabric Chairs"/>
    <n v="230.35200000000003"/>
    <n v="3"/>
    <n v="0.2"/>
    <n v="20.155800000000013"/>
  </r>
  <r>
    <n v="296"/>
    <x v="135"/>
    <x v="58"/>
    <d v="2014-12-28T00:00:00"/>
    <s v="First Class"/>
    <s v="KL-16555"/>
    <s v="Kelly Lampkin"/>
    <x v="1"/>
    <s v="United States"/>
    <s v="Colorado Springs"/>
    <x v="22"/>
    <n v="80906"/>
    <s v="West"/>
    <s v="FUR-FU-10002918"/>
    <x v="0"/>
    <s v="Furnishings"/>
    <s v="Eldon ClusterMat Chair Mat with Cordless Antistatic Protection"/>
    <n v="218.35200000000003"/>
    <n v="3"/>
    <n v="0.2"/>
    <n v="-24.564599999999999"/>
  </r>
  <r>
    <n v="297"/>
    <x v="135"/>
    <x v="58"/>
    <d v="2014-12-28T00:00:00"/>
    <s v="First Class"/>
    <s v="KL-16555"/>
    <s v="Kelly Lampkin"/>
    <x v="1"/>
    <s v="United States"/>
    <s v="Colorado Springs"/>
    <x v="22"/>
    <n v="80906"/>
    <s v="West"/>
    <s v="OFF-BI-10004593"/>
    <x v="1"/>
    <s v="Binders"/>
    <s v="Ibico Laser Imprintable Binding System Covers"/>
    <n v="78.600000000000009"/>
    <n v="5"/>
    <n v="0.7"/>
    <n v="-62.88000000000001"/>
  </r>
  <r>
    <n v="298"/>
    <x v="135"/>
    <x v="58"/>
    <d v="2014-12-28T00:00:00"/>
    <s v="First Class"/>
    <s v="KL-16555"/>
    <s v="Kelly Lampkin"/>
    <x v="1"/>
    <s v="United States"/>
    <s v="Colorado Springs"/>
    <x v="22"/>
    <n v="80906"/>
    <s v="West"/>
    <s v="OFF-FA-10004854"/>
    <x v="1"/>
    <s v="Fasteners"/>
    <s v="Vinyl Coated Wire Paper Clips in Organizer Box, 800/Box"/>
    <n v="27.552000000000003"/>
    <n v="3"/>
    <n v="0.2"/>
    <n v="9.2987999999999964"/>
  </r>
  <r>
    <n v="299"/>
    <x v="136"/>
    <x v="99"/>
    <d v="2016-11-03T00:00:00"/>
    <s v="Standard Class"/>
    <s v="JD-15895"/>
    <s v="Jonathan Doherty"/>
    <x v="1"/>
    <s v="United States"/>
    <s v="Belleville"/>
    <x v="30"/>
    <n v="7109"/>
    <s v="East"/>
    <s v="OFF-PA-10002105"/>
    <x v="1"/>
    <s v="Paper"/>
    <s v="Xerox 223"/>
    <n v="32.400000000000006"/>
    <n v="5"/>
    <n v="0"/>
    <n v="15.552000000000001"/>
  </r>
  <r>
    <n v="300"/>
    <x v="136"/>
    <x v="99"/>
    <d v="2016-11-03T00:00:00"/>
    <s v="Standard Class"/>
    <s v="JD-15895"/>
    <s v="Jonathan Doherty"/>
    <x v="1"/>
    <s v="United States"/>
    <s v="Belleville"/>
    <x v="30"/>
    <n v="7109"/>
    <s v="East"/>
    <s v="OFF-ST-10002756"/>
    <x v="1"/>
    <s v="Storage"/>
    <s v="Tennsco Stur-D-Stor Boltless Shelving, 5 Shelves, 24&quot; Deep, Sand"/>
    <n v="1082.48"/>
    <n v="8"/>
    <n v="0"/>
    <n v="10.824800000000096"/>
  </r>
  <r>
    <n v="301"/>
    <x v="136"/>
    <x v="99"/>
    <d v="2016-11-03T00:00:00"/>
    <s v="Standard Class"/>
    <s v="JD-15895"/>
    <s v="Jonathan Doherty"/>
    <x v="1"/>
    <s v="United States"/>
    <s v="Belleville"/>
    <x v="30"/>
    <n v="7109"/>
    <s v="East"/>
    <s v="OFF-PA-10004243"/>
    <x v="1"/>
    <s v="Paper"/>
    <s v="Xerox 1939"/>
    <n v="56.91"/>
    <n v="3"/>
    <n v="0"/>
    <n v="27.316799999999997"/>
  </r>
  <r>
    <n v="302"/>
    <x v="136"/>
    <x v="99"/>
    <d v="2016-11-03T00:00:00"/>
    <s v="Standard Class"/>
    <s v="JD-15895"/>
    <s v="Jonathan Doherty"/>
    <x v="1"/>
    <s v="United States"/>
    <s v="Belleville"/>
    <x v="30"/>
    <n v="7109"/>
    <s v="East"/>
    <s v="FUR-FU-10001861"/>
    <x v="0"/>
    <s v="Furnishings"/>
    <s v="Floodlight Indoor Halogen Bulbs, 1 Bulb per Pack, 60 Watts"/>
    <n v="77.599999999999994"/>
    <n v="4"/>
    <n v="0"/>
    <n v="38.023999999999994"/>
  </r>
  <r>
    <n v="303"/>
    <x v="136"/>
    <x v="99"/>
    <d v="2016-11-03T00:00:00"/>
    <s v="Standard Class"/>
    <s v="JD-15895"/>
    <s v="Jonathan Doherty"/>
    <x v="1"/>
    <s v="United States"/>
    <s v="Belleville"/>
    <x v="30"/>
    <n v="7109"/>
    <s v="East"/>
    <s v="OFF-BI-10002706"/>
    <x v="1"/>
    <s v="Binders"/>
    <s v="Avery Premier Heavy-Duty Binder with Round Locking Rings"/>
    <n v="14.28"/>
    <n v="1"/>
    <n v="0"/>
    <n v="6.5687999999999995"/>
  </r>
  <r>
    <n v="304"/>
    <x v="137"/>
    <x v="123"/>
    <d v="2017-11-23T00:00:00"/>
    <s v="Standard Class"/>
    <s v="JH-15910"/>
    <s v="Jonathan Howell"/>
    <x v="0"/>
    <s v="United States"/>
    <s v="Chicago"/>
    <x v="10"/>
    <n v="60623"/>
    <s v="Central"/>
    <s v="FUR-TA-10002533"/>
    <x v="0"/>
    <s v="Tables"/>
    <s v="BPI Conference Tables"/>
    <n v="219.07500000000002"/>
    <n v="3"/>
    <n v="0.5"/>
    <n v="-131.44500000000005"/>
  </r>
  <r>
    <n v="305"/>
    <x v="138"/>
    <x v="124"/>
    <d v="2015-05-09T00:00:00"/>
    <s v="Second Class"/>
    <s v="AS-10225"/>
    <s v="Alan Schoenberger"/>
    <x v="1"/>
    <s v="United States"/>
    <s v="New York City"/>
    <x v="15"/>
    <n v="10024"/>
    <s v="East"/>
    <s v="FUR-FU-10002671"/>
    <x v="0"/>
    <s v="Furnishings"/>
    <s v="Electrix 20W Halogen Replacement Bulb for Zoom-In Desk Lamp"/>
    <n v="26.8"/>
    <n v="2"/>
    <n v="0"/>
    <n v="12.863999999999999"/>
  </r>
  <r>
    <n v="306"/>
    <x v="139"/>
    <x v="125"/>
    <d v="2015-01-04T00:00:00"/>
    <s v="Standard Class"/>
    <s v="KB-16600"/>
    <s v="Ken Brennan"/>
    <x v="1"/>
    <s v="United States"/>
    <s v="Taylor"/>
    <x v="12"/>
    <n v="48180"/>
    <s v="Central"/>
    <s v="OFF-AR-10003651"/>
    <x v="1"/>
    <s v="Art"/>
    <s v="Newell 350"/>
    <n v="9.84"/>
    <n v="3"/>
    <n v="0"/>
    <n v="2.8535999999999988"/>
  </r>
  <r>
    <n v="307"/>
    <x v="140"/>
    <x v="106"/>
    <d v="2014-06-06T00:00:00"/>
    <s v="Standard Class"/>
    <s v="CR-12625"/>
    <s v="Corey Roper"/>
    <x v="2"/>
    <s v="United States"/>
    <s v="Lakewood"/>
    <x v="30"/>
    <n v="8701"/>
    <s v="East"/>
    <s v="OFF-BI-10001072"/>
    <x v="1"/>
    <s v="Binders"/>
    <s v="GBC Clear Cover, 8-1/2 x 11, unpunched, 25 covers per pack"/>
    <n v="45.480000000000004"/>
    <n v="3"/>
    <n v="0"/>
    <n v="20.9208"/>
  </r>
  <r>
    <n v="308"/>
    <x v="140"/>
    <x v="106"/>
    <d v="2014-06-06T00:00:00"/>
    <s v="Standard Class"/>
    <s v="CR-12625"/>
    <s v="Corey Roper"/>
    <x v="2"/>
    <s v="United States"/>
    <s v="Lakewood"/>
    <x v="30"/>
    <n v="8701"/>
    <s v="East"/>
    <s v="OFF-AR-10002135"/>
    <x v="1"/>
    <s v="Art"/>
    <s v="Boston Heavy-Duty Trimline Electric Pencil Sharpeners"/>
    <n v="289.20000000000005"/>
    <n v="6"/>
    <n v="0"/>
    <n v="83.867999999999967"/>
  </r>
  <r>
    <n v="309"/>
    <x v="141"/>
    <x v="4"/>
    <d v="2017-04-17T00:00:00"/>
    <s v="First Class"/>
    <s v="SH-20395"/>
    <s v="Shahid Hopkins"/>
    <x v="0"/>
    <s v="United States"/>
    <s v="Arlington"/>
    <x v="17"/>
    <n v="22204"/>
    <s v="South"/>
    <s v="OFF-AR-10002804"/>
    <x v="1"/>
    <s v="Art"/>
    <s v="Faber Castell Col-Erase Pencils"/>
    <n v="4.8899999999999997"/>
    <n v="1"/>
    <n v="0"/>
    <n v="2.0049000000000001"/>
  </r>
  <r>
    <n v="310"/>
    <x v="142"/>
    <x v="126"/>
    <d v="2016-09-14T00:00:00"/>
    <s v="Second Class"/>
    <s v="BP-11185"/>
    <s v="Ben Peterman"/>
    <x v="1"/>
    <s v="United States"/>
    <s v="Arvada"/>
    <x v="22"/>
    <n v="80004"/>
    <s v="West"/>
    <s v="FUR-FU-10001918"/>
    <x v="0"/>
    <s v="Furnishings"/>
    <s v="C-Line Cubicle Keepers Polyproplyene Holder With Velcro Backings"/>
    <n v="15.136000000000003"/>
    <n v="4"/>
    <n v="0.2"/>
    <n v="3.5948000000000011"/>
  </r>
  <r>
    <n v="311"/>
    <x v="142"/>
    <x v="126"/>
    <d v="2016-09-14T00:00:00"/>
    <s v="Second Class"/>
    <s v="BP-11185"/>
    <s v="Ben Peterman"/>
    <x v="1"/>
    <s v="United States"/>
    <s v="Arvada"/>
    <x v="22"/>
    <n v="80004"/>
    <s v="West"/>
    <s v="FUR-CH-10004086"/>
    <x v="0"/>
    <s v="Chairs"/>
    <s v="Hon 4070 Series Pagoda Armless Upholstered Stacking Chairs"/>
    <n v="466.76800000000003"/>
    <n v="2"/>
    <n v="0.2"/>
    <n v="52.511399999999981"/>
  </r>
  <r>
    <n v="312"/>
    <x v="142"/>
    <x v="126"/>
    <d v="2016-09-14T00:00:00"/>
    <s v="Second Class"/>
    <s v="BP-11185"/>
    <s v="Ben Peterman"/>
    <x v="1"/>
    <s v="United States"/>
    <s v="Arvada"/>
    <x v="22"/>
    <n v="80004"/>
    <s v="West"/>
    <s v="FUR-FU-10001756"/>
    <x v="0"/>
    <s v="Furnishings"/>
    <s v="Eldon Expressions Desk Accessory, Wood Photo Frame, Mahogany"/>
    <n v="15.231999999999999"/>
    <n v="1"/>
    <n v="0.2"/>
    <n v="1.7135999999999978"/>
  </r>
  <r>
    <n v="313"/>
    <x v="142"/>
    <x v="126"/>
    <d v="2016-09-14T00:00:00"/>
    <s v="Second Class"/>
    <s v="BP-11185"/>
    <s v="Ben Peterman"/>
    <x v="1"/>
    <s v="United States"/>
    <s v="Arvada"/>
    <x v="22"/>
    <n v="80004"/>
    <s v="West"/>
    <s v="OFF-LA-10000634"/>
    <x v="1"/>
    <s v="Labels"/>
    <s v="Avery 509"/>
    <n v="6.2640000000000002"/>
    <n v="3"/>
    <n v="0.2"/>
    <n v="2.0358000000000001"/>
  </r>
  <r>
    <n v="314"/>
    <x v="143"/>
    <x v="127"/>
    <d v="2014-10-03T00:00:00"/>
    <s v="Standard Class"/>
    <s v="TS-21205"/>
    <s v="Thomas Seio"/>
    <x v="1"/>
    <s v="United States"/>
    <s v="Hackensack"/>
    <x v="30"/>
    <n v="7601"/>
    <s v="East"/>
    <s v="FUR-FU-10001588"/>
    <x v="0"/>
    <s v="Furnishings"/>
    <s v="Deflect-o SuperTray Unbreakable Stackable Tray, Letter, Black"/>
    <n v="87.539999999999992"/>
    <n v="3"/>
    <n v="0"/>
    <n v="37.642200000000003"/>
  </r>
  <r>
    <n v="315"/>
    <x v="144"/>
    <x v="128"/>
    <d v="2014-08-16T00:00:00"/>
    <s v="Standard Class"/>
    <s v="AG-10525"/>
    <s v="Andy Gerbode"/>
    <x v="1"/>
    <s v="United States"/>
    <s v="Saint Petersburg"/>
    <x v="2"/>
    <n v="33710"/>
    <s v="South"/>
    <s v="TEC-PH-10002398"/>
    <x v="2"/>
    <s v="Phones"/>
    <s v="AT&amp;T 1070 Corded Phone"/>
    <n v="178.38400000000001"/>
    <n v="2"/>
    <n v="0.2"/>
    <n v="22.297999999999973"/>
  </r>
  <r>
    <n v="316"/>
    <x v="144"/>
    <x v="128"/>
    <d v="2014-08-16T00:00:00"/>
    <s v="Standard Class"/>
    <s v="AG-10525"/>
    <s v="Andy Gerbode"/>
    <x v="1"/>
    <s v="United States"/>
    <s v="Saint Petersburg"/>
    <x v="2"/>
    <n v="33710"/>
    <s v="South"/>
    <s v="OFF-PA-10001937"/>
    <x v="1"/>
    <s v="Paper"/>
    <s v="Xerox 21"/>
    <n v="15.552000000000003"/>
    <n v="3"/>
    <n v="0.2"/>
    <n v="5.4432"/>
  </r>
  <r>
    <n v="317"/>
    <x v="145"/>
    <x v="129"/>
    <d v="2014-12-30T00:00:00"/>
    <s v="First Class"/>
    <s v="SP-20860"/>
    <s v="Sung Pak"/>
    <x v="1"/>
    <s v="United States"/>
    <s v="Philadelphia"/>
    <x v="9"/>
    <n v="19143"/>
    <s v="East"/>
    <s v="OFF-AR-10003373"/>
    <x v="1"/>
    <s v="Art"/>
    <s v="Boston School Pro Electric Pencil Sharpener, 1670"/>
    <n v="99.13600000000001"/>
    <n v="4"/>
    <n v="0.2"/>
    <n v="8.674399999999995"/>
  </r>
  <r>
    <n v="318"/>
    <x v="146"/>
    <x v="130"/>
    <d v="2014-11-09T00:00:00"/>
    <s v="Standard Class"/>
    <s v="NM-18445"/>
    <s v="Nathan Mautz"/>
    <x v="2"/>
    <s v="United States"/>
    <s v="New York City"/>
    <x v="15"/>
    <n v="10024"/>
    <s v="East"/>
    <s v="FUR-CH-10002602"/>
    <x v="0"/>
    <s v="Chairs"/>
    <s v="DMI Arturo Collection Mission-style Design Wood Chair"/>
    <n v="135.88200000000001"/>
    <n v="1"/>
    <n v="0.1"/>
    <n v="24.156800000000004"/>
  </r>
  <r>
    <n v="319"/>
    <x v="146"/>
    <x v="130"/>
    <d v="2014-11-09T00:00:00"/>
    <s v="Standard Class"/>
    <s v="NM-18445"/>
    <s v="Nathan Mautz"/>
    <x v="2"/>
    <s v="United States"/>
    <s v="New York City"/>
    <x v="15"/>
    <n v="10024"/>
    <s v="East"/>
    <s v="TEC-MA-10002927"/>
    <x v="2"/>
    <s v="Machines"/>
    <s v="Canon imageCLASS MF7460 Monochrome Digital Laser Multifunction Copier"/>
    <n v="3991.98"/>
    <n v="2"/>
    <n v="0"/>
    <n v="1995.99"/>
  </r>
  <r>
    <n v="320"/>
    <x v="146"/>
    <x v="130"/>
    <d v="2014-11-09T00:00:00"/>
    <s v="Standard Class"/>
    <s v="NM-18445"/>
    <s v="Nathan Mautz"/>
    <x v="2"/>
    <s v="United States"/>
    <s v="New York City"/>
    <x v="15"/>
    <n v="10024"/>
    <s v="East"/>
    <s v="TEC-PH-10004093"/>
    <x v="2"/>
    <s v="Phones"/>
    <s v="Panasonic Kx-TS550"/>
    <n v="275.94"/>
    <n v="6"/>
    <n v="0"/>
    <n v="80.022599999999997"/>
  </r>
  <r>
    <n v="321"/>
    <x v="146"/>
    <x v="130"/>
    <d v="2014-11-09T00:00:00"/>
    <s v="Standard Class"/>
    <s v="NM-18445"/>
    <s v="Nathan Mautz"/>
    <x v="2"/>
    <s v="United States"/>
    <s v="New York City"/>
    <x v="15"/>
    <n v="10024"/>
    <s v="East"/>
    <s v="TEC-AC-10000892"/>
    <x v="2"/>
    <s v="Accessories"/>
    <s v="NETGEAR N750 Dual Band Wi-Fi Gigabit Router"/>
    <n v="360"/>
    <n v="4"/>
    <n v="0"/>
    <n v="129.6"/>
  </r>
  <r>
    <n v="322"/>
    <x v="146"/>
    <x v="130"/>
    <d v="2014-11-09T00:00:00"/>
    <s v="Standard Class"/>
    <s v="NM-18445"/>
    <s v="Nathan Mautz"/>
    <x v="2"/>
    <s v="United States"/>
    <s v="New York City"/>
    <x v="15"/>
    <n v="10024"/>
    <s v="East"/>
    <s v="OFF-ST-10002974"/>
    <x v="1"/>
    <s v="Storage"/>
    <s v="Trav-L-File Heavy-Duty Shuttle II, Black"/>
    <n v="43.57"/>
    <n v="1"/>
    <n v="0"/>
    <n v="13.070999999999998"/>
  </r>
  <r>
    <n v="323"/>
    <x v="147"/>
    <x v="111"/>
    <d v="2014-09-24T00:00:00"/>
    <s v="Standard Class"/>
    <s v="FA-14230"/>
    <s v="Frank Atkinson"/>
    <x v="1"/>
    <s v="United States"/>
    <s v="Long Beach"/>
    <x v="1"/>
    <n v="90805"/>
    <s v="West"/>
    <s v="OFF-FA-10000624"/>
    <x v="1"/>
    <s v="Fasteners"/>
    <s v="OIC Binder Clips"/>
    <n v="7.16"/>
    <n v="2"/>
    <n v="0"/>
    <n v="3.58"/>
  </r>
  <r>
    <n v="324"/>
    <x v="148"/>
    <x v="131"/>
    <d v="2016-04-27T00:00:00"/>
    <s v="Standard Class"/>
    <s v="GK-14620"/>
    <s v="Grace Kelly"/>
    <x v="1"/>
    <s v="United States"/>
    <s v="Hesperia"/>
    <x v="1"/>
    <n v="92345"/>
    <s v="West"/>
    <s v="OFF-BI-10004593"/>
    <x v="1"/>
    <s v="Binders"/>
    <s v="Ibico Laser Imprintable Binding System Covers"/>
    <n v="251.52"/>
    <n v="6"/>
    <n v="0.2"/>
    <n v="81.744"/>
  </r>
  <r>
    <n v="325"/>
    <x v="148"/>
    <x v="131"/>
    <d v="2016-04-27T00:00:00"/>
    <s v="Standard Class"/>
    <s v="GK-14620"/>
    <s v="Grace Kelly"/>
    <x v="1"/>
    <s v="United States"/>
    <s v="Hesperia"/>
    <x v="1"/>
    <n v="92345"/>
    <s v="West"/>
    <s v="TEC-AC-10001908"/>
    <x v="2"/>
    <s v="Accessories"/>
    <s v="Logitech Wireless Headset h800"/>
    <n v="99.99"/>
    <n v="1"/>
    <n v="0"/>
    <n v="34.996499999999997"/>
  </r>
  <r>
    <n v="326"/>
    <x v="149"/>
    <x v="132"/>
    <d v="2017-11-05T00:00:00"/>
    <s v="Second Class"/>
    <s v="DJ-13510"/>
    <s v="Don Jones"/>
    <x v="1"/>
    <s v="United States"/>
    <s v="Murfreesboro"/>
    <x v="18"/>
    <n v="37130"/>
    <s v="South"/>
    <s v="FUR-FU-10001967"/>
    <x v="0"/>
    <s v="Furnishings"/>
    <s v="Telescoping Adjustable Floor Lamp"/>
    <n v="15.991999999999999"/>
    <n v="1"/>
    <n v="0.2"/>
    <n v="0.99949999999999894"/>
  </r>
  <r>
    <n v="327"/>
    <x v="150"/>
    <x v="133"/>
    <d v="2016-09-01T00:00:00"/>
    <s v="First Class"/>
    <s v="PO-18850"/>
    <s v="Patrick O'Brill"/>
    <x v="0"/>
    <s v="United States"/>
    <s v="Philadelphia"/>
    <x v="9"/>
    <n v="19143"/>
    <s v="East"/>
    <s v="TEC-PH-10003645"/>
    <x v="2"/>
    <s v="Phones"/>
    <s v="Aastra 57i VoIP phone"/>
    <n v="290.89800000000002"/>
    <n v="3"/>
    <n v="0.4"/>
    <n v="-67.876199999999997"/>
  </r>
  <r>
    <n v="328"/>
    <x v="150"/>
    <x v="133"/>
    <d v="2016-09-01T00:00:00"/>
    <s v="First Class"/>
    <s v="PO-18850"/>
    <s v="Patrick O'Brill"/>
    <x v="0"/>
    <s v="United States"/>
    <s v="Philadelphia"/>
    <x v="9"/>
    <n v="19143"/>
    <s v="East"/>
    <s v="OFF-ST-10000675"/>
    <x v="1"/>
    <s v="Storage"/>
    <s v="File Shuttle II and Handi-File, Black"/>
    <n v="54.224000000000004"/>
    <n v="2"/>
    <n v="0.2"/>
    <n v="3.3889999999999993"/>
  </r>
  <r>
    <n v="329"/>
    <x v="150"/>
    <x v="133"/>
    <d v="2016-09-01T00:00:00"/>
    <s v="First Class"/>
    <s v="PO-18850"/>
    <s v="Patrick O'Brill"/>
    <x v="0"/>
    <s v="United States"/>
    <s v="Philadelphia"/>
    <x v="9"/>
    <n v="19143"/>
    <s v="East"/>
    <s v="FUR-CH-10003312"/>
    <x v="0"/>
    <s v="Chairs"/>
    <s v="Hon 2090 “Pillow Soft” Series Mid Back Swivel/Tilt Chairs"/>
    <n v="786.74400000000003"/>
    <n v="4"/>
    <n v="0.3"/>
    <n v="-258.50160000000011"/>
  </r>
  <r>
    <n v="330"/>
    <x v="150"/>
    <x v="133"/>
    <d v="2016-09-01T00:00:00"/>
    <s v="First Class"/>
    <s v="PO-18850"/>
    <s v="Patrick O'Brill"/>
    <x v="0"/>
    <s v="United States"/>
    <s v="Philadelphia"/>
    <x v="9"/>
    <n v="19143"/>
    <s v="East"/>
    <s v="OFF-LA-10001074"/>
    <x v="1"/>
    <s v="Labels"/>
    <s v="Round Specialty Laser Printer Labels"/>
    <n v="100.24000000000001"/>
    <n v="10"/>
    <n v="0.2"/>
    <n v="33.830999999999989"/>
  </r>
  <r>
    <n v="331"/>
    <x v="150"/>
    <x v="133"/>
    <d v="2016-09-01T00:00:00"/>
    <s v="First Class"/>
    <s v="PO-18850"/>
    <s v="Patrick O'Brill"/>
    <x v="0"/>
    <s v="United States"/>
    <s v="Philadelphia"/>
    <x v="9"/>
    <n v="19143"/>
    <s v="East"/>
    <s v="OFF-BI-10001524"/>
    <x v="1"/>
    <s v="Binders"/>
    <s v="GBC Premium Transparent Covers with Diagonal Lined Pattern"/>
    <n v="37.76400000000001"/>
    <n v="6"/>
    <n v="0.7"/>
    <n v="-27.693600000000004"/>
  </r>
  <r>
    <n v="332"/>
    <x v="151"/>
    <x v="134"/>
    <d v="2016-04-29T00:00:00"/>
    <s v="Second Class"/>
    <s v="JL-15850"/>
    <s v="John Lucas"/>
    <x v="0"/>
    <s v="United States"/>
    <s v="Philadelphia"/>
    <x v="9"/>
    <n v="19134"/>
    <s v="East"/>
    <s v="TEC-PH-10004614"/>
    <x v="2"/>
    <s v="Phones"/>
    <s v="AT&amp;T 841000 Phone"/>
    <n v="82.8"/>
    <n v="2"/>
    <n v="0.4"/>
    <n v="-20.700000000000003"/>
  </r>
  <r>
    <n v="333"/>
    <x v="151"/>
    <x v="134"/>
    <d v="2016-04-29T00:00:00"/>
    <s v="Second Class"/>
    <s v="JL-15850"/>
    <s v="John Lucas"/>
    <x v="0"/>
    <s v="United States"/>
    <s v="Philadelphia"/>
    <x v="9"/>
    <n v="19134"/>
    <s v="East"/>
    <s v="OFF-BI-10001153"/>
    <x v="1"/>
    <s v="Binders"/>
    <s v="Ibico Recycled Grain-Textured Covers"/>
    <n v="20.724000000000004"/>
    <n v="2"/>
    <n v="0.7"/>
    <n v="-13.815999999999995"/>
  </r>
  <r>
    <n v="334"/>
    <x v="151"/>
    <x v="134"/>
    <d v="2016-04-29T00:00:00"/>
    <s v="Second Class"/>
    <s v="JL-15850"/>
    <s v="John Lucas"/>
    <x v="0"/>
    <s v="United States"/>
    <s v="Philadelphia"/>
    <x v="9"/>
    <n v="19134"/>
    <s v="East"/>
    <s v="OFF-BI-10001982"/>
    <x v="1"/>
    <s v="Binders"/>
    <s v="Wilson Jones Custom Binder Spines &amp; Labels"/>
    <n v="4.8960000000000008"/>
    <n v="3"/>
    <n v="0.7"/>
    <n v="-3.4271999999999991"/>
  </r>
  <r>
    <n v="335"/>
    <x v="152"/>
    <x v="135"/>
    <d v="2015-09-04T00:00:00"/>
    <s v="Second Class"/>
    <s v="DB-13615"/>
    <s v="Doug Bickford"/>
    <x v="0"/>
    <s v="United States"/>
    <s v="Los Angeles"/>
    <x v="1"/>
    <n v="90045"/>
    <s v="West"/>
    <s v="OFF-BI-10001922"/>
    <x v="1"/>
    <s v="Binders"/>
    <s v="Storex Dura Pro Binders"/>
    <n v="4.7520000000000007"/>
    <n v="1"/>
    <n v="0.2"/>
    <n v="1.6037999999999997"/>
  </r>
  <r>
    <n v="336"/>
    <x v="152"/>
    <x v="135"/>
    <d v="2015-09-04T00:00:00"/>
    <s v="Second Class"/>
    <s v="DB-13615"/>
    <s v="Doug Bickford"/>
    <x v="0"/>
    <s v="United States"/>
    <s v="Los Angeles"/>
    <x v="1"/>
    <n v="90045"/>
    <s v="West"/>
    <s v="TEC-CO-10001449"/>
    <x v="2"/>
    <s v="Copiers"/>
    <s v="Hewlett Packard LaserJet 3310 Copier"/>
    <n v="959.98400000000004"/>
    <n v="2"/>
    <n v="0.2"/>
    <n v="335.99440000000004"/>
  </r>
  <r>
    <n v="337"/>
    <x v="152"/>
    <x v="135"/>
    <d v="2015-09-04T00:00:00"/>
    <s v="Second Class"/>
    <s v="DB-13615"/>
    <s v="Doug Bickford"/>
    <x v="0"/>
    <s v="United States"/>
    <s v="Los Angeles"/>
    <x v="1"/>
    <n v="90045"/>
    <s v="West"/>
    <s v="OFF-BI-10004140"/>
    <x v="1"/>
    <s v="Binders"/>
    <s v="Avery Non-Stick Binders"/>
    <n v="14.368000000000002"/>
    <n v="4"/>
    <n v="0.2"/>
    <n v="4.4899999999999984"/>
  </r>
  <r>
    <n v="338"/>
    <x v="153"/>
    <x v="136"/>
    <d v="2014-07-17T00:00:00"/>
    <s v="Standard Class"/>
    <s v="AC-10420"/>
    <s v="Alyssa Crouse"/>
    <x v="1"/>
    <s v="United States"/>
    <s v="San Francisco"/>
    <x v="1"/>
    <n v="94122"/>
    <s v="West"/>
    <s v="OFF-BI-10003314"/>
    <x v="1"/>
    <s v="Binders"/>
    <s v="Tuff Stuff Recycled Round Ring Binders"/>
    <n v="7.7120000000000006"/>
    <n v="2"/>
    <n v="0.2"/>
    <n v="2.7956000000000003"/>
  </r>
  <r>
    <n v="339"/>
    <x v="153"/>
    <x v="136"/>
    <d v="2014-07-17T00:00:00"/>
    <s v="Standard Class"/>
    <s v="AC-10420"/>
    <s v="Alyssa Crouse"/>
    <x v="1"/>
    <s v="United States"/>
    <s v="San Francisco"/>
    <x v="1"/>
    <n v="94122"/>
    <s v="West"/>
    <s v="FUR-TA-10004575"/>
    <x v="0"/>
    <s v="Tables"/>
    <s v="Hon 5100 Series Wood Tables"/>
    <n v="698.35200000000009"/>
    <n v="3"/>
    <n v="0.2"/>
    <n v="-17.458800000000053"/>
  </r>
  <r>
    <n v="340"/>
    <x v="154"/>
    <x v="137"/>
    <d v="2015-06-26T00:00:00"/>
    <s v="Second Class"/>
    <s v="KL-16645"/>
    <s v="Ken Lonsdale"/>
    <x v="0"/>
    <s v="United States"/>
    <s v="Layton"/>
    <x v="7"/>
    <n v="84041"/>
    <s v="West"/>
    <s v="OFF-FA-10000490"/>
    <x v="1"/>
    <s v="Fasteners"/>
    <s v="OIC Binder Clips, Mini, 1/4&quot; Capacity, Black"/>
    <n v="4.96"/>
    <n v="4"/>
    <n v="0"/>
    <n v="2.3311999999999999"/>
  </r>
  <r>
    <n v="341"/>
    <x v="155"/>
    <x v="138"/>
    <d v="2014-04-17T00:00:00"/>
    <s v="Second Class"/>
    <s v="JD-15895"/>
    <s v="Jonathan Doherty"/>
    <x v="1"/>
    <s v="United States"/>
    <s v="Philadelphia"/>
    <x v="9"/>
    <n v="19140"/>
    <s v="East"/>
    <s v="OFF-AR-10000122"/>
    <x v="1"/>
    <s v="Art"/>
    <s v="Newell 314"/>
    <n v="17.856000000000002"/>
    <n v="4"/>
    <n v="0.2"/>
    <n v="1.1159999999999979"/>
  </r>
  <r>
    <n v="342"/>
    <x v="155"/>
    <x v="138"/>
    <d v="2014-04-17T00:00:00"/>
    <s v="Second Class"/>
    <s v="JD-15895"/>
    <s v="Jonathan Doherty"/>
    <x v="1"/>
    <s v="United States"/>
    <s v="Philadelphia"/>
    <x v="9"/>
    <n v="19140"/>
    <s v="East"/>
    <s v="OFF-BI-10003656"/>
    <x v="1"/>
    <s v="Binders"/>
    <s v="Fellowes PB200 Plastic Comb Binding Machine"/>
    <n v="509.97000000000008"/>
    <n v="10"/>
    <n v="0.7"/>
    <n v="-407.97599999999989"/>
  </r>
  <r>
    <n v="343"/>
    <x v="155"/>
    <x v="138"/>
    <d v="2014-04-17T00:00:00"/>
    <s v="Second Class"/>
    <s v="JD-15895"/>
    <s v="Jonathan Doherty"/>
    <x v="1"/>
    <s v="United States"/>
    <s v="Philadelphia"/>
    <x v="9"/>
    <n v="19140"/>
    <s v="East"/>
    <s v="OFF-FA-10002780"/>
    <x v="1"/>
    <s v="Fasteners"/>
    <s v="Staples"/>
    <n v="30.991999999999997"/>
    <n v="13"/>
    <n v="0.2"/>
    <n v="10.072399999999996"/>
  </r>
  <r>
    <n v="344"/>
    <x v="155"/>
    <x v="138"/>
    <d v="2014-04-17T00:00:00"/>
    <s v="Second Class"/>
    <s v="JD-15895"/>
    <s v="Jonathan Doherty"/>
    <x v="1"/>
    <s v="United States"/>
    <s v="Philadelphia"/>
    <x v="9"/>
    <n v="19140"/>
    <s v="East"/>
    <s v="TEC-PH-10000702"/>
    <x v="2"/>
    <s v="Phones"/>
    <s v="Square Credit Card Reader, 4 1/2&quot; x 4 1/2&quot; x 1&quot;, White"/>
    <n v="71.927999999999997"/>
    <n v="12"/>
    <n v="0.4"/>
    <n v="8.3915999999999897"/>
  </r>
  <r>
    <n v="345"/>
    <x v="156"/>
    <x v="139"/>
    <d v="2015-12-24T00:00:00"/>
    <s v="Standard Class"/>
    <s v="CS-12130"/>
    <s v="Chad Sievert"/>
    <x v="0"/>
    <s v="United States"/>
    <s v="Austin"/>
    <x v="5"/>
    <n v="78745"/>
    <s v="Central"/>
    <s v="OFF-ST-10000107"/>
    <x v="1"/>
    <s v="Storage"/>
    <s v="Fellowes Super Stor/Drawer"/>
    <n v="88.800000000000011"/>
    <n v="4"/>
    <n v="0.2"/>
    <n v="-2.2200000000000131"/>
  </r>
  <r>
    <n v="346"/>
    <x v="157"/>
    <x v="140"/>
    <d v="2017-06-19T00:00:00"/>
    <s v="Standard Class"/>
    <s v="CC-12550"/>
    <s v="Clay Cheatham"/>
    <x v="0"/>
    <s v="United States"/>
    <s v="San Francisco"/>
    <x v="1"/>
    <n v="94122"/>
    <s v="West"/>
    <s v="TEC-PH-10002293"/>
    <x v="2"/>
    <s v="Phones"/>
    <s v="Anker 36W 4-Port USB Wall Charger Travel Power Adapter for iPhone 5s 5c 5"/>
    <n v="47.975999999999999"/>
    <n v="3"/>
    <n v="0.2"/>
    <n v="4.7976000000000028"/>
  </r>
  <r>
    <n v="347"/>
    <x v="158"/>
    <x v="141"/>
    <d v="2017-07-12T00:00:00"/>
    <s v="Standard Class"/>
    <s v="TD-20995"/>
    <s v="Tamara Dahlen"/>
    <x v="0"/>
    <s v="United States"/>
    <s v="Lowell"/>
    <x v="31"/>
    <n v="1852"/>
    <s v="East"/>
    <s v="OFF-AR-10004027"/>
    <x v="1"/>
    <s v="Art"/>
    <s v="Binney &amp; Smith inkTank Erasable Desk Highlighter, Chisel Tip, Yellow, 12/Box"/>
    <n v="7.5600000000000005"/>
    <n v="3"/>
    <n v="0"/>
    <n v="3.0996000000000006"/>
  </r>
  <r>
    <n v="348"/>
    <x v="158"/>
    <x v="141"/>
    <d v="2017-07-12T00:00:00"/>
    <s v="Standard Class"/>
    <s v="TD-20995"/>
    <s v="Tamara Dahlen"/>
    <x v="0"/>
    <s v="United States"/>
    <s v="Lowell"/>
    <x v="31"/>
    <n v="1852"/>
    <s v="East"/>
    <s v="OFF-PA-10000249"/>
    <x v="1"/>
    <s v="Paper"/>
    <s v="Easy-staple paper"/>
    <n v="24.56"/>
    <n v="2"/>
    <n v="0"/>
    <n v="11.543199999999999"/>
  </r>
  <r>
    <n v="349"/>
    <x v="158"/>
    <x v="141"/>
    <d v="2017-07-12T00:00:00"/>
    <s v="Standard Class"/>
    <s v="TD-20995"/>
    <s v="Tamara Dahlen"/>
    <x v="0"/>
    <s v="United States"/>
    <s v="Lowell"/>
    <x v="31"/>
    <n v="1852"/>
    <s v="East"/>
    <s v="OFF-AR-10001374"/>
    <x v="1"/>
    <s v="Art"/>
    <s v="BIC Brite Liner Highlighters, Chisel Tip"/>
    <n v="12.96"/>
    <n v="2"/>
    <n v="0"/>
    <n v="4.1471999999999998"/>
  </r>
  <r>
    <n v="350"/>
    <x v="159"/>
    <x v="142"/>
    <d v="2016-09-03T00:00:00"/>
    <s v="First Class"/>
    <s v="AB-10060"/>
    <s v="Adam Bellavance"/>
    <x v="2"/>
    <s v="United States"/>
    <s v="New York City"/>
    <x v="15"/>
    <n v="10009"/>
    <s v="East"/>
    <s v="TEC-AC-10000290"/>
    <x v="2"/>
    <s v="Accessories"/>
    <s v="Sabrent 4-Port USB 2.0 Hub"/>
    <n v="6.79"/>
    <n v="1"/>
    <n v="0"/>
    <n v="2.3086000000000002"/>
  </r>
  <r>
    <n v="351"/>
    <x v="159"/>
    <x v="142"/>
    <d v="2016-09-03T00:00:00"/>
    <s v="First Class"/>
    <s v="AB-10060"/>
    <s v="Adam Bellavance"/>
    <x v="2"/>
    <s v="United States"/>
    <s v="New York City"/>
    <x v="15"/>
    <n v="10009"/>
    <s v="East"/>
    <s v="OFF-PA-10001970"/>
    <x v="1"/>
    <s v="Paper"/>
    <s v="Xerox 1881"/>
    <n v="24.56"/>
    <n v="2"/>
    <n v="0"/>
    <n v="11.543199999999999"/>
  </r>
  <r>
    <n v="352"/>
    <x v="159"/>
    <x v="142"/>
    <d v="2016-09-03T00:00:00"/>
    <s v="First Class"/>
    <s v="AB-10060"/>
    <s v="Adam Bellavance"/>
    <x v="2"/>
    <s v="United States"/>
    <s v="New York City"/>
    <x v="15"/>
    <n v="10009"/>
    <s v="East"/>
    <s v="OFF-BI-10002160"/>
    <x v="1"/>
    <s v="Binders"/>
    <s v="Acco Hanging Data Binders"/>
    <n v="3.048"/>
    <n v="1"/>
    <n v="0.2"/>
    <n v="1.0668"/>
  </r>
  <r>
    <n v="353"/>
    <x v="159"/>
    <x v="142"/>
    <d v="2016-09-03T00:00:00"/>
    <s v="First Class"/>
    <s v="AB-10060"/>
    <s v="Adam Bellavance"/>
    <x v="2"/>
    <s v="United States"/>
    <s v="New York City"/>
    <x v="15"/>
    <n v="10009"/>
    <s v="East"/>
    <s v="OFF-PA-10001970"/>
    <x v="1"/>
    <s v="Paper"/>
    <s v="Xerox 1881"/>
    <n v="49.12"/>
    <n v="4"/>
    <n v="0"/>
    <n v="23.086399999999998"/>
  </r>
  <r>
    <n v="354"/>
    <x v="159"/>
    <x v="142"/>
    <d v="2016-09-03T00:00:00"/>
    <s v="First Class"/>
    <s v="AB-10060"/>
    <s v="Adam Bellavance"/>
    <x v="2"/>
    <s v="United States"/>
    <s v="New York City"/>
    <x v="15"/>
    <n v="10009"/>
    <s v="East"/>
    <s v="OFF-BI-10004995"/>
    <x v="1"/>
    <s v="Binders"/>
    <s v="GBC DocuBind P400 Electric Binding System"/>
    <n v="4355.1680000000006"/>
    <n v="4"/>
    <n v="0.2"/>
    <n v="1415.4295999999997"/>
  </r>
  <r>
    <n v="355"/>
    <x v="160"/>
    <x v="143"/>
    <d v="2016-04-13T00:00:00"/>
    <s v="Standard Class"/>
    <s v="JL-15505"/>
    <s v="Jeremy Lonsdale"/>
    <x v="0"/>
    <s v="United States"/>
    <s v="New York City"/>
    <x v="15"/>
    <n v="10035"/>
    <s v="East"/>
    <s v="FUR-BO-10002268"/>
    <x v="0"/>
    <s v="Bookcases"/>
    <s v="Sauder Barrister Bookcases"/>
    <n v="388.70400000000006"/>
    <n v="6"/>
    <n v="0.2"/>
    <n v="-4.8588000000000022"/>
  </r>
  <r>
    <n v="356"/>
    <x v="160"/>
    <x v="143"/>
    <d v="2016-04-13T00:00:00"/>
    <s v="Standard Class"/>
    <s v="JL-15505"/>
    <s v="Jeremy Lonsdale"/>
    <x v="0"/>
    <s v="United States"/>
    <s v="New York City"/>
    <x v="15"/>
    <n v="10035"/>
    <s v="East"/>
    <s v="OFF-EN-10001137"/>
    <x v="1"/>
    <s v="Envelopes"/>
    <s v="#10 Gummed Flap White Envelopes, 100/Box"/>
    <n v="8.26"/>
    <n v="2"/>
    <n v="0"/>
    <n v="3.7995999999999999"/>
  </r>
  <r>
    <n v="357"/>
    <x v="160"/>
    <x v="143"/>
    <d v="2016-04-13T00:00:00"/>
    <s v="Standard Class"/>
    <s v="JL-15505"/>
    <s v="Jeremy Lonsdale"/>
    <x v="0"/>
    <s v="United States"/>
    <s v="New York City"/>
    <x v="15"/>
    <n v="10035"/>
    <s v="East"/>
    <s v="OFF-AR-10002399"/>
    <x v="1"/>
    <s v="Art"/>
    <s v="Dixon Prang Watercolor Pencils, 10-Color Set with Brush"/>
    <n v="17.04"/>
    <n v="4"/>
    <n v="0"/>
    <n v="6.9863999999999997"/>
  </r>
  <r>
    <n v="358"/>
    <x v="160"/>
    <x v="143"/>
    <d v="2016-04-13T00:00:00"/>
    <s v="Standard Class"/>
    <s v="JL-15505"/>
    <s v="Jeremy Lonsdale"/>
    <x v="0"/>
    <s v="United States"/>
    <s v="New York City"/>
    <x v="15"/>
    <n v="10035"/>
    <s v="East"/>
    <s v="OFF-PA-10002713"/>
    <x v="1"/>
    <s v="Paper"/>
    <s v="Adams Phone Message Book, 200 Message Capacity, 8 1/16” x 11”"/>
    <n v="34.4"/>
    <n v="5"/>
    <n v="0"/>
    <n v="15.823999999999998"/>
  </r>
  <r>
    <n v="359"/>
    <x v="161"/>
    <x v="131"/>
    <d v="2016-04-28T00:00:00"/>
    <s v="Standard Class"/>
    <s v="HK-14890"/>
    <s v="Heather Kirkland"/>
    <x v="1"/>
    <s v="United States"/>
    <s v="Charlotte"/>
    <x v="3"/>
    <n v="28205"/>
    <s v="South"/>
    <s v="OFF-PA-10002666"/>
    <x v="1"/>
    <s v="Paper"/>
    <s v="Southworth 25% Cotton Linen-Finish Paper &amp; Envelopes"/>
    <n v="36.240000000000009"/>
    <n v="5"/>
    <n v="0.2"/>
    <n v="11.324999999999996"/>
  </r>
  <r>
    <n v="360"/>
    <x v="162"/>
    <x v="144"/>
    <d v="2017-03-11T00:00:00"/>
    <s v="First Class"/>
    <s v="VB-21745"/>
    <s v="Victoria Brennan"/>
    <x v="1"/>
    <s v="United States"/>
    <s v="Columbus"/>
    <x v="32"/>
    <n v="31907"/>
    <s v="South"/>
    <s v="OFF-AP-10001124"/>
    <x v="1"/>
    <s v="Appliances"/>
    <s v="Belkin 8 Outlet SurgeMaster II Gold Surge Protector with Phone Protection"/>
    <n v="647.84"/>
    <n v="8"/>
    <n v="0"/>
    <n v="168.4384"/>
  </r>
  <r>
    <n v="361"/>
    <x v="162"/>
    <x v="144"/>
    <d v="2017-03-11T00:00:00"/>
    <s v="First Class"/>
    <s v="VB-21745"/>
    <s v="Victoria Brennan"/>
    <x v="1"/>
    <s v="United States"/>
    <s v="Columbus"/>
    <x v="32"/>
    <n v="31907"/>
    <s v="South"/>
    <s v="OFF-LA-10001158"/>
    <x v="1"/>
    <s v="Labels"/>
    <s v="Avery Address/Shipping Labels for Typewriters, 4&quot; x 2&quot;"/>
    <n v="20.7"/>
    <n v="2"/>
    <n v="0"/>
    <n v="9.9359999999999999"/>
  </r>
  <r>
    <n v="362"/>
    <x v="163"/>
    <x v="145"/>
    <d v="2017-10-01T00:00:00"/>
    <s v="Standard Class"/>
    <s v="KW-16435"/>
    <s v="Katrina Willman"/>
    <x v="0"/>
    <s v="United States"/>
    <s v="New York City"/>
    <x v="15"/>
    <n v="10009"/>
    <s v="East"/>
    <s v="OFF-LA-10001158"/>
    <x v="1"/>
    <s v="Labels"/>
    <s v="Avery Address/Shipping Labels for Typewriters, 4&quot; x 2&quot;"/>
    <n v="20.7"/>
    <n v="2"/>
    <n v="0"/>
    <n v="9.9359999999999999"/>
  </r>
  <r>
    <n v="363"/>
    <x v="163"/>
    <x v="145"/>
    <d v="2017-10-01T00:00:00"/>
    <s v="Standard Class"/>
    <s v="KW-16435"/>
    <s v="Katrina Willman"/>
    <x v="0"/>
    <s v="United States"/>
    <s v="New York City"/>
    <x v="15"/>
    <n v="10009"/>
    <s v="East"/>
    <s v="FUR-CH-10000785"/>
    <x v="0"/>
    <s v="Chairs"/>
    <s v="Global Ergonomic Managers Chair"/>
    <n v="488.64600000000002"/>
    <n v="3"/>
    <n v="0.1"/>
    <n v="86.870400000000004"/>
  </r>
  <r>
    <n v="364"/>
    <x v="163"/>
    <x v="145"/>
    <d v="2017-10-01T00:00:00"/>
    <s v="Standard Class"/>
    <s v="KW-16435"/>
    <s v="Katrina Willman"/>
    <x v="0"/>
    <s v="United States"/>
    <s v="New York City"/>
    <x v="15"/>
    <n v="10009"/>
    <s v="East"/>
    <s v="OFF-AR-10003732"/>
    <x v="1"/>
    <s v="Art"/>
    <s v="Newell 333"/>
    <n v="5.56"/>
    <n v="2"/>
    <n v="0"/>
    <n v="1.4455999999999998"/>
  </r>
  <r>
    <n v="365"/>
    <x v="163"/>
    <x v="145"/>
    <d v="2017-10-01T00:00:00"/>
    <s v="Standard Class"/>
    <s v="KW-16435"/>
    <s v="Katrina Willman"/>
    <x v="0"/>
    <s v="United States"/>
    <s v="New York City"/>
    <x v="15"/>
    <n v="10009"/>
    <s v="East"/>
    <s v="FUR-FU-10000023"/>
    <x v="0"/>
    <s v="Furnishings"/>
    <s v="Eldon Wave Desk Accessories"/>
    <n v="47.12"/>
    <n v="8"/>
    <n v="0"/>
    <n v="20.732800000000001"/>
  </r>
  <r>
    <n v="366"/>
    <x v="164"/>
    <x v="146"/>
    <d v="2014-09-29T00:00:00"/>
    <s v="Standard Class"/>
    <s v="JD-16060"/>
    <s v="Julia Dunbar"/>
    <x v="0"/>
    <s v="United States"/>
    <s v="San Francisco"/>
    <x v="1"/>
    <n v="94109"/>
    <s v="West"/>
    <s v="OFF-ST-10001713"/>
    <x v="1"/>
    <s v="Storage"/>
    <s v="Gould Plastics 9-Pocket Panel Bin, 18-3/8w x 5-1/4d x 20-1/2h, Black"/>
    <n v="211.96"/>
    <n v="4"/>
    <n v="0"/>
    <n v="8.4783999999999935"/>
  </r>
  <r>
    <n v="367"/>
    <x v="165"/>
    <x v="147"/>
    <d v="2016-10-21T00:00:00"/>
    <s v="Same Day"/>
    <s v="MK-17905"/>
    <s v="Michael Kennedy"/>
    <x v="1"/>
    <s v="United States"/>
    <s v="Manchester"/>
    <x v="29"/>
    <n v="6040"/>
    <s v="East"/>
    <s v="OFF-BI-10002412"/>
    <x v="1"/>
    <s v="Binders"/>
    <s v="Wilson Jones “Snap” Scratch Pad Binder Tool for Ring Binders"/>
    <n v="23.2"/>
    <n v="4"/>
    <n v="0"/>
    <n v="10.44"/>
  </r>
  <r>
    <n v="368"/>
    <x v="165"/>
    <x v="147"/>
    <d v="2016-10-21T00:00:00"/>
    <s v="Same Day"/>
    <s v="MK-17905"/>
    <s v="Michael Kennedy"/>
    <x v="1"/>
    <s v="United States"/>
    <s v="Manchester"/>
    <x v="29"/>
    <n v="6040"/>
    <s v="East"/>
    <s v="OFF-SU-10001225"/>
    <x v="1"/>
    <s v="Supplies"/>
    <s v="Staple remover"/>
    <n v="7.36"/>
    <n v="2"/>
    <n v="0"/>
    <n v="0.14719999999999978"/>
  </r>
  <r>
    <n v="369"/>
    <x v="165"/>
    <x v="147"/>
    <d v="2016-10-21T00:00:00"/>
    <s v="Same Day"/>
    <s v="MK-17905"/>
    <s v="Michael Kennedy"/>
    <x v="1"/>
    <s v="United States"/>
    <s v="Manchester"/>
    <x v="29"/>
    <n v="6040"/>
    <s v="East"/>
    <s v="OFF-ST-10002406"/>
    <x v="1"/>
    <s v="Storage"/>
    <s v="Pizazz Global Quick File"/>
    <n v="104.79"/>
    <n v="7"/>
    <n v="0"/>
    <n v="29.341200000000008"/>
  </r>
  <r>
    <n v="370"/>
    <x v="165"/>
    <x v="147"/>
    <d v="2016-10-21T00:00:00"/>
    <s v="Same Day"/>
    <s v="MK-17905"/>
    <s v="Michael Kennedy"/>
    <x v="1"/>
    <s v="United States"/>
    <s v="Manchester"/>
    <x v="29"/>
    <n v="6040"/>
    <s v="East"/>
    <s v="FUR-BO-10002545"/>
    <x v="0"/>
    <s v="Bookcases"/>
    <s v="Atlantic Metals Mobile 3-Shelf Bookcases, Custom Colors"/>
    <n v="1043.92"/>
    <n v="4"/>
    <n v="0"/>
    <n v="271.41920000000005"/>
  </r>
  <r>
    <n v="371"/>
    <x v="166"/>
    <x v="148"/>
    <d v="2017-06-04T00:00:00"/>
    <s v="Standard Class"/>
    <s v="GT-14755"/>
    <s v="Guy Thornton"/>
    <x v="0"/>
    <s v="United States"/>
    <s v="Harlingen"/>
    <x v="5"/>
    <n v="78550"/>
    <s v="Central"/>
    <s v="OFF-PA-10002036"/>
    <x v="1"/>
    <s v="Paper"/>
    <s v="Xerox 1930"/>
    <n v="25.920000000000005"/>
    <n v="5"/>
    <n v="0.2"/>
    <n v="9.3960000000000008"/>
  </r>
  <r>
    <n v="372"/>
    <x v="166"/>
    <x v="148"/>
    <d v="2017-06-04T00:00:00"/>
    <s v="Standard Class"/>
    <s v="GT-14755"/>
    <s v="Guy Thornton"/>
    <x v="0"/>
    <s v="United States"/>
    <s v="Harlingen"/>
    <x v="5"/>
    <n v="78550"/>
    <s v="Central"/>
    <s v="OFF-ST-10002205"/>
    <x v="1"/>
    <s v="Storage"/>
    <s v="File Shuttle I and Handi-File"/>
    <n v="53.424000000000007"/>
    <n v="3"/>
    <n v="0.2"/>
    <n v="4.6746000000000016"/>
  </r>
  <r>
    <n v="373"/>
    <x v="167"/>
    <x v="149"/>
    <d v="2014-07-27T00:00:00"/>
    <s v="Standard Class"/>
    <s v="AG-10900"/>
    <s v="Arthur Gainer"/>
    <x v="0"/>
    <s v="United States"/>
    <s v="Tucson"/>
    <x v="16"/>
    <n v="85705"/>
    <s v="West"/>
    <s v="OFF-BI-10001982"/>
    <x v="1"/>
    <s v="Binders"/>
    <s v="Wilson Jones Custom Binder Spines &amp; Labels"/>
    <n v="8.1600000000000019"/>
    <n v="5"/>
    <n v="0.7"/>
    <n v="-5.7119999999999997"/>
  </r>
  <r>
    <n v="374"/>
    <x v="167"/>
    <x v="149"/>
    <d v="2014-07-27T00:00:00"/>
    <s v="Standard Class"/>
    <s v="AG-10900"/>
    <s v="Arthur Gainer"/>
    <x v="0"/>
    <s v="United States"/>
    <s v="Tucson"/>
    <x v="16"/>
    <n v="85705"/>
    <s v="West"/>
    <s v="TEC-AC-10003911"/>
    <x v="2"/>
    <s v="Accessories"/>
    <s v="NETGEAR AC1750 Dual Band Gigabit Smart WiFi Router"/>
    <n v="1023.9360000000001"/>
    <n v="8"/>
    <n v="0.2"/>
    <n v="179.1887999999999"/>
  </r>
  <r>
    <n v="375"/>
    <x v="167"/>
    <x v="149"/>
    <d v="2014-07-27T00:00:00"/>
    <s v="Standard Class"/>
    <s v="AG-10900"/>
    <s v="Arthur Gainer"/>
    <x v="0"/>
    <s v="United States"/>
    <s v="Tucson"/>
    <x v="16"/>
    <n v="85705"/>
    <s v="West"/>
    <s v="OFF-AR-10000658"/>
    <x v="1"/>
    <s v="Art"/>
    <s v="Newell 324"/>
    <n v="9.24"/>
    <n v="1"/>
    <n v="0.2"/>
    <n v="0.92399999999999993"/>
  </r>
  <r>
    <n v="376"/>
    <x v="167"/>
    <x v="149"/>
    <d v="2014-07-27T00:00:00"/>
    <s v="Standard Class"/>
    <s v="AG-10900"/>
    <s v="Arthur Gainer"/>
    <x v="0"/>
    <s v="United States"/>
    <s v="Tucson"/>
    <x v="16"/>
    <n v="85705"/>
    <s v="West"/>
    <s v="TEC-AC-10002076"/>
    <x v="2"/>
    <s v="Accessories"/>
    <s v="Microsoft Natural Keyboard Elite"/>
    <n v="479.04"/>
    <n v="10"/>
    <n v="0.2"/>
    <n v="-29.940000000000012"/>
  </r>
  <r>
    <n v="377"/>
    <x v="168"/>
    <x v="150"/>
    <d v="2016-10-01T00:00:00"/>
    <s v="First Class"/>
    <s v="MM-18280"/>
    <s v="Muhammed MacIntyre"/>
    <x v="1"/>
    <s v="United States"/>
    <s v="Quincy"/>
    <x v="10"/>
    <n v="62301"/>
    <s v="Central"/>
    <s v="OFF-PA-10003039"/>
    <x v="1"/>
    <s v="Paper"/>
    <s v="Xerox 1960"/>
    <n v="99.13600000000001"/>
    <n v="4"/>
    <n v="0.2"/>
    <n v="30.979999999999993"/>
  </r>
  <r>
    <n v="378"/>
    <x v="169"/>
    <x v="151"/>
    <d v="2017-09-01T00:00:00"/>
    <s v="Standard Class"/>
    <s v="AR-10405"/>
    <s v="Allen Rosenblatt"/>
    <x v="1"/>
    <s v="United States"/>
    <s v="Franklin"/>
    <x v="31"/>
    <n v="2038"/>
    <s v="East"/>
    <s v="FUR-TA-10004915"/>
    <x v="0"/>
    <s v="Tables"/>
    <s v="Office Impressions End Table, 20-1/2&quot;H x 24&quot;W x 20&quot;D"/>
    <n v="1488.4239999999998"/>
    <n v="7"/>
    <n v="0.3"/>
    <n v="-297.68479999999983"/>
  </r>
  <r>
    <n v="379"/>
    <x v="170"/>
    <x v="152"/>
    <d v="2015-05-05T00:00:00"/>
    <s v="Standard Class"/>
    <s v="RA-19915"/>
    <s v="Russell Applegate"/>
    <x v="0"/>
    <s v="United States"/>
    <s v="Houston"/>
    <x v="5"/>
    <n v="77095"/>
    <s v="Central"/>
    <s v="OFF-AP-10000696"/>
    <x v="1"/>
    <s v="Appliances"/>
    <s v="Holmes Odor Grabber"/>
    <n v="8.6519999999999975"/>
    <n v="3"/>
    <n v="0.8"/>
    <n v="-20.332200000000007"/>
  </r>
  <r>
    <n v="380"/>
    <x v="170"/>
    <x v="152"/>
    <d v="2015-05-05T00:00:00"/>
    <s v="Standard Class"/>
    <s v="RA-19915"/>
    <s v="Russell Applegate"/>
    <x v="0"/>
    <s v="United States"/>
    <s v="Houston"/>
    <x v="5"/>
    <n v="77095"/>
    <s v="Central"/>
    <s v="OFF-ST-10003327"/>
    <x v="1"/>
    <s v="Storage"/>
    <s v="Akro-Mils 12-Gallon Tote"/>
    <n v="23.832000000000001"/>
    <n v="3"/>
    <n v="0.2"/>
    <n v="2.6810999999999954"/>
  </r>
  <r>
    <n v="381"/>
    <x v="170"/>
    <x v="152"/>
    <d v="2015-05-05T00:00:00"/>
    <s v="Standard Class"/>
    <s v="RA-19915"/>
    <s v="Russell Applegate"/>
    <x v="0"/>
    <s v="United States"/>
    <s v="Houston"/>
    <x v="5"/>
    <n v="77095"/>
    <s v="Central"/>
    <s v="OFF-BI-10000309"/>
    <x v="1"/>
    <s v="Binders"/>
    <s v="GBC Twin Loop Wire Binding Elements, 9/16&quot; Spine, Black"/>
    <n v="12.175999999999998"/>
    <n v="4"/>
    <n v="0.8"/>
    <n v="-18.872800000000009"/>
  </r>
  <r>
    <n v="382"/>
    <x v="171"/>
    <x v="99"/>
    <d v="2016-10-29T00:00:00"/>
    <s v="First Class"/>
    <s v="AS-10285"/>
    <s v="Alejandro Savely"/>
    <x v="1"/>
    <s v="United States"/>
    <s v="San Francisco"/>
    <x v="1"/>
    <n v="94109"/>
    <s v="West"/>
    <s v="OFF-PA-10004734"/>
    <x v="1"/>
    <s v="Paper"/>
    <s v="Southworth Structures Collection"/>
    <n v="50.96"/>
    <n v="7"/>
    <n v="0"/>
    <n v="25.48"/>
  </r>
  <r>
    <n v="383"/>
    <x v="171"/>
    <x v="99"/>
    <d v="2016-10-29T00:00:00"/>
    <s v="First Class"/>
    <s v="AS-10285"/>
    <s v="Alejandro Savely"/>
    <x v="1"/>
    <s v="United States"/>
    <s v="San Francisco"/>
    <x v="1"/>
    <n v="94109"/>
    <s v="West"/>
    <s v="OFF-BI-10002225"/>
    <x v="1"/>
    <s v="Binders"/>
    <s v="Square Ring Data Binders, Rigid 75 Pt. Covers, 11&quot; x 14-7/8&quot;"/>
    <n v="49.536000000000001"/>
    <n v="3"/>
    <n v="0.2"/>
    <n v="17.337599999999998"/>
  </r>
  <r>
    <n v="384"/>
    <x v="172"/>
    <x v="153"/>
    <d v="2015-06-29T00:00:00"/>
    <s v="Second Class"/>
    <s v="LA-16780"/>
    <s v="Laura Armstrong"/>
    <x v="1"/>
    <s v="United States"/>
    <s v="Taylor"/>
    <x v="12"/>
    <n v="48180"/>
    <s v="Central"/>
    <s v="TEC-AC-10004708"/>
    <x v="2"/>
    <s v="Accessories"/>
    <s v="Sony 32GB Class 10 Micro SDHC R40 Memory Card"/>
    <n v="41.9"/>
    <n v="2"/>
    <n v="0"/>
    <n v="8.7989999999999995"/>
  </r>
  <r>
    <n v="385"/>
    <x v="173"/>
    <x v="154"/>
    <d v="2015-12-02T00:00:00"/>
    <s v="Standard Class"/>
    <s v="DO-13435"/>
    <s v="Denny Ordway"/>
    <x v="0"/>
    <s v="United States"/>
    <s v="Pembroke Pines"/>
    <x v="2"/>
    <n v="33024"/>
    <s v="South"/>
    <s v="FUR-TA-10000617"/>
    <x v="0"/>
    <s v="Tables"/>
    <s v="Hon Practical Foundations 30 x 60 Training Table, Light Gray/Charcoal"/>
    <n v="375.45750000000004"/>
    <n v="3"/>
    <n v="0.45"/>
    <n v="-157.00949999999997"/>
  </r>
  <r>
    <n v="386"/>
    <x v="173"/>
    <x v="154"/>
    <d v="2015-12-02T00:00:00"/>
    <s v="Standard Class"/>
    <s v="DO-13435"/>
    <s v="Denny Ordway"/>
    <x v="0"/>
    <s v="United States"/>
    <s v="Pembroke Pines"/>
    <x v="2"/>
    <n v="33024"/>
    <s v="South"/>
    <s v="TEC-AC-10002335"/>
    <x v="2"/>
    <s v="Accessories"/>
    <s v="Logitech Media Keyboard K200"/>
    <n v="83.976000000000013"/>
    <n v="3"/>
    <n v="0.2"/>
    <n v="-1.049700000000005"/>
  </r>
  <r>
    <n v="387"/>
    <x v="174"/>
    <x v="155"/>
    <d v="2015-12-07T00:00:00"/>
    <s v="Standard Class"/>
    <s v="DK-13225"/>
    <s v="Dean Katz"/>
    <x v="1"/>
    <s v="United States"/>
    <s v="Philadelphia"/>
    <x v="9"/>
    <n v="19140"/>
    <s v="East"/>
    <s v="TEC-MA-10001681"/>
    <x v="2"/>
    <s v="Machines"/>
    <s v="Lexmark MarkNet N8150 Wireless Print Server"/>
    <n v="482.34000000000003"/>
    <n v="4"/>
    <n v="0.7"/>
    <n v="-337.63799999999981"/>
  </r>
  <r>
    <n v="388"/>
    <x v="174"/>
    <x v="155"/>
    <d v="2015-12-07T00:00:00"/>
    <s v="Standard Class"/>
    <s v="DK-13225"/>
    <s v="Dean Katz"/>
    <x v="1"/>
    <s v="United States"/>
    <s v="Philadelphia"/>
    <x v="9"/>
    <n v="19140"/>
    <s v="East"/>
    <s v="FUR-FU-10001935"/>
    <x v="0"/>
    <s v="Furnishings"/>
    <s v="3M Hangers With Command Adhesive"/>
    <n v="2.9600000000000004"/>
    <n v="1"/>
    <n v="0.2"/>
    <n v="0.77700000000000025"/>
  </r>
  <r>
    <n v="389"/>
    <x v="175"/>
    <x v="156"/>
    <d v="2014-11-26T00:00:00"/>
    <s v="First Class"/>
    <s v="NG-18430"/>
    <s v="Nathan Gelder"/>
    <x v="0"/>
    <s v="United States"/>
    <s v="Cincinnati"/>
    <x v="24"/>
    <n v="45231"/>
    <s v="East"/>
    <s v="OFF-AR-10004757"/>
    <x v="1"/>
    <s v="Art"/>
    <s v="Crayola Colored Pencils"/>
    <n v="2.6240000000000001"/>
    <n v="1"/>
    <n v="0.2"/>
    <n v="0.42639999999999978"/>
  </r>
  <r>
    <n v="390"/>
    <x v="176"/>
    <x v="157"/>
    <d v="2017-12-15T00:00:00"/>
    <s v="Standard Class"/>
    <s v="MV-18190"/>
    <s v="Mike Vittorini"/>
    <x v="0"/>
    <s v="United States"/>
    <s v="New York City"/>
    <x v="15"/>
    <n v="10009"/>
    <s v="East"/>
    <s v="OFF-BI-10000050"/>
    <x v="1"/>
    <s v="Binders"/>
    <s v="Angle-D Binders with Locking Rings, Label Holders"/>
    <n v="23.36"/>
    <n v="4"/>
    <n v="0.2"/>
    <n v="7.8839999999999986"/>
  </r>
  <r>
    <n v="391"/>
    <x v="176"/>
    <x v="157"/>
    <d v="2017-12-15T00:00:00"/>
    <s v="Standard Class"/>
    <s v="MV-18190"/>
    <s v="Mike Vittorini"/>
    <x v="0"/>
    <s v="United States"/>
    <s v="New York City"/>
    <x v="15"/>
    <n v="10009"/>
    <s v="East"/>
    <s v="TEC-AC-10001998"/>
    <x v="2"/>
    <s v="Accessories"/>
    <s v="Logitech LS21 Speaker System - PC Multimedia - 2.1-CH - Wired"/>
    <n v="39.979999999999997"/>
    <n v="2"/>
    <n v="0"/>
    <n v="13.593199999999996"/>
  </r>
  <r>
    <n v="392"/>
    <x v="177"/>
    <x v="158"/>
    <d v="2014-09-23T00:00:00"/>
    <s v="Second Class"/>
    <s v="JG-15115"/>
    <s v="Jack Garza"/>
    <x v="0"/>
    <s v="United States"/>
    <s v="Des Moines"/>
    <x v="4"/>
    <n v="98198"/>
    <s v="West"/>
    <s v="TEC-PH-10003012"/>
    <x v="2"/>
    <s v="Phones"/>
    <s v="Nortel Meridian M3904 Professional Digital phone"/>
    <n v="246.38400000000001"/>
    <n v="2"/>
    <n v="0.2"/>
    <n v="27.718199999999968"/>
  </r>
  <r>
    <n v="393"/>
    <x v="177"/>
    <x v="158"/>
    <d v="2014-09-23T00:00:00"/>
    <s v="Second Class"/>
    <s v="JG-15115"/>
    <s v="Jack Garza"/>
    <x v="0"/>
    <s v="United States"/>
    <s v="Des Moines"/>
    <x v="4"/>
    <n v="98198"/>
    <s v="West"/>
    <s v="TEC-CO-10002313"/>
    <x v="2"/>
    <s v="Copiers"/>
    <s v="Canon PC1080F Personal Copier"/>
    <n v="1799.97"/>
    <n v="3"/>
    <n v="0"/>
    <n v="701.98829999999998"/>
  </r>
  <r>
    <n v="394"/>
    <x v="178"/>
    <x v="159"/>
    <d v="2014-06-10T00:00:00"/>
    <s v="Second Class"/>
    <s v="BP-11095"/>
    <s v="Bart Pistole"/>
    <x v="1"/>
    <s v="United States"/>
    <s v="Peoria"/>
    <x v="10"/>
    <n v="61604"/>
    <s v="Central"/>
    <s v="OFF-BI-10003982"/>
    <x v="1"/>
    <s v="Binders"/>
    <s v="Wilson Jones Century Plastic Molded Ring Binders"/>
    <n v="12.461999999999996"/>
    <n v="3"/>
    <n v="0.8"/>
    <n v="-20.5623"/>
  </r>
  <r>
    <n v="395"/>
    <x v="179"/>
    <x v="160"/>
    <d v="2017-07-05T00:00:00"/>
    <s v="Standard Class"/>
    <s v="VP-21730"/>
    <s v="Victor Preis"/>
    <x v="2"/>
    <s v="United States"/>
    <s v="Las Vegas"/>
    <x v="33"/>
    <n v="89115"/>
    <s v="West"/>
    <s v="OFF-BI-10004492"/>
    <x v="1"/>
    <s v="Binders"/>
    <s v="Tuf-Vin Binders"/>
    <n v="75.792000000000002"/>
    <n v="3"/>
    <n v="0.2"/>
    <n v="25.579799999999992"/>
  </r>
  <r>
    <n v="396"/>
    <x v="180"/>
    <x v="161"/>
    <d v="2017-10-19T00:00:00"/>
    <s v="Second Class"/>
    <s v="SS-20140"/>
    <s v="Saphhira Shifley"/>
    <x v="1"/>
    <s v="United States"/>
    <s v="Warwick"/>
    <x v="34"/>
    <n v="2886"/>
    <s v="East"/>
    <s v="OFF-ST-10000798"/>
    <x v="1"/>
    <s v="Storage"/>
    <s v="2300 Heavy-Duty Transfer File Systems by Perma"/>
    <n v="49.96"/>
    <n v="2"/>
    <n v="0"/>
    <n v="9.4923999999999964"/>
  </r>
  <r>
    <n v="397"/>
    <x v="180"/>
    <x v="161"/>
    <d v="2017-10-19T00:00:00"/>
    <s v="Second Class"/>
    <s v="SS-20140"/>
    <s v="Saphhira Shifley"/>
    <x v="1"/>
    <s v="United States"/>
    <s v="Warwick"/>
    <x v="34"/>
    <n v="2886"/>
    <s v="East"/>
    <s v="OFF-PA-10002552"/>
    <x v="1"/>
    <s v="Paper"/>
    <s v="Xerox 1958"/>
    <n v="12.96"/>
    <n v="2"/>
    <n v="0"/>
    <n v="6.2208000000000006"/>
  </r>
  <r>
    <n v="398"/>
    <x v="181"/>
    <x v="89"/>
    <d v="2015-11-04T00:00:00"/>
    <s v="Standard Class"/>
    <s v="HP-14815"/>
    <s v="Harold Pawlan"/>
    <x v="2"/>
    <s v="United States"/>
    <s v="Jackson"/>
    <x v="12"/>
    <n v="49201"/>
    <s v="Central"/>
    <s v="OFF-SU-10002573"/>
    <x v="1"/>
    <s v="Supplies"/>
    <s v="Acme 10&quot; Easy Grip Assistive Scissors"/>
    <n v="70.12"/>
    <n v="4"/>
    <n v="0"/>
    <n v="21.035999999999994"/>
  </r>
  <r>
    <n v="399"/>
    <x v="182"/>
    <x v="162"/>
    <d v="2016-09-10T00:00:00"/>
    <s v="Second Class"/>
    <s v="AG-10675"/>
    <s v="Anna Gayman"/>
    <x v="0"/>
    <s v="United States"/>
    <s v="Houston"/>
    <x v="5"/>
    <n v="77036"/>
    <s v="Central"/>
    <s v="OFF-ST-10001580"/>
    <x v="1"/>
    <s v="Storage"/>
    <s v="Super Decoflex Portable Personal File"/>
    <n v="35.952000000000005"/>
    <n v="3"/>
    <n v="0.2"/>
    <n v="3.5951999999999984"/>
  </r>
  <r>
    <n v="400"/>
    <x v="182"/>
    <x v="162"/>
    <d v="2016-09-10T00:00:00"/>
    <s v="Second Class"/>
    <s v="AG-10675"/>
    <s v="Anna Gayman"/>
    <x v="0"/>
    <s v="United States"/>
    <s v="Houston"/>
    <x v="5"/>
    <n v="77036"/>
    <s v="Central"/>
    <s v="FUR-BO-10004834"/>
    <x v="0"/>
    <s v="Bookcases"/>
    <s v="Riverside Palais Royal Lawyers Bookcase, Royale Cherry Finish"/>
    <n v="2396.2655999999997"/>
    <n v="4"/>
    <n v="0.32"/>
    <n v="-317.15280000000007"/>
  </r>
  <r>
    <n v="401"/>
    <x v="182"/>
    <x v="162"/>
    <d v="2016-09-10T00:00:00"/>
    <s v="Second Class"/>
    <s v="AG-10675"/>
    <s v="Anna Gayman"/>
    <x v="0"/>
    <s v="United States"/>
    <s v="Houston"/>
    <x v="5"/>
    <n v="77036"/>
    <s v="Central"/>
    <s v="OFF-ST-10000934"/>
    <x v="1"/>
    <s v="Storage"/>
    <s v="Contico 72&quot;H Heavy-Duty Storage System"/>
    <n v="131.136"/>
    <n v="4"/>
    <n v="0.2"/>
    <n v="-32.783999999999999"/>
  </r>
  <r>
    <n v="402"/>
    <x v="182"/>
    <x v="162"/>
    <d v="2016-09-10T00:00:00"/>
    <s v="Second Class"/>
    <s v="AG-10675"/>
    <s v="Anna Gayman"/>
    <x v="0"/>
    <s v="United States"/>
    <s v="Houston"/>
    <x v="5"/>
    <n v="77036"/>
    <s v="Central"/>
    <s v="TEC-AC-10000158"/>
    <x v="2"/>
    <s v="Accessories"/>
    <s v="Sony 64GB Class 10 Micro SDHC R40 Memory Card"/>
    <n v="57.584000000000003"/>
    <n v="2"/>
    <n v="0.2"/>
    <n v="0.71979999999999933"/>
  </r>
  <r>
    <n v="403"/>
    <x v="183"/>
    <x v="163"/>
    <d v="2014-12-26T00:00:00"/>
    <s v="First Class"/>
    <s v="LF-17185"/>
    <s v="Luke Foster"/>
    <x v="0"/>
    <s v="United States"/>
    <s v="Miami"/>
    <x v="2"/>
    <n v="33180"/>
    <s v="South"/>
    <s v="OFF-PA-10001947"/>
    <x v="1"/>
    <s v="Paper"/>
    <s v="Xerox 1974"/>
    <n v="9.5680000000000014"/>
    <n v="2"/>
    <n v="0.2"/>
    <n v="3.4683999999999999"/>
  </r>
  <r>
    <n v="404"/>
    <x v="184"/>
    <x v="164"/>
    <d v="2014-04-20T00:00:00"/>
    <s v="Standard Class"/>
    <s v="SP-20650"/>
    <s v="Stephanie Phelps"/>
    <x v="1"/>
    <s v="United States"/>
    <s v="Wilmington"/>
    <x v="3"/>
    <n v="28403"/>
    <s v="South"/>
    <s v="OFF-AR-10003478"/>
    <x v="1"/>
    <s v="Art"/>
    <s v="Avery Hi-Liter EverBold Pen Style Fluorescent Highlighters, 4/Pack"/>
    <n v="39.072000000000003"/>
    <n v="6"/>
    <n v="0.2"/>
    <n v="9.7680000000000007"/>
  </r>
  <r>
    <n v="405"/>
    <x v="185"/>
    <x v="165"/>
    <d v="2017-12-29T00:00:00"/>
    <s v="Standard Class"/>
    <s v="RF-19840"/>
    <s v="Roy Französisch"/>
    <x v="0"/>
    <s v="United States"/>
    <s v="New York City"/>
    <x v="15"/>
    <n v="10024"/>
    <s v="East"/>
    <s v="OFF-AP-10004249"/>
    <x v="1"/>
    <s v="Appliances"/>
    <s v="Staple holder"/>
    <n v="35.910000000000004"/>
    <n v="3"/>
    <n v="0"/>
    <n v="9.6956999999999987"/>
  </r>
  <r>
    <n v="406"/>
    <x v="186"/>
    <x v="166"/>
    <d v="2017-12-12T00:00:00"/>
    <s v="Standard Class"/>
    <s v="KH-16510"/>
    <s v="Keith Herrera"/>
    <x v="0"/>
    <s v="United States"/>
    <s v="San Francisco"/>
    <x v="1"/>
    <n v="94110"/>
    <s v="West"/>
    <s v="TEC-AC-10000158"/>
    <x v="2"/>
    <s v="Accessories"/>
    <s v="Sony 64GB Class 10 Micro SDHC R40 Memory Card"/>
    <n v="179.95000000000002"/>
    <n v="5"/>
    <n v="0"/>
    <n v="37.789500000000004"/>
  </r>
  <r>
    <n v="407"/>
    <x v="186"/>
    <x v="166"/>
    <d v="2017-12-12T00:00:00"/>
    <s v="Standard Class"/>
    <s v="KH-16510"/>
    <s v="Keith Herrera"/>
    <x v="0"/>
    <s v="United States"/>
    <s v="San Francisco"/>
    <x v="1"/>
    <n v="94110"/>
    <s v="West"/>
    <s v="TEC-CO-10004115"/>
    <x v="2"/>
    <s v="Copiers"/>
    <s v="Sharp AL-1530CS Digital Copier"/>
    <n v="1199.9760000000001"/>
    <n v="3"/>
    <n v="0.2"/>
    <n v="434.99130000000002"/>
  </r>
  <r>
    <n v="408"/>
    <x v="186"/>
    <x v="166"/>
    <d v="2017-12-12T00:00:00"/>
    <s v="Standard Class"/>
    <s v="KH-16510"/>
    <s v="Keith Herrera"/>
    <x v="0"/>
    <s v="United States"/>
    <s v="San Francisco"/>
    <x v="1"/>
    <n v="94110"/>
    <s v="West"/>
    <s v="OFF-PA-10003724"/>
    <x v="1"/>
    <s v="Paper"/>
    <s v="Wirebound Message Book, 4 per Page"/>
    <n v="27.15"/>
    <n v="5"/>
    <n v="0"/>
    <n v="13.3035"/>
  </r>
  <r>
    <n v="409"/>
    <x v="186"/>
    <x v="166"/>
    <d v="2017-12-12T00:00:00"/>
    <s v="Standard Class"/>
    <s v="KH-16510"/>
    <s v="Keith Herrera"/>
    <x v="0"/>
    <s v="United States"/>
    <s v="San Francisco"/>
    <x v="1"/>
    <n v="94110"/>
    <s v="West"/>
    <s v="FUR-TA-10002041"/>
    <x v="0"/>
    <s v="Tables"/>
    <s v="Bevis Round Conference Table Top, X-Base"/>
    <n v="1004.0239999999999"/>
    <n v="7"/>
    <n v="0.2"/>
    <n v="-112.95269999999994"/>
  </r>
  <r>
    <n v="410"/>
    <x v="186"/>
    <x v="166"/>
    <d v="2017-12-12T00:00:00"/>
    <s v="Standard Class"/>
    <s v="KH-16510"/>
    <s v="Keith Herrera"/>
    <x v="0"/>
    <s v="United States"/>
    <s v="San Francisco"/>
    <x v="1"/>
    <n v="94110"/>
    <s v="West"/>
    <s v="OFF-PA-10002893"/>
    <x v="1"/>
    <s v="Paper"/>
    <s v="Wirebound Service Call Books, 5 1/2&quot; x 4&quot;"/>
    <n v="9.68"/>
    <n v="1"/>
    <n v="0"/>
    <n v="4.6463999999999999"/>
  </r>
  <r>
    <n v="411"/>
    <x v="186"/>
    <x v="166"/>
    <d v="2017-12-12T00:00:00"/>
    <s v="Standard Class"/>
    <s v="KH-16510"/>
    <s v="Keith Herrera"/>
    <x v="0"/>
    <s v="United States"/>
    <s v="San Francisco"/>
    <x v="1"/>
    <n v="94110"/>
    <s v="West"/>
    <s v="OFF-LA-10003766"/>
    <x v="1"/>
    <s v="Labels"/>
    <s v="Self-Adhesive Removable Labels"/>
    <n v="28.349999999999998"/>
    <n v="9"/>
    <n v="0"/>
    <n v="13.608000000000001"/>
  </r>
  <r>
    <n v="412"/>
    <x v="186"/>
    <x v="166"/>
    <d v="2017-12-12T00:00:00"/>
    <s v="Standard Class"/>
    <s v="KH-16510"/>
    <s v="Keith Herrera"/>
    <x v="0"/>
    <s v="United States"/>
    <s v="San Francisco"/>
    <x v="1"/>
    <n v="94110"/>
    <s v="West"/>
    <s v="OFF-PA-10001970"/>
    <x v="1"/>
    <s v="Paper"/>
    <s v="Xerox 1908"/>
    <n v="55.98"/>
    <n v="1"/>
    <n v="0"/>
    <n v="27.430199999999999"/>
  </r>
  <r>
    <n v="413"/>
    <x v="186"/>
    <x v="166"/>
    <d v="2017-12-12T00:00:00"/>
    <s v="Standard Class"/>
    <s v="KH-16510"/>
    <s v="Keith Herrera"/>
    <x v="0"/>
    <s v="United States"/>
    <s v="San Francisco"/>
    <x v="1"/>
    <n v="94110"/>
    <s v="West"/>
    <s v="FUR-BO-10001972"/>
    <x v="0"/>
    <s v="Bookcases"/>
    <s v="O'Sullivan 4-Shelf Bookcase in Odessa Pine"/>
    <n v="1336.829"/>
    <n v="13"/>
    <n v="0.15"/>
    <n v="31.454799999999949"/>
  </r>
  <r>
    <n v="414"/>
    <x v="186"/>
    <x v="166"/>
    <d v="2017-12-12T00:00:00"/>
    <s v="Standard Class"/>
    <s v="KH-16510"/>
    <s v="Keith Herrera"/>
    <x v="0"/>
    <s v="United States"/>
    <s v="San Francisco"/>
    <x v="1"/>
    <n v="94110"/>
    <s v="West"/>
    <s v="FUR-CH-10003956"/>
    <x v="0"/>
    <s v="Chairs"/>
    <s v="Novimex High-Tech Fabric Mesh Task Chair"/>
    <n v="113.56800000000001"/>
    <n v="2"/>
    <n v="0.2"/>
    <n v="-18.454800000000013"/>
  </r>
  <r>
    <n v="415"/>
    <x v="187"/>
    <x v="132"/>
    <d v="2017-11-07T00:00:00"/>
    <s v="Standard Class"/>
    <s v="KC-16675"/>
    <s v="Kimberly Carter"/>
    <x v="1"/>
    <s v="United States"/>
    <s v="Seattle"/>
    <x v="4"/>
    <n v="98105"/>
    <s v="West"/>
    <s v="OFF-PA-10000157"/>
    <x v="1"/>
    <s v="Paper"/>
    <s v="Xerox 191"/>
    <n v="139.86000000000001"/>
    <n v="7"/>
    <n v="0"/>
    <n v="65.734199999999987"/>
  </r>
  <r>
    <n v="416"/>
    <x v="187"/>
    <x v="132"/>
    <d v="2017-11-07T00:00:00"/>
    <s v="Standard Class"/>
    <s v="KC-16675"/>
    <s v="Kimberly Carter"/>
    <x v="1"/>
    <s v="United States"/>
    <s v="Seattle"/>
    <x v="4"/>
    <n v="98105"/>
    <s v="West"/>
    <s v="FUR-CH-10001891"/>
    <x v="0"/>
    <s v="Chairs"/>
    <s v="Global Deluxe Office Fabric Chairs"/>
    <n v="307.13600000000002"/>
    <n v="4"/>
    <n v="0.2"/>
    <n v="26.874400000000023"/>
  </r>
  <r>
    <n v="417"/>
    <x v="188"/>
    <x v="92"/>
    <d v="2017-06-28T00:00:00"/>
    <s v="Standard Class"/>
    <s v="CJ-12010"/>
    <s v="Caroline Jumper"/>
    <x v="0"/>
    <s v="United States"/>
    <s v="Huntington Beach"/>
    <x v="1"/>
    <n v="92646"/>
    <s v="West"/>
    <s v="OFF-AR-10004344"/>
    <x v="1"/>
    <s v="Art"/>
    <s v="Bulldog Vacuum Base Pencil Sharpener"/>
    <n v="95.92"/>
    <n v="8"/>
    <n v="0"/>
    <n v="25.898399999999995"/>
  </r>
  <r>
    <n v="418"/>
    <x v="189"/>
    <x v="167"/>
    <d v="2016-04-18T00:00:00"/>
    <s v="Standard Class"/>
    <s v="PB-19150"/>
    <s v="Philip Brown"/>
    <x v="0"/>
    <s v="United States"/>
    <s v="Los Angeles"/>
    <x v="1"/>
    <n v="90004"/>
    <s v="West"/>
    <s v="FUR-CH-10004886"/>
    <x v="0"/>
    <s v="Chairs"/>
    <s v="Bevis Steel Folding Chairs"/>
    <n v="383.8"/>
    <n v="5"/>
    <n v="0.2"/>
    <n v="38.379999999999981"/>
  </r>
  <r>
    <n v="419"/>
    <x v="190"/>
    <x v="44"/>
    <d v="2017-11-10T00:00:00"/>
    <s v="Standard Class"/>
    <s v="VB-21745"/>
    <s v="Victoria Brennan"/>
    <x v="1"/>
    <s v="United States"/>
    <s v="Richmond"/>
    <x v="0"/>
    <n v="40475"/>
    <s v="South"/>
    <s v="OFF-PA-10003845"/>
    <x v="1"/>
    <s v="Paper"/>
    <s v="Xerox 1987"/>
    <n v="5.78"/>
    <n v="1"/>
    <n v="0"/>
    <n v="2.8322000000000003"/>
  </r>
  <r>
    <n v="420"/>
    <x v="191"/>
    <x v="168"/>
    <d v="2017-03-09T00:00:00"/>
    <s v="Standard Class"/>
    <s v="SP-20860"/>
    <s v="Sung Pak"/>
    <x v="1"/>
    <s v="United States"/>
    <s v="Los Angeles"/>
    <x v="1"/>
    <n v="90045"/>
    <s v="West"/>
    <s v="OFF-AR-10001573"/>
    <x v="1"/>
    <s v="Art"/>
    <s v="American Pencil"/>
    <n v="9.32"/>
    <n v="4"/>
    <n v="0"/>
    <n v="2.702799999999999"/>
  </r>
  <r>
    <n v="421"/>
    <x v="191"/>
    <x v="168"/>
    <d v="2017-03-09T00:00:00"/>
    <s v="Standard Class"/>
    <s v="SP-20860"/>
    <s v="Sung Pak"/>
    <x v="1"/>
    <s v="United States"/>
    <s v="Los Angeles"/>
    <x v="1"/>
    <n v="90045"/>
    <s v="West"/>
    <s v="OFF-EN-10000483"/>
    <x v="1"/>
    <s v="Envelopes"/>
    <s v="White Envelopes, White Envelopes with Clear Poly Window"/>
    <n v="15.25"/>
    <n v="1"/>
    <n v="0"/>
    <n v="7.0149999999999988"/>
  </r>
  <r>
    <n v="422"/>
    <x v="192"/>
    <x v="169"/>
    <d v="2014-06-25T00:00:00"/>
    <s v="First Class"/>
    <s v="JE-15745"/>
    <s v="Joel Eaton"/>
    <x v="0"/>
    <s v="United States"/>
    <s v="Louisville"/>
    <x v="22"/>
    <n v="80027"/>
    <s v="West"/>
    <s v="TEC-AC-10004114"/>
    <x v="2"/>
    <s v="Accessories"/>
    <s v="KeyTronic 6101 Series - Keyboard - Black"/>
    <n v="196.75200000000001"/>
    <n v="6"/>
    <n v="0.2"/>
    <n v="56.566200000000009"/>
  </r>
  <r>
    <n v="423"/>
    <x v="193"/>
    <x v="15"/>
    <d v="2017-10-23T00:00:00"/>
    <s v="Standard Class"/>
    <s v="MP-17965"/>
    <s v="Michael Paige"/>
    <x v="1"/>
    <s v="United States"/>
    <s v="Lawrence"/>
    <x v="31"/>
    <n v="1841"/>
    <s v="East"/>
    <s v="FUR-FU-10004712"/>
    <x v="0"/>
    <s v="Furnishings"/>
    <s v="Westinghouse Mesh Shade Clip-On Gooseneck Lamp, Black"/>
    <n v="56.56"/>
    <n v="4"/>
    <n v="0"/>
    <n v="14.705600000000004"/>
  </r>
  <r>
    <n v="424"/>
    <x v="193"/>
    <x v="15"/>
    <d v="2017-10-23T00:00:00"/>
    <s v="Standard Class"/>
    <s v="MP-17965"/>
    <s v="Michael Paige"/>
    <x v="1"/>
    <s v="United States"/>
    <s v="Lawrence"/>
    <x v="31"/>
    <n v="1841"/>
    <s v="East"/>
    <s v="OFF-ST-10000918"/>
    <x v="1"/>
    <s v="Storage"/>
    <s v="Crate-A-Files"/>
    <n v="32.700000000000003"/>
    <n v="3"/>
    <n v="0"/>
    <n v="8.5019999999999989"/>
  </r>
  <r>
    <n v="425"/>
    <x v="194"/>
    <x v="170"/>
    <d v="2017-08-23T00:00:00"/>
    <s v="Second Class"/>
    <s v="NF-18385"/>
    <s v="Natalie Fritzler"/>
    <x v="0"/>
    <s v="United States"/>
    <s v="Jackson"/>
    <x v="35"/>
    <n v="39212"/>
    <s v="South"/>
    <s v="FUR-CH-10000015"/>
    <x v="0"/>
    <s v="Chairs"/>
    <s v="Hon Multipurpose Stacking Arm Chairs"/>
    <n v="866.4"/>
    <n v="4"/>
    <n v="0"/>
    <n v="225.26400000000001"/>
  </r>
  <r>
    <n v="426"/>
    <x v="195"/>
    <x v="51"/>
    <d v="2017-11-26T00:00:00"/>
    <s v="Second Class"/>
    <s v="JM-15265"/>
    <s v="Janet Molinari"/>
    <x v="1"/>
    <s v="United States"/>
    <s v="Canton"/>
    <x v="12"/>
    <n v="48187"/>
    <s v="Central"/>
    <s v="FUR-FU-10003347"/>
    <x v="0"/>
    <s v="Furnishings"/>
    <s v="Coloredge Poster Frame"/>
    <n v="28.4"/>
    <n v="2"/>
    <n v="0"/>
    <n v="11.076000000000001"/>
  </r>
  <r>
    <n v="427"/>
    <x v="195"/>
    <x v="51"/>
    <d v="2017-11-26T00:00:00"/>
    <s v="Second Class"/>
    <s v="JM-15265"/>
    <s v="Janet Molinari"/>
    <x v="1"/>
    <s v="United States"/>
    <s v="Canton"/>
    <x v="12"/>
    <n v="48187"/>
    <s v="Central"/>
    <s v="OFF-BI-10001543"/>
    <x v="1"/>
    <s v="Binders"/>
    <s v="GBC VeloBinder Manual Binding System"/>
    <n v="287.92"/>
    <n v="8"/>
    <n v="0"/>
    <n v="138.20160000000001"/>
  </r>
  <r>
    <n v="428"/>
    <x v="196"/>
    <x v="171"/>
    <d v="2014-09-13T00:00:00"/>
    <s v="First Class"/>
    <s v="SD-20485"/>
    <s v="Shirley Daniels"/>
    <x v="2"/>
    <s v="United States"/>
    <s v="New Rochelle"/>
    <x v="15"/>
    <n v="10801"/>
    <s v="East"/>
    <s v="TEC-MA-10000029"/>
    <x v="2"/>
    <s v="Machines"/>
    <s v="Epson WorkForce WF-2530 All-in-One Printer, Copier Scanner"/>
    <n v="69.989999999999995"/>
    <n v="1"/>
    <n v="0"/>
    <n v="30.095700000000001"/>
  </r>
  <r>
    <n v="429"/>
    <x v="197"/>
    <x v="172"/>
    <d v="2017-10-08T00:00:00"/>
    <s v="Standard Class"/>
    <s v="KH-16630"/>
    <s v="Ken Heidel"/>
    <x v="1"/>
    <s v="United States"/>
    <s v="San Antonio"/>
    <x v="5"/>
    <n v="78207"/>
    <s v="Central"/>
    <s v="OFF-AR-10000369"/>
    <x v="1"/>
    <s v="Art"/>
    <s v="Design Ebony Sketching Pencil"/>
    <n v="6.6719999999999988"/>
    <n v="6"/>
    <n v="0.2"/>
    <n v="0.50039999999999996"/>
  </r>
  <r>
    <n v="430"/>
    <x v="198"/>
    <x v="173"/>
    <d v="2016-04-21T00:00:00"/>
    <s v="Standard Class"/>
    <s v="RB-19795"/>
    <s v="Ross Baird"/>
    <x v="2"/>
    <s v="United States"/>
    <s v="Gastonia"/>
    <x v="3"/>
    <n v="28052"/>
    <s v="South"/>
    <s v="OFF-BI-10004584"/>
    <x v="1"/>
    <s v="Binders"/>
    <s v="GBC ProClick 150 Presentation Binding System"/>
    <n v="189.58800000000005"/>
    <n v="2"/>
    <n v="0.7"/>
    <n v="-145.35079999999999"/>
  </r>
  <r>
    <n v="431"/>
    <x v="198"/>
    <x v="173"/>
    <d v="2016-04-21T00:00:00"/>
    <s v="Standard Class"/>
    <s v="RB-19795"/>
    <s v="Ross Baird"/>
    <x v="2"/>
    <s v="United States"/>
    <s v="Gastonia"/>
    <x v="3"/>
    <n v="28052"/>
    <s v="South"/>
    <s v="TEC-AC-10004659"/>
    <x v="2"/>
    <s v="Accessories"/>
    <s v="Imation Secure+ Hardware Encrypted USB 2.0 Flash Drive; 16GB"/>
    <n v="408.74399999999997"/>
    <n v="7"/>
    <n v="0.2"/>
    <n v="76.639499999999984"/>
  </r>
  <r>
    <n v="432"/>
    <x v="198"/>
    <x v="173"/>
    <d v="2016-04-21T00:00:00"/>
    <s v="Standard Class"/>
    <s v="RB-19795"/>
    <s v="Ross Baird"/>
    <x v="2"/>
    <s v="United States"/>
    <s v="Gastonia"/>
    <x v="3"/>
    <n v="28052"/>
    <s v="South"/>
    <s v="TEC-AC-10004659"/>
    <x v="2"/>
    <s v="Accessories"/>
    <s v="Imation Secure+ Hardware Encrypted USB 2.0 Flash Drive; 16GB"/>
    <n v="291.95999999999998"/>
    <n v="5"/>
    <n v="0.2"/>
    <n v="54.742499999999978"/>
  </r>
  <r>
    <n v="433"/>
    <x v="198"/>
    <x v="173"/>
    <d v="2016-04-21T00:00:00"/>
    <s v="Standard Class"/>
    <s v="RB-19795"/>
    <s v="Ross Baird"/>
    <x v="2"/>
    <s v="United States"/>
    <s v="Gastonia"/>
    <x v="3"/>
    <n v="28052"/>
    <s v="South"/>
    <s v="OFF-ST-10000617"/>
    <x v="1"/>
    <s v="Storage"/>
    <s v="Woodgrain Magazine Files by Perma"/>
    <n v="4.7679999999999998"/>
    <n v="2"/>
    <n v="0.2"/>
    <n v="-0.7748000000000006"/>
  </r>
  <r>
    <n v="434"/>
    <x v="199"/>
    <x v="112"/>
    <d v="2016-06-07T00:00:00"/>
    <s v="First Class"/>
    <s v="DB-13060"/>
    <s v="Dave Brooks"/>
    <x v="0"/>
    <s v="United States"/>
    <s v="Lowell"/>
    <x v="31"/>
    <n v="1852"/>
    <s v="East"/>
    <s v="OFF-ST-10003306"/>
    <x v="1"/>
    <s v="Storage"/>
    <s v="Letter Size Cart"/>
    <n v="714.30000000000007"/>
    <n v="5"/>
    <n v="0"/>
    <n v="207.14699999999993"/>
  </r>
  <r>
    <n v="435"/>
    <x v="200"/>
    <x v="174"/>
    <d v="2014-12-25T00:00:00"/>
    <s v="Standard Class"/>
    <s v="MK-18160"/>
    <s v="Mike Kennedy"/>
    <x v="0"/>
    <s v="United States"/>
    <s v="Jacksonville"/>
    <x v="2"/>
    <n v="32216"/>
    <s v="South"/>
    <s v="OFF-BI-10000773"/>
    <x v="1"/>
    <s v="Binders"/>
    <s v="Insertable Tab Post Binder Dividers"/>
    <n v="4.8120000000000003"/>
    <n v="2"/>
    <n v="0.7"/>
    <n v="-3.6891999999999996"/>
  </r>
  <r>
    <n v="436"/>
    <x v="200"/>
    <x v="174"/>
    <d v="2014-12-25T00:00:00"/>
    <s v="Standard Class"/>
    <s v="MK-18160"/>
    <s v="Mike Kennedy"/>
    <x v="0"/>
    <s v="United States"/>
    <s v="Jacksonville"/>
    <x v="2"/>
    <n v="32216"/>
    <s v="South"/>
    <s v="TEC-AC-10002600"/>
    <x v="2"/>
    <s v="Accessories"/>
    <s v="Belkin QODE FastFit Bluetooth Keyboard"/>
    <n v="247.8"/>
    <n v="5"/>
    <n v="0.2"/>
    <n v="-18.584999999999994"/>
  </r>
  <r>
    <n v="437"/>
    <x v="201"/>
    <x v="1"/>
    <d v="2016-06-14T00:00:00"/>
    <s v="Second Class"/>
    <s v="PO-19180"/>
    <s v="Philisse Overcash"/>
    <x v="2"/>
    <s v="United States"/>
    <s v="Chicago"/>
    <x v="10"/>
    <n v="60623"/>
    <s v="Central"/>
    <s v="TEC-MA-10002937"/>
    <x v="2"/>
    <s v="Machines"/>
    <s v="Canon Color ImageCLASS MF8580Cdw Wireless Laser All-In-One Printer, Copier, Scanner"/>
    <n v="1007.979"/>
    <n v="3"/>
    <n v="0.3"/>
    <n v="43.199100000000044"/>
  </r>
  <r>
    <n v="438"/>
    <x v="201"/>
    <x v="1"/>
    <d v="2016-06-14T00:00:00"/>
    <s v="Second Class"/>
    <s v="PO-19180"/>
    <s v="Philisse Overcash"/>
    <x v="2"/>
    <s v="United States"/>
    <s v="Chicago"/>
    <x v="10"/>
    <n v="60623"/>
    <s v="Central"/>
    <s v="OFF-PA-10001970"/>
    <x v="1"/>
    <s v="Paper"/>
    <s v="Xerox 1908"/>
    <n v="313.488"/>
    <n v="7"/>
    <n v="0.2"/>
    <n v="113.63939999999998"/>
  </r>
  <r>
    <n v="439"/>
    <x v="202"/>
    <x v="175"/>
    <d v="2017-09-19T00:00:00"/>
    <s v="Standard Class"/>
    <s v="BB-11545"/>
    <s v="Brenda Bowman"/>
    <x v="1"/>
    <s v="United States"/>
    <s v="Houston"/>
    <x v="5"/>
    <n v="77070"/>
    <s v="Central"/>
    <s v="OFF-PA-10002230"/>
    <x v="1"/>
    <s v="Paper"/>
    <s v="Xerox 1897"/>
    <n v="31.872000000000003"/>
    <n v="8"/>
    <n v="0.2"/>
    <n v="11.553600000000003"/>
  </r>
  <r>
    <n v="440"/>
    <x v="203"/>
    <x v="176"/>
    <d v="2017-01-23T00:00:00"/>
    <s v="Second Class"/>
    <s v="CV-12805"/>
    <s v="Cynthia Voltz"/>
    <x v="1"/>
    <s v="United States"/>
    <s v="New York City"/>
    <x v="15"/>
    <n v="10024"/>
    <s v="East"/>
    <s v="FUR-CH-10003396"/>
    <x v="0"/>
    <s v="Chairs"/>
    <s v="Global Deluxe Steno Chair"/>
    <n v="207.84600000000003"/>
    <n v="3"/>
    <n v="0.1"/>
    <n v="2.3093999999999895"/>
  </r>
  <r>
    <n v="441"/>
    <x v="204"/>
    <x v="64"/>
    <d v="2016-09-07T00:00:00"/>
    <s v="Second Class"/>
    <s v="PK-19075"/>
    <s v="Pete Kriz"/>
    <x v="0"/>
    <s v="United States"/>
    <s v="Detroit"/>
    <x v="12"/>
    <n v="48227"/>
    <s v="Central"/>
    <s v="FUR-FU-10000246"/>
    <x v="0"/>
    <s v="Furnishings"/>
    <s v="Aluminum Document Frame"/>
    <n v="12.22"/>
    <n v="1"/>
    <n v="0"/>
    <n v="3.6659999999999986"/>
  </r>
  <r>
    <n v="442"/>
    <x v="204"/>
    <x v="64"/>
    <d v="2016-09-07T00:00:00"/>
    <s v="Second Class"/>
    <s v="PK-19075"/>
    <s v="Pete Kriz"/>
    <x v="0"/>
    <s v="United States"/>
    <s v="Detroit"/>
    <x v="12"/>
    <n v="48227"/>
    <s v="Central"/>
    <s v="OFF-ST-10000060"/>
    <x v="1"/>
    <s v="Storage"/>
    <s v="Fellowes Bankers Box Staxonsteel Drawer File/Stacking System"/>
    <n v="194.94"/>
    <n v="3"/>
    <n v="0"/>
    <n v="23.392800000000008"/>
  </r>
  <r>
    <n v="443"/>
    <x v="204"/>
    <x v="64"/>
    <d v="2016-09-07T00:00:00"/>
    <s v="Second Class"/>
    <s v="PK-19075"/>
    <s v="Pete Kriz"/>
    <x v="0"/>
    <s v="United States"/>
    <s v="Detroit"/>
    <x v="12"/>
    <n v="48227"/>
    <s v="Central"/>
    <s v="OFF-ST-10003058"/>
    <x v="1"/>
    <s v="Storage"/>
    <s v="Eldon Mobile Mega Data Cart  Mega Stackable  Add-On Trays"/>
    <n v="70.949999999999989"/>
    <n v="3"/>
    <n v="0"/>
    <n v="20.575499999999998"/>
  </r>
  <r>
    <n v="444"/>
    <x v="204"/>
    <x v="64"/>
    <d v="2016-09-07T00:00:00"/>
    <s v="Second Class"/>
    <s v="PK-19075"/>
    <s v="Pete Kriz"/>
    <x v="0"/>
    <s v="United States"/>
    <s v="Detroit"/>
    <x v="12"/>
    <n v="48227"/>
    <s v="Central"/>
    <s v="OFF-PA-10002222"/>
    <x v="1"/>
    <s v="Paper"/>
    <s v="Xerox Color Copier Paper, 11&quot; x 17&quot;, Ream"/>
    <n v="91.36"/>
    <n v="4"/>
    <n v="0"/>
    <n v="42.025599999999997"/>
  </r>
  <r>
    <n v="445"/>
    <x v="204"/>
    <x v="64"/>
    <d v="2016-09-07T00:00:00"/>
    <s v="Second Class"/>
    <s v="PK-19075"/>
    <s v="Pete Kriz"/>
    <x v="0"/>
    <s v="United States"/>
    <s v="Detroit"/>
    <x v="12"/>
    <n v="48227"/>
    <s v="Central"/>
    <s v="FUR-CH-10002372"/>
    <x v="0"/>
    <s v="Chairs"/>
    <s v="Office Star - Ergonomically Designed Knee Chair"/>
    <n v="242.94"/>
    <n v="3"/>
    <n v="0"/>
    <n v="29.152800000000013"/>
  </r>
  <r>
    <n v="446"/>
    <x v="204"/>
    <x v="64"/>
    <d v="2016-09-07T00:00:00"/>
    <s v="Second Class"/>
    <s v="PK-19075"/>
    <s v="Pete Kriz"/>
    <x v="0"/>
    <s v="United States"/>
    <s v="Detroit"/>
    <x v="12"/>
    <n v="48227"/>
    <s v="Central"/>
    <s v="OFF-LA-10001317"/>
    <x v="1"/>
    <s v="Labels"/>
    <s v="Avery 520"/>
    <n v="22.05"/>
    <n v="7"/>
    <n v="0"/>
    <n v="10.584"/>
  </r>
  <r>
    <n v="447"/>
    <x v="205"/>
    <x v="177"/>
    <d v="2017-03-25T00:00:00"/>
    <s v="Second Class"/>
    <s v="TB-21595"/>
    <s v="Troy Blackwell"/>
    <x v="0"/>
    <s v="United States"/>
    <s v="Columbus"/>
    <x v="14"/>
    <n v="47201"/>
    <s v="Central"/>
    <s v="FUR-FU-10000206"/>
    <x v="0"/>
    <s v="Furnishings"/>
    <s v="GE General Purpose, Extra Long Life, Showcase &amp; Floodlight Incandescent Bulbs"/>
    <n v="2.91"/>
    <n v="1"/>
    <n v="0"/>
    <n v="1.3676999999999999"/>
  </r>
  <r>
    <n v="448"/>
    <x v="206"/>
    <x v="178"/>
    <d v="2016-04-03T00:00:00"/>
    <s v="Second Class"/>
    <s v="RB-19360"/>
    <s v="Raymond Buch"/>
    <x v="0"/>
    <s v="United States"/>
    <s v="Auburn"/>
    <x v="15"/>
    <n v="13021"/>
    <s v="East"/>
    <s v="OFF-AR-10000588"/>
    <x v="1"/>
    <s v="Art"/>
    <s v="Newell 345"/>
    <n v="59.519999999999996"/>
    <n v="3"/>
    <n v="0"/>
    <n v="15.475200000000001"/>
  </r>
  <r>
    <n v="449"/>
    <x v="206"/>
    <x v="178"/>
    <d v="2016-04-03T00:00:00"/>
    <s v="Second Class"/>
    <s v="RB-19360"/>
    <s v="Raymond Buch"/>
    <x v="0"/>
    <s v="United States"/>
    <s v="Auburn"/>
    <x v="15"/>
    <n v="13021"/>
    <s v="East"/>
    <s v="OFF-ST-10001469"/>
    <x v="1"/>
    <s v="Storage"/>
    <s v="Fellowes Bankers Box Recycled Super Stor/Drawer"/>
    <n v="161.94"/>
    <n v="3"/>
    <n v="0"/>
    <n v="9.716399999999993"/>
  </r>
  <r>
    <n v="450"/>
    <x v="206"/>
    <x v="178"/>
    <d v="2016-04-03T00:00:00"/>
    <s v="Second Class"/>
    <s v="RB-19360"/>
    <s v="Raymond Buch"/>
    <x v="0"/>
    <s v="United States"/>
    <s v="Auburn"/>
    <x v="15"/>
    <n v="13021"/>
    <s v="East"/>
    <s v="OFF-AR-10001953"/>
    <x v="1"/>
    <s v="Art"/>
    <s v="Boston 1645 Deluxe Heavier-Duty Electric Pencil Sharpener"/>
    <n v="263.88"/>
    <n v="6"/>
    <n v="0"/>
    <n v="71.247600000000006"/>
  </r>
  <r>
    <n v="451"/>
    <x v="206"/>
    <x v="178"/>
    <d v="2016-04-03T00:00:00"/>
    <s v="Second Class"/>
    <s v="RB-19360"/>
    <s v="Raymond Buch"/>
    <x v="0"/>
    <s v="United States"/>
    <s v="Auburn"/>
    <x v="15"/>
    <n v="13021"/>
    <s v="East"/>
    <s v="OFF-AR-10003156"/>
    <x v="1"/>
    <s v="Art"/>
    <s v="50 Colored Long Pencils"/>
    <n v="30.48"/>
    <n v="3"/>
    <n v="0"/>
    <n v="7.9248000000000012"/>
  </r>
  <r>
    <n v="452"/>
    <x v="206"/>
    <x v="178"/>
    <d v="2016-04-03T00:00:00"/>
    <s v="Second Class"/>
    <s v="RB-19360"/>
    <s v="Raymond Buch"/>
    <x v="0"/>
    <s v="United States"/>
    <s v="Auburn"/>
    <x v="15"/>
    <n v="13021"/>
    <s v="East"/>
    <s v="OFF-AR-10004974"/>
    <x v="1"/>
    <s v="Art"/>
    <s v="Newell 342"/>
    <n v="9.84"/>
    <n v="3"/>
    <n v="0"/>
    <n v="2.8535999999999988"/>
  </r>
  <r>
    <n v="453"/>
    <x v="206"/>
    <x v="178"/>
    <d v="2016-04-03T00:00:00"/>
    <s v="Second Class"/>
    <s v="RB-19360"/>
    <s v="Raymond Buch"/>
    <x v="0"/>
    <s v="United States"/>
    <s v="Auburn"/>
    <x v="15"/>
    <n v="13021"/>
    <s v="East"/>
    <s v="TEC-PH-10002365"/>
    <x v="2"/>
    <s v="Phones"/>
    <s v="Belkin Grip Candy Sheer Case / Cover for iPhone 5 and 5S"/>
    <n v="35.119999999999997"/>
    <n v="4"/>
    <n v="0"/>
    <n v="9.1311999999999998"/>
  </r>
  <r>
    <n v="454"/>
    <x v="207"/>
    <x v="179"/>
    <d v="2017-10-24T00:00:00"/>
    <s v="Standard Class"/>
    <s v="EB-13705"/>
    <s v="Ed Braxton"/>
    <x v="1"/>
    <s v="United States"/>
    <s v="Akron"/>
    <x v="24"/>
    <n v="44312"/>
    <s v="East"/>
    <s v="FUR-TA-10001539"/>
    <x v="0"/>
    <s v="Tables"/>
    <s v="Chromcraft Rectangular Conference Tables"/>
    <n v="284.36399999999998"/>
    <n v="2"/>
    <n v="0.4"/>
    <n v="-75.830400000000054"/>
  </r>
  <r>
    <n v="455"/>
    <x v="207"/>
    <x v="179"/>
    <d v="2017-10-24T00:00:00"/>
    <s v="Standard Class"/>
    <s v="EB-13705"/>
    <s v="Ed Braxton"/>
    <x v="1"/>
    <s v="United States"/>
    <s v="Akron"/>
    <x v="24"/>
    <n v="44312"/>
    <s v="East"/>
    <s v="OFF-ST-10000142"/>
    <x v="1"/>
    <s v="Storage"/>
    <s v="Deluxe Rollaway Locking File with Drawer"/>
    <n v="665.40800000000002"/>
    <n v="2"/>
    <n v="0.2"/>
    <n v="66.540799999999962"/>
  </r>
  <r>
    <n v="456"/>
    <x v="208"/>
    <x v="180"/>
    <d v="2016-12-17T00:00:00"/>
    <s v="Standard Class"/>
    <s v="KH-16630"/>
    <s v="Ken Heidel"/>
    <x v="1"/>
    <s v="United States"/>
    <s v="Norman"/>
    <x v="26"/>
    <n v="73071"/>
    <s v="Central"/>
    <s v="TEC-AC-10001772"/>
    <x v="2"/>
    <s v="Accessories"/>
    <s v="Memorex Mini Travel Drive 16 GB USB 2.0 Flash Drive"/>
    <n v="63.88"/>
    <n v="4"/>
    <n v="0"/>
    <n v="24.913200000000003"/>
  </r>
  <r>
    <n v="457"/>
    <x v="209"/>
    <x v="181"/>
    <d v="2014-02-18T00:00:00"/>
    <s v="Standard Class"/>
    <s v="SC-20095"/>
    <s v="Sanjit Chand"/>
    <x v="0"/>
    <s v="United States"/>
    <s v="Concord"/>
    <x v="1"/>
    <n v="94521"/>
    <s v="West"/>
    <s v="FUR-CH-10000225"/>
    <x v="0"/>
    <s v="Chairs"/>
    <s v="Global Geo Office Task Chair, Gray"/>
    <n v="129.56800000000001"/>
    <n v="2"/>
    <n v="0.2"/>
    <n v="-24.294000000000018"/>
  </r>
  <r>
    <n v="458"/>
    <x v="210"/>
    <x v="182"/>
    <d v="2016-10-01T00:00:00"/>
    <s v="Standard Class"/>
    <s v="NF-18385"/>
    <s v="Natalie Fritzler"/>
    <x v="0"/>
    <s v="United States"/>
    <s v="Decatur"/>
    <x v="10"/>
    <n v="62521"/>
    <s v="Central"/>
    <s v="FUR-CH-10002331"/>
    <x v="0"/>
    <s v="Chairs"/>
    <s v="Hon 4700 Series Mobuis Mid-Back Task Chairs with Adjustable Arms"/>
    <n v="747.55799999999999"/>
    <n v="3"/>
    <n v="0.3"/>
    <n v="-96.11460000000011"/>
  </r>
  <r>
    <n v="459"/>
    <x v="210"/>
    <x v="182"/>
    <d v="2016-10-01T00:00:00"/>
    <s v="Standard Class"/>
    <s v="NF-18385"/>
    <s v="Natalie Fritzler"/>
    <x v="0"/>
    <s v="United States"/>
    <s v="Decatur"/>
    <x v="10"/>
    <n v="62521"/>
    <s v="Central"/>
    <s v="OFF-EN-10001415"/>
    <x v="1"/>
    <s v="Envelopes"/>
    <s v="Staple envelope"/>
    <n v="8.9280000000000008"/>
    <n v="2"/>
    <n v="0.2"/>
    <n v="3.3479999999999999"/>
  </r>
  <r>
    <n v="460"/>
    <x v="211"/>
    <x v="83"/>
    <d v="2015-12-22T00:00:00"/>
    <s v="Standard Class"/>
    <s v="JH-15985"/>
    <s v="Joseph Holt"/>
    <x v="0"/>
    <s v="United States"/>
    <s v="Seattle"/>
    <x v="4"/>
    <n v="98115"/>
    <s v="West"/>
    <s v="OFF-AP-10002472"/>
    <x v="1"/>
    <s v="Appliances"/>
    <s v="3M Office Air Cleaner"/>
    <n v="103.92"/>
    <n v="4"/>
    <n v="0"/>
    <n v="36.372"/>
  </r>
  <r>
    <n v="461"/>
    <x v="211"/>
    <x v="83"/>
    <d v="2015-12-22T00:00:00"/>
    <s v="Standard Class"/>
    <s v="JH-15985"/>
    <s v="Joseph Holt"/>
    <x v="0"/>
    <s v="United States"/>
    <s v="Seattle"/>
    <x v="4"/>
    <n v="98115"/>
    <s v="West"/>
    <s v="TEC-AC-10004571"/>
    <x v="2"/>
    <s v="Accessories"/>
    <s v="Logitech G700s Rechargeable Gaming Mouse"/>
    <n v="899.91"/>
    <n v="9"/>
    <n v="0"/>
    <n v="377.96220000000005"/>
  </r>
  <r>
    <n v="462"/>
    <x v="211"/>
    <x v="83"/>
    <d v="2015-12-22T00:00:00"/>
    <s v="Standard Class"/>
    <s v="JH-15985"/>
    <s v="Joseph Holt"/>
    <x v="0"/>
    <s v="United States"/>
    <s v="Seattle"/>
    <x v="4"/>
    <n v="98115"/>
    <s v="West"/>
    <s v="OFF-BI-10001098"/>
    <x v="1"/>
    <s v="Binders"/>
    <s v="Acco D-Ring Binder w/DublLock"/>
    <n v="51.311999999999998"/>
    <n v="3"/>
    <n v="0.2"/>
    <n v="18.600599999999996"/>
  </r>
  <r>
    <n v="463"/>
    <x v="212"/>
    <x v="183"/>
    <d v="2016-04-29T00:00:00"/>
    <s v="Standard Class"/>
    <s v="TN-21040"/>
    <s v="Tanja Norvell"/>
    <x v="2"/>
    <s v="United States"/>
    <s v="Phoenix"/>
    <x v="16"/>
    <n v="85023"/>
    <s v="West"/>
    <s v="FUR-FU-10000023"/>
    <x v="0"/>
    <s v="Furnishings"/>
    <s v="Eldon Wave Desk Accessories"/>
    <n v="23.56"/>
    <n v="5"/>
    <n v="0.2"/>
    <n v="7.0680000000000005"/>
  </r>
  <r>
    <n v="464"/>
    <x v="212"/>
    <x v="183"/>
    <d v="2016-04-29T00:00:00"/>
    <s v="Standard Class"/>
    <s v="TN-21040"/>
    <s v="Tanja Norvell"/>
    <x v="2"/>
    <s v="United States"/>
    <s v="Phoenix"/>
    <x v="16"/>
    <n v="85023"/>
    <s v="West"/>
    <s v="FUR-TA-10001889"/>
    <x v="0"/>
    <s v="Tables"/>
    <s v="Bush Advantage Collection Racetrack Conference Table"/>
    <n v="1272.6299999999999"/>
    <n v="6"/>
    <n v="0.5"/>
    <n v="-814.4831999999999"/>
  </r>
  <r>
    <n v="465"/>
    <x v="212"/>
    <x v="183"/>
    <d v="2016-04-29T00:00:00"/>
    <s v="Standard Class"/>
    <s v="TN-21040"/>
    <s v="Tanja Norvell"/>
    <x v="2"/>
    <s v="United States"/>
    <s v="Phoenix"/>
    <x v="16"/>
    <n v="85023"/>
    <s v="West"/>
    <s v="OFF-BI-10000315"/>
    <x v="1"/>
    <s v="Binders"/>
    <s v="Poly Designer Cover &amp; Back"/>
    <n v="28.484999999999999"/>
    <n v="5"/>
    <n v="0.7"/>
    <n v="-20.888999999999989"/>
  </r>
  <r>
    <n v="466"/>
    <x v="212"/>
    <x v="183"/>
    <d v="2016-04-29T00:00:00"/>
    <s v="Standard Class"/>
    <s v="TN-21040"/>
    <s v="Tanja Norvell"/>
    <x v="2"/>
    <s v="United States"/>
    <s v="Phoenix"/>
    <x v="16"/>
    <n v="85023"/>
    <s v="West"/>
    <s v="OFF-SU-10003505"/>
    <x v="1"/>
    <s v="Supplies"/>
    <s v="Premier Electric Letter Opener"/>
    <n v="185.376"/>
    <n v="2"/>
    <n v="0.2"/>
    <n v="-34.758000000000017"/>
  </r>
  <r>
    <n v="467"/>
    <x v="212"/>
    <x v="183"/>
    <d v="2016-04-29T00:00:00"/>
    <s v="Standard Class"/>
    <s v="TN-21040"/>
    <s v="Tanja Norvell"/>
    <x v="2"/>
    <s v="United States"/>
    <s v="Phoenix"/>
    <x v="16"/>
    <n v="85023"/>
    <s v="West"/>
    <s v="OFF-AP-10002578"/>
    <x v="1"/>
    <s v="Appliances"/>
    <s v="Fellowes Premier Superior Surge Suppressor, 10-Outlet, With Phone and Remote"/>
    <n v="78.272000000000006"/>
    <n v="2"/>
    <n v="0.2"/>
    <n v="5.8704000000000001"/>
  </r>
  <r>
    <n v="468"/>
    <x v="213"/>
    <x v="184"/>
    <d v="2015-01-24T00:00:00"/>
    <s v="Standard Class"/>
    <s v="JS-15940"/>
    <s v="Joni Sundaresam"/>
    <x v="2"/>
    <s v="United States"/>
    <s v="Park Ridge"/>
    <x v="10"/>
    <n v="60068"/>
    <s v="Central"/>
    <s v="FUR-FU-10002918"/>
    <x v="0"/>
    <s v="Furnishings"/>
    <s v="Eldon ClusterMat Chair Mat with Cordless Antistatic Protection"/>
    <n v="254.74400000000003"/>
    <n v="7"/>
    <n v="0.6"/>
    <n v="-312.06139999999994"/>
  </r>
  <r>
    <n v="469"/>
    <x v="214"/>
    <x v="185"/>
    <d v="2017-04-04T00:00:00"/>
    <s v="Standard Class"/>
    <s v="DS-13180"/>
    <s v="David Smith"/>
    <x v="1"/>
    <s v="United States"/>
    <s v="Amarillo"/>
    <x v="5"/>
    <n v="79109"/>
    <s v="Central"/>
    <s v="FUR-BO-10002824"/>
    <x v="0"/>
    <s v="Bookcases"/>
    <s v="Bush Mission Pointe Library"/>
    <n v="205.33279999999996"/>
    <n v="2"/>
    <n v="0.32"/>
    <n v="-36.235200000000006"/>
  </r>
  <r>
    <n v="470"/>
    <x v="215"/>
    <x v="186"/>
    <d v="2016-12-20T00:00:00"/>
    <s v="Second Class"/>
    <s v="CC-12670"/>
    <s v="Craig Carreira"/>
    <x v="0"/>
    <s v="United States"/>
    <s v="Chicago"/>
    <x v="10"/>
    <n v="60610"/>
    <s v="Central"/>
    <s v="OFF-BI-10002194"/>
    <x v="1"/>
    <s v="Binders"/>
    <s v="Cardinal Hold-It CD Pocket"/>
    <n v="4.7879999999999985"/>
    <n v="3"/>
    <n v="0.8"/>
    <n v="-7.9001999999999999"/>
  </r>
  <r>
    <n v="471"/>
    <x v="216"/>
    <x v="139"/>
    <d v="2015-12-24T00:00:00"/>
    <s v="Standard Class"/>
    <s v="MH-17785"/>
    <s v="Maya Herman"/>
    <x v="1"/>
    <s v="United States"/>
    <s v="Lindenhurst"/>
    <x v="15"/>
    <n v="11757"/>
    <s v="East"/>
    <s v="OFF-PA-10004071"/>
    <x v="1"/>
    <s v="Paper"/>
    <s v="Eaton Premium Continuous-Feed Paper, 25% Cotton, Letter Size, White, 1000 Shts/Box"/>
    <n v="55.48"/>
    <n v="1"/>
    <n v="0"/>
    <n v="26.630399999999998"/>
  </r>
  <r>
    <n v="472"/>
    <x v="217"/>
    <x v="187"/>
    <d v="2014-11-11T00:00:00"/>
    <s v="Second Class"/>
    <s v="JP-15520"/>
    <s v="Jeremy Pistek"/>
    <x v="0"/>
    <s v="United States"/>
    <s v="San Francisco"/>
    <x v="1"/>
    <n v="94110"/>
    <s v="West"/>
    <s v="OFF-ST-10002743"/>
    <x v="1"/>
    <s v="Storage"/>
    <s v="SAFCO Boltless Steel Shelving"/>
    <n v="340.92"/>
    <n v="3"/>
    <n v="0"/>
    <n v="3.4091999999999842"/>
  </r>
  <r>
    <n v="473"/>
    <x v="217"/>
    <x v="187"/>
    <d v="2014-11-11T00:00:00"/>
    <s v="Second Class"/>
    <s v="JP-15520"/>
    <s v="Jeremy Pistek"/>
    <x v="0"/>
    <s v="United States"/>
    <s v="San Francisco"/>
    <x v="1"/>
    <n v="94110"/>
    <s v="West"/>
    <s v="FUR-BO-10001601"/>
    <x v="0"/>
    <s v="Bookcases"/>
    <s v="Sauder Mission Library with Doors, Fruitwood Finish"/>
    <n v="222.66599999999997"/>
    <n v="2"/>
    <n v="0.15"/>
    <n v="10.478399999999979"/>
  </r>
  <r>
    <n v="474"/>
    <x v="217"/>
    <x v="187"/>
    <d v="2014-11-11T00:00:00"/>
    <s v="Second Class"/>
    <s v="JP-15520"/>
    <s v="Jeremy Pistek"/>
    <x v="0"/>
    <s v="United States"/>
    <s v="San Francisco"/>
    <x v="1"/>
    <n v="94110"/>
    <s v="West"/>
    <s v="TEC-PH-10002680"/>
    <x v="2"/>
    <s v="Phones"/>
    <s v="Samsung Galaxy Note 3"/>
    <n v="703.96800000000007"/>
    <n v="4"/>
    <n v="0.2"/>
    <n v="87.995999999999924"/>
  </r>
  <r>
    <n v="475"/>
    <x v="217"/>
    <x v="187"/>
    <d v="2014-11-11T00:00:00"/>
    <s v="Second Class"/>
    <s v="JP-15520"/>
    <s v="Jeremy Pistek"/>
    <x v="0"/>
    <s v="United States"/>
    <s v="San Francisco"/>
    <x v="1"/>
    <n v="94110"/>
    <s v="West"/>
    <s v="OFF-ST-10001321"/>
    <x v="1"/>
    <s v="Storage"/>
    <s v="Decoflex Hanging Personal Folder File, Blue"/>
    <n v="92.52"/>
    <n v="6"/>
    <n v="0"/>
    <n v="24.980400000000007"/>
  </r>
  <r>
    <n v="476"/>
    <x v="217"/>
    <x v="187"/>
    <d v="2014-11-11T00:00:00"/>
    <s v="Second Class"/>
    <s v="JP-15520"/>
    <s v="Jeremy Pistek"/>
    <x v="0"/>
    <s v="United States"/>
    <s v="San Francisco"/>
    <x v="1"/>
    <n v="94110"/>
    <s v="West"/>
    <s v="OFF-PA-10001509"/>
    <x v="1"/>
    <s v="Paper"/>
    <s v="Recycled Desk Saver Line &quot;While You Were Out&quot; Book, 5 1/2&quot; X 4&quot;"/>
    <n v="62.649999999999991"/>
    <n v="7"/>
    <n v="0"/>
    <n v="28.818999999999996"/>
  </r>
  <r>
    <n v="477"/>
    <x v="217"/>
    <x v="187"/>
    <d v="2014-11-11T00:00:00"/>
    <s v="Second Class"/>
    <s v="JP-15520"/>
    <s v="Jeremy Pistek"/>
    <x v="0"/>
    <s v="United States"/>
    <s v="San Francisco"/>
    <x v="1"/>
    <n v="94110"/>
    <s v="West"/>
    <s v="OFF-PA-10003465"/>
    <x v="1"/>
    <s v="Paper"/>
    <s v="Xerox 1912"/>
    <n v="94.85"/>
    <n v="5"/>
    <n v="0"/>
    <n v="45.527999999999992"/>
  </r>
  <r>
    <n v="478"/>
    <x v="218"/>
    <x v="188"/>
    <d v="2016-07-19T00:00:00"/>
    <s v="Standard Class"/>
    <s v="KH-16690"/>
    <s v="Kristen Hastings"/>
    <x v="1"/>
    <s v="United States"/>
    <s v="Los Angeles"/>
    <x v="1"/>
    <n v="90008"/>
    <s v="West"/>
    <s v="TEC-PH-10000149"/>
    <x v="2"/>
    <s v="Phones"/>
    <s v="Cisco SPA525G2 IP Phone - Wireless"/>
    <n v="95.76"/>
    <n v="6"/>
    <n v="0.2"/>
    <n v="7.1819999999999951"/>
  </r>
  <r>
    <n v="479"/>
    <x v="219"/>
    <x v="189"/>
    <d v="2016-11-02T00:00:00"/>
    <s v="Standard Class"/>
    <s v="JE-15475"/>
    <s v="Jeremy Ellison"/>
    <x v="0"/>
    <s v="United States"/>
    <s v="Troy"/>
    <x v="15"/>
    <n v="12180"/>
    <s v="East"/>
    <s v="FUR-FU-10002671"/>
    <x v="0"/>
    <s v="Furnishings"/>
    <s v="Electrix 20W Halogen Replacement Bulb for Zoom-In Desk Lamp"/>
    <n v="40.200000000000003"/>
    <n v="3"/>
    <n v="0"/>
    <n v="19.295999999999999"/>
  </r>
  <r>
    <n v="480"/>
    <x v="220"/>
    <x v="190"/>
    <d v="2016-07-02T00:00:00"/>
    <s v="Standard Class"/>
    <s v="JG-15805"/>
    <s v="John Grady"/>
    <x v="1"/>
    <s v="United States"/>
    <s v="New York City"/>
    <x v="15"/>
    <n v="10024"/>
    <s v="East"/>
    <s v="OFF-AR-10003045"/>
    <x v="1"/>
    <s v="Art"/>
    <s v="Prang Colored Pencils"/>
    <n v="14.7"/>
    <n v="5"/>
    <n v="0"/>
    <n v="6.6150000000000002"/>
  </r>
  <r>
    <n v="481"/>
    <x v="220"/>
    <x v="190"/>
    <d v="2016-07-02T00:00:00"/>
    <s v="Standard Class"/>
    <s v="JG-15805"/>
    <s v="John Grady"/>
    <x v="1"/>
    <s v="United States"/>
    <s v="New York City"/>
    <x v="15"/>
    <n v="10024"/>
    <s v="East"/>
    <s v="OFF-ST-10000689"/>
    <x v="1"/>
    <s v="Storage"/>
    <s v="Fellowes Strictly Business Drawer File, Letter/Legal Size"/>
    <n v="704.25"/>
    <n v="5"/>
    <n v="0"/>
    <n v="84.51"/>
  </r>
  <r>
    <n v="482"/>
    <x v="221"/>
    <x v="191"/>
    <d v="2014-10-10T00:00:00"/>
    <s v="Standard Class"/>
    <s v="XP-21865"/>
    <s v="Xylona Preis"/>
    <x v="0"/>
    <s v="United States"/>
    <s v="San Diego"/>
    <x v="1"/>
    <n v="92024"/>
    <s v="West"/>
    <s v="TEC-AC-10001445"/>
    <x v="2"/>
    <s v="Accessories"/>
    <s v="Imation USB 2.0 Swivel Flash Drive USB flash drive - 4 GB - Pink"/>
    <n v="9.09"/>
    <n v="3"/>
    <n v="0"/>
    <n v="1.9088999999999996"/>
  </r>
  <r>
    <n v="483"/>
    <x v="222"/>
    <x v="192"/>
    <d v="2014-07-27T00:00:00"/>
    <s v="Standard Class"/>
    <s v="EM-14065"/>
    <s v="Erin Mull"/>
    <x v="0"/>
    <s v="United States"/>
    <s v="New York City"/>
    <x v="15"/>
    <n v="10024"/>
    <s v="East"/>
    <s v="OFF-AR-10002053"/>
    <x v="1"/>
    <s v="Art"/>
    <s v="Premium Writing Pencils, Soft, #2 by Central Association for the Blind"/>
    <n v="5.96"/>
    <n v="2"/>
    <n v="0"/>
    <n v="1.6688000000000001"/>
  </r>
  <r>
    <n v="484"/>
    <x v="222"/>
    <x v="192"/>
    <d v="2014-07-27T00:00:00"/>
    <s v="Standard Class"/>
    <s v="EM-14065"/>
    <s v="Erin Mull"/>
    <x v="0"/>
    <s v="United States"/>
    <s v="New York City"/>
    <x v="15"/>
    <n v="10024"/>
    <s v="East"/>
    <s v="TEC-AC-10002567"/>
    <x v="2"/>
    <s v="Accessories"/>
    <s v="Logitech G602 Wireless Gaming Mouse"/>
    <n v="159.97999999999999"/>
    <n v="2"/>
    <n v="0"/>
    <n v="57.592799999999997"/>
  </r>
  <r>
    <n v="485"/>
    <x v="223"/>
    <x v="193"/>
    <d v="2017-06-13T00:00:00"/>
    <s v="First Class"/>
    <s v="MT-18070"/>
    <s v="Michelle Tran"/>
    <x v="2"/>
    <s v="United States"/>
    <s v="Los Angeles"/>
    <x v="1"/>
    <n v="90045"/>
    <s v="West"/>
    <s v="OFF-LA-10003923"/>
    <x v="1"/>
    <s v="Labels"/>
    <s v="Alphabetical Labels for Top Tab Filing"/>
    <n v="29.6"/>
    <n v="2"/>
    <n v="0"/>
    <n v="14.8"/>
  </r>
  <r>
    <n v="486"/>
    <x v="223"/>
    <x v="193"/>
    <d v="2017-06-13T00:00:00"/>
    <s v="First Class"/>
    <s v="MT-18070"/>
    <s v="Michelle Tran"/>
    <x v="2"/>
    <s v="United States"/>
    <s v="Los Angeles"/>
    <x v="1"/>
    <n v="90045"/>
    <s v="West"/>
    <s v="FUR-BO-10001337"/>
    <x v="0"/>
    <s v="Bookcases"/>
    <s v="O'Sullivan Living Dimensions 2-Shelf Bookcases"/>
    <n v="514.16499999999996"/>
    <n v="5"/>
    <n v="0.15"/>
    <n v="-30.24499999999999"/>
  </r>
  <r>
    <n v="487"/>
    <x v="223"/>
    <x v="193"/>
    <d v="2017-06-13T00:00:00"/>
    <s v="First Class"/>
    <s v="MT-18070"/>
    <s v="Michelle Tran"/>
    <x v="2"/>
    <s v="United States"/>
    <s v="Los Angeles"/>
    <x v="1"/>
    <n v="90045"/>
    <s v="West"/>
    <s v="TEC-PH-10001924"/>
    <x v="2"/>
    <s v="Phones"/>
    <s v="iHome FM Clock Radio with Lightning Dock"/>
    <n v="279.95999999999998"/>
    <n v="5"/>
    <n v="0.2"/>
    <n v="17.497500000000016"/>
  </r>
  <r>
    <n v="488"/>
    <x v="224"/>
    <x v="194"/>
    <d v="2014-10-31T00:00:00"/>
    <s v="First Class"/>
    <s v="SA-20830"/>
    <s v="Sue Ann Reed"/>
    <x v="0"/>
    <s v="United States"/>
    <s v="Chicago"/>
    <x v="10"/>
    <n v="60610"/>
    <s v="Central"/>
    <s v="TEC-PH-10001363"/>
    <x v="2"/>
    <s v="Phones"/>
    <s v="Apple iPhone 5S"/>
    <n v="2735.9520000000002"/>
    <n v="6"/>
    <n v="0.2"/>
    <n v="341.99399999999969"/>
  </r>
  <r>
    <n v="489"/>
    <x v="225"/>
    <x v="3"/>
    <d v="2014-06-13T00:00:00"/>
    <s v="Second Class"/>
    <s v="CW-11905"/>
    <s v="Carl Weiss"/>
    <x v="2"/>
    <s v="United States"/>
    <s v="Huntsville"/>
    <x v="5"/>
    <n v="77340"/>
    <s v="Central"/>
    <s v="TEC-PH-10000376"/>
    <x v="2"/>
    <s v="Phones"/>
    <s v="Square Credit Card Reader"/>
    <n v="7.9920000000000009"/>
    <n v="1"/>
    <n v="0.2"/>
    <n v="0.59940000000000015"/>
  </r>
  <r>
    <n v="490"/>
    <x v="225"/>
    <x v="3"/>
    <d v="2014-06-13T00:00:00"/>
    <s v="Second Class"/>
    <s v="CW-11905"/>
    <s v="Carl Weiss"/>
    <x v="2"/>
    <s v="United States"/>
    <s v="Huntsville"/>
    <x v="5"/>
    <n v="77340"/>
    <s v="Central"/>
    <s v="TEC-AC-10000303"/>
    <x v="2"/>
    <s v="Accessories"/>
    <s v="Logitech M510 Wireless Mouse"/>
    <n v="63.984000000000009"/>
    <n v="2"/>
    <n v="0.2"/>
    <n v="10.397399999999998"/>
  </r>
  <r>
    <n v="491"/>
    <x v="225"/>
    <x v="3"/>
    <d v="2014-06-13T00:00:00"/>
    <s v="Second Class"/>
    <s v="CW-11905"/>
    <s v="Carl Weiss"/>
    <x v="2"/>
    <s v="United States"/>
    <s v="Huntsville"/>
    <x v="5"/>
    <n v="77340"/>
    <s v="Central"/>
    <s v="OFF-AR-10001953"/>
    <x v="1"/>
    <s v="Art"/>
    <s v="Boston 1645 Deluxe Heavier-Duty Electric Pencil Sharpener"/>
    <n v="70.367999999999995"/>
    <n v="2"/>
    <n v="0.2"/>
    <n v="6.1572000000000031"/>
  </r>
  <r>
    <n v="492"/>
    <x v="226"/>
    <x v="80"/>
    <d v="2014-09-19T00:00:00"/>
    <s v="Standard Class"/>
    <s v="AJ-10960"/>
    <s v="Astrea Jones"/>
    <x v="0"/>
    <s v="United States"/>
    <s v="Rochester"/>
    <x v="15"/>
    <n v="14609"/>
    <s v="East"/>
    <s v="OFF-ST-10001809"/>
    <x v="1"/>
    <s v="Storage"/>
    <s v="Fellowes Officeware Wire Shelving"/>
    <n v="449.15"/>
    <n v="5"/>
    <n v="0"/>
    <n v="8.9829999999999899"/>
  </r>
  <r>
    <n v="493"/>
    <x v="226"/>
    <x v="80"/>
    <d v="2014-09-19T00:00:00"/>
    <s v="Standard Class"/>
    <s v="AJ-10960"/>
    <s v="Astrea Jones"/>
    <x v="0"/>
    <s v="United States"/>
    <s v="Rochester"/>
    <x v="15"/>
    <n v="14609"/>
    <s v="East"/>
    <s v="OFF-EN-10003845"/>
    <x v="1"/>
    <s v="Envelopes"/>
    <s v="Colored Envelopes"/>
    <n v="11.07"/>
    <n v="3"/>
    <n v="0"/>
    <n v="5.0921999999999992"/>
  </r>
  <r>
    <n v="494"/>
    <x v="227"/>
    <x v="195"/>
    <d v="2016-05-14T00:00:00"/>
    <s v="Standard Class"/>
    <s v="SS-20590"/>
    <s v="Sonia Sunley"/>
    <x v="0"/>
    <s v="United States"/>
    <s v="Seattle"/>
    <x v="4"/>
    <n v="98115"/>
    <s v="West"/>
    <s v="TEC-AC-10000991"/>
    <x v="2"/>
    <s v="Accessories"/>
    <s v="Sony Micro Vault Click 8 GB USB 2.0 Flash Drive"/>
    <n v="93.98"/>
    <n v="2"/>
    <n v="0"/>
    <n v="13.157200000000003"/>
  </r>
  <r>
    <n v="495"/>
    <x v="228"/>
    <x v="196"/>
    <d v="2016-03-21T00:00:00"/>
    <s v="Second Class"/>
    <s v="RO-19780"/>
    <s v="Rose O'Brian"/>
    <x v="0"/>
    <s v="United States"/>
    <s v="Memphis"/>
    <x v="18"/>
    <n v="38109"/>
    <s v="South"/>
    <s v="FUR-TA-10001857"/>
    <x v="0"/>
    <s v="Tables"/>
    <s v="Balt Solid Wood Rectangular Table"/>
    <n v="189.88200000000001"/>
    <n v="3"/>
    <n v="0.4"/>
    <n v="-94.941000000000017"/>
  </r>
  <r>
    <n v="496"/>
    <x v="229"/>
    <x v="17"/>
    <d v="2015-12-31T00:00:00"/>
    <s v="Standard Class"/>
    <s v="MD-17350"/>
    <s v="Maribeth Dona"/>
    <x v="0"/>
    <s v="United States"/>
    <s v="Fayetteville"/>
    <x v="36"/>
    <n v="72701"/>
    <s v="South"/>
    <s v="OFF-EN-10001434"/>
    <x v="1"/>
    <s v="Envelopes"/>
    <s v="Strathmore #10 Envelopes, Ultimate White"/>
    <n v="105.42"/>
    <n v="2"/>
    <n v="0"/>
    <n v="51.655799999999999"/>
  </r>
  <r>
    <n v="497"/>
    <x v="230"/>
    <x v="197"/>
    <d v="2016-07-31T00:00:00"/>
    <s v="Standard Class"/>
    <s v="SC-20095"/>
    <s v="Sanjit Chand"/>
    <x v="0"/>
    <s v="United States"/>
    <s v="Costa Mesa"/>
    <x v="1"/>
    <n v="92627"/>
    <s v="West"/>
    <s v="OFF-BI-10002498"/>
    <x v="1"/>
    <s v="Binders"/>
    <s v="Clear Mylar Reinforcing Strips"/>
    <n v="119.61600000000001"/>
    <n v="8"/>
    <n v="0.2"/>
    <n v="40.370399999999997"/>
  </r>
  <r>
    <n v="498"/>
    <x v="230"/>
    <x v="197"/>
    <d v="2016-07-31T00:00:00"/>
    <s v="Standard Class"/>
    <s v="SC-20095"/>
    <s v="Sanjit Chand"/>
    <x v="0"/>
    <s v="United States"/>
    <s v="Costa Mesa"/>
    <x v="1"/>
    <n v="92627"/>
    <s v="West"/>
    <s v="FUR-FU-10004864"/>
    <x v="0"/>
    <s v="Furnishings"/>
    <s v="Howard Miller 14-1/2&quot; Diameter Chrome Round Wall Clock"/>
    <n v="255.76"/>
    <n v="4"/>
    <n v="0"/>
    <n v="81.843199999999996"/>
  </r>
  <r>
    <n v="499"/>
    <x v="230"/>
    <x v="197"/>
    <d v="2016-07-31T00:00:00"/>
    <s v="Standard Class"/>
    <s v="SC-20095"/>
    <s v="Sanjit Chand"/>
    <x v="0"/>
    <s v="United States"/>
    <s v="Costa Mesa"/>
    <x v="1"/>
    <n v="92627"/>
    <s v="West"/>
    <s v="FUR-CH-10002602"/>
    <x v="0"/>
    <s v="Chairs"/>
    <s v="DMI Arturo Collection Mission-style Design Wood Chair"/>
    <n v="241.56799999999998"/>
    <n v="2"/>
    <n v="0.2"/>
    <n v="18.11760000000001"/>
  </r>
  <r>
    <n v="500"/>
    <x v="230"/>
    <x v="197"/>
    <d v="2016-07-31T00:00:00"/>
    <s v="Standard Class"/>
    <s v="SC-20095"/>
    <s v="Sanjit Chand"/>
    <x v="0"/>
    <s v="United States"/>
    <s v="Costa Mesa"/>
    <x v="1"/>
    <n v="92627"/>
    <s v="West"/>
    <s v="FUR-FU-10000073"/>
    <x v="0"/>
    <s v="Furnishings"/>
    <s v="Deflect-O Glasstique Clear Desk Accessories"/>
    <n v="69.3"/>
    <n v="9"/>
    <n v="0"/>
    <n v="22.868999999999996"/>
  </r>
  <r>
    <n v="501"/>
    <x v="231"/>
    <x v="198"/>
    <d v="2016-06-04T00:00:00"/>
    <s v="Standard Class"/>
    <s v="MY-17380"/>
    <s v="Maribeth Yedwab"/>
    <x v="1"/>
    <s v="United States"/>
    <s v="Parker"/>
    <x v="22"/>
    <n v="80134"/>
    <s v="West"/>
    <s v="OFF-BI-10001670"/>
    <x v="1"/>
    <s v="Binders"/>
    <s v="Vinyl Sectional Post Binders"/>
    <n v="22.620000000000005"/>
    <n v="2"/>
    <n v="0.7"/>
    <n v="-15.079999999999998"/>
  </r>
  <r>
    <n v="502"/>
    <x v="231"/>
    <x v="198"/>
    <d v="2016-06-04T00:00:00"/>
    <s v="Standard Class"/>
    <s v="MY-17380"/>
    <s v="Maribeth Yedwab"/>
    <x v="1"/>
    <s v="United States"/>
    <s v="Parker"/>
    <x v="22"/>
    <n v="80134"/>
    <s v="West"/>
    <s v="OFF-BI-10001658"/>
    <x v="1"/>
    <s v="Binders"/>
    <s v="GBC Standard Therm-A-Bind Covers"/>
    <n v="14.952000000000004"/>
    <n v="2"/>
    <n v="0.7"/>
    <n v="-11.961599999999997"/>
  </r>
  <r>
    <n v="503"/>
    <x v="231"/>
    <x v="198"/>
    <d v="2016-06-04T00:00:00"/>
    <s v="Standard Class"/>
    <s v="MY-17380"/>
    <s v="Maribeth Yedwab"/>
    <x v="1"/>
    <s v="United States"/>
    <s v="Parker"/>
    <x v="22"/>
    <n v="80134"/>
    <s v="West"/>
    <s v="FUR-CH-10001215"/>
    <x v="0"/>
    <s v="Chairs"/>
    <s v="Global Troy Executive Leather Low-Back Tilter"/>
    <n v="801.5680000000001"/>
    <n v="2"/>
    <n v="0.2"/>
    <n v="50.097999999999985"/>
  </r>
  <r>
    <n v="504"/>
    <x v="231"/>
    <x v="198"/>
    <d v="2016-06-04T00:00:00"/>
    <s v="Standard Class"/>
    <s v="MY-17380"/>
    <s v="Maribeth Yedwab"/>
    <x v="1"/>
    <s v="United States"/>
    <s v="Parker"/>
    <x v="22"/>
    <n v="80134"/>
    <s v="West"/>
    <s v="OFF-BI-10000831"/>
    <x v="1"/>
    <s v="Binders"/>
    <s v="Storex Flexible Poly Binders with Double Pockets"/>
    <n v="2.3760000000000003"/>
    <n v="3"/>
    <n v="0.7"/>
    <n v="-1.9007999999999998"/>
  </r>
  <r>
    <n v="505"/>
    <x v="231"/>
    <x v="198"/>
    <d v="2016-06-04T00:00:00"/>
    <s v="Standard Class"/>
    <s v="MY-17380"/>
    <s v="Maribeth Yedwab"/>
    <x v="1"/>
    <s v="United States"/>
    <s v="Parker"/>
    <x v="22"/>
    <n v="80134"/>
    <s v="West"/>
    <s v="OFF-PA-10000357"/>
    <x v="1"/>
    <s v="Paper"/>
    <s v="White Dual Perf Computer Printout Paper, 2700 Sheets, 1 Part, Heavyweight, 20 lbs., 14 7/8 x 11"/>
    <n v="32.792000000000002"/>
    <n v="1"/>
    <n v="0.2"/>
    <n v="11.8871"/>
  </r>
  <r>
    <n v="506"/>
    <x v="232"/>
    <x v="105"/>
    <d v="2017-11-15T00:00:00"/>
    <s v="Second Class"/>
    <s v="EB-13705"/>
    <s v="Ed Braxton"/>
    <x v="1"/>
    <s v="United States"/>
    <s v="New York City"/>
    <x v="15"/>
    <n v="10024"/>
    <s v="East"/>
    <s v="OFF-BI-10003274"/>
    <x v="1"/>
    <s v="Binders"/>
    <s v="Avery Durable Slant Ring Binders, No Labels"/>
    <n v="15.920000000000002"/>
    <n v="5"/>
    <n v="0.2"/>
    <n v="5.3729999999999993"/>
  </r>
  <r>
    <n v="507"/>
    <x v="233"/>
    <x v="199"/>
    <d v="2015-03-22T00:00:00"/>
    <s v="Standard Class"/>
    <s v="CM-12385"/>
    <s v="Christopher Martinez"/>
    <x v="0"/>
    <s v="United States"/>
    <s v="Atlanta"/>
    <x v="32"/>
    <n v="30318"/>
    <s v="South"/>
    <s v="OFF-AR-10001662"/>
    <x v="1"/>
    <s v="Art"/>
    <s v="Rogers Handheld Barrel Pencil Sharpener"/>
    <n v="2.74"/>
    <n v="1"/>
    <n v="0"/>
    <n v="0.73980000000000024"/>
  </r>
  <r>
    <n v="508"/>
    <x v="233"/>
    <x v="199"/>
    <d v="2015-03-22T00:00:00"/>
    <s v="Standard Class"/>
    <s v="CM-12385"/>
    <s v="Christopher Martinez"/>
    <x v="0"/>
    <s v="United States"/>
    <s v="Atlanta"/>
    <x v="32"/>
    <n v="30318"/>
    <s v="South"/>
    <s v="OFF-AR-10003856"/>
    <x v="1"/>
    <s v="Art"/>
    <s v="Newell 344"/>
    <n v="8.34"/>
    <n v="3"/>
    <n v="0"/>
    <n v="2.1683999999999997"/>
  </r>
  <r>
    <n v="509"/>
    <x v="233"/>
    <x v="199"/>
    <d v="2015-03-22T00:00:00"/>
    <s v="Standard Class"/>
    <s v="CM-12385"/>
    <s v="Christopher Martinez"/>
    <x v="0"/>
    <s v="United States"/>
    <s v="Atlanta"/>
    <x v="32"/>
    <n v="30318"/>
    <s v="South"/>
    <s v="OFF-ST-10001228"/>
    <x v="1"/>
    <s v="Storage"/>
    <s v="Personal File Boxes with Fold-Down Carry Handle"/>
    <n v="46.74"/>
    <n v="3"/>
    <n v="0"/>
    <n v="11.684999999999999"/>
  </r>
  <r>
    <n v="510"/>
    <x v="233"/>
    <x v="199"/>
    <d v="2015-03-22T00:00:00"/>
    <s v="Standard Class"/>
    <s v="CM-12385"/>
    <s v="Christopher Martinez"/>
    <x v="0"/>
    <s v="United States"/>
    <s v="Atlanta"/>
    <x v="32"/>
    <n v="30318"/>
    <s v="South"/>
    <s v="OFF-BI-10003527"/>
    <x v="1"/>
    <s v="Binders"/>
    <s v="Fellowes PB500 Electric Punch Plastic Comb Binding Machine with Manual Bind"/>
    <n v="6354.95"/>
    <n v="5"/>
    <n v="0"/>
    <n v="3177.4749999999999"/>
  </r>
  <r>
    <n v="511"/>
    <x v="234"/>
    <x v="200"/>
    <d v="2017-11-27T00:00:00"/>
    <s v="First Class"/>
    <s v="LS-17245"/>
    <s v="Lynn Smith"/>
    <x v="0"/>
    <s v="United States"/>
    <s v="Gladstone"/>
    <x v="25"/>
    <n v="64118"/>
    <s v="Central"/>
    <s v="FUR-FU-10001290"/>
    <x v="0"/>
    <s v="Furnishings"/>
    <s v="Executive Impressions Supervisor Wall Clock"/>
    <n v="126.30000000000001"/>
    <n v="3"/>
    <n v="0"/>
    <n v="40.415999999999997"/>
  </r>
  <r>
    <n v="512"/>
    <x v="234"/>
    <x v="200"/>
    <d v="2017-11-27T00:00:00"/>
    <s v="First Class"/>
    <s v="LS-17245"/>
    <s v="Lynn Smith"/>
    <x v="0"/>
    <s v="United States"/>
    <s v="Gladstone"/>
    <x v="25"/>
    <n v="64118"/>
    <s v="Central"/>
    <s v="TEC-AC-10002399"/>
    <x v="2"/>
    <s v="Accessories"/>
    <s v="SanDisk Cruzer 32 GB USB Flash Drive"/>
    <n v="38.04"/>
    <n v="2"/>
    <n v="0"/>
    <n v="12.172799999999999"/>
  </r>
  <r>
    <n v="513"/>
    <x v="235"/>
    <x v="201"/>
    <d v="2016-10-23T00:00:00"/>
    <s v="First Class"/>
    <s v="LF-17185"/>
    <s v="Luke Foster"/>
    <x v="0"/>
    <s v="United States"/>
    <s v="Newark"/>
    <x v="24"/>
    <n v="43055"/>
    <s v="East"/>
    <s v="OFF-AR-10002053"/>
    <x v="1"/>
    <s v="Art"/>
    <s v="Premium Writing Pencils, Soft, #2 by Central Association for the Blind"/>
    <n v="7.1519999999999992"/>
    <n v="3"/>
    <n v="0.2"/>
    <n v="0.71520000000000028"/>
  </r>
  <r>
    <n v="514"/>
    <x v="236"/>
    <x v="202"/>
    <d v="2017-12-25T00:00:00"/>
    <s v="Standard Class"/>
    <s v="BN-11515"/>
    <s v="Bradley Nguyen"/>
    <x v="0"/>
    <s v="United States"/>
    <s v="Los Angeles"/>
    <x v="1"/>
    <n v="90049"/>
    <s v="West"/>
    <s v="OFF-AR-10003811"/>
    <x v="1"/>
    <s v="Art"/>
    <s v="Newell 327"/>
    <n v="6.63"/>
    <n v="3"/>
    <n v="0"/>
    <n v="1.7901"/>
  </r>
  <r>
    <n v="515"/>
    <x v="236"/>
    <x v="202"/>
    <d v="2017-12-25T00:00:00"/>
    <s v="Standard Class"/>
    <s v="BN-11515"/>
    <s v="Bradley Nguyen"/>
    <x v="0"/>
    <s v="United States"/>
    <s v="Los Angeles"/>
    <x v="1"/>
    <n v="90049"/>
    <s v="West"/>
    <s v="OFF-AR-10001246"/>
    <x v="1"/>
    <s v="Art"/>
    <s v="Newell 317"/>
    <n v="5.88"/>
    <n v="2"/>
    <n v="0"/>
    <n v="1.7051999999999996"/>
  </r>
  <r>
    <n v="516"/>
    <x v="237"/>
    <x v="203"/>
    <d v="2017-01-27T00:00:00"/>
    <s v="Standard Class"/>
    <s v="AD-10180"/>
    <s v="Alan Dominguez"/>
    <x v="2"/>
    <s v="United States"/>
    <s v="Great Falls"/>
    <x v="37"/>
    <n v="59405"/>
    <s v="West"/>
    <s v="TEC-CO-10003236"/>
    <x v="2"/>
    <s v="Copiers"/>
    <s v="Canon Image Class D660 Copier"/>
    <n v="2999.95"/>
    <n v="5"/>
    <n v="0"/>
    <n v="1379.9769999999999"/>
  </r>
  <r>
    <n v="517"/>
    <x v="237"/>
    <x v="203"/>
    <d v="2017-01-27T00:00:00"/>
    <s v="Standard Class"/>
    <s v="AD-10180"/>
    <s v="Alan Dominguez"/>
    <x v="2"/>
    <s v="United States"/>
    <s v="Great Falls"/>
    <x v="37"/>
    <n v="59405"/>
    <s v="West"/>
    <s v="OFF-ST-10004507"/>
    <x v="1"/>
    <s v="Storage"/>
    <s v="Advantus Rolling Storage Box"/>
    <n v="51.449999999999996"/>
    <n v="3"/>
    <n v="0"/>
    <n v="13.891499999999999"/>
  </r>
  <r>
    <n v="518"/>
    <x v="237"/>
    <x v="203"/>
    <d v="2017-01-27T00:00:00"/>
    <s v="Standard Class"/>
    <s v="AD-10180"/>
    <s v="Alan Dominguez"/>
    <x v="2"/>
    <s v="United States"/>
    <s v="Great Falls"/>
    <x v="37"/>
    <n v="59405"/>
    <s v="West"/>
    <s v="OFF-PA-10001667"/>
    <x v="1"/>
    <s v="Paper"/>
    <s v="Great White Multi-Use Recycled Paper (20Lb. and 84 Bright)"/>
    <n v="11.96"/>
    <n v="2"/>
    <n v="0"/>
    <n v="5.3819999999999997"/>
  </r>
  <r>
    <n v="519"/>
    <x v="237"/>
    <x v="203"/>
    <d v="2017-01-27T00:00:00"/>
    <s v="Standard Class"/>
    <s v="AD-10180"/>
    <s v="Alan Dominguez"/>
    <x v="2"/>
    <s v="United States"/>
    <s v="Great Falls"/>
    <x v="37"/>
    <n v="59405"/>
    <s v="West"/>
    <s v="OFF-ST-10004459"/>
    <x v="1"/>
    <s v="Storage"/>
    <s v="Tennsco Single-Tier Lockers"/>
    <n v="1126.02"/>
    <n v="3"/>
    <n v="0"/>
    <n v="56.300999999999988"/>
  </r>
  <r>
    <n v="520"/>
    <x v="238"/>
    <x v="204"/>
    <d v="2015-03-26T00:00:00"/>
    <s v="Standard Class"/>
    <s v="DB-13210"/>
    <s v="Dean Braden"/>
    <x v="0"/>
    <s v="United States"/>
    <s v="Houston"/>
    <x v="5"/>
    <n v="77041"/>
    <s v="Central"/>
    <s v="TEC-AC-10000171"/>
    <x v="2"/>
    <s v="Accessories"/>
    <s v="Verbatim 25 GB 6x Blu-ray Single Layer Recordable Disc, 25/Pack"/>
    <n v="18.391999999999999"/>
    <n v="1"/>
    <n v="0.2"/>
    <n v="5.2877000000000001"/>
  </r>
  <r>
    <n v="521"/>
    <x v="238"/>
    <x v="204"/>
    <d v="2015-03-26T00:00:00"/>
    <s v="Standard Class"/>
    <s v="DB-13210"/>
    <s v="Dean Braden"/>
    <x v="0"/>
    <s v="United States"/>
    <s v="Houston"/>
    <x v="5"/>
    <n v="77041"/>
    <s v="Central"/>
    <s v="OFF-ST-10000736"/>
    <x v="1"/>
    <s v="Storage"/>
    <s v="Carina Double Wide Media Storage Towers in Natural &amp; Black"/>
    <n v="129.56800000000001"/>
    <n v="2"/>
    <n v="0.2"/>
    <n v="-25.91360000000001"/>
  </r>
  <r>
    <n v="522"/>
    <x v="238"/>
    <x v="204"/>
    <d v="2015-03-26T00:00:00"/>
    <s v="Standard Class"/>
    <s v="DB-13210"/>
    <s v="Dean Braden"/>
    <x v="0"/>
    <s v="United States"/>
    <s v="Houston"/>
    <x v="5"/>
    <n v="77041"/>
    <s v="Central"/>
    <s v="OFF-BI-10000285"/>
    <x v="1"/>
    <s v="Binders"/>
    <s v="XtraLife ClearVue Slant-D Ring Binders by Cardinal"/>
    <n v="14.111999999999997"/>
    <n v="9"/>
    <n v="0.8"/>
    <n v="-21.167999999999999"/>
  </r>
  <r>
    <n v="523"/>
    <x v="239"/>
    <x v="205"/>
    <d v="2017-01-25T00:00:00"/>
    <s v="First Class"/>
    <s v="MC-17605"/>
    <s v="Matt Connell"/>
    <x v="1"/>
    <s v="United States"/>
    <s v="Detroit"/>
    <x v="12"/>
    <n v="48234"/>
    <s v="Central"/>
    <s v="FUR-TA-10001857"/>
    <x v="0"/>
    <s v="Tables"/>
    <s v="Balt Solid Wood Rectangular Table"/>
    <n v="210.98"/>
    <n v="2"/>
    <n v="0"/>
    <n v="21.097999999999985"/>
  </r>
  <r>
    <n v="524"/>
    <x v="240"/>
    <x v="206"/>
    <d v="2016-05-23T00:00:00"/>
    <s v="First Class"/>
    <s v="LH-17155"/>
    <s v="Logan Haushalter"/>
    <x v="0"/>
    <s v="United States"/>
    <s v="Los Angeles"/>
    <x v="1"/>
    <n v="90032"/>
    <s v="West"/>
    <s v="TEC-PH-10003555"/>
    <x v="2"/>
    <s v="Phones"/>
    <s v="Motorola HK250 Universal Bluetooth Headset"/>
    <n v="55.176000000000002"/>
    <n v="3"/>
    <n v="0.2"/>
    <n v="-12.414599999999997"/>
  </r>
  <r>
    <n v="525"/>
    <x v="240"/>
    <x v="206"/>
    <d v="2016-05-23T00:00:00"/>
    <s v="First Class"/>
    <s v="LH-17155"/>
    <s v="Logan Haushalter"/>
    <x v="0"/>
    <s v="United States"/>
    <s v="Los Angeles"/>
    <x v="1"/>
    <n v="90032"/>
    <s v="West"/>
    <s v="TEC-AC-10003832"/>
    <x v="2"/>
    <s v="Accessories"/>
    <s v="Imation 16GB Mini TravelDrive USB 2.0 Flash Drive"/>
    <n v="66.260000000000005"/>
    <n v="2"/>
    <n v="0"/>
    <n v="27.166600000000003"/>
  </r>
  <r>
    <n v="526"/>
    <x v="241"/>
    <x v="207"/>
    <d v="2016-01-02T00:00:00"/>
    <s v="Standard Class"/>
    <s v="BD-11605"/>
    <s v="Brian Dahlen"/>
    <x v="0"/>
    <s v="United States"/>
    <s v="Lawrence"/>
    <x v="31"/>
    <n v="1841"/>
    <s v="East"/>
    <s v="OFF-FA-10002815"/>
    <x v="1"/>
    <s v="Fasteners"/>
    <s v="Staples"/>
    <n v="22.200000000000003"/>
    <n v="5"/>
    <n v="0"/>
    <n v="10.434000000000001"/>
  </r>
  <r>
    <n v="527"/>
    <x v="242"/>
    <x v="208"/>
    <d v="2017-10-26T00:00:00"/>
    <s v="Standard Class"/>
    <s v="PH-18790"/>
    <s v="Patricia Hirasaki"/>
    <x v="2"/>
    <s v="United States"/>
    <s v="Lakeland"/>
    <x v="2"/>
    <n v="33801"/>
    <s v="South"/>
    <s v="FUR-CH-10003379"/>
    <x v="0"/>
    <s v="Chairs"/>
    <s v="Global Commerce Series High-Back Swivel/Tilt Chairs"/>
    <n v="683.95200000000011"/>
    <n v="3"/>
    <n v="0.2"/>
    <n v="42.746999999999986"/>
  </r>
  <r>
    <n v="528"/>
    <x v="242"/>
    <x v="208"/>
    <d v="2017-10-26T00:00:00"/>
    <s v="Standard Class"/>
    <s v="PH-18790"/>
    <s v="Patricia Hirasaki"/>
    <x v="2"/>
    <s v="United States"/>
    <s v="Lakeland"/>
    <x v="2"/>
    <n v="33801"/>
    <s v="South"/>
    <s v="FUR-FU-10001756"/>
    <x v="0"/>
    <s v="Furnishings"/>
    <s v="Eldon Expressions Desk Accessory, Wood Photo Frame, Mahogany"/>
    <n v="45.695999999999998"/>
    <n v="3"/>
    <n v="0.2"/>
    <n v="5.1407999999999916"/>
  </r>
  <r>
    <n v="529"/>
    <x v="243"/>
    <x v="37"/>
    <d v="2015-09-07T00:00:00"/>
    <s v="Standard Class"/>
    <s v="MG-18145"/>
    <s v="Mike Gockenbach"/>
    <x v="0"/>
    <s v="United States"/>
    <s v="Philadelphia"/>
    <x v="9"/>
    <n v="19134"/>
    <s v="East"/>
    <s v="OFF-ST-10004963"/>
    <x v="1"/>
    <s v="Storage"/>
    <s v="Eldon Gobal File Keepers"/>
    <n v="36.336000000000006"/>
    <n v="3"/>
    <n v="0.2"/>
    <n v="-7.2672000000000043"/>
  </r>
  <r>
    <n v="530"/>
    <x v="243"/>
    <x v="37"/>
    <d v="2015-09-07T00:00:00"/>
    <s v="Standard Class"/>
    <s v="MG-18145"/>
    <s v="Mike Gockenbach"/>
    <x v="0"/>
    <s v="United States"/>
    <s v="Philadelphia"/>
    <x v="9"/>
    <n v="19134"/>
    <s v="East"/>
    <s v="OFF-SU-10002881"/>
    <x v="1"/>
    <s v="Supplies"/>
    <s v="Martin Yale Chadless Opener Electric Letter Opener"/>
    <n v="666.24800000000005"/>
    <n v="1"/>
    <n v="0.2"/>
    <n v="-149.9058"/>
  </r>
  <r>
    <n v="531"/>
    <x v="243"/>
    <x v="37"/>
    <d v="2015-09-07T00:00:00"/>
    <s v="Standard Class"/>
    <s v="MG-18145"/>
    <s v="Mike Gockenbach"/>
    <x v="0"/>
    <s v="United States"/>
    <s v="Philadelphia"/>
    <x v="9"/>
    <n v="19134"/>
    <s v="East"/>
    <s v="OFF-EN-10001335"/>
    <x v="1"/>
    <s v="Envelopes"/>
    <s v="White Business Envelopes with Contemporary Seam, Recycled White Business Envelopes"/>
    <n v="52.512"/>
    <n v="6"/>
    <n v="0.2"/>
    <n v="19.692"/>
  </r>
  <r>
    <n v="532"/>
    <x v="244"/>
    <x v="209"/>
    <d v="2015-11-09T00:00:00"/>
    <s v="Second Class"/>
    <s v="KB-16240"/>
    <s v="Karen Bern"/>
    <x v="1"/>
    <s v="United States"/>
    <s v="Los Angeles"/>
    <x v="1"/>
    <n v="90036"/>
    <s v="West"/>
    <s v="FUR-CH-10000595"/>
    <x v="0"/>
    <s v="Chairs"/>
    <s v="Safco Contoured Stacking Chairs"/>
    <n v="190.72000000000003"/>
    <n v="1"/>
    <n v="0.2"/>
    <n v="11.919999999999987"/>
  </r>
  <r>
    <n v="533"/>
    <x v="245"/>
    <x v="210"/>
    <d v="2017-09-11T00:00:00"/>
    <s v="Standard Class"/>
    <s v="JC-15340"/>
    <s v="Jasper Cacioppo"/>
    <x v="0"/>
    <s v="United States"/>
    <s v="Los Angeles"/>
    <x v="1"/>
    <n v="90032"/>
    <s v="West"/>
    <s v="FUR-FU-10000448"/>
    <x v="0"/>
    <s v="Furnishings"/>
    <s v="Tenex Chairmats For Use With Carpeted Floors"/>
    <n v="47.94"/>
    <n v="3"/>
    <n v="0"/>
    <n v="2.3969999999999985"/>
  </r>
  <r>
    <n v="534"/>
    <x v="246"/>
    <x v="211"/>
    <d v="2016-06-01T00:00:00"/>
    <s v="Second Class"/>
    <s v="RL-19615"/>
    <s v="Rob Lucas"/>
    <x v="0"/>
    <s v="United States"/>
    <s v="Montgomery"/>
    <x v="19"/>
    <n v="36116"/>
    <s v="South"/>
    <s v="TEC-PH-10000984"/>
    <x v="2"/>
    <s v="Phones"/>
    <s v="Panasonic KX-TG9471B"/>
    <n v="979.95"/>
    <n v="5"/>
    <n v="0"/>
    <n v="274.38600000000008"/>
  </r>
  <r>
    <n v="535"/>
    <x v="246"/>
    <x v="211"/>
    <d v="2016-06-01T00:00:00"/>
    <s v="Second Class"/>
    <s v="RL-19615"/>
    <s v="Rob Lucas"/>
    <x v="0"/>
    <s v="United States"/>
    <s v="Montgomery"/>
    <x v="19"/>
    <n v="36116"/>
    <s v="South"/>
    <s v="OFF-BI-10002557"/>
    <x v="1"/>
    <s v="Binders"/>
    <s v="Presstex Flexible Ring Binders"/>
    <n v="22.75"/>
    <n v="5"/>
    <n v="0"/>
    <n v="11.375"/>
  </r>
  <r>
    <n v="536"/>
    <x v="247"/>
    <x v="212"/>
    <d v="2016-07-16T00:00:00"/>
    <s v="Standard Class"/>
    <s v="AA-10375"/>
    <s v="Allen Armold"/>
    <x v="0"/>
    <s v="United States"/>
    <s v="Mesa"/>
    <x v="16"/>
    <n v="85204"/>
    <s v="West"/>
    <s v="OFF-ST-10001325"/>
    <x v="1"/>
    <s v="Storage"/>
    <s v="Sterilite Officeware Hinged File Box"/>
    <n v="16.768000000000001"/>
    <n v="2"/>
    <n v="0.2"/>
    <n v="1.4672000000000001"/>
  </r>
  <r>
    <n v="537"/>
    <x v="248"/>
    <x v="213"/>
    <d v="2017-09-08T00:00:00"/>
    <s v="Second Class"/>
    <s v="EP-13915"/>
    <s v="Emily Phan"/>
    <x v="0"/>
    <s v="United States"/>
    <s v="Chicago"/>
    <x v="10"/>
    <n v="60653"/>
    <s v="Central"/>
    <s v="OFF-BI-10002429"/>
    <x v="1"/>
    <s v="Binders"/>
    <s v="Premier Elliptical Ring Binder, Black"/>
    <n v="42.615999999999993"/>
    <n v="7"/>
    <n v="0.8"/>
    <n v="-68.185600000000022"/>
  </r>
  <r>
    <n v="538"/>
    <x v="249"/>
    <x v="155"/>
    <d v="2015-12-08T00:00:00"/>
    <s v="Standard Class"/>
    <s v="MP-17470"/>
    <s v="Mark Packer"/>
    <x v="2"/>
    <s v="United States"/>
    <s v="New York City"/>
    <x v="15"/>
    <n v="10009"/>
    <s v="East"/>
    <s v="OFF-BI-10004528"/>
    <x v="1"/>
    <s v="Binders"/>
    <s v="Cardinal Poly Pocket Divider Pockets for Ring Binders"/>
    <n v="10.752000000000001"/>
    <n v="4"/>
    <n v="0.2"/>
    <n v="3.359999999999999"/>
  </r>
  <r>
    <n v="539"/>
    <x v="250"/>
    <x v="214"/>
    <d v="2015-12-11T00:00:00"/>
    <s v="Standard Class"/>
    <s v="DK-12985"/>
    <s v="Darren Koutras"/>
    <x v="0"/>
    <s v="United States"/>
    <s v="Henderson"/>
    <x v="0"/>
    <n v="42420"/>
    <s v="South"/>
    <s v="OFF-AP-10001271"/>
    <x v="1"/>
    <s v="Appliances"/>
    <s v="Eureka The Boss Cordless Rechargeable Stick Vac"/>
    <n v="152.94"/>
    <n v="3"/>
    <n v="0"/>
    <n v="41.293800000000005"/>
  </r>
  <r>
    <n v="540"/>
    <x v="250"/>
    <x v="214"/>
    <d v="2015-12-11T00:00:00"/>
    <s v="Standard Class"/>
    <s v="DK-12985"/>
    <s v="Darren Koutras"/>
    <x v="0"/>
    <s v="United States"/>
    <s v="Henderson"/>
    <x v="0"/>
    <n v="42420"/>
    <s v="South"/>
    <s v="FUR-CH-10002647"/>
    <x v="0"/>
    <s v="Chairs"/>
    <s v="Situations Contoured Folding Chairs, 4/Set"/>
    <n v="283.92"/>
    <n v="4"/>
    <n v="0"/>
    <n v="70.980000000000018"/>
  </r>
  <r>
    <n v="541"/>
    <x v="251"/>
    <x v="215"/>
    <d v="2014-02-03T00:00:00"/>
    <s v="First Class"/>
    <s v="BD-11500"/>
    <s v="Bradley Drucker"/>
    <x v="0"/>
    <s v="United States"/>
    <s v="Green Bay"/>
    <x v="6"/>
    <n v="54302"/>
    <s v="Central"/>
    <s v="TEC-AC-10001432"/>
    <x v="2"/>
    <s v="Accessories"/>
    <s v="Enermax Aurora Lite Keyboard"/>
    <n v="468.90000000000003"/>
    <n v="6"/>
    <n v="0"/>
    <n v="206.31600000000006"/>
  </r>
  <r>
    <n v="542"/>
    <x v="252"/>
    <x v="216"/>
    <d v="2016-07-17T00:00:00"/>
    <s v="First Class"/>
    <s v="ES-14080"/>
    <s v="Erin Smith"/>
    <x v="1"/>
    <s v="United States"/>
    <s v="Tucson"/>
    <x v="16"/>
    <n v="85705"/>
    <s v="West"/>
    <s v="TEC-PH-10002262"/>
    <x v="2"/>
    <s v="Phones"/>
    <s v="LG Electronics Tone+ HBS-730 Bluetooth Headset"/>
    <n v="380.86400000000003"/>
    <n v="8"/>
    <n v="0.2"/>
    <n v="38.086400000000026"/>
  </r>
  <r>
    <n v="543"/>
    <x v="253"/>
    <x v="217"/>
    <d v="2015-12-23T00:00:00"/>
    <s v="Standard Class"/>
    <s v="LM-17065"/>
    <s v="Liz MacKendrick"/>
    <x v="0"/>
    <s v="United States"/>
    <s v="Springfield"/>
    <x v="24"/>
    <n v="45503"/>
    <s v="East"/>
    <s v="OFF-ST-10001809"/>
    <x v="1"/>
    <s v="Storage"/>
    <s v="Fellowes Officeware Wire Shelving"/>
    <n v="646.77600000000007"/>
    <n v="9"/>
    <n v="0.2"/>
    <n v="-145.52460000000002"/>
  </r>
  <r>
    <n v="544"/>
    <x v="254"/>
    <x v="218"/>
    <d v="2014-05-16T00:00:00"/>
    <s v="Standard Class"/>
    <s v="PG-18895"/>
    <s v="Paul Gonzalez"/>
    <x v="0"/>
    <s v="United States"/>
    <s v="Fort Worth"/>
    <x v="5"/>
    <n v="76106"/>
    <s v="Central"/>
    <s v="TEC-AC-10001465"/>
    <x v="2"/>
    <s v="Accessories"/>
    <s v="SanDisk Cruzer 64 GB USB Flash Drive"/>
    <n v="58.112000000000002"/>
    <n v="2"/>
    <n v="0.2"/>
    <n v="7.263999999999994"/>
  </r>
  <r>
    <n v="545"/>
    <x v="254"/>
    <x v="218"/>
    <d v="2014-05-16T00:00:00"/>
    <s v="Standard Class"/>
    <s v="PG-18895"/>
    <s v="Paul Gonzalez"/>
    <x v="0"/>
    <s v="United States"/>
    <s v="Fort Worth"/>
    <x v="5"/>
    <n v="76106"/>
    <s v="Central"/>
    <s v="TEC-PH-10002597"/>
    <x v="2"/>
    <s v="Phones"/>
    <s v="Xblue XB-1670-86 X16 Small Office Telephone - Titanium"/>
    <n v="100.792"/>
    <n v="1"/>
    <n v="0.2"/>
    <n v="6.2995000000000019"/>
  </r>
  <r>
    <n v="546"/>
    <x v="254"/>
    <x v="218"/>
    <d v="2014-05-16T00:00:00"/>
    <s v="Standard Class"/>
    <s v="PG-18895"/>
    <s v="Paul Gonzalez"/>
    <x v="0"/>
    <s v="United States"/>
    <s v="Fort Worth"/>
    <x v="5"/>
    <n v="76106"/>
    <s v="Central"/>
    <s v="FUR-FU-10000723"/>
    <x v="0"/>
    <s v="Furnishings"/>
    <s v="Deflect-o EconoMat Studded, No Bevel Mat for Low Pile Carpeting"/>
    <n v="66.112000000000009"/>
    <n v="4"/>
    <n v="0.6"/>
    <n v="-84.292799999999986"/>
  </r>
  <r>
    <n v="547"/>
    <x v="255"/>
    <x v="123"/>
    <d v="2017-11-22T00:00:00"/>
    <s v="First Class"/>
    <s v="AS-10135"/>
    <s v="Adrian Shami"/>
    <x v="2"/>
    <s v="United States"/>
    <s v="New York City"/>
    <x v="15"/>
    <n v="10035"/>
    <s v="East"/>
    <s v="OFF-BI-10000404"/>
    <x v="1"/>
    <s v="Binders"/>
    <s v="Avery Printable Repositionable Plastic Tabs"/>
    <n v="41.28"/>
    <n v="6"/>
    <n v="0.2"/>
    <n v="13.931999999999999"/>
  </r>
  <r>
    <n v="548"/>
    <x v="255"/>
    <x v="123"/>
    <d v="2017-11-22T00:00:00"/>
    <s v="First Class"/>
    <s v="AS-10135"/>
    <s v="Adrian Shami"/>
    <x v="2"/>
    <s v="United States"/>
    <s v="New York City"/>
    <x v="15"/>
    <n v="10035"/>
    <s v="East"/>
    <s v="OFF-PA-10002986"/>
    <x v="1"/>
    <s v="Paper"/>
    <s v="Xerox 1898"/>
    <n v="13.36"/>
    <n v="2"/>
    <n v="0"/>
    <n v="6.4127999999999998"/>
  </r>
  <r>
    <n v="549"/>
    <x v="256"/>
    <x v="219"/>
    <d v="2015-11-17T00:00:00"/>
    <s v="Second Class"/>
    <s v="DK-13225"/>
    <s v="Dean Katz"/>
    <x v="1"/>
    <s v="United States"/>
    <s v="Chicago"/>
    <x v="10"/>
    <n v="60653"/>
    <s v="Central"/>
    <s v="OFF-ST-10000604"/>
    <x v="1"/>
    <s v="Storage"/>
    <s v="Home/Office Personal File Carts"/>
    <n v="250.27199999999999"/>
    <n v="9"/>
    <n v="0.2"/>
    <n v="15.641999999999982"/>
  </r>
  <r>
    <n v="550"/>
    <x v="256"/>
    <x v="219"/>
    <d v="2015-11-17T00:00:00"/>
    <s v="Second Class"/>
    <s v="DK-13225"/>
    <s v="Dean Katz"/>
    <x v="1"/>
    <s v="United States"/>
    <s v="Chicago"/>
    <x v="10"/>
    <n v="60653"/>
    <s v="Central"/>
    <s v="OFF-BI-10004738"/>
    <x v="1"/>
    <s v="Binders"/>
    <s v="Flexible Leather- Look Classic Collection Ring Binder"/>
    <n v="11.363999999999997"/>
    <n v="3"/>
    <n v="0.8"/>
    <n v="-17.045999999999999"/>
  </r>
  <r>
    <n v="551"/>
    <x v="256"/>
    <x v="219"/>
    <d v="2015-11-17T00:00:00"/>
    <s v="Second Class"/>
    <s v="DK-13225"/>
    <s v="Dean Katz"/>
    <x v="1"/>
    <s v="United States"/>
    <s v="Chicago"/>
    <x v="10"/>
    <n v="60653"/>
    <s v="Central"/>
    <s v="OFF-SU-10001935"/>
    <x v="1"/>
    <s v="Supplies"/>
    <s v="Staple remover"/>
    <n v="8.7200000000000006"/>
    <n v="5"/>
    <n v="0.2"/>
    <n v="-1.7440000000000015"/>
  </r>
  <r>
    <n v="552"/>
    <x v="257"/>
    <x v="173"/>
    <d v="2016-04-17T00:00:00"/>
    <s v="Second Class"/>
    <s v="BD-11320"/>
    <s v="Bill Donatelli"/>
    <x v="0"/>
    <s v="United States"/>
    <s v="San Francisco"/>
    <x v="1"/>
    <n v="94110"/>
    <s v="West"/>
    <s v="FUR-CH-10002024"/>
    <x v="0"/>
    <s v="Chairs"/>
    <s v="HON 5400 Series Task Chairs for Big and Tall"/>
    <n v="1121.568"/>
    <n v="2"/>
    <n v="0.2"/>
    <n v="0"/>
  </r>
  <r>
    <n v="553"/>
    <x v="258"/>
    <x v="220"/>
    <d v="2017-09-12T00:00:00"/>
    <s v="First Class"/>
    <s v="RC-19960"/>
    <s v="Ryan Crowe"/>
    <x v="0"/>
    <s v="United States"/>
    <s v="Jacksonville"/>
    <x v="2"/>
    <n v="32216"/>
    <s v="South"/>
    <s v="FUR-FU-10003039"/>
    <x v="0"/>
    <s v="Furnishings"/>
    <s v="Howard Miller 11-1/2&quot; Diameter Grantwood Wall Clock"/>
    <n v="34.504000000000005"/>
    <n v="1"/>
    <n v="0.2"/>
    <n v="6.0381999999999998"/>
  </r>
  <r>
    <n v="554"/>
    <x v="259"/>
    <x v="221"/>
    <d v="2017-11-28T00:00:00"/>
    <s v="Standard Class"/>
    <s v="GT-14710"/>
    <s v="Greg Tran"/>
    <x v="0"/>
    <s v="United States"/>
    <s v="Houston"/>
    <x v="5"/>
    <n v="77070"/>
    <s v="Central"/>
    <s v="OFF-FA-10004248"/>
    <x v="1"/>
    <s v="Fasteners"/>
    <s v="Advantus T-Pin Paper Clips"/>
    <n v="10.824"/>
    <n v="3"/>
    <n v="0.2"/>
    <n v="2.5707"/>
  </r>
  <r>
    <n v="555"/>
    <x v="260"/>
    <x v="222"/>
    <d v="2017-07-03T00:00:00"/>
    <s v="Second Class"/>
    <s v="DK-13225"/>
    <s v="Dean Katz"/>
    <x v="1"/>
    <s v="United States"/>
    <s v="Anaheim"/>
    <x v="1"/>
    <n v="92804"/>
    <s v="West"/>
    <s v="OFF-ST-10001780"/>
    <x v="1"/>
    <s v="Storage"/>
    <s v="Tennsco 16-Compartment Lockers with Coat Rack"/>
    <n v="1295.78"/>
    <n v="2"/>
    <n v="0"/>
    <n v="310.98720000000003"/>
  </r>
  <r>
    <n v="556"/>
    <x v="261"/>
    <x v="223"/>
    <d v="2014-03-07T00:00:00"/>
    <s v="Second Class"/>
    <s v="AJ-10945"/>
    <s v="Ashley Jarboe"/>
    <x v="0"/>
    <s v="United States"/>
    <s v="Wilmington"/>
    <x v="3"/>
    <n v="28403"/>
    <s v="South"/>
    <s v="OFF-AR-10003560"/>
    <x v="1"/>
    <s v="Art"/>
    <s v="Zebra Zazzle Fluorescent Highlighters"/>
    <n v="19.456000000000003"/>
    <n v="4"/>
    <n v="0.2"/>
    <n v="3.4047999999999981"/>
  </r>
  <r>
    <n v="557"/>
    <x v="262"/>
    <x v="224"/>
    <d v="2016-06-15T00:00:00"/>
    <s v="Standard Class"/>
    <s v="OT-18730"/>
    <s v="Olvera Toch"/>
    <x v="0"/>
    <s v="United States"/>
    <s v="Los Angeles"/>
    <x v="1"/>
    <n v="90045"/>
    <s v="West"/>
    <s v="OFF-LA-10001297"/>
    <x v="1"/>
    <s v="Labels"/>
    <s v="Avery 473"/>
    <n v="20.7"/>
    <n v="2"/>
    <n v="0"/>
    <n v="9.9359999999999999"/>
  </r>
  <r>
    <n v="558"/>
    <x v="262"/>
    <x v="224"/>
    <d v="2016-06-15T00:00:00"/>
    <s v="Standard Class"/>
    <s v="OT-18730"/>
    <s v="Olvera Toch"/>
    <x v="0"/>
    <s v="United States"/>
    <s v="Los Angeles"/>
    <x v="1"/>
    <n v="90045"/>
    <s v="West"/>
    <s v="FUR-TA-10004256"/>
    <x v="0"/>
    <s v="Tables"/>
    <s v="Bretford “Just In Time” Height-Adjustable Multi-Task Work Tables"/>
    <n v="1335.68"/>
    <n v="4"/>
    <n v="0.2"/>
    <n v="-217.04800000000017"/>
  </r>
  <r>
    <n v="559"/>
    <x v="262"/>
    <x v="224"/>
    <d v="2016-06-15T00:00:00"/>
    <s v="Standard Class"/>
    <s v="OT-18730"/>
    <s v="Olvera Toch"/>
    <x v="0"/>
    <s v="United States"/>
    <s v="Los Angeles"/>
    <x v="1"/>
    <n v="90045"/>
    <s v="West"/>
    <s v="OFF-PA-10003441"/>
    <x v="1"/>
    <s v="Paper"/>
    <s v="Xerox 226"/>
    <n v="32.400000000000006"/>
    <n v="5"/>
    <n v="0"/>
    <n v="15.552000000000001"/>
  </r>
  <r>
    <n v="560"/>
    <x v="263"/>
    <x v="225"/>
    <d v="2017-11-22T00:00:00"/>
    <s v="Second Class"/>
    <s v="LP-17080"/>
    <s v="Liz Pelletier"/>
    <x v="0"/>
    <s v="United States"/>
    <s v="San Francisco"/>
    <x v="1"/>
    <n v="94110"/>
    <s v="West"/>
    <s v="FUR-FU-10003347"/>
    <x v="0"/>
    <s v="Furnishings"/>
    <s v="Coloredge Poster Frame"/>
    <n v="42.599999999999994"/>
    <n v="3"/>
    <n v="0"/>
    <n v="16.614000000000001"/>
  </r>
  <r>
    <n v="561"/>
    <x v="263"/>
    <x v="225"/>
    <d v="2017-11-22T00:00:00"/>
    <s v="Second Class"/>
    <s v="LP-17080"/>
    <s v="Liz Pelletier"/>
    <x v="0"/>
    <s v="United States"/>
    <s v="San Francisco"/>
    <x v="1"/>
    <n v="94110"/>
    <s v="West"/>
    <s v="OFF-BI-10000069"/>
    <x v="1"/>
    <s v="Binders"/>
    <s v="GBC Prepunched Paper, 19-Hole, for Binding Systems, 24-lb"/>
    <n v="84.056000000000012"/>
    <n v="7"/>
    <n v="0.2"/>
    <n v="27.318199999999983"/>
  </r>
  <r>
    <n v="562"/>
    <x v="264"/>
    <x v="80"/>
    <d v="2014-09-18T00:00:00"/>
    <s v="Second Class"/>
    <s v="CA-12775"/>
    <s v="Cynthia Arntzen"/>
    <x v="0"/>
    <s v="United States"/>
    <s v="Tampa"/>
    <x v="2"/>
    <n v="33614"/>
    <s v="South"/>
    <s v="OFF-AP-10003914"/>
    <x v="1"/>
    <s v="Appliances"/>
    <s v="Sanitaire Vibra Groomer IR Commercial Upright Vacuum, Replacement Belts"/>
    <n v="13"/>
    <n v="5"/>
    <n v="0.2"/>
    <n v="1.3000000000000007"/>
  </r>
  <r>
    <n v="563"/>
    <x v="264"/>
    <x v="80"/>
    <d v="2014-09-18T00:00:00"/>
    <s v="Second Class"/>
    <s v="CA-12775"/>
    <s v="Cynthia Arntzen"/>
    <x v="0"/>
    <s v="United States"/>
    <s v="Tampa"/>
    <x v="2"/>
    <n v="33614"/>
    <s v="South"/>
    <s v="FUR-FU-10004020"/>
    <x v="0"/>
    <s v="Furnishings"/>
    <s v="Advantus Panel Wall Acrylic Frame"/>
    <n v="13.128"/>
    <n v="3"/>
    <n v="0.2"/>
    <n v="3.7743000000000002"/>
  </r>
  <r>
    <n v="564"/>
    <x v="265"/>
    <x v="214"/>
    <d v="2015-12-09T00:00:00"/>
    <s v="First Class"/>
    <s v="JF-15490"/>
    <s v="Jeremy Farry"/>
    <x v="0"/>
    <s v="United States"/>
    <s v="Seattle"/>
    <x v="4"/>
    <n v="98105"/>
    <s v="West"/>
    <s v="OFF-FA-10003467"/>
    <x v="1"/>
    <s v="Fasteners"/>
    <s v="Alliance Big Bands Rubber Bands, 12/Pack"/>
    <n v="3.96"/>
    <n v="2"/>
    <n v="0"/>
    <n v="0"/>
  </r>
  <r>
    <n v="565"/>
    <x v="265"/>
    <x v="214"/>
    <d v="2015-12-09T00:00:00"/>
    <s v="First Class"/>
    <s v="JF-15490"/>
    <s v="Jeremy Farry"/>
    <x v="0"/>
    <s v="United States"/>
    <s v="Seattle"/>
    <x v="4"/>
    <n v="98105"/>
    <s v="West"/>
    <s v="OFF-LA-10000634"/>
    <x v="1"/>
    <s v="Labels"/>
    <s v="Avery 509"/>
    <n v="2.61"/>
    <n v="1"/>
    <n v="0"/>
    <n v="1.2005999999999999"/>
  </r>
  <r>
    <n v="566"/>
    <x v="266"/>
    <x v="226"/>
    <d v="2017-12-10T00:00:00"/>
    <s v="First Class"/>
    <s v="FP-14320"/>
    <s v="Frank Preis"/>
    <x v="0"/>
    <s v="United States"/>
    <s v="Los Angeles"/>
    <x v="1"/>
    <n v="90008"/>
    <s v="West"/>
    <s v="TEC-PH-10002496"/>
    <x v="2"/>
    <s v="Phones"/>
    <s v="Cisco SPA301"/>
    <n v="374.37600000000003"/>
    <n v="3"/>
    <n v="0.2"/>
    <n v="46.796999999999983"/>
  </r>
  <r>
    <n v="567"/>
    <x v="267"/>
    <x v="172"/>
    <d v="2017-10-08T00:00:00"/>
    <s v="Standard Class"/>
    <s v="EB-13840"/>
    <s v="Ellis Ballard"/>
    <x v="1"/>
    <s v="United States"/>
    <s v="Seattle"/>
    <x v="4"/>
    <n v="98105"/>
    <s v="West"/>
    <s v="OFF-PA-10004530"/>
    <x v="1"/>
    <s v="Paper"/>
    <s v="Personal Creations Ink Jet Cards and Labels"/>
    <n v="91.84"/>
    <n v="8"/>
    <n v="0"/>
    <n v="45.001600000000003"/>
  </r>
  <r>
    <n v="568"/>
    <x v="267"/>
    <x v="172"/>
    <d v="2017-10-08T00:00:00"/>
    <s v="Standard Class"/>
    <s v="EB-13840"/>
    <s v="Ellis Ballard"/>
    <x v="1"/>
    <s v="United States"/>
    <s v="Seattle"/>
    <x v="4"/>
    <n v="98105"/>
    <s v="West"/>
    <s v="OFF-BI-10001107"/>
    <x v="1"/>
    <s v="Binders"/>
    <s v="GBC White Gloss Covers, Plain Front"/>
    <n v="81.088000000000008"/>
    <n v="7"/>
    <n v="0.2"/>
    <n v="27.3672"/>
  </r>
  <r>
    <n v="569"/>
    <x v="267"/>
    <x v="172"/>
    <d v="2017-10-08T00:00:00"/>
    <s v="Standard Class"/>
    <s v="EB-13840"/>
    <s v="Ellis Ballard"/>
    <x v="1"/>
    <s v="United States"/>
    <s v="Seattle"/>
    <x v="4"/>
    <n v="98105"/>
    <s v="West"/>
    <s v="OFF-PA-10004451"/>
    <x v="1"/>
    <s v="Paper"/>
    <s v="Xerox 222"/>
    <n v="19.440000000000001"/>
    <n v="3"/>
    <n v="0"/>
    <n v="9.3312000000000008"/>
  </r>
  <r>
    <n v="570"/>
    <x v="267"/>
    <x v="172"/>
    <d v="2017-10-08T00:00:00"/>
    <s v="Standard Class"/>
    <s v="EB-13840"/>
    <s v="Ellis Ballard"/>
    <x v="1"/>
    <s v="United States"/>
    <s v="Seattle"/>
    <x v="4"/>
    <n v="98105"/>
    <s v="West"/>
    <s v="FUR-CH-10004997"/>
    <x v="0"/>
    <s v="Chairs"/>
    <s v="Hon Every-Day Series Multi-Task Chairs"/>
    <n v="451.15199999999993"/>
    <n v="3"/>
    <n v="0.2"/>
    <n v="0"/>
  </r>
  <r>
    <n v="571"/>
    <x v="268"/>
    <x v="116"/>
    <d v="2018-01-04T00:00:00"/>
    <s v="Standard Class"/>
    <s v="JF-15415"/>
    <s v="Jennifer Ferguson"/>
    <x v="0"/>
    <s v="United States"/>
    <s v="New York City"/>
    <x v="15"/>
    <n v="10024"/>
    <s v="East"/>
    <s v="OFF-LA-10001297"/>
    <x v="1"/>
    <s v="Labels"/>
    <s v="Avery 473"/>
    <n v="72.45"/>
    <n v="7"/>
    <n v="0"/>
    <n v="34.775999999999996"/>
  </r>
  <r>
    <n v="572"/>
    <x v="268"/>
    <x v="116"/>
    <d v="2018-01-04T00:00:00"/>
    <s v="Standard Class"/>
    <s v="JF-15415"/>
    <s v="Jennifer Ferguson"/>
    <x v="0"/>
    <s v="United States"/>
    <s v="New York City"/>
    <x v="15"/>
    <n v="10024"/>
    <s v="East"/>
    <s v="OFF-FA-10000585"/>
    <x v="1"/>
    <s v="Fasteners"/>
    <s v="OIC Bulk Pack Metal Binder Clips"/>
    <n v="13.96"/>
    <n v="4"/>
    <n v="0"/>
    <n v="6.4215999999999998"/>
  </r>
  <r>
    <n v="573"/>
    <x v="268"/>
    <x v="116"/>
    <d v="2018-01-04T00:00:00"/>
    <s v="Standard Class"/>
    <s v="JF-15415"/>
    <s v="Jennifer Ferguson"/>
    <x v="0"/>
    <s v="United States"/>
    <s v="New York City"/>
    <x v="15"/>
    <n v="10024"/>
    <s v="East"/>
    <s v="OFF-BI-10001922"/>
    <x v="1"/>
    <s v="Binders"/>
    <s v="Storex Dura Pro Binders"/>
    <n v="33.264000000000003"/>
    <n v="7"/>
    <n v="0.2"/>
    <n v="11.226599999999999"/>
  </r>
  <r>
    <n v="574"/>
    <x v="268"/>
    <x v="116"/>
    <d v="2018-01-04T00:00:00"/>
    <s v="Standard Class"/>
    <s v="JF-15415"/>
    <s v="Jennifer Ferguson"/>
    <x v="0"/>
    <s v="United States"/>
    <s v="New York City"/>
    <x v="15"/>
    <n v="10024"/>
    <s v="East"/>
    <s v="TEC-PH-10000347"/>
    <x v="2"/>
    <s v="Phones"/>
    <s v="Cush Cases Heavy Duty Rugged Cover Case for Samsung Galaxy S5 - Purple"/>
    <n v="14.850000000000001"/>
    <n v="3"/>
    <n v="0"/>
    <n v="4.0095000000000001"/>
  </r>
  <r>
    <n v="575"/>
    <x v="269"/>
    <x v="54"/>
    <d v="2016-11-07T00:00:00"/>
    <s v="Standard Class"/>
    <s v="SF-20200"/>
    <s v="Sarah Foster"/>
    <x v="0"/>
    <s v="United States"/>
    <s v="Marysville"/>
    <x v="4"/>
    <n v="98270"/>
    <s v="West"/>
    <s v="OFF-AR-10003394"/>
    <x v="1"/>
    <s v="Art"/>
    <s v="Newell 332"/>
    <n v="8.82"/>
    <n v="3"/>
    <n v="0"/>
    <n v="2.3814000000000002"/>
  </r>
  <r>
    <n v="576"/>
    <x v="270"/>
    <x v="227"/>
    <d v="2015-09-22T00:00:00"/>
    <s v="Second Class"/>
    <s v="TG-21640"/>
    <s v="Trudy Glocke"/>
    <x v="0"/>
    <s v="United States"/>
    <s v="Long Beach"/>
    <x v="1"/>
    <n v="90805"/>
    <s v="West"/>
    <s v="OFF-PA-10004530"/>
    <x v="1"/>
    <s v="Paper"/>
    <s v="Personal Creations Ink Jet Cards and Labels"/>
    <n v="160.72"/>
    <n v="14"/>
    <n v="0"/>
    <n v="78.752800000000008"/>
  </r>
  <r>
    <n v="577"/>
    <x v="270"/>
    <x v="227"/>
    <d v="2015-09-22T00:00:00"/>
    <s v="Second Class"/>
    <s v="TG-21640"/>
    <s v="Trudy Glocke"/>
    <x v="0"/>
    <s v="United States"/>
    <s v="Long Beach"/>
    <x v="1"/>
    <n v="90805"/>
    <s v="West"/>
    <s v="OFF-PA-10001450"/>
    <x v="1"/>
    <s v="Paper"/>
    <s v="Rediform S.O.S. Phone Message Books"/>
    <n v="19.920000000000002"/>
    <n v="4"/>
    <n v="0"/>
    <n v="9.7608000000000015"/>
  </r>
  <r>
    <n v="578"/>
    <x v="270"/>
    <x v="227"/>
    <d v="2015-09-22T00:00:00"/>
    <s v="Second Class"/>
    <s v="TG-21640"/>
    <s v="Trudy Glocke"/>
    <x v="0"/>
    <s v="United States"/>
    <s v="Long Beach"/>
    <x v="1"/>
    <n v="90805"/>
    <s v="West"/>
    <s v="OFF-SU-10001574"/>
    <x v="1"/>
    <s v="Supplies"/>
    <s v="Acme Value Line Scissors"/>
    <n v="7.3"/>
    <n v="2"/>
    <n v="0"/>
    <n v="2.1899999999999995"/>
  </r>
  <r>
    <n v="579"/>
    <x v="271"/>
    <x v="228"/>
    <d v="2017-07-26T00:00:00"/>
    <s v="Standard Class"/>
    <s v="CS-11950"/>
    <s v="Carlos Soltero"/>
    <x v="0"/>
    <s v="United States"/>
    <s v="Chicago"/>
    <x v="10"/>
    <n v="60610"/>
    <s v="Central"/>
    <s v="OFF-ST-10002974"/>
    <x v="1"/>
    <s v="Storage"/>
    <s v="Trav-L-File Heavy-Duty Shuttle II, Black"/>
    <n v="69.712000000000003"/>
    <n v="2"/>
    <n v="0.2"/>
    <n v="8.7139999999999951"/>
  </r>
  <r>
    <n v="580"/>
    <x v="271"/>
    <x v="228"/>
    <d v="2017-07-26T00:00:00"/>
    <s v="Standard Class"/>
    <s v="CS-11950"/>
    <s v="Carlos Soltero"/>
    <x v="0"/>
    <s v="United States"/>
    <s v="Chicago"/>
    <x v="10"/>
    <n v="60610"/>
    <s v="Central"/>
    <s v="FUR-FU-10001475"/>
    <x v="0"/>
    <s v="Furnishings"/>
    <s v="Contract Clock, 14&quot;, Brown"/>
    <n v="8.7919999999999998"/>
    <n v="1"/>
    <n v="0.6"/>
    <n v="-5.7148000000000003"/>
  </r>
  <r>
    <n v="581"/>
    <x v="272"/>
    <x v="229"/>
    <d v="2015-09-14T00:00:00"/>
    <s v="Standard Class"/>
    <s v="CC-12145"/>
    <s v="Charles Crestani"/>
    <x v="0"/>
    <s v="United States"/>
    <s v="Los Angeles"/>
    <x v="1"/>
    <n v="90004"/>
    <s v="West"/>
    <s v="OFF-SU-10004498"/>
    <x v="1"/>
    <s v="Supplies"/>
    <s v="Martin-Yale Premier Letter Opener"/>
    <n v="51.52"/>
    <n v="4"/>
    <n v="0"/>
    <n v="1.5456000000000003"/>
  </r>
  <r>
    <n v="582"/>
    <x v="273"/>
    <x v="96"/>
    <d v="2017-12-05T00:00:00"/>
    <s v="Standard Class"/>
    <s v="DV-13465"/>
    <s v="Dianna Vittorini"/>
    <x v="0"/>
    <s v="United States"/>
    <s v="Denver"/>
    <x v="22"/>
    <n v="80219"/>
    <s v="West"/>
    <s v="TEC-PH-10004977"/>
    <x v="2"/>
    <s v="Phones"/>
    <s v="GE 30524EE4"/>
    <n v="470.37600000000009"/>
    <n v="3"/>
    <n v="0.2"/>
    <n v="52.917299999999955"/>
  </r>
  <r>
    <n v="583"/>
    <x v="273"/>
    <x v="96"/>
    <d v="2017-12-05T00:00:00"/>
    <s v="Standard Class"/>
    <s v="DV-13465"/>
    <s v="Dianna Vittorini"/>
    <x v="0"/>
    <s v="United States"/>
    <s v="Denver"/>
    <x v="22"/>
    <n v="80219"/>
    <s v="West"/>
    <s v="TEC-PH-10000586"/>
    <x v="2"/>
    <s v="Phones"/>
    <s v="AT&amp;T SB67148 SynJ"/>
    <n v="105.584"/>
    <n v="2"/>
    <n v="0.2"/>
    <n v="9.2386000000000053"/>
  </r>
  <r>
    <n v="584"/>
    <x v="273"/>
    <x v="96"/>
    <d v="2017-12-05T00:00:00"/>
    <s v="Standard Class"/>
    <s v="DV-13465"/>
    <s v="Dianna Vittorini"/>
    <x v="0"/>
    <s v="United States"/>
    <s v="Denver"/>
    <x v="22"/>
    <n v="80219"/>
    <s v="West"/>
    <s v="OFF-AP-10000358"/>
    <x v="1"/>
    <s v="Appliances"/>
    <s v="Fellowes Basic Home/Office Series Surge Protectors"/>
    <n v="31.152000000000001"/>
    <n v="3"/>
    <n v="0.2"/>
    <n v="3.5045999999999964"/>
  </r>
  <r>
    <n v="585"/>
    <x v="273"/>
    <x v="96"/>
    <d v="2017-12-05T00:00:00"/>
    <s v="Standard Class"/>
    <s v="DV-13465"/>
    <s v="Dianna Vittorini"/>
    <x v="0"/>
    <s v="United States"/>
    <s v="Denver"/>
    <x v="22"/>
    <n v="80219"/>
    <s v="West"/>
    <s v="OFF-BI-10002764"/>
    <x v="1"/>
    <s v="Binders"/>
    <s v="Recycled Pressboard Report Cover with Reinforced Top Hinge"/>
    <n v="6.7830000000000004"/>
    <n v="7"/>
    <n v="0.7"/>
    <n v="-4.7480999999999973"/>
  </r>
  <r>
    <n v="586"/>
    <x v="273"/>
    <x v="96"/>
    <d v="2017-12-05T00:00:00"/>
    <s v="Standard Class"/>
    <s v="DV-13465"/>
    <s v="Dianna Vittorini"/>
    <x v="0"/>
    <s v="United States"/>
    <s v="Denver"/>
    <x v="22"/>
    <n v="80219"/>
    <s v="West"/>
    <s v="TEC-PH-10001254"/>
    <x v="2"/>
    <s v="Phones"/>
    <s v="Jabra BIZ 2300 Duo QD Duo Corded Headset"/>
    <n v="406.36799999999999"/>
    <n v="4"/>
    <n v="0.2"/>
    <n v="30.477599999999981"/>
  </r>
  <r>
    <n v="587"/>
    <x v="274"/>
    <x v="230"/>
    <d v="2015-07-09T00:00:00"/>
    <s v="Standard Class"/>
    <s v="BD-11725"/>
    <s v="Bruce Degenhardt"/>
    <x v="0"/>
    <s v="United States"/>
    <s v="Richmond"/>
    <x v="0"/>
    <n v="40475"/>
    <s v="South"/>
    <s v="FUR-CH-10003956"/>
    <x v="0"/>
    <s v="Chairs"/>
    <s v="Novimex High-Tech Fabric Mesh Task Chair"/>
    <n v="70.98"/>
    <n v="1"/>
    <n v="0"/>
    <n v="4.968599999999995"/>
  </r>
  <r>
    <n v="588"/>
    <x v="274"/>
    <x v="230"/>
    <d v="2015-07-09T00:00:00"/>
    <s v="Standard Class"/>
    <s v="BD-11725"/>
    <s v="Bruce Degenhardt"/>
    <x v="0"/>
    <s v="United States"/>
    <s v="Richmond"/>
    <x v="0"/>
    <n v="40475"/>
    <s v="South"/>
    <s v="OFF-LA-10003930"/>
    <x v="1"/>
    <s v="Labels"/>
    <s v="Dot Matrix Printer Tape Reel Labels, White, 5000/Box"/>
    <n v="294.93"/>
    <n v="3"/>
    <n v="0"/>
    <n v="144.51570000000001"/>
  </r>
  <r>
    <n v="589"/>
    <x v="275"/>
    <x v="231"/>
    <d v="2016-03-24T00:00:00"/>
    <s v="Standard Class"/>
    <s v="ZC-21910"/>
    <s v="Zuschuss Carroll"/>
    <x v="0"/>
    <s v="United States"/>
    <s v="Salem"/>
    <x v="21"/>
    <n v="97301"/>
    <s v="West"/>
    <s v="TEC-PH-10003800"/>
    <x v="2"/>
    <s v="Phones"/>
    <s v="i.Sound Portable Power - 8000 mAh"/>
    <n v="84.784000000000006"/>
    <n v="2"/>
    <n v="0.2"/>
    <n v="-20.136200000000006"/>
  </r>
  <r>
    <n v="590"/>
    <x v="275"/>
    <x v="231"/>
    <d v="2016-03-24T00:00:00"/>
    <s v="Standard Class"/>
    <s v="ZC-21910"/>
    <s v="Zuschuss Carroll"/>
    <x v="0"/>
    <s v="United States"/>
    <s v="Salem"/>
    <x v="21"/>
    <n v="97301"/>
    <s v="West"/>
    <s v="OFF-PA-10002005"/>
    <x v="1"/>
    <s v="Paper"/>
    <s v="Xerox 225"/>
    <n v="20.736000000000004"/>
    <n v="4"/>
    <n v="0.2"/>
    <n v="7.2576000000000001"/>
  </r>
  <r>
    <n v="591"/>
    <x v="275"/>
    <x v="231"/>
    <d v="2016-03-24T00:00:00"/>
    <s v="Standard Class"/>
    <s v="ZC-21910"/>
    <s v="Zuschuss Carroll"/>
    <x v="0"/>
    <s v="United States"/>
    <s v="Salem"/>
    <x v="21"/>
    <n v="97301"/>
    <s v="West"/>
    <s v="OFF-BI-10002498"/>
    <x v="1"/>
    <s v="Binders"/>
    <s v="Clear Mylar Reinforcing Strips"/>
    <n v="16.821000000000005"/>
    <n v="3"/>
    <n v="0.7"/>
    <n v="-12.896100000000004"/>
  </r>
  <r>
    <n v="592"/>
    <x v="275"/>
    <x v="231"/>
    <d v="2016-03-24T00:00:00"/>
    <s v="Standard Class"/>
    <s v="ZC-21910"/>
    <s v="Zuschuss Carroll"/>
    <x v="0"/>
    <s v="United States"/>
    <s v="Salem"/>
    <x v="21"/>
    <n v="97301"/>
    <s v="West"/>
    <s v="OFF-PA-10004101"/>
    <x v="1"/>
    <s v="Paper"/>
    <s v="Xerox 1894"/>
    <n v="10.368000000000002"/>
    <n v="2"/>
    <n v="0.2"/>
    <n v="3.6288"/>
  </r>
  <r>
    <n v="593"/>
    <x v="276"/>
    <x v="232"/>
    <d v="2014-01-13T00:00:00"/>
    <s v="Standard Class"/>
    <s v="MS-17830"/>
    <s v="Melanie Seite"/>
    <x v="0"/>
    <s v="United States"/>
    <s v="Laredo"/>
    <x v="5"/>
    <n v="78041"/>
    <s v="Central"/>
    <s v="OFF-AR-10004078"/>
    <x v="1"/>
    <s v="Art"/>
    <s v="Newell 312"/>
    <n v="9.3439999999999994"/>
    <n v="2"/>
    <n v="0.2"/>
    <n v="1.1679999999999997"/>
  </r>
  <r>
    <n v="594"/>
    <x v="276"/>
    <x v="232"/>
    <d v="2014-01-13T00:00:00"/>
    <s v="Standard Class"/>
    <s v="MS-17830"/>
    <s v="Melanie Seite"/>
    <x v="0"/>
    <s v="United States"/>
    <s v="Laredo"/>
    <x v="5"/>
    <n v="78041"/>
    <s v="Central"/>
    <s v="TEC-AC-10001266"/>
    <x v="2"/>
    <s v="Accessories"/>
    <s v="Memorex Micro Travel Drive 8 GB"/>
    <n v="31.200000000000003"/>
    <n v="3"/>
    <n v="0.2"/>
    <n v="9.7499999999999964"/>
  </r>
  <r>
    <n v="595"/>
    <x v="277"/>
    <x v="233"/>
    <d v="2014-08-15T00:00:00"/>
    <s v="Standard Class"/>
    <s v="LR-16915"/>
    <s v="Lena Radford"/>
    <x v="0"/>
    <s v="United States"/>
    <s v="San Diego"/>
    <x v="1"/>
    <n v="92024"/>
    <s v="West"/>
    <s v="OFF-AP-10004708"/>
    <x v="1"/>
    <s v="Appliances"/>
    <s v="Fellowes Superior 10 Outlet Split Surge Protector"/>
    <n v="76.12"/>
    <n v="2"/>
    <n v="0"/>
    <n v="22.074799999999996"/>
  </r>
  <r>
    <n v="596"/>
    <x v="277"/>
    <x v="233"/>
    <d v="2014-08-15T00:00:00"/>
    <s v="Standard Class"/>
    <s v="LR-16915"/>
    <s v="Lena Radford"/>
    <x v="0"/>
    <s v="United States"/>
    <s v="San Diego"/>
    <x v="1"/>
    <n v="92024"/>
    <s v="West"/>
    <s v="TEC-CO-10004115"/>
    <x v="2"/>
    <s v="Copiers"/>
    <s v="Sharp AL-1530CS Digital Copier"/>
    <n v="1199.9760000000001"/>
    <n v="3"/>
    <n v="0.2"/>
    <n v="434.99130000000002"/>
  </r>
  <r>
    <n v="597"/>
    <x v="277"/>
    <x v="233"/>
    <d v="2014-08-15T00:00:00"/>
    <s v="Standard Class"/>
    <s v="LR-16915"/>
    <s v="Lena Radford"/>
    <x v="0"/>
    <s v="United States"/>
    <s v="San Diego"/>
    <x v="1"/>
    <n v="92024"/>
    <s v="West"/>
    <s v="TEC-PH-10002398"/>
    <x v="2"/>
    <s v="Phones"/>
    <s v="AT&amp;T 1070 Corded Phone"/>
    <n v="445.96000000000004"/>
    <n v="5"/>
    <n v="0.2"/>
    <n v="55.744999999999948"/>
  </r>
  <r>
    <n v="598"/>
    <x v="277"/>
    <x v="233"/>
    <d v="2014-08-15T00:00:00"/>
    <s v="Standard Class"/>
    <s v="LR-16915"/>
    <s v="Lena Radford"/>
    <x v="0"/>
    <s v="United States"/>
    <s v="San Diego"/>
    <x v="1"/>
    <n v="92024"/>
    <s v="West"/>
    <s v="FUR-FU-10001979"/>
    <x v="0"/>
    <s v="Furnishings"/>
    <s v="Dana Halogen Swing-Arm Architect Lamp"/>
    <n v="327.76"/>
    <n v="8"/>
    <n v="0"/>
    <n v="91.772800000000018"/>
  </r>
  <r>
    <n v="599"/>
    <x v="278"/>
    <x v="216"/>
    <d v="2016-07-16T00:00:00"/>
    <s v="First Class"/>
    <s v="TP-21130"/>
    <s v="Theone Pippenger"/>
    <x v="0"/>
    <s v="United States"/>
    <s v="Philadelphia"/>
    <x v="9"/>
    <n v="19134"/>
    <s v="East"/>
    <s v="OFF-SU-10004115"/>
    <x v="1"/>
    <s v="Supplies"/>
    <s v="Acme Stainless Steel Office Snips"/>
    <n v="11.632"/>
    <n v="2"/>
    <n v="0.2"/>
    <n v="1.0178000000000007"/>
  </r>
  <r>
    <n v="600"/>
    <x v="279"/>
    <x v="87"/>
    <d v="2016-07-21T00:00:00"/>
    <s v="Standard Class"/>
    <s v="CK-12205"/>
    <s v="Chloris Kastensmidt"/>
    <x v="0"/>
    <s v="United States"/>
    <s v="Philadelphia"/>
    <x v="9"/>
    <n v="19120"/>
    <s v="East"/>
    <s v="TEC-PH-10001425"/>
    <x v="2"/>
    <s v="Phones"/>
    <s v="Mophie Juice Pack Helium for iPhone"/>
    <n v="143.98199999999997"/>
    <n v="3"/>
    <n v="0.4"/>
    <n v="-28.796400000000006"/>
  </r>
  <r>
    <n v="601"/>
    <x v="279"/>
    <x v="87"/>
    <d v="2016-07-21T00:00:00"/>
    <s v="Standard Class"/>
    <s v="CK-12205"/>
    <s v="Chloris Kastensmidt"/>
    <x v="0"/>
    <s v="United States"/>
    <s v="Philadelphia"/>
    <x v="9"/>
    <n v="19120"/>
    <s v="East"/>
    <s v="TEC-PH-10003963"/>
    <x v="2"/>
    <s v="Phones"/>
    <s v="GE 2-Jack Phone Line Splitter"/>
    <n v="494.37599999999998"/>
    <n v="4"/>
    <n v="0.4"/>
    <n v="-115.35440000000006"/>
  </r>
  <r>
    <n v="602"/>
    <x v="279"/>
    <x v="87"/>
    <d v="2016-07-21T00:00:00"/>
    <s v="Standard Class"/>
    <s v="CK-12205"/>
    <s v="Chloris Kastensmidt"/>
    <x v="0"/>
    <s v="United States"/>
    <s v="Philadelphia"/>
    <x v="9"/>
    <n v="19120"/>
    <s v="East"/>
    <s v="OFF-SU-10001574"/>
    <x v="1"/>
    <s v="Supplies"/>
    <s v="Acme Value Line Scissors"/>
    <n v="5.84"/>
    <n v="2"/>
    <n v="0.2"/>
    <n v="0.72999999999999954"/>
  </r>
  <r>
    <n v="603"/>
    <x v="280"/>
    <x v="234"/>
    <d v="2014-03-19T00:00:00"/>
    <s v="Standard Class"/>
    <s v="AS-10240"/>
    <s v="Alan Shonely"/>
    <x v="0"/>
    <s v="United States"/>
    <s v="Tampa"/>
    <x v="2"/>
    <n v="33614"/>
    <s v="South"/>
    <s v="OFF-ST-10001490"/>
    <x v="1"/>
    <s v="Storage"/>
    <s v="Hot File 7-Pocket, Floor Stand"/>
    <n v="142.77600000000001"/>
    <n v="1"/>
    <n v="0.2"/>
    <n v="17.84699999999998"/>
  </r>
  <r>
    <n v="604"/>
    <x v="280"/>
    <x v="234"/>
    <d v="2014-03-19T00:00:00"/>
    <s v="Standard Class"/>
    <s v="AS-10240"/>
    <s v="Alan Shonely"/>
    <x v="0"/>
    <s v="United States"/>
    <s v="Tampa"/>
    <x v="2"/>
    <n v="33614"/>
    <s v="South"/>
    <s v="FUR-FU-10001756"/>
    <x v="0"/>
    <s v="Furnishings"/>
    <s v="Eldon Expressions Desk Accessory, Wood Photo Frame, Mahogany"/>
    <n v="45.695999999999998"/>
    <n v="3"/>
    <n v="0.2"/>
    <n v="5.1407999999999916"/>
  </r>
  <r>
    <n v="605"/>
    <x v="280"/>
    <x v="234"/>
    <d v="2014-03-19T00:00:00"/>
    <s v="Standard Class"/>
    <s v="AS-10240"/>
    <s v="Alan Shonely"/>
    <x v="0"/>
    <s v="United States"/>
    <s v="Tampa"/>
    <x v="2"/>
    <n v="33614"/>
    <s v="South"/>
    <s v="OFF-BI-10000773"/>
    <x v="1"/>
    <s v="Binders"/>
    <s v="Insertable Tab Post Binder Dividers"/>
    <n v="7.218"/>
    <n v="3"/>
    <n v="0.7"/>
    <n v="-5.5338000000000012"/>
  </r>
  <r>
    <n v="606"/>
    <x v="280"/>
    <x v="234"/>
    <d v="2014-03-19T00:00:00"/>
    <s v="Standard Class"/>
    <s v="AS-10240"/>
    <s v="Alan Shonely"/>
    <x v="0"/>
    <s v="United States"/>
    <s v="Tampa"/>
    <x v="2"/>
    <n v="33614"/>
    <s v="South"/>
    <s v="OFF-BI-10001543"/>
    <x v="1"/>
    <s v="Binders"/>
    <s v="GBC VeloBinder Manual Binding System"/>
    <n v="43.188000000000009"/>
    <n v="4"/>
    <n v="0.7"/>
    <n v="-31.671199999999999"/>
  </r>
  <r>
    <n v="607"/>
    <x v="280"/>
    <x v="234"/>
    <d v="2014-03-19T00:00:00"/>
    <s v="Standard Class"/>
    <s v="AS-10240"/>
    <s v="Alan Shonely"/>
    <x v="0"/>
    <s v="United States"/>
    <s v="Tampa"/>
    <x v="2"/>
    <n v="33614"/>
    <s v="South"/>
    <s v="OFF-PA-10002120"/>
    <x v="1"/>
    <s v="Paper"/>
    <s v="Xerox 1889"/>
    <n v="131.904"/>
    <n v="3"/>
    <n v="0.2"/>
    <n v="47.815200000000004"/>
  </r>
  <r>
    <n v="608"/>
    <x v="281"/>
    <x v="235"/>
    <d v="2014-05-27T00:00:00"/>
    <s v="Standard Class"/>
    <s v="AR-10510"/>
    <s v="Andrew Roberts"/>
    <x v="0"/>
    <s v="United States"/>
    <s v="Philadelphia"/>
    <x v="9"/>
    <n v="19134"/>
    <s v="East"/>
    <s v="OFF-BI-10000848"/>
    <x v="1"/>
    <s v="Binders"/>
    <s v="Angle-D Ring Binders"/>
    <n v="3.2820000000000005"/>
    <n v="2"/>
    <n v="0.7"/>
    <n v="-2.6256000000000004"/>
  </r>
  <r>
    <n v="609"/>
    <x v="281"/>
    <x v="235"/>
    <d v="2014-05-27T00:00:00"/>
    <s v="Standard Class"/>
    <s v="AR-10510"/>
    <s v="Andrew Roberts"/>
    <x v="0"/>
    <s v="United States"/>
    <s v="Philadelphia"/>
    <x v="9"/>
    <n v="19134"/>
    <s v="East"/>
    <s v="OFF-AR-10001246"/>
    <x v="1"/>
    <s v="Art"/>
    <s v="Newell 317"/>
    <n v="21.167999999999999"/>
    <n v="9"/>
    <n v="0.2"/>
    <n v="2.3813999999999984"/>
  </r>
  <r>
    <n v="610"/>
    <x v="281"/>
    <x v="235"/>
    <d v="2014-05-27T00:00:00"/>
    <s v="Standard Class"/>
    <s v="AR-10510"/>
    <s v="Andrew Roberts"/>
    <x v="0"/>
    <s v="United States"/>
    <s v="Philadelphia"/>
    <x v="9"/>
    <n v="19134"/>
    <s v="East"/>
    <s v="TEC-PH-10003092"/>
    <x v="2"/>
    <s v="Phones"/>
    <s v="Motorola L804"/>
    <n v="55.188000000000002"/>
    <n v="2"/>
    <n v="0.4"/>
    <n v="-10.117800000000003"/>
  </r>
  <r>
    <n v="611"/>
    <x v="282"/>
    <x v="236"/>
    <d v="2016-05-01T00:00:00"/>
    <s v="First Class"/>
    <s v="NB-18655"/>
    <s v="Nona Balk"/>
    <x v="1"/>
    <s v="United States"/>
    <s v="Dallas"/>
    <x v="5"/>
    <n v="75217"/>
    <s v="Central"/>
    <s v="TEC-PH-10003012"/>
    <x v="2"/>
    <s v="Phones"/>
    <s v="Nortel Meridian M3904 Professional Digital phone"/>
    <n v="369.57600000000002"/>
    <n v="3"/>
    <n v="0.2"/>
    <n v="41.577299999999951"/>
  </r>
  <r>
    <n v="612"/>
    <x v="282"/>
    <x v="236"/>
    <d v="2016-05-01T00:00:00"/>
    <s v="First Class"/>
    <s v="NB-18655"/>
    <s v="Nona Balk"/>
    <x v="1"/>
    <s v="United States"/>
    <s v="Dallas"/>
    <x v="5"/>
    <n v="75217"/>
    <s v="Central"/>
    <s v="OFF-LA-10004345"/>
    <x v="1"/>
    <s v="Labels"/>
    <s v="Avery 493"/>
    <n v="15.712000000000002"/>
    <n v="4"/>
    <n v="0.2"/>
    <n v="5.6955999999999989"/>
  </r>
  <r>
    <n v="613"/>
    <x v="283"/>
    <x v="108"/>
    <d v="2016-09-13T00:00:00"/>
    <s v="Second Class"/>
    <s v="GD-14590"/>
    <s v="Giulietta Dortch"/>
    <x v="1"/>
    <s v="United States"/>
    <s v="Philadelphia"/>
    <x v="9"/>
    <n v="19143"/>
    <s v="East"/>
    <s v="OFF-PA-10001204"/>
    <x v="1"/>
    <s v="Paper"/>
    <s v="Xerox 1972"/>
    <n v="8.4480000000000004"/>
    <n v="2"/>
    <n v="0.2"/>
    <n v="2.6399999999999997"/>
  </r>
  <r>
    <n v="614"/>
    <x v="283"/>
    <x v="108"/>
    <d v="2016-09-13T00:00:00"/>
    <s v="Second Class"/>
    <s v="GD-14590"/>
    <s v="Giulietta Dortch"/>
    <x v="1"/>
    <s v="United States"/>
    <s v="Philadelphia"/>
    <x v="9"/>
    <n v="19143"/>
    <s v="East"/>
    <s v="TEC-PH-10004667"/>
    <x v="2"/>
    <s v="Phones"/>
    <s v="Cisco 8x8 Inc. 6753i IP Business Phone System"/>
    <n v="728.94600000000003"/>
    <n v="9"/>
    <n v="0.4"/>
    <n v="-157.93830000000008"/>
  </r>
  <r>
    <n v="615"/>
    <x v="284"/>
    <x v="237"/>
    <d v="2017-11-17T00:00:00"/>
    <s v="Second Class"/>
    <s v="CK-12595"/>
    <s v="Clytie Kelty"/>
    <x v="0"/>
    <s v="United States"/>
    <s v="Grove City"/>
    <x v="24"/>
    <n v="43123"/>
    <s v="East"/>
    <s v="TEC-PH-10000011"/>
    <x v="2"/>
    <s v="Phones"/>
    <s v="PureGear Roll-On Screen Protector"/>
    <n v="119.93999999999998"/>
    <n v="10"/>
    <n v="0.4"/>
    <n v="15.99199999999999"/>
  </r>
  <r>
    <n v="616"/>
    <x v="284"/>
    <x v="237"/>
    <d v="2017-11-17T00:00:00"/>
    <s v="Second Class"/>
    <s v="CK-12595"/>
    <s v="Clytie Kelty"/>
    <x v="0"/>
    <s v="United States"/>
    <s v="Grove City"/>
    <x v="24"/>
    <n v="43123"/>
    <s v="East"/>
    <s v="OFF-BI-10002949"/>
    <x v="1"/>
    <s v="Binders"/>
    <s v="Prestige Round Ring Binders"/>
    <n v="3.6480000000000006"/>
    <n v="2"/>
    <n v="0.7"/>
    <n v="-2.7967999999999993"/>
  </r>
  <r>
    <n v="617"/>
    <x v="285"/>
    <x v="238"/>
    <d v="2017-08-23T00:00:00"/>
    <s v="Second Class"/>
    <s v="NG-18355"/>
    <s v="Nat Gilpin"/>
    <x v="1"/>
    <s v="United States"/>
    <s v="New York City"/>
    <x v="15"/>
    <n v="10011"/>
    <s v="East"/>
    <s v="FUR-FU-10003849"/>
    <x v="0"/>
    <s v="Furnishings"/>
    <s v="DAX Metal Frame, Desktop, Stepped-Edge"/>
    <n v="40.479999999999997"/>
    <n v="2"/>
    <n v="0"/>
    <n v="15.787199999999999"/>
  </r>
  <r>
    <n v="618"/>
    <x v="285"/>
    <x v="238"/>
    <d v="2017-08-23T00:00:00"/>
    <s v="Second Class"/>
    <s v="NG-18355"/>
    <s v="Nat Gilpin"/>
    <x v="1"/>
    <s v="United States"/>
    <s v="New York City"/>
    <x v="15"/>
    <n v="10011"/>
    <s v="East"/>
    <s v="FUR-FU-10000010"/>
    <x v="0"/>
    <s v="Furnishings"/>
    <s v="DAX Value U-Channel Document Frames, Easel Back"/>
    <n v="9.94"/>
    <n v="2"/>
    <n v="0"/>
    <n v="3.0813999999999995"/>
  </r>
  <r>
    <n v="619"/>
    <x v="285"/>
    <x v="238"/>
    <d v="2017-08-23T00:00:00"/>
    <s v="Second Class"/>
    <s v="NG-18355"/>
    <s v="Nat Gilpin"/>
    <x v="1"/>
    <s v="United States"/>
    <s v="New York City"/>
    <x v="15"/>
    <n v="10011"/>
    <s v="East"/>
    <s v="OFF-BI-10002824"/>
    <x v="1"/>
    <s v="Binders"/>
    <s v="Recycled Easel Ring Binders"/>
    <n v="107.42400000000001"/>
    <n v="9"/>
    <n v="0.2"/>
    <n v="33.569999999999986"/>
  </r>
  <r>
    <n v="620"/>
    <x v="285"/>
    <x v="238"/>
    <d v="2017-08-23T00:00:00"/>
    <s v="Second Class"/>
    <s v="NG-18355"/>
    <s v="Nat Gilpin"/>
    <x v="1"/>
    <s v="United States"/>
    <s v="New York City"/>
    <x v="15"/>
    <n v="10011"/>
    <s v="East"/>
    <s v="TEC-PH-10002538"/>
    <x v="2"/>
    <s v="Phones"/>
    <s v="Grandstream GXP1160 VoIP phone"/>
    <n v="37.909999999999997"/>
    <n v="1"/>
    <n v="0"/>
    <n v="10.993899999999996"/>
  </r>
  <r>
    <n v="621"/>
    <x v="285"/>
    <x v="238"/>
    <d v="2017-08-23T00:00:00"/>
    <s v="Second Class"/>
    <s v="NG-18355"/>
    <s v="Nat Gilpin"/>
    <x v="1"/>
    <s v="United States"/>
    <s v="New York City"/>
    <x v="15"/>
    <n v="10011"/>
    <s v="East"/>
    <s v="FUR-FU-10000521"/>
    <x v="0"/>
    <s v="Furnishings"/>
    <s v="Seth Thomas 14&quot; Putty-Colored Wall Clock"/>
    <n v="88.02"/>
    <n v="3"/>
    <n v="0"/>
    <n v="27.286199999999994"/>
  </r>
  <r>
    <n v="622"/>
    <x v="286"/>
    <x v="58"/>
    <d v="2014-12-31T00:00:00"/>
    <s v="Standard Class"/>
    <s v="CA-12265"/>
    <s v="Christina Anderson"/>
    <x v="0"/>
    <s v="United States"/>
    <s v="Chicago"/>
    <x v="10"/>
    <n v="60610"/>
    <s v="Central"/>
    <s v="OFF-BI-10002103"/>
    <x v="1"/>
    <s v="Binders"/>
    <s v="Cardinal Slant-D Ring Binder, Heavy Gauge Vinyl"/>
    <n v="8.6899999999999977"/>
    <n v="5"/>
    <n v="0.8"/>
    <n v="-14.773"/>
  </r>
  <r>
    <n v="623"/>
    <x v="287"/>
    <x v="239"/>
    <d v="2015-12-03T00:00:00"/>
    <s v="Standard Class"/>
    <s v="SF-20965"/>
    <s v="Sylvia Foulston"/>
    <x v="1"/>
    <s v="United States"/>
    <s v="Dearborn"/>
    <x v="12"/>
    <n v="48126"/>
    <s v="Central"/>
    <s v="FUR-CH-10004853"/>
    <x v="0"/>
    <s v="Chairs"/>
    <s v="Global Manager's Adjustable Task Chair, Storm"/>
    <n v="301.95999999999998"/>
    <n v="2"/>
    <n v="0"/>
    <n v="87.568399999999968"/>
  </r>
  <r>
    <n v="624"/>
    <x v="287"/>
    <x v="239"/>
    <d v="2015-12-03T00:00:00"/>
    <s v="Standard Class"/>
    <s v="SF-20965"/>
    <s v="Sylvia Foulston"/>
    <x v="1"/>
    <s v="United States"/>
    <s v="Dearborn"/>
    <x v="12"/>
    <n v="48126"/>
    <s v="Central"/>
    <s v="OFF-AP-10000179"/>
    <x v="1"/>
    <s v="Appliances"/>
    <s v="Honeywell Enviracaire Portable HEPA Air Cleaner for up to 10 x 16 Room"/>
    <n v="555.21"/>
    <n v="5"/>
    <n v="0.1"/>
    <n v="178.90100000000001"/>
  </r>
  <r>
    <n v="625"/>
    <x v="287"/>
    <x v="239"/>
    <d v="2015-12-03T00:00:00"/>
    <s v="Standard Class"/>
    <s v="SF-20965"/>
    <s v="Sylvia Foulston"/>
    <x v="1"/>
    <s v="United States"/>
    <s v="Dearborn"/>
    <x v="12"/>
    <n v="48126"/>
    <s v="Central"/>
    <s v="OFF-ST-10001272"/>
    <x v="1"/>
    <s v="Storage"/>
    <s v="Mini 13-1/2 Capacity Data Binder Rack, Pearl"/>
    <n v="523.48"/>
    <n v="4"/>
    <n v="0"/>
    <n v="130.87"/>
  </r>
  <r>
    <n v="626"/>
    <x v="287"/>
    <x v="239"/>
    <d v="2015-12-03T00:00:00"/>
    <s v="Standard Class"/>
    <s v="SF-20965"/>
    <s v="Sylvia Foulston"/>
    <x v="1"/>
    <s v="United States"/>
    <s v="Dearborn"/>
    <x v="12"/>
    <n v="48126"/>
    <s v="Central"/>
    <s v="OFF-AR-10004042"/>
    <x v="1"/>
    <s v="Art"/>
    <s v="BOSTON Model 1800 Electric Pencil Sharpeners, Putty/Woodgrain"/>
    <n v="161.82"/>
    <n v="9"/>
    <n v="0"/>
    <n v="46.927799999999984"/>
  </r>
  <r>
    <n v="627"/>
    <x v="288"/>
    <x v="175"/>
    <d v="2017-09-19T00:00:00"/>
    <s v="Standard Class"/>
    <s v="MO-17800"/>
    <s v="Meg O'Connel"/>
    <x v="2"/>
    <s v="United States"/>
    <s v="New York City"/>
    <x v="15"/>
    <n v="10009"/>
    <s v="East"/>
    <s v="FUR-FU-10000221"/>
    <x v="0"/>
    <s v="Furnishings"/>
    <s v="Master Caster Door Stop, Brown"/>
    <n v="35.56"/>
    <n v="7"/>
    <n v="0"/>
    <n v="12.090399999999999"/>
  </r>
  <r>
    <n v="628"/>
    <x v="289"/>
    <x v="240"/>
    <d v="2017-05-23T00:00:00"/>
    <s v="Standard Class"/>
    <s v="AT-10735"/>
    <s v="Annie Thurman"/>
    <x v="0"/>
    <s v="United States"/>
    <s v="Seattle"/>
    <x v="4"/>
    <n v="98115"/>
    <s v="West"/>
    <s v="OFF-AP-10001563"/>
    <x v="1"/>
    <s v="Appliances"/>
    <s v="Belkin Premiere Surge Master II 8-outlet surge protector"/>
    <n v="97.16"/>
    <n v="2"/>
    <n v="0"/>
    <n v="28.176399999999987"/>
  </r>
  <r>
    <n v="629"/>
    <x v="290"/>
    <x v="94"/>
    <d v="2017-12-21T00:00:00"/>
    <s v="Standard Class"/>
    <s v="LC-17140"/>
    <s v="Logan Currie"/>
    <x v="0"/>
    <s v="United States"/>
    <s v="San Francisco"/>
    <x v="1"/>
    <n v="94122"/>
    <s v="West"/>
    <s v="OFF-BI-10000605"/>
    <x v="1"/>
    <s v="Binders"/>
    <s v="Acco Pressboard Covers with Storage Hooks, 9 1/2&quot; x 11&quot;, Executive Red"/>
    <n v="15.24"/>
    <n v="5"/>
    <n v="0.2"/>
    <n v="5.1434999999999977"/>
  </r>
  <r>
    <n v="630"/>
    <x v="290"/>
    <x v="94"/>
    <d v="2017-12-21T00:00:00"/>
    <s v="Standard Class"/>
    <s v="LC-17140"/>
    <s v="Logan Currie"/>
    <x v="0"/>
    <s v="United States"/>
    <s v="San Francisco"/>
    <x v="1"/>
    <n v="94122"/>
    <s v="West"/>
    <s v="OFF-PA-10002615"/>
    <x v="1"/>
    <s v="Paper"/>
    <s v="Ampad Gold Fibre Wirebound Steno Books, 6&quot; x 9&quot;, Gregg Ruled"/>
    <n v="13.23"/>
    <n v="3"/>
    <n v="0"/>
    <n v="6.0857999999999999"/>
  </r>
  <r>
    <n v="631"/>
    <x v="291"/>
    <x v="25"/>
    <d v="2016-12-13T00:00:00"/>
    <s v="Second Class"/>
    <s v="FM-14380"/>
    <s v="Fred McMath"/>
    <x v="0"/>
    <s v="United States"/>
    <s v="Aurora"/>
    <x v="22"/>
    <n v="80013"/>
    <s v="West"/>
    <s v="OFF-ST-10001963"/>
    <x v="1"/>
    <s v="Storage"/>
    <s v="Tennsco Regal Shelving Units"/>
    <n v="243.38400000000001"/>
    <n v="3"/>
    <n v="0.2"/>
    <n v="-51.719100000000012"/>
  </r>
  <r>
    <n v="632"/>
    <x v="291"/>
    <x v="25"/>
    <d v="2016-12-13T00:00:00"/>
    <s v="Second Class"/>
    <s v="FM-14380"/>
    <s v="Fred McMath"/>
    <x v="0"/>
    <s v="United States"/>
    <s v="Aurora"/>
    <x v="22"/>
    <n v="80013"/>
    <s v="West"/>
    <s v="TEC-AC-10001267"/>
    <x v="2"/>
    <s v="Accessories"/>
    <s v="Imation 32GB Pocket Pro USB 3.0 Flash Drive - 32 GB - Black - 1 P ..."/>
    <n v="119.80000000000001"/>
    <n v="5"/>
    <n v="0.2"/>
    <n v="29.950000000000003"/>
  </r>
  <r>
    <n v="633"/>
    <x v="291"/>
    <x v="25"/>
    <d v="2016-12-13T00:00:00"/>
    <s v="Second Class"/>
    <s v="FM-14380"/>
    <s v="Fred McMath"/>
    <x v="0"/>
    <s v="United States"/>
    <s v="Aurora"/>
    <x v="22"/>
    <n v="80013"/>
    <s v="West"/>
    <s v="TEC-PH-10002103"/>
    <x v="2"/>
    <s v="Phones"/>
    <s v="Jabra SPEAK 410"/>
    <n v="300.76799999999997"/>
    <n v="4"/>
    <n v="0.2"/>
    <n v="30.076800000000006"/>
  </r>
  <r>
    <n v="634"/>
    <x v="292"/>
    <x v="241"/>
    <d v="2017-09-26T00:00:00"/>
    <s v="Second Class"/>
    <s v="BD-11605"/>
    <s v="Brian Dahlen"/>
    <x v="0"/>
    <s v="United States"/>
    <s v="Miami"/>
    <x v="2"/>
    <n v="33180"/>
    <s v="South"/>
    <s v="TEC-AC-10002857"/>
    <x v="2"/>
    <s v="Accessories"/>
    <s v="Verbatim 25 GB 6x Blu-ray Single Layer Recordable Disc, 1/Pack"/>
    <n v="17.880000000000003"/>
    <n v="3"/>
    <n v="0.2"/>
    <n v="2.458499999999999"/>
  </r>
  <r>
    <n v="635"/>
    <x v="292"/>
    <x v="241"/>
    <d v="2017-09-26T00:00:00"/>
    <s v="Second Class"/>
    <s v="BD-11605"/>
    <s v="Brian Dahlen"/>
    <x v="0"/>
    <s v="United States"/>
    <s v="Miami"/>
    <x v="2"/>
    <n v="33180"/>
    <s v="South"/>
    <s v="OFF-LA-10003930"/>
    <x v="1"/>
    <s v="Labels"/>
    <s v="Dot Matrix Printer Tape Reel Labels, White, 5000/Box"/>
    <n v="235.94400000000002"/>
    <n v="3"/>
    <n v="0.2"/>
    <n v="85.529700000000005"/>
  </r>
  <r>
    <n v="636"/>
    <x v="293"/>
    <x v="242"/>
    <d v="2015-10-09T00:00:00"/>
    <s v="Second Class"/>
    <s v="DJ-13420"/>
    <s v="Denny Joy"/>
    <x v="1"/>
    <s v="United States"/>
    <s v="Warner Robins"/>
    <x v="32"/>
    <n v="31088"/>
    <s v="South"/>
    <s v="FUR-CH-10001482"/>
    <x v="0"/>
    <s v="Chairs"/>
    <s v="Office Star - Mesh Screen back chair with Vinyl seat"/>
    <n v="392.93999999999994"/>
    <n v="3"/>
    <n v="0"/>
    <n v="43.223399999999984"/>
  </r>
  <r>
    <n v="637"/>
    <x v="294"/>
    <x v="243"/>
    <d v="2016-08-21T00:00:00"/>
    <s v="Standard Class"/>
    <s v="ME-17725"/>
    <s v="Max Engle"/>
    <x v="0"/>
    <s v="United States"/>
    <s v="Aurora"/>
    <x v="22"/>
    <n v="80013"/>
    <s v="West"/>
    <s v="OFF-BI-10001989"/>
    <x v="1"/>
    <s v="Binders"/>
    <s v="Premium Transparent Presentation Covers by GBC"/>
    <n v="18.882000000000005"/>
    <n v="3"/>
    <n v="0.7"/>
    <n v="-13.846800000000002"/>
  </r>
  <r>
    <n v="638"/>
    <x v="294"/>
    <x v="243"/>
    <d v="2016-08-21T00:00:00"/>
    <s v="Standard Class"/>
    <s v="ME-17725"/>
    <s v="Max Engle"/>
    <x v="0"/>
    <s v="United States"/>
    <s v="Aurora"/>
    <x v="22"/>
    <n v="80013"/>
    <s v="West"/>
    <s v="OFF-AP-10003287"/>
    <x v="1"/>
    <s v="Appliances"/>
    <s v="Tripp Lite TLP810NET Broadband Surge for Modem/Fax"/>
    <n v="122.328"/>
    <n v="3"/>
    <n v="0.2"/>
    <n v="12.232799999999997"/>
  </r>
  <r>
    <n v="639"/>
    <x v="295"/>
    <x v="244"/>
    <d v="2016-05-25T00:00:00"/>
    <s v="Standard Class"/>
    <s v="RB-19465"/>
    <s v="Rick Bensley"/>
    <x v="2"/>
    <s v="United States"/>
    <s v="Vallejo"/>
    <x v="1"/>
    <n v="94591"/>
    <s v="West"/>
    <s v="FUR-FU-10000576"/>
    <x v="0"/>
    <s v="Furnishings"/>
    <s v="Luxo Professional Fluorescent Magnifier Lamp with Clamp-Mount Base"/>
    <n v="1049.2"/>
    <n v="5"/>
    <n v="0"/>
    <n v="272.79200000000003"/>
  </r>
  <r>
    <n v="640"/>
    <x v="295"/>
    <x v="244"/>
    <d v="2016-05-25T00:00:00"/>
    <s v="Standard Class"/>
    <s v="RB-19465"/>
    <s v="Rick Bensley"/>
    <x v="2"/>
    <s v="United States"/>
    <s v="Vallejo"/>
    <x v="1"/>
    <n v="94591"/>
    <s v="West"/>
    <s v="OFF-BI-10004728"/>
    <x v="1"/>
    <s v="Binders"/>
    <s v="Wilson Jones Turn Tabs Binder Tool for Ring Binders"/>
    <n v="15.424000000000001"/>
    <n v="4"/>
    <n v="0.2"/>
    <n v="5.0128000000000004"/>
  </r>
  <r>
    <n v="641"/>
    <x v="296"/>
    <x v="122"/>
    <d v="2016-12-22T00:00:00"/>
    <s v="Standard Class"/>
    <s v="JD-16150"/>
    <s v="Justin Deggeller"/>
    <x v="1"/>
    <s v="United States"/>
    <s v="Minneapolis"/>
    <x v="11"/>
    <n v="55407"/>
    <s v="Central"/>
    <s v="FUR-FU-10000732"/>
    <x v="0"/>
    <s v="Furnishings"/>
    <s v="Eldon 200 Class Desk Accessories"/>
    <n v="18.84"/>
    <n v="3"/>
    <n v="0"/>
    <n v="6.0287999999999995"/>
  </r>
  <r>
    <n v="642"/>
    <x v="297"/>
    <x v="245"/>
    <d v="2017-08-03T00:00:00"/>
    <s v="Second Class"/>
    <s v="JL-15835"/>
    <s v="John Lee"/>
    <x v="0"/>
    <s v="United States"/>
    <s v="Mission Viejo"/>
    <x v="1"/>
    <n v="92691"/>
    <s v="West"/>
    <s v="OFF-ST-10000585"/>
    <x v="1"/>
    <s v="Storage"/>
    <s v="Economy Rollaway Files"/>
    <n v="330.4"/>
    <n v="2"/>
    <n v="0"/>
    <n v="85.903999999999996"/>
  </r>
  <r>
    <n v="643"/>
    <x v="297"/>
    <x v="245"/>
    <d v="2017-08-03T00:00:00"/>
    <s v="Second Class"/>
    <s v="JL-15835"/>
    <s v="John Lee"/>
    <x v="0"/>
    <s v="United States"/>
    <s v="Mission Viejo"/>
    <x v="1"/>
    <n v="92691"/>
    <s v="West"/>
    <s v="OFF-LA-10002787"/>
    <x v="1"/>
    <s v="Labels"/>
    <s v="Avery 480"/>
    <n v="26.25"/>
    <n v="7"/>
    <n v="0"/>
    <n v="12.599999999999998"/>
  </r>
  <r>
    <n v="644"/>
    <x v="298"/>
    <x v="193"/>
    <d v="2017-06-15T00:00:00"/>
    <s v="Standard Class"/>
    <s v="SC-20305"/>
    <s v="Sean Christensen"/>
    <x v="0"/>
    <s v="United States"/>
    <s v="Rochester Hills"/>
    <x v="12"/>
    <n v="48307"/>
    <s v="Central"/>
    <s v="TEC-AC-10003832"/>
    <x v="2"/>
    <s v="Accessories"/>
    <s v="Imation 16GB Mini TravelDrive USB 2.0 Flash Drive"/>
    <n v="132.52000000000001"/>
    <n v="4"/>
    <n v="0"/>
    <n v="54.333200000000005"/>
  </r>
  <r>
    <n v="645"/>
    <x v="299"/>
    <x v="246"/>
    <d v="2017-07-25T00:00:00"/>
    <s v="Standard Class"/>
    <s v="TW-21025"/>
    <s v="Tamara Willingham"/>
    <x v="2"/>
    <s v="United States"/>
    <s v="Plainfield"/>
    <x v="30"/>
    <n v="7060"/>
    <s v="East"/>
    <s v="OFF-PA-10001934"/>
    <x v="1"/>
    <s v="Paper"/>
    <s v="Xerox 1993"/>
    <n v="6.48"/>
    <n v="1"/>
    <n v="0"/>
    <n v="3.1752000000000002"/>
  </r>
  <r>
    <n v="646"/>
    <x v="300"/>
    <x v="247"/>
    <d v="2018-01-05T00:00:00"/>
    <s v="Standard Class"/>
    <s v="CC-12430"/>
    <s v="Chuck Clark"/>
    <x v="2"/>
    <s v="United States"/>
    <s v="Columbus"/>
    <x v="14"/>
    <n v="47201"/>
    <s v="Central"/>
    <s v="OFF-AP-10002457"/>
    <x v="1"/>
    <s v="Appliances"/>
    <s v="Eureka The Boss Plus 12-Amp Hard Box Upright Vacuum, Red"/>
    <n v="209.3"/>
    <n v="2"/>
    <n v="0"/>
    <n v="56.510999999999996"/>
  </r>
  <r>
    <n v="647"/>
    <x v="301"/>
    <x v="178"/>
    <d v="2016-04-08T00:00:00"/>
    <s v="Standard Class"/>
    <s v="BB-10990"/>
    <s v="Barry Blumstein"/>
    <x v="1"/>
    <s v="United States"/>
    <s v="Sierra Vista"/>
    <x v="16"/>
    <n v="85635"/>
    <s v="West"/>
    <s v="OFF-FA-10003112"/>
    <x v="1"/>
    <s v="Fasteners"/>
    <s v="Staples"/>
    <n v="31.560000000000002"/>
    <n v="5"/>
    <n v="0.2"/>
    <n v="9.8624999999999972"/>
  </r>
  <r>
    <n v="648"/>
    <x v="301"/>
    <x v="178"/>
    <d v="2016-04-08T00:00:00"/>
    <s v="Standard Class"/>
    <s v="BB-10990"/>
    <s v="Barry Blumstein"/>
    <x v="1"/>
    <s v="United States"/>
    <s v="Sierra Vista"/>
    <x v="16"/>
    <n v="85635"/>
    <s v="West"/>
    <s v="OFF-AP-10002350"/>
    <x v="1"/>
    <s v="Appliances"/>
    <s v="Belkin F9H710-06 7 Outlet SurgeMaster Surge Protector"/>
    <n v="30.144000000000002"/>
    <n v="2"/>
    <n v="0.2"/>
    <n v="3.0143999999999993"/>
  </r>
  <r>
    <n v="649"/>
    <x v="302"/>
    <x v="25"/>
    <d v="2016-12-16T00:00:00"/>
    <s v="Second Class"/>
    <s v="AR-10825"/>
    <s v="Anthony Rawles"/>
    <x v="1"/>
    <s v="United States"/>
    <s v="Vancouver"/>
    <x v="4"/>
    <n v="98661"/>
    <s v="West"/>
    <s v="FUR-FU-10001935"/>
    <x v="0"/>
    <s v="Furnishings"/>
    <s v="3M Hangers With Command Adhesive"/>
    <n v="14.8"/>
    <n v="4"/>
    <n v="0"/>
    <n v="6.0680000000000014"/>
  </r>
  <r>
    <n v="650"/>
    <x v="302"/>
    <x v="25"/>
    <d v="2016-12-16T00:00:00"/>
    <s v="Second Class"/>
    <s v="AR-10825"/>
    <s v="Anthony Rawles"/>
    <x v="1"/>
    <s v="United States"/>
    <s v="Vancouver"/>
    <x v="4"/>
    <n v="98661"/>
    <s v="West"/>
    <s v="TEC-PH-10003273"/>
    <x v="2"/>
    <s v="Phones"/>
    <s v="AT&amp;T TR1909W"/>
    <n v="302.37599999999998"/>
    <n v="3"/>
    <n v="0.2"/>
    <n v="22.678200000000018"/>
  </r>
  <r>
    <n v="651"/>
    <x v="302"/>
    <x v="25"/>
    <d v="2016-12-16T00:00:00"/>
    <s v="Second Class"/>
    <s v="AR-10825"/>
    <s v="Anthony Rawles"/>
    <x v="1"/>
    <s v="United States"/>
    <s v="Vancouver"/>
    <x v="4"/>
    <n v="98661"/>
    <s v="West"/>
    <s v="TEC-AC-10001142"/>
    <x v="2"/>
    <s v="Accessories"/>
    <s v="First Data FD10 PIN Pad"/>
    <n v="316"/>
    <n v="4"/>
    <n v="0"/>
    <n v="31.599999999999966"/>
  </r>
  <r>
    <n v="652"/>
    <x v="303"/>
    <x v="248"/>
    <d v="2016-10-29T00:00:00"/>
    <s v="Standard Class"/>
    <s v="SR-20740"/>
    <s v="Steven Roelle"/>
    <x v="2"/>
    <s v="United States"/>
    <s v="New York City"/>
    <x v="15"/>
    <n v="10024"/>
    <s v="East"/>
    <s v="OFF-PA-10000482"/>
    <x v="1"/>
    <s v="Paper"/>
    <s v="Snap-A-Way Black Print Carbonless Ruled Speed Letter, Triplicate"/>
    <n v="379.4"/>
    <n v="10"/>
    <n v="0"/>
    <n v="178.31799999999998"/>
  </r>
  <r>
    <n v="653"/>
    <x v="304"/>
    <x v="249"/>
    <d v="2017-06-23T00:00:00"/>
    <s v="Standard Class"/>
    <s v="AR-10405"/>
    <s v="Allen Rosenblatt"/>
    <x v="1"/>
    <s v="United States"/>
    <s v="New York City"/>
    <x v="15"/>
    <n v="10035"/>
    <s v="East"/>
    <s v="OFF-PA-10003892"/>
    <x v="1"/>
    <s v="Paper"/>
    <s v="Xerox 1943"/>
    <n v="97.82"/>
    <n v="2"/>
    <n v="0"/>
    <n v="45.975399999999993"/>
  </r>
  <r>
    <n v="654"/>
    <x v="304"/>
    <x v="249"/>
    <d v="2017-06-23T00:00:00"/>
    <s v="Standard Class"/>
    <s v="AR-10405"/>
    <s v="Allen Rosenblatt"/>
    <x v="1"/>
    <s v="United States"/>
    <s v="New York City"/>
    <x v="15"/>
    <n v="10035"/>
    <s v="East"/>
    <s v="TEC-AC-10001101"/>
    <x v="2"/>
    <s v="Accessories"/>
    <s v="Sony 16GB Class 10 Micro SDHC R40 Memory Card"/>
    <n v="103.12"/>
    <n v="8"/>
    <n v="0"/>
    <n v="10.311999999999998"/>
  </r>
  <r>
    <n v="655"/>
    <x v="305"/>
    <x v="250"/>
    <d v="2016-08-28T00:00:00"/>
    <s v="Standard Class"/>
    <s v="CR-12730"/>
    <s v="Craig Reiter"/>
    <x v="0"/>
    <s v="United States"/>
    <s v="Columbus"/>
    <x v="24"/>
    <n v="43229"/>
    <s v="East"/>
    <s v="OFF-AP-10002439"/>
    <x v="1"/>
    <s v="Appliances"/>
    <s v="Tripp Lite Isotel 8 Ultra 8 Outlet Metal Surge"/>
    <n v="113.55200000000001"/>
    <n v="2"/>
    <n v="0.2"/>
    <n v="8.5163999999999938"/>
  </r>
  <r>
    <n v="656"/>
    <x v="305"/>
    <x v="250"/>
    <d v="2016-08-28T00:00:00"/>
    <s v="Standard Class"/>
    <s v="CR-12730"/>
    <s v="Craig Reiter"/>
    <x v="0"/>
    <s v="United States"/>
    <s v="Columbus"/>
    <x v="24"/>
    <n v="43229"/>
    <s v="East"/>
    <s v="OFF-BI-10002827"/>
    <x v="1"/>
    <s v="Binders"/>
    <s v="Avery Durable Poly Binders"/>
    <n v="3.3180000000000005"/>
    <n v="2"/>
    <n v="0.7"/>
    <n v="-2.6543999999999999"/>
  </r>
  <r>
    <n v="657"/>
    <x v="305"/>
    <x v="250"/>
    <d v="2016-08-28T00:00:00"/>
    <s v="Standard Class"/>
    <s v="CR-12730"/>
    <s v="Craig Reiter"/>
    <x v="0"/>
    <s v="United States"/>
    <s v="Columbus"/>
    <x v="24"/>
    <n v="43229"/>
    <s v="East"/>
    <s v="OFF-EN-10002230"/>
    <x v="1"/>
    <s v="Envelopes"/>
    <s v="Airmail Envelopes"/>
    <n v="134.28800000000001"/>
    <n v="2"/>
    <n v="0.2"/>
    <n v="45.322199999999995"/>
  </r>
  <r>
    <n v="658"/>
    <x v="306"/>
    <x v="251"/>
    <d v="2016-09-19T00:00:00"/>
    <s v="Same Day"/>
    <s v="EH-14125"/>
    <s v="Eugene Hildebrand"/>
    <x v="2"/>
    <s v="United States"/>
    <s v="Aurora"/>
    <x v="10"/>
    <n v="60505"/>
    <s v="Central"/>
    <s v="FUR-CH-10001215"/>
    <x v="0"/>
    <s v="Chairs"/>
    <s v="Global Troy Executive Leather Low-Back Tilter"/>
    <n v="701.37199999999996"/>
    <n v="2"/>
    <n v="0.3"/>
    <n v="-50.098000000000013"/>
  </r>
  <r>
    <n v="659"/>
    <x v="306"/>
    <x v="251"/>
    <d v="2016-09-19T00:00:00"/>
    <s v="Same Day"/>
    <s v="EH-14125"/>
    <s v="Eugene Hildebrand"/>
    <x v="2"/>
    <s v="United States"/>
    <s v="Aurora"/>
    <x v="10"/>
    <n v="60505"/>
    <s v="Central"/>
    <s v="OFF-BI-10004654"/>
    <x v="1"/>
    <s v="Binders"/>
    <s v="Avery Binding System Hidden Tab Executive Style Index Sets"/>
    <n v="2.3079999999999994"/>
    <n v="2"/>
    <n v="0.8"/>
    <n v="-3.4619999999999997"/>
  </r>
  <r>
    <n v="660"/>
    <x v="307"/>
    <x v="252"/>
    <d v="2015-08-28T00:00:00"/>
    <s v="Standard Class"/>
    <s v="CB-12025"/>
    <s v="Cassandra Brandow"/>
    <x v="0"/>
    <s v="United States"/>
    <s v="Arlington"/>
    <x v="5"/>
    <n v="76017"/>
    <s v="Central"/>
    <s v="OFF-ST-10001490"/>
    <x v="1"/>
    <s v="Storage"/>
    <s v="Hot File 7-Pocket, Floor Stand"/>
    <n v="999.43200000000002"/>
    <n v="7"/>
    <n v="0.2"/>
    <n v="124.92899999999986"/>
  </r>
  <r>
    <n v="661"/>
    <x v="307"/>
    <x v="252"/>
    <d v="2015-08-28T00:00:00"/>
    <s v="Standard Class"/>
    <s v="CB-12025"/>
    <s v="Cassandra Brandow"/>
    <x v="0"/>
    <s v="United States"/>
    <s v="Arlington"/>
    <x v="5"/>
    <n v="76017"/>
    <s v="Central"/>
    <s v="OFF-ST-10001511"/>
    <x v="1"/>
    <s v="Storage"/>
    <s v="Space Solutions Commercial Steel Shelving"/>
    <n v="724.08"/>
    <n v="14"/>
    <n v="0.2"/>
    <n v="-135.7650000000001"/>
  </r>
  <r>
    <n v="662"/>
    <x v="307"/>
    <x v="252"/>
    <d v="2015-08-28T00:00:00"/>
    <s v="Standard Class"/>
    <s v="CB-12025"/>
    <s v="Cassandra Brandow"/>
    <x v="0"/>
    <s v="United States"/>
    <s v="Arlington"/>
    <x v="5"/>
    <n v="76017"/>
    <s v="Central"/>
    <s v="FUR-TA-10001768"/>
    <x v="0"/>
    <s v="Tables"/>
    <s v="Hon Racetrack Conference Tables"/>
    <n v="918.78499999999985"/>
    <n v="5"/>
    <n v="0.3"/>
    <n v="-118.12950000000006"/>
  </r>
  <r>
    <n v="663"/>
    <x v="307"/>
    <x v="252"/>
    <d v="2015-08-28T00:00:00"/>
    <s v="Standard Class"/>
    <s v="CB-12025"/>
    <s v="Cassandra Brandow"/>
    <x v="0"/>
    <s v="United States"/>
    <s v="Arlington"/>
    <x v="5"/>
    <n v="76017"/>
    <s v="Central"/>
    <s v="OFF-BI-10003981"/>
    <x v="1"/>
    <s v="Binders"/>
    <s v="Avery Durable Plastic 1&quot; Binders"/>
    <n v="2.7239999999999993"/>
    <n v="3"/>
    <n v="0.8"/>
    <n v="-4.2222000000000008"/>
  </r>
  <r>
    <n v="664"/>
    <x v="308"/>
    <x v="253"/>
    <d v="2016-03-30T00:00:00"/>
    <s v="Standard Class"/>
    <s v="SP-20545"/>
    <s v="Sibella Parks"/>
    <x v="1"/>
    <s v="United States"/>
    <s v="New York City"/>
    <x v="15"/>
    <n v="10011"/>
    <s v="East"/>
    <s v="OFF-ST-10001522"/>
    <x v="1"/>
    <s v="Storage"/>
    <s v="Gould Plastics 18-Pocket Panel Bin, 34w x 5-1/4d x 20-1/2h"/>
    <n v="459.95"/>
    <n v="5"/>
    <n v="0"/>
    <n v="18.397999999999968"/>
  </r>
  <r>
    <n v="665"/>
    <x v="309"/>
    <x v="254"/>
    <d v="2016-11-04T00:00:00"/>
    <s v="Same Day"/>
    <s v="RC-19825"/>
    <s v="Roy Collins"/>
    <x v="0"/>
    <s v="United States"/>
    <s v="Louisville"/>
    <x v="0"/>
    <n v="40214"/>
    <s v="South"/>
    <s v="OFF-FA-10000621"/>
    <x v="1"/>
    <s v="Fasteners"/>
    <s v="OIC Colored Binder Clips, Assorted Sizes"/>
    <n v="10.74"/>
    <n v="3"/>
    <n v="0"/>
    <n v="5.2625999999999999"/>
  </r>
  <r>
    <n v="666"/>
    <x v="310"/>
    <x v="110"/>
    <d v="2017-06-10T00:00:00"/>
    <s v="Second Class"/>
    <s v="TH-21235"/>
    <s v="Tiffany House"/>
    <x v="1"/>
    <s v="United States"/>
    <s v="Dallas"/>
    <x v="5"/>
    <n v="75081"/>
    <s v="Central"/>
    <s v="OFF-SU-10004231"/>
    <x v="1"/>
    <s v="Supplies"/>
    <s v="Acme Tagit Stainless Steel Antibacterial Scissors"/>
    <n v="23.76"/>
    <n v="3"/>
    <n v="0.2"/>
    <n v="2.0789999999999997"/>
  </r>
  <r>
    <n v="667"/>
    <x v="310"/>
    <x v="110"/>
    <d v="2017-06-10T00:00:00"/>
    <s v="Second Class"/>
    <s v="TH-21235"/>
    <s v="Tiffany House"/>
    <x v="1"/>
    <s v="United States"/>
    <s v="Dallas"/>
    <x v="5"/>
    <n v="75081"/>
    <s v="Central"/>
    <s v="OFF-PA-10000474"/>
    <x v="1"/>
    <s v="Paper"/>
    <s v="Easy-staple paper"/>
    <n v="85.055999999999997"/>
    <n v="3"/>
    <n v="0.2"/>
    <n v="28.706399999999991"/>
  </r>
  <r>
    <n v="668"/>
    <x v="310"/>
    <x v="110"/>
    <d v="2017-06-10T00:00:00"/>
    <s v="Second Class"/>
    <s v="TH-21235"/>
    <s v="Tiffany House"/>
    <x v="1"/>
    <s v="United States"/>
    <s v="Dallas"/>
    <x v="5"/>
    <n v="75081"/>
    <s v="Central"/>
    <s v="TEC-PH-10004042"/>
    <x v="2"/>
    <s v="Phones"/>
    <s v="ClearOne Communications CHAT 70 OC Speaker Phone"/>
    <n v="381.57600000000002"/>
    <n v="3"/>
    <n v="0.2"/>
    <n v="28.618200000000002"/>
  </r>
  <r>
    <n v="669"/>
    <x v="311"/>
    <x v="163"/>
    <d v="2014-12-26T00:00:00"/>
    <s v="First Class"/>
    <s v="RP-19390"/>
    <s v="Resi Pölking"/>
    <x v="0"/>
    <s v="United States"/>
    <s v="Cleveland"/>
    <x v="24"/>
    <n v="44105"/>
    <s v="East"/>
    <s v="FUR-FU-10003096"/>
    <x v="0"/>
    <s v="Furnishings"/>
    <s v="Master Giant Foot Doorstop, Safety Yellow"/>
    <n v="30.36"/>
    <n v="5"/>
    <n v="0.2"/>
    <n v="8.7285000000000004"/>
  </r>
  <r>
    <n v="670"/>
    <x v="312"/>
    <x v="255"/>
    <d v="2017-06-13T00:00:00"/>
    <s v="Standard Class"/>
    <s v="MO-17800"/>
    <s v="Meg O'Connel"/>
    <x v="2"/>
    <s v="United States"/>
    <s v="Chicago"/>
    <x v="10"/>
    <n v="60653"/>
    <s v="Central"/>
    <s v="FUR-FU-10002759"/>
    <x v="0"/>
    <s v="Furnishings"/>
    <s v="12-1/2 Diameter Round Wall Clock"/>
    <n v="23.976000000000003"/>
    <n v="3"/>
    <n v="0.6"/>
    <n v="-14.385599999999997"/>
  </r>
  <r>
    <n v="671"/>
    <x v="312"/>
    <x v="255"/>
    <d v="2017-06-13T00:00:00"/>
    <s v="Standard Class"/>
    <s v="MO-17800"/>
    <s v="Meg O'Connel"/>
    <x v="2"/>
    <s v="United States"/>
    <s v="Chicago"/>
    <x v="10"/>
    <n v="60653"/>
    <s v="Central"/>
    <s v="FUR-TA-10000688"/>
    <x v="0"/>
    <s v="Tables"/>
    <s v="Chromcraft Bull-Nose Wood Round Conference Table Top, Wood Base"/>
    <n v="108.925"/>
    <n v="1"/>
    <n v="0.5"/>
    <n v="-71.890500000000017"/>
  </r>
  <r>
    <n v="672"/>
    <x v="312"/>
    <x v="255"/>
    <d v="2017-06-13T00:00:00"/>
    <s v="Standard Class"/>
    <s v="MO-17800"/>
    <s v="Meg O'Connel"/>
    <x v="2"/>
    <s v="United States"/>
    <s v="Chicago"/>
    <x v="10"/>
    <n v="60653"/>
    <s v="Central"/>
    <s v="OFF-PA-10002377"/>
    <x v="1"/>
    <s v="Paper"/>
    <s v="Adams Telephone Message Book W/Dividers/Space For Phone Numbers, 5 1/4&quot;X8 1/2&quot;, 200/Messages"/>
    <n v="36.351999999999997"/>
    <n v="8"/>
    <n v="0.2"/>
    <n v="11.359999999999998"/>
  </r>
  <r>
    <n v="673"/>
    <x v="313"/>
    <x v="140"/>
    <d v="2017-06-22T00:00:00"/>
    <s v="Standard Class"/>
    <s v="TD-20995"/>
    <s v="Tamara Dahlen"/>
    <x v="0"/>
    <s v="United States"/>
    <s v="Quincy"/>
    <x v="10"/>
    <n v="62301"/>
    <s v="Central"/>
    <s v="OFF-AR-10001954"/>
    <x v="1"/>
    <s v="Art"/>
    <s v="Newell 331"/>
    <n v="19.559999999999999"/>
    <n v="5"/>
    <n v="0.2"/>
    <n v="1.7115"/>
  </r>
  <r>
    <n v="674"/>
    <x v="314"/>
    <x v="256"/>
    <d v="2017-12-08T00:00:00"/>
    <s v="First Class"/>
    <s v="RB-19570"/>
    <s v="Rob Beeghly"/>
    <x v="0"/>
    <s v="United States"/>
    <s v="Columbus"/>
    <x v="14"/>
    <n v="47201"/>
    <s v="Central"/>
    <s v="OFF-AP-10004532"/>
    <x v="1"/>
    <s v="Appliances"/>
    <s v="Kensington 6 Outlet Guardian Standard Surge Protector"/>
    <n v="61.44"/>
    <n v="3"/>
    <n v="0"/>
    <n v="16.588799999999999"/>
  </r>
  <r>
    <n v="675"/>
    <x v="314"/>
    <x v="256"/>
    <d v="2017-12-08T00:00:00"/>
    <s v="First Class"/>
    <s v="RB-19570"/>
    <s v="Rob Beeghly"/>
    <x v="0"/>
    <s v="United States"/>
    <s v="Columbus"/>
    <x v="14"/>
    <n v="47201"/>
    <s v="Central"/>
    <s v="OFF-PA-10002137"/>
    <x v="1"/>
    <s v="Paper"/>
    <s v="Southworth 100% Résumé Paper, 24lb."/>
    <n v="38.9"/>
    <n v="5"/>
    <n v="0"/>
    <n v="17.504999999999995"/>
  </r>
  <r>
    <n v="676"/>
    <x v="314"/>
    <x v="256"/>
    <d v="2017-12-08T00:00:00"/>
    <s v="First Class"/>
    <s v="RB-19570"/>
    <s v="Rob Beeghly"/>
    <x v="0"/>
    <s v="United States"/>
    <s v="Columbus"/>
    <x v="14"/>
    <n v="47201"/>
    <s v="Central"/>
    <s v="TEC-AC-10003832"/>
    <x v="2"/>
    <s v="Accessories"/>
    <s v="Imation 16GB Mini TravelDrive USB 2.0 Flash Drive"/>
    <n v="99.390000000000015"/>
    <n v="3"/>
    <n v="0"/>
    <n v="40.749900000000004"/>
  </r>
  <r>
    <n v="677"/>
    <x v="315"/>
    <x v="257"/>
    <d v="2017-03-23T00:00:00"/>
    <s v="Standard Class"/>
    <s v="CD-11980"/>
    <s v="Carol Darley"/>
    <x v="0"/>
    <s v="United States"/>
    <s v="Tyler"/>
    <x v="5"/>
    <n v="75701"/>
    <s v="Central"/>
    <s v="OFF-AP-10000804"/>
    <x v="1"/>
    <s v="Appliances"/>
    <s v="Hoover Portapower Portable Vacuum"/>
    <n v="2.6879999999999997"/>
    <n v="3"/>
    <n v="0.8"/>
    <n v="-7.3920000000000021"/>
  </r>
  <r>
    <n v="678"/>
    <x v="315"/>
    <x v="257"/>
    <d v="2017-03-23T00:00:00"/>
    <s v="Standard Class"/>
    <s v="CD-11980"/>
    <s v="Carol Darley"/>
    <x v="0"/>
    <s v="United States"/>
    <s v="Tyler"/>
    <x v="5"/>
    <n v="75701"/>
    <s v="Central"/>
    <s v="TEC-AC-10003614"/>
    <x v="2"/>
    <s v="Accessories"/>
    <s v="Verbatim 25 GB 6x Blu-ray Single Layer Recordable Disc, 10/Pack"/>
    <n v="27.816000000000003"/>
    <n v="3"/>
    <n v="0.2"/>
    <n v="4.5200999999999958"/>
  </r>
  <r>
    <n v="679"/>
    <x v="315"/>
    <x v="257"/>
    <d v="2017-03-23T00:00:00"/>
    <s v="Standard Class"/>
    <s v="CD-11980"/>
    <s v="Carol Darley"/>
    <x v="0"/>
    <s v="United States"/>
    <s v="Tyler"/>
    <x v="5"/>
    <n v="75701"/>
    <s v="Central"/>
    <s v="FUR-FU-10003553"/>
    <x v="0"/>
    <s v="Furnishings"/>
    <s v="Howard Miller 13-1/2&quot; Diameter Rosebrook Wall Clock"/>
    <n v="82.524000000000001"/>
    <n v="3"/>
    <n v="0.6"/>
    <n v="-41.261999999999972"/>
  </r>
  <r>
    <n v="680"/>
    <x v="315"/>
    <x v="257"/>
    <d v="2017-03-23T00:00:00"/>
    <s v="Standard Class"/>
    <s v="CD-11980"/>
    <s v="Carol Darley"/>
    <x v="0"/>
    <s v="United States"/>
    <s v="Tyler"/>
    <x v="5"/>
    <n v="75701"/>
    <s v="Central"/>
    <s v="OFF-BI-10004632"/>
    <x v="1"/>
    <s v="Binders"/>
    <s v="Ibico Hi-Tech Manual Binding System"/>
    <n v="182.99399999999997"/>
    <n v="3"/>
    <n v="0.8"/>
    <n v="-320.23950000000013"/>
  </r>
  <r>
    <n v="681"/>
    <x v="316"/>
    <x v="258"/>
    <d v="2016-11-24T00:00:00"/>
    <s v="Standard Class"/>
    <s v="DJ-13630"/>
    <s v="Doug Jacobs"/>
    <x v="0"/>
    <s v="United States"/>
    <s v="New York City"/>
    <x v="15"/>
    <n v="10024"/>
    <s v="East"/>
    <s v="OFF-BI-10003305"/>
    <x v="1"/>
    <s v="Binders"/>
    <s v="Avery Hanging File Binders"/>
    <n v="14.352000000000002"/>
    <n v="3"/>
    <n v="0.2"/>
    <n v="4.6643999999999988"/>
  </r>
  <r>
    <n v="682"/>
    <x v="316"/>
    <x v="258"/>
    <d v="2016-11-24T00:00:00"/>
    <s v="Standard Class"/>
    <s v="DJ-13630"/>
    <s v="Doug Jacobs"/>
    <x v="0"/>
    <s v="United States"/>
    <s v="New York City"/>
    <x v="15"/>
    <n v="10024"/>
    <s v="East"/>
    <s v="OFF-ST-10002583"/>
    <x v="1"/>
    <s v="Storage"/>
    <s v="Fellowes Neat Ideas Storage Cubes"/>
    <n v="64.959999999999994"/>
    <n v="2"/>
    <n v="0"/>
    <n v="2.598399999999998"/>
  </r>
  <r>
    <n v="683"/>
    <x v="316"/>
    <x v="258"/>
    <d v="2016-11-24T00:00:00"/>
    <s v="Standard Class"/>
    <s v="DJ-13630"/>
    <s v="Doug Jacobs"/>
    <x v="0"/>
    <s v="United States"/>
    <s v="New York City"/>
    <x v="15"/>
    <n v="10024"/>
    <s v="East"/>
    <s v="OFF-ST-10004507"/>
    <x v="1"/>
    <s v="Storage"/>
    <s v="Advantus Rolling Storage Box"/>
    <n v="68.599999999999994"/>
    <n v="4"/>
    <n v="0"/>
    <n v="18.521999999999998"/>
  </r>
  <r>
    <n v="684"/>
    <x v="317"/>
    <x v="259"/>
    <d v="2017-11-04T00:00:00"/>
    <s v="Same Day"/>
    <s v="GT-14635"/>
    <s v="Grant Thornton"/>
    <x v="1"/>
    <s v="United States"/>
    <s v="Burlington"/>
    <x v="3"/>
    <n v="27217"/>
    <s v="South"/>
    <s v="TEC-MA-10004125"/>
    <x v="2"/>
    <s v="Machines"/>
    <s v="Cubify CubeX 3D Printer Triple Head Print"/>
    <n v="7999.98"/>
    <n v="4"/>
    <n v="0.5"/>
    <n v="-3839.9903999999988"/>
  </r>
  <r>
    <n v="685"/>
    <x v="317"/>
    <x v="259"/>
    <d v="2017-11-04T00:00:00"/>
    <s v="Same Day"/>
    <s v="GT-14635"/>
    <s v="Grant Thornton"/>
    <x v="1"/>
    <s v="United States"/>
    <s v="Burlington"/>
    <x v="3"/>
    <n v="27217"/>
    <s v="South"/>
    <s v="OFF-AP-10002457"/>
    <x v="1"/>
    <s v="Appliances"/>
    <s v="Eureka The Boss Plus 12-Amp Hard Box Upright Vacuum, Red"/>
    <n v="167.44000000000003"/>
    <n v="2"/>
    <n v="0.2"/>
    <n v="14.650999999999989"/>
  </r>
  <r>
    <n v="686"/>
    <x v="318"/>
    <x v="260"/>
    <d v="2014-07-08T00:00:00"/>
    <s v="First Class"/>
    <s v="MC-17845"/>
    <s v="Michael Chen"/>
    <x v="0"/>
    <s v="United States"/>
    <s v="Jackson"/>
    <x v="35"/>
    <n v="39212"/>
    <s v="South"/>
    <s v="TEC-AC-10003911"/>
    <x v="2"/>
    <s v="Accessories"/>
    <s v="NETGEAR AC1750 Dual Band Gigabit Smart WiFi Router"/>
    <n v="479.97"/>
    <n v="3"/>
    <n v="0"/>
    <n v="163.18979999999999"/>
  </r>
  <r>
    <n v="687"/>
    <x v="318"/>
    <x v="260"/>
    <d v="2014-07-08T00:00:00"/>
    <s v="First Class"/>
    <s v="MC-17845"/>
    <s v="Michael Chen"/>
    <x v="0"/>
    <s v="United States"/>
    <s v="Jackson"/>
    <x v="35"/>
    <n v="39212"/>
    <s v="South"/>
    <s v="OFF-LA-10001934"/>
    <x v="1"/>
    <s v="Labels"/>
    <s v="Avery 516"/>
    <n v="14.62"/>
    <n v="2"/>
    <n v="0"/>
    <n v="6.8713999999999995"/>
  </r>
  <r>
    <n v="688"/>
    <x v="318"/>
    <x v="260"/>
    <d v="2014-07-08T00:00:00"/>
    <s v="First Class"/>
    <s v="MC-17845"/>
    <s v="Michael Chen"/>
    <x v="0"/>
    <s v="United States"/>
    <s v="Jackson"/>
    <x v="35"/>
    <n v="39212"/>
    <s v="South"/>
    <s v="OFF-PA-10000304"/>
    <x v="1"/>
    <s v="Paper"/>
    <s v="Xerox 1995"/>
    <n v="19.440000000000001"/>
    <n v="3"/>
    <n v="0"/>
    <n v="9.3312000000000008"/>
  </r>
  <r>
    <n v="689"/>
    <x v="319"/>
    <x v="53"/>
    <d v="2017-12-29T00:00:00"/>
    <s v="Standard Class"/>
    <s v="RA-19285"/>
    <s v="Ralph Arnett"/>
    <x v="0"/>
    <s v="United States"/>
    <s v="New York City"/>
    <x v="15"/>
    <n v="10035"/>
    <s v="East"/>
    <s v="FUR-BO-10004015"/>
    <x v="0"/>
    <s v="Bookcases"/>
    <s v="Bush Andora Bookcase, Maple/Graphite Gray Finish"/>
    <n v="191.98400000000001"/>
    <n v="2"/>
    <n v="0.2"/>
    <n v="4.7995999999999768"/>
  </r>
  <r>
    <n v="690"/>
    <x v="320"/>
    <x v="261"/>
    <d v="2014-06-23T00:00:00"/>
    <s v="Second Class"/>
    <s v="NP-18325"/>
    <s v="Naresj Patel"/>
    <x v="0"/>
    <s v="United States"/>
    <s v="Waynesboro"/>
    <x v="17"/>
    <n v="22980"/>
    <s v="South"/>
    <s v="FUR-FU-10004071"/>
    <x v="0"/>
    <s v="Furnishings"/>
    <s v="Luxo Professional Magnifying Clamp-On Fluorescent Lamps"/>
    <n v="104.01"/>
    <n v="1"/>
    <n v="0"/>
    <n v="14.561400000000006"/>
  </r>
  <r>
    <n v="691"/>
    <x v="320"/>
    <x v="261"/>
    <d v="2014-06-23T00:00:00"/>
    <s v="Second Class"/>
    <s v="NP-18325"/>
    <s v="Naresj Patel"/>
    <x v="0"/>
    <s v="United States"/>
    <s v="Waynesboro"/>
    <x v="17"/>
    <n v="22980"/>
    <s v="South"/>
    <s v="TEC-PH-10002033"/>
    <x v="2"/>
    <s v="Phones"/>
    <s v="Konftel 250 Conference phone - Charcoal black"/>
    <n v="284.82"/>
    <n v="1"/>
    <n v="0"/>
    <n v="74.053200000000004"/>
  </r>
  <r>
    <n v="692"/>
    <x v="320"/>
    <x v="261"/>
    <d v="2014-06-23T00:00:00"/>
    <s v="Second Class"/>
    <s v="NP-18325"/>
    <s v="Naresj Patel"/>
    <x v="0"/>
    <s v="United States"/>
    <s v="Waynesboro"/>
    <x v="17"/>
    <n v="22980"/>
    <s v="South"/>
    <s v="OFF-ST-10002444"/>
    <x v="1"/>
    <s v="Storage"/>
    <s v="Recycled Eldon Regeneration Jumbo File"/>
    <n v="36.839999999999996"/>
    <n v="3"/>
    <n v="0"/>
    <n v="10.315199999999999"/>
  </r>
  <r>
    <n v="693"/>
    <x v="321"/>
    <x v="262"/>
    <d v="2015-04-02T00:00:00"/>
    <s v="Standard Class"/>
    <s v="AB-10165"/>
    <s v="Alan Barnes"/>
    <x v="0"/>
    <s v="United States"/>
    <s v="Los Angeles"/>
    <x v="1"/>
    <n v="90036"/>
    <s v="West"/>
    <s v="TEC-AC-10002253"/>
    <x v="2"/>
    <s v="Accessories"/>
    <s v="Imation Bio 8GB USB Flash Drive Imation Corp"/>
    <n v="166.24"/>
    <n v="1"/>
    <n v="0"/>
    <n v="24.936000000000007"/>
  </r>
  <r>
    <n v="694"/>
    <x v="321"/>
    <x v="262"/>
    <d v="2015-04-02T00:00:00"/>
    <s v="Standard Class"/>
    <s v="AB-10165"/>
    <s v="Alan Barnes"/>
    <x v="0"/>
    <s v="United States"/>
    <s v="Los Angeles"/>
    <x v="1"/>
    <n v="90036"/>
    <s v="West"/>
    <s v="OFF-PA-10000743"/>
    <x v="1"/>
    <s v="Paper"/>
    <s v="Xerox 1977"/>
    <n v="33.4"/>
    <n v="5"/>
    <n v="0"/>
    <n v="16.032"/>
  </r>
  <r>
    <n v="695"/>
    <x v="322"/>
    <x v="263"/>
    <d v="2015-05-17T00:00:00"/>
    <s v="First Class"/>
    <s v="JO-15550"/>
    <s v="Jesus Ocampo"/>
    <x v="2"/>
    <s v="United States"/>
    <s v="Chester"/>
    <x v="9"/>
    <n v="19013"/>
    <s v="East"/>
    <s v="OFF-AR-10003373"/>
    <x v="1"/>
    <s v="Art"/>
    <s v="Boston School Pro Electric Pencil Sharpener, 1670"/>
    <n v="198.27200000000002"/>
    <n v="8"/>
    <n v="0.2"/>
    <n v="17.34879999999999"/>
  </r>
  <r>
    <n v="696"/>
    <x v="322"/>
    <x v="263"/>
    <d v="2015-05-17T00:00:00"/>
    <s v="First Class"/>
    <s v="JO-15550"/>
    <s v="Jesus Ocampo"/>
    <x v="2"/>
    <s v="United States"/>
    <s v="Chester"/>
    <x v="9"/>
    <n v="19013"/>
    <s v="East"/>
    <s v="OFF-LA-10002312"/>
    <x v="1"/>
    <s v="Labels"/>
    <s v="Avery 490"/>
    <n v="47.360000000000007"/>
    <n v="4"/>
    <n v="0.2"/>
    <n v="17.759999999999998"/>
  </r>
  <r>
    <n v="697"/>
    <x v="322"/>
    <x v="263"/>
    <d v="2015-05-17T00:00:00"/>
    <s v="First Class"/>
    <s v="JO-15550"/>
    <s v="Jesus Ocampo"/>
    <x v="2"/>
    <s v="United States"/>
    <s v="Chester"/>
    <x v="9"/>
    <n v="19013"/>
    <s v="East"/>
    <s v="OFF-EN-10000927"/>
    <x v="1"/>
    <s v="Envelopes"/>
    <s v="Jet-Pak Recycled Peel 'N' Seal Padded Mailers"/>
    <n v="200.98400000000004"/>
    <n v="7"/>
    <n v="0.2"/>
    <n v="62.807499999999976"/>
  </r>
  <r>
    <n v="698"/>
    <x v="322"/>
    <x v="263"/>
    <d v="2015-05-17T00:00:00"/>
    <s v="First Class"/>
    <s v="JO-15550"/>
    <s v="Jesus Ocampo"/>
    <x v="2"/>
    <s v="United States"/>
    <s v="Chester"/>
    <x v="9"/>
    <n v="19013"/>
    <s v="East"/>
    <s v="OFF-LA-10003510"/>
    <x v="1"/>
    <s v="Labels"/>
    <s v="Avery 4027 File Folder Labels for Dot Matrix Printers, 5000 Labels per Box, White"/>
    <n v="97.696000000000012"/>
    <n v="4"/>
    <n v="0.2"/>
    <n v="31.751200000000001"/>
  </r>
  <r>
    <n v="699"/>
    <x v="322"/>
    <x v="263"/>
    <d v="2015-05-17T00:00:00"/>
    <s v="First Class"/>
    <s v="JO-15550"/>
    <s v="Jesus Ocampo"/>
    <x v="2"/>
    <s v="United States"/>
    <s v="Chester"/>
    <x v="9"/>
    <n v="19013"/>
    <s v="East"/>
    <s v="OFF-AR-10001118"/>
    <x v="1"/>
    <s v="Art"/>
    <s v="Binney &amp; Smith Crayola Metallic Crayons, 16-Color Pack"/>
    <n v="2.6960000000000002"/>
    <n v="1"/>
    <n v="0.2"/>
    <n v="0.8088000000000003"/>
  </r>
  <r>
    <n v="700"/>
    <x v="322"/>
    <x v="263"/>
    <d v="2015-05-17T00:00:00"/>
    <s v="First Class"/>
    <s v="JO-15550"/>
    <s v="Jesus Ocampo"/>
    <x v="2"/>
    <s v="United States"/>
    <s v="Chester"/>
    <x v="9"/>
    <n v="19013"/>
    <s v="East"/>
    <s v="OFF-BI-10001575"/>
    <x v="1"/>
    <s v="Binders"/>
    <s v="GBC Linen Binding Covers"/>
    <n v="18.588000000000005"/>
    <n v="2"/>
    <n v="0.7"/>
    <n v="-13.6312"/>
  </r>
  <r>
    <n v="701"/>
    <x v="322"/>
    <x v="263"/>
    <d v="2015-05-17T00:00:00"/>
    <s v="First Class"/>
    <s v="JO-15550"/>
    <s v="Jesus Ocampo"/>
    <x v="2"/>
    <s v="United States"/>
    <s v="Chester"/>
    <x v="9"/>
    <n v="19013"/>
    <s v="East"/>
    <s v="OFF-BI-10001982"/>
    <x v="1"/>
    <s v="Binders"/>
    <s v="Wilson Jones Custom Binder Spines &amp; Labels"/>
    <n v="4.8960000000000008"/>
    <n v="3"/>
    <n v="0.7"/>
    <n v="-3.4271999999999991"/>
  </r>
  <r>
    <n v="702"/>
    <x v="323"/>
    <x v="264"/>
    <d v="2017-09-08T00:00:00"/>
    <s v="Standard Class"/>
    <s v="Dl-13600"/>
    <s v="Dorris liebe"/>
    <x v="1"/>
    <s v="United States"/>
    <s v="Cleveland"/>
    <x v="24"/>
    <n v="44105"/>
    <s v="East"/>
    <s v="FUR-FU-10002960"/>
    <x v="0"/>
    <s v="Furnishings"/>
    <s v="Eldon 200 Class Desk Accessories, Burgundy"/>
    <n v="15.072000000000003"/>
    <n v="3"/>
    <n v="0.2"/>
    <n v="4.1448"/>
  </r>
  <r>
    <n v="703"/>
    <x v="324"/>
    <x v="254"/>
    <d v="2016-11-08T00:00:00"/>
    <s v="Second Class"/>
    <s v="AS-10285"/>
    <s v="Alejandro Savely"/>
    <x v="1"/>
    <s v="United States"/>
    <s v="Seattle"/>
    <x v="4"/>
    <n v="98103"/>
    <s v="West"/>
    <s v="FUR-FU-10003394"/>
    <x v="0"/>
    <s v="Furnishings"/>
    <s v="Tenex &quot;The Solids&quot; Textured Chair Mats"/>
    <n v="209.88"/>
    <n v="3"/>
    <n v="0"/>
    <n v="35.679599999999979"/>
  </r>
  <r>
    <n v="704"/>
    <x v="325"/>
    <x v="265"/>
    <d v="2015-04-14T00:00:00"/>
    <s v="Standard Class"/>
    <s v="JK-15370"/>
    <s v="Jay Kimmel"/>
    <x v="0"/>
    <s v="United States"/>
    <s v="Long Beach"/>
    <x v="1"/>
    <n v="90805"/>
    <s v="West"/>
    <s v="FUR-TA-10002774"/>
    <x v="0"/>
    <s v="Tables"/>
    <s v="Laminate Occasional Tables"/>
    <n v="369.91200000000003"/>
    <n v="3"/>
    <n v="0.2"/>
    <n v="-13.871700000000047"/>
  </r>
  <r>
    <n v="705"/>
    <x v="326"/>
    <x v="171"/>
    <d v="2014-09-17T00:00:00"/>
    <s v="Standard Class"/>
    <s v="BN-11470"/>
    <s v="Brad Norvell"/>
    <x v="1"/>
    <s v="United States"/>
    <s v="Cary"/>
    <x v="3"/>
    <n v="27511"/>
    <s v="South"/>
    <s v="OFF-PA-10001800"/>
    <x v="1"/>
    <s v="Paper"/>
    <s v="Xerox 220"/>
    <n v="10.368000000000002"/>
    <n v="2"/>
    <n v="0.2"/>
    <n v="3.6288"/>
  </r>
  <r>
    <n v="706"/>
    <x v="326"/>
    <x v="171"/>
    <d v="2014-09-17T00:00:00"/>
    <s v="Standard Class"/>
    <s v="BN-11470"/>
    <s v="Brad Norvell"/>
    <x v="1"/>
    <s v="United States"/>
    <s v="Cary"/>
    <x v="3"/>
    <n v="27511"/>
    <s v="South"/>
    <s v="OFF-AP-10001469"/>
    <x v="1"/>
    <s v="Appliances"/>
    <s v="Fellowes 8 Outlet Superior Workstation Surge Protector"/>
    <n v="166.84"/>
    <n v="5"/>
    <n v="0.2"/>
    <n v="18.769499999999987"/>
  </r>
  <r>
    <n v="707"/>
    <x v="326"/>
    <x v="171"/>
    <d v="2014-09-17T00:00:00"/>
    <s v="Standard Class"/>
    <s v="BN-11470"/>
    <s v="Brad Norvell"/>
    <x v="1"/>
    <s v="United States"/>
    <s v="Cary"/>
    <x v="3"/>
    <n v="27511"/>
    <s v="South"/>
    <s v="TEC-AC-10002399"/>
    <x v="2"/>
    <s v="Accessories"/>
    <s v="SanDisk Cruzer 32 GB USB Flash Drive"/>
    <n v="15.216000000000001"/>
    <n v="1"/>
    <n v="0.2"/>
    <n v="2.2823999999999991"/>
  </r>
  <r>
    <n v="708"/>
    <x v="327"/>
    <x v="266"/>
    <d v="2014-12-04T00:00:00"/>
    <s v="First Class"/>
    <s v="DP-13165"/>
    <s v="David Philippe"/>
    <x v="0"/>
    <s v="United States"/>
    <s v="New York City"/>
    <x v="15"/>
    <n v="10035"/>
    <s v="East"/>
    <s v="TEC-AC-10003628"/>
    <x v="2"/>
    <s v="Accessories"/>
    <s v="Logitech 910-002974 M325 Wireless Mouse for Web Scrolling"/>
    <n v="119.96"/>
    <n v="4"/>
    <n v="0"/>
    <n v="52.78240000000001"/>
  </r>
  <r>
    <n v="709"/>
    <x v="327"/>
    <x v="266"/>
    <d v="2014-12-04T00:00:00"/>
    <s v="First Class"/>
    <s v="DP-13165"/>
    <s v="David Philippe"/>
    <x v="0"/>
    <s v="United States"/>
    <s v="New York City"/>
    <x v="15"/>
    <n v="10035"/>
    <s v="East"/>
    <s v="FUR-BO-10003272"/>
    <x v="0"/>
    <s v="Bookcases"/>
    <s v="O'Sullivan Living Dimensions 5-Shelf Bookcases"/>
    <n v="883.92"/>
    <n v="5"/>
    <n v="0.2"/>
    <n v="-110.49000000000007"/>
  </r>
  <r>
    <n v="710"/>
    <x v="327"/>
    <x v="266"/>
    <d v="2014-12-04T00:00:00"/>
    <s v="First Class"/>
    <s v="DP-13165"/>
    <s v="David Philippe"/>
    <x v="0"/>
    <s v="United States"/>
    <s v="New York City"/>
    <x v="15"/>
    <n v="10035"/>
    <s v="East"/>
    <s v="OFF-BI-10000050"/>
    <x v="1"/>
    <s v="Binders"/>
    <s v="Angle-D Binders with Locking Rings, Label Holders"/>
    <n v="46.72"/>
    <n v="8"/>
    <n v="0.2"/>
    <n v="15.767999999999997"/>
  </r>
  <r>
    <n v="711"/>
    <x v="328"/>
    <x v="267"/>
    <d v="2014-04-07T00:00:00"/>
    <s v="First Class"/>
    <s v="TH-21550"/>
    <s v="Tracy Hopkins"/>
    <x v="2"/>
    <s v="United States"/>
    <s v="New York City"/>
    <x v="15"/>
    <n v="10035"/>
    <s v="East"/>
    <s v="OFF-PA-10004071"/>
    <x v="1"/>
    <s v="Paper"/>
    <s v="Eaton Premium Continuous-Feed Paper, 25% Cotton, Letter Size, White, 1000 Shts/Box"/>
    <n v="55.48"/>
    <n v="1"/>
    <n v="0"/>
    <n v="26.630399999999998"/>
  </r>
  <r>
    <n v="712"/>
    <x v="329"/>
    <x v="213"/>
    <d v="2017-09-07T00:00:00"/>
    <s v="Standard Class"/>
    <s v="AP-10915"/>
    <s v="Arthur Prichep"/>
    <x v="0"/>
    <s v="United States"/>
    <s v="Palm Coast"/>
    <x v="2"/>
    <n v="32137"/>
    <s v="South"/>
    <s v="OFF-EN-10001219"/>
    <x v="1"/>
    <s v="Envelopes"/>
    <s v="#10- 4 1/8&quot; x 9 1/2&quot; Security-Tint Envelopes"/>
    <n v="24.448"/>
    <n v="4"/>
    <n v="0.2"/>
    <n v="8.8623999999999992"/>
  </r>
  <r>
    <n v="713"/>
    <x v="330"/>
    <x v="240"/>
    <d v="2017-05-24T00:00:00"/>
    <s v="Standard Class"/>
    <s v="RS-19765"/>
    <s v="Roland Schwarz"/>
    <x v="1"/>
    <s v="United States"/>
    <s v="Mount Vernon"/>
    <x v="15"/>
    <n v="10550"/>
    <s v="East"/>
    <s v="OFF-AP-10001154"/>
    <x v="1"/>
    <s v="Appliances"/>
    <s v="Bionaire Personal Warm Mist Humidifier/Vaporizer"/>
    <n v="281.34000000000003"/>
    <n v="6"/>
    <n v="0"/>
    <n v="109.72260000000001"/>
  </r>
  <r>
    <n v="714"/>
    <x v="330"/>
    <x v="240"/>
    <d v="2017-05-24T00:00:00"/>
    <s v="Standard Class"/>
    <s v="RS-19765"/>
    <s v="Roland Schwarz"/>
    <x v="1"/>
    <s v="United States"/>
    <s v="Mount Vernon"/>
    <x v="15"/>
    <n v="10550"/>
    <s v="East"/>
    <s v="TEC-PH-10003012"/>
    <x v="2"/>
    <s v="Phones"/>
    <s v="Nortel Meridian M3904 Professional Digital phone"/>
    <n v="307.98"/>
    <n v="2"/>
    <n v="0"/>
    <n v="89.314199999999971"/>
  </r>
  <r>
    <n v="715"/>
    <x v="330"/>
    <x v="240"/>
    <d v="2017-05-24T00:00:00"/>
    <s v="Standard Class"/>
    <s v="RS-19765"/>
    <s v="Roland Schwarz"/>
    <x v="1"/>
    <s v="United States"/>
    <s v="Mount Vernon"/>
    <x v="15"/>
    <n v="10550"/>
    <s v="East"/>
    <s v="TEC-AC-10001606"/>
    <x v="2"/>
    <s v="Accessories"/>
    <s v="Logitech Wireless Performance Mouse MX for PC and Mac"/>
    <n v="299.96999999999997"/>
    <n v="3"/>
    <n v="0"/>
    <n v="113.98860000000001"/>
  </r>
  <r>
    <n v="716"/>
    <x v="331"/>
    <x v="268"/>
    <d v="2014-07-06T00:00:00"/>
    <s v="Second Class"/>
    <s v="Dl-13600"/>
    <s v="Dorris liebe"/>
    <x v="1"/>
    <s v="United States"/>
    <s v="Seattle"/>
    <x v="4"/>
    <n v="98105"/>
    <s v="West"/>
    <s v="OFF-BI-10003355"/>
    <x v="1"/>
    <s v="Binders"/>
    <s v="Cardinal Holdit Business Card Pockets"/>
    <n v="19.920000000000002"/>
    <n v="5"/>
    <n v="0.2"/>
    <n v="6.9719999999999995"/>
  </r>
  <r>
    <n v="717"/>
    <x v="332"/>
    <x v="269"/>
    <d v="2014-01-14T00:00:00"/>
    <s v="First Class"/>
    <s v="SV-20365"/>
    <s v="Seth Vernon"/>
    <x v="0"/>
    <s v="United States"/>
    <s v="Dover"/>
    <x v="13"/>
    <n v="19901"/>
    <s v="East"/>
    <s v="FUR-FU-10000010"/>
    <x v="0"/>
    <s v="Furnishings"/>
    <s v="DAX Value U-Channel Document Frames, Easel Back"/>
    <n v="9.94"/>
    <n v="2"/>
    <n v="0"/>
    <n v="3.0813999999999995"/>
  </r>
  <r>
    <n v="718"/>
    <x v="333"/>
    <x v="241"/>
    <d v="2017-09-29T00:00:00"/>
    <s v="Standard Class"/>
    <s v="KC-16540"/>
    <s v="Kelly Collister"/>
    <x v="0"/>
    <s v="United States"/>
    <s v="Newark"/>
    <x v="24"/>
    <n v="43055"/>
    <s v="East"/>
    <s v="FUR-FU-10002253"/>
    <x v="0"/>
    <s v="Furnishings"/>
    <s v="Howard Miller 13&quot; Diameter Pewter Finish Round Wall Clock"/>
    <n v="103.05599999999998"/>
    <n v="3"/>
    <n v="0.2"/>
    <n v="24.475800000000007"/>
  </r>
  <r>
    <n v="719"/>
    <x v="334"/>
    <x v="270"/>
    <d v="2014-06-07T00:00:00"/>
    <s v="Standard Class"/>
    <s v="CK-12325"/>
    <s v="Christine Kargatis"/>
    <x v="2"/>
    <s v="United States"/>
    <s v="Orem"/>
    <x v="7"/>
    <n v="84057"/>
    <s v="West"/>
    <s v="OFF-BI-10001658"/>
    <x v="1"/>
    <s v="Binders"/>
    <s v="GBC Standard Therm-A-Bind Covers"/>
    <n v="59.808000000000007"/>
    <n v="3"/>
    <n v="0.2"/>
    <n v="19.4376"/>
  </r>
  <r>
    <n v="720"/>
    <x v="334"/>
    <x v="270"/>
    <d v="2014-06-07T00:00:00"/>
    <s v="Standard Class"/>
    <s v="CK-12325"/>
    <s v="Christine Kargatis"/>
    <x v="2"/>
    <s v="United States"/>
    <s v="Orem"/>
    <x v="7"/>
    <n v="84057"/>
    <s v="West"/>
    <s v="FUR-FU-10000246"/>
    <x v="0"/>
    <s v="Furnishings"/>
    <s v="Aluminum Document Frame"/>
    <n v="73.320000000000007"/>
    <n v="6"/>
    <n v="0"/>
    <n v="21.995999999999992"/>
  </r>
  <r>
    <n v="721"/>
    <x v="335"/>
    <x v="271"/>
    <d v="2016-02-18T00:00:00"/>
    <s v="Standard Class"/>
    <s v="RD-19810"/>
    <s v="Ross DeVincentis"/>
    <x v="2"/>
    <s v="United States"/>
    <s v="Los Angeles"/>
    <x v="1"/>
    <n v="90045"/>
    <s v="West"/>
    <s v="OFF-PA-10004092"/>
    <x v="1"/>
    <s v="Paper"/>
    <s v="Tops Green Bar Computer Printout Paper"/>
    <n v="146.82"/>
    <n v="3"/>
    <n v="0"/>
    <n v="73.41"/>
  </r>
  <r>
    <n v="722"/>
    <x v="336"/>
    <x v="272"/>
    <d v="2016-12-19T00:00:00"/>
    <s v="Standard Class"/>
    <s v="MP-17965"/>
    <s v="Michael Paige"/>
    <x v="1"/>
    <s v="United States"/>
    <s v="Detroit"/>
    <x v="12"/>
    <n v="48205"/>
    <s v="Central"/>
    <s v="FUR-TA-10000198"/>
    <x v="0"/>
    <s v="Tables"/>
    <s v="Chromcraft Bull-Nose Wood Oval Conference Tables &amp; Bases"/>
    <n v="1652.94"/>
    <n v="3"/>
    <n v="0"/>
    <n v="231.41160000000002"/>
  </r>
  <r>
    <n v="723"/>
    <x v="336"/>
    <x v="272"/>
    <d v="2016-12-19T00:00:00"/>
    <s v="Standard Class"/>
    <s v="MP-17965"/>
    <s v="Michael Paige"/>
    <x v="1"/>
    <s v="United States"/>
    <s v="Detroit"/>
    <x v="12"/>
    <n v="48205"/>
    <s v="Central"/>
    <s v="OFF-ST-10000036"/>
    <x v="1"/>
    <s v="Storage"/>
    <s v="Recycled Data-Pak for Archival Bound Computer Printouts, 12-1/2 x 12-1/2 x 16"/>
    <n v="296.37"/>
    <n v="3"/>
    <n v="0"/>
    <n v="80.019899999999993"/>
  </r>
  <r>
    <n v="724"/>
    <x v="337"/>
    <x v="273"/>
    <d v="2014-10-13T00:00:00"/>
    <s v="Standard Class"/>
    <s v="MR-17545"/>
    <s v="Mathew Reese"/>
    <x v="2"/>
    <s v="United States"/>
    <s v="Philadelphia"/>
    <x v="9"/>
    <n v="19140"/>
    <s v="East"/>
    <s v="FUR-FU-10000222"/>
    <x v="0"/>
    <s v="Furnishings"/>
    <s v="Seth Thomas 16&quot; Steel Case Clock"/>
    <n v="129.91999999999999"/>
    <n v="5"/>
    <n v="0.2"/>
    <n v="21.112000000000002"/>
  </r>
  <r>
    <n v="725"/>
    <x v="338"/>
    <x v="274"/>
    <d v="2016-07-12T00:00:00"/>
    <s v="Standard Class"/>
    <s v="SC-20695"/>
    <s v="Steve Chapman"/>
    <x v="1"/>
    <s v="United States"/>
    <s v="Hialeah"/>
    <x v="2"/>
    <n v="33012"/>
    <s v="South"/>
    <s v="OFF-SU-10004664"/>
    <x v="1"/>
    <s v="Supplies"/>
    <s v="Acme Softgrip Scissors"/>
    <n v="45.584000000000003"/>
    <n v="7"/>
    <n v="0.2"/>
    <n v="5.1281999999999996"/>
  </r>
  <r>
    <n v="726"/>
    <x v="339"/>
    <x v="118"/>
    <d v="2017-09-20T00:00:00"/>
    <s v="Standard Class"/>
    <s v="JF-15355"/>
    <s v="Jay Fein"/>
    <x v="0"/>
    <s v="United States"/>
    <s v="Austin"/>
    <x v="5"/>
    <n v="78745"/>
    <s v="Central"/>
    <s v="OFF-EN-10001141"/>
    <x v="1"/>
    <s v="Envelopes"/>
    <s v="Manila Recycled Extra-Heavyweight Clasp Envelopes, 6&quot; x 9&quot;"/>
    <n v="17.568000000000001"/>
    <n v="2"/>
    <n v="0.2"/>
    <n v="6.3684000000000003"/>
  </r>
  <r>
    <n v="727"/>
    <x v="339"/>
    <x v="118"/>
    <d v="2017-09-20T00:00:00"/>
    <s v="Standard Class"/>
    <s v="JF-15355"/>
    <s v="Jay Fein"/>
    <x v="0"/>
    <s v="United States"/>
    <s v="Austin"/>
    <x v="5"/>
    <n v="78745"/>
    <s v="Central"/>
    <s v="TEC-PH-10002170"/>
    <x v="2"/>
    <s v="Phones"/>
    <s v="ClearSounds CSC500 Amplified Spirit Phone Corded phone"/>
    <n v="55.991999999999997"/>
    <n v="1"/>
    <n v="0.2"/>
    <n v="5.5992000000000015"/>
  </r>
  <r>
    <n v="728"/>
    <x v="340"/>
    <x v="275"/>
    <d v="2016-12-06T00:00:00"/>
    <s v="First Class"/>
    <s v="EG-13900"/>
    <s v="Emily Grady"/>
    <x v="0"/>
    <s v="United States"/>
    <s v="Oceanside"/>
    <x v="15"/>
    <n v="11572"/>
    <s v="East"/>
    <s v="OFF-PA-10001954"/>
    <x v="1"/>
    <s v="Paper"/>
    <s v="Xerox 1964"/>
    <n v="182.72"/>
    <n v="8"/>
    <n v="0"/>
    <n v="84.051199999999994"/>
  </r>
  <r>
    <n v="729"/>
    <x v="340"/>
    <x v="275"/>
    <d v="2016-12-06T00:00:00"/>
    <s v="First Class"/>
    <s v="EG-13900"/>
    <s v="Emily Grady"/>
    <x v="0"/>
    <s v="United States"/>
    <s v="Oceanside"/>
    <x v="15"/>
    <n v="11572"/>
    <s v="East"/>
    <s v="FUR-TA-10002228"/>
    <x v="0"/>
    <s v="Tables"/>
    <s v="Bevis Traditional Conference Table Top, Plinth Base"/>
    <n v="400.03199999999998"/>
    <n v="2"/>
    <n v="0.4"/>
    <n v="-153.34560000000005"/>
  </r>
  <r>
    <n v="730"/>
    <x v="340"/>
    <x v="275"/>
    <d v="2016-12-06T00:00:00"/>
    <s v="First Class"/>
    <s v="EG-13900"/>
    <s v="Emily Grady"/>
    <x v="0"/>
    <s v="United States"/>
    <s v="Oceanside"/>
    <x v="15"/>
    <n v="11572"/>
    <s v="East"/>
    <s v="OFF-ST-10004634"/>
    <x v="1"/>
    <s v="Storage"/>
    <s v="Personal Folder Holder, Ebony"/>
    <n v="33.630000000000003"/>
    <n v="3"/>
    <n v="0"/>
    <n v="10.088999999999999"/>
  </r>
  <r>
    <n v="731"/>
    <x v="340"/>
    <x v="275"/>
    <d v="2016-12-06T00:00:00"/>
    <s v="First Class"/>
    <s v="EG-13900"/>
    <s v="Emily Grady"/>
    <x v="0"/>
    <s v="United States"/>
    <s v="Oceanside"/>
    <x v="15"/>
    <n v="11572"/>
    <s v="East"/>
    <s v="FUR-CH-10002965"/>
    <x v="0"/>
    <s v="Chairs"/>
    <s v="Global Leather Highback Executive Chair with Pneumatic Height Adjustment, Black"/>
    <n v="542.64599999999996"/>
    <n v="3"/>
    <n v="0.1"/>
    <n v="102.49980000000001"/>
  </r>
  <r>
    <n v="732"/>
    <x v="340"/>
    <x v="275"/>
    <d v="2016-12-06T00:00:00"/>
    <s v="First Class"/>
    <s v="EG-13900"/>
    <s v="Emily Grady"/>
    <x v="0"/>
    <s v="United States"/>
    <s v="Oceanside"/>
    <x v="15"/>
    <n v="11572"/>
    <s v="East"/>
    <s v="OFF-LA-10001317"/>
    <x v="1"/>
    <s v="Labels"/>
    <s v="Avery 520"/>
    <n v="6.3"/>
    <n v="2"/>
    <n v="0"/>
    <n v="3.024"/>
  </r>
  <r>
    <n v="733"/>
    <x v="341"/>
    <x v="276"/>
    <d v="2017-01-25T00:00:00"/>
    <s v="Standard Class"/>
    <s v="DS-13030"/>
    <s v="Darrin Sayre"/>
    <x v="2"/>
    <s v="United States"/>
    <s v="Seattle"/>
    <x v="4"/>
    <n v="98115"/>
    <s v="West"/>
    <s v="OFF-ST-10000736"/>
    <x v="1"/>
    <s v="Storage"/>
    <s v="Carina Double Wide Media Storage Towers in Natural &amp; Black"/>
    <n v="242.94"/>
    <n v="3"/>
    <n v="0"/>
    <n v="9.7175999999999902"/>
  </r>
  <r>
    <n v="734"/>
    <x v="341"/>
    <x v="276"/>
    <d v="2017-01-25T00:00:00"/>
    <s v="Standard Class"/>
    <s v="DS-13030"/>
    <s v="Darrin Sayre"/>
    <x v="2"/>
    <s v="United States"/>
    <s v="Seattle"/>
    <x v="4"/>
    <n v="98115"/>
    <s v="West"/>
    <s v="TEC-AC-10003610"/>
    <x v="2"/>
    <s v="Accessories"/>
    <s v="Logitech Illuminated - Keyboard"/>
    <n v="179.97"/>
    <n v="3"/>
    <n v="0"/>
    <n v="86.385600000000011"/>
  </r>
  <r>
    <n v="735"/>
    <x v="341"/>
    <x v="276"/>
    <d v="2017-01-25T00:00:00"/>
    <s v="Standard Class"/>
    <s v="DS-13030"/>
    <s v="Darrin Sayre"/>
    <x v="2"/>
    <s v="United States"/>
    <s v="Seattle"/>
    <x v="4"/>
    <n v="98115"/>
    <s v="West"/>
    <s v="OFF-BI-10003982"/>
    <x v="1"/>
    <s v="Binders"/>
    <s v="Wilson Jones Century Plastic Molded Ring Binders"/>
    <n v="99.695999999999998"/>
    <n v="6"/>
    <n v="0.2"/>
    <n v="33.647399999999998"/>
  </r>
  <r>
    <n v="736"/>
    <x v="341"/>
    <x v="276"/>
    <d v="2017-01-25T00:00:00"/>
    <s v="Standard Class"/>
    <s v="DS-13030"/>
    <s v="Darrin Sayre"/>
    <x v="2"/>
    <s v="United States"/>
    <s v="Seattle"/>
    <x v="4"/>
    <n v="98115"/>
    <s v="West"/>
    <s v="OFF-BI-10003291"/>
    <x v="1"/>
    <s v="Binders"/>
    <s v="Wilson Jones Leather-Like Binders with DublLock Round Rings"/>
    <n v="27.936000000000003"/>
    <n v="4"/>
    <n v="0.2"/>
    <n v="9.4283999999999963"/>
  </r>
  <r>
    <n v="737"/>
    <x v="341"/>
    <x v="276"/>
    <d v="2017-01-25T00:00:00"/>
    <s v="Standard Class"/>
    <s v="DS-13030"/>
    <s v="Darrin Sayre"/>
    <x v="2"/>
    <s v="United States"/>
    <s v="Seattle"/>
    <x v="4"/>
    <n v="98115"/>
    <s v="West"/>
    <s v="FUR-BO-10001619"/>
    <x v="0"/>
    <s v="Bookcases"/>
    <s v="O'Sullivan Cherrywood Estates Traditional Bookcase"/>
    <n v="84.98"/>
    <n v="1"/>
    <n v="0"/>
    <n v="18.695599999999999"/>
  </r>
  <r>
    <n v="738"/>
    <x v="341"/>
    <x v="276"/>
    <d v="2017-01-25T00:00:00"/>
    <s v="Standard Class"/>
    <s v="DS-13030"/>
    <s v="Darrin Sayre"/>
    <x v="2"/>
    <s v="United States"/>
    <s v="Seattle"/>
    <x v="4"/>
    <n v="98115"/>
    <s v="West"/>
    <s v="OFF-BI-10000138"/>
    <x v="1"/>
    <s v="Binders"/>
    <s v="Acco Translucent Poly Ring Binders"/>
    <n v="18.72"/>
    <n v="5"/>
    <n v="0.2"/>
    <n v="6.5519999999999996"/>
  </r>
  <r>
    <n v="739"/>
    <x v="342"/>
    <x v="78"/>
    <d v="2014-09-12T00:00:00"/>
    <s v="Standard Class"/>
    <s v="GZ-14470"/>
    <s v="Gary Zandusky"/>
    <x v="0"/>
    <s v="United States"/>
    <s v="San Francisco"/>
    <x v="1"/>
    <n v="94110"/>
    <s v="West"/>
    <s v="TEC-AC-10001383"/>
    <x v="2"/>
    <s v="Accessories"/>
    <s v="Logitech Wireless Touch Keyboard K400"/>
    <n v="49.98"/>
    <n v="2"/>
    <n v="0"/>
    <n v="8.4965999999999937"/>
  </r>
  <r>
    <n v="740"/>
    <x v="343"/>
    <x v="277"/>
    <d v="2014-01-08T00:00:00"/>
    <s v="Standard Class"/>
    <s v="PO-19195"/>
    <s v="Phillina Ober"/>
    <x v="2"/>
    <s v="United States"/>
    <s v="Naperville"/>
    <x v="10"/>
    <n v="60540"/>
    <s v="Central"/>
    <s v="OFF-LA-10003223"/>
    <x v="1"/>
    <s v="Labels"/>
    <s v="Avery 508"/>
    <n v="11.784000000000001"/>
    <n v="3"/>
    <n v="0.2"/>
    <n v="4.2716999999999992"/>
  </r>
  <r>
    <n v="741"/>
    <x v="343"/>
    <x v="277"/>
    <d v="2014-01-08T00:00:00"/>
    <s v="Standard Class"/>
    <s v="PO-19195"/>
    <s v="Phillina Ober"/>
    <x v="2"/>
    <s v="United States"/>
    <s v="Naperville"/>
    <x v="10"/>
    <n v="60540"/>
    <s v="Central"/>
    <s v="OFF-ST-10002743"/>
    <x v="1"/>
    <s v="Storage"/>
    <s v="SAFCO Boltless Steel Shelving"/>
    <n v="272.73599999999999"/>
    <n v="3"/>
    <n v="0.2"/>
    <n v="-64.774800000000013"/>
  </r>
  <r>
    <n v="742"/>
    <x v="343"/>
    <x v="277"/>
    <d v="2014-01-08T00:00:00"/>
    <s v="Standard Class"/>
    <s v="PO-19195"/>
    <s v="Phillina Ober"/>
    <x v="2"/>
    <s v="United States"/>
    <s v="Naperville"/>
    <x v="10"/>
    <n v="60540"/>
    <s v="Central"/>
    <s v="OFF-BI-10004094"/>
    <x v="1"/>
    <s v="Binders"/>
    <s v="GBC Standard Plastic Binding Systems Combs"/>
    <n v="3.5399999999999991"/>
    <n v="2"/>
    <n v="0.8"/>
    <n v="-5.4870000000000001"/>
  </r>
  <r>
    <n v="743"/>
    <x v="344"/>
    <x v="278"/>
    <d v="2016-09-01T00:00:00"/>
    <s v="Standard Class"/>
    <s v="SS-20875"/>
    <s v="Sung Shariari"/>
    <x v="0"/>
    <s v="United States"/>
    <s v="Dallas"/>
    <x v="5"/>
    <n v="75220"/>
    <s v="Central"/>
    <s v="OFF-SU-10004498"/>
    <x v="1"/>
    <s v="Supplies"/>
    <s v="Martin-Yale Premier Letter Opener"/>
    <n v="51.52000000000001"/>
    <n v="5"/>
    <n v="0.2"/>
    <n v="-10.948000000000002"/>
  </r>
  <r>
    <n v="744"/>
    <x v="344"/>
    <x v="278"/>
    <d v="2016-09-01T00:00:00"/>
    <s v="Standard Class"/>
    <s v="SS-20875"/>
    <s v="Sung Shariari"/>
    <x v="0"/>
    <s v="United States"/>
    <s v="Dallas"/>
    <x v="5"/>
    <n v="75220"/>
    <s v="Central"/>
    <s v="OFF-PA-10002615"/>
    <x v="1"/>
    <s v="Paper"/>
    <s v="Ampad Gold Fibre Wirebound Steno Books, 6&quot; x 9&quot;, Gregg Ruled"/>
    <n v="3.5280000000000005"/>
    <n v="1"/>
    <n v="0.2"/>
    <n v="1.1465999999999998"/>
  </r>
  <r>
    <n v="745"/>
    <x v="344"/>
    <x v="278"/>
    <d v="2016-09-01T00:00:00"/>
    <s v="Standard Class"/>
    <s v="SS-20875"/>
    <s v="Sung Shariari"/>
    <x v="0"/>
    <s v="United States"/>
    <s v="Dallas"/>
    <x v="5"/>
    <n v="75220"/>
    <s v="Central"/>
    <s v="OFF-PA-10004971"/>
    <x v="1"/>
    <s v="Paper"/>
    <s v="Xerox 196"/>
    <n v="4.6240000000000006"/>
    <n v="1"/>
    <n v="0.2"/>
    <n v="1.6762000000000001"/>
  </r>
  <r>
    <n v="746"/>
    <x v="344"/>
    <x v="278"/>
    <d v="2016-09-01T00:00:00"/>
    <s v="Standard Class"/>
    <s v="SS-20875"/>
    <s v="Sung Shariari"/>
    <x v="0"/>
    <s v="United States"/>
    <s v="Dallas"/>
    <x v="5"/>
    <n v="75220"/>
    <s v="Central"/>
    <s v="OFF-SU-10004261"/>
    <x v="1"/>
    <s v="Supplies"/>
    <s v="Fiskars 8&quot; Scissors, 2/Pack"/>
    <n v="55.167999999999999"/>
    <n v="4"/>
    <n v="0.2"/>
    <n v="6.2063999999999897"/>
  </r>
  <r>
    <n v="747"/>
    <x v="345"/>
    <x v="279"/>
    <d v="2014-05-27T00:00:00"/>
    <s v="Same Day"/>
    <s v="MH-17785"/>
    <s v="Maya Herman"/>
    <x v="1"/>
    <s v="United States"/>
    <s v="San Diego"/>
    <x v="1"/>
    <n v="92105"/>
    <s v="West"/>
    <s v="FUR-TA-10002607"/>
    <x v="0"/>
    <s v="Tables"/>
    <s v="KI Conference Tables"/>
    <n v="567.12"/>
    <n v="10"/>
    <n v="0.2"/>
    <n v="-28.355999999999952"/>
  </r>
  <r>
    <n v="748"/>
    <x v="345"/>
    <x v="279"/>
    <d v="2014-05-27T00:00:00"/>
    <s v="Same Day"/>
    <s v="MH-17785"/>
    <s v="Maya Herman"/>
    <x v="1"/>
    <s v="United States"/>
    <s v="San Diego"/>
    <x v="1"/>
    <n v="92105"/>
    <s v="West"/>
    <s v="OFF-ST-10001809"/>
    <x v="1"/>
    <s v="Storage"/>
    <s v="Fellowes Officeware Wire Shelving"/>
    <n v="359.32"/>
    <n v="4"/>
    <n v="0"/>
    <n v="7.1863999999999919"/>
  </r>
  <r>
    <n v="749"/>
    <x v="346"/>
    <x v="231"/>
    <d v="2016-03-22T00:00:00"/>
    <s v="Second Class"/>
    <s v="PB-19105"/>
    <s v="Peter Bühler"/>
    <x v="0"/>
    <s v="United States"/>
    <s v="Evanston"/>
    <x v="10"/>
    <n v="60201"/>
    <s v="Central"/>
    <s v="TEC-PH-10000004"/>
    <x v="2"/>
    <s v="Phones"/>
    <s v="Belkin iPhone and iPad Lightning Cable"/>
    <n v="11.992000000000001"/>
    <n v="1"/>
    <n v="0.2"/>
    <n v="0.89939999999999909"/>
  </r>
  <r>
    <n v="750"/>
    <x v="347"/>
    <x v="280"/>
    <d v="2017-10-06T00:00:00"/>
    <s v="Standard Class"/>
    <s v="RF-19735"/>
    <s v="Roland Fjeld"/>
    <x v="0"/>
    <s v="United States"/>
    <s v="Trenton"/>
    <x v="12"/>
    <n v="48183"/>
    <s v="Central"/>
    <s v="OFF-BI-10003638"/>
    <x v="1"/>
    <s v="Binders"/>
    <s v="GBC Durable Plastic Covers"/>
    <n v="58.050000000000004"/>
    <n v="3"/>
    <n v="0"/>
    <n v="26.702999999999999"/>
  </r>
  <r>
    <n v="751"/>
    <x v="347"/>
    <x v="280"/>
    <d v="2017-10-06T00:00:00"/>
    <s v="Standard Class"/>
    <s v="RF-19735"/>
    <s v="Roland Fjeld"/>
    <x v="0"/>
    <s v="United States"/>
    <s v="Trenton"/>
    <x v="12"/>
    <n v="48183"/>
    <s v="Central"/>
    <s v="FUR-FU-10003577"/>
    <x v="0"/>
    <s v="Furnishings"/>
    <s v="Nu-Dell Leatherette Frames"/>
    <n v="157.74"/>
    <n v="11"/>
    <n v="0"/>
    <n v="56.7864"/>
  </r>
  <r>
    <n v="752"/>
    <x v="347"/>
    <x v="280"/>
    <d v="2017-10-06T00:00:00"/>
    <s v="Standard Class"/>
    <s v="RF-19735"/>
    <s v="Roland Fjeld"/>
    <x v="0"/>
    <s v="United States"/>
    <s v="Trenton"/>
    <x v="12"/>
    <n v="48183"/>
    <s v="Central"/>
    <s v="OFF-AR-10003478"/>
    <x v="1"/>
    <s v="Art"/>
    <s v="Avery Hi-Liter EverBold Pen Style Fluorescent Highlighters, 4/Pack"/>
    <n v="56.980000000000004"/>
    <n v="7"/>
    <n v="0"/>
    <n v="22.792000000000002"/>
  </r>
  <r>
    <n v="753"/>
    <x v="347"/>
    <x v="280"/>
    <d v="2017-10-06T00:00:00"/>
    <s v="Standard Class"/>
    <s v="RF-19735"/>
    <s v="Roland Fjeld"/>
    <x v="0"/>
    <s v="United States"/>
    <s v="Trenton"/>
    <x v="12"/>
    <n v="48183"/>
    <s v="Central"/>
    <s v="OFF-BI-10000546"/>
    <x v="1"/>
    <s v="Binders"/>
    <s v="Avery Durable Binders"/>
    <n v="2.88"/>
    <n v="1"/>
    <n v="0"/>
    <n v="1.4112"/>
  </r>
  <r>
    <n v="754"/>
    <x v="348"/>
    <x v="281"/>
    <d v="2016-04-09T00:00:00"/>
    <s v="First Class"/>
    <s v="YC-21895"/>
    <s v="Yoseph Carroll"/>
    <x v="1"/>
    <s v="United States"/>
    <s v="San Francisco"/>
    <x v="1"/>
    <n v="94110"/>
    <s v="West"/>
    <s v="TEC-CO-10002095"/>
    <x v="2"/>
    <s v="Copiers"/>
    <s v="Hewlett Packard 610 Color Digital Copier / Printer"/>
    <n v="1199.9760000000001"/>
    <n v="3"/>
    <n v="0.2"/>
    <n v="374.99249999999995"/>
  </r>
  <r>
    <n v="755"/>
    <x v="349"/>
    <x v="214"/>
    <d v="2015-12-12T00:00:00"/>
    <s v="Standard Class"/>
    <s v="MS-17830"/>
    <s v="Melanie Seite"/>
    <x v="0"/>
    <s v="United States"/>
    <s v="Los Angeles"/>
    <x v="1"/>
    <n v="90036"/>
    <s v="West"/>
    <s v="FUR-FU-10002759"/>
    <x v="0"/>
    <s v="Furnishings"/>
    <s v="12-1/2 Diameter Round Wall Clock"/>
    <n v="79.92"/>
    <n v="4"/>
    <n v="0"/>
    <n v="28.7712"/>
  </r>
  <r>
    <n v="756"/>
    <x v="350"/>
    <x v="31"/>
    <d v="2016-09-22T00:00:00"/>
    <s v="Standard Class"/>
    <s v="NB-18655"/>
    <s v="Nona Balk"/>
    <x v="1"/>
    <s v="United States"/>
    <s v="Jacksonville"/>
    <x v="2"/>
    <n v="32216"/>
    <s v="South"/>
    <s v="FUR-TA-10001095"/>
    <x v="0"/>
    <s v="Tables"/>
    <s v="Chromcraft Round Conference Tables"/>
    <n v="383.43799999999999"/>
    <n v="4"/>
    <n v="0.45"/>
    <n v="-167.3184"/>
  </r>
  <r>
    <n v="757"/>
    <x v="351"/>
    <x v="282"/>
    <d v="2015-01-02T00:00:00"/>
    <s v="Standard Class"/>
    <s v="DC-13285"/>
    <s v="Debra Catini"/>
    <x v="0"/>
    <s v="United States"/>
    <s v="Cottage Grove"/>
    <x v="11"/>
    <n v="55016"/>
    <s v="Central"/>
    <s v="OFF-ST-10002444"/>
    <x v="1"/>
    <s v="Storage"/>
    <s v="Recycled Eldon Regeneration Jumbo File"/>
    <n v="24.56"/>
    <n v="2"/>
    <n v="0"/>
    <n v="6.8767999999999994"/>
  </r>
  <r>
    <n v="758"/>
    <x v="351"/>
    <x v="282"/>
    <d v="2015-01-02T00:00:00"/>
    <s v="Standard Class"/>
    <s v="DC-13285"/>
    <s v="Debra Catini"/>
    <x v="0"/>
    <s v="United States"/>
    <s v="Cottage Grove"/>
    <x v="11"/>
    <n v="55016"/>
    <s v="Central"/>
    <s v="TEC-AC-10001267"/>
    <x v="2"/>
    <s v="Accessories"/>
    <s v="Imation 32GB Pocket Pro USB 3.0 Flash Drive - 32 GB - Black - 1 P ..."/>
    <n v="119.8"/>
    <n v="4"/>
    <n v="0"/>
    <n v="47.92"/>
  </r>
  <r>
    <n v="759"/>
    <x v="352"/>
    <x v="283"/>
    <d v="2017-07-28T00:00:00"/>
    <s v="Standard Class"/>
    <s v="CP-12340"/>
    <s v="Christine Phan"/>
    <x v="1"/>
    <s v="United States"/>
    <s v="New York City"/>
    <x v="15"/>
    <n v="10009"/>
    <s v="East"/>
    <s v="OFF-BI-10000848"/>
    <x v="1"/>
    <s v="Binders"/>
    <s v="Angle-D Ring Binders"/>
    <n v="13.128"/>
    <n v="3"/>
    <n v="0.2"/>
    <n v="4.2665999999999986"/>
  </r>
  <r>
    <n v="760"/>
    <x v="353"/>
    <x v="65"/>
    <d v="2017-09-22T00:00:00"/>
    <s v="Standard Class"/>
    <s v="BF-11020"/>
    <s v="Barry Französisch"/>
    <x v="1"/>
    <s v="United States"/>
    <s v="Green Bay"/>
    <x v="6"/>
    <n v="54302"/>
    <s v="Central"/>
    <s v="OFF-PA-10002377"/>
    <x v="1"/>
    <s v="Paper"/>
    <s v="Adams Telephone Message Book W/Dividers/Space For Phone Numbers, 5 1/4&quot;X8 1/2&quot;, 200/Messages"/>
    <n v="22.72"/>
    <n v="4"/>
    <n v="0"/>
    <n v="10.223999999999998"/>
  </r>
  <r>
    <n v="761"/>
    <x v="354"/>
    <x v="284"/>
    <d v="2015-09-05T00:00:00"/>
    <s v="Standard Class"/>
    <s v="AR-10510"/>
    <s v="Andrew Roberts"/>
    <x v="0"/>
    <s v="United States"/>
    <s v="Los Angeles"/>
    <x v="1"/>
    <n v="90004"/>
    <s v="West"/>
    <s v="OFF-PA-10003441"/>
    <x v="1"/>
    <s v="Paper"/>
    <s v="Xerox 226"/>
    <n v="58.320000000000007"/>
    <n v="9"/>
    <n v="0"/>
    <n v="27.993600000000001"/>
  </r>
  <r>
    <n v="762"/>
    <x v="355"/>
    <x v="132"/>
    <d v="2017-11-07T00:00:00"/>
    <s v="Standard Class"/>
    <s v="JC-16105"/>
    <s v="Julie Creighton"/>
    <x v="1"/>
    <s v="United States"/>
    <s v="Atlanta"/>
    <x v="32"/>
    <n v="30318"/>
    <s v="South"/>
    <s v="OFF-LA-10004484"/>
    <x v="1"/>
    <s v="Labels"/>
    <s v="Avery 476"/>
    <n v="12.39"/>
    <n v="3"/>
    <n v="0"/>
    <n v="5.6993999999999998"/>
  </r>
  <r>
    <n v="763"/>
    <x v="356"/>
    <x v="285"/>
    <d v="2015-02-13T00:00:00"/>
    <s v="Standard Class"/>
    <s v="LH-17020"/>
    <s v="Lisa Hazard"/>
    <x v="0"/>
    <s v="United States"/>
    <s v="Columbus"/>
    <x v="24"/>
    <n v="43229"/>
    <s v="East"/>
    <s v="TEC-PH-10003931"/>
    <x v="2"/>
    <s v="Phones"/>
    <s v="JBL Micro Wireless Portable Bluetooth Speaker"/>
    <n v="107.982"/>
    <n v="3"/>
    <n v="0.4"/>
    <n v="-26.995499999999993"/>
  </r>
  <r>
    <n v="764"/>
    <x v="357"/>
    <x v="286"/>
    <d v="2014-01-15T00:00:00"/>
    <s v="Second Class"/>
    <s v="CS-12250"/>
    <s v="Chris Selesnick"/>
    <x v="1"/>
    <s v="United States"/>
    <s v="Bossier City"/>
    <x v="28"/>
    <n v="71111"/>
    <s v="South"/>
    <s v="OFF-EN-10001990"/>
    <x v="1"/>
    <s v="Envelopes"/>
    <s v="Staple envelope"/>
    <n v="11.36"/>
    <n v="2"/>
    <n v="0"/>
    <n v="5.3391999999999991"/>
  </r>
  <r>
    <n v="765"/>
    <x v="357"/>
    <x v="286"/>
    <d v="2014-01-15T00:00:00"/>
    <s v="Second Class"/>
    <s v="CS-12250"/>
    <s v="Chris Selesnick"/>
    <x v="1"/>
    <s v="United States"/>
    <s v="Bossier City"/>
    <x v="28"/>
    <n v="71111"/>
    <s v="South"/>
    <s v="OFF-EN-10001532"/>
    <x v="1"/>
    <s v="Envelopes"/>
    <s v="Brown Kraft Recycled Envelopes"/>
    <n v="50.94"/>
    <n v="3"/>
    <n v="0"/>
    <n v="25.47"/>
  </r>
  <r>
    <n v="766"/>
    <x v="357"/>
    <x v="286"/>
    <d v="2014-01-15T00:00:00"/>
    <s v="Second Class"/>
    <s v="CS-12250"/>
    <s v="Chris Selesnick"/>
    <x v="1"/>
    <s v="United States"/>
    <s v="Bossier City"/>
    <x v="28"/>
    <n v="71111"/>
    <s v="South"/>
    <s v="TEC-AC-10003174"/>
    <x v="2"/>
    <s v="Accessories"/>
    <s v="Plantronics S12 Corded Telephone Headset System"/>
    <n v="646.74"/>
    <n v="6"/>
    <n v="0"/>
    <n v="258.69600000000003"/>
  </r>
  <r>
    <n v="767"/>
    <x v="357"/>
    <x v="286"/>
    <d v="2014-01-15T00:00:00"/>
    <s v="Second Class"/>
    <s v="CS-12250"/>
    <s v="Chris Selesnick"/>
    <x v="1"/>
    <s v="United States"/>
    <s v="Bossier City"/>
    <x v="28"/>
    <n v="71111"/>
    <s v="South"/>
    <s v="OFF-BI-10004187"/>
    <x v="1"/>
    <s v="Binders"/>
    <s v="3-ring staple pack"/>
    <n v="5.64"/>
    <n v="3"/>
    <n v="0"/>
    <n v="2.7071999999999994"/>
  </r>
  <r>
    <n v="768"/>
    <x v="357"/>
    <x v="286"/>
    <d v="2014-01-15T00:00:00"/>
    <s v="Second Class"/>
    <s v="CS-12250"/>
    <s v="Chris Selesnick"/>
    <x v="1"/>
    <s v="United States"/>
    <s v="Bossier City"/>
    <x v="28"/>
    <n v="71111"/>
    <s v="South"/>
    <s v="OFF-ST-10000025"/>
    <x v="1"/>
    <s v="Storage"/>
    <s v="Fellowes Stor/Drawer Steel Plus Storage Drawers"/>
    <n v="572.58000000000004"/>
    <n v="6"/>
    <n v="0"/>
    <n v="34.354799999999955"/>
  </r>
  <r>
    <n v="769"/>
    <x v="358"/>
    <x v="287"/>
    <d v="2014-05-20T00:00:00"/>
    <s v="Standard Class"/>
    <s v="AJ-10795"/>
    <s v="Anthony Johnson"/>
    <x v="1"/>
    <s v="United States"/>
    <s v="Saint Petersburg"/>
    <x v="2"/>
    <n v="33710"/>
    <s v="South"/>
    <s v="FUR-FU-10004306"/>
    <x v="0"/>
    <s v="Furnishings"/>
    <s v="Electrix Halogen Magnifier Lamp"/>
    <n v="310.88000000000005"/>
    <n v="2"/>
    <n v="0.2"/>
    <n v="23.315999999999988"/>
  </r>
  <r>
    <n v="770"/>
    <x v="359"/>
    <x v="288"/>
    <d v="2016-05-24T00:00:00"/>
    <s v="Standard Class"/>
    <s v="LE-16810"/>
    <s v="Laurel Elliston"/>
    <x v="0"/>
    <s v="United States"/>
    <s v="Arlington"/>
    <x v="17"/>
    <n v="22204"/>
    <s v="South"/>
    <s v="FUR-CH-10003746"/>
    <x v="0"/>
    <s v="Chairs"/>
    <s v="Hon 4070 Series Pagoda Round Back Stacking Chairs"/>
    <n v="641.96"/>
    <n v="2"/>
    <n v="0"/>
    <n v="179.74880000000002"/>
  </r>
  <r>
    <n v="771"/>
    <x v="360"/>
    <x v="289"/>
    <d v="2017-02-05T00:00:00"/>
    <s v="Standard Class"/>
    <s v="BV-11245"/>
    <s v="Benjamin Venier"/>
    <x v="1"/>
    <s v="United States"/>
    <s v="Des Moines"/>
    <x v="23"/>
    <n v="50315"/>
    <s v="Central"/>
    <s v="OFF-BI-10001036"/>
    <x v="1"/>
    <s v="Binders"/>
    <s v="Cardinal EasyOpen D-Ring Binders"/>
    <n v="18.28"/>
    <n v="2"/>
    <n v="0"/>
    <n v="9.14"/>
  </r>
  <r>
    <n v="772"/>
    <x v="360"/>
    <x v="289"/>
    <d v="2017-02-05T00:00:00"/>
    <s v="Standard Class"/>
    <s v="BV-11245"/>
    <s v="Benjamin Venier"/>
    <x v="1"/>
    <s v="United States"/>
    <s v="Des Moines"/>
    <x v="23"/>
    <n v="50315"/>
    <s v="Central"/>
    <s v="TEC-PH-10004614"/>
    <x v="2"/>
    <s v="Phones"/>
    <s v="AT&amp;T 841000 Phone"/>
    <n v="207"/>
    <n v="3"/>
    <n v="0"/>
    <n v="51.75"/>
  </r>
  <r>
    <n v="773"/>
    <x v="360"/>
    <x v="289"/>
    <d v="2017-02-05T00:00:00"/>
    <s v="Standard Class"/>
    <s v="BV-11245"/>
    <s v="Benjamin Venier"/>
    <x v="1"/>
    <s v="United States"/>
    <s v="Des Moines"/>
    <x v="23"/>
    <n v="50315"/>
    <s v="Central"/>
    <s v="OFF-BI-10000301"/>
    <x v="1"/>
    <s v="Binders"/>
    <s v="GBC Instant Report Kit"/>
    <n v="32.35"/>
    <n v="5"/>
    <n v="0"/>
    <n v="16.175000000000001"/>
  </r>
  <r>
    <n v="774"/>
    <x v="360"/>
    <x v="289"/>
    <d v="2017-02-05T00:00:00"/>
    <s v="Standard Class"/>
    <s v="BV-11245"/>
    <s v="Benjamin Venier"/>
    <x v="1"/>
    <s v="United States"/>
    <s v="Des Moines"/>
    <x v="23"/>
    <n v="50315"/>
    <s v="Central"/>
    <s v="OFF-BI-10003910"/>
    <x v="1"/>
    <s v="Binders"/>
    <s v="DXL Angle-View Binders with Locking Rings by Samsill"/>
    <n v="7.71"/>
    <n v="1"/>
    <n v="0"/>
    <n v="3.4695"/>
  </r>
  <r>
    <n v="775"/>
    <x v="360"/>
    <x v="289"/>
    <d v="2017-02-05T00:00:00"/>
    <s v="Standard Class"/>
    <s v="BV-11245"/>
    <s v="Benjamin Venier"/>
    <x v="1"/>
    <s v="United States"/>
    <s v="Des Moines"/>
    <x v="23"/>
    <n v="50315"/>
    <s v="Central"/>
    <s v="OFF-AR-10004648"/>
    <x v="1"/>
    <s v="Art"/>
    <s v="Boston 19500 Mighty Mite Electric Pencil Sharpener"/>
    <n v="40.299999999999997"/>
    <n v="2"/>
    <n v="0"/>
    <n v="10.881"/>
  </r>
  <r>
    <n v="776"/>
    <x v="360"/>
    <x v="289"/>
    <d v="2017-02-05T00:00:00"/>
    <s v="Standard Class"/>
    <s v="BV-11245"/>
    <s v="Benjamin Venier"/>
    <x v="1"/>
    <s v="United States"/>
    <s v="Des Moines"/>
    <x v="23"/>
    <n v="50315"/>
    <s v="Central"/>
    <s v="FUR-FU-10002597"/>
    <x v="0"/>
    <s v="Furnishings"/>
    <s v="C-Line Magnetic Cubicle Keepers, Clear Polypropylene"/>
    <n v="34.580000000000005"/>
    <n v="7"/>
    <n v="0"/>
    <n v="14.523600000000002"/>
  </r>
  <r>
    <n v="777"/>
    <x v="361"/>
    <x v="290"/>
    <d v="2014-07-06T00:00:00"/>
    <s v="Standard Class"/>
    <s v="DL-12865"/>
    <s v="Dan Lawera"/>
    <x v="0"/>
    <s v="United States"/>
    <s v="Cincinnati"/>
    <x v="24"/>
    <n v="45231"/>
    <s v="East"/>
    <s v="OFF-AR-10003405"/>
    <x v="1"/>
    <s v="Art"/>
    <s v="Dixon My First Ticonderoga Pencil, #2"/>
    <n v="32.76"/>
    <n v="7"/>
    <n v="0.2"/>
    <n v="3.6854999999999958"/>
  </r>
  <r>
    <n v="778"/>
    <x v="362"/>
    <x v="291"/>
    <d v="2015-08-23T00:00:00"/>
    <s v="First Class"/>
    <s v="NZ-18565"/>
    <s v="Nick Zandusky"/>
    <x v="2"/>
    <s v="United States"/>
    <s v="San Francisco"/>
    <x v="1"/>
    <n v="94110"/>
    <s v="West"/>
    <s v="FUR-CH-10002335"/>
    <x v="0"/>
    <s v="Chairs"/>
    <s v="Hon GuestStacker Chair"/>
    <n v="544.00800000000004"/>
    <n v="3"/>
    <n v="0.2"/>
    <n v="40.800600000000003"/>
  </r>
  <r>
    <n v="779"/>
    <x v="362"/>
    <x v="291"/>
    <d v="2015-08-23T00:00:00"/>
    <s v="First Class"/>
    <s v="NZ-18565"/>
    <s v="Nick Zandusky"/>
    <x v="2"/>
    <s v="United States"/>
    <s v="San Francisco"/>
    <x v="1"/>
    <n v="94110"/>
    <s v="West"/>
    <s v="OFF-PA-10000157"/>
    <x v="1"/>
    <s v="Paper"/>
    <s v="Xerox 191"/>
    <n v="59.94"/>
    <n v="3"/>
    <n v="0"/>
    <n v="28.171799999999998"/>
  </r>
  <r>
    <n v="780"/>
    <x v="362"/>
    <x v="291"/>
    <d v="2015-08-23T00:00:00"/>
    <s v="First Class"/>
    <s v="NZ-18565"/>
    <s v="Nick Zandusky"/>
    <x v="2"/>
    <s v="United States"/>
    <s v="San Francisco"/>
    <x v="1"/>
    <n v="94110"/>
    <s v="West"/>
    <s v="OFF-PA-10001947"/>
    <x v="1"/>
    <s v="Paper"/>
    <s v="Xerox 1974"/>
    <n v="23.92"/>
    <n v="4"/>
    <n v="0"/>
    <n v="11.720800000000001"/>
  </r>
  <r>
    <n v="781"/>
    <x v="362"/>
    <x v="291"/>
    <d v="2015-08-23T00:00:00"/>
    <s v="First Class"/>
    <s v="NZ-18565"/>
    <s v="Nick Zandusky"/>
    <x v="2"/>
    <s v="United States"/>
    <s v="San Francisco"/>
    <x v="1"/>
    <n v="94110"/>
    <s v="West"/>
    <s v="OFF-PA-10003657"/>
    <x v="1"/>
    <s v="Paper"/>
    <s v="Xerox 1927"/>
    <n v="4.28"/>
    <n v="1"/>
    <n v="0"/>
    <n v="1.9259999999999997"/>
  </r>
  <r>
    <n v="782"/>
    <x v="363"/>
    <x v="292"/>
    <d v="2015-10-06T00:00:00"/>
    <s v="Second Class"/>
    <s v="BM-11785"/>
    <s v="Bryan Mills"/>
    <x v="0"/>
    <s v="United States"/>
    <s v="Columbus"/>
    <x v="24"/>
    <n v="43229"/>
    <s v="East"/>
    <s v="OFF-BI-10001098"/>
    <x v="1"/>
    <s v="Binders"/>
    <s v="Acco D-Ring Binder w/DublLock"/>
    <n v="32.07"/>
    <n v="5"/>
    <n v="0.7"/>
    <n v="-22.448999999999991"/>
  </r>
  <r>
    <n v="783"/>
    <x v="363"/>
    <x v="292"/>
    <d v="2015-10-06T00:00:00"/>
    <s v="Second Class"/>
    <s v="BM-11785"/>
    <s v="Bryan Mills"/>
    <x v="0"/>
    <s v="United States"/>
    <s v="Columbus"/>
    <x v="24"/>
    <n v="43229"/>
    <s v="East"/>
    <s v="TEC-AC-10002167"/>
    <x v="2"/>
    <s v="Accessories"/>
    <s v="Imation 8gb Micro Traveldrive Usb 2.0 Flash Drive"/>
    <n v="24"/>
    <n v="2"/>
    <n v="0.2"/>
    <n v="-2.6999999999999993"/>
  </r>
  <r>
    <n v="784"/>
    <x v="363"/>
    <x v="292"/>
    <d v="2015-10-06T00:00:00"/>
    <s v="Second Class"/>
    <s v="BM-11785"/>
    <s v="Bryan Mills"/>
    <x v="0"/>
    <s v="United States"/>
    <s v="Columbus"/>
    <x v="24"/>
    <n v="43229"/>
    <s v="East"/>
    <s v="FUR-BO-10004409"/>
    <x v="0"/>
    <s v="Bookcases"/>
    <s v="Safco Value Mate Series Steel Bookcases, Baked Enamel Finish on Steel, Gray"/>
    <n v="35.49"/>
    <n v="1"/>
    <n v="0.5"/>
    <n v="-15.615600000000001"/>
  </r>
  <r>
    <n v="785"/>
    <x v="363"/>
    <x v="292"/>
    <d v="2015-10-06T00:00:00"/>
    <s v="Second Class"/>
    <s v="BM-11785"/>
    <s v="Bryan Mills"/>
    <x v="0"/>
    <s v="United States"/>
    <s v="Columbus"/>
    <x v="24"/>
    <n v="43229"/>
    <s v="East"/>
    <s v="TEC-AC-10000057"/>
    <x v="2"/>
    <s v="Accessories"/>
    <s v="Microsoft Natural Ergonomic Keyboard 4000"/>
    <n v="47.984000000000002"/>
    <n v="2"/>
    <n v="0.2"/>
    <n v="0.59979999999999656"/>
  </r>
  <r>
    <n v="786"/>
    <x v="364"/>
    <x v="293"/>
    <d v="2015-05-28T00:00:00"/>
    <s v="Standard Class"/>
    <s v="EA-14035"/>
    <s v="Erin Ashbrook"/>
    <x v="1"/>
    <s v="United States"/>
    <s v="Columbia"/>
    <x v="20"/>
    <n v="29203"/>
    <s v="South"/>
    <s v="OFF-EN-10000056"/>
    <x v="1"/>
    <s v="Envelopes"/>
    <s v="Cameo Buff Policy Envelopes"/>
    <n v="186.69"/>
    <n v="3"/>
    <n v="0"/>
    <n v="87.744299999999981"/>
  </r>
  <r>
    <n v="787"/>
    <x v="365"/>
    <x v="294"/>
    <d v="2017-03-21T00:00:00"/>
    <s v="Second Class"/>
    <s v="CL-12565"/>
    <s v="Clay Ludtke"/>
    <x v="0"/>
    <s v="United States"/>
    <s v="Lancaster"/>
    <x v="1"/>
    <n v="93534"/>
    <s v="West"/>
    <s v="OFF-BI-10000014"/>
    <x v="1"/>
    <s v="Binders"/>
    <s v="Heavy-Duty E-Z-D Binders"/>
    <n v="17.456"/>
    <n v="2"/>
    <n v="0.2"/>
    <n v="5.8914"/>
  </r>
  <r>
    <n v="788"/>
    <x v="366"/>
    <x v="295"/>
    <d v="2015-12-16T00:00:00"/>
    <s v="Standard Class"/>
    <s v="LT-17110"/>
    <s v="Liz Thompson"/>
    <x v="0"/>
    <s v="United States"/>
    <s v="Lancaster"/>
    <x v="1"/>
    <n v="93534"/>
    <s v="West"/>
    <s v="FUR-CH-10004675"/>
    <x v="0"/>
    <s v="Chairs"/>
    <s v="Lifetime Advantage Folding Chairs, 4/Carton"/>
    <n v="348.92800000000005"/>
    <n v="2"/>
    <n v="0.2"/>
    <n v="34.89279999999998"/>
  </r>
  <r>
    <n v="789"/>
    <x v="367"/>
    <x v="153"/>
    <d v="2015-06-30T00:00:00"/>
    <s v="Standard Class"/>
    <s v="SA-20830"/>
    <s v="Sue Ann Reed"/>
    <x v="0"/>
    <s v="United States"/>
    <s v="Richmond"/>
    <x v="17"/>
    <n v="23223"/>
    <s v="South"/>
    <s v="OFF-BI-10001543"/>
    <x v="1"/>
    <s v="Binders"/>
    <s v="GBC VeloBinder Manual Binding System"/>
    <n v="143.96"/>
    <n v="4"/>
    <n v="0"/>
    <n v="69.100800000000007"/>
  </r>
  <r>
    <n v="790"/>
    <x v="367"/>
    <x v="153"/>
    <d v="2015-06-30T00:00:00"/>
    <s v="Standard Class"/>
    <s v="SA-20830"/>
    <s v="Sue Ann Reed"/>
    <x v="0"/>
    <s v="United States"/>
    <s v="Richmond"/>
    <x v="17"/>
    <n v="23223"/>
    <s v="South"/>
    <s v="OFF-ST-10001321"/>
    <x v="1"/>
    <s v="Storage"/>
    <s v="Decoflex Hanging Personal Folder File, Blue"/>
    <n v="15.42"/>
    <n v="1"/>
    <n v="0"/>
    <n v="4.1634000000000011"/>
  </r>
  <r>
    <n v="791"/>
    <x v="367"/>
    <x v="153"/>
    <d v="2015-06-30T00:00:00"/>
    <s v="Standard Class"/>
    <s v="SA-20830"/>
    <s v="Sue Ann Reed"/>
    <x v="0"/>
    <s v="United States"/>
    <s v="Richmond"/>
    <x v="17"/>
    <n v="23223"/>
    <s v="South"/>
    <s v="OFF-BI-10001132"/>
    <x v="1"/>
    <s v="Binders"/>
    <s v="Acco PRESSTEX Data Binder with Storage Hooks, Dark Blue, 9 1/2&quot; X 11&quot;"/>
    <n v="43.04"/>
    <n v="8"/>
    <n v="0"/>
    <n v="21.089600000000001"/>
  </r>
  <r>
    <n v="792"/>
    <x v="367"/>
    <x v="153"/>
    <d v="2015-06-30T00:00:00"/>
    <s v="Standard Class"/>
    <s v="SA-20830"/>
    <s v="Sue Ann Reed"/>
    <x v="0"/>
    <s v="United States"/>
    <s v="Richmond"/>
    <x v="17"/>
    <n v="23223"/>
    <s v="South"/>
    <s v="FUR-CH-10003199"/>
    <x v="0"/>
    <s v="Chairs"/>
    <s v="Office Star - Contemporary Task Swivel Chair"/>
    <n v="332.94"/>
    <n v="3"/>
    <n v="0"/>
    <n v="79.905599999999993"/>
  </r>
  <r>
    <n v="793"/>
    <x v="368"/>
    <x v="244"/>
    <d v="2016-05-20T00:00:00"/>
    <s v="Same Day"/>
    <s v="JK-15730"/>
    <s v="Joe Kamberova"/>
    <x v="0"/>
    <s v="United States"/>
    <s v="Asheville"/>
    <x v="3"/>
    <n v="28806"/>
    <s v="South"/>
    <s v="TEC-PH-10001530"/>
    <x v="2"/>
    <s v="Phones"/>
    <s v="Cisco Unified IP Phone 7945G VoIP phone"/>
    <n v="1363.96"/>
    <n v="5"/>
    <n v="0.2"/>
    <n v="85.247500000000002"/>
  </r>
  <r>
    <n v="794"/>
    <x v="369"/>
    <x v="59"/>
    <d v="2014-09-26T00:00:00"/>
    <s v="Standard Class"/>
    <s v="ES-14020"/>
    <s v="Erica Smith"/>
    <x v="0"/>
    <s v="United States"/>
    <s v="San Francisco"/>
    <x v="1"/>
    <n v="94110"/>
    <s v="West"/>
    <s v="OFF-LA-10001569"/>
    <x v="1"/>
    <s v="Labels"/>
    <s v="Avery 499"/>
    <n v="9.9600000000000009"/>
    <n v="2"/>
    <n v="0"/>
    <n v="4.5815999999999999"/>
  </r>
  <r>
    <n v="795"/>
    <x v="369"/>
    <x v="59"/>
    <d v="2014-09-26T00:00:00"/>
    <s v="Standard Class"/>
    <s v="ES-14020"/>
    <s v="Erica Smith"/>
    <x v="0"/>
    <s v="United States"/>
    <s v="San Francisco"/>
    <x v="1"/>
    <n v="94110"/>
    <s v="West"/>
    <s v="OFF-PA-10003724"/>
    <x v="1"/>
    <s v="Paper"/>
    <s v="Wirebound Message Book, 4 per Page"/>
    <n v="21.72"/>
    <n v="4"/>
    <n v="0"/>
    <n v="10.642799999999999"/>
  </r>
  <r>
    <n v="796"/>
    <x v="370"/>
    <x v="296"/>
    <d v="2017-09-26T00:00:00"/>
    <s v="Standard Class"/>
    <s v="RH-19495"/>
    <s v="Rick Hansen"/>
    <x v="0"/>
    <s v="United States"/>
    <s v="Rochester"/>
    <x v="11"/>
    <n v="55901"/>
    <s v="Central"/>
    <s v="OFF-BI-10000546"/>
    <x v="1"/>
    <s v="Binders"/>
    <s v="Avery Durable Binders"/>
    <n v="20.16"/>
    <n v="7"/>
    <n v="0"/>
    <n v="9.8783999999999992"/>
  </r>
  <r>
    <n v="797"/>
    <x v="371"/>
    <x v="100"/>
    <d v="2015-12-26T00:00:00"/>
    <s v="First Class"/>
    <s v="DB-13120"/>
    <s v="David Bremer"/>
    <x v="1"/>
    <s v="United States"/>
    <s v="Rochester"/>
    <x v="15"/>
    <n v="14609"/>
    <s v="East"/>
    <s v="OFF-PA-10000176"/>
    <x v="1"/>
    <s v="Paper"/>
    <s v="Xerox 1887"/>
    <n v="132.79"/>
    <n v="7"/>
    <n v="0"/>
    <n v="63.739199999999997"/>
  </r>
  <r>
    <n v="798"/>
    <x v="371"/>
    <x v="100"/>
    <d v="2015-12-26T00:00:00"/>
    <s v="First Class"/>
    <s v="DB-13120"/>
    <s v="David Bremer"/>
    <x v="1"/>
    <s v="United States"/>
    <s v="Rochester"/>
    <x v="15"/>
    <n v="14609"/>
    <s v="East"/>
    <s v="OFF-PA-10002365"/>
    <x v="1"/>
    <s v="Paper"/>
    <s v="Xerox 1967"/>
    <n v="12.96"/>
    <n v="2"/>
    <n v="0"/>
    <n v="6.2208000000000006"/>
  </r>
  <r>
    <n v="799"/>
    <x v="371"/>
    <x v="100"/>
    <d v="2015-12-26T00:00:00"/>
    <s v="First Class"/>
    <s v="DB-13120"/>
    <s v="David Bremer"/>
    <x v="1"/>
    <s v="United States"/>
    <s v="Rochester"/>
    <x v="15"/>
    <n v="14609"/>
    <s v="East"/>
    <s v="OFF-LA-10002271"/>
    <x v="1"/>
    <s v="Labels"/>
    <s v="Smead Alpha-Z Color-Coded Second Alphabetical Labels and Starter Set"/>
    <n v="21.560000000000002"/>
    <n v="7"/>
    <n v="0"/>
    <n v="10.348799999999999"/>
  </r>
  <r>
    <n v="800"/>
    <x v="372"/>
    <x v="154"/>
    <d v="2015-12-03T00:00:00"/>
    <s v="Standard Class"/>
    <s v="CD-11920"/>
    <s v="Carlos Daly"/>
    <x v="0"/>
    <s v="United States"/>
    <s v="Lake Elsinore"/>
    <x v="1"/>
    <n v="92530"/>
    <s v="West"/>
    <s v="FUR-CH-10002647"/>
    <x v="0"/>
    <s v="Chairs"/>
    <s v="Situations Contoured Folding Chairs, 4/Set"/>
    <n v="283.92"/>
    <n v="5"/>
    <n v="0.2"/>
    <n v="17.745000000000019"/>
  </r>
  <r>
    <n v="801"/>
    <x v="373"/>
    <x v="297"/>
    <d v="2017-02-23T00:00:00"/>
    <s v="First Class"/>
    <s v="HW-14935"/>
    <s v="Helen Wasserman"/>
    <x v="1"/>
    <s v="United States"/>
    <s v="San Diego"/>
    <x v="1"/>
    <n v="92105"/>
    <s v="West"/>
    <s v="FUR-FU-10004090"/>
    <x v="0"/>
    <s v="Furnishings"/>
    <s v="Executive Impressions 14&quot; Contract Wall Clock"/>
    <n v="22.23"/>
    <n v="1"/>
    <n v="0"/>
    <n v="7.3358999999999988"/>
  </r>
  <r>
    <n v="802"/>
    <x v="373"/>
    <x v="297"/>
    <d v="2017-02-23T00:00:00"/>
    <s v="First Class"/>
    <s v="HW-14935"/>
    <s v="Helen Wasserman"/>
    <x v="1"/>
    <s v="United States"/>
    <s v="San Diego"/>
    <x v="1"/>
    <n v="92105"/>
    <s v="West"/>
    <s v="TEC-PH-10001580"/>
    <x v="2"/>
    <s v="Phones"/>
    <s v="Logitech Mobile Speakerphone P710e - speaker phone"/>
    <n v="215.96799999999999"/>
    <n v="2"/>
    <n v="0.2"/>
    <n v="18.897199999999991"/>
  </r>
  <r>
    <n v="803"/>
    <x v="374"/>
    <x v="298"/>
    <d v="2016-08-23T00:00:00"/>
    <s v="Second Class"/>
    <s v="HW-14935"/>
    <s v="Helen Wasserman"/>
    <x v="1"/>
    <s v="United States"/>
    <s v="New York City"/>
    <x v="15"/>
    <n v="10024"/>
    <s v="East"/>
    <s v="OFF-AP-10000576"/>
    <x v="1"/>
    <s v="Appliances"/>
    <s v="Belkin 7 Outlet SurgeMaster II"/>
    <n v="355.32"/>
    <n v="9"/>
    <n v="0"/>
    <n v="99.48960000000001"/>
  </r>
  <r>
    <n v="804"/>
    <x v="375"/>
    <x v="299"/>
    <d v="2016-03-17T00:00:00"/>
    <s v="Standard Class"/>
    <s v="MC-18130"/>
    <s v="Mike Caudle"/>
    <x v="1"/>
    <s v="United States"/>
    <s v="Monroe"/>
    <x v="28"/>
    <n v="71203"/>
    <s v="South"/>
    <s v="OFF-PA-10003953"/>
    <x v="1"/>
    <s v="Paper"/>
    <s v="Xerox 218"/>
    <n v="12.96"/>
    <n v="2"/>
    <n v="0"/>
    <n v="6.2208000000000006"/>
  </r>
  <r>
    <n v="805"/>
    <x v="376"/>
    <x v="300"/>
    <d v="2017-04-24T00:00:00"/>
    <s v="First Class"/>
    <s v="GM-14440"/>
    <s v="Gary McGarr"/>
    <x v="0"/>
    <s v="United States"/>
    <s v="San Francisco"/>
    <x v="1"/>
    <n v="94122"/>
    <s v="West"/>
    <s v="FUR-FU-10000794"/>
    <x v="0"/>
    <s v="Furnishings"/>
    <s v="Eldon Stackable Tray, Side-Load, Legal, Smoke"/>
    <n v="18.28"/>
    <n v="2"/>
    <n v="0"/>
    <n v="6.2151999999999994"/>
  </r>
  <r>
    <n v="806"/>
    <x v="377"/>
    <x v="301"/>
    <d v="2014-11-07T00:00:00"/>
    <s v="Standard Class"/>
    <s v="RA-19915"/>
    <s v="Russell Applegate"/>
    <x v="0"/>
    <s v="United States"/>
    <s v="Denver"/>
    <x v="22"/>
    <n v="80219"/>
    <s v="West"/>
    <s v="OFF-AR-10001897"/>
    <x v="1"/>
    <s v="Art"/>
    <s v="Model L Table or Wall-Mount Pencil Sharpener"/>
    <n v="43.176000000000002"/>
    <n v="3"/>
    <n v="0.2"/>
    <n v="4.3176000000000005"/>
  </r>
  <r>
    <n v="807"/>
    <x v="377"/>
    <x v="301"/>
    <d v="2014-11-07T00:00:00"/>
    <s v="Standard Class"/>
    <s v="RA-19915"/>
    <s v="Russell Applegate"/>
    <x v="0"/>
    <s v="United States"/>
    <s v="Denver"/>
    <x v="22"/>
    <n v="80219"/>
    <s v="West"/>
    <s v="TEC-PH-10001795"/>
    <x v="2"/>
    <s v="Phones"/>
    <s v="ClearOne CHATAttach 160 - speaker phone"/>
    <n v="1983.9680000000001"/>
    <n v="4"/>
    <n v="0.2"/>
    <n v="247.99599999999981"/>
  </r>
  <r>
    <n v="808"/>
    <x v="378"/>
    <x v="302"/>
    <d v="2015-02-05T00:00:00"/>
    <s v="First Class"/>
    <s v="AA-10375"/>
    <s v="Allen Armold"/>
    <x v="0"/>
    <s v="United States"/>
    <s v="Omaha"/>
    <x v="8"/>
    <n v="68104"/>
    <s v="Central"/>
    <s v="FUR-FU-10003347"/>
    <x v="0"/>
    <s v="Furnishings"/>
    <s v="Coloredge Poster Frame"/>
    <n v="28.4"/>
    <n v="2"/>
    <n v="0"/>
    <n v="11.076000000000001"/>
  </r>
  <r>
    <n v="809"/>
    <x v="378"/>
    <x v="302"/>
    <d v="2015-02-05T00:00:00"/>
    <s v="First Class"/>
    <s v="AA-10375"/>
    <s v="Allen Armold"/>
    <x v="0"/>
    <s v="United States"/>
    <s v="Omaha"/>
    <x v="8"/>
    <n v="68104"/>
    <s v="Central"/>
    <s v="TEC-AC-10004901"/>
    <x v="2"/>
    <s v="Accessories"/>
    <s v="Kensington SlimBlade Notebook Wireless Mouse with Nano Receiver "/>
    <n v="149.97"/>
    <n v="3"/>
    <n v="0"/>
    <n v="50.989800000000002"/>
  </r>
  <r>
    <n v="810"/>
    <x v="379"/>
    <x v="303"/>
    <d v="2014-10-15T00:00:00"/>
    <s v="First Class"/>
    <s v="ZC-21910"/>
    <s v="Zuschuss Carroll"/>
    <x v="0"/>
    <s v="United States"/>
    <s v="Edmonds"/>
    <x v="4"/>
    <n v="98026"/>
    <s v="West"/>
    <s v="OFF-AR-10003190"/>
    <x v="1"/>
    <s v="Art"/>
    <s v="Newell 32"/>
    <n v="11.52"/>
    <n v="4"/>
    <n v="0"/>
    <n v="3.2256"/>
  </r>
  <r>
    <n v="811"/>
    <x v="379"/>
    <x v="303"/>
    <d v="2014-10-15T00:00:00"/>
    <s v="First Class"/>
    <s v="ZC-21910"/>
    <s v="Zuschuss Carroll"/>
    <x v="0"/>
    <s v="United States"/>
    <s v="Edmonds"/>
    <x v="4"/>
    <n v="98026"/>
    <s v="West"/>
    <s v="FUR-TA-10002903"/>
    <x v="0"/>
    <s v="Tables"/>
    <s v="Bevis Round Bullnose 29&quot; High Table Top"/>
    <n v="1298.55"/>
    <n v="5"/>
    <n v="0"/>
    <n v="311.65199999999999"/>
  </r>
  <r>
    <n v="812"/>
    <x v="379"/>
    <x v="303"/>
    <d v="2014-10-15T00:00:00"/>
    <s v="First Class"/>
    <s v="ZC-21910"/>
    <s v="Zuschuss Carroll"/>
    <x v="0"/>
    <s v="United States"/>
    <s v="Edmonds"/>
    <x v="4"/>
    <n v="98026"/>
    <s v="West"/>
    <s v="OFF-AP-10000240"/>
    <x v="1"/>
    <s v="Appliances"/>
    <s v="Belkin F9G930V10-GRY 9 Outlet Surge"/>
    <n v="213.92"/>
    <n v="4"/>
    <n v="0"/>
    <n v="62.036799999999971"/>
  </r>
  <r>
    <n v="813"/>
    <x v="379"/>
    <x v="303"/>
    <d v="2014-10-15T00:00:00"/>
    <s v="First Class"/>
    <s v="ZC-21910"/>
    <s v="Zuschuss Carroll"/>
    <x v="0"/>
    <s v="United States"/>
    <s v="Edmonds"/>
    <x v="4"/>
    <n v="98026"/>
    <s v="West"/>
    <s v="TEC-AC-10001101"/>
    <x v="2"/>
    <s v="Accessories"/>
    <s v="Sony 16GB Class 10 Micro SDHC R40 Memory Card"/>
    <n v="25.78"/>
    <n v="2"/>
    <n v="0"/>
    <n v="2.5779999999999994"/>
  </r>
  <r>
    <n v="814"/>
    <x v="380"/>
    <x v="304"/>
    <d v="2017-05-14T00:00:00"/>
    <s v="Same Day"/>
    <s v="PJ-19015"/>
    <s v="Pauline Johnson"/>
    <x v="0"/>
    <s v="United States"/>
    <s v="Santa Ana"/>
    <x v="1"/>
    <n v="92704"/>
    <s v="West"/>
    <s v="FUR-FU-10000794"/>
    <x v="0"/>
    <s v="Furnishings"/>
    <s v="Eldon Stackable Tray, Side-Load, Legal, Smoke"/>
    <n v="18.28"/>
    <n v="2"/>
    <n v="0"/>
    <n v="6.2151999999999994"/>
  </r>
  <r>
    <n v="815"/>
    <x v="380"/>
    <x v="304"/>
    <d v="2017-05-14T00:00:00"/>
    <s v="Same Day"/>
    <s v="PJ-19015"/>
    <s v="Pauline Johnson"/>
    <x v="0"/>
    <s v="United States"/>
    <s v="Santa Ana"/>
    <x v="1"/>
    <n v="92704"/>
    <s v="West"/>
    <s v="TEC-AC-10001838"/>
    <x v="2"/>
    <s v="Accessories"/>
    <s v="Razer Tiamat Over Ear 7.1 Surround Sound PC Gaming Headset"/>
    <n v="1399.93"/>
    <n v="7"/>
    <n v="0"/>
    <n v="601.96990000000005"/>
  </r>
  <r>
    <n v="816"/>
    <x v="381"/>
    <x v="305"/>
    <d v="2015-03-23T00:00:00"/>
    <s v="First Class"/>
    <s v="BW-11110"/>
    <s v="Bart Watters"/>
    <x v="1"/>
    <s v="United States"/>
    <s v="Milwaukee"/>
    <x v="6"/>
    <n v="53209"/>
    <s v="Central"/>
    <s v="OFF-PA-10000061"/>
    <x v="1"/>
    <s v="Paper"/>
    <s v="Xerox 205"/>
    <n v="51.84"/>
    <n v="8"/>
    <n v="0"/>
    <n v="24.883200000000002"/>
  </r>
  <r>
    <n v="817"/>
    <x v="382"/>
    <x v="306"/>
    <d v="2016-09-19T00:00:00"/>
    <s v="Standard Class"/>
    <s v="DB-13210"/>
    <s v="Dean Braden"/>
    <x v="0"/>
    <s v="United States"/>
    <s v="Philadelphia"/>
    <x v="9"/>
    <n v="19140"/>
    <s v="East"/>
    <s v="OFF-PA-10003651"/>
    <x v="1"/>
    <s v="Paper"/>
    <s v="Xerox 1968"/>
    <n v="5.3440000000000003"/>
    <n v="1"/>
    <n v="0.2"/>
    <n v="1.8703999999999998"/>
  </r>
  <r>
    <n v="818"/>
    <x v="383"/>
    <x v="307"/>
    <d v="2014-07-02T00:00:00"/>
    <s v="Standard Class"/>
    <s v="CA-12775"/>
    <s v="Cynthia Arntzen"/>
    <x v="0"/>
    <s v="United States"/>
    <s v="Philadelphia"/>
    <x v="9"/>
    <n v="19140"/>
    <s v="East"/>
    <s v="OFF-PA-10000304"/>
    <x v="1"/>
    <s v="Paper"/>
    <s v="Xerox 1995"/>
    <n v="41.472000000000008"/>
    <n v="8"/>
    <n v="0.2"/>
    <n v="14.5152"/>
  </r>
  <r>
    <n v="819"/>
    <x v="383"/>
    <x v="307"/>
    <d v="2014-07-02T00:00:00"/>
    <s v="Standard Class"/>
    <s v="CA-12775"/>
    <s v="Cynthia Arntzen"/>
    <x v="0"/>
    <s v="United States"/>
    <s v="Philadelphia"/>
    <x v="9"/>
    <n v="19140"/>
    <s v="East"/>
    <s v="OFF-BI-10003094"/>
    <x v="1"/>
    <s v="Binders"/>
    <s v="Self-Adhesive Ring Binder Labels"/>
    <n v="3.168000000000001"/>
    <n v="3"/>
    <n v="0.7"/>
    <n v="-2.4287999999999998"/>
  </r>
  <r>
    <n v="820"/>
    <x v="383"/>
    <x v="307"/>
    <d v="2014-07-02T00:00:00"/>
    <s v="Standard Class"/>
    <s v="CA-12775"/>
    <s v="Cynthia Arntzen"/>
    <x v="0"/>
    <s v="United States"/>
    <s v="Philadelphia"/>
    <x v="9"/>
    <n v="19140"/>
    <s v="East"/>
    <s v="FUR-CH-10001394"/>
    <x v="0"/>
    <s v="Chairs"/>
    <s v="Global Leather Executive Chair"/>
    <n v="1228.4649999999999"/>
    <n v="5"/>
    <n v="0.3"/>
    <n v="0"/>
  </r>
  <r>
    <n v="821"/>
    <x v="383"/>
    <x v="307"/>
    <d v="2014-07-02T00:00:00"/>
    <s v="Standard Class"/>
    <s v="CA-12775"/>
    <s v="Cynthia Arntzen"/>
    <x v="0"/>
    <s v="United States"/>
    <s v="Philadelphia"/>
    <x v="9"/>
    <n v="19140"/>
    <s v="East"/>
    <s v="OFF-BI-10004230"/>
    <x v="1"/>
    <s v="Binders"/>
    <s v="GBC Recycled Grain Textured Covers"/>
    <n v="31.086000000000006"/>
    <n v="3"/>
    <n v="0.7"/>
    <n v="-22.796399999999991"/>
  </r>
  <r>
    <n v="822"/>
    <x v="383"/>
    <x v="307"/>
    <d v="2014-07-02T00:00:00"/>
    <s v="Standard Class"/>
    <s v="CA-12775"/>
    <s v="Cynthia Arntzen"/>
    <x v="0"/>
    <s v="United States"/>
    <s v="Philadelphia"/>
    <x v="9"/>
    <n v="19140"/>
    <s v="East"/>
    <s v="OFF-PA-10003395"/>
    <x v="1"/>
    <s v="Paper"/>
    <s v="Xerox 1941"/>
    <n v="335.52"/>
    <n v="4"/>
    <n v="0.2"/>
    <n v="117.43199999999999"/>
  </r>
  <r>
    <n v="823"/>
    <x v="384"/>
    <x v="308"/>
    <d v="2017-06-27T00:00:00"/>
    <s v="Standard Class"/>
    <s v="TR-21325"/>
    <s v="Toby Ritter"/>
    <x v="0"/>
    <s v="United States"/>
    <s v="Belleville"/>
    <x v="30"/>
    <n v="7109"/>
    <s v="East"/>
    <s v="TEC-AC-10002402"/>
    <x v="2"/>
    <s v="Accessories"/>
    <s v="Razer Kraken PRO Over Ear PC and Music Headset"/>
    <n v="239.96999999999997"/>
    <n v="3"/>
    <n v="0"/>
    <n v="71.990999999999985"/>
  </r>
  <r>
    <n v="824"/>
    <x v="384"/>
    <x v="308"/>
    <d v="2017-06-27T00:00:00"/>
    <s v="Standard Class"/>
    <s v="TR-21325"/>
    <s v="Toby Ritter"/>
    <x v="0"/>
    <s v="United States"/>
    <s v="Belleville"/>
    <x v="30"/>
    <n v="7109"/>
    <s v="East"/>
    <s v="OFF-LA-10003223"/>
    <x v="1"/>
    <s v="Labels"/>
    <s v="Avery 508"/>
    <n v="9.82"/>
    <n v="2"/>
    <n v="0"/>
    <n v="4.8117999999999999"/>
  </r>
  <r>
    <n v="825"/>
    <x v="385"/>
    <x v="309"/>
    <d v="2014-05-15T00:00:00"/>
    <s v="Standard Class"/>
    <s v="PG-18820"/>
    <s v="Patrick Gardner"/>
    <x v="0"/>
    <s v="United States"/>
    <s v="San Francisco"/>
    <x v="1"/>
    <n v="94110"/>
    <s v="West"/>
    <s v="TEC-AC-10003441"/>
    <x v="2"/>
    <s v="Accessories"/>
    <s v="Kingston Digital DataTraveler 32GB USB 2.0"/>
    <n v="67.8"/>
    <n v="4"/>
    <n v="0"/>
    <n v="4.0679999999999978"/>
  </r>
  <r>
    <n v="826"/>
    <x v="385"/>
    <x v="309"/>
    <d v="2014-05-15T00:00:00"/>
    <s v="Standard Class"/>
    <s v="PG-18820"/>
    <s v="Patrick Gardner"/>
    <x v="0"/>
    <s v="United States"/>
    <s v="San Francisco"/>
    <x v="1"/>
    <n v="94110"/>
    <s v="West"/>
    <s v="TEC-AC-10000109"/>
    <x v="2"/>
    <s v="Accessories"/>
    <s v="Sony Micro Vault Click 16 GB USB 2.0 Flash Drive"/>
    <n v="167.97"/>
    <n v="3"/>
    <n v="0"/>
    <n v="40.31280000000001"/>
  </r>
  <r>
    <n v="827"/>
    <x v="386"/>
    <x v="170"/>
    <d v="2017-08-28T00:00:00"/>
    <s v="Standard Class"/>
    <s v="GT-14710"/>
    <s v="Greg Tran"/>
    <x v="0"/>
    <s v="United States"/>
    <s v="Lakeville"/>
    <x v="11"/>
    <n v="55044"/>
    <s v="Central"/>
    <s v="OFF-FA-10002280"/>
    <x v="1"/>
    <s v="Fasteners"/>
    <s v="Advantus Plastic Paper Clips"/>
    <n v="35"/>
    <n v="7"/>
    <n v="0"/>
    <n v="16.8"/>
  </r>
  <r>
    <n v="828"/>
    <x v="386"/>
    <x v="170"/>
    <d v="2017-08-28T00:00:00"/>
    <s v="Standard Class"/>
    <s v="GT-14710"/>
    <s v="Greg Tran"/>
    <x v="0"/>
    <s v="United States"/>
    <s v="Lakeville"/>
    <x v="11"/>
    <n v="55044"/>
    <s v="Central"/>
    <s v="OFF-SU-10000381"/>
    <x v="1"/>
    <s v="Supplies"/>
    <s v="Acme Forged Steel Scissors with Black Enamel Handles"/>
    <n v="37.24"/>
    <n v="4"/>
    <n v="0"/>
    <n v="10.799599999999998"/>
  </r>
  <r>
    <n v="829"/>
    <x v="386"/>
    <x v="170"/>
    <d v="2017-08-28T00:00:00"/>
    <s v="Standard Class"/>
    <s v="GT-14710"/>
    <s v="Greg Tran"/>
    <x v="0"/>
    <s v="United States"/>
    <s v="Lakeville"/>
    <x v="11"/>
    <n v="55044"/>
    <s v="Central"/>
    <s v="OFF-EN-10004459"/>
    <x v="1"/>
    <s v="Envelopes"/>
    <s v="Security-Tint Envelopes"/>
    <n v="15.28"/>
    <n v="2"/>
    <n v="0"/>
    <n v="7.4871999999999996"/>
  </r>
  <r>
    <n v="830"/>
    <x v="387"/>
    <x v="114"/>
    <d v="2017-06-21T00:00:00"/>
    <s v="Second Class"/>
    <s v="JE-15745"/>
    <s v="Joel Eaton"/>
    <x v="0"/>
    <s v="United States"/>
    <s v="Florence"/>
    <x v="0"/>
    <n v="41042"/>
    <s v="South"/>
    <s v="FUR-CH-10000665"/>
    <x v="0"/>
    <s v="Chairs"/>
    <s v="Global Airflow Leather Mesh Back Chair, Black"/>
    <n v="301.95999999999998"/>
    <n v="2"/>
    <n v="0"/>
    <n v="90.587999999999965"/>
  </r>
  <r>
    <n v="831"/>
    <x v="387"/>
    <x v="114"/>
    <d v="2017-06-21T00:00:00"/>
    <s v="Second Class"/>
    <s v="JE-15745"/>
    <s v="Joel Eaton"/>
    <x v="0"/>
    <s v="United States"/>
    <s v="Florence"/>
    <x v="0"/>
    <n v="41042"/>
    <s v="South"/>
    <s v="OFF-AP-10003884"/>
    <x v="1"/>
    <s v="Appliances"/>
    <s v="Fellowes Smart Surge Ten-Outlet Protector, Platinum"/>
    <n v="180.66"/>
    <n v="3"/>
    <n v="0"/>
    <n v="50.584800000000008"/>
  </r>
  <r>
    <n v="832"/>
    <x v="387"/>
    <x v="114"/>
    <d v="2017-06-21T00:00:00"/>
    <s v="Second Class"/>
    <s v="JE-15745"/>
    <s v="Joel Eaton"/>
    <x v="0"/>
    <s v="United States"/>
    <s v="Florence"/>
    <x v="0"/>
    <n v="41042"/>
    <s v="South"/>
    <s v="TEC-PH-10001557"/>
    <x v="2"/>
    <s v="Phones"/>
    <s v="Pyle PMP37LED"/>
    <n v="191.98"/>
    <n v="2"/>
    <n v="0"/>
    <n v="51.834599999999995"/>
  </r>
  <r>
    <n v="833"/>
    <x v="387"/>
    <x v="114"/>
    <d v="2017-06-21T00:00:00"/>
    <s v="Second Class"/>
    <s v="JE-15745"/>
    <s v="Joel Eaton"/>
    <x v="0"/>
    <s v="United States"/>
    <s v="Florence"/>
    <x v="0"/>
    <n v="41042"/>
    <s v="South"/>
    <s v="TEC-PH-10002085"/>
    <x v="2"/>
    <s v="Phones"/>
    <s v="Clarity 53712"/>
    <n v="65.989999999999995"/>
    <n v="1"/>
    <n v="0"/>
    <n v="17.157400000000003"/>
  </r>
  <r>
    <n v="834"/>
    <x v="388"/>
    <x v="310"/>
    <d v="2016-07-27T00:00:00"/>
    <s v="Standard Class"/>
    <s v="JB-15400"/>
    <s v="Jennifer Braxton"/>
    <x v="1"/>
    <s v="United States"/>
    <s v="Tampa"/>
    <x v="2"/>
    <n v="33614"/>
    <s v="South"/>
    <s v="OFF-AR-10002956"/>
    <x v="1"/>
    <s v="Art"/>
    <s v="Boston 16801 Nautilus Battery Pencil Sharpener"/>
    <n v="35.216000000000001"/>
    <n v="2"/>
    <n v="0.2"/>
    <n v="2.6411999999999995"/>
  </r>
  <r>
    <n v="835"/>
    <x v="388"/>
    <x v="310"/>
    <d v="2016-07-27T00:00:00"/>
    <s v="Standard Class"/>
    <s v="JB-15400"/>
    <s v="Jennifer Braxton"/>
    <x v="1"/>
    <s v="United States"/>
    <s v="Tampa"/>
    <x v="2"/>
    <n v="33614"/>
    <s v="South"/>
    <s v="OFF-AP-10003266"/>
    <x v="1"/>
    <s v="Appliances"/>
    <s v="Holmes Replacement Filter for HEPA Air Cleaner, Large Room"/>
    <n v="23.696000000000002"/>
    <n v="2"/>
    <n v="0.2"/>
    <n v="6.5164"/>
  </r>
  <r>
    <n v="836"/>
    <x v="388"/>
    <x v="310"/>
    <d v="2016-07-27T00:00:00"/>
    <s v="Standard Class"/>
    <s v="JB-15400"/>
    <s v="Jennifer Braxton"/>
    <x v="1"/>
    <s v="United States"/>
    <s v="Tampa"/>
    <x v="2"/>
    <n v="33614"/>
    <s v="South"/>
    <s v="TEC-MA-10004002"/>
    <x v="2"/>
    <s v="Machines"/>
    <s v="Zebra GX420t Direct Thermal/Thermal Transfer Printer"/>
    <n v="265.47500000000002"/>
    <n v="1"/>
    <n v="0.5"/>
    <n v="-111.49950000000007"/>
  </r>
  <r>
    <n v="837"/>
    <x v="389"/>
    <x v="78"/>
    <d v="2014-09-13T00:00:00"/>
    <s v="Second Class"/>
    <s v="LH-17020"/>
    <s v="Lisa Hazard"/>
    <x v="0"/>
    <s v="United States"/>
    <s v="Tyler"/>
    <x v="5"/>
    <n v="75701"/>
    <s v="Central"/>
    <s v="OFF-BI-10001071"/>
    <x v="1"/>
    <s v="Binders"/>
    <s v="GBC ProClick Punch Binding System"/>
    <n v="51.183999999999983"/>
    <n v="4"/>
    <n v="0.8"/>
    <n v="-79.335199999999986"/>
  </r>
  <r>
    <n v="838"/>
    <x v="390"/>
    <x v="259"/>
    <d v="2017-11-11T00:00:00"/>
    <s v="Standard Class"/>
    <s v="JL-15175"/>
    <s v="James Lanier"/>
    <x v="2"/>
    <s v="United States"/>
    <s v="Columbia"/>
    <x v="18"/>
    <n v="38401"/>
    <s v="South"/>
    <s v="OFF-PA-10001560"/>
    <x v="1"/>
    <s v="Paper"/>
    <s v="Adams Telephone Message Books, 5 1/4” x 11”"/>
    <n v="9.6640000000000015"/>
    <n v="2"/>
    <n v="0.2"/>
    <n v="3.2615999999999996"/>
  </r>
  <r>
    <n v="839"/>
    <x v="391"/>
    <x v="311"/>
    <d v="2016-03-12T00:00:00"/>
    <s v="Standard Class"/>
    <s v="EB-13705"/>
    <s v="Ed Braxton"/>
    <x v="1"/>
    <s v="United States"/>
    <s v="Fort Worth"/>
    <x v="5"/>
    <n v="76106"/>
    <s v="Central"/>
    <s v="TEC-PH-10002365"/>
    <x v="2"/>
    <s v="Phones"/>
    <s v="Belkin Grip Candy Sheer Case / Cover for iPhone 5 and 5S"/>
    <n v="21.071999999999999"/>
    <n v="3"/>
    <n v="0.2"/>
    <n v="1.5804"/>
  </r>
  <r>
    <n v="840"/>
    <x v="392"/>
    <x v="312"/>
    <d v="2015-11-25T00:00:00"/>
    <s v="Standard Class"/>
    <s v="BM-11650"/>
    <s v="Brian Moss"/>
    <x v="1"/>
    <s v="United States"/>
    <s v="New York City"/>
    <x v="15"/>
    <n v="10035"/>
    <s v="East"/>
    <s v="OFF-AR-10004648"/>
    <x v="1"/>
    <s v="Art"/>
    <s v="Boston 19500 Mighty Mite Electric Pencil Sharpener"/>
    <n v="60.449999999999996"/>
    <n v="3"/>
    <n v="0"/>
    <n v="16.3215"/>
  </r>
  <r>
    <n v="841"/>
    <x v="392"/>
    <x v="312"/>
    <d v="2015-11-25T00:00:00"/>
    <s v="Standard Class"/>
    <s v="BM-11650"/>
    <s v="Brian Moss"/>
    <x v="1"/>
    <s v="United States"/>
    <s v="New York City"/>
    <x v="15"/>
    <n v="10035"/>
    <s v="East"/>
    <s v="OFF-AR-10002578"/>
    <x v="1"/>
    <s v="Art"/>
    <s v="Newell 335"/>
    <n v="11.52"/>
    <n v="4"/>
    <n v="0"/>
    <n v="3.3407999999999998"/>
  </r>
  <r>
    <n v="842"/>
    <x v="392"/>
    <x v="312"/>
    <d v="2015-11-25T00:00:00"/>
    <s v="Standard Class"/>
    <s v="BM-11650"/>
    <s v="Brian Moss"/>
    <x v="1"/>
    <s v="United States"/>
    <s v="New York City"/>
    <x v="15"/>
    <n v="10035"/>
    <s v="East"/>
    <s v="FUR-BO-10001519"/>
    <x v="0"/>
    <s v="Bookcases"/>
    <s v="O'Sullivan 3-Shelf Heavy-Duty Bookcases"/>
    <n v="186.048"/>
    <n v="4"/>
    <n v="0.2"/>
    <n v="9.3024000000000058"/>
  </r>
  <r>
    <n v="843"/>
    <x v="393"/>
    <x v="77"/>
    <d v="2016-11-09T00:00:00"/>
    <s v="First Class"/>
    <s v="EM-14095"/>
    <s v="Eudokia Martin"/>
    <x v="1"/>
    <s v="United States"/>
    <s v="Los Angeles"/>
    <x v="1"/>
    <n v="90036"/>
    <s v="West"/>
    <s v="OFF-BI-10001294"/>
    <x v="1"/>
    <s v="Binders"/>
    <s v="Fellowes Binding Cases"/>
    <n v="37.44"/>
    <n v="4"/>
    <n v="0.2"/>
    <n v="11.699999999999996"/>
  </r>
  <r>
    <n v="844"/>
    <x v="393"/>
    <x v="77"/>
    <d v="2016-11-09T00:00:00"/>
    <s v="First Class"/>
    <s v="EM-14095"/>
    <s v="Eudokia Martin"/>
    <x v="1"/>
    <s v="United States"/>
    <s v="Los Angeles"/>
    <x v="1"/>
    <n v="90036"/>
    <s v="West"/>
    <s v="OFF-BI-10001636"/>
    <x v="1"/>
    <s v="Binders"/>
    <s v="Ibico Plastic and Wire Spiral Binding Combs"/>
    <n v="26.975999999999999"/>
    <n v="4"/>
    <n v="0.2"/>
    <n v="8.767199999999999"/>
  </r>
  <r>
    <n v="845"/>
    <x v="393"/>
    <x v="77"/>
    <d v="2016-11-09T00:00:00"/>
    <s v="First Class"/>
    <s v="EM-14095"/>
    <s v="Eudokia Martin"/>
    <x v="1"/>
    <s v="United States"/>
    <s v="Los Angeles"/>
    <x v="1"/>
    <n v="90036"/>
    <s v="West"/>
    <s v="OFF-SU-10002503"/>
    <x v="1"/>
    <s v="Supplies"/>
    <s v="Acme Preferred Stainless Steel Scissors"/>
    <n v="11.36"/>
    <n v="2"/>
    <n v="0"/>
    <n v="3.2943999999999996"/>
  </r>
  <r>
    <n v="846"/>
    <x v="393"/>
    <x v="77"/>
    <d v="2016-11-09T00:00:00"/>
    <s v="First Class"/>
    <s v="EM-14095"/>
    <s v="Eudokia Martin"/>
    <x v="1"/>
    <s v="United States"/>
    <s v="Los Angeles"/>
    <x v="1"/>
    <n v="90036"/>
    <s v="West"/>
    <s v="OFF-LA-10004093"/>
    <x v="1"/>
    <s v="Labels"/>
    <s v="Avery 486"/>
    <n v="14.62"/>
    <n v="2"/>
    <n v="0"/>
    <n v="6.8713999999999995"/>
  </r>
  <r>
    <n v="847"/>
    <x v="394"/>
    <x v="313"/>
    <d v="2015-10-17T00:00:00"/>
    <s v="Standard Class"/>
    <s v="AF-10885"/>
    <s v="Art Foster"/>
    <x v="0"/>
    <s v="United States"/>
    <s v="Louisville"/>
    <x v="0"/>
    <n v="40214"/>
    <s v="South"/>
    <s v="TEC-PH-10001552"/>
    <x v="2"/>
    <s v="Phones"/>
    <s v="I Need's 3d Hello Kitty Hybrid Silicone Case Cover for HTC One X 4g with 3d Hello Kitty Stylus Pen Green/pink"/>
    <n v="83.72"/>
    <n v="7"/>
    <n v="0"/>
    <n v="23.441600000000005"/>
  </r>
  <r>
    <n v="848"/>
    <x v="394"/>
    <x v="313"/>
    <d v="2015-10-17T00:00:00"/>
    <s v="Standard Class"/>
    <s v="AF-10885"/>
    <s v="Art Foster"/>
    <x v="0"/>
    <s v="United States"/>
    <s v="Louisville"/>
    <x v="0"/>
    <n v="40214"/>
    <s v="South"/>
    <s v="FUR-CH-10001891"/>
    <x v="0"/>
    <s v="Chairs"/>
    <s v="Global Deluxe Office Fabric Chairs"/>
    <n v="287.94"/>
    <n v="3"/>
    <n v="0"/>
    <n v="77.743800000000022"/>
  </r>
  <r>
    <n v="849"/>
    <x v="395"/>
    <x v="314"/>
    <d v="2017-01-06T00:00:00"/>
    <s v="Standard Class"/>
    <s v="GA-14725"/>
    <s v="Guy Armstrong"/>
    <x v="0"/>
    <s v="United States"/>
    <s v="Lorain"/>
    <x v="24"/>
    <n v="44052"/>
    <s v="East"/>
    <s v="FUR-FU-10003878"/>
    <x v="0"/>
    <s v="Furnishings"/>
    <s v="Linden 10&quot; Round Wall Clock, Black"/>
    <n v="48.896000000000001"/>
    <n v="4"/>
    <n v="0.2"/>
    <n v="8.5567999999999991"/>
  </r>
  <r>
    <n v="850"/>
    <x v="396"/>
    <x v="315"/>
    <d v="2014-02-12T00:00:00"/>
    <s v="Standard Class"/>
    <s v="CK-12760"/>
    <s v="Cyma Kinney"/>
    <x v="1"/>
    <s v="United States"/>
    <s v="Linden"/>
    <x v="30"/>
    <n v="7036"/>
    <s v="East"/>
    <s v="TEC-AC-10000710"/>
    <x v="2"/>
    <s v="Accessories"/>
    <s v="Maxell DVD-RAM Discs"/>
    <n v="115.36"/>
    <n v="7"/>
    <n v="0"/>
    <n v="49.604800000000012"/>
  </r>
  <r>
    <n v="851"/>
    <x v="397"/>
    <x v="23"/>
    <d v="2016-06-25T00:00:00"/>
    <s v="Second Class"/>
    <s v="DP-13105"/>
    <s v="Dave Poirier"/>
    <x v="1"/>
    <s v="United States"/>
    <s v="Salinas"/>
    <x v="1"/>
    <n v="93905"/>
    <s v="West"/>
    <s v="OFF-AR-10002335"/>
    <x v="1"/>
    <s v="Art"/>
    <s v="DIXON Oriole Pencils"/>
    <n v="5.16"/>
    <n v="2"/>
    <n v="0"/>
    <n v="1.3416000000000001"/>
  </r>
  <r>
    <n v="852"/>
    <x v="397"/>
    <x v="23"/>
    <d v="2016-06-25T00:00:00"/>
    <s v="Second Class"/>
    <s v="DP-13105"/>
    <s v="Dave Poirier"/>
    <x v="1"/>
    <s v="United States"/>
    <s v="Salinas"/>
    <x v="1"/>
    <n v="93905"/>
    <s v="West"/>
    <s v="OFF-PA-10001870"/>
    <x v="1"/>
    <s v="Paper"/>
    <s v="Xerox 202"/>
    <n v="38.880000000000003"/>
    <n v="6"/>
    <n v="0"/>
    <n v="18.662400000000002"/>
  </r>
  <r>
    <n v="853"/>
    <x v="398"/>
    <x v="316"/>
    <d v="2016-06-04T00:00:00"/>
    <s v="Standard Class"/>
    <s v="VD-21670"/>
    <s v="Valerie Dominguez"/>
    <x v="0"/>
    <s v="United States"/>
    <s v="Jackson"/>
    <x v="35"/>
    <n v="39212"/>
    <s v="South"/>
    <s v="OFF-AR-10003373"/>
    <x v="1"/>
    <s v="Art"/>
    <s v="Boston School Pro Electric Pencil Sharpener, 1670"/>
    <n v="185.88"/>
    <n v="6"/>
    <n v="0"/>
    <n v="50.187599999999996"/>
  </r>
  <r>
    <n v="854"/>
    <x v="399"/>
    <x v="317"/>
    <d v="2016-02-24T00:00:00"/>
    <s v="Standard Class"/>
    <s v="GT-14710"/>
    <s v="Greg Tran"/>
    <x v="0"/>
    <s v="United States"/>
    <s v="New York City"/>
    <x v="15"/>
    <n v="10035"/>
    <s v="East"/>
    <s v="FUR-FU-10004090"/>
    <x v="0"/>
    <s v="Furnishings"/>
    <s v="Executive Impressions 14&quot; Contract Wall Clock"/>
    <n v="44.46"/>
    <n v="2"/>
    <n v="0"/>
    <n v="14.671799999999998"/>
  </r>
  <r>
    <n v="855"/>
    <x v="399"/>
    <x v="317"/>
    <d v="2016-02-24T00:00:00"/>
    <s v="Standard Class"/>
    <s v="GT-14710"/>
    <s v="Greg Tran"/>
    <x v="0"/>
    <s v="United States"/>
    <s v="New York City"/>
    <x v="15"/>
    <n v="10035"/>
    <s v="East"/>
    <s v="OFF-ST-10000736"/>
    <x v="1"/>
    <s v="Storage"/>
    <s v="Carina Double Wide Media Storage Towers in Natural &amp; Black"/>
    <n v="242.94"/>
    <n v="3"/>
    <n v="0"/>
    <n v="9.7175999999999902"/>
  </r>
  <r>
    <n v="856"/>
    <x v="400"/>
    <x v="93"/>
    <d v="2014-08-08T00:00:00"/>
    <s v="Standard Class"/>
    <s v="BK-11260"/>
    <s v="Berenike Kampe"/>
    <x v="0"/>
    <s v="United States"/>
    <s v="New York City"/>
    <x v="15"/>
    <n v="10035"/>
    <s v="East"/>
    <s v="OFF-PA-10001019"/>
    <x v="1"/>
    <s v="Paper"/>
    <s v="Xerox 1884"/>
    <n v="39.96"/>
    <n v="2"/>
    <n v="0"/>
    <n v="18.781199999999998"/>
  </r>
  <r>
    <n v="857"/>
    <x v="400"/>
    <x v="93"/>
    <d v="2014-08-08T00:00:00"/>
    <s v="Standard Class"/>
    <s v="BK-11260"/>
    <s v="Berenike Kampe"/>
    <x v="0"/>
    <s v="United States"/>
    <s v="New York City"/>
    <x v="15"/>
    <n v="10035"/>
    <s v="East"/>
    <s v="OFF-SU-10002537"/>
    <x v="1"/>
    <s v="Supplies"/>
    <s v="Acme Box Cutter Scissors"/>
    <n v="102.30000000000001"/>
    <n v="10"/>
    <n v="0"/>
    <n v="26.598000000000006"/>
  </r>
  <r>
    <n v="858"/>
    <x v="400"/>
    <x v="93"/>
    <d v="2014-08-08T00:00:00"/>
    <s v="Standard Class"/>
    <s v="BK-11260"/>
    <s v="Berenike Kampe"/>
    <x v="0"/>
    <s v="United States"/>
    <s v="New York City"/>
    <x v="15"/>
    <n v="10035"/>
    <s v="East"/>
    <s v="OFF-ST-10003221"/>
    <x v="1"/>
    <s v="Storage"/>
    <s v="Staple magnet"/>
    <n v="21.36"/>
    <n v="2"/>
    <n v="0"/>
    <n v="5.7672000000000008"/>
  </r>
  <r>
    <n v="859"/>
    <x v="401"/>
    <x v="318"/>
    <d v="2017-04-15T00:00:00"/>
    <s v="Standard Class"/>
    <s v="SJ-20125"/>
    <s v="Sanjit Jacobs"/>
    <x v="2"/>
    <s v="United States"/>
    <s v="New Brunswick"/>
    <x v="30"/>
    <n v="8901"/>
    <s v="East"/>
    <s v="OFF-PA-10004569"/>
    <x v="1"/>
    <s v="Paper"/>
    <s v="Wirebound Message Books, Two 4 1/4&quot; x 5&quot; Forms per Page"/>
    <n v="7.61"/>
    <n v="1"/>
    <n v="0"/>
    <n v="3.5766999999999998"/>
  </r>
  <r>
    <n v="860"/>
    <x v="401"/>
    <x v="318"/>
    <d v="2017-04-15T00:00:00"/>
    <s v="Standard Class"/>
    <s v="SJ-20125"/>
    <s v="Sanjit Jacobs"/>
    <x v="2"/>
    <s v="United States"/>
    <s v="New Brunswick"/>
    <x v="30"/>
    <n v="8901"/>
    <s v="East"/>
    <s v="OFF-FA-10000624"/>
    <x v="1"/>
    <s v="Fasteners"/>
    <s v="OIC Binder Clips"/>
    <n v="7.16"/>
    <n v="2"/>
    <n v="0"/>
    <n v="3.58"/>
  </r>
  <r>
    <n v="861"/>
    <x v="402"/>
    <x v="3"/>
    <d v="2014-06-16T00:00:00"/>
    <s v="Standard Class"/>
    <s v="CM-12445"/>
    <s v="Chuck Magee"/>
    <x v="0"/>
    <s v="United States"/>
    <s v="San Francisco"/>
    <x v="1"/>
    <n v="94122"/>
    <s v="West"/>
    <s v="OFF-SU-10001225"/>
    <x v="1"/>
    <s v="Supplies"/>
    <s v="Staple remover"/>
    <n v="7.36"/>
    <n v="2"/>
    <n v="0"/>
    <n v="0.14719999999999978"/>
  </r>
  <r>
    <n v="862"/>
    <x v="402"/>
    <x v="3"/>
    <d v="2014-06-16T00:00:00"/>
    <s v="Standard Class"/>
    <s v="CM-12445"/>
    <s v="Chuck Magee"/>
    <x v="0"/>
    <s v="United States"/>
    <s v="San Francisco"/>
    <x v="1"/>
    <n v="94122"/>
    <s v="West"/>
    <s v="OFF-AR-10003752"/>
    <x v="1"/>
    <s v="Art"/>
    <s v="Deluxe Chalkboard Eraser Cleaner"/>
    <n v="23.1"/>
    <n v="2"/>
    <n v="0"/>
    <n v="10.625999999999999"/>
  </r>
  <r>
    <n v="863"/>
    <x v="403"/>
    <x v="319"/>
    <d v="2016-01-07T00:00:00"/>
    <s v="Second Class"/>
    <s v="AJ-10795"/>
    <s v="Anthony Johnson"/>
    <x v="1"/>
    <s v="United States"/>
    <s v="Jacksonville"/>
    <x v="2"/>
    <n v="32216"/>
    <s v="South"/>
    <s v="TEC-AC-10001714"/>
    <x v="2"/>
    <s v="Accessories"/>
    <s v="Logitech MX Performance Wireless Mouse"/>
    <n v="191.47200000000001"/>
    <n v="6"/>
    <n v="0.2"/>
    <n v="40.687800000000003"/>
  </r>
  <r>
    <n v="864"/>
    <x v="403"/>
    <x v="319"/>
    <d v="2016-01-07T00:00:00"/>
    <s v="Second Class"/>
    <s v="AJ-10795"/>
    <s v="Anthony Johnson"/>
    <x v="1"/>
    <s v="United States"/>
    <s v="Jacksonville"/>
    <x v="2"/>
    <n v="32216"/>
    <s v="South"/>
    <s v="OFF-AR-10003958"/>
    <x v="1"/>
    <s v="Art"/>
    <s v="Newell 337"/>
    <n v="5.2480000000000002"/>
    <n v="2"/>
    <n v="0.2"/>
    <n v="0.59039999999999915"/>
  </r>
  <r>
    <n v="865"/>
    <x v="403"/>
    <x v="319"/>
    <d v="2016-01-07T00:00:00"/>
    <s v="Second Class"/>
    <s v="AJ-10795"/>
    <s v="Anthony Johnson"/>
    <x v="1"/>
    <s v="United States"/>
    <s v="Jacksonville"/>
    <x v="2"/>
    <n v="32216"/>
    <s v="South"/>
    <s v="TEC-PH-10002923"/>
    <x v="2"/>
    <s v="Phones"/>
    <s v="Logitech B530 USB Headset - headset - Full size, Binaural"/>
    <n v="59.184000000000005"/>
    <n v="2"/>
    <n v="0.2"/>
    <n v="5.1786000000000012"/>
  </r>
  <r>
    <n v="866"/>
    <x v="404"/>
    <x v="320"/>
    <d v="2014-01-15T00:00:00"/>
    <s v="Standard Class"/>
    <s v="AJ-10780"/>
    <s v="Anthony Jacobs"/>
    <x v="1"/>
    <s v="United States"/>
    <s v="Springfield"/>
    <x v="17"/>
    <n v="22153"/>
    <s v="South"/>
    <s v="OFF-LA-10004272"/>
    <x v="1"/>
    <s v="Labels"/>
    <s v="Avery 482"/>
    <n v="2.89"/>
    <n v="1"/>
    <n v="0"/>
    <n v="1.3583000000000001"/>
  </r>
  <r>
    <n v="867"/>
    <x v="404"/>
    <x v="320"/>
    <d v="2014-01-15T00:00:00"/>
    <s v="Standard Class"/>
    <s v="AJ-10780"/>
    <s v="Anthony Jacobs"/>
    <x v="1"/>
    <s v="United States"/>
    <s v="Springfield"/>
    <x v="17"/>
    <n v="22153"/>
    <s v="South"/>
    <s v="FUR-FU-10000965"/>
    <x v="0"/>
    <s v="Furnishings"/>
    <s v="Howard Miller 11-1/2&quot; Diameter Ridgewood Wall Clock"/>
    <n v="51.94"/>
    <n v="1"/>
    <n v="0"/>
    <n v="21.295400000000001"/>
  </r>
  <r>
    <n v="868"/>
    <x v="405"/>
    <x v="321"/>
    <d v="2016-10-02T00:00:00"/>
    <s v="First Class"/>
    <s v="LS-16945"/>
    <s v="Linda Southworth"/>
    <x v="1"/>
    <s v="United States"/>
    <s v="Philadelphia"/>
    <x v="9"/>
    <n v="19140"/>
    <s v="East"/>
    <s v="OFF-LA-10004853"/>
    <x v="1"/>
    <s v="Labels"/>
    <s v="Avery 483"/>
    <n v="15.936000000000002"/>
    <n v="4"/>
    <n v="0.2"/>
    <n v="5.1791999999999998"/>
  </r>
  <r>
    <n v="869"/>
    <x v="406"/>
    <x v="322"/>
    <d v="2014-04-10T00:00:00"/>
    <s v="Standard Class"/>
    <s v="GP-14740"/>
    <s v="Guy Phonely"/>
    <x v="1"/>
    <s v="United States"/>
    <s v="Lancaster"/>
    <x v="9"/>
    <n v="17602"/>
    <s v="East"/>
    <s v="OFF-BI-10003719"/>
    <x v="1"/>
    <s v="Binders"/>
    <s v="Large Capacity Hanging Post Binders"/>
    <n v="44.910000000000011"/>
    <n v="6"/>
    <n v="0.7"/>
    <n v="-35.927999999999997"/>
  </r>
  <r>
    <n v="870"/>
    <x v="407"/>
    <x v="323"/>
    <d v="2016-09-05T00:00:00"/>
    <s v="First Class"/>
    <s v="PK-18910"/>
    <s v="Paul Knutson"/>
    <x v="2"/>
    <s v="United States"/>
    <s v="Philadelphia"/>
    <x v="9"/>
    <n v="19143"/>
    <s v="East"/>
    <s v="OFF-BI-10000545"/>
    <x v="1"/>
    <s v="Binders"/>
    <s v="GBC Ibimaster 500 Manual ProClick Binding System"/>
    <n v="1141.4700000000003"/>
    <n v="5"/>
    <n v="0.7"/>
    <n v="-760.98000000000025"/>
  </r>
  <r>
    <n v="871"/>
    <x v="407"/>
    <x v="323"/>
    <d v="2016-09-05T00:00:00"/>
    <s v="First Class"/>
    <s v="PK-18910"/>
    <s v="Paul Knutson"/>
    <x v="2"/>
    <s v="United States"/>
    <s v="Philadelphia"/>
    <x v="9"/>
    <n v="19143"/>
    <s v="East"/>
    <s v="TEC-PH-10002496"/>
    <x v="2"/>
    <s v="Phones"/>
    <s v="Cisco SPA301"/>
    <n v="280.78200000000004"/>
    <n v="3"/>
    <n v="0.4"/>
    <n v="-46.797000000000025"/>
  </r>
  <r>
    <n v="872"/>
    <x v="408"/>
    <x v="324"/>
    <d v="2015-10-20T00:00:00"/>
    <s v="First Class"/>
    <s v="TB-21520"/>
    <s v="Tracy Blumstein"/>
    <x v="0"/>
    <s v="United States"/>
    <s v="Concord"/>
    <x v="38"/>
    <n v="3301"/>
    <s v="East"/>
    <s v="OFF-PA-10003591"/>
    <x v="1"/>
    <s v="Paper"/>
    <s v="Southworth 100% Cotton The Best Paper"/>
    <n v="34.44"/>
    <n v="3"/>
    <n v="0"/>
    <n v="17.22"/>
  </r>
  <r>
    <n v="873"/>
    <x v="409"/>
    <x v="325"/>
    <d v="2014-12-15T00:00:00"/>
    <s v="Standard Class"/>
    <s v="SM-20005"/>
    <s v="Sally Matthias"/>
    <x v="0"/>
    <s v="United States"/>
    <s v="New York City"/>
    <x v="15"/>
    <n v="10009"/>
    <s v="East"/>
    <s v="OFF-PA-10004470"/>
    <x v="1"/>
    <s v="Paper"/>
    <s v="Adams Write n' Stick Phone Message Book, 11&quot; X 5 1/4&quot;, 200 Messages"/>
    <n v="11.36"/>
    <n v="2"/>
    <n v="0"/>
    <n v="5.2255999999999991"/>
  </r>
  <r>
    <n v="874"/>
    <x v="409"/>
    <x v="325"/>
    <d v="2014-12-15T00:00:00"/>
    <s v="Standard Class"/>
    <s v="SM-20005"/>
    <s v="Sally Matthias"/>
    <x v="0"/>
    <s v="United States"/>
    <s v="New York City"/>
    <x v="15"/>
    <n v="10009"/>
    <s v="East"/>
    <s v="OFF-BI-10000315"/>
    <x v="1"/>
    <s v="Binders"/>
    <s v="Poly Designer Cover &amp; Back"/>
    <n v="106.34399999999999"/>
    <n v="7"/>
    <n v="0.2"/>
    <n v="37.220399999999998"/>
  </r>
  <r>
    <n v="875"/>
    <x v="410"/>
    <x v="326"/>
    <d v="2017-08-29T00:00:00"/>
    <s v="Standard Class"/>
    <s v="GA-14725"/>
    <s v="Guy Armstrong"/>
    <x v="0"/>
    <s v="United States"/>
    <s v="Charlotte"/>
    <x v="3"/>
    <n v="28205"/>
    <s v="South"/>
    <s v="OFF-PA-10001790"/>
    <x v="1"/>
    <s v="Paper"/>
    <s v="Xerox 1910"/>
    <n v="192.16000000000003"/>
    <n v="5"/>
    <n v="0.2"/>
    <n v="67.255999999999986"/>
  </r>
  <r>
    <n v="876"/>
    <x v="411"/>
    <x v="327"/>
    <d v="2016-01-21T00:00:00"/>
    <s v="Standard Class"/>
    <s v="CC-12430"/>
    <s v="Chuck Clark"/>
    <x v="2"/>
    <s v="United States"/>
    <s v="Concord"/>
    <x v="38"/>
    <n v="3301"/>
    <s v="East"/>
    <s v="FUR-FU-10004017"/>
    <x v="0"/>
    <s v="Furnishings"/>
    <s v="Tenex Contemporary Contur Chairmats for Low and Medium Pile Carpet, Computer, 39&quot; x 49&quot;"/>
    <n v="322.59000000000003"/>
    <n v="3"/>
    <n v="0"/>
    <n v="64.518000000000001"/>
  </r>
  <r>
    <n v="877"/>
    <x v="411"/>
    <x v="327"/>
    <d v="2016-01-21T00:00:00"/>
    <s v="Standard Class"/>
    <s v="CC-12430"/>
    <s v="Chuck Clark"/>
    <x v="2"/>
    <s v="United States"/>
    <s v="Concord"/>
    <x v="38"/>
    <n v="3301"/>
    <s v="East"/>
    <s v="TEC-AC-10003628"/>
    <x v="2"/>
    <s v="Accessories"/>
    <s v="Logitech 910-002974 M325 Wireless Mouse for Web Scrolling"/>
    <n v="29.99"/>
    <n v="1"/>
    <n v="0"/>
    <n v="13.195600000000002"/>
  </r>
  <r>
    <n v="878"/>
    <x v="411"/>
    <x v="327"/>
    <d v="2016-01-21T00:00:00"/>
    <s v="Standard Class"/>
    <s v="CC-12430"/>
    <s v="Chuck Clark"/>
    <x v="2"/>
    <s v="United States"/>
    <s v="Concord"/>
    <x v="38"/>
    <n v="3301"/>
    <s v="East"/>
    <s v="TEC-AC-10002049"/>
    <x v="2"/>
    <s v="Accessories"/>
    <s v="Logitech G19 Programmable Gaming Keyboard"/>
    <n v="371.96999999999997"/>
    <n v="3"/>
    <n v="0"/>
    <n v="66.954599999999971"/>
  </r>
  <r>
    <n v="879"/>
    <x v="412"/>
    <x v="328"/>
    <d v="2014-09-21T00:00:00"/>
    <s v="Standard Class"/>
    <s v="AG-10765"/>
    <s v="Anthony Garverick"/>
    <x v="2"/>
    <s v="United States"/>
    <s v="Philadelphia"/>
    <x v="9"/>
    <n v="19120"/>
    <s v="East"/>
    <s v="OFF-BI-10003712"/>
    <x v="1"/>
    <s v="Binders"/>
    <s v="Acco Pressboard Covers with Storage Hooks, 14 7/8&quot; x 11&quot;, Light Blue"/>
    <n v="5.8920000000000012"/>
    <n v="4"/>
    <n v="0.7"/>
    <n v="-4.1243999999999996"/>
  </r>
  <r>
    <n v="880"/>
    <x v="413"/>
    <x v="329"/>
    <d v="2017-12-02T00:00:00"/>
    <s v="Second Class"/>
    <s v="HP-14815"/>
    <s v="Harold Pawlan"/>
    <x v="2"/>
    <s v="United States"/>
    <s v="New York City"/>
    <x v="15"/>
    <n v="10024"/>
    <s v="East"/>
    <s v="OFF-BI-10003984"/>
    <x v="1"/>
    <s v="Binders"/>
    <s v="Lock-Up Easel 'Spel-Binder'"/>
    <n v="68.472000000000008"/>
    <n v="3"/>
    <n v="0.2"/>
    <n v="23.109299999999998"/>
  </r>
  <r>
    <n v="881"/>
    <x v="413"/>
    <x v="329"/>
    <d v="2017-12-02T00:00:00"/>
    <s v="Second Class"/>
    <s v="HP-14815"/>
    <s v="Harold Pawlan"/>
    <x v="2"/>
    <s v="United States"/>
    <s v="New York City"/>
    <x v="15"/>
    <n v="10024"/>
    <s v="East"/>
    <s v="FUR-CH-10004287"/>
    <x v="0"/>
    <s v="Chairs"/>
    <s v="SAFCO Arco Folding Chair"/>
    <n v="1242.8999999999999"/>
    <n v="5"/>
    <n v="0.1"/>
    <n v="262.38999999999987"/>
  </r>
  <r>
    <n v="882"/>
    <x v="414"/>
    <x v="330"/>
    <d v="2015-10-13T00:00:00"/>
    <s v="Standard Class"/>
    <s v="DK-13090"/>
    <s v="Dave Kipp"/>
    <x v="0"/>
    <s v="United States"/>
    <s v="Springfield"/>
    <x v="17"/>
    <n v="22153"/>
    <s v="South"/>
    <s v="OFF-ST-10001321"/>
    <x v="1"/>
    <s v="Storage"/>
    <s v="Decoflex Hanging Personal Folder File, Blue"/>
    <n v="30.84"/>
    <n v="2"/>
    <n v="0"/>
    <n v="8.3268000000000022"/>
  </r>
  <r>
    <n v="883"/>
    <x v="415"/>
    <x v="331"/>
    <d v="2017-12-23T00:00:00"/>
    <s v="Same Day"/>
    <s v="GZ-14470"/>
    <s v="Gary Zandusky"/>
    <x v="0"/>
    <s v="United States"/>
    <s v="San Francisco"/>
    <x v="1"/>
    <n v="94109"/>
    <s v="West"/>
    <s v="OFF-AR-10001118"/>
    <x v="1"/>
    <s v="Art"/>
    <s v="Binney &amp; Smith Crayola Metallic Crayons, 16-Color Pack"/>
    <n v="13.48"/>
    <n v="4"/>
    <n v="0"/>
    <n v="5.9312000000000014"/>
  </r>
  <r>
    <n v="884"/>
    <x v="416"/>
    <x v="332"/>
    <d v="2016-10-24T00:00:00"/>
    <s v="First Class"/>
    <s v="PM-19135"/>
    <s v="Peter McVee"/>
    <x v="2"/>
    <s v="United States"/>
    <s v="Detroit"/>
    <x v="12"/>
    <n v="48227"/>
    <s v="Central"/>
    <s v="FUR-FU-10000732"/>
    <x v="0"/>
    <s v="Furnishings"/>
    <s v="Eldon 200 Class Desk Accessories"/>
    <n v="31.400000000000002"/>
    <n v="5"/>
    <n v="0"/>
    <n v="10.047999999999998"/>
  </r>
  <r>
    <n v="885"/>
    <x v="417"/>
    <x v="333"/>
    <d v="2014-05-04T00:00:00"/>
    <s v="Standard Class"/>
    <s v="LL-16840"/>
    <s v="Lauren Leatherbury"/>
    <x v="0"/>
    <s v="United States"/>
    <s v="Rochester"/>
    <x v="15"/>
    <n v="14609"/>
    <s v="East"/>
    <s v="FUR-FU-10001424"/>
    <x v="0"/>
    <s v="Furnishings"/>
    <s v="Dax Clear Box Frame"/>
    <n v="17.46"/>
    <n v="2"/>
    <n v="0"/>
    <n v="5.936399999999999"/>
  </r>
  <r>
    <n v="886"/>
    <x v="418"/>
    <x v="334"/>
    <d v="2015-04-28T00:00:00"/>
    <s v="Second Class"/>
    <s v="JS-15595"/>
    <s v="Jill Stevenson"/>
    <x v="1"/>
    <s v="United States"/>
    <s v="Los Angeles"/>
    <x v="1"/>
    <n v="90045"/>
    <s v="West"/>
    <s v="OFF-BI-10002071"/>
    <x v="1"/>
    <s v="Binders"/>
    <s v="Fellowes Black Plastic Comb Bindings"/>
    <n v="13.943999999999999"/>
    <n v="3"/>
    <n v="0.2"/>
    <n v="4.5317999999999996"/>
  </r>
  <r>
    <n v="887"/>
    <x v="419"/>
    <x v="335"/>
    <d v="2017-07-02T00:00:00"/>
    <s v="Standard Class"/>
    <s v="OT-18730"/>
    <s v="Olvera Toch"/>
    <x v="0"/>
    <s v="United States"/>
    <s v="San Diego"/>
    <x v="1"/>
    <n v="92105"/>
    <s v="West"/>
    <s v="OFF-ST-10002486"/>
    <x v="1"/>
    <s v="Storage"/>
    <s v="Eldon Shelf Savers Cubes and Bins"/>
    <n v="83.76"/>
    <n v="12"/>
    <n v="0"/>
    <n v="1.6751999999999967"/>
  </r>
  <r>
    <n v="888"/>
    <x v="420"/>
    <x v="336"/>
    <d v="2017-10-19T00:00:00"/>
    <s v="Standard Class"/>
    <s v="EL-13735"/>
    <s v="Ed Ludwig"/>
    <x v="2"/>
    <s v="United States"/>
    <s v="Columbia"/>
    <x v="39"/>
    <n v="21044"/>
    <s v="East"/>
    <s v="OFF-BI-10001078"/>
    <x v="1"/>
    <s v="Binders"/>
    <s v="Acco PRESSTEX Data Binder with Storage Hooks, Dark Blue, 14 7/8&quot; X 11&quot;"/>
    <n v="37.659999999999997"/>
    <n v="7"/>
    <n v="0"/>
    <n v="18.453400000000002"/>
  </r>
  <r>
    <n v="889"/>
    <x v="421"/>
    <x v="337"/>
    <d v="2014-12-16T00:00:00"/>
    <s v="Standard Class"/>
    <s v="CK-12760"/>
    <s v="Cyma Kinney"/>
    <x v="1"/>
    <s v="United States"/>
    <s v="San Francisco"/>
    <x v="1"/>
    <n v="94122"/>
    <s v="West"/>
    <s v="OFF-PA-10003845"/>
    <x v="1"/>
    <s v="Paper"/>
    <s v="Xerox 1987"/>
    <n v="34.68"/>
    <n v="6"/>
    <n v="0"/>
    <n v="16.993200000000002"/>
  </r>
  <r>
    <n v="890"/>
    <x v="422"/>
    <x v="308"/>
    <d v="2017-06-26T00:00:00"/>
    <s v="Standard Class"/>
    <s v="JE-15475"/>
    <s v="Jeremy Ellison"/>
    <x v="0"/>
    <s v="United States"/>
    <s v="New Rochelle"/>
    <x v="15"/>
    <n v="10801"/>
    <s v="East"/>
    <s v="TEC-AC-10000927"/>
    <x v="2"/>
    <s v="Accessories"/>
    <s v="Anker Ultrathin Bluetooth Wireless Keyboard Aluminum Cover with Stand "/>
    <n v="149.94999999999999"/>
    <n v="5"/>
    <n v="0"/>
    <n v="14.994999999999994"/>
  </r>
  <r>
    <n v="891"/>
    <x v="422"/>
    <x v="308"/>
    <d v="2017-06-26T00:00:00"/>
    <s v="Standard Class"/>
    <s v="JE-15475"/>
    <s v="Jeremy Ellison"/>
    <x v="0"/>
    <s v="United States"/>
    <s v="New Rochelle"/>
    <x v="15"/>
    <n v="10801"/>
    <s v="East"/>
    <s v="OFF-BI-10001098"/>
    <x v="1"/>
    <s v="Binders"/>
    <s v="Acco D-Ring Binder w/DublLock"/>
    <n v="51.311999999999998"/>
    <n v="3"/>
    <n v="0.2"/>
    <n v="18.600599999999996"/>
  </r>
  <r>
    <n v="892"/>
    <x v="423"/>
    <x v="335"/>
    <d v="2017-06-27T00:00:00"/>
    <s v="First Class"/>
    <s v="TH-21550"/>
    <s v="Tracy Hopkins"/>
    <x v="2"/>
    <s v="United States"/>
    <s v="Detroit"/>
    <x v="12"/>
    <n v="48227"/>
    <s v="Central"/>
    <s v="OFF-PA-10001622"/>
    <x v="1"/>
    <s v="Paper"/>
    <s v="Ampad Poly Cover Wirebound Steno Book, 6&quot; x 9&quot; Assorted Colors, Gregg Ruled"/>
    <n v="4.54"/>
    <n v="1"/>
    <n v="0"/>
    <n v="2.0429999999999997"/>
  </r>
  <r>
    <n v="893"/>
    <x v="423"/>
    <x v="335"/>
    <d v="2017-06-27T00:00:00"/>
    <s v="First Class"/>
    <s v="TH-21550"/>
    <s v="Tracy Hopkins"/>
    <x v="2"/>
    <s v="United States"/>
    <s v="Detroit"/>
    <x v="12"/>
    <n v="48227"/>
    <s v="Central"/>
    <s v="OFF-AR-10003158"/>
    <x v="1"/>
    <s v="Art"/>
    <s v="Fluorescent Highlighters by Dixon"/>
    <n v="15.92"/>
    <n v="4"/>
    <n v="0"/>
    <n v="5.4127999999999989"/>
  </r>
  <r>
    <n v="894"/>
    <x v="423"/>
    <x v="335"/>
    <d v="2017-06-27T00:00:00"/>
    <s v="First Class"/>
    <s v="TH-21550"/>
    <s v="Tracy Hopkins"/>
    <x v="2"/>
    <s v="United States"/>
    <s v="Detroit"/>
    <x v="12"/>
    <n v="48227"/>
    <s v="Central"/>
    <s v="TEC-PH-10002660"/>
    <x v="2"/>
    <s v="Phones"/>
    <s v="Nortel Networks T7316 E Nt8 B27"/>
    <n v="543.91999999999996"/>
    <n v="8"/>
    <n v="0"/>
    <n v="135.98000000000002"/>
  </r>
  <r>
    <n v="895"/>
    <x v="424"/>
    <x v="338"/>
    <d v="2016-11-12T00:00:00"/>
    <s v="First Class"/>
    <s v="PC-18745"/>
    <s v="Pamela Coakley"/>
    <x v="1"/>
    <s v="United States"/>
    <s v="San Francisco"/>
    <x v="1"/>
    <n v="94122"/>
    <s v="West"/>
    <s v="OFF-ST-10002205"/>
    <x v="1"/>
    <s v="Storage"/>
    <s v="File Shuttle I and Handi-File"/>
    <n v="155.82000000000002"/>
    <n v="7"/>
    <n v="0"/>
    <n v="42.071400000000011"/>
  </r>
  <r>
    <n v="896"/>
    <x v="424"/>
    <x v="338"/>
    <d v="2016-11-12T00:00:00"/>
    <s v="First Class"/>
    <s v="PC-18745"/>
    <s v="Pamela Coakley"/>
    <x v="1"/>
    <s v="United States"/>
    <s v="San Francisco"/>
    <x v="1"/>
    <n v="94122"/>
    <s v="West"/>
    <s v="OFF-BI-10003364"/>
    <x v="1"/>
    <s v="Binders"/>
    <s v="Binding Machine Supplies"/>
    <n v="70.00800000000001"/>
    <n v="3"/>
    <n v="0.2"/>
    <n v="24.502800000000001"/>
  </r>
  <r>
    <n v="897"/>
    <x v="425"/>
    <x v="339"/>
    <d v="2016-10-06T00:00:00"/>
    <s v="Second Class"/>
    <s v="HL-15040"/>
    <s v="Hunter Lopez"/>
    <x v="0"/>
    <s v="United States"/>
    <s v="Houston"/>
    <x v="5"/>
    <n v="77095"/>
    <s v="Central"/>
    <s v="OFF-EN-10001099"/>
    <x v="1"/>
    <s v="Envelopes"/>
    <s v="Staple envelope"/>
    <n v="15.648"/>
    <n v="2"/>
    <n v="0.2"/>
    <n v="5.0855999999999986"/>
  </r>
  <r>
    <n v="898"/>
    <x v="426"/>
    <x v="340"/>
    <d v="2014-09-15T00:00:00"/>
    <s v="Standard Class"/>
    <s v="MS-17365"/>
    <s v="Maribeth Schnelling"/>
    <x v="0"/>
    <s v="United States"/>
    <s v="Detroit"/>
    <x v="12"/>
    <n v="48227"/>
    <s v="Central"/>
    <s v="OFF-LA-10003923"/>
    <x v="1"/>
    <s v="Labels"/>
    <s v="Alphabetical Labels for Top Tab Filing"/>
    <n v="103.60000000000001"/>
    <n v="7"/>
    <n v="0"/>
    <n v="51.800000000000004"/>
  </r>
  <r>
    <n v="899"/>
    <x v="427"/>
    <x v="341"/>
    <d v="2017-10-31T00:00:00"/>
    <s v="Second Class"/>
    <s v="GB-14530"/>
    <s v="George Bell"/>
    <x v="1"/>
    <s v="United States"/>
    <s v="Auburn"/>
    <x v="15"/>
    <n v="13021"/>
    <s v="East"/>
    <s v="OFF-PA-10002250"/>
    <x v="1"/>
    <s v="Paper"/>
    <s v="Things To Do Today Pad"/>
    <n v="46.96"/>
    <n v="8"/>
    <n v="0"/>
    <n v="22.540800000000001"/>
  </r>
  <r>
    <n v="900"/>
    <x v="428"/>
    <x v="342"/>
    <d v="2016-04-12T00:00:00"/>
    <s v="First Class"/>
    <s v="JR-16210"/>
    <s v="Justin Ritter"/>
    <x v="1"/>
    <s v="United States"/>
    <s v="Springfield"/>
    <x v="24"/>
    <n v="45503"/>
    <s v="East"/>
    <s v="OFF-BI-10004716"/>
    <x v="1"/>
    <s v="Binders"/>
    <s v="Wilson Jones Hanging Recycled Pressboard Data Binders"/>
    <n v="8.9040000000000017"/>
    <n v="2"/>
    <n v="0.7"/>
    <n v="-6.5296000000000003"/>
  </r>
  <r>
    <n v="901"/>
    <x v="429"/>
    <x v="343"/>
    <d v="2017-11-13T00:00:00"/>
    <s v="First Class"/>
    <s v="TD-20995"/>
    <s v="Tamara Dahlen"/>
    <x v="0"/>
    <s v="United States"/>
    <s v="Garland"/>
    <x v="5"/>
    <n v="75043"/>
    <s v="Central"/>
    <s v="OFF-LA-10001045"/>
    <x v="1"/>
    <s v="Labels"/>
    <s v="Permanent Self-Adhesive File Folder Labels for Typewriters by Universal"/>
    <n v="10.440000000000001"/>
    <n v="5"/>
    <n v="0.2"/>
    <n v="3.3929999999999989"/>
  </r>
  <r>
    <n v="902"/>
    <x v="429"/>
    <x v="343"/>
    <d v="2017-11-13T00:00:00"/>
    <s v="First Class"/>
    <s v="TD-20995"/>
    <s v="Tamara Dahlen"/>
    <x v="0"/>
    <s v="United States"/>
    <s v="Garland"/>
    <x v="5"/>
    <n v="75043"/>
    <s v="Central"/>
    <s v="OFF-BI-10001510"/>
    <x v="1"/>
    <s v="Binders"/>
    <s v="Deluxe Heavy-Duty Vinyl Round Ring Binder"/>
    <n v="18.335999999999999"/>
    <n v="4"/>
    <n v="0.8"/>
    <n v="-32.088000000000008"/>
  </r>
  <r>
    <n v="903"/>
    <x v="430"/>
    <x v="175"/>
    <d v="2017-09-17T00:00:00"/>
    <s v="First Class"/>
    <s v="DB-13060"/>
    <s v="Dave Brooks"/>
    <x v="0"/>
    <s v="United States"/>
    <s v="Chicago"/>
    <x v="10"/>
    <n v="60653"/>
    <s v="Central"/>
    <s v="TEC-PH-10004536"/>
    <x v="2"/>
    <s v="Phones"/>
    <s v="Avaya 5420 Digital phone"/>
    <n v="323.97600000000006"/>
    <n v="3"/>
    <n v="0.2"/>
    <n v="20.248499999999993"/>
  </r>
  <r>
    <n v="904"/>
    <x v="431"/>
    <x v="143"/>
    <d v="2016-04-12T00:00:00"/>
    <s v="Standard Class"/>
    <s v="LC-17140"/>
    <s v="Logan Currie"/>
    <x v="0"/>
    <s v="United States"/>
    <s v="Los Angeles"/>
    <x v="1"/>
    <n v="90032"/>
    <s v="West"/>
    <s v="OFF-PA-10002947"/>
    <x v="1"/>
    <s v="Paper"/>
    <s v="Xerox 1923"/>
    <n v="20.04"/>
    <n v="3"/>
    <n v="0"/>
    <n v="9.6191999999999993"/>
  </r>
  <r>
    <n v="905"/>
    <x v="431"/>
    <x v="143"/>
    <d v="2016-04-12T00:00:00"/>
    <s v="Standard Class"/>
    <s v="LC-17140"/>
    <s v="Logan Currie"/>
    <x v="0"/>
    <s v="United States"/>
    <s v="Los Angeles"/>
    <x v="1"/>
    <n v="90032"/>
    <s v="West"/>
    <s v="OFF-ST-10002583"/>
    <x v="1"/>
    <s v="Storage"/>
    <s v="Fellowes Neat Ideas Storage Cubes"/>
    <n v="64.959999999999994"/>
    <n v="2"/>
    <n v="0"/>
    <n v="2.598399999999998"/>
  </r>
  <r>
    <n v="906"/>
    <x v="431"/>
    <x v="143"/>
    <d v="2016-04-12T00:00:00"/>
    <s v="Standard Class"/>
    <s v="LC-17140"/>
    <s v="Logan Currie"/>
    <x v="0"/>
    <s v="United States"/>
    <s v="Los Angeles"/>
    <x v="1"/>
    <n v="90032"/>
    <s v="West"/>
    <s v="OFF-PA-10000019"/>
    <x v="1"/>
    <s v="Paper"/>
    <s v="Xerox 1931"/>
    <n v="12.96"/>
    <n v="2"/>
    <n v="0"/>
    <n v="6.2208000000000006"/>
  </r>
  <r>
    <n v="907"/>
    <x v="432"/>
    <x v="247"/>
    <d v="2018-01-03T00:00:00"/>
    <s v="Standard Class"/>
    <s v="PO-18865"/>
    <s v="Patrick O'Donnell"/>
    <x v="0"/>
    <s v="United States"/>
    <s v="New York City"/>
    <x v="15"/>
    <n v="10009"/>
    <s v="East"/>
    <s v="FUR-BO-10003441"/>
    <x v="0"/>
    <s v="Bookcases"/>
    <s v="Bush Westfield Collection Bookcases, Fully Assembled"/>
    <n v="323.13600000000002"/>
    <n v="4"/>
    <n v="0.2"/>
    <n v="12.117599999999968"/>
  </r>
  <r>
    <n v="908"/>
    <x v="432"/>
    <x v="247"/>
    <d v="2018-01-03T00:00:00"/>
    <s v="Standard Class"/>
    <s v="PO-18865"/>
    <s v="Patrick O'Donnell"/>
    <x v="0"/>
    <s v="United States"/>
    <s v="New York City"/>
    <x v="15"/>
    <n v="10009"/>
    <s v="East"/>
    <s v="TEC-PH-10004774"/>
    <x v="2"/>
    <s v="Phones"/>
    <s v="Gear Head AU3700S Headset"/>
    <n v="90.93"/>
    <n v="7"/>
    <n v="0"/>
    <n v="2.7278999999999964"/>
  </r>
  <r>
    <n v="909"/>
    <x v="432"/>
    <x v="247"/>
    <d v="2018-01-03T00:00:00"/>
    <s v="Standard Class"/>
    <s v="PO-18865"/>
    <s v="Patrick O'Donnell"/>
    <x v="0"/>
    <s v="United States"/>
    <s v="New York City"/>
    <x v="15"/>
    <n v="10009"/>
    <s v="East"/>
    <s v="OFF-BI-10003684"/>
    <x v="1"/>
    <s v="Binders"/>
    <s v="Wilson Jones Legal Size Ring Binders"/>
    <n v="52.775999999999996"/>
    <n v="3"/>
    <n v="0.2"/>
    <n v="19.791"/>
  </r>
  <r>
    <n v="910"/>
    <x v="433"/>
    <x v="264"/>
    <d v="2017-09-07T00:00:00"/>
    <s v="Standard Class"/>
    <s v="BE-11335"/>
    <s v="Bill Eplett"/>
    <x v="2"/>
    <s v="United States"/>
    <s v="Jackson"/>
    <x v="12"/>
    <n v="49201"/>
    <s v="Central"/>
    <s v="TEC-PH-10001494"/>
    <x v="2"/>
    <s v="Phones"/>
    <s v="Polycom CX600 IP Phone VoIP phone"/>
    <n v="1199.8"/>
    <n v="4"/>
    <n v="0"/>
    <n v="323.94600000000003"/>
  </r>
  <r>
    <n v="911"/>
    <x v="433"/>
    <x v="264"/>
    <d v="2017-09-07T00:00:00"/>
    <s v="Standard Class"/>
    <s v="BE-11335"/>
    <s v="Bill Eplett"/>
    <x v="2"/>
    <s v="United States"/>
    <s v="Jackson"/>
    <x v="12"/>
    <n v="49201"/>
    <s v="Central"/>
    <s v="TEC-AC-10004666"/>
    <x v="2"/>
    <s v="Accessories"/>
    <s v="Maxell iVDR EX 500GB Cartridge"/>
    <n v="1928.7800000000002"/>
    <n v="7"/>
    <n v="0"/>
    <n v="829.37540000000024"/>
  </r>
  <r>
    <n v="912"/>
    <x v="433"/>
    <x v="264"/>
    <d v="2017-09-07T00:00:00"/>
    <s v="Standard Class"/>
    <s v="BE-11335"/>
    <s v="Bill Eplett"/>
    <x v="2"/>
    <s v="United States"/>
    <s v="Jackson"/>
    <x v="12"/>
    <n v="49201"/>
    <s v="Central"/>
    <s v="OFF-ST-10003816"/>
    <x v="1"/>
    <s v="Storage"/>
    <s v="Fellowes High-Stak Drawer Files"/>
    <n v="352.38"/>
    <n v="2"/>
    <n v="0"/>
    <n v="81.047399999999982"/>
  </r>
  <r>
    <n v="913"/>
    <x v="434"/>
    <x v="70"/>
    <d v="2015-06-07T00:00:00"/>
    <s v="Standard Class"/>
    <s v="SC-20050"/>
    <s v="Sample Company A"/>
    <x v="2"/>
    <s v="United States"/>
    <s v="Norwich"/>
    <x v="29"/>
    <n v="6360"/>
    <s v="East"/>
    <s v="FUR-FU-10001935"/>
    <x v="0"/>
    <s v="Furnishings"/>
    <s v="3M Hangers With Command Adhesive"/>
    <n v="22.200000000000003"/>
    <n v="6"/>
    <n v="0"/>
    <n v="9.1020000000000021"/>
  </r>
  <r>
    <n v="914"/>
    <x v="435"/>
    <x v="344"/>
    <d v="2017-11-29T00:00:00"/>
    <s v="First Class"/>
    <s v="BM-11650"/>
    <s v="Brian Moss"/>
    <x v="1"/>
    <s v="United States"/>
    <s v="Milwaukee"/>
    <x v="6"/>
    <n v="53209"/>
    <s v="Central"/>
    <s v="FUR-FU-10004091"/>
    <x v="0"/>
    <s v="Furnishings"/>
    <s v="Howard Miller 13&quot; Diameter Goldtone Round Wall Clock"/>
    <n v="46.94"/>
    <n v="1"/>
    <n v="0"/>
    <n v="19.2454"/>
  </r>
  <r>
    <n v="915"/>
    <x v="435"/>
    <x v="344"/>
    <d v="2017-11-29T00:00:00"/>
    <s v="First Class"/>
    <s v="BM-11650"/>
    <s v="Brian Moss"/>
    <x v="1"/>
    <s v="United States"/>
    <s v="Milwaukee"/>
    <x v="6"/>
    <n v="53209"/>
    <s v="Central"/>
    <s v="TEC-AC-10001772"/>
    <x v="2"/>
    <s v="Accessories"/>
    <s v="Memorex Mini Travel Drive 16 GB USB 2.0 Flash Drive"/>
    <n v="143.73000000000002"/>
    <n v="9"/>
    <n v="0"/>
    <n v="56.054700000000011"/>
  </r>
  <r>
    <n v="916"/>
    <x v="436"/>
    <x v="345"/>
    <d v="2014-06-21T00:00:00"/>
    <s v="Standard Class"/>
    <s v="KL-16555"/>
    <s v="Kelly Lampkin"/>
    <x v="1"/>
    <s v="United States"/>
    <s v="San Antonio"/>
    <x v="5"/>
    <n v="78207"/>
    <s v="Central"/>
    <s v="FUR-TA-10001520"/>
    <x v="0"/>
    <s v="Tables"/>
    <s v="Lesro Sheffield Collection Coffee Table, End Table, Center Table, Corner Table"/>
    <n v="99.918000000000006"/>
    <n v="2"/>
    <n v="0.3"/>
    <n v="-18.556200000000018"/>
  </r>
  <r>
    <n v="917"/>
    <x v="436"/>
    <x v="345"/>
    <d v="2014-06-21T00:00:00"/>
    <s v="Standard Class"/>
    <s v="KL-16555"/>
    <s v="Kelly Lampkin"/>
    <x v="1"/>
    <s v="United States"/>
    <s v="San Antonio"/>
    <x v="5"/>
    <n v="78207"/>
    <s v="Central"/>
    <s v="FUR-CH-10003379"/>
    <x v="0"/>
    <s v="Chairs"/>
    <s v="Global Commerce Series High-Back Swivel/Tilt Chairs"/>
    <n v="797.94399999999996"/>
    <n v="4"/>
    <n v="0.3"/>
    <n v="-56.995999999999981"/>
  </r>
  <r>
    <n v="918"/>
    <x v="436"/>
    <x v="345"/>
    <d v="2014-06-21T00:00:00"/>
    <s v="Standard Class"/>
    <s v="KL-16555"/>
    <s v="Kelly Lampkin"/>
    <x v="1"/>
    <s v="United States"/>
    <s v="San Antonio"/>
    <x v="5"/>
    <n v="78207"/>
    <s v="Central"/>
    <s v="OFF-BI-10002706"/>
    <x v="1"/>
    <s v="Binders"/>
    <s v="Avery Premier Heavy-Duty Binder with Round Locking Rings"/>
    <n v="8.5679999999999978"/>
    <n v="3"/>
    <n v="0.8"/>
    <n v="-14.5656"/>
  </r>
  <r>
    <n v="919"/>
    <x v="437"/>
    <x v="346"/>
    <d v="2016-03-11T00:00:00"/>
    <s v="Standard Class"/>
    <s v="RW-19630"/>
    <s v="Rob Williams"/>
    <x v="1"/>
    <s v="United States"/>
    <s v="Dallas"/>
    <x v="5"/>
    <n v="75220"/>
    <s v="Central"/>
    <s v="OFF-EN-10000056"/>
    <x v="1"/>
    <s v="Envelopes"/>
    <s v="Cameo Buff Policy Envelopes"/>
    <n v="149.352"/>
    <n v="3"/>
    <n v="0.2"/>
    <n v="50.40629999999998"/>
  </r>
  <r>
    <n v="920"/>
    <x v="437"/>
    <x v="346"/>
    <d v="2016-03-11T00:00:00"/>
    <s v="Standard Class"/>
    <s v="RW-19630"/>
    <s v="Rob Williams"/>
    <x v="1"/>
    <s v="United States"/>
    <s v="Dallas"/>
    <x v="5"/>
    <n v="75220"/>
    <s v="Central"/>
    <s v="OFF-ST-10001558"/>
    <x v="1"/>
    <s v="Storage"/>
    <s v="Acco Perma 4000 Stacking Storage Drawers"/>
    <n v="12.991999999999999"/>
    <n v="1"/>
    <n v="0.2"/>
    <n v="-0.81199999999999983"/>
  </r>
  <r>
    <n v="921"/>
    <x v="438"/>
    <x v="29"/>
    <d v="2014-12-12T00:00:00"/>
    <s v="Standard Class"/>
    <s v="RC-19825"/>
    <s v="Roy Collins"/>
    <x v="0"/>
    <s v="United States"/>
    <s v="Alexandria"/>
    <x v="17"/>
    <n v="22304"/>
    <s v="South"/>
    <s v="OFF-ST-10002444"/>
    <x v="1"/>
    <s v="Storage"/>
    <s v="Recycled Eldon Regeneration Jumbo File"/>
    <n v="24.56"/>
    <n v="2"/>
    <n v="0"/>
    <n v="6.8767999999999994"/>
  </r>
  <r>
    <n v="922"/>
    <x v="439"/>
    <x v="347"/>
    <d v="2015-04-15T00:00:00"/>
    <s v="Standard Class"/>
    <s v="SE-20110"/>
    <s v="Sanjit Engle"/>
    <x v="0"/>
    <s v="United States"/>
    <s v="New York City"/>
    <x v="15"/>
    <n v="10009"/>
    <s v="East"/>
    <s v="TEC-AC-10002473"/>
    <x v="2"/>
    <s v="Accessories"/>
    <s v="Maxell 4.7GB DVD-R"/>
    <n v="85.14"/>
    <n v="3"/>
    <n v="0"/>
    <n v="34.907399999999996"/>
  </r>
  <r>
    <n v="923"/>
    <x v="439"/>
    <x v="347"/>
    <d v="2015-04-15T00:00:00"/>
    <s v="Standard Class"/>
    <s v="SE-20110"/>
    <s v="Sanjit Engle"/>
    <x v="0"/>
    <s v="United States"/>
    <s v="New York City"/>
    <x v="15"/>
    <n v="10009"/>
    <s v="East"/>
    <s v="TEC-PH-10004531"/>
    <x v="2"/>
    <s v="Phones"/>
    <s v="OtterBox Commuter Series Case - iPhone 5 &amp; 5s"/>
    <n v="21.99"/>
    <n v="1"/>
    <n v="0"/>
    <n v="10.555199999999999"/>
  </r>
  <r>
    <n v="924"/>
    <x v="439"/>
    <x v="347"/>
    <d v="2015-04-15T00:00:00"/>
    <s v="Standard Class"/>
    <s v="SE-20110"/>
    <s v="Sanjit Engle"/>
    <x v="0"/>
    <s v="United States"/>
    <s v="New York City"/>
    <x v="15"/>
    <n v="10009"/>
    <s v="East"/>
    <s v="OFF-AP-10004487"/>
    <x v="1"/>
    <s v="Appliances"/>
    <s v="Kensington 4 Outlet MasterPiece Compact Power Control Center"/>
    <n v="406.59999999999997"/>
    <n v="5"/>
    <n v="0"/>
    <n v="113.84799999999998"/>
  </r>
  <r>
    <n v="925"/>
    <x v="440"/>
    <x v="306"/>
    <d v="2016-09-20T00:00:00"/>
    <s v="Standard Class"/>
    <s v="AH-10075"/>
    <s v="Adam Hart"/>
    <x v="1"/>
    <s v="United States"/>
    <s v="New York City"/>
    <x v="15"/>
    <n v="10011"/>
    <s v="East"/>
    <s v="OFF-BI-10003650"/>
    <x v="1"/>
    <s v="Binders"/>
    <s v="GBC DocuBind 300 Electric Binding Machine"/>
    <n v="841.5680000000001"/>
    <n v="2"/>
    <n v="0.2"/>
    <n v="294.54879999999991"/>
  </r>
  <r>
    <n v="926"/>
    <x v="441"/>
    <x v="103"/>
    <d v="2014-09-16T00:00:00"/>
    <s v="First Class"/>
    <s v="JM-15535"/>
    <s v="Jessica Myrick"/>
    <x v="0"/>
    <s v="United States"/>
    <s v="Philadelphia"/>
    <x v="9"/>
    <n v="19143"/>
    <s v="East"/>
    <s v="OFF-PA-10003543"/>
    <x v="1"/>
    <s v="Paper"/>
    <s v="Xerox 1985"/>
    <n v="15.552000000000003"/>
    <n v="3"/>
    <n v="0.2"/>
    <n v="5.4432"/>
  </r>
  <r>
    <n v="927"/>
    <x v="441"/>
    <x v="103"/>
    <d v="2014-09-16T00:00:00"/>
    <s v="First Class"/>
    <s v="JM-15535"/>
    <s v="Jessica Myrick"/>
    <x v="0"/>
    <s v="United States"/>
    <s v="Philadelphia"/>
    <x v="9"/>
    <n v="19143"/>
    <s v="East"/>
    <s v="TEC-AC-10004353"/>
    <x v="2"/>
    <s v="Accessories"/>
    <s v="Hypercom P1300 Pinpad"/>
    <n v="252.00000000000003"/>
    <n v="5"/>
    <n v="0.2"/>
    <n v="53.550000000000004"/>
  </r>
  <r>
    <n v="928"/>
    <x v="442"/>
    <x v="348"/>
    <d v="2015-10-09T00:00:00"/>
    <s v="Standard Class"/>
    <s v="JJ-15760"/>
    <s v="Joel Jenkins"/>
    <x v="2"/>
    <s v="United States"/>
    <s v="Springfield"/>
    <x v="17"/>
    <n v="22153"/>
    <s v="South"/>
    <s v="OFF-AR-10000658"/>
    <x v="1"/>
    <s v="Art"/>
    <s v="Newell 324"/>
    <n v="46.2"/>
    <n v="4"/>
    <n v="0"/>
    <n v="12.936"/>
  </r>
  <r>
    <n v="929"/>
    <x v="442"/>
    <x v="348"/>
    <d v="2015-10-09T00:00:00"/>
    <s v="Standard Class"/>
    <s v="JJ-15760"/>
    <s v="Joel Jenkins"/>
    <x v="2"/>
    <s v="United States"/>
    <s v="Springfield"/>
    <x v="17"/>
    <n v="22153"/>
    <s v="South"/>
    <s v="OFF-AP-10000696"/>
    <x v="1"/>
    <s v="Appliances"/>
    <s v="Holmes Odor Grabber"/>
    <n v="28.84"/>
    <n v="2"/>
    <n v="0"/>
    <n v="9.517199999999999"/>
  </r>
  <r>
    <n v="930"/>
    <x v="443"/>
    <x v="349"/>
    <d v="2017-04-17T00:00:00"/>
    <s v="First Class"/>
    <s v="AB-10165"/>
    <s v="Alan Barnes"/>
    <x v="0"/>
    <s v="United States"/>
    <s v="Toledo"/>
    <x v="24"/>
    <n v="43615"/>
    <s v="East"/>
    <s v="OFF-AR-10003560"/>
    <x v="1"/>
    <s v="Art"/>
    <s v="Zebra Zazzle Fluorescent Highlighters"/>
    <n v="14.592000000000002"/>
    <n v="3"/>
    <n v="0.2"/>
    <n v="2.5535999999999985"/>
  </r>
  <r>
    <n v="931"/>
    <x v="443"/>
    <x v="349"/>
    <d v="2017-04-17T00:00:00"/>
    <s v="First Class"/>
    <s v="AB-10165"/>
    <s v="Alan Barnes"/>
    <x v="0"/>
    <s v="United States"/>
    <s v="Toledo"/>
    <x v="24"/>
    <n v="43615"/>
    <s v="East"/>
    <s v="OFF-AR-10001468"/>
    <x v="1"/>
    <s v="Art"/>
    <s v="Sanford Prismacolor Professional Thick Lead Art Pencils, 36-Color Set"/>
    <n v="89.855999999999995"/>
    <n v="3"/>
    <n v="0.2"/>
    <n v="21.340800000000002"/>
  </r>
  <r>
    <n v="932"/>
    <x v="443"/>
    <x v="349"/>
    <d v="2017-04-17T00:00:00"/>
    <s v="First Class"/>
    <s v="AB-10165"/>
    <s v="Alan Barnes"/>
    <x v="0"/>
    <s v="United States"/>
    <s v="Toledo"/>
    <x v="24"/>
    <n v="43615"/>
    <s v="East"/>
    <s v="OFF-PA-10004971"/>
    <x v="1"/>
    <s v="Paper"/>
    <s v="Xerox 196"/>
    <n v="13.872000000000002"/>
    <n v="3"/>
    <n v="0.2"/>
    <n v="5.0286000000000008"/>
  </r>
  <r>
    <n v="933"/>
    <x v="444"/>
    <x v="264"/>
    <d v="2017-09-06T00:00:00"/>
    <s v="Standard Class"/>
    <s v="RK-19300"/>
    <s v="Ralph Kennedy"/>
    <x v="0"/>
    <s v="United States"/>
    <s v="Philadelphia"/>
    <x v="9"/>
    <n v="19140"/>
    <s v="East"/>
    <s v="OFF-PA-10002195"/>
    <x v="1"/>
    <s v="Paper"/>
    <s v="RSVP Cards &amp; Envelopes, Blank White, 8-1/2&quot; X 11&quot;, 24 Cards/25 Envelopes/Set"/>
    <n v="12.192"/>
    <n v="3"/>
    <n v="0.2"/>
    <n v="4.1147999999999998"/>
  </r>
  <r>
    <n v="934"/>
    <x v="445"/>
    <x v="23"/>
    <d v="2016-06-24T00:00:00"/>
    <s v="Standard Class"/>
    <s v="CG-12040"/>
    <s v="Catherine Glotzbach"/>
    <x v="2"/>
    <s v="United States"/>
    <s v="Philadelphia"/>
    <x v="9"/>
    <n v="19120"/>
    <s v="East"/>
    <s v="OFF-PA-10001745"/>
    <x v="1"/>
    <s v="Paper"/>
    <s v="Wirebound Message Books, 2 7/8&quot; x 5&quot;, 3 Forms per Page"/>
    <n v="45.056000000000004"/>
    <n v="8"/>
    <n v="0.2"/>
    <n v="15.206399999999997"/>
  </r>
  <r>
    <n v="935"/>
    <x v="445"/>
    <x v="23"/>
    <d v="2016-06-24T00:00:00"/>
    <s v="Standard Class"/>
    <s v="CG-12040"/>
    <s v="Catherine Glotzbach"/>
    <x v="2"/>
    <s v="United States"/>
    <s v="Philadelphia"/>
    <x v="9"/>
    <n v="19120"/>
    <s v="East"/>
    <s v="OFF-BI-10004826"/>
    <x v="1"/>
    <s v="Binders"/>
    <s v="JM Magazine Binder"/>
    <n v="29.718000000000007"/>
    <n v="6"/>
    <n v="0.7"/>
    <n v="-21.793199999999992"/>
  </r>
  <r>
    <n v="936"/>
    <x v="445"/>
    <x v="23"/>
    <d v="2016-06-24T00:00:00"/>
    <s v="Standard Class"/>
    <s v="CG-12040"/>
    <s v="Catherine Glotzbach"/>
    <x v="2"/>
    <s v="United States"/>
    <s v="Philadelphia"/>
    <x v="9"/>
    <n v="19120"/>
    <s v="East"/>
    <s v="OFF-PA-10001870"/>
    <x v="1"/>
    <s v="Paper"/>
    <s v="Xerox 202"/>
    <n v="15.552000000000003"/>
    <n v="3"/>
    <n v="0.2"/>
    <n v="5.4432"/>
  </r>
  <r>
    <n v="937"/>
    <x v="445"/>
    <x v="23"/>
    <d v="2016-06-24T00:00:00"/>
    <s v="Standard Class"/>
    <s v="CG-12040"/>
    <s v="Catherine Glotzbach"/>
    <x v="2"/>
    <s v="United States"/>
    <s v="Philadelphia"/>
    <x v="9"/>
    <n v="19120"/>
    <s v="East"/>
    <s v="OFF-AP-10001058"/>
    <x v="1"/>
    <s v="Appliances"/>
    <s v="Sanyo 2.5 Cubic Foot Mid-Size Office Refrigerators"/>
    <n v="447.69600000000003"/>
    <n v="2"/>
    <n v="0.2"/>
    <n v="33.577199999999976"/>
  </r>
  <r>
    <n v="938"/>
    <x v="446"/>
    <x v="60"/>
    <d v="2017-11-06T00:00:00"/>
    <s v="First Class"/>
    <s v="RA-19885"/>
    <s v="Ruben Ausman"/>
    <x v="1"/>
    <s v="United States"/>
    <s v="Farmington"/>
    <x v="27"/>
    <n v="87401"/>
    <s v="West"/>
    <s v="TEC-AC-10003911"/>
    <x v="2"/>
    <s v="Accessories"/>
    <s v="NETGEAR AC1750 Dual Band Gigabit Smart WiFi Router"/>
    <n v="159.99"/>
    <n v="1"/>
    <n v="0"/>
    <n v="54.396599999999992"/>
  </r>
  <r>
    <n v="939"/>
    <x v="447"/>
    <x v="350"/>
    <d v="2015-12-17T00:00:00"/>
    <s v="Standard Class"/>
    <s v="RP-19270"/>
    <s v="Rachel Payne"/>
    <x v="1"/>
    <s v="United States"/>
    <s v="Riverside"/>
    <x v="1"/>
    <n v="92503"/>
    <s v="West"/>
    <s v="OFF-PA-10000289"/>
    <x v="1"/>
    <s v="Paper"/>
    <s v="Xerox 213"/>
    <n v="12.96"/>
    <n v="2"/>
    <n v="0"/>
    <n v="6.2208000000000006"/>
  </r>
  <r>
    <n v="940"/>
    <x v="447"/>
    <x v="350"/>
    <d v="2015-12-17T00:00:00"/>
    <s v="Standard Class"/>
    <s v="RP-19270"/>
    <s v="Rachel Payne"/>
    <x v="1"/>
    <s v="United States"/>
    <s v="Riverside"/>
    <x v="1"/>
    <n v="92503"/>
    <s v="West"/>
    <s v="OFF-AP-10003040"/>
    <x v="1"/>
    <s v="Appliances"/>
    <s v="Fellowes 8 Outlet Superior Workstation Surge Protector w/o Phone/Fax/Modem Protection"/>
    <n v="134.47999999999999"/>
    <n v="4"/>
    <n v="0"/>
    <n v="34.964799999999997"/>
  </r>
  <r>
    <n v="941"/>
    <x v="448"/>
    <x v="351"/>
    <d v="2016-06-20T00:00:00"/>
    <s v="First Class"/>
    <s v="KC-16255"/>
    <s v="Karen Carlisle"/>
    <x v="1"/>
    <s v="United States"/>
    <s v="San Francisco"/>
    <x v="1"/>
    <n v="94110"/>
    <s v="West"/>
    <s v="OFF-PA-10000350"/>
    <x v="1"/>
    <s v="Paper"/>
    <s v="Message Book, Standard Line &quot;While You Were Out&quot;, 5 1/2&quot; X 4&quot;, 200 Sets/Book"/>
    <n v="17.12"/>
    <n v="2"/>
    <n v="0"/>
    <n v="8.0464000000000002"/>
  </r>
  <r>
    <n v="942"/>
    <x v="449"/>
    <x v="180"/>
    <d v="2016-12-20T00:00:00"/>
    <s v="Standard Class"/>
    <s v="RW-19630"/>
    <s v="Rob Williams"/>
    <x v="1"/>
    <s v="United States"/>
    <s v="Torrance"/>
    <x v="1"/>
    <n v="90503"/>
    <s v="West"/>
    <s v="OFF-BI-10001759"/>
    <x v="1"/>
    <s v="Binders"/>
    <s v="Acco Pressboard Covers with Storage Hooks, 14 7/8&quot; x 11&quot;, Dark Blue"/>
    <n v="6.0960000000000001"/>
    <n v="2"/>
    <n v="0.2"/>
    <n v="2.2098"/>
  </r>
  <r>
    <n v="943"/>
    <x v="449"/>
    <x v="180"/>
    <d v="2016-12-20T00:00:00"/>
    <s v="Standard Class"/>
    <s v="RW-19630"/>
    <s v="Rob Williams"/>
    <x v="1"/>
    <s v="United States"/>
    <s v="Torrance"/>
    <x v="1"/>
    <n v="90503"/>
    <s v="West"/>
    <s v="FUR-TA-10000577"/>
    <x v="0"/>
    <s v="Tables"/>
    <s v="Bretford CR4500 Series Slim Rectangular Table"/>
    <n v="1114.2719999999999"/>
    <n v="4"/>
    <n v="0.2"/>
    <n v="41.785200000000032"/>
  </r>
  <r>
    <n v="944"/>
    <x v="450"/>
    <x v="352"/>
    <d v="2015-06-03T00:00:00"/>
    <s v="Standard Class"/>
    <s v="JL-15850"/>
    <s v="John Lucas"/>
    <x v="0"/>
    <s v="United States"/>
    <s v="Seattle"/>
    <x v="4"/>
    <n v="98105"/>
    <s v="West"/>
    <s v="OFF-PA-10004101"/>
    <x v="1"/>
    <s v="Paper"/>
    <s v="Xerox 1894"/>
    <n v="32.400000000000006"/>
    <n v="5"/>
    <n v="0"/>
    <n v="15.552000000000001"/>
  </r>
  <r>
    <n v="945"/>
    <x v="450"/>
    <x v="352"/>
    <d v="2015-06-03T00:00:00"/>
    <s v="Standard Class"/>
    <s v="JL-15850"/>
    <s v="John Lucas"/>
    <x v="0"/>
    <s v="United States"/>
    <s v="Seattle"/>
    <x v="4"/>
    <n v="98105"/>
    <s v="West"/>
    <s v="OFF-ST-10001496"/>
    <x v="1"/>
    <s v="Storage"/>
    <s v="Standard Rollaway File with Lock"/>
    <n v="540.56999999999994"/>
    <n v="3"/>
    <n v="0"/>
    <n v="140.54820000000001"/>
  </r>
  <r>
    <n v="946"/>
    <x v="450"/>
    <x v="352"/>
    <d v="2015-06-03T00:00:00"/>
    <s v="Standard Class"/>
    <s v="JL-15850"/>
    <s v="John Lucas"/>
    <x v="0"/>
    <s v="United States"/>
    <s v="Seattle"/>
    <x v="4"/>
    <n v="98105"/>
    <s v="West"/>
    <s v="OFF-BI-10002931"/>
    <x v="1"/>
    <s v="Binders"/>
    <s v="Avery Trapezoid Extra Heavy Duty 4&quot; Binders"/>
    <n v="167.76"/>
    <n v="5"/>
    <n v="0.2"/>
    <n v="62.91"/>
  </r>
  <r>
    <n v="947"/>
    <x v="451"/>
    <x v="353"/>
    <d v="2015-07-28T00:00:00"/>
    <s v="First Class"/>
    <s v="CA-12775"/>
    <s v="Cynthia Arntzen"/>
    <x v="0"/>
    <s v="United States"/>
    <s v="Mesa"/>
    <x v="16"/>
    <n v="85204"/>
    <s v="West"/>
    <s v="FUR-TA-10002356"/>
    <x v="0"/>
    <s v="Tables"/>
    <s v="Bevis Boat-Shaped Conference Table"/>
    <n v="393.16500000000002"/>
    <n v="3"/>
    <n v="0.5"/>
    <n v="-204.44580000000005"/>
  </r>
  <r>
    <n v="948"/>
    <x v="452"/>
    <x v="354"/>
    <d v="2017-12-02T00:00:00"/>
    <s v="Standard Class"/>
    <s v="RB-19795"/>
    <s v="Ross Baird"/>
    <x v="2"/>
    <s v="United States"/>
    <s v="Philadelphia"/>
    <x v="9"/>
    <n v="19120"/>
    <s v="East"/>
    <s v="FUR-FU-10003601"/>
    <x v="0"/>
    <s v="Furnishings"/>
    <s v="Deflect-o RollaMat Studded, Beveled Mat for Medium Pile Carpeting"/>
    <n v="516.48800000000006"/>
    <n v="7"/>
    <n v="0.2"/>
    <n v="-12.912200000000027"/>
  </r>
  <r>
    <n v="949"/>
    <x v="452"/>
    <x v="354"/>
    <d v="2017-12-02T00:00:00"/>
    <s v="Standard Class"/>
    <s v="RB-19795"/>
    <s v="Ross Baird"/>
    <x v="2"/>
    <s v="United States"/>
    <s v="Philadelphia"/>
    <x v="9"/>
    <n v="19120"/>
    <s v="East"/>
    <s v="FUR-FU-10000576"/>
    <x v="0"/>
    <s v="Furnishings"/>
    <s v="Luxo Professional Fluorescent Magnifier Lamp with Clamp-Mount Base"/>
    <n v="1007.2320000000001"/>
    <n v="6"/>
    <n v="0.2"/>
    <n v="75.542400000000015"/>
  </r>
  <r>
    <n v="950"/>
    <x v="452"/>
    <x v="354"/>
    <d v="2017-12-02T00:00:00"/>
    <s v="Standard Class"/>
    <s v="RB-19795"/>
    <s v="Ross Baird"/>
    <x v="2"/>
    <s v="United States"/>
    <s v="Philadelphia"/>
    <x v="9"/>
    <n v="19120"/>
    <s v="East"/>
    <s v="FUR-TA-10004154"/>
    <x v="0"/>
    <s v="Tables"/>
    <s v="Riverside Furniture Oval Coffee Table, Oval End Table, End Table with Drawer"/>
    <n v="2065.3200000000002"/>
    <n v="12"/>
    <n v="0.4"/>
    <n v="-619.59600000000012"/>
  </r>
  <r>
    <n v="951"/>
    <x v="452"/>
    <x v="354"/>
    <d v="2017-12-02T00:00:00"/>
    <s v="Standard Class"/>
    <s v="RB-19795"/>
    <s v="Ross Baird"/>
    <x v="2"/>
    <s v="United States"/>
    <s v="Philadelphia"/>
    <x v="9"/>
    <n v="19120"/>
    <s v="East"/>
    <s v="OFF-PA-10000788"/>
    <x v="1"/>
    <s v="Paper"/>
    <s v="Xerox 210"/>
    <n v="15.552000000000003"/>
    <n v="3"/>
    <n v="0.2"/>
    <n v="5.4432"/>
  </r>
  <r>
    <n v="952"/>
    <x v="452"/>
    <x v="354"/>
    <d v="2017-12-02T00:00:00"/>
    <s v="Standard Class"/>
    <s v="RB-19795"/>
    <s v="Ross Baird"/>
    <x v="2"/>
    <s v="United States"/>
    <s v="Philadelphia"/>
    <x v="9"/>
    <n v="19120"/>
    <s v="East"/>
    <s v="OFF-PA-10002479"/>
    <x v="1"/>
    <s v="Paper"/>
    <s v="Xerox 4200 Series MultiUse Premium Copy Paper (20Lb. and 84 Bright)"/>
    <n v="25.344000000000001"/>
    <n v="6"/>
    <n v="0.2"/>
    <n v="7.92"/>
  </r>
  <r>
    <n v="953"/>
    <x v="453"/>
    <x v="355"/>
    <d v="2017-04-07T00:00:00"/>
    <s v="Standard Class"/>
    <s v="KH-16360"/>
    <s v="Katherine Hughes"/>
    <x v="0"/>
    <s v="United States"/>
    <s v="Philadelphia"/>
    <x v="9"/>
    <n v="19143"/>
    <s v="East"/>
    <s v="FUR-FU-10001940"/>
    <x v="0"/>
    <s v="Furnishings"/>
    <s v="Staple-based wall hangings"/>
    <n v="25.472000000000001"/>
    <n v="4"/>
    <n v="0.2"/>
    <n v="7.6416000000000022"/>
  </r>
  <r>
    <n v="954"/>
    <x v="454"/>
    <x v="116"/>
    <d v="2018-01-01T00:00:00"/>
    <s v="Standard Class"/>
    <s v="GH-14665"/>
    <s v="Greg Hansen"/>
    <x v="0"/>
    <s v="United States"/>
    <s v="Round Rock"/>
    <x v="5"/>
    <n v="78664"/>
    <s v="Central"/>
    <s v="OFF-AR-10001958"/>
    <x v="1"/>
    <s v="Art"/>
    <s v="Stanley Bostitch Contemporary Electric Pencil Sharpeners"/>
    <n v="27.168000000000003"/>
    <n v="2"/>
    <n v="0.2"/>
    <n v="2.7168000000000001"/>
  </r>
  <r>
    <n v="955"/>
    <x v="454"/>
    <x v="116"/>
    <d v="2018-01-01T00:00:00"/>
    <s v="Standard Class"/>
    <s v="GH-14665"/>
    <s v="Greg Hansen"/>
    <x v="0"/>
    <s v="United States"/>
    <s v="Round Rock"/>
    <x v="5"/>
    <n v="78664"/>
    <s v="Central"/>
    <s v="FUR-BO-10004709"/>
    <x v="0"/>
    <s v="Bookcases"/>
    <s v="Bush Westfield Collection Bookcases, Medium Cherry Finish"/>
    <n v="78.852799999999988"/>
    <n v="2"/>
    <n v="0.32"/>
    <n v="-11.595999999999997"/>
  </r>
  <r>
    <n v="956"/>
    <x v="455"/>
    <x v="329"/>
    <d v="2017-12-04T00:00:00"/>
    <s v="Standard Class"/>
    <s v="SW-20275"/>
    <s v="Scott Williamson"/>
    <x v="0"/>
    <s v="United States"/>
    <s v="Jackson"/>
    <x v="35"/>
    <n v="39212"/>
    <s v="South"/>
    <s v="OFF-ST-10000604"/>
    <x v="1"/>
    <s v="Storage"/>
    <s v="Home/Office Personal File Carts"/>
    <n v="173.79999999999998"/>
    <n v="5"/>
    <n v="0"/>
    <n v="43.449999999999989"/>
  </r>
  <r>
    <n v="957"/>
    <x v="456"/>
    <x v="356"/>
    <d v="2017-05-18T00:00:00"/>
    <s v="Second Class"/>
    <s v="JA-15970"/>
    <s v="Joseph Airdo"/>
    <x v="0"/>
    <s v="United States"/>
    <s v="Phoenix"/>
    <x v="16"/>
    <n v="85023"/>
    <s v="West"/>
    <s v="TEC-PH-10002923"/>
    <x v="2"/>
    <s v="Phones"/>
    <s v="Logitech B530 USB Headset - headset - Full size, Binaural"/>
    <n v="29.592000000000002"/>
    <n v="1"/>
    <n v="0.2"/>
    <n v="2.5893000000000006"/>
  </r>
  <r>
    <n v="958"/>
    <x v="456"/>
    <x v="356"/>
    <d v="2017-05-18T00:00:00"/>
    <s v="Second Class"/>
    <s v="JA-15970"/>
    <s v="Joseph Airdo"/>
    <x v="0"/>
    <s v="United States"/>
    <s v="Phoenix"/>
    <x v="16"/>
    <n v="85023"/>
    <s v="West"/>
    <s v="OFF-BI-10004465"/>
    <x v="1"/>
    <s v="Binders"/>
    <s v="Avery Durable Slant Ring Binders"/>
    <n v="4.7520000000000007"/>
    <n v="2"/>
    <n v="0.7"/>
    <n v="-3.1679999999999993"/>
  </r>
  <r>
    <n v="959"/>
    <x v="456"/>
    <x v="356"/>
    <d v="2017-05-18T00:00:00"/>
    <s v="Second Class"/>
    <s v="JA-15970"/>
    <s v="Joseph Airdo"/>
    <x v="0"/>
    <s v="United States"/>
    <s v="Phoenix"/>
    <x v="16"/>
    <n v="85023"/>
    <s v="West"/>
    <s v="OFF-PA-10002333"/>
    <x v="1"/>
    <s v="Paper"/>
    <s v="Universal Ultra Bright White Copier/Laser Paper, 8 1/2&quot; x 11&quot;, Ream"/>
    <n v="15.552000000000003"/>
    <n v="3"/>
    <n v="0.2"/>
    <n v="5.6375999999999999"/>
  </r>
  <r>
    <n v="960"/>
    <x v="457"/>
    <x v="357"/>
    <d v="2015-09-22T00:00:00"/>
    <s v="Same Day"/>
    <s v="DL-12925"/>
    <s v="Daniel Lacy"/>
    <x v="0"/>
    <s v="United States"/>
    <s v="Oceanside"/>
    <x v="1"/>
    <n v="92054"/>
    <s v="West"/>
    <s v="FUR-FU-10004188"/>
    <x v="0"/>
    <s v="Furnishings"/>
    <s v="Luxo Professional Combination Clamp-On Lamps"/>
    <n v="204.6"/>
    <n v="2"/>
    <n v="0"/>
    <n v="53.195999999999998"/>
  </r>
  <r>
    <n v="961"/>
    <x v="458"/>
    <x v="237"/>
    <d v="2017-11-19T00:00:00"/>
    <s v="Standard Class"/>
    <s v="LW-16990"/>
    <s v="Lindsay Williams"/>
    <x v="1"/>
    <s v="United States"/>
    <s v="San Francisco"/>
    <x v="1"/>
    <n v="94110"/>
    <s v="West"/>
    <s v="FUR-CH-10002965"/>
    <x v="0"/>
    <s v="Chairs"/>
    <s v="Global Leather Highback Executive Chair with Pneumatic Height Adjustment, Black"/>
    <n v="321.56799999999998"/>
    <n v="2"/>
    <n v="0.2"/>
    <n v="28.137200000000007"/>
  </r>
  <r>
    <n v="962"/>
    <x v="459"/>
    <x v="154"/>
    <d v="2015-12-01T00:00:00"/>
    <s v="Standard Class"/>
    <s v="TB-21190"/>
    <s v="Thomas Brumley"/>
    <x v="2"/>
    <s v="United States"/>
    <s v="Fayetteville"/>
    <x v="36"/>
    <n v="72701"/>
    <s v="South"/>
    <s v="OFF-BI-10000145"/>
    <x v="1"/>
    <s v="Binders"/>
    <s v="Zipper Ring Binder Pockets"/>
    <n v="6.24"/>
    <n v="2"/>
    <n v="0"/>
    <n v="3.0575999999999999"/>
  </r>
  <r>
    <n v="963"/>
    <x v="460"/>
    <x v="142"/>
    <d v="2016-09-04T00:00:00"/>
    <s v="First Class"/>
    <s v="CV-12805"/>
    <s v="Cynthia Voltz"/>
    <x v="1"/>
    <s v="United States"/>
    <s v="San Francisco"/>
    <x v="1"/>
    <n v="94110"/>
    <s v="West"/>
    <s v="OFF-EN-10001335"/>
    <x v="1"/>
    <s v="Envelopes"/>
    <s v="White Business Envelopes with Contemporary Seam, Recycled White Business Envelopes"/>
    <n v="21.88"/>
    <n v="2"/>
    <n v="0"/>
    <n v="10.94"/>
  </r>
  <r>
    <n v="964"/>
    <x v="461"/>
    <x v="358"/>
    <d v="2014-09-24T00:00:00"/>
    <s v="Second Class"/>
    <s v="MS-17365"/>
    <s v="Maribeth Schnelling"/>
    <x v="0"/>
    <s v="United States"/>
    <s v="Boca Raton"/>
    <x v="2"/>
    <n v="33433"/>
    <s v="South"/>
    <s v="OFF-LA-10001613"/>
    <x v="1"/>
    <s v="Labels"/>
    <s v="Avery File Folder Labels"/>
    <n v="4.6079999999999997"/>
    <n v="2"/>
    <n v="0.2"/>
    <n v="1.6704000000000001"/>
  </r>
  <r>
    <n v="965"/>
    <x v="462"/>
    <x v="359"/>
    <d v="2017-04-11T00:00:00"/>
    <s v="First Class"/>
    <s v="BS-11800"/>
    <s v="Bryan Spruell"/>
    <x v="2"/>
    <s v="United States"/>
    <s v="New York City"/>
    <x v="15"/>
    <n v="10011"/>
    <s v="East"/>
    <s v="OFF-LA-10004055"/>
    <x v="1"/>
    <s v="Labels"/>
    <s v="Color-Coded Legal Exhibit Labels"/>
    <n v="9.82"/>
    <n v="2"/>
    <n v="0"/>
    <n v="4.8117999999999999"/>
  </r>
  <r>
    <n v="966"/>
    <x v="462"/>
    <x v="359"/>
    <d v="2017-04-11T00:00:00"/>
    <s v="First Class"/>
    <s v="BS-11800"/>
    <s v="Bryan Spruell"/>
    <x v="2"/>
    <s v="United States"/>
    <s v="New York City"/>
    <x v="15"/>
    <n v="10011"/>
    <s v="East"/>
    <s v="OFF-AR-10004344"/>
    <x v="1"/>
    <s v="Art"/>
    <s v="Bulldog Vacuum Base Pencil Sharpener"/>
    <n v="35.97"/>
    <n v="3"/>
    <n v="0"/>
    <n v="9.7118999999999982"/>
  </r>
  <r>
    <n v="967"/>
    <x v="462"/>
    <x v="359"/>
    <d v="2017-04-11T00:00:00"/>
    <s v="First Class"/>
    <s v="BS-11800"/>
    <s v="Bryan Spruell"/>
    <x v="2"/>
    <s v="United States"/>
    <s v="New York City"/>
    <x v="15"/>
    <n v="10011"/>
    <s v="East"/>
    <s v="OFF-PA-10004621"/>
    <x v="1"/>
    <s v="Paper"/>
    <s v="Xerox 212"/>
    <n v="12.96"/>
    <n v="2"/>
    <n v="0"/>
    <n v="6.2208000000000006"/>
  </r>
  <r>
    <n v="968"/>
    <x v="462"/>
    <x v="359"/>
    <d v="2017-04-11T00:00:00"/>
    <s v="First Class"/>
    <s v="BS-11800"/>
    <s v="Bryan Spruell"/>
    <x v="2"/>
    <s v="United States"/>
    <s v="New York City"/>
    <x v="15"/>
    <n v="10011"/>
    <s v="East"/>
    <s v="OFF-PA-10001281"/>
    <x v="1"/>
    <s v="Paper"/>
    <s v="Computer Printout Paper with Letter-Trim Fine Perforations"/>
    <n v="191.6"/>
    <n v="4"/>
    <n v="0"/>
    <n v="91.967999999999989"/>
  </r>
  <r>
    <n v="969"/>
    <x v="462"/>
    <x v="359"/>
    <d v="2017-04-11T00:00:00"/>
    <s v="First Class"/>
    <s v="BS-11800"/>
    <s v="Bryan Spruell"/>
    <x v="2"/>
    <s v="United States"/>
    <s v="New York City"/>
    <x v="15"/>
    <n v="10011"/>
    <s v="East"/>
    <s v="OFF-LA-10001613"/>
    <x v="1"/>
    <s v="Labels"/>
    <s v="Avery File Folder Labels"/>
    <n v="8.64"/>
    <n v="3"/>
    <n v="0"/>
    <n v="4.2336"/>
  </r>
  <r>
    <n v="970"/>
    <x v="462"/>
    <x v="359"/>
    <d v="2017-04-11T00:00:00"/>
    <s v="First Class"/>
    <s v="BS-11800"/>
    <s v="Bryan Spruell"/>
    <x v="2"/>
    <s v="United States"/>
    <s v="New York City"/>
    <x v="15"/>
    <n v="10011"/>
    <s v="East"/>
    <s v="OFF-ST-10001097"/>
    <x v="1"/>
    <s v="Storage"/>
    <s v="Office Impressions Heavy Duty Welded Shelving &amp; Multimedia Storage Drawers"/>
    <n v="501.81000000000006"/>
    <n v="3"/>
    <n v="0"/>
    <n v="0"/>
  </r>
  <r>
    <n v="971"/>
    <x v="463"/>
    <x v="360"/>
    <d v="2014-01-18T00:00:00"/>
    <s v="Second Class"/>
    <s v="DL-13315"/>
    <s v="Delfina Latchford"/>
    <x v="0"/>
    <s v="United States"/>
    <s v="Philadelphia"/>
    <x v="9"/>
    <n v="19134"/>
    <s v="East"/>
    <s v="FUR-FU-10001095"/>
    <x v="0"/>
    <s v="Furnishings"/>
    <s v="DAX Black Cherry Wood-Tone Poster Frame"/>
    <n v="127.10400000000001"/>
    <n v="6"/>
    <n v="0.2"/>
    <n v="28.598399999999998"/>
  </r>
  <r>
    <n v="972"/>
    <x v="463"/>
    <x v="360"/>
    <d v="2014-01-18T00:00:00"/>
    <s v="Second Class"/>
    <s v="DL-13315"/>
    <s v="Delfina Latchford"/>
    <x v="0"/>
    <s v="United States"/>
    <s v="Philadelphia"/>
    <x v="9"/>
    <n v="19134"/>
    <s v="East"/>
    <s v="TEC-PH-10004614"/>
    <x v="2"/>
    <s v="Phones"/>
    <s v="AT&amp;T 841000 Phone"/>
    <n v="124.19999999999999"/>
    <n v="3"/>
    <n v="0.4"/>
    <n v="-31.050000000000011"/>
  </r>
  <r>
    <n v="973"/>
    <x v="463"/>
    <x v="360"/>
    <d v="2014-01-18T00:00:00"/>
    <s v="Second Class"/>
    <s v="DL-13315"/>
    <s v="Delfina Latchford"/>
    <x v="0"/>
    <s v="United States"/>
    <s v="Philadelphia"/>
    <x v="9"/>
    <n v="19134"/>
    <s v="East"/>
    <s v="OFF-BI-10001575"/>
    <x v="1"/>
    <s v="Binders"/>
    <s v="GBC Linen Binding Covers"/>
    <n v="18.588000000000005"/>
    <n v="2"/>
    <n v="0.7"/>
    <n v="-13.6312"/>
  </r>
  <r>
    <n v="974"/>
    <x v="463"/>
    <x v="360"/>
    <d v="2014-01-18T00:00:00"/>
    <s v="Second Class"/>
    <s v="DL-13315"/>
    <s v="Delfina Latchford"/>
    <x v="0"/>
    <s v="United States"/>
    <s v="Philadelphia"/>
    <x v="9"/>
    <n v="19134"/>
    <s v="East"/>
    <s v="OFF-LA-10001074"/>
    <x v="1"/>
    <s v="Labels"/>
    <s v="Round Specialty Laser Printer Labels"/>
    <n v="30.072000000000003"/>
    <n v="3"/>
    <n v="0.2"/>
    <n v="10.149299999999997"/>
  </r>
  <r>
    <n v="975"/>
    <x v="464"/>
    <x v="361"/>
    <d v="2017-10-08T00:00:00"/>
    <s v="Second Class"/>
    <s v="PO-19195"/>
    <s v="Phillina Ober"/>
    <x v="2"/>
    <s v="United States"/>
    <s v="New York City"/>
    <x v="15"/>
    <n v="10011"/>
    <s v="East"/>
    <s v="TEC-PH-10003555"/>
    <x v="2"/>
    <s v="Phones"/>
    <s v="Motorola HK250 Universal Bluetooth Headset"/>
    <n v="160.92999999999998"/>
    <n v="7"/>
    <n v="0"/>
    <n v="3.2186000000000092"/>
  </r>
  <r>
    <n v="976"/>
    <x v="464"/>
    <x v="361"/>
    <d v="2017-10-08T00:00:00"/>
    <s v="Second Class"/>
    <s v="PO-19195"/>
    <s v="Phillina Ober"/>
    <x v="2"/>
    <s v="United States"/>
    <s v="New York City"/>
    <x v="15"/>
    <n v="10011"/>
    <s v="East"/>
    <s v="OFF-BI-10004492"/>
    <x v="1"/>
    <s v="Binders"/>
    <s v="Tuf-Vin Binders"/>
    <n v="75.792000000000002"/>
    <n v="3"/>
    <n v="0.2"/>
    <n v="25.579799999999992"/>
  </r>
  <r>
    <n v="977"/>
    <x v="465"/>
    <x v="362"/>
    <d v="2017-07-15T00:00:00"/>
    <s v="Standard Class"/>
    <s v="TD-20995"/>
    <s v="Tamara Dahlen"/>
    <x v="0"/>
    <s v="United States"/>
    <s v="Portland"/>
    <x v="21"/>
    <n v="97206"/>
    <s v="West"/>
    <s v="OFF-BI-10002012"/>
    <x v="1"/>
    <s v="Binders"/>
    <s v="Wilson Jones Easy Flow II Sheet Lifters"/>
    <n v="1.0800000000000003"/>
    <n v="2"/>
    <n v="0.7"/>
    <n v="-0.79200000000000004"/>
  </r>
  <r>
    <n v="978"/>
    <x v="466"/>
    <x v="363"/>
    <d v="2017-01-10T00:00:00"/>
    <s v="First Class"/>
    <s v="BW-11110"/>
    <s v="Bart Watters"/>
    <x v="1"/>
    <s v="United States"/>
    <s v="Detroit"/>
    <x v="12"/>
    <n v="48205"/>
    <s v="Central"/>
    <s v="TEC-MA-10000822"/>
    <x v="2"/>
    <s v="Machines"/>
    <s v="Lexmark MX611dhe Monochrome Laser Printer"/>
    <n v="3059.982"/>
    <n v="2"/>
    <n v="0.1"/>
    <n v="679.99599999999964"/>
  </r>
  <r>
    <n v="979"/>
    <x v="467"/>
    <x v="198"/>
    <d v="2016-05-31T00:00:00"/>
    <s v="First Class"/>
    <s v="RW-19690"/>
    <s v="Robert Waldorf"/>
    <x v="0"/>
    <s v="United States"/>
    <s v="Wilmington"/>
    <x v="3"/>
    <n v="28403"/>
    <s v="South"/>
    <s v="OFF-BI-10000848"/>
    <x v="1"/>
    <s v="Binders"/>
    <s v="Angle-D Ring Binders"/>
    <n v="3.2820000000000005"/>
    <n v="2"/>
    <n v="0.7"/>
    <n v="-2.6256000000000004"/>
  </r>
  <r>
    <n v="980"/>
    <x v="468"/>
    <x v="364"/>
    <d v="2015-12-12T00:00:00"/>
    <s v="First Class"/>
    <s v="KB-16600"/>
    <s v="Ken Brennan"/>
    <x v="1"/>
    <s v="United States"/>
    <s v="Columbus"/>
    <x v="14"/>
    <n v="47201"/>
    <s v="Central"/>
    <s v="OFF-PA-10004156"/>
    <x v="1"/>
    <s v="Paper"/>
    <s v="Xerox 188"/>
    <n v="34.019999999999996"/>
    <n v="3"/>
    <n v="0"/>
    <n v="16.669799999999999"/>
  </r>
  <r>
    <n v="981"/>
    <x v="469"/>
    <x v="339"/>
    <d v="2016-10-08T00:00:00"/>
    <s v="Standard Class"/>
    <s v="EB-13870"/>
    <s v="Emily Burns"/>
    <x v="0"/>
    <s v="United States"/>
    <s v="New York City"/>
    <x v="15"/>
    <n v="10035"/>
    <s v="East"/>
    <s v="FUR-CH-10003199"/>
    <x v="0"/>
    <s v="Chairs"/>
    <s v="Office Star - Contemporary Task Swivel Chair"/>
    <n v="599.29200000000003"/>
    <n v="6"/>
    <n v="0.1"/>
    <n v="93.223199999999977"/>
  </r>
  <r>
    <n v="982"/>
    <x v="470"/>
    <x v="7"/>
    <d v="2014-11-14T00:00:00"/>
    <s v="Second Class"/>
    <s v="TZ-21580"/>
    <s v="Tracy Zic"/>
    <x v="0"/>
    <s v="United States"/>
    <s v="Louisville"/>
    <x v="22"/>
    <n v="80027"/>
    <s v="West"/>
    <s v="OFF-AR-10000034"/>
    <x v="1"/>
    <s v="Art"/>
    <s v="BIC Brite Liner Grip Highlighters, Assorted, 5/Pack"/>
    <n v="3.3920000000000003"/>
    <n v="1"/>
    <n v="0.2"/>
    <n v="0.80559999999999987"/>
  </r>
  <r>
    <n v="983"/>
    <x v="470"/>
    <x v="7"/>
    <d v="2014-11-14T00:00:00"/>
    <s v="Second Class"/>
    <s v="TZ-21580"/>
    <s v="Tracy Zic"/>
    <x v="0"/>
    <s v="United States"/>
    <s v="Louisville"/>
    <x v="22"/>
    <n v="80027"/>
    <s v="West"/>
    <s v="TEC-PH-10000560"/>
    <x v="2"/>
    <s v="Phones"/>
    <s v="Samsung Galaxy S III - 16GB - pebble blue (T-Mobile)"/>
    <n v="559.98400000000004"/>
    <n v="2"/>
    <n v="0.2"/>
    <n v="55.998400000000032"/>
  </r>
  <r>
    <n v="984"/>
    <x v="470"/>
    <x v="7"/>
    <d v="2014-11-14T00:00:00"/>
    <s v="Second Class"/>
    <s v="TZ-21580"/>
    <s v="Tracy Zic"/>
    <x v="0"/>
    <s v="United States"/>
    <s v="Louisville"/>
    <x v="22"/>
    <n v="80027"/>
    <s v="West"/>
    <s v="FUR-CH-10000665"/>
    <x v="0"/>
    <s v="Chairs"/>
    <s v="Global Airflow Leather Mesh Back Chair, Black"/>
    <n v="603.91999999999996"/>
    <n v="5"/>
    <n v="0.2"/>
    <n v="75.489999999999924"/>
  </r>
  <r>
    <n v="985"/>
    <x v="471"/>
    <x v="365"/>
    <d v="2017-10-05T00:00:00"/>
    <s v="Standard Class"/>
    <s v="AS-10630"/>
    <s v="Ann Steele"/>
    <x v="2"/>
    <s v="United States"/>
    <s v="Pasadena"/>
    <x v="5"/>
    <n v="77506"/>
    <s v="Central"/>
    <s v="OFF-LA-10001569"/>
    <x v="1"/>
    <s v="Labels"/>
    <s v="Avery 499"/>
    <n v="7.9680000000000009"/>
    <n v="2"/>
    <n v="0.2"/>
    <n v="2.5895999999999999"/>
  </r>
  <r>
    <n v="986"/>
    <x v="471"/>
    <x v="365"/>
    <d v="2017-10-05T00:00:00"/>
    <s v="Standard Class"/>
    <s v="AS-10630"/>
    <s v="Ann Steele"/>
    <x v="2"/>
    <s v="United States"/>
    <s v="Pasadena"/>
    <x v="5"/>
    <n v="77506"/>
    <s v="Central"/>
    <s v="OFF-EN-10000461"/>
    <x v="1"/>
    <s v="Envelopes"/>
    <s v="#10- 4 1/8&quot; x 9 1/2&quot; Recycled Envelopes"/>
    <n v="27.968000000000004"/>
    <n v="4"/>
    <n v="0.2"/>
    <n v="9.4391999999999996"/>
  </r>
  <r>
    <n v="987"/>
    <x v="471"/>
    <x v="365"/>
    <d v="2017-10-05T00:00:00"/>
    <s v="Standard Class"/>
    <s v="AS-10630"/>
    <s v="Ann Steele"/>
    <x v="2"/>
    <s v="United States"/>
    <s v="Pasadena"/>
    <x v="5"/>
    <n v="77506"/>
    <s v="Central"/>
    <s v="TEC-MA-10003066"/>
    <x v="2"/>
    <s v="Machines"/>
    <s v="Wasp CCD Handheld Bar Code Reader"/>
    <n v="336.51"/>
    <n v="3"/>
    <n v="0.4"/>
    <n v="44.867999999999967"/>
  </r>
  <r>
    <n v="988"/>
    <x v="472"/>
    <x v="366"/>
    <d v="2015-03-10T00:00:00"/>
    <s v="Same Day"/>
    <s v="TS-21340"/>
    <s v="Toby Swindell"/>
    <x v="0"/>
    <s v="United States"/>
    <s v="Houston"/>
    <x v="5"/>
    <n v="77041"/>
    <s v="Central"/>
    <s v="OFF-BI-10004022"/>
    <x v="1"/>
    <s v="Binders"/>
    <s v="Acco Suede Grain Vinyl Round Ring Binder"/>
    <n v="1.1119999999999997"/>
    <n v="2"/>
    <n v="0.8"/>
    <n v="-1.8904000000000001"/>
  </r>
  <r>
    <n v="989"/>
    <x v="473"/>
    <x v="367"/>
    <d v="2017-05-26T00:00:00"/>
    <s v="Standard Class"/>
    <s v="JG-15805"/>
    <s v="John Grady"/>
    <x v="1"/>
    <s v="United States"/>
    <s v="Auburn"/>
    <x v="15"/>
    <n v="13021"/>
    <s v="East"/>
    <s v="FUR-FU-10004071"/>
    <x v="0"/>
    <s v="Furnishings"/>
    <s v="Luxo Professional Magnifying Clamp-On Fluorescent Lamps"/>
    <n v="520.05000000000007"/>
    <n v="5"/>
    <n v="0"/>
    <n v="72.807000000000031"/>
  </r>
  <r>
    <n v="990"/>
    <x v="473"/>
    <x v="367"/>
    <d v="2017-05-26T00:00:00"/>
    <s v="Standard Class"/>
    <s v="JG-15805"/>
    <s v="John Grady"/>
    <x v="1"/>
    <s v="United States"/>
    <s v="Auburn"/>
    <x v="15"/>
    <n v="13021"/>
    <s v="East"/>
    <s v="OFF-AR-10001988"/>
    <x v="1"/>
    <s v="Art"/>
    <s v="Bulldog Table or Wall-Mount Pencil Sharpener"/>
    <n v="17.97"/>
    <n v="3"/>
    <n v="0"/>
    <n v="5.2112999999999996"/>
  </r>
  <r>
    <n v="991"/>
    <x v="474"/>
    <x v="368"/>
    <d v="2015-03-31T00:00:00"/>
    <s v="Second Class"/>
    <s v="SL-20155"/>
    <s v="Sara Luxemburg"/>
    <x v="2"/>
    <s v="United States"/>
    <s v="Jacksonville"/>
    <x v="2"/>
    <n v="32216"/>
    <s v="South"/>
    <s v="FUR-CH-10004086"/>
    <x v="0"/>
    <s v="Chairs"/>
    <s v="Hon 4070 Series Pagoda Armless Upholstered Stacking Chairs"/>
    <n v="1166.92"/>
    <n v="5"/>
    <n v="0.2"/>
    <n v="131.27849999999995"/>
  </r>
  <r>
    <n v="992"/>
    <x v="475"/>
    <x v="369"/>
    <d v="2016-09-11T00:00:00"/>
    <s v="First Class"/>
    <s v="TS-21610"/>
    <s v="Troy Staebel"/>
    <x v="0"/>
    <s v="United States"/>
    <s v="New York City"/>
    <x v="15"/>
    <n v="10024"/>
    <s v="East"/>
    <s v="OFF-BI-10001036"/>
    <x v="1"/>
    <s v="Binders"/>
    <s v="Cardinal EasyOpen D-Ring Binders"/>
    <n v="14.624000000000002"/>
    <n v="2"/>
    <n v="0.2"/>
    <n v="5.484"/>
  </r>
  <r>
    <n v="993"/>
    <x v="476"/>
    <x v="370"/>
    <d v="2016-08-27T00:00:00"/>
    <s v="First Class"/>
    <s v="RF-19735"/>
    <s v="Roland Fjeld"/>
    <x v="0"/>
    <s v="United States"/>
    <s v="San Jose"/>
    <x v="1"/>
    <n v="95123"/>
    <s v="West"/>
    <s v="OFF-FA-10002983"/>
    <x v="1"/>
    <s v="Fasteners"/>
    <s v="Advantus SlideClip Paper Clips"/>
    <n v="10.23"/>
    <n v="3"/>
    <n v="0"/>
    <n v="4.9104000000000001"/>
  </r>
  <r>
    <n v="994"/>
    <x v="476"/>
    <x v="370"/>
    <d v="2016-08-27T00:00:00"/>
    <s v="First Class"/>
    <s v="RF-19735"/>
    <s v="Roland Fjeld"/>
    <x v="0"/>
    <s v="United States"/>
    <s v="San Jose"/>
    <x v="1"/>
    <n v="95123"/>
    <s v="West"/>
    <s v="OFF-PA-10003625"/>
    <x v="1"/>
    <s v="Paper"/>
    <s v="Xerox 1979"/>
    <n v="154.9"/>
    <n v="5"/>
    <n v="0"/>
    <n v="69.704999999999998"/>
  </r>
  <r>
    <n v="995"/>
    <x v="477"/>
    <x v="371"/>
    <d v="2014-05-25T00:00:00"/>
    <s v="Standard Class"/>
    <s v="MW-18235"/>
    <s v="Mitch Willingham"/>
    <x v="1"/>
    <s v="United States"/>
    <s v="Virginia Beach"/>
    <x v="17"/>
    <n v="23464"/>
    <s v="South"/>
    <s v="OFF-BI-10003925"/>
    <x v="1"/>
    <s v="Binders"/>
    <s v="Fellowes PB300 Plastic Comb Binding Machine"/>
    <n v="2715.9300000000003"/>
    <n v="7"/>
    <n v="0"/>
    <n v="1276.4871000000001"/>
  </r>
  <r>
    <n v="996"/>
    <x v="477"/>
    <x v="371"/>
    <d v="2014-05-25T00:00:00"/>
    <s v="Standard Class"/>
    <s v="MW-18235"/>
    <s v="Mitch Willingham"/>
    <x v="1"/>
    <s v="United States"/>
    <s v="Virginia Beach"/>
    <x v="17"/>
    <n v="23464"/>
    <s v="South"/>
    <s v="TEC-PH-10001530"/>
    <x v="2"/>
    <s v="Phones"/>
    <s v="Plantronics Voyager Pro Legend"/>
    <n v="617.97"/>
    <n v="3"/>
    <n v="0"/>
    <n v="173.0316"/>
  </r>
  <r>
    <n v="997"/>
    <x v="478"/>
    <x v="372"/>
    <d v="2015-11-03T00:00:00"/>
    <s v="Standard Class"/>
    <s v="RD-19585"/>
    <s v="Rob Dowd"/>
    <x v="0"/>
    <s v="United States"/>
    <s v="Henderson"/>
    <x v="0"/>
    <n v="42420"/>
    <s v="South"/>
    <s v="OFF-EN-10003862"/>
    <x v="1"/>
    <s v="Envelopes"/>
    <s v="Laser &amp; Ink Jet Business Envelopes"/>
    <n v="10.67"/>
    <n v="1"/>
    <n v="0"/>
    <n v="4.9081999999999999"/>
  </r>
  <r>
    <n v="998"/>
    <x v="478"/>
    <x v="372"/>
    <d v="2015-11-03T00:00:00"/>
    <s v="Standard Class"/>
    <s v="RD-19585"/>
    <s v="Rob Dowd"/>
    <x v="0"/>
    <s v="United States"/>
    <s v="Henderson"/>
    <x v="0"/>
    <n v="42420"/>
    <s v="South"/>
    <s v="OFF-ST-10004258"/>
    <x v="1"/>
    <s v="Storage"/>
    <s v="Portable Personal File Box"/>
    <n v="36.630000000000003"/>
    <n v="3"/>
    <n v="0"/>
    <n v="9.8901000000000039"/>
  </r>
  <r>
    <n v="999"/>
    <x v="478"/>
    <x v="372"/>
    <d v="2015-11-03T00:00:00"/>
    <s v="Standard Class"/>
    <s v="RD-19585"/>
    <s v="Rob Dowd"/>
    <x v="0"/>
    <s v="United States"/>
    <s v="Henderson"/>
    <x v="0"/>
    <n v="42420"/>
    <s v="South"/>
    <s v="FUR-FU-10002885"/>
    <x v="0"/>
    <s v="Furnishings"/>
    <s v="Magna Visual Magnetic Picture Hangers"/>
    <n v="24.1"/>
    <n v="5"/>
    <n v="0"/>
    <n v="9.1580000000000013"/>
  </r>
  <r>
    <n v="1000"/>
    <x v="478"/>
    <x v="372"/>
    <d v="2015-11-03T00:00:00"/>
    <s v="Standard Class"/>
    <s v="RD-19585"/>
    <s v="Rob Dowd"/>
    <x v="0"/>
    <s v="United States"/>
    <s v="Henderson"/>
    <x v="0"/>
    <n v="42420"/>
    <s v="South"/>
    <s v="FUR-FU-10001918"/>
    <x v="0"/>
    <s v="Furnishings"/>
    <s v="C-Line Cubicle Keepers Polyproplyene Holder With Velcro Backings"/>
    <n v="33.11"/>
    <n v="7"/>
    <n v="0"/>
    <n v="12.912900000000004"/>
  </r>
  <r>
    <n v="1001"/>
    <x v="479"/>
    <x v="373"/>
    <d v="2016-11-17T00:00:00"/>
    <s v="Standard Class"/>
    <s v="FM-14290"/>
    <s v="Frank Merwin"/>
    <x v="2"/>
    <s v="United States"/>
    <s v="Vancouver"/>
    <x v="4"/>
    <n v="98661"/>
    <s v="West"/>
    <s v="OFF-AR-10002956"/>
    <x v="1"/>
    <s v="Art"/>
    <s v="Boston 16801 Nautilus Battery Pencil Sharpener"/>
    <n v="44.02"/>
    <n v="2"/>
    <n v="0"/>
    <n v="11.4452"/>
  </r>
  <r>
    <n v="1002"/>
    <x v="480"/>
    <x v="374"/>
    <d v="2015-07-31T00:00:00"/>
    <s v="Same Day"/>
    <s v="RH-19495"/>
    <s v="Rick Hansen"/>
    <x v="0"/>
    <s v="United States"/>
    <s v="New York City"/>
    <x v="15"/>
    <n v="10024"/>
    <s v="East"/>
    <s v="TEC-AC-10003033"/>
    <x v="2"/>
    <s v="Accessories"/>
    <s v="Plantronics CS510 - Over-the-Head monaural Wireless Headset System"/>
    <n v="2309.65"/>
    <n v="7"/>
    <n v="0"/>
    <n v="762.18449999999984"/>
  </r>
  <r>
    <n v="1003"/>
    <x v="480"/>
    <x v="374"/>
    <d v="2015-07-31T00:00:00"/>
    <s v="Same Day"/>
    <s v="RH-19495"/>
    <s v="Rick Hansen"/>
    <x v="0"/>
    <s v="United States"/>
    <s v="New York City"/>
    <x v="15"/>
    <n v="10024"/>
    <s v="East"/>
    <s v="FUR-TA-10002903"/>
    <x v="0"/>
    <s v="Tables"/>
    <s v="Bevis Round Bullnose 29&quot; High Table Top"/>
    <n v="1090.7819999999999"/>
    <n v="7"/>
    <n v="0.4"/>
    <n v="-290.87520000000001"/>
  </r>
  <r>
    <n v="1004"/>
    <x v="480"/>
    <x v="374"/>
    <d v="2015-07-31T00:00:00"/>
    <s v="Same Day"/>
    <s v="RH-19495"/>
    <s v="Rick Hansen"/>
    <x v="0"/>
    <s v="United States"/>
    <s v="New York City"/>
    <x v="15"/>
    <n v="10024"/>
    <s v="East"/>
    <s v="OFF-PA-10004621"/>
    <x v="1"/>
    <s v="Paper"/>
    <s v="Xerox 212"/>
    <n v="19.440000000000001"/>
    <n v="3"/>
    <n v="0"/>
    <n v="9.3312000000000008"/>
  </r>
  <r>
    <n v="1005"/>
    <x v="481"/>
    <x v="375"/>
    <d v="2015-08-31T00:00:00"/>
    <s v="Standard Class"/>
    <s v="RA-19945"/>
    <s v="Ryan Akin"/>
    <x v="0"/>
    <s v="United States"/>
    <s v="Murrieta"/>
    <x v="1"/>
    <n v="92563"/>
    <s v="West"/>
    <s v="OFF-ST-10000046"/>
    <x v="1"/>
    <s v="Storage"/>
    <s v="Fellowes Super Stor/Drawer Files"/>
    <n v="484.65000000000003"/>
    <n v="3"/>
    <n v="0"/>
    <n v="92.083500000000015"/>
  </r>
  <r>
    <n v="1006"/>
    <x v="482"/>
    <x v="50"/>
    <d v="2015-11-17T00:00:00"/>
    <s v="Standard Class"/>
    <s v="JK-15730"/>
    <s v="Joe Kamberova"/>
    <x v="0"/>
    <s v="United States"/>
    <s v="Jacksonville"/>
    <x v="3"/>
    <n v="28540"/>
    <s v="South"/>
    <s v="OFF-PA-10001790"/>
    <x v="1"/>
    <s v="Paper"/>
    <s v="Xerox 1910"/>
    <n v="115.29600000000001"/>
    <n v="3"/>
    <n v="0.2"/>
    <n v="40.353599999999986"/>
  </r>
  <r>
    <n v="1007"/>
    <x v="483"/>
    <x v="376"/>
    <d v="2015-11-09T00:00:00"/>
    <s v="First Class"/>
    <s v="MT-17815"/>
    <s v="Meg Tillman"/>
    <x v="0"/>
    <s v="United States"/>
    <s v="Scottsdale"/>
    <x v="16"/>
    <n v="85254"/>
    <s v="West"/>
    <s v="OFF-EN-10002600"/>
    <x v="1"/>
    <s v="Envelopes"/>
    <s v="Redi-Strip #10 Envelopes, 4 1/8 x 9 1/2"/>
    <n v="7.080000000000001"/>
    <n v="3"/>
    <n v="0.2"/>
    <n v="2.4779999999999989"/>
  </r>
  <r>
    <n v="1008"/>
    <x v="483"/>
    <x v="376"/>
    <d v="2015-11-09T00:00:00"/>
    <s v="First Class"/>
    <s v="MT-17815"/>
    <s v="Meg Tillman"/>
    <x v="0"/>
    <s v="United States"/>
    <s v="Scottsdale"/>
    <x v="16"/>
    <n v="85254"/>
    <s v="West"/>
    <s v="OFF-BI-10002049"/>
    <x v="1"/>
    <s v="Binders"/>
    <s v="UniKeep View Case Binders"/>
    <n v="4.4009999999999998"/>
    <n v="3"/>
    <n v="0.7"/>
    <n v="-3.5207999999999995"/>
  </r>
  <r>
    <n v="1009"/>
    <x v="484"/>
    <x v="377"/>
    <d v="2018-01-01T00:00:00"/>
    <s v="Standard Class"/>
    <s v="PO-18850"/>
    <s v="Patrick O'Brill"/>
    <x v="0"/>
    <s v="United States"/>
    <s v="Burlington"/>
    <x v="23"/>
    <n v="52601"/>
    <s v="Central"/>
    <s v="OFF-PA-10001509"/>
    <x v="1"/>
    <s v="Paper"/>
    <s v="Recycled Desk Saver Line &quot;While You Were Out&quot; Book, 5 1/2&quot; X 4&quot;"/>
    <n v="44.75"/>
    <n v="5"/>
    <n v="0"/>
    <n v="20.584999999999994"/>
  </r>
  <r>
    <n v="1010"/>
    <x v="485"/>
    <x v="378"/>
    <d v="2017-08-03T00:00:00"/>
    <s v="First Class"/>
    <s v="AT-10735"/>
    <s v="Annie Thurman"/>
    <x v="0"/>
    <s v="United States"/>
    <s v="Chicago"/>
    <x v="10"/>
    <n v="60653"/>
    <s v="Central"/>
    <s v="TEC-PH-10003931"/>
    <x v="2"/>
    <s v="Phones"/>
    <s v="JBL Micro Wireless Portable Bluetooth Speaker"/>
    <n v="95.984000000000009"/>
    <n v="2"/>
    <n v="0.2"/>
    <n v="5.9990000000000023"/>
  </r>
  <r>
    <n v="1011"/>
    <x v="486"/>
    <x v="156"/>
    <d v="2014-11-26T00:00:00"/>
    <s v="First Class"/>
    <s v="VG-21790"/>
    <s v="Vivek Gonzalez"/>
    <x v="0"/>
    <s v="United States"/>
    <s v="San Diego"/>
    <x v="1"/>
    <n v="92037"/>
    <s v="West"/>
    <s v="FUR-FU-10001602"/>
    <x v="0"/>
    <s v="Furnishings"/>
    <s v="Eldon Delta Triangular Chair Mat, 52&quot; x 58&quot;, Clear"/>
    <n v="151.72"/>
    <n v="4"/>
    <n v="0"/>
    <n v="27.309599999999989"/>
  </r>
  <r>
    <n v="1012"/>
    <x v="487"/>
    <x v="46"/>
    <d v="2017-06-21T00:00:00"/>
    <s v="Second Class"/>
    <s v="PF-19165"/>
    <s v="Philip Fox"/>
    <x v="0"/>
    <s v="United States"/>
    <s v="Olympia"/>
    <x v="4"/>
    <n v="98502"/>
    <s v="West"/>
    <s v="FUR-FU-10004848"/>
    <x v="0"/>
    <s v="Furnishings"/>
    <s v="Howard Miller 13-3/4&quot; Diameter Brushed Chrome Round Wall Clock"/>
    <n v="155.25"/>
    <n v="3"/>
    <n v="0"/>
    <n v="46.574999999999996"/>
  </r>
  <r>
    <n v="1013"/>
    <x v="487"/>
    <x v="46"/>
    <d v="2017-06-21T00:00:00"/>
    <s v="Second Class"/>
    <s v="PF-19165"/>
    <s v="Philip Fox"/>
    <x v="0"/>
    <s v="United States"/>
    <s v="Olympia"/>
    <x v="4"/>
    <n v="98502"/>
    <s v="West"/>
    <s v="OFF-ST-10003722"/>
    <x v="1"/>
    <s v="Storage"/>
    <s v="Project Tote Personal File"/>
    <n v="14.03"/>
    <n v="1"/>
    <n v="0"/>
    <n v="4.068699999999998"/>
  </r>
  <r>
    <n v="1014"/>
    <x v="488"/>
    <x v="379"/>
    <d v="2015-12-24T00:00:00"/>
    <s v="Second Class"/>
    <s v="JS-15880"/>
    <s v="John Stevenson"/>
    <x v="0"/>
    <s v="United States"/>
    <s v="Seattle"/>
    <x v="4"/>
    <n v="98103"/>
    <s v="West"/>
    <s v="FUR-TA-10003748"/>
    <x v="0"/>
    <s v="Tables"/>
    <s v="Bevis 36 x 72 Conference Tables"/>
    <n v="1618.37"/>
    <n v="13"/>
    <n v="0"/>
    <n v="356.04139999999995"/>
  </r>
  <r>
    <n v="1015"/>
    <x v="488"/>
    <x v="379"/>
    <d v="2015-12-24T00:00:00"/>
    <s v="Second Class"/>
    <s v="JS-15880"/>
    <s v="John Stevenson"/>
    <x v="0"/>
    <s v="United States"/>
    <s v="Seattle"/>
    <x v="4"/>
    <n v="98103"/>
    <s v="West"/>
    <s v="TEC-AC-10003198"/>
    <x v="2"/>
    <s v="Accessories"/>
    <s v="Enermax Acrylux Wireless Keyboard"/>
    <n v="99.6"/>
    <n v="1"/>
    <n v="0"/>
    <n v="36.851999999999997"/>
  </r>
  <r>
    <n v="1016"/>
    <x v="489"/>
    <x v="14"/>
    <d v="2015-09-19T00:00:00"/>
    <s v="Second Class"/>
    <s v="MO-17800"/>
    <s v="Meg O'Connel"/>
    <x v="2"/>
    <s v="United States"/>
    <s v="Los Angeles"/>
    <x v="1"/>
    <n v="90036"/>
    <s v="West"/>
    <s v="OFF-PA-10004100"/>
    <x v="1"/>
    <s v="Paper"/>
    <s v="Xerox 216"/>
    <n v="32.400000000000006"/>
    <n v="5"/>
    <n v="0"/>
    <n v="15.552000000000001"/>
  </r>
  <r>
    <n v="1017"/>
    <x v="490"/>
    <x v="380"/>
    <d v="2015-07-10T00:00:00"/>
    <s v="Standard Class"/>
    <s v="KM-16225"/>
    <s v="Kalyca Meade"/>
    <x v="1"/>
    <s v="United States"/>
    <s v="New York City"/>
    <x v="15"/>
    <n v="10011"/>
    <s v="East"/>
    <s v="FUR-FU-10002191"/>
    <x v="0"/>
    <s v="Furnishings"/>
    <s v="G.E. Halogen Desk Lamp Bulbs"/>
    <n v="13.96"/>
    <n v="2"/>
    <n v="0"/>
    <n v="6.7008000000000001"/>
  </r>
  <r>
    <n v="1018"/>
    <x v="490"/>
    <x v="380"/>
    <d v="2015-07-10T00:00:00"/>
    <s v="Standard Class"/>
    <s v="KM-16225"/>
    <s v="Kalyca Meade"/>
    <x v="1"/>
    <s v="United States"/>
    <s v="New York City"/>
    <x v="15"/>
    <n v="10011"/>
    <s v="East"/>
    <s v="FUR-FU-10000965"/>
    <x v="0"/>
    <s v="Furnishings"/>
    <s v="Howard Miller 11-1/2&quot; Diameter Ridgewood Wall Clock"/>
    <n v="155.82"/>
    <n v="3"/>
    <n v="0"/>
    <n v="63.886200000000002"/>
  </r>
  <r>
    <n v="1019"/>
    <x v="490"/>
    <x v="380"/>
    <d v="2015-07-10T00:00:00"/>
    <s v="Standard Class"/>
    <s v="KM-16225"/>
    <s v="Kalyca Meade"/>
    <x v="1"/>
    <s v="United States"/>
    <s v="New York City"/>
    <x v="15"/>
    <n v="10011"/>
    <s v="East"/>
    <s v="TEC-PH-10004188"/>
    <x v="2"/>
    <s v="Phones"/>
    <s v="OtterBox Commuter Series Case - Samsung Galaxy S4"/>
    <n v="124.94999999999999"/>
    <n v="5"/>
    <n v="0"/>
    <n v="2.4990000000000023"/>
  </r>
  <r>
    <n v="1020"/>
    <x v="490"/>
    <x v="380"/>
    <d v="2015-07-10T00:00:00"/>
    <s v="Standard Class"/>
    <s v="KM-16225"/>
    <s v="Kalyca Meade"/>
    <x v="1"/>
    <s v="United States"/>
    <s v="New York City"/>
    <x v="15"/>
    <n v="10011"/>
    <s v="East"/>
    <s v="OFF-ST-10001526"/>
    <x v="1"/>
    <s v="Storage"/>
    <s v="Iceberg Mobile Mega Data/Printer Cart "/>
    <n v="601.65"/>
    <n v="5"/>
    <n v="0"/>
    <n v="156.42899999999997"/>
  </r>
  <r>
    <n v="1021"/>
    <x v="491"/>
    <x v="381"/>
    <d v="2015-05-03T00:00:00"/>
    <s v="Standard Class"/>
    <s v="GT-14710"/>
    <s v="Greg Tran"/>
    <x v="0"/>
    <s v="United States"/>
    <s v="Washington"/>
    <x v="40"/>
    <n v="20016"/>
    <s v="East"/>
    <s v="OFF-AR-10001166"/>
    <x v="1"/>
    <s v="Art"/>
    <s v="Staples in misc. colors"/>
    <n v="22.740000000000002"/>
    <n v="3"/>
    <n v="0"/>
    <n v="8.8686000000000007"/>
  </r>
  <r>
    <n v="1022"/>
    <x v="491"/>
    <x v="381"/>
    <d v="2015-05-03T00:00:00"/>
    <s v="Standard Class"/>
    <s v="GT-14710"/>
    <s v="Greg Tran"/>
    <x v="0"/>
    <s v="United States"/>
    <s v="Washington"/>
    <x v="40"/>
    <n v="20016"/>
    <s v="East"/>
    <s v="FUR-CH-10000309"/>
    <x v="0"/>
    <s v="Chairs"/>
    <s v="Global Comet Stacking Arm Chair"/>
    <n v="1267.53"/>
    <n v="3"/>
    <n v="0"/>
    <n v="316.88249999999999"/>
  </r>
  <r>
    <n v="1023"/>
    <x v="491"/>
    <x v="381"/>
    <d v="2015-05-03T00:00:00"/>
    <s v="Standard Class"/>
    <s v="GT-14710"/>
    <s v="Greg Tran"/>
    <x v="0"/>
    <s v="United States"/>
    <s v="Washington"/>
    <x v="40"/>
    <n v="20016"/>
    <s v="East"/>
    <s v="TEC-MA-10004212"/>
    <x v="2"/>
    <s v="Machines"/>
    <s v="Cisco SPA525G2 5-Line IP Phone"/>
    <n v="1379.92"/>
    <n v="8"/>
    <n v="0"/>
    <n v="648.56240000000003"/>
  </r>
  <r>
    <n v="1024"/>
    <x v="492"/>
    <x v="382"/>
    <d v="2015-06-20T00:00:00"/>
    <s v="Standard Class"/>
    <s v="PB-19150"/>
    <s v="Philip Brown"/>
    <x v="0"/>
    <s v="United States"/>
    <s v="Philadelphia"/>
    <x v="9"/>
    <n v="19134"/>
    <s v="East"/>
    <s v="OFF-EN-10003072"/>
    <x v="1"/>
    <s v="Envelopes"/>
    <s v="Peel &amp; Seel Envelopes"/>
    <n v="6.2080000000000002"/>
    <n v="2"/>
    <n v="0.2"/>
    <n v="2.1728000000000001"/>
  </r>
  <r>
    <n v="1025"/>
    <x v="493"/>
    <x v="94"/>
    <d v="2017-12-20T00:00:00"/>
    <s v="First Class"/>
    <s v="HR-14770"/>
    <s v="Hallie Redmond"/>
    <x v="2"/>
    <s v="United States"/>
    <s v="Los Angeles"/>
    <x v="1"/>
    <n v="90045"/>
    <s v="West"/>
    <s v="OFF-BI-10000320"/>
    <x v="1"/>
    <s v="Binders"/>
    <s v="GBC Plastic Binding Combs"/>
    <n v="11.808"/>
    <n v="2"/>
    <n v="0.2"/>
    <n v="4.2804000000000002"/>
  </r>
  <r>
    <n v="1026"/>
    <x v="494"/>
    <x v="383"/>
    <d v="2016-01-13T00:00:00"/>
    <s v="Second Class"/>
    <s v="DE-13255"/>
    <s v="Deanra Eno"/>
    <x v="2"/>
    <s v="United States"/>
    <s v="Springfield"/>
    <x v="24"/>
    <n v="45503"/>
    <s v="East"/>
    <s v="OFF-PA-10001166"/>
    <x v="1"/>
    <s v="Paper"/>
    <s v="Xerox 2"/>
    <n v="15.552000000000003"/>
    <n v="3"/>
    <n v="0.2"/>
    <n v="5.4432"/>
  </r>
  <r>
    <n v="1027"/>
    <x v="494"/>
    <x v="383"/>
    <d v="2016-01-13T00:00:00"/>
    <s v="Second Class"/>
    <s v="DE-13255"/>
    <s v="Deanra Eno"/>
    <x v="2"/>
    <s v="United States"/>
    <s v="Springfield"/>
    <x v="24"/>
    <n v="45503"/>
    <s v="East"/>
    <s v="OFF-PA-10003656"/>
    <x v="1"/>
    <s v="Paper"/>
    <s v="Xerox 1935"/>
    <n v="63.311999999999998"/>
    <n v="3"/>
    <n v="0.2"/>
    <n v="20.576399999999996"/>
  </r>
  <r>
    <n v="1028"/>
    <x v="494"/>
    <x v="383"/>
    <d v="2016-01-13T00:00:00"/>
    <s v="Second Class"/>
    <s v="DE-13255"/>
    <s v="Deanra Eno"/>
    <x v="2"/>
    <s v="United States"/>
    <s v="Springfield"/>
    <x v="24"/>
    <n v="45503"/>
    <s v="East"/>
    <s v="TEC-PH-10000148"/>
    <x v="2"/>
    <s v="Phones"/>
    <s v="Cyber Acoustics AC-202b Speech Recognition Stereo Headset"/>
    <n v="15.587999999999999"/>
    <n v="2"/>
    <n v="0.4"/>
    <n v="-9.8724000000000007"/>
  </r>
  <r>
    <n v="1029"/>
    <x v="495"/>
    <x v="384"/>
    <d v="2014-07-15T00:00:00"/>
    <s v="Standard Class"/>
    <s v="LA-16780"/>
    <s v="Laura Armstrong"/>
    <x v="1"/>
    <s v="United States"/>
    <s v="Hackensack"/>
    <x v="30"/>
    <n v="7601"/>
    <s v="East"/>
    <s v="OFF-PA-10000474"/>
    <x v="1"/>
    <s v="Paper"/>
    <s v="Easy-staple paper"/>
    <n v="177.2"/>
    <n v="5"/>
    <n v="0"/>
    <n v="83.283999999999992"/>
  </r>
  <r>
    <n v="1030"/>
    <x v="495"/>
    <x v="384"/>
    <d v="2014-07-15T00:00:00"/>
    <s v="Standard Class"/>
    <s v="LA-16780"/>
    <s v="Laura Armstrong"/>
    <x v="1"/>
    <s v="United States"/>
    <s v="Hackensack"/>
    <x v="30"/>
    <n v="7601"/>
    <s v="East"/>
    <s v="TEC-PH-10003885"/>
    <x v="2"/>
    <s v="Phones"/>
    <s v="Cisco SPA508G"/>
    <n v="197.96999999999997"/>
    <n v="3"/>
    <n v="0"/>
    <n v="57.41129999999999"/>
  </r>
  <r>
    <n v="1031"/>
    <x v="495"/>
    <x v="384"/>
    <d v="2014-07-15T00:00:00"/>
    <s v="Standard Class"/>
    <s v="LA-16780"/>
    <s v="Laura Armstrong"/>
    <x v="1"/>
    <s v="United States"/>
    <s v="Hackensack"/>
    <x v="30"/>
    <n v="7601"/>
    <s v="East"/>
    <s v="FUR-CH-10003379"/>
    <x v="0"/>
    <s v="Chairs"/>
    <s v="Global Commerce Series High-Back Swivel/Tilt Chairs"/>
    <n v="854.94"/>
    <n v="3"/>
    <n v="0"/>
    <n v="213.73500000000001"/>
  </r>
  <r>
    <n v="1032"/>
    <x v="495"/>
    <x v="384"/>
    <d v="2014-07-15T00:00:00"/>
    <s v="Standard Class"/>
    <s v="LA-16780"/>
    <s v="Laura Armstrong"/>
    <x v="1"/>
    <s v="United States"/>
    <s v="Hackensack"/>
    <x v="30"/>
    <n v="7601"/>
    <s v="East"/>
    <s v="FUR-FU-10000629"/>
    <x v="0"/>
    <s v="Furnishings"/>
    <s v="9-3/4 Diameter Round Wall Clock"/>
    <n v="124.10999999999999"/>
    <n v="9"/>
    <n v="0"/>
    <n v="52.126200000000004"/>
  </r>
  <r>
    <n v="1033"/>
    <x v="495"/>
    <x v="384"/>
    <d v="2014-07-15T00:00:00"/>
    <s v="Standard Class"/>
    <s v="LA-16780"/>
    <s v="Laura Armstrong"/>
    <x v="1"/>
    <s v="United States"/>
    <s v="Hackensack"/>
    <x v="30"/>
    <n v="7601"/>
    <s v="East"/>
    <s v="OFF-LA-10001175"/>
    <x v="1"/>
    <s v="Labels"/>
    <s v="Avery 514"/>
    <n v="14.399999999999999"/>
    <n v="5"/>
    <n v="0"/>
    <n v="7.056"/>
  </r>
  <r>
    <n v="1034"/>
    <x v="496"/>
    <x v="73"/>
    <d v="2016-11-22T00:00:00"/>
    <s v="First Class"/>
    <s v="AG-10390"/>
    <s v="Allen Goldenen"/>
    <x v="0"/>
    <s v="United States"/>
    <s v="Cincinnati"/>
    <x v="24"/>
    <n v="45231"/>
    <s v="East"/>
    <s v="OFF-PA-10000955"/>
    <x v="1"/>
    <s v="Paper"/>
    <s v="Southworth 25% Cotton Granite Paper &amp; Envelopes"/>
    <n v="15.696000000000002"/>
    <n v="3"/>
    <n v="0.2"/>
    <n v="5.1011999999999995"/>
  </r>
  <r>
    <n v="1035"/>
    <x v="496"/>
    <x v="73"/>
    <d v="2016-11-22T00:00:00"/>
    <s v="First Class"/>
    <s v="AG-10390"/>
    <s v="Allen Goldenen"/>
    <x v="0"/>
    <s v="United States"/>
    <s v="Cincinnati"/>
    <x v="24"/>
    <n v="45231"/>
    <s v="East"/>
    <s v="OFF-BI-10003460"/>
    <x v="1"/>
    <s v="Binders"/>
    <s v="Acco 3-Hole Punch"/>
    <n v="2.6280000000000001"/>
    <n v="2"/>
    <n v="0.7"/>
    <n v="-1.9272"/>
  </r>
  <r>
    <n v="1036"/>
    <x v="496"/>
    <x v="73"/>
    <d v="2016-11-22T00:00:00"/>
    <s v="First Class"/>
    <s v="AG-10390"/>
    <s v="Allen Goldenen"/>
    <x v="0"/>
    <s v="United States"/>
    <s v="Cincinnati"/>
    <x v="24"/>
    <n v="45231"/>
    <s v="East"/>
    <s v="OFF-BI-10000474"/>
    <x v="1"/>
    <s v="Binders"/>
    <s v="Avery Recycled Flexi-View Covers for Binding Systems"/>
    <n v="14.427000000000003"/>
    <n v="3"/>
    <n v="0.7"/>
    <n v="-10.579799999999999"/>
  </r>
  <r>
    <n v="1037"/>
    <x v="497"/>
    <x v="183"/>
    <d v="2016-04-26T00:00:00"/>
    <s v="Standard Class"/>
    <s v="EL-13735"/>
    <s v="Ed Ludwig"/>
    <x v="2"/>
    <s v="United States"/>
    <s v="Jefferson City"/>
    <x v="25"/>
    <n v="65109"/>
    <s v="Central"/>
    <s v="FUR-FU-10003975"/>
    <x v="0"/>
    <s v="Furnishings"/>
    <s v="Eldon Advantage Chair Mats for Low to Medium Pile Carpets"/>
    <n v="86.62"/>
    <n v="2"/>
    <n v="0"/>
    <n v="8.6619999999999919"/>
  </r>
  <r>
    <n v="1038"/>
    <x v="498"/>
    <x v="385"/>
    <d v="2015-06-14T00:00:00"/>
    <s v="First Class"/>
    <s v="JJ-15445"/>
    <s v="Jennifer Jackson"/>
    <x v="0"/>
    <s v="United States"/>
    <s v="Los Angeles"/>
    <x v="1"/>
    <n v="90004"/>
    <s v="West"/>
    <s v="OFF-BI-10003707"/>
    <x v="1"/>
    <s v="Binders"/>
    <s v="Aluminum Screw Posts"/>
    <n v="36.624000000000002"/>
    <n v="3"/>
    <n v="0.2"/>
    <n v="13.734"/>
  </r>
  <r>
    <n v="1039"/>
    <x v="499"/>
    <x v="225"/>
    <d v="2017-11-21T00:00:00"/>
    <s v="First Class"/>
    <s v="JH-15430"/>
    <s v="Jennifer Halladay"/>
    <x v="0"/>
    <s v="United States"/>
    <s v="Burlington"/>
    <x v="3"/>
    <n v="27217"/>
    <s v="South"/>
    <s v="OFF-AR-10000203"/>
    <x v="1"/>
    <s v="Art"/>
    <s v="Newell 336"/>
    <n v="23.968000000000004"/>
    <n v="7"/>
    <n v="0.2"/>
    <n v="2.696399999999997"/>
  </r>
  <r>
    <n v="1040"/>
    <x v="499"/>
    <x v="225"/>
    <d v="2017-11-21T00:00:00"/>
    <s v="First Class"/>
    <s v="JH-15430"/>
    <s v="Jennifer Halladay"/>
    <x v="0"/>
    <s v="United States"/>
    <s v="Burlington"/>
    <x v="3"/>
    <n v="27217"/>
    <s v="South"/>
    <s v="OFF-AR-10004790"/>
    <x v="1"/>
    <s v="Art"/>
    <s v="Staples in misc. colors"/>
    <n v="28.728000000000002"/>
    <n v="3"/>
    <n v="0.2"/>
    <n v="1.7954999999999988"/>
  </r>
  <r>
    <n v="1041"/>
    <x v="500"/>
    <x v="231"/>
    <d v="2016-03-24T00:00:00"/>
    <s v="Standard Class"/>
    <s v="RD-19660"/>
    <s v="Robert Dilbeck"/>
    <x v="2"/>
    <s v="United States"/>
    <s v="Saint Peters"/>
    <x v="25"/>
    <n v="63376"/>
    <s v="Central"/>
    <s v="FUR-TA-10001095"/>
    <x v="0"/>
    <s v="Tables"/>
    <s v="Chromcraft Round Conference Tables"/>
    <n v="697.16"/>
    <n v="4"/>
    <n v="0"/>
    <n v="146.40359999999998"/>
  </r>
  <r>
    <n v="1042"/>
    <x v="501"/>
    <x v="47"/>
    <d v="2016-09-09T00:00:00"/>
    <s v="Second Class"/>
    <s v="MO-17500"/>
    <s v="Mary O'Rourke"/>
    <x v="0"/>
    <s v="United States"/>
    <s v="New York City"/>
    <x v="15"/>
    <n v="10035"/>
    <s v="East"/>
    <s v="TEC-AC-10004761"/>
    <x v="2"/>
    <s v="Accessories"/>
    <s v="Maxell 4.7GB DVD+RW 3/Pack"/>
    <n v="31.86"/>
    <n v="2"/>
    <n v="0"/>
    <n v="11.151"/>
  </r>
  <r>
    <n v="1043"/>
    <x v="501"/>
    <x v="47"/>
    <d v="2016-09-09T00:00:00"/>
    <s v="Second Class"/>
    <s v="MO-17500"/>
    <s v="Mary O'Rourke"/>
    <x v="0"/>
    <s v="United States"/>
    <s v="New York City"/>
    <x v="15"/>
    <n v="10035"/>
    <s v="East"/>
    <s v="FUR-BO-10001811"/>
    <x v="0"/>
    <s v="Bookcases"/>
    <s v="Atlantic Metals Mobile 5-Shelf Bookcases, Custom Colors"/>
    <n v="722.35200000000009"/>
    <n v="3"/>
    <n v="0.2"/>
    <n v="90.293999999999926"/>
  </r>
  <r>
    <n v="1044"/>
    <x v="502"/>
    <x v="362"/>
    <d v="2017-07-12T00:00:00"/>
    <s v="First Class"/>
    <s v="NS-18640"/>
    <s v="Noel Staavos"/>
    <x v="1"/>
    <s v="United States"/>
    <s v="Chicago"/>
    <x v="10"/>
    <n v="60610"/>
    <s v="Central"/>
    <s v="OFF-AR-10001130"/>
    <x v="1"/>
    <s v="Art"/>
    <s v="Quartet Alpha White Chalk, 12/Pack"/>
    <n v="8.84"/>
    <n v="5"/>
    <n v="0.2"/>
    <n v="2.9835000000000003"/>
  </r>
  <r>
    <n v="1045"/>
    <x v="502"/>
    <x v="362"/>
    <d v="2017-07-12T00:00:00"/>
    <s v="First Class"/>
    <s v="NS-18640"/>
    <s v="Noel Staavos"/>
    <x v="1"/>
    <s v="United States"/>
    <s v="Chicago"/>
    <x v="10"/>
    <n v="60610"/>
    <s v="Central"/>
    <s v="OFF-AP-10000055"/>
    <x v="1"/>
    <s v="Appliances"/>
    <s v="Belkin F9S820V06 8 Outlet Surge"/>
    <n v="58.463999999999977"/>
    <n v="9"/>
    <n v="0.8"/>
    <n v="-146.16000000000003"/>
  </r>
  <r>
    <n v="1046"/>
    <x v="503"/>
    <x v="386"/>
    <d v="2017-10-16T00:00:00"/>
    <s v="Standard Class"/>
    <s v="SN-20710"/>
    <s v="Steve Nguyen"/>
    <x v="2"/>
    <s v="United States"/>
    <s v="Rockford"/>
    <x v="10"/>
    <n v="61107"/>
    <s v="Central"/>
    <s v="FUR-CH-10002304"/>
    <x v="0"/>
    <s v="Chairs"/>
    <s v="Global Stack Chair without Arms, Black"/>
    <n v="254.60399999999998"/>
    <n v="14"/>
    <n v="0.3"/>
    <n v="-18.185999999999993"/>
  </r>
  <r>
    <n v="1047"/>
    <x v="504"/>
    <x v="387"/>
    <d v="2016-03-13T00:00:00"/>
    <s v="Standard Class"/>
    <s v="ZC-21910"/>
    <s v="Zuschuss Carroll"/>
    <x v="0"/>
    <s v="United States"/>
    <s v="Miami"/>
    <x v="2"/>
    <n v="33142"/>
    <s v="South"/>
    <s v="TEC-PH-10001530"/>
    <x v="2"/>
    <s v="Phones"/>
    <s v="Cisco Unified IP Phone 7945G VoIP phone"/>
    <n v="1363.96"/>
    <n v="5"/>
    <n v="0.2"/>
    <n v="85.247500000000002"/>
  </r>
  <r>
    <n v="1048"/>
    <x v="504"/>
    <x v="387"/>
    <d v="2016-03-13T00:00:00"/>
    <s v="Standard Class"/>
    <s v="ZC-21910"/>
    <s v="Zuschuss Carroll"/>
    <x v="0"/>
    <s v="United States"/>
    <s v="Miami"/>
    <x v="2"/>
    <n v="33142"/>
    <s v="South"/>
    <s v="FUR-FU-10004006"/>
    <x v="0"/>
    <s v="Furnishings"/>
    <s v="Deflect-o DuraMat Lighweight, Studded, Beveled Mat for Low Pile Carpeting"/>
    <n v="102.35999999999999"/>
    <n v="3"/>
    <n v="0.2"/>
    <n v="-3.8385000000000105"/>
  </r>
  <r>
    <n v="1049"/>
    <x v="505"/>
    <x v="279"/>
    <d v="2014-06-01T00:00:00"/>
    <s v="Second Class"/>
    <s v="LC-16885"/>
    <s v="Lena Creighton"/>
    <x v="0"/>
    <s v="United States"/>
    <s v="San Francisco"/>
    <x v="1"/>
    <n v="94109"/>
    <s v="West"/>
    <s v="TEC-PH-10000486"/>
    <x v="2"/>
    <s v="Phones"/>
    <s v="Plantronics HL10 Handset Lifter"/>
    <n v="1113.5039999999999"/>
    <n v="12"/>
    <n v="0.2"/>
    <n v="125.2691999999999"/>
  </r>
  <r>
    <n v="1050"/>
    <x v="505"/>
    <x v="279"/>
    <d v="2014-06-01T00:00:00"/>
    <s v="Second Class"/>
    <s v="LC-16885"/>
    <s v="Lena Creighton"/>
    <x v="0"/>
    <s v="United States"/>
    <s v="San Francisco"/>
    <x v="1"/>
    <n v="94109"/>
    <s v="West"/>
    <s v="TEC-AC-10001606"/>
    <x v="2"/>
    <s v="Accessories"/>
    <s v="Logitech Wireless Performance Mouse MX for PC and Mac"/>
    <n v="99.99"/>
    <n v="1"/>
    <n v="0"/>
    <n v="37.996200000000002"/>
  </r>
  <r>
    <n v="1051"/>
    <x v="506"/>
    <x v="230"/>
    <d v="2015-07-05T00:00:00"/>
    <s v="First Class"/>
    <s v="DG-13300"/>
    <s v="Deirdre Greer"/>
    <x v="1"/>
    <s v="United States"/>
    <s v="Philadelphia"/>
    <x v="9"/>
    <n v="19134"/>
    <s v="East"/>
    <s v="FUR-FU-10000293"/>
    <x v="0"/>
    <s v="Furnishings"/>
    <s v="Eldon Antistatic Chair Mats for Low to Medium Pile Carpets"/>
    <n v="168.46400000000003"/>
    <n v="2"/>
    <n v="0.2"/>
    <n v="-29.481200000000022"/>
  </r>
  <r>
    <n v="1052"/>
    <x v="506"/>
    <x v="230"/>
    <d v="2015-07-05T00:00:00"/>
    <s v="First Class"/>
    <s v="DG-13300"/>
    <s v="Deirdre Greer"/>
    <x v="1"/>
    <s v="United States"/>
    <s v="Philadelphia"/>
    <x v="9"/>
    <n v="19134"/>
    <s v="East"/>
    <s v="OFF-PA-10001307"/>
    <x v="1"/>
    <s v="Paper"/>
    <s v="Important Message Pads, 50 4-1/4 x 5-1/2 Forms per Pad"/>
    <n v="6.7200000000000006"/>
    <n v="2"/>
    <n v="0.2"/>
    <n v="2.4359999999999995"/>
  </r>
  <r>
    <n v="1053"/>
    <x v="506"/>
    <x v="230"/>
    <d v="2015-07-05T00:00:00"/>
    <s v="First Class"/>
    <s v="DG-13300"/>
    <s v="Deirdre Greer"/>
    <x v="1"/>
    <s v="United States"/>
    <s v="Philadelphia"/>
    <x v="9"/>
    <n v="19134"/>
    <s v="East"/>
    <s v="FUR-FU-10004460"/>
    <x v="0"/>
    <s v="Furnishings"/>
    <s v="Howard Miller 12&quot; Round Wall Clock"/>
    <n v="282.88800000000003"/>
    <n v="9"/>
    <n v="0.2"/>
    <n v="56.577599999999961"/>
  </r>
  <r>
    <n v="1054"/>
    <x v="507"/>
    <x v="388"/>
    <d v="2015-04-08T00:00:00"/>
    <s v="Standard Class"/>
    <s v="NF-18595"/>
    <s v="Nicole Fjeld"/>
    <x v="2"/>
    <s v="United States"/>
    <s v="New York City"/>
    <x v="15"/>
    <n v="10009"/>
    <s v="East"/>
    <s v="OFF-AR-10000716"/>
    <x v="1"/>
    <s v="Art"/>
    <s v="DIXON Ticonderoga Erasable Checking Pencils"/>
    <n v="11.16"/>
    <n v="2"/>
    <n v="0"/>
    <n v="4.3524000000000003"/>
  </r>
  <r>
    <n v="1055"/>
    <x v="507"/>
    <x v="388"/>
    <d v="2015-04-08T00:00:00"/>
    <s v="Standard Class"/>
    <s v="NF-18595"/>
    <s v="Nicole Fjeld"/>
    <x v="2"/>
    <s v="United States"/>
    <s v="New York City"/>
    <x v="15"/>
    <n v="10009"/>
    <s v="East"/>
    <s v="FUR-FU-10004622"/>
    <x v="0"/>
    <s v="Furnishings"/>
    <s v="Eldon Advantage Foldable Chair Mats for Low Pile Carpets"/>
    <n v="108.4"/>
    <n v="2"/>
    <n v="0"/>
    <n v="22.763999999999996"/>
  </r>
  <r>
    <n v="1056"/>
    <x v="507"/>
    <x v="388"/>
    <d v="2015-04-08T00:00:00"/>
    <s v="Standard Class"/>
    <s v="NF-18595"/>
    <s v="Nicole Fjeld"/>
    <x v="2"/>
    <s v="United States"/>
    <s v="New York City"/>
    <x v="15"/>
    <n v="10009"/>
    <s v="East"/>
    <s v="OFF-BI-10002735"/>
    <x v="1"/>
    <s v="Binders"/>
    <s v="GBC Prestige Therm-A-Bind Covers"/>
    <n v="82.344000000000008"/>
    <n v="3"/>
    <n v="0.2"/>
    <n v="27.791100000000004"/>
  </r>
  <r>
    <n v="1057"/>
    <x v="507"/>
    <x v="388"/>
    <d v="2015-04-08T00:00:00"/>
    <s v="Standard Class"/>
    <s v="NF-18595"/>
    <s v="Nicole Fjeld"/>
    <x v="2"/>
    <s v="United States"/>
    <s v="New York City"/>
    <x v="15"/>
    <n v="10009"/>
    <s v="East"/>
    <s v="OFF-BI-10003529"/>
    <x v="1"/>
    <s v="Binders"/>
    <s v="Avery Round Ring Poly Binders"/>
    <n v="9.0879999999999992"/>
    <n v="4"/>
    <n v="0.2"/>
    <n v="3.2944"/>
  </r>
  <r>
    <n v="1058"/>
    <x v="508"/>
    <x v="389"/>
    <d v="2017-12-17T00:00:00"/>
    <s v="Standard Class"/>
    <s v="BP-11185"/>
    <s v="Ben Peterman"/>
    <x v="1"/>
    <s v="United States"/>
    <s v="San Diego"/>
    <x v="1"/>
    <n v="92037"/>
    <s v="West"/>
    <s v="OFF-BI-10001097"/>
    <x v="1"/>
    <s v="Binders"/>
    <s v="Avery Hole Reinforcements"/>
    <n v="19.936000000000003"/>
    <n v="4"/>
    <n v="0.2"/>
    <n v="7.2267999999999999"/>
  </r>
  <r>
    <n v="1059"/>
    <x v="508"/>
    <x v="389"/>
    <d v="2017-12-17T00:00:00"/>
    <s v="Standard Class"/>
    <s v="BP-11185"/>
    <s v="Ben Peterman"/>
    <x v="1"/>
    <s v="United States"/>
    <s v="San Diego"/>
    <x v="1"/>
    <n v="92037"/>
    <s v="West"/>
    <s v="OFF-BI-10001597"/>
    <x v="1"/>
    <s v="Binders"/>
    <s v="Wilson Jones Ledger-Size, Piano-Hinge Binder, 2&quot;, Blue"/>
    <n v="65.567999999999998"/>
    <n v="2"/>
    <n v="0.2"/>
    <n v="22.948799999999995"/>
  </r>
  <r>
    <n v="1060"/>
    <x v="509"/>
    <x v="390"/>
    <d v="2016-12-01T00:00:00"/>
    <s v="Standard Class"/>
    <s v="MG-17650"/>
    <s v="Matthew Grinstein"/>
    <x v="2"/>
    <s v="United States"/>
    <s v="Philadelphia"/>
    <x v="9"/>
    <n v="19143"/>
    <s v="East"/>
    <s v="OFF-FA-10001754"/>
    <x v="1"/>
    <s v="Fasteners"/>
    <s v="Stockwell Gold Paper Clips"/>
    <n v="4.4160000000000004"/>
    <n v="3"/>
    <n v="0.2"/>
    <n v="1.6008"/>
  </r>
  <r>
    <n v="1061"/>
    <x v="510"/>
    <x v="391"/>
    <d v="2015-03-29T00:00:00"/>
    <s v="Standard Class"/>
    <s v="JD-16060"/>
    <s v="Julia Dunbar"/>
    <x v="0"/>
    <s v="United States"/>
    <s v="Houston"/>
    <x v="5"/>
    <n v="77095"/>
    <s v="Central"/>
    <s v="FUR-CH-10003396"/>
    <x v="0"/>
    <s v="Chairs"/>
    <s v="Global Deluxe Steno Chair"/>
    <n v="107.77200000000001"/>
    <n v="2"/>
    <n v="0.3"/>
    <n v="-29.252400000000009"/>
  </r>
  <r>
    <n v="1062"/>
    <x v="511"/>
    <x v="392"/>
    <d v="2015-04-21T00:00:00"/>
    <s v="Standard Class"/>
    <s v="TS-21160"/>
    <s v="Theresa Swint"/>
    <x v="1"/>
    <s v="United States"/>
    <s v="Toledo"/>
    <x v="24"/>
    <n v="43615"/>
    <s v="East"/>
    <s v="OFF-AP-10002350"/>
    <x v="1"/>
    <s v="Appliances"/>
    <s v="Belkin F9H710-06 7 Outlet SurgeMaster Surge Protector"/>
    <n v="45.216000000000001"/>
    <n v="3"/>
    <n v="0.2"/>
    <n v="4.5215999999999994"/>
  </r>
  <r>
    <n v="1063"/>
    <x v="511"/>
    <x v="392"/>
    <d v="2015-04-21T00:00:00"/>
    <s v="Standard Class"/>
    <s v="TS-21160"/>
    <s v="Theresa Swint"/>
    <x v="1"/>
    <s v="United States"/>
    <s v="Toledo"/>
    <x v="24"/>
    <n v="43615"/>
    <s v="East"/>
    <s v="OFF-FA-10004838"/>
    <x v="1"/>
    <s v="Fasteners"/>
    <s v="Super Bands, 12/Pack"/>
    <n v="10.416000000000002"/>
    <n v="7"/>
    <n v="0.2"/>
    <n v="-2.2134"/>
  </r>
  <r>
    <n v="1064"/>
    <x v="511"/>
    <x v="392"/>
    <d v="2015-04-21T00:00:00"/>
    <s v="Standard Class"/>
    <s v="TS-21160"/>
    <s v="Theresa Swint"/>
    <x v="1"/>
    <s v="United States"/>
    <s v="Toledo"/>
    <x v="24"/>
    <n v="43615"/>
    <s v="East"/>
    <s v="OFF-AR-10004757"/>
    <x v="1"/>
    <s v="Art"/>
    <s v="Crayola Colored Pencils"/>
    <n v="7.8719999999999999"/>
    <n v="3"/>
    <n v="0.2"/>
    <n v="1.2791999999999994"/>
  </r>
  <r>
    <n v="1065"/>
    <x v="511"/>
    <x v="392"/>
    <d v="2015-04-21T00:00:00"/>
    <s v="Standard Class"/>
    <s v="TS-21160"/>
    <s v="Theresa Swint"/>
    <x v="1"/>
    <s v="United States"/>
    <s v="Toledo"/>
    <x v="24"/>
    <n v="43615"/>
    <s v="East"/>
    <s v="TEC-PH-10002115"/>
    <x v="2"/>
    <s v="Phones"/>
    <s v="Plantronics 81402"/>
    <n v="118.78199999999998"/>
    <n v="3"/>
    <n v="0.4"/>
    <n v="-27.715799999999994"/>
  </r>
  <r>
    <n v="1066"/>
    <x v="511"/>
    <x v="392"/>
    <d v="2015-04-21T00:00:00"/>
    <s v="Standard Class"/>
    <s v="TS-21160"/>
    <s v="Theresa Swint"/>
    <x v="1"/>
    <s v="United States"/>
    <s v="Toledo"/>
    <x v="24"/>
    <n v="43615"/>
    <s v="East"/>
    <s v="OFF-FA-10003059"/>
    <x v="1"/>
    <s v="Fasteners"/>
    <s v="Assorted Color Push Pins"/>
    <n v="1.4480000000000002"/>
    <n v="1"/>
    <n v="0.2"/>
    <n v="0.2352999999999999"/>
  </r>
  <r>
    <n v="1067"/>
    <x v="511"/>
    <x v="392"/>
    <d v="2015-04-21T00:00:00"/>
    <s v="Standard Class"/>
    <s v="TS-21160"/>
    <s v="Theresa Swint"/>
    <x v="1"/>
    <s v="United States"/>
    <s v="Toledo"/>
    <x v="24"/>
    <n v="43615"/>
    <s v="East"/>
    <s v="OFF-BI-10004330"/>
    <x v="1"/>
    <s v="Binders"/>
    <s v="GBC Velobind Prepunched Cover Sets, Regency Series"/>
    <n v="55.470000000000006"/>
    <n v="5"/>
    <n v="0.7"/>
    <n v="-46.224999999999994"/>
  </r>
  <r>
    <n v="1068"/>
    <x v="512"/>
    <x v="393"/>
    <d v="2016-10-02T00:00:00"/>
    <s v="First Class"/>
    <s v="BD-11620"/>
    <s v="Brian DeCherney"/>
    <x v="0"/>
    <s v="United States"/>
    <s v="San Francisco"/>
    <x v="1"/>
    <n v="94122"/>
    <s v="West"/>
    <s v="FUR-CH-10001146"/>
    <x v="0"/>
    <s v="Chairs"/>
    <s v="Global Value Mid-Back Manager's Chair, Gray"/>
    <n v="194.84800000000001"/>
    <n v="4"/>
    <n v="0.2"/>
    <n v="12.177999999999983"/>
  </r>
  <r>
    <n v="1069"/>
    <x v="513"/>
    <x v="394"/>
    <d v="2017-09-30T00:00:00"/>
    <s v="Second Class"/>
    <s v="CM-12160"/>
    <s v="Charles McCrossin"/>
    <x v="0"/>
    <s v="United States"/>
    <s v="Brownsville"/>
    <x v="5"/>
    <n v="78521"/>
    <s v="Central"/>
    <s v="OFF-SU-10001935"/>
    <x v="1"/>
    <s v="Supplies"/>
    <s v="Staple remover"/>
    <n v="1.7440000000000002"/>
    <n v="1"/>
    <n v="0.2"/>
    <n v="-0.34880000000000033"/>
  </r>
  <r>
    <n v="1070"/>
    <x v="514"/>
    <x v="395"/>
    <d v="2015-07-29T00:00:00"/>
    <s v="Standard Class"/>
    <s v="RB-19795"/>
    <s v="Ross Baird"/>
    <x v="2"/>
    <s v="United States"/>
    <s v="Philadelphia"/>
    <x v="9"/>
    <n v="19143"/>
    <s v="East"/>
    <s v="OFF-BI-10001524"/>
    <x v="1"/>
    <s v="Binders"/>
    <s v="GBC Premium Transparent Covers with Diagonal Lined Pattern"/>
    <n v="25.176000000000005"/>
    <n v="4"/>
    <n v="0.7"/>
    <n v="-18.462400000000002"/>
  </r>
  <r>
    <n v="1071"/>
    <x v="515"/>
    <x v="312"/>
    <d v="2015-11-26T00:00:00"/>
    <s v="Standard Class"/>
    <s v="SN-20560"/>
    <s v="Skye Norling"/>
    <x v="2"/>
    <s v="United States"/>
    <s v="Los Angeles"/>
    <x v="1"/>
    <n v="90008"/>
    <s v="West"/>
    <s v="OFF-AR-10003732"/>
    <x v="1"/>
    <s v="Art"/>
    <s v="Newell 333"/>
    <n v="19.459999999999997"/>
    <n v="7"/>
    <n v="0"/>
    <n v="5.0595999999999997"/>
  </r>
  <r>
    <n v="1072"/>
    <x v="516"/>
    <x v="236"/>
    <d v="2016-05-02T00:00:00"/>
    <s v="Standard Class"/>
    <s v="EH-14005"/>
    <s v="Erica Hernandez"/>
    <x v="2"/>
    <s v="United States"/>
    <s v="Denver"/>
    <x v="22"/>
    <n v="80219"/>
    <s v="West"/>
    <s v="OFF-PA-10001970"/>
    <x v="1"/>
    <s v="Paper"/>
    <s v="Xerox 1881"/>
    <n v="29.472000000000001"/>
    <n v="3"/>
    <n v="0.2"/>
    <n v="9.9467999999999979"/>
  </r>
  <r>
    <n v="1073"/>
    <x v="517"/>
    <x v="237"/>
    <d v="2017-11-19T00:00:00"/>
    <s v="Standard Class"/>
    <s v="FO-14305"/>
    <s v="Frank Olsen"/>
    <x v="0"/>
    <s v="United States"/>
    <s v="New York City"/>
    <x v="15"/>
    <n v="10035"/>
    <s v="East"/>
    <s v="OFF-BI-10003669"/>
    <x v="1"/>
    <s v="Binders"/>
    <s v="3M Organizer Strips"/>
    <n v="8.64"/>
    <n v="2"/>
    <n v="0.2"/>
    <n v="3.024"/>
  </r>
  <r>
    <n v="1074"/>
    <x v="518"/>
    <x v="396"/>
    <d v="2016-11-19T00:00:00"/>
    <s v="Standard Class"/>
    <s v="MS-17710"/>
    <s v="Maurice Satty"/>
    <x v="0"/>
    <s v="United States"/>
    <s v="Mesa"/>
    <x v="16"/>
    <n v="85204"/>
    <s v="West"/>
    <s v="OFF-BI-10003727"/>
    <x v="1"/>
    <s v="Binders"/>
    <s v="Avery Durable Slant Ring Binders With Label Holder"/>
    <n v="6.27"/>
    <n v="5"/>
    <n v="0.7"/>
    <n v="-4.5980000000000008"/>
  </r>
  <r>
    <n v="1075"/>
    <x v="518"/>
    <x v="396"/>
    <d v="2016-11-19T00:00:00"/>
    <s v="Standard Class"/>
    <s v="MS-17710"/>
    <s v="Maurice Satty"/>
    <x v="0"/>
    <s v="United States"/>
    <s v="Mesa"/>
    <x v="16"/>
    <n v="85204"/>
    <s v="West"/>
    <s v="OFF-BI-10004967"/>
    <x v="1"/>
    <s v="Binders"/>
    <s v="Round Ring Binders"/>
    <n v="4.3680000000000003"/>
    <n v="7"/>
    <n v="0.7"/>
    <n v="-3.3487999999999998"/>
  </r>
  <r>
    <n v="1076"/>
    <x v="518"/>
    <x v="396"/>
    <d v="2016-11-19T00:00:00"/>
    <s v="Standard Class"/>
    <s v="MS-17710"/>
    <s v="Maurice Satty"/>
    <x v="0"/>
    <s v="United States"/>
    <s v="Mesa"/>
    <x v="16"/>
    <n v="85204"/>
    <s v="West"/>
    <s v="TEC-AC-10003447"/>
    <x v="2"/>
    <s v="Accessories"/>
    <s v="Micropad Numeric Keypads"/>
    <n v="31.983999999999998"/>
    <n v="2"/>
    <n v="0.2"/>
    <n v="1.9989999999999979"/>
  </r>
  <r>
    <n v="1077"/>
    <x v="519"/>
    <x v="321"/>
    <d v="2016-09-30T00:00:00"/>
    <s v="First Class"/>
    <s v="CC-12100"/>
    <s v="Chad Cunningham"/>
    <x v="2"/>
    <s v="United States"/>
    <s v="Columbus"/>
    <x v="14"/>
    <n v="47201"/>
    <s v="Central"/>
    <s v="OFF-AR-10000255"/>
    <x v="1"/>
    <s v="Art"/>
    <s v="Newell 328"/>
    <n v="40.879999999999995"/>
    <n v="7"/>
    <n v="0"/>
    <n v="10.628799999999998"/>
  </r>
  <r>
    <n v="1078"/>
    <x v="520"/>
    <x v="397"/>
    <d v="2017-09-25T00:00:00"/>
    <s v="Second Class"/>
    <s v="DW-13540"/>
    <s v="Don Weiss"/>
    <x v="0"/>
    <s v="United States"/>
    <s v="Seattle"/>
    <x v="4"/>
    <n v="98105"/>
    <s v="West"/>
    <s v="OFF-AP-10002191"/>
    <x v="1"/>
    <s v="Appliances"/>
    <s v="Belkin 8 Outlet SurgeMaster II Gold Surge Protector"/>
    <n v="119.96"/>
    <n v="2"/>
    <n v="0"/>
    <n v="33.588800000000006"/>
  </r>
  <r>
    <n v="1079"/>
    <x v="520"/>
    <x v="397"/>
    <d v="2017-09-25T00:00:00"/>
    <s v="Second Class"/>
    <s v="DW-13540"/>
    <s v="Don Weiss"/>
    <x v="0"/>
    <s v="United States"/>
    <s v="Seattle"/>
    <x v="4"/>
    <n v="98105"/>
    <s v="West"/>
    <s v="OFF-ST-10001325"/>
    <x v="1"/>
    <s v="Storage"/>
    <s v="Sterilite Officeware Hinged File Box"/>
    <n v="31.44"/>
    <n v="3"/>
    <n v="0"/>
    <n v="8.4888000000000012"/>
  </r>
  <r>
    <n v="1080"/>
    <x v="520"/>
    <x v="397"/>
    <d v="2017-09-25T00:00:00"/>
    <s v="Second Class"/>
    <s v="DW-13540"/>
    <s v="Don Weiss"/>
    <x v="0"/>
    <s v="United States"/>
    <s v="Seattle"/>
    <x v="4"/>
    <n v="98105"/>
    <s v="West"/>
    <s v="OFF-BI-10000404"/>
    <x v="1"/>
    <s v="Binders"/>
    <s v="Avery Printable Repositionable Plastic Tabs"/>
    <n v="6.88"/>
    <n v="1"/>
    <n v="0.2"/>
    <n v="2.3220000000000001"/>
  </r>
  <r>
    <n v="1081"/>
    <x v="521"/>
    <x v="239"/>
    <d v="2015-12-04T00:00:00"/>
    <s v="Standard Class"/>
    <s v="BT-11395"/>
    <s v="Bill Tyler"/>
    <x v="1"/>
    <s v="United States"/>
    <s v="Detroit"/>
    <x v="12"/>
    <n v="48227"/>
    <s v="Central"/>
    <s v="OFF-PA-10000349"/>
    <x v="1"/>
    <s v="Paper"/>
    <s v="Easy-staple paper"/>
    <n v="19.920000000000002"/>
    <n v="4"/>
    <n v="0"/>
    <n v="9.3624000000000009"/>
  </r>
  <r>
    <n v="1082"/>
    <x v="521"/>
    <x v="239"/>
    <d v="2015-12-04T00:00:00"/>
    <s v="Standard Class"/>
    <s v="BT-11395"/>
    <s v="Bill Tyler"/>
    <x v="1"/>
    <s v="United States"/>
    <s v="Detroit"/>
    <x v="12"/>
    <n v="48227"/>
    <s v="Central"/>
    <s v="FUR-CH-10002880"/>
    <x v="0"/>
    <s v="Chairs"/>
    <s v="Global High-Back Leather Tilter, Burgundy"/>
    <n v="1106.9099999999999"/>
    <n v="9"/>
    <n v="0"/>
    <n v="121.76009999999994"/>
  </r>
  <r>
    <n v="1083"/>
    <x v="522"/>
    <x v="398"/>
    <d v="2016-03-05T00:00:00"/>
    <s v="Standard Class"/>
    <s v="KD-16270"/>
    <s v="Karen Daniels"/>
    <x v="0"/>
    <s v="United States"/>
    <s v="Yonkers"/>
    <x v="15"/>
    <n v="10701"/>
    <s v="East"/>
    <s v="FUR-TA-10001095"/>
    <x v="0"/>
    <s v="Tables"/>
    <s v="Chromcraft Round Conference Tables"/>
    <n v="836.59199999999998"/>
    <n v="8"/>
    <n v="0.4"/>
    <n v="-264.92079999999999"/>
  </r>
  <r>
    <n v="1084"/>
    <x v="522"/>
    <x v="398"/>
    <d v="2016-03-05T00:00:00"/>
    <s v="Standard Class"/>
    <s v="KD-16270"/>
    <s v="Karen Daniels"/>
    <x v="0"/>
    <s v="United States"/>
    <s v="Yonkers"/>
    <x v="15"/>
    <n v="10701"/>
    <s v="East"/>
    <s v="OFF-PA-10003127"/>
    <x v="1"/>
    <s v="Paper"/>
    <s v="Easy-staple paper"/>
    <n v="26.38"/>
    <n v="1"/>
    <n v="0"/>
    <n v="12.134799999999998"/>
  </r>
  <r>
    <n v="1085"/>
    <x v="522"/>
    <x v="398"/>
    <d v="2016-03-05T00:00:00"/>
    <s v="Standard Class"/>
    <s v="KD-16270"/>
    <s v="Karen Daniels"/>
    <x v="0"/>
    <s v="United States"/>
    <s v="Yonkers"/>
    <x v="15"/>
    <n v="10701"/>
    <s v="East"/>
    <s v="OFF-ST-10003208"/>
    <x v="1"/>
    <s v="Storage"/>
    <s v="Adjustable Depth Letter/Legal Cart"/>
    <n v="362.92"/>
    <n v="2"/>
    <n v="0"/>
    <n v="105.24679999999995"/>
  </r>
  <r>
    <n v="1086"/>
    <x v="522"/>
    <x v="398"/>
    <d v="2016-03-05T00:00:00"/>
    <s v="Standard Class"/>
    <s v="KD-16270"/>
    <s v="Karen Daniels"/>
    <x v="0"/>
    <s v="United States"/>
    <s v="Yonkers"/>
    <x v="15"/>
    <n v="10701"/>
    <s v="East"/>
    <s v="TEC-MA-10003979"/>
    <x v="2"/>
    <s v="Machines"/>
    <s v="Ativa V4110MDD Micro-Cut Shredder"/>
    <n v="4899.93"/>
    <n v="7"/>
    <n v="0"/>
    <n v="2400.9656999999997"/>
  </r>
  <r>
    <n v="1087"/>
    <x v="523"/>
    <x v="399"/>
    <d v="2016-08-12T00:00:00"/>
    <s v="Same Day"/>
    <s v="LC-16870"/>
    <s v="Lena Cacioppo"/>
    <x v="0"/>
    <s v="United States"/>
    <s v="Des Moines"/>
    <x v="23"/>
    <n v="50315"/>
    <s v="Central"/>
    <s v="OFF-PA-10000029"/>
    <x v="1"/>
    <s v="Paper"/>
    <s v="Xerox 224"/>
    <n v="6.48"/>
    <n v="1"/>
    <n v="0"/>
    <n v="3.1104000000000003"/>
  </r>
  <r>
    <n v="1088"/>
    <x v="524"/>
    <x v="243"/>
    <d v="2016-08-20T00:00:00"/>
    <s v="Second Class"/>
    <s v="CY-12745"/>
    <s v="Craig Yedwab"/>
    <x v="1"/>
    <s v="United States"/>
    <s v="Oakland"/>
    <x v="1"/>
    <n v="94601"/>
    <s v="West"/>
    <s v="TEC-PH-10004896"/>
    <x v="2"/>
    <s v="Phones"/>
    <s v="Nokia Lumia 521 (T-Mobile)"/>
    <n v="71.975999999999999"/>
    <n v="3"/>
    <n v="0.2"/>
    <n v="7.1976000000000049"/>
  </r>
  <r>
    <n v="1089"/>
    <x v="524"/>
    <x v="243"/>
    <d v="2016-08-20T00:00:00"/>
    <s v="Second Class"/>
    <s v="CY-12745"/>
    <s v="Craig Yedwab"/>
    <x v="1"/>
    <s v="United States"/>
    <s v="Oakland"/>
    <x v="1"/>
    <n v="94601"/>
    <s v="West"/>
    <s v="OFF-LA-10000452"/>
    <x v="1"/>
    <s v="Labels"/>
    <s v="Avery 488"/>
    <n v="3.15"/>
    <n v="1"/>
    <n v="0"/>
    <n v="1.512"/>
  </r>
  <r>
    <n v="1090"/>
    <x v="525"/>
    <x v="400"/>
    <d v="2017-06-10T00:00:00"/>
    <s v="Standard Class"/>
    <s v="LW-16990"/>
    <s v="Lindsay Williams"/>
    <x v="1"/>
    <s v="United States"/>
    <s v="Monroe"/>
    <x v="3"/>
    <n v="28110"/>
    <s v="South"/>
    <s v="FUR-FU-10001967"/>
    <x v="0"/>
    <s v="Furnishings"/>
    <s v="Telescoping Adjustable Floor Lamp"/>
    <n v="31.983999999999998"/>
    <n v="2"/>
    <n v="0.2"/>
    <n v="1.9989999999999979"/>
  </r>
  <r>
    <n v="1091"/>
    <x v="525"/>
    <x v="400"/>
    <d v="2017-06-10T00:00:00"/>
    <s v="Standard Class"/>
    <s v="LW-16990"/>
    <s v="Lindsay Williams"/>
    <x v="1"/>
    <s v="United States"/>
    <s v="Monroe"/>
    <x v="3"/>
    <n v="28110"/>
    <s v="South"/>
    <s v="TEC-PH-10001819"/>
    <x v="2"/>
    <s v="Phones"/>
    <s v="Innergie mMini Combo Duo USB Travel Charging Kit"/>
    <n v="71.984000000000009"/>
    <n v="2"/>
    <n v="0.2"/>
    <n v="25.194399999999995"/>
  </r>
  <r>
    <n v="1092"/>
    <x v="526"/>
    <x v="401"/>
    <d v="2015-12-13T00:00:00"/>
    <s v="Standard Class"/>
    <s v="NP-18325"/>
    <s v="Naresj Patel"/>
    <x v="0"/>
    <s v="United States"/>
    <s v="San Diego"/>
    <x v="1"/>
    <n v="92105"/>
    <s v="West"/>
    <s v="OFF-AR-10002952"/>
    <x v="1"/>
    <s v="Art"/>
    <s v="Stanley Contemporary Battery Pencil Sharpeners"/>
    <n v="120.14999999999999"/>
    <n v="9"/>
    <n v="0"/>
    <n v="33.641999999999996"/>
  </r>
  <r>
    <n v="1093"/>
    <x v="526"/>
    <x v="401"/>
    <d v="2015-12-13T00:00:00"/>
    <s v="Standard Class"/>
    <s v="NP-18325"/>
    <s v="Naresj Patel"/>
    <x v="0"/>
    <s v="United States"/>
    <s v="San Diego"/>
    <x v="1"/>
    <n v="92105"/>
    <s v="West"/>
    <s v="TEC-PH-10000576"/>
    <x v="2"/>
    <s v="Phones"/>
    <s v="AT&amp;T 1080 Corded phone"/>
    <n v="219.18400000000003"/>
    <n v="2"/>
    <n v="0.2"/>
    <n v="19.178600000000003"/>
  </r>
  <r>
    <n v="1094"/>
    <x v="527"/>
    <x v="17"/>
    <d v="2015-12-31T00:00:00"/>
    <s v="Standard Class"/>
    <s v="BT-11485"/>
    <s v="Brad Thomas"/>
    <x v="2"/>
    <s v="United States"/>
    <s v="Clinton"/>
    <x v="39"/>
    <n v="20735"/>
    <s v="East"/>
    <s v="OFF-PA-10000605"/>
    <x v="1"/>
    <s v="Paper"/>
    <s v="Xerox 1950"/>
    <n v="28.900000000000002"/>
    <n v="5"/>
    <n v="0"/>
    <n v="14.161000000000001"/>
  </r>
  <r>
    <n v="1095"/>
    <x v="527"/>
    <x v="17"/>
    <d v="2015-12-31T00:00:00"/>
    <s v="Standard Class"/>
    <s v="BT-11485"/>
    <s v="Brad Thomas"/>
    <x v="2"/>
    <s v="United States"/>
    <s v="Clinton"/>
    <x v="39"/>
    <n v="20735"/>
    <s v="East"/>
    <s v="OFF-AP-10002518"/>
    <x v="1"/>
    <s v="Appliances"/>
    <s v="Kensington 7 Outlet MasterPiece Power Center"/>
    <n v="355.96"/>
    <n v="2"/>
    <n v="0"/>
    <n v="103.22839999999997"/>
  </r>
  <r>
    <n v="1096"/>
    <x v="528"/>
    <x v="276"/>
    <d v="2017-01-26T00:00:00"/>
    <s v="Standard Class"/>
    <s v="PS-19045"/>
    <s v="Penelope Sewall"/>
    <x v="2"/>
    <s v="United States"/>
    <s v="Charlotte"/>
    <x v="3"/>
    <n v="28205"/>
    <s v="South"/>
    <s v="OFF-ST-10004340"/>
    <x v="1"/>
    <s v="Storage"/>
    <s v="Fellowes Mobile File Cart, Black"/>
    <n v="348.20799999999997"/>
    <n v="7"/>
    <n v="0.2"/>
    <n v="30.468200000000024"/>
  </r>
  <r>
    <n v="1097"/>
    <x v="528"/>
    <x v="276"/>
    <d v="2017-01-26T00:00:00"/>
    <s v="Standard Class"/>
    <s v="PS-19045"/>
    <s v="Penelope Sewall"/>
    <x v="2"/>
    <s v="United States"/>
    <s v="Charlotte"/>
    <x v="3"/>
    <n v="28205"/>
    <s v="South"/>
    <s v="OFF-BI-10004001"/>
    <x v="1"/>
    <s v="Binders"/>
    <s v="GBC Recycled VeloBinder Covers"/>
    <n v="35.783999999999999"/>
    <n v="7"/>
    <n v="0.7"/>
    <n v="-28.627200000000009"/>
  </r>
  <r>
    <n v="1098"/>
    <x v="529"/>
    <x v="402"/>
    <d v="2014-06-28T00:00:00"/>
    <s v="First Class"/>
    <s v="NS-18640"/>
    <s v="Noel Staavos"/>
    <x v="1"/>
    <s v="United States"/>
    <s v="Los Angeles"/>
    <x v="1"/>
    <n v="90049"/>
    <s v="West"/>
    <s v="FUR-TA-10004147"/>
    <x v="0"/>
    <s v="Tables"/>
    <s v="Hon 4060 Series Tables"/>
    <n v="447.84"/>
    <n v="5"/>
    <n v="0.2"/>
    <n v="11.19599999999997"/>
  </r>
  <r>
    <n v="1099"/>
    <x v="530"/>
    <x v="403"/>
    <d v="2016-06-17T00:00:00"/>
    <s v="First Class"/>
    <s v="PV-18985"/>
    <s v="Paul Van Hugh"/>
    <x v="2"/>
    <s v="United States"/>
    <s v="San Francisco"/>
    <x v="1"/>
    <n v="94122"/>
    <s v="West"/>
    <s v="OFF-AR-10001545"/>
    <x v="1"/>
    <s v="Art"/>
    <s v="Newell 326"/>
    <n v="7.04"/>
    <n v="4"/>
    <n v="0"/>
    <n v="2.0415999999999999"/>
  </r>
  <r>
    <n v="1100"/>
    <x v="530"/>
    <x v="403"/>
    <d v="2016-06-17T00:00:00"/>
    <s v="First Class"/>
    <s v="PV-18985"/>
    <s v="Paul Van Hugh"/>
    <x v="2"/>
    <s v="United States"/>
    <s v="San Francisco"/>
    <x v="1"/>
    <n v="94122"/>
    <s v="West"/>
    <s v="FUR-FU-10000206"/>
    <x v="0"/>
    <s v="Furnishings"/>
    <s v="GE General Purpose, Extra Long Life, Showcase &amp; Floodlight Incandescent Bulbs"/>
    <n v="8.73"/>
    <n v="3"/>
    <n v="0"/>
    <n v="4.1030999999999995"/>
  </r>
  <r>
    <n v="1101"/>
    <x v="530"/>
    <x v="403"/>
    <d v="2016-06-17T00:00:00"/>
    <s v="First Class"/>
    <s v="PV-18985"/>
    <s v="Paul Van Hugh"/>
    <x v="2"/>
    <s v="United States"/>
    <s v="San Francisco"/>
    <x v="1"/>
    <n v="94122"/>
    <s v="West"/>
    <s v="TEC-AC-10001013"/>
    <x v="2"/>
    <s v="Accessories"/>
    <s v="Logitech ClearChat Comfort/USB Headset H390"/>
    <n v="29.29"/>
    <n v="1"/>
    <n v="0"/>
    <n v="9.6656999999999975"/>
  </r>
  <r>
    <n v="1102"/>
    <x v="530"/>
    <x v="403"/>
    <d v="2016-06-17T00:00:00"/>
    <s v="First Class"/>
    <s v="PV-18985"/>
    <s v="Paul Van Hugh"/>
    <x v="2"/>
    <s v="United States"/>
    <s v="San Francisco"/>
    <x v="1"/>
    <n v="94122"/>
    <s v="West"/>
    <s v="OFF-AR-10002255"/>
    <x v="1"/>
    <s v="Art"/>
    <s v="Newell 346"/>
    <n v="8.64"/>
    <n v="3"/>
    <n v="0"/>
    <n v="2.5055999999999998"/>
  </r>
  <r>
    <n v="1103"/>
    <x v="531"/>
    <x v="81"/>
    <d v="2017-04-27T00:00:00"/>
    <s v="Standard Class"/>
    <s v="RP-19390"/>
    <s v="Resi Pölking"/>
    <x v="0"/>
    <s v="United States"/>
    <s v="Houston"/>
    <x v="5"/>
    <n v="77041"/>
    <s v="Central"/>
    <s v="OFF-BI-10004140"/>
    <x v="1"/>
    <s v="Binders"/>
    <s v="Avery Non-Stick Binders"/>
    <n v="2.6939999999999995"/>
    <n v="3"/>
    <n v="0.8"/>
    <n v="-4.7145000000000028"/>
  </r>
  <r>
    <n v="1104"/>
    <x v="531"/>
    <x v="81"/>
    <d v="2017-04-27T00:00:00"/>
    <s v="Standard Class"/>
    <s v="RP-19390"/>
    <s v="Resi Pölking"/>
    <x v="0"/>
    <s v="United States"/>
    <s v="Houston"/>
    <x v="5"/>
    <n v="77041"/>
    <s v="Central"/>
    <s v="OFF-BI-10002049"/>
    <x v="1"/>
    <s v="Binders"/>
    <s v="UniKeep View Case Binders"/>
    <n v="2.9339999999999993"/>
    <n v="3"/>
    <n v="0.8"/>
    <n v="-4.9878000000000018"/>
  </r>
  <r>
    <n v="1105"/>
    <x v="532"/>
    <x v="147"/>
    <d v="2016-10-27T00:00:00"/>
    <s v="Standard Class"/>
    <s v="NM-18520"/>
    <s v="Neoma Murray"/>
    <x v="0"/>
    <s v="United States"/>
    <s v="Riverside"/>
    <x v="1"/>
    <n v="92503"/>
    <s v="West"/>
    <s v="OFF-PA-10001892"/>
    <x v="1"/>
    <s v="Paper"/>
    <s v="Rediform Wirebound &quot;Phone Memo&quot; Message Book, 11 x 5-3/4"/>
    <n v="22.919999999999998"/>
    <n v="3"/>
    <n v="0"/>
    <n v="11.230799999999999"/>
  </r>
  <r>
    <n v="1106"/>
    <x v="533"/>
    <x v="258"/>
    <d v="2016-11-24T00:00:00"/>
    <s v="Standard Class"/>
    <s v="EH-13945"/>
    <s v="Eric Hoffmann"/>
    <x v="0"/>
    <s v="United States"/>
    <s v="Houston"/>
    <x v="5"/>
    <n v="77041"/>
    <s v="Central"/>
    <s v="OFF-ST-10000642"/>
    <x v="1"/>
    <s v="Storage"/>
    <s v="Tennsco Lockers, Gray"/>
    <n v="100.70400000000001"/>
    <n v="6"/>
    <n v="0.2"/>
    <n v="-16.36440000000001"/>
  </r>
  <r>
    <n v="1107"/>
    <x v="533"/>
    <x v="258"/>
    <d v="2016-11-24T00:00:00"/>
    <s v="Standard Class"/>
    <s v="EH-13945"/>
    <s v="Eric Hoffmann"/>
    <x v="0"/>
    <s v="United States"/>
    <s v="Houston"/>
    <x v="5"/>
    <n v="77041"/>
    <s v="Central"/>
    <s v="FUR-FU-10000206"/>
    <x v="0"/>
    <s v="Furnishings"/>
    <s v="GE General Purpose, Extra Long Life, Showcase &amp; Floodlight Incandescent Bulbs"/>
    <n v="2.3280000000000003"/>
    <n v="2"/>
    <n v="0.6"/>
    <n v="-0.75660000000000016"/>
  </r>
  <r>
    <n v="1108"/>
    <x v="533"/>
    <x v="258"/>
    <d v="2016-11-24T00:00:00"/>
    <s v="Standard Class"/>
    <s v="EH-13945"/>
    <s v="Eric Hoffmann"/>
    <x v="0"/>
    <s v="United States"/>
    <s v="Houston"/>
    <x v="5"/>
    <n v="77041"/>
    <s v="Central"/>
    <s v="OFF-BI-10003676"/>
    <x v="1"/>
    <s v="Binders"/>
    <s v="GBC Standard Recycled Report Covers, Clear Plastic Sheets"/>
    <n v="10.779999999999996"/>
    <n v="5"/>
    <n v="0.8"/>
    <n v="-17.248000000000008"/>
  </r>
  <r>
    <n v="1109"/>
    <x v="533"/>
    <x v="258"/>
    <d v="2016-11-24T00:00:00"/>
    <s v="Standard Class"/>
    <s v="EH-13945"/>
    <s v="Eric Hoffmann"/>
    <x v="0"/>
    <s v="United States"/>
    <s v="Houston"/>
    <x v="5"/>
    <n v="77041"/>
    <s v="Central"/>
    <s v="OFF-FA-10003495"/>
    <x v="1"/>
    <s v="Fasteners"/>
    <s v="Staples"/>
    <n v="58.368000000000009"/>
    <n v="12"/>
    <n v="0.2"/>
    <n v="21.888000000000002"/>
  </r>
  <r>
    <n v="1110"/>
    <x v="533"/>
    <x v="258"/>
    <d v="2016-11-24T00:00:00"/>
    <s v="Standard Class"/>
    <s v="EH-13945"/>
    <s v="Eric Hoffmann"/>
    <x v="0"/>
    <s v="United States"/>
    <s v="Houston"/>
    <x v="5"/>
    <n v="77041"/>
    <s v="Central"/>
    <s v="OFF-EN-10003798"/>
    <x v="1"/>
    <s v="Envelopes"/>
    <s v="Recycled Interoffice Envelopes with Re-Use-A-Seal Closure, 10 x 13"/>
    <n v="40.968000000000004"/>
    <n v="3"/>
    <n v="0.2"/>
    <n v="13.826699999999999"/>
  </r>
  <r>
    <n v="1111"/>
    <x v="533"/>
    <x v="258"/>
    <d v="2016-11-24T00:00:00"/>
    <s v="Standard Class"/>
    <s v="EH-13945"/>
    <s v="Eric Hoffmann"/>
    <x v="0"/>
    <s v="United States"/>
    <s v="Houston"/>
    <x v="5"/>
    <n v="77041"/>
    <s v="Central"/>
    <s v="TEC-PH-10003589"/>
    <x v="2"/>
    <s v="Phones"/>
    <s v="invisibleSHIELD by ZAGG Smudge-Free Screen Protector"/>
    <n v="71.959999999999994"/>
    <n v="5"/>
    <n v="0.2"/>
    <n v="25.185999999999996"/>
  </r>
  <r>
    <n v="1112"/>
    <x v="533"/>
    <x v="258"/>
    <d v="2016-11-24T00:00:00"/>
    <s v="Standard Class"/>
    <s v="EH-13945"/>
    <s v="Eric Hoffmann"/>
    <x v="0"/>
    <s v="United States"/>
    <s v="Houston"/>
    <x v="5"/>
    <n v="77041"/>
    <s v="Central"/>
    <s v="OFF-PA-10004735"/>
    <x v="1"/>
    <s v="Paper"/>
    <s v="Xerox 1905"/>
    <n v="10.368000000000002"/>
    <n v="2"/>
    <n v="0.2"/>
    <n v="3.6288"/>
  </r>
  <r>
    <n v="1113"/>
    <x v="533"/>
    <x v="258"/>
    <d v="2016-11-24T00:00:00"/>
    <s v="Standard Class"/>
    <s v="EH-13945"/>
    <s v="Eric Hoffmann"/>
    <x v="0"/>
    <s v="United States"/>
    <s v="Houston"/>
    <x v="5"/>
    <n v="77041"/>
    <s v="Central"/>
    <s v="OFF-BI-10002609"/>
    <x v="1"/>
    <s v="Binders"/>
    <s v="Avery Hidden Tab Dividers for Binding Systems"/>
    <n v="1.1919999999999997"/>
    <n v="2"/>
    <n v="0.8"/>
    <n v="-2.0264000000000002"/>
  </r>
  <r>
    <n v="1114"/>
    <x v="534"/>
    <x v="404"/>
    <d v="2017-12-23T00:00:00"/>
    <s v="Second Class"/>
    <s v="RA-19915"/>
    <s v="Russell Applegate"/>
    <x v="0"/>
    <s v="United States"/>
    <s v="Encinitas"/>
    <x v="1"/>
    <n v="92024"/>
    <s v="West"/>
    <s v="OFF-BI-10003364"/>
    <x v="1"/>
    <s v="Binders"/>
    <s v="Binding Machine Supplies"/>
    <n v="46.672000000000004"/>
    <n v="2"/>
    <n v="0.2"/>
    <n v="16.3352"/>
  </r>
  <r>
    <n v="1115"/>
    <x v="534"/>
    <x v="404"/>
    <d v="2017-12-23T00:00:00"/>
    <s v="Second Class"/>
    <s v="RA-19915"/>
    <s v="Russell Applegate"/>
    <x v="0"/>
    <s v="United States"/>
    <s v="Encinitas"/>
    <x v="1"/>
    <n v="92024"/>
    <s v="West"/>
    <s v="FUR-BO-10002206"/>
    <x v="0"/>
    <s v="Bookcases"/>
    <s v="Bush Saratoga Collection 5-Shelf Bookcase, Hanover Cherry, *Special Order"/>
    <n v="119.83299999999998"/>
    <n v="1"/>
    <n v="0.15"/>
    <n v="-12.688200000000002"/>
  </r>
  <r>
    <n v="1116"/>
    <x v="534"/>
    <x v="404"/>
    <d v="2017-12-23T00:00:00"/>
    <s v="Second Class"/>
    <s v="RA-19915"/>
    <s v="Russell Applegate"/>
    <x v="0"/>
    <s v="United States"/>
    <s v="Encinitas"/>
    <x v="1"/>
    <n v="92024"/>
    <s v="West"/>
    <s v="TEC-AC-10003610"/>
    <x v="2"/>
    <s v="Accessories"/>
    <s v="Logitech Illuminated - Keyboard"/>
    <n v="119.98"/>
    <n v="2"/>
    <n v="0"/>
    <n v="57.590400000000002"/>
  </r>
  <r>
    <n v="1117"/>
    <x v="535"/>
    <x v="405"/>
    <d v="2016-07-24T00:00:00"/>
    <s v="Second Class"/>
    <s v="DL-13495"/>
    <s v="Dionis Lloyd"/>
    <x v="1"/>
    <s v="United States"/>
    <s v="San Francisco"/>
    <x v="1"/>
    <n v="94110"/>
    <s v="West"/>
    <s v="OFF-LA-10003766"/>
    <x v="1"/>
    <s v="Labels"/>
    <s v="Self-Adhesive Removable Labels"/>
    <n v="6.3"/>
    <n v="2"/>
    <n v="0"/>
    <n v="3.024"/>
  </r>
  <r>
    <n v="1118"/>
    <x v="536"/>
    <x v="406"/>
    <d v="2015-09-08T00:00:00"/>
    <s v="Standard Class"/>
    <s v="CS-12355"/>
    <s v="Christine Sundaresam"/>
    <x v="0"/>
    <s v="United States"/>
    <s v="Roswell"/>
    <x v="32"/>
    <n v="30076"/>
    <s v="South"/>
    <s v="OFF-PA-10001970"/>
    <x v="1"/>
    <s v="Paper"/>
    <s v="Xerox 1908"/>
    <n v="279.89999999999998"/>
    <n v="5"/>
    <n v="0"/>
    <n v="137.15100000000001"/>
  </r>
  <r>
    <n v="1119"/>
    <x v="536"/>
    <x v="406"/>
    <d v="2015-09-08T00:00:00"/>
    <s v="Standard Class"/>
    <s v="CS-12355"/>
    <s v="Christine Sundaresam"/>
    <x v="0"/>
    <s v="United States"/>
    <s v="Roswell"/>
    <x v="32"/>
    <n v="30076"/>
    <s v="South"/>
    <s v="TEC-AC-10002049"/>
    <x v="2"/>
    <s v="Accessories"/>
    <s v="Logitech G19 Programmable Gaming Keyboard"/>
    <n v="619.94999999999993"/>
    <n v="5"/>
    <n v="0"/>
    <n v="111.59099999999995"/>
  </r>
  <r>
    <n v="1120"/>
    <x v="536"/>
    <x v="406"/>
    <d v="2015-09-08T00:00:00"/>
    <s v="Standard Class"/>
    <s v="CS-12355"/>
    <s v="Christine Sundaresam"/>
    <x v="0"/>
    <s v="United States"/>
    <s v="Roswell"/>
    <x v="32"/>
    <n v="30076"/>
    <s v="South"/>
    <s v="OFF-PA-10000141"/>
    <x v="1"/>
    <s v="Paper"/>
    <s v="Ampad Evidence Wirebond Steno Books, 6&quot; x 9&quot;"/>
    <n v="4.3600000000000003"/>
    <n v="2"/>
    <n v="0"/>
    <n v="2.0491999999999999"/>
  </r>
  <r>
    <n v="1121"/>
    <x v="536"/>
    <x v="406"/>
    <d v="2015-09-08T00:00:00"/>
    <s v="Standard Class"/>
    <s v="CS-12355"/>
    <s v="Christine Sundaresam"/>
    <x v="0"/>
    <s v="United States"/>
    <s v="Roswell"/>
    <x v="32"/>
    <n v="30076"/>
    <s v="South"/>
    <s v="OFF-EN-10004459"/>
    <x v="1"/>
    <s v="Envelopes"/>
    <s v="Security-Tint Envelopes"/>
    <n v="15.28"/>
    <n v="2"/>
    <n v="0"/>
    <n v="7.4871999999999996"/>
  </r>
  <r>
    <n v="1122"/>
    <x v="537"/>
    <x v="407"/>
    <d v="2014-01-26T00:00:00"/>
    <s v="Standard Class"/>
    <s v="HL-15040"/>
    <s v="Hunter Lopez"/>
    <x v="0"/>
    <s v="United States"/>
    <s v="Jonesboro"/>
    <x v="36"/>
    <n v="72401"/>
    <s v="South"/>
    <s v="TEC-PH-10001061"/>
    <x v="2"/>
    <s v="Phones"/>
    <s v="Apple iPhone 5C"/>
    <n v="699.93"/>
    <n v="7"/>
    <n v="0"/>
    <n v="181.98179999999999"/>
  </r>
  <r>
    <n v="1123"/>
    <x v="537"/>
    <x v="407"/>
    <d v="2014-01-26T00:00:00"/>
    <s v="Standard Class"/>
    <s v="HL-15040"/>
    <s v="Hunter Lopez"/>
    <x v="0"/>
    <s v="United States"/>
    <s v="Jonesboro"/>
    <x v="36"/>
    <n v="72401"/>
    <s v="South"/>
    <s v="OFF-AR-10002375"/>
    <x v="1"/>
    <s v="Art"/>
    <s v="Newell 351"/>
    <n v="22.959999999999997"/>
    <n v="7"/>
    <n v="0"/>
    <n v="6.6583999999999968"/>
  </r>
  <r>
    <n v="1124"/>
    <x v="537"/>
    <x v="407"/>
    <d v="2014-01-26T00:00:00"/>
    <s v="Standard Class"/>
    <s v="HL-15040"/>
    <s v="Hunter Lopez"/>
    <x v="0"/>
    <s v="United States"/>
    <s v="Jonesboro"/>
    <x v="36"/>
    <n v="72401"/>
    <s v="South"/>
    <s v="FUR-FU-10003194"/>
    <x v="0"/>
    <s v="Furnishings"/>
    <s v="Eldon Expressions Desk Accessory, Wood Pencil Holder, Oak"/>
    <n v="38.6"/>
    <n v="4"/>
    <n v="0"/>
    <n v="11.579999999999998"/>
  </r>
  <r>
    <n v="1125"/>
    <x v="537"/>
    <x v="407"/>
    <d v="2014-01-26T00:00:00"/>
    <s v="Standard Class"/>
    <s v="HL-15040"/>
    <s v="Hunter Lopez"/>
    <x v="0"/>
    <s v="United States"/>
    <s v="Jonesboro"/>
    <x v="36"/>
    <n v="72401"/>
    <s v="South"/>
    <s v="OFF-AR-10003811"/>
    <x v="1"/>
    <s v="Art"/>
    <s v="Newell 327"/>
    <n v="6.63"/>
    <n v="3"/>
    <n v="0"/>
    <n v="1.7901"/>
  </r>
  <r>
    <n v="1126"/>
    <x v="537"/>
    <x v="407"/>
    <d v="2014-01-26T00:00:00"/>
    <s v="Standard Class"/>
    <s v="HL-15040"/>
    <s v="Hunter Lopez"/>
    <x v="0"/>
    <s v="United States"/>
    <s v="Jonesboro"/>
    <x v="36"/>
    <n v="72401"/>
    <s v="South"/>
    <s v="OFF-EN-10001539"/>
    <x v="1"/>
    <s v="Envelopes"/>
    <s v="Staple envelope"/>
    <n v="23.34"/>
    <n v="3"/>
    <n v="0"/>
    <n v="10.969799999999999"/>
  </r>
  <r>
    <n v="1127"/>
    <x v="537"/>
    <x v="407"/>
    <d v="2014-01-26T00:00:00"/>
    <s v="Standard Class"/>
    <s v="HL-15040"/>
    <s v="Hunter Lopez"/>
    <x v="0"/>
    <s v="United States"/>
    <s v="Jonesboro"/>
    <x v="36"/>
    <n v="72401"/>
    <s v="South"/>
    <s v="FUR-CH-10002331"/>
    <x v="0"/>
    <s v="Chairs"/>
    <s v="Hon 4700 Series Mobuis Mid-Back Task Chairs with Adjustable Arms"/>
    <n v="1067.94"/>
    <n v="3"/>
    <n v="0"/>
    <n v="224.2673999999999"/>
  </r>
  <r>
    <n v="1128"/>
    <x v="538"/>
    <x v="56"/>
    <d v="2015-03-07T00:00:00"/>
    <s v="Standard Class"/>
    <s v="PA-19060"/>
    <s v="Pete Armstrong"/>
    <x v="2"/>
    <s v="United States"/>
    <s v="Richmond"/>
    <x v="14"/>
    <n v="47374"/>
    <s v="Central"/>
    <s v="OFF-AR-10003156"/>
    <x v="1"/>
    <s v="Art"/>
    <s v="50 Colored Long Pencils"/>
    <n v="10.16"/>
    <n v="1"/>
    <n v="0"/>
    <n v="2.6416000000000004"/>
  </r>
  <r>
    <n v="1129"/>
    <x v="538"/>
    <x v="56"/>
    <d v="2015-03-07T00:00:00"/>
    <s v="Standard Class"/>
    <s v="PA-19060"/>
    <s v="Pete Armstrong"/>
    <x v="2"/>
    <s v="United States"/>
    <s v="Richmond"/>
    <x v="14"/>
    <n v="47374"/>
    <s v="Central"/>
    <s v="OFF-EN-10001532"/>
    <x v="1"/>
    <s v="Envelopes"/>
    <s v="Brown Kraft Recycled Envelopes"/>
    <n v="101.88"/>
    <n v="6"/>
    <n v="0"/>
    <n v="50.94"/>
  </r>
  <r>
    <n v="1130"/>
    <x v="539"/>
    <x v="408"/>
    <d v="2016-04-16T00:00:00"/>
    <s v="Standard Class"/>
    <s v="BD-11605"/>
    <s v="Brian Dahlen"/>
    <x v="0"/>
    <s v="United States"/>
    <s v="Springfield"/>
    <x v="17"/>
    <n v="22153"/>
    <s v="South"/>
    <s v="FUR-TA-10004086"/>
    <x v="0"/>
    <s v="Tables"/>
    <s v="KI Adjustable-Height Table"/>
    <n v="343.92"/>
    <n v="4"/>
    <n v="0"/>
    <n v="75.662399999999991"/>
  </r>
  <r>
    <n v="1131"/>
    <x v="539"/>
    <x v="408"/>
    <d v="2016-04-16T00:00:00"/>
    <s v="Standard Class"/>
    <s v="BD-11605"/>
    <s v="Brian Dahlen"/>
    <x v="0"/>
    <s v="United States"/>
    <s v="Springfield"/>
    <x v="17"/>
    <n v="22153"/>
    <s v="South"/>
    <s v="OFF-PA-10000100"/>
    <x v="1"/>
    <s v="Paper"/>
    <s v="Xerox 1945"/>
    <n v="40.99"/>
    <n v="1"/>
    <n v="0"/>
    <n v="20.085100000000001"/>
  </r>
  <r>
    <n v="1132"/>
    <x v="539"/>
    <x v="408"/>
    <d v="2016-04-16T00:00:00"/>
    <s v="Standard Class"/>
    <s v="BD-11605"/>
    <s v="Brian Dahlen"/>
    <x v="0"/>
    <s v="United States"/>
    <s v="Springfield"/>
    <x v="17"/>
    <n v="22153"/>
    <s v="South"/>
    <s v="OFF-EN-10002500"/>
    <x v="1"/>
    <s v="Envelopes"/>
    <s v="Globe Weis Peel &amp; Seel First Class Envelopes"/>
    <n v="63.9"/>
    <n v="5"/>
    <n v="0"/>
    <n v="28.754999999999995"/>
  </r>
  <r>
    <n v="1133"/>
    <x v="540"/>
    <x v="409"/>
    <d v="2016-12-07T00:00:00"/>
    <s v="First Class"/>
    <s v="GG-14650"/>
    <s v="Greg Guthrie"/>
    <x v="1"/>
    <s v="United States"/>
    <s v="Antioch"/>
    <x v="1"/>
    <n v="94509"/>
    <s v="West"/>
    <s v="OFF-PA-10004100"/>
    <x v="1"/>
    <s v="Paper"/>
    <s v="Xerox 216"/>
    <n v="19.440000000000001"/>
    <n v="3"/>
    <n v="0"/>
    <n v="9.3312000000000008"/>
  </r>
  <r>
    <n v="1134"/>
    <x v="541"/>
    <x v="410"/>
    <d v="2016-06-09T00:00:00"/>
    <s v="Standard Class"/>
    <s v="JS-15940"/>
    <s v="Joni Sundaresam"/>
    <x v="2"/>
    <s v="United States"/>
    <s v="Philadelphia"/>
    <x v="9"/>
    <n v="19134"/>
    <s v="East"/>
    <s v="OFF-ST-10003479"/>
    <x v="1"/>
    <s v="Storage"/>
    <s v="Eldon Base for stackable storage shelf, platinum"/>
    <n v="124.608"/>
    <n v="4"/>
    <n v="0.2"/>
    <n v="-23.364000000000019"/>
  </r>
  <r>
    <n v="1135"/>
    <x v="541"/>
    <x v="410"/>
    <d v="2016-06-09T00:00:00"/>
    <s v="Standard Class"/>
    <s v="JS-15940"/>
    <s v="Joni Sundaresam"/>
    <x v="2"/>
    <s v="United States"/>
    <s v="Philadelphia"/>
    <x v="9"/>
    <n v="19134"/>
    <s v="East"/>
    <s v="OFF-LA-10000973"/>
    <x v="1"/>
    <s v="Labels"/>
    <s v="Avery 502"/>
    <n v="7.5600000000000005"/>
    <n v="3"/>
    <n v="0.2"/>
    <n v="2.6459999999999995"/>
  </r>
  <r>
    <n v="1136"/>
    <x v="542"/>
    <x v="25"/>
    <d v="2016-12-11T00:00:00"/>
    <s v="Same Day"/>
    <s v="LR-16915"/>
    <s v="Lena Radford"/>
    <x v="0"/>
    <s v="United States"/>
    <s v="Homestead"/>
    <x v="2"/>
    <n v="33030"/>
    <s v="South"/>
    <s v="OFF-ST-10001476"/>
    <x v="1"/>
    <s v="Storage"/>
    <s v="Steel Personal Filing/Posting Tote"/>
    <n v="85.224000000000004"/>
    <n v="3"/>
    <n v="0.2"/>
    <n v="7.4571000000000041"/>
  </r>
  <r>
    <n v="1137"/>
    <x v="543"/>
    <x v="396"/>
    <d v="2016-11-15T00:00:00"/>
    <s v="Second Class"/>
    <s v="FH-14275"/>
    <s v="Frank Hawley"/>
    <x v="1"/>
    <s v="United States"/>
    <s v="La Porte"/>
    <x v="14"/>
    <n v="46350"/>
    <s v="Central"/>
    <s v="OFF-EN-10002831"/>
    <x v="1"/>
    <s v="Envelopes"/>
    <s v="Tyvek  Top-Opening Peel &amp; Seel  Envelopes, Gray"/>
    <n v="287.52"/>
    <n v="8"/>
    <n v="0"/>
    <n v="129.38399999999999"/>
  </r>
  <r>
    <n v="1138"/>
    <x v="543"/>
    <x v="396"/>
    <d v="2016-11-15T00:00:00"/>
    <s v="Second Class"/>
    <s v="FH-14275"/>
    <s v="Frank Hawley"/>
    <x v="1"/>
    <s v="United States"/>
    <s v="La Porte"/>
    <x v="14"/>
    <n v="46350"/>
    <s v="Central"/>
    <s v="OFF-AP-10002350"/>
    <x v="1"/>
    <s v="Appliances"/>
    <s v="Belkin F9H710-06 7 Outlet SurgeMaster Surge Protector"/>
    <n v="37.68"/>
    <n v="2"/>
    <n v="0"/>
    <n v="10.5504"/>
  </r>
  <r>
    <n v="1139"/>
    <x v="543"/>
    <x v="396"/>
    <d v="2016-11-15T00:00:00"/>
    <s v="Second Class"/>
    <s v="FH-14275"/>
    <s v="Frank Hawley"/>
    <x v="1"/>
    <s v="United States"/>
    <s v="La Porte"/>
    <x v="14"/>
    <n v="46350"/>
    <s v="Central"/>
    <s v="OFF-PA-10001763"/>
    <x v="1"/>
    <s v="Paper"/>
    <s v="Xerox 1896"/>
    <n v="19.98"/>
    <n v="2"/>
    <n v="0"/>
    <n v="8.9909999999999997"/>
  </r>
  <r>
    <n v="1140"/>
    <x v="543"/>
    <x v="396"/>
    <d v="2016-11-15T00:00:00"/>
    <s v="Second Class"/>
    <s v="FH-14275"/>
    <s v="Frank Hawley"/>
    <x v="1"/>
    <s v="United States"/>
    <s v="La Porte"/>
    <x v="14"/>
    <n v="46350"/>
    <s v="Central"/>
    <s v="OFF-AR-10003394"/>
    <x v="1"/>
    <s v="Art"/>
    <s v="Newell 332"/>
    <n v="20.58"/>
    <n v="7"/>
    <n v="0"/>
    <n v="5.5566000000000004"/>
  </r>
  <r>
    <n v="1141"/>
    <x v="543"/>
    <x v="396"/>
    <d v="2016-11-15T00:00:00"/>
    <s v="Second Class"/>
    <s v="FH-14275"/>
    <s v="Frank Hawley"/>
    <x v="1"/>
    <s v="United States"/>
    <s v="La Porte"/>
    <x v="14"/>
    <n v="46350"/>
    <s v="Central"/>
    <s v="OFF-BI-10002072"/>
    <x v="1"/>
    <s v="Binders"/>
    <s v="Cardinal Slant-D Ring Binders"/>
    <n v="17.38"/>
    <n v="2"/>
    <n v="0"/>
    <n v="8.69"/>
  </r>
  <r>
    <n v="1142"/>
    <x v="544"/>
    <x v="411"/>
    <d v="2014-10-03T00:00:00"/>
    <s v="Standard Class"/>
    <s v="AP-10915"/>
    <s v="Arthur Prichep"/>
    <x v="0"/>
    <s v="United States"/>
    <s v="Los Angeles"/>
    <x v="1"/>
    <n v="90045"/>
    <s v="West"/>
    <s v="FUR-FU-10004188"/>
    <x v="0"/>
    <s v="Furnishings"/>
    <s v="Luxo Professional Combination Clamp-On Lamps"/>
    <n v="204.6"/>
    <n v="2"/>
    <n v="0"/>
    <n v="53.195999999999998"/>
  </r>
  <r>
    <n v="1143"/>
    <x v="544"/>
    <x v="411"/>
    <d v="2014-10-03T00:00:00"/>
    <s v="Standard Class"/>
    <s v="AP-10915"/>
    <s v="Arthur Prichep"/>
    <x v="0"/>
    <s v="United States"/>
    <s v="Los Angeles"/>
    <x v="1"/>
    <n v="90045"/>
    <s v="West"/>
    <s v="OFF-FA-10001561"/>
    <x v="1"/>
    <s v="Fasteners"/>
    <s v="Stockwell Push Pins"/>
    <n v="8.7200000000000006"/>
    <n v="4"/>
    <n v="0"/>
    <n v="2.8776000000000002"/>
  </r>
  <r>
    <n v="1144"/>
    <x v="544"/>
    <x v="411"/>
    <d v="2014-10-03T00:00:00"/>
    <s v="Standard Class"/>
    <s v="AP-10915"/>
    <s v="Arthur Prichep"/>
    <x v="0"/>
    <s v="United States"/>
    <s v="Los Angeles"/>
    <x v="1"/>
    <n v="90045"/>
    <s v="West"/>
    <s v="OFF-PA-10002105"/>
    <x v="1"/>
    <s v="Paper"/>
    <s v="Xerox 223"/>
    <n v="6.48"/>
    <n v="1"/>
    <n v="0"/>
    <n v="3.1104000000000003"/>
  </r>
  <r>
    <n v="1145"/>
    <x v="544"/>
    <x v="411"/>
    <d v="2014-10-03T00:00:00"/>
    <s v="Standard Class"/>
    <s v="AP-10915"/>
    <s v="Arthur Prichep"/>
    <x v="0"/>
    <s v="United States"/>
    <s v="Los Angeles"/>
    <x v="1"/>
    <n v="90045"/>
    <s v="West"/>
    <s v="TEC-MA-10004241"/>
    <x v="2"/>
    <s v="Machines"/>
    <s v="Star Micronics TSP800 TSP847IIU Receipt Printer"/>
    <n v="686.32"/>
    <n v="2"/>
    <n v="0.2"/>
    <n v="223.05399999999995"/>
  </r>
  <r>
    <n v="1146"/>
    <x v="544"/>
    <x v="411"/>
    <d v="2014-10-03T00:00:00"/>
    <s v="Standard Class"/>
    <s v="AP-10915"/>
    <s v="Arthur Prichep"/>
    <x v="0"/>
    <s v="United States"/>
    <s v="Los Angeles"/>
    <x v="1"/>
    <n v="90045"/>
    <s v="West"/>
    <s v="OFF-ST-10004340"/>
    <x v="1"/>
    <s v="Storage"/>
    <s v="Fellowes Mobile File Cart, Black"/>
    <n v="62.18"/>
    <n v="1"/>
    <n v="0"/>
    <n v="16.788600000000002"/>
  </r>
  <r>
    <n v="1147"/>
    <x v="545"/>
    <x v="388"/>
    <d v="2015-04-04T00:00:00"/>
    <s v="Same Day"/>
    <s v="NC-18340"/>
    <s v="Nat Carroll"/>
    <x v="0"/>
    <s v="United States"/>
    <s v="Lansing"/>
    <x v="12"/>
    <n v="48911"/>
    <s v="Central"/>
    <s v="OFF-AP-10003849"/>
    <x v="1"/>
    <s v="Appliances"/>
    <s v="Hoover Shoulder Vac Commercial Portable Vacuum"/>
    <n v="644.07600000000002"/>
    <n v="2"/>
    <n v="0.1"/>
    <n v="107.34599999999996"/>
  </r>
  <r>
    <n v="1148"/>
    <x v="545"/>
    <x v="388"/>
    <d v="2015-04-04T00:00:00"/>
    <s v="Same Day"/>
    <s v="NC-18340"/>
    <s v="Nat Carroll"/>
    <x v="0"/>
    <s v="United States"/>
    <s v="Lansing"/>
    <x v="12"/>
    <n v="48911"/>
    <s v="Central"/>
    <s v="OFF-FA-10000735"/>
    <x v="1"/>
    <s v="Fasteners"/>
    <s v="Staples"/>
    <n v="5.84"/>
    <n v="2"/>
    <n v="0"/>
    <n v="2.6279999999999997"/>
  </r>
  <r>
    <n v="1149"/>
    <x v="545"/>
    <x v="388"/>
    <d v="2015-04-04T00:00:00"/>
    <s v="Same Day"/>
    <s v="NC-18340"/>
    <s v="Nat Carroll"/>
    <x v="0"/>
    <s v="United States"/>
    <s v="Lansing"/>
    <x v="12"/>
    <n v="48911"/>
    <s v="Central"/>
    <s v="OFF-BI-10003350"/>
    <x v="1"/>
    <s v="Binders"/>
    <s v="Acco Expandable Hanging Binders"/>
    <n v="12.76"/>
    <n v="2"/>
    <n v="0"/>
    <n v="5.8695999999999993"/>
  </r>
  <r>
    <n v="1150"/>
    <x v="545"/>
    <x v="388"/>
    <d v="2015-04-04T00:00:00"/>
    <s v="Same Day"/>
    <s v="NC-18340"/>
    <s v="Nat Carroll"/>
    <x v="0"/>
    <s v="United States"/>
    <s v="Lansing"/>
    <x v="12"/>
    <n v="48911"/>
    <s v="Central"/>
    <s v="TEC-PH-10000307"/>
    <x v="2"/>
    <s v="Phones"/>
    <s v="Shocksock Galaxy S4 Armband"/>
    <n v="10.95"/>
    <n v="1"/>
    <n v="0"/>
    <n v="0.43799999999999883"/>
  </r>
  <r>
    <n v="1151"/>
    <x v="545"/>
    <x v="388"/>
    <d v="2015-04-04T00:00:00"/>
    <s v="Same Day"/>
    <s v="NC-18340"/>
    <s v="Nat Carroll"/>
    <x v="0"/>
    <s v="United States"/>
    <s v="Lansing"/>
    <x v="12"/>
    <n v="48911"/>
    <s v="Central"/>
    <s v="TEC-CO-10004202"/>
    <x v="2"/>
    <s v="Copiers"/>
    <s v="Brother DCP1000 Digital 3 in 1 Multifunction Machine"/>
    <n v="599.98"/>
    <n v="2"/>
    <n v="0"/>
    <n v="209.99299999999999"/>
  </r>
  <r>
    <n v="1152"/>
    <x v="546"/>
    <x v="412"/>
    <d v="2015-05-14T00:00:00"/>
    <s v="Standard Class"/>
    <s v="CB-12535"/>
    <s v="Claudia Bergmann"/>
    <x v="1"/>
    <s v="United States"/>
    <s v="Cuyahoga Falls"/>
    <x v="24"/>
    <n v="44221"/>
    <s v="East"/>
    <s v="FUR-FU-10001852"/>
    <x v="0"/>
    <s v="Furnishings"/>
    <s v="Eldon Regeneration Recycled Desk Accessories, Smoke"/>
    <n v="8.3520000000000003"/>
    <n v="6"/>
    <n v="0.2"/>
    <n v="1.2527999999999997"/>
  </r>
  <r>
    <n v="1153"/>
    <x v="547"/>
    <x v="413"/>
    <d v="2017-01-06T00:00:00"/>
    <s v="Standard Class"/>
    <s v="KL-16555"/>
    <s v="Kelly Lampkin"/>
    <x v="1"/>
    <s v="United States"/>
    <s v="Reno"/>
    <x v="33"/>
    <n v="89502"/>
    <s v="West"/>
    <s v="OFF-AR-10003759"/>
    <x v="1"/>
    <s v="Art"/>
    <s v="Crayola Anti Dust Chalk, 12/Pack"/>
    <n v="3.64"/>
    <n v="2"/>
    <n v="0"/>
    <n v="1.6379999999999999"/>
  </r>
  <r>
    <n v="1154"/>
    <x v="547"/>
    <x v="413"/>
    <d v="2017-01-06T00:00:00"/>
    <s v="Standard Class"/>
    <s v="KL-16555"/>
    <s v="Kelly Lampkin"/>
    <x v="1"/>
    <s v="United States"/>
    <s v="Reno"/>
    <x v="33"/>
    <n v="89502"/>
    <s v="West"/>
    <s v="OFF-BI-10003984"/>
    <x v="1"/>
    <s v="Binders"/>
    <s v="Lock-Up Easel 'Spel-Binder'"/>
    <n v="159.768"/>
    <n v="7"/>
    <n v="0.2"/>
    <n v="53.921700000000008"/>
  </r>
  <r>
    <n v="1155"/>
    <x v="548"/>
    <x v="414"/>
    <d v="2014-12-21T00:00:00"/>
    <s v="First Class"/>
    <s v="PS-19045"/>
    <s v="Penelope Sewall"/>
    <x v="2"/>
    <s v="United States"/>
    <s v="Harrisonburg"/>
    <x v="17"/>
    <n v="22801"/>
    <s v="South"/>
    <s v="OFF-ST-10004337"/>
    <x v="1"/>
    <s v="Storage"/>
    <s v="SAFCO Commercial Wire Shelving, 72h"/>
    <n v="122.48"/>
    <n v="2"/>
    <n v="0"/>
    <n v="0"/>
  </r>
  <r>
    <n v="1156"/>
    <x v="548"/>
    <x v="414"/>
    <d v="2014-12-21T00:00:00"/>
    <s v="First Class"/>
    <s v="PS-19045"/>
    <s v="Penelope Sewall"/>
    <x v="2"/>
    <s v="United States"/>
    <s v="Harrisonburg"/>
    <x v="17"/>
    <n v="22801"/>
    <s v="South"/>
    <s v="FUR-TA-10001932"/>
    <x v="0"/>
    <s v="Tables"/>
    <s v="Chromcraft 48&quot; x 96&quot; Racetrack Double Pedestal Table"/>
    <n v="2244.48"/>
    <n v="7"/>
    <n v="0"/>
    <n v="493.78559999999993"/>
  </r>
  <r>
    <n v="1157"/>
    <x v="548"/>
    <x v="414"/>
    <d v="2014-12-21T00:00:00"/>
    <s v="First Class"/>
    <s v="PS-19045"/>
    <s v="Penelope Sewall"/>
    <x v="2"/>
    <s v="United States"/>
    <s v="Harrisonburg"/>
    <x v="17"/>
    <n v="22801"/>
    <s v="South"/>
    <s v="OFF-BI-10003982"/>
    <x v="1"/>
    <s v="Binders"/>
    <s v="Wilson Jones Century Plastic Molded Ring Binders"/>
    <n v="62.31"/>
    <n v="3"/>
    <n v="0"/>
    <n v="29.285699999999999"/>
  </r>
  <r>
    <n v="1158"/>
    <x v="548"/>
    <x v="414"/>
    <d v="2014-12-21T00:00:00"/>
    <s v="First Class"/>
    <s v="PS-19045"/>
    <s v="Penelope Sewall"/>
    <x v="2"/>
    <s v="United States"/>
    <s v="Harrisonburg"/>
    <x v="17"/>
    <n v="22801"/>
    <s v="South"/>
    <s v="FUR-TA-10000617"/>
    <x v="0"/>
    <s v="Tables"/>
    <s v="Hon Practical Foundations 30 x 60 Training Table, Light Gray/Charcoal"/>
    <n v="455.1"/>
    <n v="2"/>
    <n v="0"/>
    <n v="100.12200000000001"/>
  </r>
  <r>
    <n v="1159"/>
    <x v="549"/>
    <x v="415"/>
    <d v="2016-07-07T00:00:00"/>
    <s v="Second Class"/>
    <s v="GB-14530"/>
    <s v="George Bell"/>
    <x v="1"/>
    <s v="United States"/>
    <s v="Los Angeles"/>
    <x v="1"/>
    <n v="90004"/>
    <s v="West"/>
    <s v="FUR-CH-10002126"/>
    <x v="0"/>
    <s v="Chairs"/>
    <s v="Hon Deluxe Fabric Upholstered Stacking Chairs"/>
    <n v="195.184"/>
    <n v="1"/>
    <n v="0.2"/>
    <n v="19.518400000000007"/>
  </r>
  <r>
    <n v="1160"/>
    <x v="550"/>
    <x v="222"/>
    <d v="2017-07-04T00:00:00"/>
    <s v="Standard Class"/>
    <s v="AA-10315"/>
    <s v="Alex Avila"/>
    <x v="0"/>
    <s v="United States"/>
    <s v="Minneapolis"/>
    <x v="11"/>
    <n v="55407"/>
    <s v="Central"/>
    <s v="OFF-AP-10000576"/>
    <x v="1"/>
    <s v="Appliances"/>
    <s v="Belkin 325VA UPS Surge Protector, 6'"/>
    <n v="362.94"/>
    <n v="3"/>
    <n v="0"/>
    <n v="90.735000000000014"/>
  </r>
  <r>
    <n v="1161"/>
    <x v="550"/>
    <x v="222"/>
    <d v="2017-07-04T00:00:00"/>
    <s v="Standard Class"/>
    <s v="AA-10315"/>
    <s v="Alex Avila"/>
    <x v="0"/>
    <s v="United States"/>
    <s v="Minneapolis"/>
    <x v="11"/>
    <n v="55407"/>
    <s v="Central"/>
    <s v="OFF-BI-10004654"/>
    <x v="1"/>
    <s v="Binders"/>
    <s v="Avery Binding System Hidden Tab Executive Style Index Sets"/>
    <n v="11.54"/>
    <n v="2"/>
    <n v="0"/>
    <n v="5.77"/>
  </r>
  <r>
    <n v="1162"/>
    <x v="551"/>
    <x v="416"/>
    <d v="2014-09-05T00:00:00"/>
    <s v="Second Class"/>
    <s v="LT-16765"/>
    <s v="Larry Tron"/>
    <x v="0"/>
    <s v="United States"/>
    <s v="Escondido"/>
    <x v="1"/>
    <n v="92025"/>
    <s v="West"/>
    <s v="OFF-AR-10004042"/>
    <x v="1"/>
    <s v="Art"/>
    <s v="BOSTON Model 1800 Electric Pencil Sharpeners, Putty/Woodgrain"/>
    <n v="53.94"/>
    <n v="3"/>
    <n v="0"/>
    <n v="15.642599999999995"/>
  </r>
  <r>
    <n v="1163"/>
    <x v="552"/>
    <x v="223"/>
    <d v="2014-03-08T00:00:00"/>
    <s v="Standard Class"/>
    <s v="AP-10720"/>
    <s v="Anne Pryor"/>
    <x v="2"/>
    <s v="United States"/>
    <s v="New York City"/>
    <x v="15"/>
    <n v="10035"/>
    <s v="East"/>
    <s v="TEC-PH-10004700"/>
    <x v="2"/>
    <s v="Phones"/>
    <s v="PowerGen Dual USB Car Charger"/>
    <n v="9.99"/>
    <n v="1"/>
    <n v="0"/>
    <n v="4.5953999999999997"/>
  </r>
  <r>
    <n v="1164"/>
    <x v="552"/>
    <x v="223"/>
    <d v="2014-03-08T00:00:00"/>
    <s v="Standard Class"/>
    <s v="AP-10720"/>
    <s v="Anne Pryor"/>
    <x v="2"/>
    <s v="United States"/>
    <s v="New York City"/>
    <x v="15"/>
    <n v="10035"/>
    <s v="East"/>
    <s v="OFF-BI-10004593"/>
    <x v="1"/>
    <s v="Binders"/>
    <s v="Ibico Laser Imprintable Binding System Covers"/>
    <n v="125.76"/>
    <n v="3"/>
    <n v="0.2"/>
    <n v="40.872"/>
  </r>
  <r>
    <n v="1165"/>
    <x v="552"/>
    <x v="223"/>
    <d v="2014-03-08T00:00:00"/>
    <s v="Standard Class"/>
    <s v="AP-10720"/>
    <s v="Anne Pryor"/>
    <x v="2"/>
    <s v="United States"/>
    <s v="New York City"/>
    <x v="15"/>
    <n v="10035"/>
    <s v="East"/>
    <s v="OFF-BI-10003429"/>
    <x v="1"/>
    <s v="Binders"/>
    <s v="Cardinal HOLDit! Binder Insert Strips,Extra Strips"/>
    <n v="25.32"/>
    <n v="5"/>
    <n v="0.2"/>
    <n v="9.1785000000000014"/>
  </r>
  <r>
    <n v="1166"/>
    <x v="553"/>
    <x v="417"/>
    <d v="2014-05-08T00:00:00"/>
    <s v="Standard Class"/>
    <s v="PM-18940"/>
    <s v="Paul MacIntyre"/>
    <x v="0"/>
    <s v="United States"/>
    <s v="Jackson"/>
    <x v="12"/>
    <n v="49201"/>
    <s v="Central"/>
    <s v="OFF-BI-10001294"/>
    <x v="1"/>
    <s v="Binders"/>
    <s v="Fellowes Binding Cases"/>
    <n v="46.8"/>
    <n v="4"/>
    <n v="0"/>
    <n v="21.059999999999995"/>
  </r>
  <r>
    <n v="1167"/>
    <x v="554"/>
    <x v="121"/>
    <d v="2015-11-02T00:00:00"/>
    <s v="Same Day"/>
    <s v="KC-16540"/>
    <s v="Kelly Collister"/>
    <x v="0"/>
    <s v="United States"/>
    <s v="Seattle"/>
    <x v="4"/>
    <n v="98115"/>
    <s v="West"/>
    <s v="TEC-AC-10001552"/>
    <x v="2"/>
    <s v="Accessories"/>
    <s v="Logitech K350 2.4Ghz Wireless Keyboard"/>
    <n v="447.93"/>
    <n v="9"/>
    <n v="0"/>
    <n v="49.272299999999987"/>
  </r>
  <r>
    <n v="1168"/>
    <x v="555"/>
    <x v="166"/>
    <d v="2017-12-10T00:00:00"/>
    <s v="Second Class"/>
    <s v="DL-13315"/>
    <s v="Delfina Latchford"/>
    <x v="0"/>
    <s v="United States"/>
    <s v="New York City"/>
    <x v="15"/>
    <n v="10035"/>
    <s v="East"/>
    <s v="FUR-FU-10004952"/>
    <x v="0"/>
    <s v="Furnishings"/>
    <s v="C-Line Cubicle Keepers Polyproplyene Holder w/Velcro Back, 8-1/2x11, 25/Bx"/>
    <n v="109.48"/>
    <n v="2"/>
    <n v="0"/>
    <n v="33.938800000000001"/>
  </r>
  <r>
    <n v="1169"/>
    <x v="555"/>
    <x v="166"/>
    <d v="2017-12-10T00:00:00"/>
    <s v="Second Class"/>
    <s v="DL-13315"/>
    <s v="Delfina Latchford"/>
    <x v="0"/>
    <s v="United States"/>
    <s v="New York City"/>
    <x v="15"/>
    <n v="10035"/>
    <s v="East"/>
    <s v="OFF-ST-10004123"/>
    <x v="1"/>
    <s v="Storage"/>
    <s v="Safco Industrial Wire Shelving System"/>
    <n v="272.94"/>
    <n v="3"/>
    <n v="0"/>
    <n v="0"/>
  </r>
  <r>
    <n v="1170"/>
    <x v="555"/>
    <x v="166"/>
    <d v="2017-12-10T00:00:00"/>
    <s v="Second Class"/>
    <s v="DL-13315"/>
    <s v="Delfina Latchford"/>
    <x v="0"/>
    <s v="United States"/>
    <s v="New York City"/>
    <x v="15"/>
    <n v="10035"/>
    <s v="East"/>
    <s v="OFF-PA-10003172"/>
    <x v="1"/>
    <s v="Paper"/>
    <s v="Xerox 1996"/>
    <n v="19.440000000000001"/>
    <n v="3"/>
    <n v="0"/>
    <n v="9.3312000000000008"/>
  </r>
  <r>
    <n v="1171"/>
    <x v="555"/>
    <x v="166"/>
    <d v="2017-12-10T00:00:00"/>
    <s v="Second Class"/>
    <s v="DL-13315"/>
    <s v="Delfina Latchford"/>
    <x v="0"/>
    <s v="United States"/>
    <s v="New York City"/>
    <x v="15"/>
    <n v="10035"/>
    <s v="East"/>
    <s v="OFF-ST-10002352"/>
    <x v="1"/>
    <s v="Storage"/>
    <s v="Iris Project Case"/>
    <n v="31.92"/>
    <n v="4"/>
    <n v="0"/>
    <n v="8.299199999999999"/>
  </r>
  <r>
    <n v="1172"/>
    <x v="556"/>
    <x v="418"/>
    <d v="2014-03-14T00:00:00"/>
    <s v="Standard Class"/>
    <s v="SW-20275"/>
    <s v="Scott Williamson"/>
    <x v="0"/>
    <s v="United States"/>
    <s v="Royal Oak"/>
    <x v="12"/>
    <n v="48073"/>
    <s v="Central"/>
    <s v="OFF-PA-10002259"/>
    <x v="1"/>
    <s v="Paper"/>
    <s v="Geographics Note Cards, Blank, White, 8 1/2&quot; x 11&quot;"/>
    <n v="22.38"/>
    <n v="2"/>
    <n v="0"/>
    <n v="10.7424"/>
  </r>
  <r>
    <n v="1173"/>
    <x v="557"/>
    <x v="419"/>
    <d v="2014-04-25T00:00:00"/>
    <s v="Standard Class"/>
    <s v="AA-10375"/>
    <s v="Allen Armold"/>
    <x v="0"/>
    <s v="United States"/>
    <s v="Los Angeles"/>
    <x v="1"/>
    <n v="90008"/>
    <s v="West"/>
    <s v="OFF-BI-10002976"/>
    <x v="1"/>
    <s v="Binders"/>
    <s v="ACCOHIDE Binder by Acco"/>
    <n v="16.520000000000003"/>
    <n v="5"/>
    <n v="0.2"/>
    <n v="5.5754999999999999"/>
  </r>
  <r>
    <n v="1174"/>
    <x v="558"/>
    <x v="420"/>
    <d v="2015-10-26T00:00:00"/>
    <s v="Standard Class"/>
    <s v="LT-17110"/>
    <s v="Liz Thompson"/>
    <x v="0"/>
    <s v="United States"/>
    <s v="Bloomington"/>
    <x v="10"/>
    <n v="61701"/>
    <s v="Central"/>
    <s v="OFF-BI-10000301"/>
    <x v="1"/>
    <s v="Binders"/>
    <s v="GBC Instant Report Kit"/>
    <n v="5.1759999999999984"/>
    <n v="4"/>
    <n v="0.8"/>
    <n v="-7.7640000000000011"/>
  </r>
  <r>
    <n v="1175"/>
    <x v="559"/>
    <x v="421"/>
    <d v="2015-08-25T00:00:00"/>
    <s v="First Class"/>
    <s v="DP-13105"/>
    <s v="Dave Poirier"/>
    <x v="1"/>
    <s v="United States"/>
    <s v="New York City"/>
    <x v="15"/>
    <n v="10035"/>
    <s v="East"/>
    <s v="OFF-BI-10003694"/>
    <x v="1"/>
    <s v="Binders"/>
    <s v="Avery 3 1/2&quot; Diskette Storage Pages, 10/Pack"/>
    <n v="50.112000000000002"/>
    <n v="6"/>
    <n v="0.2"/>
    <n v="16.2864"/>
  </r>
  <r>
    <n v="1176"/>
    <x v="560"/>
    <x v="48"/>
    <d v="2016-09-03T00:00:00"/>
    <s v="Standard Class"/>
    <s v="AB-10060"/>
    <s v="Adam Bellavance"/>
    <x v="2"/>
    <s v="United States"/>
    <s v="Concord"/>
    <x v="38"/>
    <n v="3301"/>
    <s v="East"/>
    <s v="OFF-SU-10000381"/>
    <x v="1"/>
    <s v="Supplies"/>
    <s v="Acme Forged Steel Scissors with Black Enamel Handles"/>
    <n v="27.93"/>
    <n v="3"/>
    <n v="0"/>
    <n v="8.0996999999999986"/>
  </r>
  <r>
    <n v="1177"/>
    <x v="561"/>
    <x v="422"/>
    <d v="2014-12-30T00:00:00"/>
    <s v="Second Class"/>
    <s v="AT-10435"/>
    <s v="Alyssa Tate"/>
    <x v="2"/>
    <s v="United States"/>
    <s v="Los Angeles"/>
    <x v="1"/>
    <n v="90004"/>
    <s v="West"/>
    <s v="OFF-LA-10004425"/>
    <x v="1"/>
    <s v="Labels"/>
    <s v="Staple-on labels"/>
    <n v="11.56"/>
    <n v="4"/>
    <n v="0"/>
    <n v="5.4332000000000003"/>
  </r>
  <r>
    <n v="1178"/>
    <x v="562"/>
    <x v="49"/>
    <d v="2016-12-05T00:00:00"/>
    <s v="Standard Class"/>
    <s v="JE-15745"/>
    <s v="Joel Eaton"/>
    <x v="0"/>
    <s v="United States"/>
    <s v="Rockville"/>
    <x v="39"/>
    <n v="20852"/>
    <s v="East"/>
    <s v="FUR-CH-10001270"/>
    <x v="0"/>
    <s v="Chairs"/>
    <s v="Harbour Creations Steel Folding Chair"/>
    <n v="172.5"/>
    <n v="2"/>
    <n v="0"/>
    <n v="51.749999999999986"/>
  </r>
  <r>
    <n v="1179"/>
    <x v="562"/>
    <x v="49"/>
    <d v="2016-12-05T00:00:00"/>
    <s v="Standard Class"/>
    <s v="JE-15745"/>
    <s v="Joel Eaton"/>
    <x v="0"/>
    <s v="United States"/>
    <s v="Rockville"/>
    <x v="39"/>
    <n v="20852"/>
    <s v="East"/>
    <s v="TEC-PH-10003931"/>
    <x v="2"/>
    <s v="Phones"/>
    <s v="JBL Micro Wireless Portable Bluetooth Speaker"/>
    <n v="179.97"/>
    <n v="3"/>
    <n v="0"/>
    <n v="44.992500000000007"/>
  </r>
  <r>
    <n v="1180"/>
    <x v="563"/>
    <x v="423"/>
    <d v="2016-04-27T00:00:00"/>
    <s v="Second Class"/>
    <s v="CA-12055"/>
    <s v="Cathy Armstrong"/>
    <x v="2"/>
    <s v="United States"/>
    <s v="Houston"/>
    <x v="5"/>
    <n v="77070"/>
    <s v="Central"/>
    <s v="TEC-AC-10003174"/>
    <x v="2"/>
    <s v="Accessories"/>
    <s v="Plantronics S12 Corded Telephone Headset System"/>
    <n v="258.69600000000003"/>
    <n v="3"/>
    <n v="0.2"/>
    <n v="64.674000000000007"/>
  </r>
  <r>
    <n v="1181"/>
    <x v="564"/>
    <x v="261"/>
    <d v="2014-06-25T00:00:00"/>
    <s v="Standard Class"/>
    <s v="DB-13060"/>
    <s v="Dave Brooks"/>
    <x v="0"/>
    <s v="United States"/>
    <s v="Lakewood"/>
    <x v="30"/>
    <n v="8701"/>
    <s v="East"/>
    <s v="TEC-PH-10004539"/>
    <x v="2"/>
    <s v="Phones"/>
    <s v="Wireless Extenders zBoost YX545 SOHO Signal Booster"/>
    <n v="1322.93"/>
    <n v="7"/>
    <n v="0"/>
    <n v="357.19110000000001"/>
  </r>
  <r>
    <n v="1182"/>
    <x v="564"/>
    <x v="261"/>
    <d v="2014-06-25T00:00:00"/>
    <s v="Standard Class"/>
    <s v="DB-13060"/>
    <s v="Dave Brooks"/>
    <x v="0"/>
    <s v="United States"/>
    <s v="Lakewood"/>
    <x v="30"/>
    <n v="8701"/>
    <s v="East"/>
    <s v="OFF-AR-10001919"/>
    <x v="1"/>
    <s v="Art"/>
    <s v="OIC #2 Pencils, Medium Soft"/>
    <n v="3.76"/>
    <n v="2"/>
    <n v="0"/>
    <n v="1.0903999999999998"/>
  </r>
  <r>
    <n v="1183"/>
    <x v="565"/>
    <x v="424"/>
    <d v="2017-01-15T00:00:00"/>
    <s v="First Class"/>
    <s v="RB-19570"/>
    <s v="Rob Beeghly"/>
    <x v="0"/>
    <s v="United States"/>
    <s v="Jacksonville"/>
    <x v="3"/>
    <n v="28540"/>
    <s v="South"/>
    <s v="OFF-EN-10002504"/>
    <x v="1"/>
    <s v="Envelopes"/>
    <s v="Tyvek  Top-Opening Peel &amp; Seel Envelopes, Plain White"/>
    <n v="21.744"/>
    <n v="1"/>
    <n v="0.2"/>
    <n v="7.3385999999999996"/>
  </r>
  <r>
    <n v="1184"/>
    <x v="565"/>
    <x v="424"/>
    <d v="2017-01-15T00:00:00"/>
    <s v="First Class"/>
    <s v="RB-19570"/>
    <s v="Rob Beeghly"/>
    <x v="0"/>
    <s v="United States"/>
    <s v="Jacksonville"/>
    <x v="3"/>
    <n v="28540"/>
    <s v="South"/>
    <s v="TEC-PH-10003655"/>
    <x v="2"/>
    <s v="Phones"/>
    <s v="Sannysis Cute Owl Design Soft Skin Case Cover for Samsung Galaxy S4"/>
    <n v="7.92"/>
    <n v="5"/>
    <n v="0.2"/>
    <n v="0.69300000000000006"/>
  </r>
  <r>
    <n v="1185"/>
    <x v="566"/>
    <x v="156"/>
    <d v="2014-11-30T00:00:00"/>
    <s v="Standard Class"/>
    <s v="HR-14830"/>
    <s v="Harold Ryan"/>
    <x v="1"/>
    <s v="United States"/>
    <s v="Seattle"/>
    <x v="4"/>
    <n v="98103"/>
    <s v="West"/>
    <s v="OFF-BI-10004656"/>
    <x v="1"/>
    <s v="Binders"/>
    <s v="Peel &amp; Stick Add-On Corner Pockets"/>
    <n v="12.096000000000002"/>
    <n v="7"/>
    <n v="0.2"/>
    <n v="4.2335999999999991"/>
  </r>
  <r>
    <n v="1186"/>
    <x v="566"/>
    <x v="156"/>
    <d v="2014-11-30T00:00:00"/>
    <s v="Standard Class"/>
    <s v="HR-14830"/>
    <s v="Harold Ryan"/>
    <x v="1"/>
    <s v="United States"/>
    <s v="Seattle"/>
    <x v="4"/>
    <n v="98103"/>
    <s v="West"/>
    <s v="OFF-ST-10002344"/>
    <x v="1"/>
    <s v="Storage"/>
    <s v="Carina 42&quot;Hx23 3/4&quot;W Media Storage Unit"/>
    <n v="485.88"/>
    <n v="6"/>
    <n v="0"/>
    <n v="9.7176000000000329"/>
  </r>
  <r>
    <n v="1187"/>
    <x v="566"/>
    <x v="156"/>
    <d v="2014-11-30T00:00:00"/>
    <s v="Standard Class"/>
    <s v="HR-14830"/>
    <s v="Harold Ryan"/>
    <x v="1"/>
    <s v="United States"/>
    <s v="Seattle"/>
    <x v="4"/>
    <n v="98103"/>
    <s v="West"/>
    <s v="OFF-PA-10001800"/>
    <x v="1"/>
    <s v="Paper"/>
    <s v="Xerox 220"/>
    <n v="25.92"/>
    <n v="4"/>
    <n v="0"/>
    <n v="12.441600000000001"/>
  </r>
  <r>
    <n v="1188"/>
    <x v="566"/>
    <x v="156"/>
    <d v="2014-11-30T00:00:00"/>
    <s v="Standard Class"/>
    <s v="HR-14830"/>
    <s v="Harold Ryan"/>
    <x v="1"/>
    <s v="United States"/>
    <s v="Seattle"/>
    <x v="4"/>
    <n v="98103"/>
    <s v="West"/>
    <s v="OFF-ST-10000036"/>
    <x v="1"/>
    <s v="Storage"/>
    <s v="Recycled Data-Pak for Archival Bound Computer Printouts, 12-1/2 x 12-1/2 x 16"/>
    <n v="197.58"/>
    <n v="2"/>
    <n v="0"/>
    <n v="53.346599999999995"/>
  </r>
  <r>
    <n v="1189"/>
    <x v="567"/>
    <x v="425"/>
    <d v="2017-02-28T00:00:00"/>
    <s v="Second Class"/>
    <s v="BT-11530"/>
    <s v="Bradley Talbott"/>
    <x v="2"/>
    <s v="United States"/>
    <s v="Los Angeles"/>
    <x v="1"/>
    <n v="90036"/>
    <s v="West"/>
    <s v="OFF-AP-10004532"/>
    <x v="1"/>
    <s v="Appliances"/>
    <s v="Kensington 6 Outlet Guardian Standard Surge Protector"/>
    <n v="81.92"/>
    <n v="4"/>
    <n v="0"/>
    <n v="22.118400000000001"/>
  </r>
  <r>
    <n v="1190"/>
    <x v="567"/>
    <x v="425"/>
    <d v="2017-02-28T00:00:00"/>
    <s v="Second Class"/>
    <s v="BT-11530"/>
    <s v="Bradley Talbott"/>
    <x v="2"/>
    <s v="United States"/>
    <s v="Los Angeles"/>
    <x v="1"/>
    <n v="90036"/>
    <s v="West"/>
    <s v="TEC-PH-10004447"/>
    <x v="2"/>
    <s v="Phones"/>
    <s v="Toshiba IPT2010-SD IP Telephone"/>
    <n v="889.53600000000006"/>
    <n v="8"/>
    <n v="0.2"/>
    <n v="66.715199999999982"/>
  </r>
  <r>
    <n v="1191"/>
    <x v="567"/>
    <x v="425"/>
    <d v="2017-02-28T00:00:00"/>
    <s v="Second Class"/>
    <s v="BT-11530"/>
    <s v="Bradley Talbott"/>
    <x v="2"/>
    <s v="United States"/>
    <s v="Los Angeles"/>
    <x v="1"/>
    <n v="90036"/>
    <s v="West"/>
    <s v="FUR-CH-10003973"/>
    <x v="0"/>
    <s v="Chairs"/>
    <s v="GuestStacker Chair with Chrome Finish Legs"/>
    <n v="892.22400000000005"/>
    <n v="3"/>
    <n v="0.2"/>
    <n v="89.222400000000022"/>
  </r>
  <r>
    <n v="1192"/>
    <x v="567"/>
    <x v="425"/>
    <d v="2017-02-28T00:00:00"/>
    <s v="Second Class"/>
    <s v="BT-11530"/>
    <s v="Bradley Talbott"/>
    <x v="2"/>
    <s v="United States"/>
    <s v="Los Angeles"/>
    <x v="1"/>
    <n v="90036"/>
    <s v="West"/>
    <s v="OFF-PA-10001970"/>
    <x v="1"/>
    <s v="Paper"/>
    <s v="Xerox 1908"/>
    <n v="223.92"/>
    <n v="4"/>
    <n v="0"/>
    <n v="109.7208"/>
  </r>
  <r>
    <n v="1193"/>
    <x v="567"/>
    <x v="425"/>
    <d v="2017-02-28T00:00:00"/>
    <s v="Second Class"/>
    <s v="BT-11530"/>
    <s v="Bradley Talbott"/>
    <x v="2"/>
    <s v="United States"/>
    <s v="Los Angeles"/>
    <x v="1"/>
    <n v="90036"/>
    <s v="West"/>
    <s v="OFF-PA-10000682"/>
    <x v="1"/>
    <s v="Paper"/>
    <s v="Xerox 1924"/>
    <n v="23.12"/>
    <n v="4"/>
    <n v="0"/>
    <n v="11.328800000000001"/>
  </r>
  <r>
    <n v="1194"/>
    <x v="568"/>
    <x v="426"/>
    <d v="2015-09-15T00:00:00"/>
    <s v="Same Day"/>
    <s v="NG-18355"/>
    <s v="Nat Gilpin"/>
    <x v="1"/>
    <s v="United States"/>
    <s v="Coral Springs"/>
    <x v="2"/>
    <n v="33065"/>
    <s v="South"/>
    <s v="OFF-PA-10001937"/>
    <x v="1"/>
    <s v="Paper"/>
    <s v="Xerox 21"/>
    <n v="15.552000000000003"/>
    <n v="3"/>
    <n v="0.2"/>
    <n v="5.4432"/>
  </r>
  <r>
    <n v="1195"/>
    <x v="568"/>
    <x v="426"/>
    <d v="2015-09-15T00:00:00"/>
    <s v="Same Day"/>
    <s v="NG-18355"/>
    <s v="Nat Gilpin"/>
    <x v="1"/>
    <s v="United States"/>
    <s v="Coral Springs"/>
    <x v="2"/>
    <n v="33065"/>
    <s v="South"/>
    <s v="FUR-FU-10002268"/>
    <x v="0"/>
    <s v="Furnishings"/>
    <s v="Ultra Door Push Plate"/>
    <n v="15.712000000000002"/>
    <n v="4"/>
    <n v="0.2"/>
    <n v="2.553199999999999"/>
  </r>
  <r>
    <n v="1196"/>
    <x v="568"/>
    <x v="426"/>
    <d v="2015-09-15T00:00:00"/>
    <s v="Same Day"/>
    <s v="NG-18355"/>
    <s v="Nat Gilpin"/>
    <x v="1"/>
    <s v="United States"/>
    <s v="Coral Springs"/>
    <x v="2"/>
    <n v="33065"/>
    <s v="South"/>
    <s v="OFF-ST-10001321"/>
    <x v="1"/>
    <s v="Storage"/>
    <s v="Decoflex Hanging Personal Folder File, Blue"/>
    <n v="24.672000000000001"/>
    <n v="2"/>
    <n v="0.2"/>
    <n v="2.1588000000000021"/>
  </r>
  <r>
    <n v="1197"/>
    <x v="568"/>
    <x v="426"/>
    <d v="2015-09-15T00:00:00"/>
    <s v="Same Day"/>
    <s v="NG-18355"/>
    <s v="Nat Gilpin"/>
    <x v="1"/>
    <s v="United States"/>
    <s v="Coral Springs"/>
    <x v="2"/>
    <n v="33065"/>
    <s v="South"/>
    <s v="FUR-FU-10003394"/>
    <x v="0"/>
    <s v="Furnishings"/>
    <s v="Tenex &quot;The Solids&quot; Textured Chair Mats"/>
    <n v="55.967999999999996"/>
    <n v="1"/>
    <n v="0.2"/>
    <n v="-2.098800000000006"/>
  </r>
  <r>
    <n v="1198"/>
    <x v="569"/>
    <x v="143"/>
    <d v="2016-04-12T00:00:00"/>
    <s v="Standard Class"/>
    <s v="ZC-21910"/>
    <s v="Zuschuss Carroll"/>
    <x v="0"/>
    <s v="United States"/>
    <s v="Houston"/>
    <x v="5"/>
    <n v="77041"/>
    <s v="Central"/>
    <s v="TEC-AC-10001990"/>
    <x v="2"/>
    <s v="Accessories"/>
    <s v="Kensington Orbit Wireless Mobile Trackball for PC and Mac"/>
    <n v="431.92800000000005"/>
    <n v="9"/>
    <n v="0.2"/>
    <n v="64.789199999999951"/>
  </r>
  <r>
    <n v="1199"/>
    <x v="569"/>
    <x v="143"/>
    <d v="2016-04-12T00:00:00"/>
    <s v="Standard Class"/>
    <s v="ZC-21910"/>
    <s v="Zuschuss Carroll"/>
    <x v="0"/>
    <s v="United States"/>
    <s v="Houston"/>
    <x v="5"/>
    <n v="77041"/>
    <s v="Central"/>
    <s v="FUR-CH-10004540"/>
    <x v="0"/>
    <s v="Chairs"/>
    <s v="Global Chrome Stack Chair"/>
    <n v="95.983999999999995"/>
    <n v="4"/>
    <n v="0.3"/>
    <n v="-4.1135999999999981"/>
  </r>
  <r>
    <n v="1200"/>
    <x v="569"/>
    <x v="143"/>
    <d v="2016-04-12T00:00:00"/>
    <s v="Standard Class"/>
    <s v="ZC-21910"/>
    <s v="Zuschuss Carroll"/>
    <x v="0"/>
    <s v="United States"/>
    <s v="Houston"/>
    <x v="5"/>
    <n v="77041"/>
    <s v="Central"/>
    <s v="OFF-BI-10004995"/>
    <x v="1"/>
    <s v="Binders"/>
    <s v="GBC DocuBind P400 Electric Binding System"/>
    <n v="1088.7919999999997"/>
    <n v="4"/>
    <n v="0.8"/>
    <n v="-1850.9464000000007"/>
  </r>
  <r>
    <n v="1201"/>
    <x v="570"/>
    <x v="427"/>
    <d v="2016-07-24T00:00:00"/>
    <s v="Standard Class"/>
    <s v="LS-16945"/>
    <s v="Linda Southworth"/>
    <x v="1"/>
    <s v="United States"/>
    <s v="Denver"/>
    <x v="22"/>
    <n v="80219"/>
    <s v="West"/>
    <s v="FUR-CH-10002335"/>
    <x v="0"/>
    <s v="Chairs"/>
    <s v="Hon GuestStacker Chair"/>
    <n v="544.00800000000004"/>
    <n v="3"/>
    <n v="0.2"/>
    <n v="40.800600000000003"/>
  </r>
  <r>
    <n v="1202"/>
    <x v="570"/>
    <x v="427"/>
    <d v="2016-07-24T00:00:00"/>
    <s v="Standard Class"/>
    <s v="LS-16945"/>
    <s v="Linda Southworth"/>
    <x v="1"/>
    <s v="United States"/>
    <s v="Denver"/>
    <x v="22"/>
    <n v="80219"/>
    <s v="West"/>
    <s v="OFF-BI-10004967"/>
    <x v="1"/>
    <s v="Binders"/>
    <s v="Round Ring Binders"/>
    <n v="1.8720000000000003"/>
    <n v="3"/>
    <n v="0.7"/>
    <n v="-1.4352"/>
  </r>
  <r>
    <n v="1203"/>
    <x v="570"/>
    <x v="427"/>
    <d v="2016-07-24T00:00:00"/>
    <s v="Standard Class"/>
    <s v="LS-16945"/>
    <s v="Linda Southworth"/>
    <x v="1"/>
    <s v="United States"/>
    <s v="Denver"/>
    <x v="22"/>
    <n v="80219"/>
    <s v="West"/>
    <s v="FUR-CH-10002331"/>
    <x v="0"/>
    <s v="Chairs"/>
    <s v="Hon 4700 Series Mobuis Mid-Back Task Chairs with Adjustable Arms"/>
    <n v="854.35200000000009"/>
    <n v="3"/>
    <n v="0.2"/>
    <n v="10.679399999999873"/>
  </r>
  <r>
    <n v="1204"/>
    <x v="570"/>
    <x v="427"/>
    <d v="2016-07-24T00:00:00"/>
    <s v="Standard Class"/>
    <s v="LS-16945"/>
    <s v="Linda Southworth"/>
    <x v="1"/>
    <s v="United States"/>
    <s v="Denver"/>
    <x v="22"/>
    <n v="80219"/>
    <s v="West"/>
    <s v="OFF-ST-10002292"/>
    <x v="1"/>
    <s v="Storage"/>
    <s v="Sauder Facets Collection Locker/File Cabinet, Sky Alder Finish"/>
    <n v="593.5680000000001"/>
    <n v="2"/>
    <n v="0.2"/>
    <n v="0"/>
  </r>
  <r>
    <n v="1205"/>
    <x v="570"/>
    <x v="427"/>
    <d v="2016-07-24T00:00:00"/>
    <s v="Standard Class"/>
    <s v="LS-16945"/>
    <s v="Linda Southworth"/>
    <x v="1"/>
    <s v="United States"/>
    <s v="Denver"/>
    <x v="22"/>
    <n v="80219"/>
    <s v="West"/>
    <s v="OFF-ST-10000689"/>
    <x v="1"/>
    <s v="Storage"/>
    <s v="Fellowes Strictly Business Drawer File, Letter/Legal Size"/>
    <n v="338.04"/>
    <n v="3"/>
    <n v="0.2"/>
    <n v="-33.804000000000002"/>
  </r>
  <r>
    <n v="1206"/>
    <x v="571"/>
    <x v="378"/>
    <d v="2017-08-04T00:00:00"/>
    <s v="First Class"/>
    <s v="LH-16750"/>
    <s v="Larry Hughes"/>
    <x v="0"/>
    <s v="United States"/>
    <s v="Charlotte"/>
    <x v="3"/>
    <n v="28205"/>
    <s v="South"/>
    <s v="TEC-PH-10002660"/>
    <x v="2"/>
    <s v="Phones"/>
    <s v="Nortel Networks T7316 E Nt8 B27"/>
    <n v="271.95999999999998"/>
    <n v="5"/>
    <n v="0.2"/>
    <n v="16.997500000000016"/>
  </r>
  <r>
    <n v="1207"/>
    <x v="572"/>
    <x v="216"/>
    <d v="2016-07-18T00:00:00"/>
    <s v="Second Class"/>
    <s v="SW-20755"/>
    <s v="Steven Ward"/>
    <x v="1"/>
    <s v="United States"/>
    <s v="New York City"/>
    <x v="15"/>
    <n v="10009"/>
    <s v="East"/>
    <s v="OFF-ST-10004634"/>
    <x v="1"/>
    <s v="Storage"/>
    <s v="Personal Folder Holder, Ebony"/>
    <n v="11.21"/>
    <n v="1"/>
    <n v="0"/>
    <n v="3.3629999999999995"/>
  </r>
  <r>
    <n v="1208"/>
    <x v="572"/>
    <x v="216"/>
    <d v="2016-07-18T00:00:00"/>
    <s v="Second Class"/>
    <s v="SW-20755"/>
    <s v="Steven Ward"/>
    <x v="1"/>
    <s v="United States"/>
    <s v="New York City"/>
    <x v="15"/>
    <n v="10009"/>
    <s v="East"/>
    <s v="OFF-BI-10002160"/>
    <x v="1"/>
    <s v="Binders"/>
    <s v="Acco Hanging Data Binders"/>
    <n v="9.1440000000000001"/>
    <n v="3"/>
    <n v="0.2"/>
    <n v="3.2003999999999997"/>
  </r>
  <r>
    <n v="1209"/>
    <x v="572"/>
    <x v="216"/>
    <d v="2016-07-18T00:00:00"/>
    <s v="Second Class"/>
    <s v="SW-20755"/>
    <s v="Steven Ward"/>
    <x v="1"/>
    <s v="United States"/>
    <s v="New York City"/>
    <x v="15"/>
    <n v="10009"/>
    <s v="East"/>
    <s v="OFF-FA-10002988"/>
    <x v="1"/>
    <s v="Fasteners"/>
    <s v="Ideal Clamps"/>
    <n v="14.069999999999999"/>
    <n v="7"/>
    <n v="0"/>
    <n v="6.8942999999999994"/>
  </r>
  <r>
    <n v="1210"/>
    <x v="572"/>
    <x v="216"/>
    <d v="2016-07-18T00:00:00"/>
    <s v="Second Class"/>
    <s v="SW-20755"/>
    <s v="Steven Ward"/>
    <x v="1"/>
    <s v="United States"/>
    <s v="New York City"/>
    <x v="15"/>
    <n v="10009"/>
    <s v="East"/>
    <s v="OFF-AR-10004999"/>
    <x v="1"/>
    <s v="Art"/>
    <s v="Newell 315"/>
    <n v="41.86"/>
    <n v="7"/>
    <n v="0"/>
    <n v="10.465"/>
  </r>
  <r>
    <n v="1211"/>
    <x v="572"/>
    <x v="216"/>
    <d v="2016-07-18T00:00:00"/>
    <s v="Second Class"/>
    <s v="SW-20755"/>
    <s v="Steven Ward"/>
    <x v="1"/>
    <s v="United States"/>
    <s v="New York City"/>
    <x v="15"/>
    <n v="10009"/>
    <s v="East"/>
    <s v="OFF-BI-10001031"/>
    <x v="1"/>
    <s v="Binders"/>
    <s v="Pressboard Data Binders by Wilson Jones"/>
    <n v="8.5440000000000005"/>
    <n v="2"/>
    <n v="0.2"/>
    <n v="2.8835999999999995"/>
  </r>
  <r>
    <n v="1212"/>
    <x v="572"/>
    <x v="216"/>
    <d v="2016-07-18T00:00:00"/>
    <s v="Second Class"/>
    <s v="SW-20755"/>
    <s v="Steven Ward"/>
    <x v="1"/>
    <s v="United States"/>
    <s v="New York City"/>
    <x v="15"/>
    <n v="10009"/>
    <s v="East"/>
    <s v="FUR-BO-10004695"/>
    <x v="0"/>
    <s v="Bookcases"/>
    <s v="O'Sullivan 2-Door Barrister Bookcase in Odessa Pine"/>
    <n v="579.13599999999997"/>
    <n v="4"/>
    <n v="0.2"/>
    <n v="21.717599999999948"/>
  </r>
  <r>
    <n v="1213"/>
    <x v="573"/>
    <x v="428"/>
    <d v="2017-09-13T00:00:00"/>
    <s v="Standard Class"/>
    <s v="SP-20620"/>
    <s v="Stefania Perrino"/>
    <x v="1"/>
    <s v="United States"/>
    <s v="Philadelphia"/>
    <x v="9"/>
    <n v="19134"/>
    <s v="East"/>
    <s v="FUR-CH-10004860"/>
    <x v="0"/>
    <s v="Chairs"/>
    <s v="Global Low Back Tilter Chair"/>
    <n v="141.37199999999999"/>
    <n v="2"/>
    <n v="0.3"/>
    <n v="-48.470400000000019"/>
  </r>
  <r>
    <n v="1214"/>
    <x v="573"/>
    <x v="428"/>
    <d v="2017-09-13T00:00:00"/>
    <s v="Standard Class"/>
    <s v="SP-20620"/>
    <s v="Stefania Perrino"/>
    <x v="1"/>
    <s v="United States"/>
    <s v="Philadelphia"/>
    <x v="9"/>
    <n v="19134"/>
    <s v="East"/>
    <s v="OFF-BI-10002432"/>
    <x v="1"/>
    <s v="Binders"/>
    <s v="Wilson Jones Standard D-Ring Binders"/>
    <n v="3.036"/>
    <n v="2"/>
    <n v="0.7"/>
    <n v="-2.3275999999999994"/>
  </r>
  <r>
    <n v="1215"/>
    <x v="573"/>
    <x v="428"/>
    <d v="2017-09-13T00:00:00"/>
    <s v="Standard Class"/>
    <s v="SP-20620"/>
    <s v="Stefania Perrino"/>
    <x v="1"/>
    <s v="United States"/>
    <s v="Philadelphia"/>
    <x v="9"/>
    <n v="19134"/>
    <s v="East"/>
    <s v="OFF-BI-10000069"/>
    <x v="1"/>
    <s v="Binders"/>
    <s v="GBC Prepunched Paper, 19-Hole, for Binding Systems, 24-lb"/>
    <n v="4.503000000000001"/>
    <n v="1"/>
    <n v="0.7"/>
    <n v="-3.6024000000000012"/>
  </r>
  <r>
    <n v="1216"/>
    <x v="573"/>
    <x v="428"/>
    <d v="2017-09-13T00:00:00"/>
    <s v="Standard Class"/>
    <s v="SP-20620"/>
    <s v="Stefania Perrino"/>
    <x v="1"/>
    <s v="United States"/>
    <s v="Philadelphia"/>
    <x v="9"/>
    <n v="19134"/>
    <s v="East"/>
    <s v="OFF-AR-10003602"/>
    <x v="1"/>
    <s v="Art"/>
    <s v="Quartet Omega Colored Chalk, 12/Pack"/>
    <n v="4.6719999999999997"/>
    <n v="1"/>
    <n v="0.2"/>
    <n v="1.5767999999999998"/>
  </r>
  <r>
    <n v="1217"/>
    <x v="573"/>
    <x v="428"/>
    <d v="2017-09-13T00:00:00"/>
    <s v="Standard Class"/>
    <s v="SP-20620"/>
    <s v="Stefania Perrino"/>
    <x v="1"/>
    <s v="United States"/>
    <s v="Philadelphia"/>
    <x v="9"/>
    <n v="19134"/>
    <s v="East"/>
    <s v="TEC-AC-10004469"/>
    <x v="2"/>
    <s v="Accessories"/>
    <s v="Microsoft Sculpt Comfort Mouse"/>
    <n v="95.88000000000001"/>
    <n v="3"/>
    <n v="0.2"/>
    <n v="28.764000000000006"/>
  </r>
  <r>
    <n v="1218"/>
    <x v="573"/>
    <x v="428"/>
    <d v="2017-09-13T00:00:00"/>
    <s v="Standard Class"/>
    <s v="SP-20620"/>
    <s v="Stefania Perrino"/>
    <x v="1"/>
    <s v="United States"/>
    <s v="Philadelphia"/>
    <x v="9"/>
    <n v="19134"/>
    <s v="East"/>
    <s v="FUR-FU-10001867"/>
    <x v="0"/>
    <s v="Furnishings"/>
    <s v="Eldon Expressions Punched Metal &amp; Wood Desk Accessories, Pewter &amp; Cherry"/>
    <n v="17.024000000000001"/>
    <n v="2"/>
    <n v="0.2"/>
    <n v="1.7024000000000008"/>
  </r>
  <r>
    <n v="1219"/>
    <x v="573"/>
    <x v="428"/>
    <d v="2017-09-13T00:00:00"/>
    <s v="Standard Class"/>
    <s v="SP-20620"/>
    <s v="Stefania Perrino"/>
    <x v="1"/>
    <s v="United States"/>
    <s v="Philadelphia"/>
    <x v="9"/>
    <n v="19134"/>
    <s v="East"/>
    <s v="TEC-AC-10003174"/>
    <x v="2"/>
    <s v="Accessories"/>
    <s v="Plantronics S12 Corded Telephone Headset System"/>
    <n v="258.69600000000003"/>
    <n v="3"/>
    <n v="0.2"/>
    <n v="64.674000000000007"/>
  </r>
  <r>
    <n v="1220"/>
    <x v="573"/>
    <x v="428"/>
    <d v="2017-09-13T00:00:00"/>
    <s v="Standard Class"/>
    <s v="SP-20620"/>
    <s v="Stefania Perrino"/>
    <x v="1"/>
    <s v="United States"/>
    <s v="Philadelphia"/>
    <x v="9"/>
    <n v="19134"/>
    <s v="East"/>
    <s v="TEC-PH-10002200"/>
    <x v="2"/>
    <s v="Phones"/>
    <s v="Samsung Galaxy Note 2"/>
    <n v="1931.9579999999999"/>
    <n v="7"/>
    <n v="0.4"/>
    <n v="-386.3915999999997"/>
  </r>
  <r>
    <n v="1221"/>
    <x v="574"/>
    <x v="136"/>
    <d v="2014-07-16T00:00:00"/>
    <s v="Standard Class"/>
    <s v="BF-11170"/>
    <s v="Ben Ferrer"/>
    <x v="2"/>
    <s v="United States"/>
    <s v="Los Angeles"/>
    <x v="1"/>
    <n v="90036"/>
    <s v="West"/>
    <s v="OFF-ST-10000107"/>
    <x v="1"/>
    <s v="Storage"/>
    <s v="Fellowes Super Stor/Drawer"/>
    <n v="249.75"/>
    <n v="9"/>
    <n v="0"/>
    <n v="44.954999999999977"/>
  </r>
  <r>
    <n v="1222"/>
    <x v="574"/>
    <x v="136"/>
    <d v="2014-07-16T00:00:00"/>
    <s v="Standard Class"/>
    <s v="BF-11170"/>
    <s v="Ben Ferrer"/>
    <x v="2"/>
    <s v="United States"/>
    <s v="Los Angeles"/>
    <x v="1"/>
    <n v="90036"/>
    <s v="West"/>
    <s v="TEC-PH-10000439"/>
    <x v="2"/>
    <s v="Phones"/>
    <s v="GE DSL Phone Line Filter"/>
    <n v="255.93600000000004"/>
    <n v="8"/>
    <n v="0.2"/>
    <n v="28.792799999999971"/>
  </r>
  <r>
    <n v="1223"/>
    <x v="575"/>
    <x v="429"/>
    <d v="2016-12-05T00:00:00"/>
    <s v="First Class"/>
    <s v="BM-11140"/>
    <s v="Becky Martin"/>
    <x v="0"/>
    <s v="United States"/>
    <s v="New York City"/>
    <x v="15"/>
    <n v="10024"/>
    <s v="East"/>
    <s v="FUR-FU-10001602"/>
    <x v="0"/>
    <s v="Furnishings"/>
    <s v="Eldon Delta Triangular Chair Mat, 52&quot; x 58&quot;, Clear"/>
    <n v="113.78999999999999"/>
    <n v="3"/>
    <n v="0"/>
    <n v="20.482199999999992"/>
  </r>
  <r>
    <n v="1224"/>
    <x v="575"/>
    <x v="429"/>
    <d v="2016-12-05T00:00:00"/>
    <s v="First Class"/>
    <s v="BM-11140"/>
    <s v="Becky Martin"/>
    <x v="0"/>
    <s v="United States"/>
    <s v="New York City"/>
    <x v="15"/>
    <n v="10024"/>
    <s v="East"/>
    <s v="TEC-AC-10001432"/>
    <x v="2"/>
    <s v="Accessories"/>
    <s v="Enermax Aurora Lite Keyboard"/>
    <n v="78.150000000000006"/>
    <n v="1"/>
    <n v="0"/>
    <n v="34.38600000000001"/>
  </r>
  <r>
    <n v="1225"/>
    <x v="575"/>
    <x v="429"/>
    <d v="2016-12-05T00:00:00"/>
    <s v="First Class"/>
    <s v="BM-11140"/>
    <s v="Becky Martin"/>
    <x v="0"/>
    <s v="United States"/>
    <s v="New York City"/>
    <x v="15"/>
    <n v="10024"/>
    <s v="East"/>
    <s v="OFF-BI-10004656"/>
    <x v="1"/>
    <s v="Binders"/>
    <s v="Peel &amp; Stick Add-On Corner Pockets"/>
    <n v="1.7280000000000002"/>
    <n v="1"/>
    <n v="0.2"/>
    <n v="0.60479999999999989"/>
  </r>
  <r>
    <n v="1226"/>
    <x v="575"/>
    <x v="429"/>
    <d v="2016-12-05T00:00:00"/>
    <s v="First Class"/>
    <s v="BM-11140"/>
    <s v="Becky Martin"/>
    <x v="0"/>
    <s v="United States"/>
    <s v="New York City"/>
    <x v="15"/>
    <n v="10024"/>
    <s v="East"/>
    <s v="OFF-PA-10001685"/>
    <x v="1"/>
    <s v="Paper"/>
    <s v="Easy-staple paper"/>
    <n v="40.56"/>
    <n v="4"/>
    <n v="0"/>
    <n v="19.874400000000001"/>
  </r>
  <r>
    <n v="1227"/>
    <x v="575"/>
    <x v="429"/>
    <d v="2016-12-05T00:00:00"/>
    <s v="First Class"/>
    <s v="BM-11140"/>
    <s v="Becky Martin"/>
    <x v="0"/>
    <s v="United States"/>
    <s v="New York City"/>
    <x v="15"/>
    <n v="10024"/>
    <s v="East"/>
    <s v="OFF-ST-10001418"/>
    <x v="1"/>
    <s v="Storage"/>
    <s v="Carina Media Storage Towers in Natural &amp; Black"/>
    <n v="182.94"/>
    <n v="3"/>
    <n v="0"/>
    <n v="3.6587999999999994"/>
  </r>
  <r>
    <n v="1228"/>
    <x v="575"/>
    <x v="429"/>
    <d v="2016-12-05T00:00:00"/>
    <s v="First Class"/>
    <s v="BM-11140"/>
    <s v="Becky Martin"/>
    <x v="0"/>
    <s v="United States"/>
    <s v="New York City"/>
    <x v="15"/>
    <n v="10024"/>
    <s v="East"/>
    <s v="OFF-ST-10000676"/>
    <x v="1"/>
    <s v="Storage"/>
    <s v="Fellowes Econo/Stor Drawers"/>
    <n v="193.86"/>
    <n v="2"/>
    <n v="0"/>
    <n v="11.631599999999992"/>
  </r>
  <r>
    <n v="1229"/>
    <x v="576"/>
    <x v="44"/>
    <d v="2017-11-11T00:00:00"/>
    <s v="Standard Class"/>
    <s v="ZC-21910"/>
    <s v="Zuschuss Carroll"/>
    <x v="0"/>
    <s v="United States"/>
    <s v="Los Angeles"/>
    <x v="1"/>
    <n v="90045"/>
    <s v="West"/>
    <s v="OFF-EN-10001219"/>
    <x v="1"/>
    <s v="Envelopes"/>
    <s v="#10- 4 1/8&quot; x 9 1/2&quot; Security-Tint Envelopes"/>
    <n v="15.28"/>
    <n v="2"/>
    <n v="0"/>
    <n v="7.4871999999999996"/>
  </r>
  <r>
    <n v="1230"/>
    <x v="576"/>
    <x v="44"/>
    <d v="2017-11-11T00:00:00"/>
    <s v="Standard Class"/>
    <s v="ZC-21910"/>
    <s v="Zuschuss Carroll"/>
    <x v="0"/>
    <s v="United States"/>
    <s v="Los Angeles"/>
    <x v="1"/>
    <n v="90045"/>
    <s v="West"/>
    <s v="FUR-FU-10001424"/>
    <x v="0"/>
    <s v="Furnishings"/>
    <s v="Dax Clear Box Frame"/>
    <n v="8.73"/>
    <n v="1"/>
    <n v="0"/>
    <n v="2.9681999999999995"/>
  </r>
  <r>
    <n v="1231"/>
    <x v="576"/>
    <x v="44"/>
    <d v="2017-11-11T00:00:00"/>
    <s v="Standard Class"/>
    <s v="ZC-21910"/>
    <s v="Zuschuss Carroll"/>
    <x v="0"/>
    <s v="United States"/>
    <s v="Los Angeles"/>
    <x v="1"/>
    <n v="90045"/>
    <s v="West"/>
    <s v="OFF-AR-10001022"/>
    <x v="1"/>
    <s v="Art"/>
    <s v="SANFORD Liquid Accent Tank-Style Highlighters"/>
    <n v="5.68"/>
    <n v="2"/>
    <n v="0"/>
    <n v="1.7607999999999997"/>
  </r>
  <r>
    <n v="1232"/>
    <x v="577"/>
    <x v="89"/>
    <d v="2015-11-02T00:00:00"/>
    <s v="Second Class"/>
    <s v="KT-16480"/>
    <s v="Kean Thornton"/>
    <x v="0"/>
    <s v="United States"/>
    <s v="Buffalo"/>
    <x v="15"/>
    <n v="14215"/>
    <s v="East"/>
    <s v="OFF-AR-10000369"/>
    <x v="1"/>
    <s v="Art"/>
    <s v="Design Ebony Sketching Pencil"/>
    <n v="2.78"/>
    <n v="2"/>
    <n v="0"/>
    <n v="0.72279999999999989"/>
  </r>
  <r>
    <n v="1233"/>
    <x v="577"/>
    <x v="89"/>
    <d v="2015-11-02T00:00:00"/>
    <s v="Second Class"/>
    <s v="KT-16480"/>
    <s v="Kean Thornton"/>
    <x v="0"/>
    <s v="United States"/>
    <s v="Buffalo"/>
    <x v="15"/>
    <n v="14215"/>
    <s v="East"/>
    <s v="OFF-EN-10003055"/>
    <x v="1"/>
    <s v="Envelopes"/>
    <s v="Blue String-Tie &amp; Button Interoffice Envelopes, 10 x 13"/>
    <n v="79.959999999999994"/>
    <n v="2"/>
    <n v="0"/>
    <n v="35.981999999999992"/>
  </r>
  <r>
    <n v="1234"/>
    <x v="578"/>
    <x v="198"/>
    <d v="2016-06-01T00:00:00"/>
    <s v="First Class"/>
    <s v="BG-11695"/>
    <s v="Brooke Gillingham"/>
    <x v="1"/>
    <s v="United States"/>
    <s v="Cincinnati"/>
    <x v="24"/>
    <n v="45231"/>
    <s v="East"/>
    <s v="TEC-CO-10001046"/>
    <x v="2"/>
    <s v="Copiers"/>
    <s v="Canon Imageclass D680 Copier / Fax"/>
    <n v="839.98799999999994"/>
    <n v="2"/>
    <n v="0.4"/>
    <n v="69.99899999999991"/>
  </r>
  <r>
    <n v="1235"/>
    <x v="579"/>
    <x v="99"/>
    <d v="2016-10-28T00:00:00"/>
    <s v="Same Day"/>
    <s v="PG-18820"/>
    <s v="Patrick Gardner"/>
    <x v="0"/>
    <s v="United States"/>
    <s v="Boynton Beach"/>
    <x v="2"/>
    <n v="33437"/>
    <s v="South"/>
    <s v="FUR-FU-10000076"/>
    <x v="0"/>
    <s v="Furnishings"/>
    <s v="24-Hour Round Wall Clock"/>
    <n v="47.952000000000005"/>
    <n v="3"/>
    <n v="0.2"/>
    <n v="13.786200000000006"/>
  </r>
  <r>
    <n v="1236"/>
    <x v="579"/>
    <x v="99"/>
    <d v="2016-10-28T00:00:00"/>
    <s v="Same Day"/>
    <s v="PG-18820"/>
    <s v="Patrick Gardner"/>
    <x v="0"/>
    <s v="United States"/>
    <s v="Boynton Beach"/>
    <x v="2"/>
    <n v="33437"/>
    <s v="South"/>
    <s v="OFF-BI-10003719"/>
    <x v="1"/>
    <s v="Binders"/>
    <s v="Large Capacity Hanging Post Binders"/>
    <n v="37.425000000000004"/>
    <n v="5"/>
    <n v="0.7"/>
    <n v="-29.940000000000012"/>
  </r>
  <r>
    <n v="1237"/>
    <x v="579"/>
    <x v="99"/>
    <d v="2016-10-28T00:00:00"/>
    <s v="Same Day"/>
    <s v="PG-18820"/>
    <s v="Patrick Gardner"/>
    <x v="0"/>
    <s v="United States"/>
    <s v="Boynton Beach"/>
    <x v="2"/>
    <n v="33437"/>
    <s v="South"/>
    <s v="FUR-FU-10003268"/>
    <x v="0"/>
    <s v="Furnishings"/>
    <s v="Eldon Radial Chair Mat for Low to Medium Pile Carpets"/>
    <n v="63.967999999999996"/>
    <n v="2"/>
    <n v="0.2"/>
    <n v="0"/>
  </r>
  <r>
    <n v="1238"/>
    <x v="579"/>
    <x v="99"/>
    <d v="2016-10-28T00:00:00"/>
    <s v="Same Day"/>
    <s v="PG-18820"/>
    <s v="Patrick Gardner"/>
    <x v="0"/>
    <s v="United States"/>
    <s v="Boynton Beach"/>
    <x v="2"/>
    <n v="33437"/>
    <s v="South"/>
    <s v="FUR-FU-10003553"/>
    <x v="0"/>
    <s v="Furnishings"/>
    <s v="Howard Miller 13-1/2&quot; Diameter Rosebrook Wall Clock"/>
    <n v="165.048"/>
    <n v="3"/>
    <n v="0.2"/>
    <n v="41.262"/>
  </r>
  <r>
    <n v="1239"/>
    <x v="580"/>
    <x v="430"/>
    <d v="2014-08-15T00:00:00"/>
    <s v="Standard Class"/>
    <s v="GM-14680"/>
    <s v="Greg Matthias"/>
    <x v="0"/>
    <s v="United States"/>
    <s v="Seattle"/>
    <x v="4"/>
    <n v="98105"/>
    <s v="West"/>
    <s v="FUR-FU-10003691"/>
    <x v="0"/>
    <s v="Furnishings"/>
    <s v="Eldon Image Series Desk Accessories, Ebony"/>
    <n v="12.35"/>
    <n v="1"/>
    <n v="0"/>
    <n v="5.4340000000000002"/>
  </r>
  <r>
    <n v="1240"/>
    <x v="580"/>
    <x v="430"/>
    <d v="2014-08-15T00:00:00"/>
    <s v="Standard Class"/>
    <s v="GM-14680"/>
    <s v="Greg Matthias"/>
    <x v="0"/>
    <s v="United States"/>
    <s v="Seattle"/>
    <x v="4"/>
    <n v="98105"/>
    <s v="West"/>
    <s v="OFF-AR-10003903"/>
    <x v="1"/>
    <s v="Art"/>
    <s v="Sanford 52201 APSCO Electric Pencil Sharpener"/>
    <n v="40.97"/>
    <n v="1"/>
    <n v="0"/>
    <n v="10.652200000000001"/>
  </r>
  <r>
    <n v="1241"/>
    <x v="580"/>
    <x v="430"/>
    <d v="2014-08-15T00:00:00"/>
    <s v="Standard Class"/>
    <s v="GM-14680"/>
    <s v="Greg Matthias"/>
    <x v="0"/>
    <s v="United States"/>
    <s v="Seattle"/>
    <x v="4"/>
    <n v="98105"/>
    <s v="West"/>
    <s v="OFF-FA-10004854"/>
    <x v="1"/>
    <s v="Fasteners"/>
    <s v="Vinyl Coated Wire Paper Clips in Organizer Box, 800/Box"/>
    <n v="22.96"/>
    <n v="2"/>
    <n v="0"/>
    <n v="10.7912"/>
  </r>
  <r>
    <n v="1242"/>
    <x v="581"/>
    <x v="48"/>
    <d v="2016-09-04T00:00:00"/>
    <s v="Standard Class"/>
    <s v="MO-17800"/>
    <s v="Meg O'Connel"/>
    <x v="2"/>
    <s v="United States"/>
    <s v="New York City"/>
    <x v="15"/>
    <n v="10024"/>
    <s v="East"/>
    <s v="TEC-PH-10003442"/>
    <x v="2"/>
    <s v="Phones"/>
    <s v="Samsung Replacement EH64AVFWE Premium Headset"/>
    <n v="22"/>
    <n v="4"/>
    <n v="0"/>
    <n v="5.5"/>
  </r>
  <r>
    <n v="1243"/>
    <x v="582"/>
    <x v="431"/>
    <d v="2016-02-22T00:00:00"/>
    <s v="Standard Class"/>
    <s v="PG-18820"/>
    <s v="Patrick Gardner"/>
    <x v="0"/>
    <s v="United States"/>
    <s v="New York City"/>
    <x v="15"/>
    <n v="10009"/>
    <s v="East"/>
    <s v="OFF-BI-10004519"/>
    <x v="1"/>
    <s v="Binders"/>
    <s v="GBC DocuBind P100 Manual Binding Machine"/>
    <n v="398.35199999999998"/>
    <n v="3"/>
    <n v="0.2"/>
    <n v="124.48499999999999"/>
  </r>
  <r>
    <n v="1244"/>
    <x v="582"/>
    <x v="431"/>
    <d v="2016-02-22T00:00:00"/>
    <s v="Standard Class"/>
    <s v="PG-18820"/>
    <s v="Patrick Gardner"/>
    <x v="0"/>
    <s v="United States"/>
    <s v="New York City"/>
    <x v="15"/>
    <n v="10009"/>
    <s v="East"/>
    <s v="OFF-FA-10000304"/>
    <x v="1"/>
    <s v="Fasteners"/>
    <s v="Advantus Push Pins"/>
    <n v="8.7200000000000006"/>
    <n v="4"/>
    <n v="0"/>
    <n v="3.5752000000000006"/>
  </r>
  <r>
    <n v="1245"/>
    <x v="583"/>
    <x v="304"/>
    <d v="2017-05-21T00:00:00"/>
    <s v="Standard Class"/>
    <s v="EJ-14155"/>
    <s v="Eva Jacobs"/>
    <x v="0"/>
    <s v="United States"/>
    <s v="Gulfport"/>
    <x v="35"/>
    <n v="39503"/>
    <s v="South"/>
    <s v="OFF-EN-10004955"/>
    <x v="1"/>
    <s v="Envelopes"/>
    <s v="Fashion Color Clasp Envelopes"/>
    <n v="48.69"/>
    <n v="9"/>
    <n v="0"/>
    <n v="23.8581"/>
  </r>
  <r>
    <n v="1246"/>
    <x v="584"/>
    <x v="432"/>
    <d v="2014-12-14T00:00:00"/>
    <s v="Second Class"/>
    <s v="NP-18700"/>
    <s v="Nora Preis"/>
    <x v="0"/>
    <s v="United States"/>
    <s v="Fresno"/>
    <x v="1"/>
    <n v="93727"/>
    <s v="West"/>
    <s v="FUR-TA-10004619"/>
    <x v="0"/>
    <s v="Tables"/>
    <s v="Hon Non-Folding Utility Tables"/>
    <n v="764.6880000000001"/>
    <n v="6"/>
    <n v="0.2"/>
    <n v="95.585999999999899"/>
  </r>
  <r>
    <n v="1247"/>
    <x v="584"/>
    <x v="432"/>
    <d v="2014-12-14T00:00:00"/>
    <s v="Second Class"/>
    <s v="NP-18700"/>
    <s v="Nora Preis"/>
    <x v="0"/>
    <s v="United States"/>
    <s v="Fresno"/>
    <x v="1"/>
    <n v="93727"/>
    <s v="West"/>
    <s v="FUR-TA-10003473"/>
    <x v="0"/>
    <s v="Tables"/>
    <s v="Bretford Rectangular Conference Table Tops"/>
    <n v="3610.848"/>
    <n v="12"/>
    <n v="0.2"/>
    <n v="135.4068000000002"/>
  </r>
  <r>
    <n v="1248"/>
    <x v="584"/>
    <x v="432"/>
    <d v="2014-12-14T00:00:00"/>
    <s v="Second Class"/>
    <s v="NP-18700"/>
    <s v="Nora Preis"/>
    <x v="0"/>
    <s v="United States"/>
    <s v="Fresno"/>
    <x v="1"/>
    <n v="93727"/>
    <s v="West"/>
    <s v="FUR-BO-10004467"/>
    <x v="0"/>
    <s v="Bookcases"/>
    <s v="Bestar Classic Bookcase"/>
    <n v="254.97449999999998"/>
    <n v="3"/>
    <n v="0.15"/>
    <n v="11.998799999999989"/>
  </r>
  <r>
    <n v="1249"/>
    <x v="585"/>
    <x v="404"/>
    <d v="2017-12-24T00:00:00"/>
    <s v="Standard Class"/>
    <s v="DJ-13630"/>
    <s v="Doug Jacobs"/>
    <x v="0"/>
    <s v="United States"/>
    <s v="New York City"/>
    <x v="15"/>
    <n v="10009"/>
    <s v="East"/>
    <s v="OFF-AR-10002280"/>
    <x v="1"/>
    <s v="Art"/>
    <s v="Staples in misc. colors"/>
    <n v="38.82"/>
    <n v="6"/>
    <n v="0"/>
    <n v="17.468999999999998"/>
  </r>
  <r>
    <n v="1250"/>
    <x v="585"/>
    <x v="404"/>
    <d v="2017-12-24T00:00:00"/>
    <s v="Standard Class"/>
    <s v="DJ-13630"/>
    <s v="Doug Jacobs"/>
    <x v="0"/>
    <s v="United States"/>
    <s v="New York City"/>
    <x v="15"/>
    <n v="10009"/>
    <s v="East"/>
    <s v="FUR-CH-10001708"/>
    <x v="0"/>
    <s v="Chairs"/>
    <s v="Office Star - Contemporary Swivel Chair with Padded Adjustable Arms and Flex Back"/>
    <n v="1141.9379999999999"/>
    <n v="9"/>
    <n v="0.1"/>
    <n v="139.57019999999989"/>
  </r>
  <r>
    <n v="1251"/>
    <x v="585"/>
    <x v="404"/>
    <d v="2017-12-24T00:00:00"/>
    <s v="Standard Class"/>
    <s v="DJ-13630"/>
    <s v="Doug Jacobs"/>
    <x v="0"/>
    <s v="United States"/>
    <s v="New York City"/>
    <x v="15"/>
    <n v="10009"/>
    <s v="East"/>
    <s v="OFF-AP-10000891"/>
    <x v="1"/>
    <s v="Appliances"/>
    <s v="Kensington 7 Outlet MasterPiece HOMEOFFICE Power Control Center"/>
    <n v="1704.56"/>
    <n v="13"/>
    <n v="0"/>
    <n v="511.36799999999999"/>
  </r>
  <r>
    <n v="1252"/>
    <x v="585"/>
    <x v="404"/>
    <d v="2017-12-24T00:00:00"/>
    <s v="Standard Class"/>
    <s v="DJ-13630"/>
    <s v="Doug Jacobs"/>
    <x v="0"/>
    <s v="United States"/>
    <s v="New York City"/>
    <x v="15"/>
    <n v="10009"/>
    <s v="East"/>
    <s v="OFF-AR-10000462"/>
    <x v="1"/>
    <s v="Art"/>
    <s v="Sanford Pocket Accent Highlighters"/>
    <n v="3.2"/>
    <n v="2"/>
    <n v="0"/>
    <n v="1.3760000000000003"/>
  </r>
  <r>
    <n v="1253"/>
    <x v="586"/>
    <x v="433"/>
    <d v="2015-07-09T00:00:00"/>
    <s v="Standard Class"/>
    <s v="IM-15070"/>
    <s v="Irene Maddox"/>
    <x v="0"/>
    <s v="United States"/>
    <s v="Milwaukee"/>
    <x v="6"/>
    <n v="53209"/>
    <s v="Central"/>
    <s v="TEC-PH-10004165"/>
    <x v="2"/>
    <s v="Phones"/>
    <s v="Mitel MiVoice 5330e IP Phone"/>
    <n v="1099.96"/>
    <n v="4"/>
    <n v="0"/>
    <n v="285.9896"/>
  </r>
  <r>
    <n v="1254"/>
    <x v="587"/>
    <x v="434"/>
    <d v="2017-03-14T00:00:00"/>
    <s v="Standard Class"/>
    <s v="MH-18115"/>
    <s v="Mick Hernandez"/>
    <x v="2"/>
    <s v="United States"/>
    <s v="Chester"/>
    <x v="9"/>
    <n v="19013"/>
    <s v="East"/>
    <s v="OFF-AR-10003958"/>
    <x v="1"/>
    <s v="Art"/>
    <s v="Newell 337"/>
    <n v="5.2480000000000002"/>
    <n v="2"/>
    <n v="0.2"/>
    <n v="0.59039999999999915"/>
  </r>
  <r>
    <n v="1255"/>
    <x v="587"/>
    <x v="434"/>
    <d v="2017-03-14T00:00:00"/>
    <s v="Standard Class"/>
    <s v="MH-18115"/>
    <s v="Mick Hernandez"/>
    <x v="2"/>
    <s v="United States"/>
    <s v="Chester"/>
    <x v="9"/>
    <n v="19013"/>
    <s v="East"/>
    <s v="TEC-PH-10000149"/>
    <x v="2"/>
    <s v="Phones"/>
    <s v="Cisco SPA525G2 IP Phone - Wireless"/>
    <n v="35.909999999999997"/>
    <n v="3"/>
    <n v="0.4"/>
    <n v="-8.3790000000000031"/>
  </r>
  <r>
    <n v="1256"/>
    <x v="587"/>
    <x v="434"/>
    <d v="2017-03-14T00:00:00"/>
    <s v="Standard Class"/>
    <s v="MH-18115"/>
    <s v="Mick Hernandez"/>
    <x v="2"/>
    <s v="United States"/>
    <s v="Chester"/>
    <x v="9"/>
    <n v="19013"/>
    <s v="East"/>
    <s v="FUR-FU-10003724"/>
    <x v="0"/>
    <s v="Furnishings"/>
    <s v="Westinghouse Clip-On Gooseneck Lamps"/>
    <n v="6.6959999999999997"/>
    <n v="1"/>
    <n v="0.2"/>
    <n v="0.50219999999999976"/>
  </r>
  <r>
    <n v="1257"/>
    <x v="587"/>
    <x v="434"/>
    <d v="2017-03-14T00:00:00"/>
    <s v="Standard Class"/>
    <s v="MH-18115"/>
    <s v="Mick Hernandez"/>
    <x v="2"/>
    <s v="United States"/>
    <s v="Chester"/>
    <x v="9"/>
    <n v="19013"/>
    <s v="East"/>
    <s v="FUR-FU-10003535"/>
    <x v="0"/>
    <s v="Furnishings"/>
    <s v="Howard Miller Distant Time Traveler Alarm Clock"/>
    <n v="43.872000000000007"/>
    <n v="2"/>
    <n v="0.2"/>
    <n v="11.516399999999999"/>
  </r>
  <r>
    <n v="1258"/>
    <x v="588"/>
    <x v="435"/>
    <d v="2016-12-28T00:00:00"/>
    <s v="Second Class"/>
    <s v="RB-19795"/>
    <s v="Ross Baird"/>
    <x v="2"/>
    <s v="United States"/>
    <s v="Charlotte"/>
    <x v="3"/>
    <n v="28205"/>
    <s v="South"/>
    <s v="OFF-BI-10001575"/>
    <x v="1"/>
    <s v="Binders"/>
    <s v="GBC Linen Binding Covers"/>
    <n v="27.882000000000005"/>
    <n v="3"/>
    <n v="0.7"/>
    <n v="-20.446799999999996"/>
  </r>
  <r>
    <n v="1259"/>
    <x v="588"/>
    <x v="435"/>
    <d v="2016-12-28T00:00:00"/>
    <s v="Second Class"/>
    <s v="RB-19795"/>
    <s v="Ross Baird"/>
    <x v="2"/>
    <s v="United States"/>
    <s v="Charlotte"/>
    <x v="3"/>
    <n v="28205"/>
    <s v="South"/>
    <s v="OFF-ST-10003716"/>
    <x v="1"/>
    <s v="Storage"/>
    <s v="Tennsco Double-Tier Lockers"/>
    <n v="540.048"/>
    <n v="3"/>
    <n v="0.2"/>
    <n v="-47.254199999999997"/>
  </r>
  <r>
    <n v="1260"/>
    <x v="588"/>
    <x v="435"/>
    <d v="2016-12-28T00:00:00"/>
    <s v="Second Class"/>
    <s v="RB-19795"/>
    <s v="Ross Baird"/>
    <x v="2"/>
    <s v="United States"/>
    <s v="Charlotte"/>
    <x v="3"/>
    <n v="28205"/>
    <s v="South"/>
    <s v="TEC-AC-10004469"/>
    <x v="2"/>
    <s v="Accessories"/>
    <s v="Microsoft Sculpt Comfort Mouse"/>
    <n v="255.68000000000004"/>
    <n v="8"/>
    <n v="0.2"/>
    <n v="76.704000000000008"/>
  </r>
  <r>
    <n v="1261"/>
    <x v="589"/>
    <x v="436"/>
    <d v="2017-10-27T00:00:00"/>
    <s v="Standard Class"/>
    <s v="JR-15700"/>
    <s v="Jocasta Rupert"/>
    <x v="0"/>
    <s v="United States"/>
    <s v="Jacksonville"/>
    <x v="2"/>
    <n v="32216"/>
    <s v="South"/>
    <s v="TEC-PH-10004586"/>
    <x v="2"/>
    <s v="Phones"/>
    <s v="Wilson SignalBoost 841262 DB PRO Amplifier Kit"/>
    <n v="863.87999999999988"/>
    <n v="3"/>
    <n v="0.2"/>
    <n v="107.98499999999996"/>
  </r>
  <r>
    <n v="1262"/>
    <x v="590"/>
    <x v="99"/>
    <d v="2016-11-04T00:00:00"/>
    <s v="Standard Class"/>
    <s v="SM-20950"/>
    <s v="Suzanne McNair"/>
    <x v="1"/>
    <s v="United States"/>
    <s v="Greenville"/>
    <x v="3"/>
    <n v="27834"/>
    <s v="South"/>
    <s v="OFF-BI-10004236"/>
    <x v="1"/>
    <s v="Binders"/>
    <s v="XtraLife ClearVue Slant-D Ring Binder, White, 3&quot;"/>
    <n v="17.616000000000003"/>
    <n v="4"/>
    <n v="0.7"/>
    <n v="-14.0928"/>
  </r>
  <r>
    <n v="1263"/>
    <x v="591"/>
    <x v="437"/>
    <d v="2017-07-09T00:00:00"/>
    <s v="Second Class"/>
    <s v="CS-12355"/>
    <s v="Christine Sundaresam"/>
    <x v="0"/>
    <s v="United States"/>
    <s v="Long Beach"/>
    <x v="15"/>
    <n v="11561"/>
    <s v="East"/>
    <s v="OFF-BI-10001634"/>
    <x v="1"/>
    <s v="Binders"/>
    <s v="Wilson Jones Active Use Binders"/>
    <n v="17.472000000000001"/>
    <n v="3"/>
    <n v="0.2"/>
    <n v="6.3336000000000006"/>
  </r>
  <r>
    <n v="1264"/>
    <x v="592"/>
    <x v="393"/>
    <d v="2016-10-02T00:00:00"/>
    <s v="First Class"/>
    <s v="CC-12220"/>
    <s v="Chris Cortes"/>
    <x v="0"/>
    <s v="United States"/>
    <s v="La Porte"/>
    <x v="14"/>
    <n v="46350"/>
    <s v="Central"/>
    <s v="TEC-PH-10000215"/>
    <x v="2"/>
    <s v="Phones"/>
    <s v="Plantronics Cordless Phone Headset with In-line Volume - M214C"/>
    <n v="69.900000000000006"/>
    <n v="2"/>
    <n v="0"/>
    <n v="18.873000000000005"/>
  </r>
  <r>
    <n v="1265"/>
    <x v="592"/>
    <x v="393"/>
    <d v="2016-10-02T00:00:00"/>
    <s v="First Class"/>
    <s v="CC-12220"/>
    <s v="Chris Cortes"/>
    <x v="0"/>
    <s v="United States"/>
    <s v="La Porte"/>
    <x v="14"/>
    <n v="46350"/>
    <s v="Central"/>
    <s v="FUR-FU-10003724"/>
    <x v="0"/>
    <s v="Furnishings"/>
    <s v="Westinghouse Clip-On Gooseneck Lamps"/>
    <n v="41.849999999999994"/>
    <n v="5"/>
    <n v="0"/>
    <n v="10.880999999999998"/>
  </r>
  <r>
    <n v="1266"/>
    <x v="593"/>
    <x v="264"/>
    <d v="2017-09-07T00:00:00"/>
    <s v="Standard Class"/>
    <s v="PF-19225"/>
    <s v="Phillip Flathmann"/>
    <x v="0"/>
    <s v="United States"/>
    <s v="San Francisco"/>
    <x v="1"/>
    <n v="94122"/>
    <s v="West"/>
    <s v="OFF-AR-10000422"/>
    <x v="1"/>
    <s v="Art"/>
    <s v="Pencil and Crayon Sharpener"/>
    <n v="6.57"/>
    <n v="3"/>
    <n v="0"/>
    <n v="1.7738999999999998"/>
  </r>
  <r>
    <n v="1267"/>
    <x v="594"/>
    <x v="163"/>
    <d v="2014-12-29T00:00:00"/>
    <s v="Standard Class"/>
    <s v="JC-16105"/>
    <s v="Julie Creighton"/>
    <x v="1"/>
    <s v="United States"/>
    <s v="Los Angeles"/>
    <x v="1"/>
    <n v="90045"/>
    <s v="West"/>
    <s v="OFF-ST-10003306"/>
    <x v="1"/>
    <s v="Storage"/>
    <s v="Letter Size Cart"/>
    <n v="142.86000000000001"/>
    <n v="1"/>
    <n v="0"/>
    <n v="41.429399999999987"/>
  </r>
  <r>
    <n v="1268"/>
    <x v="594"/>
    <x v="163"/>
    <d v="2014-12-29T00:00:00"/>
    <s v="Standard Class"/>
    <s v="JC-16105"/>
    <s v="Julie Creighton"/>
    <x v="1"/>
    <s v="United States"/>
    <s v="Los Angeles"/>
    <x v="1"/>
    <n v="90045"/>
    <s v="West"/>
    <s v="FUR-CH-10001146"/>
    <x v="0"/>
    <s v="Chairs"/>
    <s v="Global Value Mid-Back Manager's Chair, Gray"/>
    <n v="292.27200000000005"/>
    <n v="6"/>
    <n v="0.2"/>
    <n v="18.266999999999967"/>
  </r>
  <r>
    <n v="1269"/>
    <x v="595"/>
    <x v="397"/>
    <d v="2017-09-27T00:00:00"/>
    <s v="Standard Class"/>
    <s v="BG-11695"/>
    <s v="Brooke Gillingham"/>
    <x v="1"/>
    <s v="United States"/>
    <s v="Louisville"/>
    <x v="22"/>
    <n v="80027"/>
    <s v="West"/>
    <s v="FUR-FU-10000246"/>
    <x v="0"/>
    <s v="Furnishings"/>
    <s v="Aluminum Document Frame"/>
    <n v="29.328000000000003"/>
    <n v="3"/>
    <n v="0.2"/>
    <n v="3.665999999999995"/>
  </r>
  <r>
    <n v="1270"/>
    <x v="596"/>
    <x v="400"/>
    <d v="2017-06-08T00:00:00"/>
    <s v="Standard Class"/>
    <s v="DC-12850"/>
    <s v="Dan Campbell"/>
    <x v="0"/>
    <s v="United States"/>
    <s v="Florence"/>
    <x v="19"/>
    <n v="35630"/>
    <s v="South"/>
    <s v="OFF-PA-10002870"/>
    <x v="1"/>
    <s v="Paper"/>
    <s v="Ampad Phone Message Book, Recycled, 400 Message Capacity, 5 ¾” x 11”"/>
    <n v="12.48"/>
    <n v="2"/>
    <n v="0"/>
    <n v="5.6159999999999997"/>
  </r>
  <r>
    <n v="1271"/>
    <x v="597"/>
    <x v="438"/>
    <d v="2016-04-26T00:00:00"/>
    <s v="Standard Class"/>
    <s v="SP-20545"/>
    <s v="Sibella Parks"/>
    <x v="1"/>
    <s v="United States"/>
    <s v="Chicago"/>
    <x v="10"/>
    <n v="60623"/>
    <s v="Central"/>
    <s v="OFF-ST-10000563"/>
    <x v="1"/>
    <s v="Storage"/>
    <s v="Fellowes Bankers Box Stor/Drawer Steel Plus"/>
    <n v="102.33600000000001"/>
    <n v="4"/>
    <n v="0.2"/>
    <n v="-12.792000000000002"/>
  </r>
  <r>
    <n v="1272"/>
    <x v="597"/>
    <x v="438"/>
    <d v="2016-04-26T00:00:00"/>
    <s v="Standard Class"/>
    <s v="SP-20545"/>
    <s v="Sibella Parks"/>
    <x v="1"/>
    <s v="United States"/>
    <s v="Chicago"/>
    <x v="10"/>
    <n v="60623"/>
    <s v="Central"/>
    <s v="OFF-AP-10004487"/>
    <x v="1"/>
    <s v="Appliances"/>
    <s v="Kensington 4 Outlet MasterPiece Compact Power Control Center"/>
    <n v="48.791999999999987"/>
    <n v="3"/>
    <n v="0.8"/>
    <n v="-126.85920000000002"/>
  </r>
  <r>
    <n v="1273"/>
    <x v="597"/>
    <x v="438"/>
    <d v="2016-04-26T00:00:00"/>
    <s v="Standard Class"/>
    <s v="SP-20545"/>
    <s v="Sibella Parks"/>
    <x v="1"/>
    <s v="United States"/>
    <s v="Chicago"/>
    <x v="10"/>
    <n v="60623"/>
    <s v="Central"/>
    <s v="OFF-BI-10002854"/>
    <x v="1"/>
    <s v="Binders"/>
    <s v="Performers Binder/Pad Holder, Black"/>
    <n v="44.847999999999992"/>
    <n v="8"/>
    <n v="0.8"/>
    <n v="-67.27200000000002"/>
  </r>
  <r>
    <n v="1274"/>
    <x v="598"/>
    <x v="439"/>
    <d v="2016-05-26T00:00:00"/>
    <s v="Same Day"/>
    <s v="MS-17710"/>
    <s v="Maurice Satty"/>
    <x v="0"/>
    <s v="United States"/>
    <s v="Fort Worth"/>
    <x v="5"/>
    <n v="76106"/>
    <s v="Central"/>
    <s v="OFF-PA-10004621"/>
    <x v="1"/>
    <s v="Paper"/>
    <s v="Xerox 212"/>
    <n v="10.368000000000002"/>
    <n v="2"/>
    <n v="0.2"/>
    <n v="3.6288"/>
  </r>
  <r>
    <n v="1275"/>
    <x v="598"/>
    <x v="439"/>
    <d v="2016-05-26T00:00:00"/>
    <s v="Same Day"/>
    <s v="MS-17710"/>
    <s v="Maurice Satty"/>
    <x v="0"/>
    <s v="United States"/>
    <s v="Fort Worth"/>
    <x v="5"/>
    <n v="76106"/>
    <s v="Central"/>
    <s v="FUR-CH-10001973"/>
    <x v="0"/>
    <s v="Chairs"/>
    <s v="Office Star Flex Back Scooter Chair with White Frame"/>
    <n v="388.42999999999995"/>
    <n v="5"/>
    <n v="0.3"/>
    <n v="-88.783999999999978"/>
  </r>
  <r>
    <n v="1276"/>
    <x v="598"/>
    <x v="439"/>
    <d v="2016-05-26T00:00:00"/>
    <s v="Same Day"/>
    <s v="MS-17710"/>
    <s v="Maurice Satty"/>
    <x v="0"/>
    <s v="United States"/>
    <s v="Fort Worth"/>
    <x v="5"/>
    <n v="76106"/>
    <s v="Central"/>
    <s v="OFF-PA-10004040"/>
    <x v="1"/>
    <s v="Paper"/>
    <s v="Universal Premium White Copier/Laser Paper (20Lb. and 87 Bright)"/>
    <n v="14.352000000000002"/>
    <n v="3"/>
    <n v="0.2"/>
    <n v="5.2026000000000003"/>
  </r>
  <r>
    <n v="1277"/>
    <x v="598"/>
    <x v="439"/>
    <d v="2016-05-26T00:00:00"/>
    <s v="Same Day"/>
    <s v="MS-17710"/>
    <s v="Maurice Satty"/>
    <x v="0"/>
    <s v="United States"/>
    <s v="Fort Worth"/>
    <x v="5"/>
    <n v="76106"/>
    <s v="Central"/>
    <s v="TEC-AC-10000580"/>
    <x v="2"/>
    <s v="Accessories"/>
    <s v="Logitech G13 Programmable Gameboard with LCD Display"/>
    <n v="63.991999999999997"/>
    <n v="1"/>
    <n v="0.2"/>
    <n v="-7.1990999999999961"/>
  </r>
  <r>
    <n v="1278"/>
    <x v="599"/>
    <x v="440"/>
    <d v="2016-05-07T00:00:00"/>
    <s v="Standard Class"/>
    <s v="BD-11770"/>
    <s v="Bryan Davis"/>
    <x v="0"/>
    <s v="United States"/>
    <s v="Houston"/>
    <x v="5"/>
    <n v="77070"/>
    <s v="Central"/>
    <s v="OFF-AR-10004022"/>
    <x v="1"/>
    <s v="Art"/>
    <s v="Panasonic KP-380BK Classic Electric Pencil Sharpener"/>
    <n v="86.352000000000004"/>
    <n v="3"/>
    <n v="0.2"/>
    <n v="5.3969999999999914"/>
  </r>
  <r>
    <n v="1279"/>
    <x v="600"/>
    <x v="78"/>
    <d v="2014-09-11T00:00:00"/>
    <s v="First Class"/>
    <s v="KC-16255"/>
    <s v="Karen Carlisle"/>
    <x v="1"/>
    <s v="United States"/>
    <s v="Macon"/>
    <x v="32"/>
    <n v="31204"/>
    <s v="South"/>
    <s v="TEC-AC-10004209"/>
    <x v="2"/>
    <s v="Accessories"/>
    <s v="Memorex Froggy Flash Drive 4 GB"/>
    <n v="32.97"/>
    <n v="3"/>
    <n v="0"/>
    <n v="12.8583"/>
  </r>
  <r>
    <n v="1280"/>
    <x v="600"/>
    <x v="78"/>
    <d v="2014-09-11T00:00:00"/>
    <s v="First Class"/>
    <s v="KC-16255"/>
    <s v="Karen Carlisle"/>
    <x v="1"/>
    <s v="United States"/>
    <s v="Macon"/>
    <x v="32"/>
    <n v="31204"/>
    <s v="South"/>
    <s v="TEC-AC-10000023"/>
    <x v="2"/>
    <s v="Accessories"/>
    <s v="Maxell 74 Minute CD-R Spindle, 50/Pack"/>
    <n v="83.88"/>
    <n v="4"/>
    <n v="0"/>
    <n v="30.196799999999996"/>
  </r>
  <r>
    <n v="1281"/>
    <x v="601"/>
    <x v="64"/>
    <d v="2016-09-06T00:00:00"/>
    <s v="First Class"/>
    <s v="TR-21325"/>
    <s v="Toby Ritter"/>
    <x v="0"/>
    <s v="United States"/>
    <s v="Cedar Rapids"/>
    <x v="23"/>
    <n v="52402"/>
    <s v="Central"/>
    <s v="TEC-PH-10003505"/>
    <x v="2"/>
    <s v="Phones"/>
    <s v="Geemarc AmpliPOWER60"/>
    <n v="278.39999999999998"/>
    <n v="3"/>
    <n v="0"/>
    <n v="80.735999999999976"/>
  </r>
  <r>
    <n v="1282"/>
    <x v="602"/>
    <x v="359"/>
    <d v="2017-04-11T00:00:00"/>
    <s v="First Class"/>
    <s v="SA-20830"/>
    <s v="Sue Ann Reed"/>
    <x v="0"/>
    <s v="United States"/>
    <s v="Jacksonville"/>
    <x v="2"/>
    <n v="32216"/>
    <s v="South"/>
    <s v="OFF-LA-10000121"/>
    <x v="1"/>
    <s v="Labels"/>
    <s v="Avery 48"/>
    <n v="15.120000000000001"/>
    <n v="3"/>
    <n v="0.2"/>
    <n v="4.9139999999999988"/>
  </r>
  <r>
    <n v="1283"/>
    <x v="602"/>
    <x v="359"/>
    <d v="2017-04-11T00:00:00"/>
    <s v="First Class"/>
    <s v="SA-20830"/>
    <s v="Sue Ann Reed"/>
    <x v="0"/>
    <s v="United States"/>
    <s v="Jacksonville"/>
    <x v="2"/>
    <n v="32216"/>
    <s v="South"/>
    <s v="OFF-BI-10002026"/>
    <x v="1"/>
    <s v="Binders"/>
    <s v="Avery Arch Ring Binders"/>
    <n v="17.430000000000003"/>
    <n v="1"/>
    <n v="0.7"/>
    <n v="-13.363000000000003"/>
  </r>
  <r>
    <n v="1284"/>
    <x v="602"/>
    <x v="359"/>
    <d v="2017-04-11T00:00:00"/>
    <s v="First Class"/>
    <s v="SA-20830"/>
    <s v="Sue Ann Reed"/>
    <x v="0"/>
    <s v="United States"/>
    <s v="Jacksonville"/>
    <x v="2"/>
    <n v="32216"/>
    <s v="South"/>
    <s v="OFF-PA-10000994"/>
    <x v="1"/>
    <s v="Paper"/>
    <s v="Xerox 1915"/>
    <n v="251.64"/>
    <n v="3"/>
    <n v="0.2"/>
    <n v="88.073999999999984"/>
  </r>
  <r>
    <n v="1285"/>
    <x v="603"/>
    <x v="401"/>
    <d v="2015-12-12T00:00:00"/>
    <s v="Standard Class"/>
    <s v="KW-16435"/>
    <s v="Katrina Willman"/>
    <x v="0"/>
    <s v="United States"/>
    <s v="Austin"/>
    <x v="5"/>
    <n v="78745"/>
    <s v="Central"/>
    <s v="OFF-BI-10002813"/>
    <x v="1"/>
    <s v="Binders"/>
    <s v="Avery Reinforcements for Hole-Punch Pages"/>
    <n v="2.7719999999999994"/>
    <n v="7"/>
    <n v="0.8"/>
    <n v="-4.8510000000000009"/>
  </r>
  <r>
    <n v="1286"/>
    <x v="604"/>
    <x v="190"/>
    <d v="2016-07-03T00:00:00"/>
    <s v="Standard Class"/>
    <s v="GM-14500"/>
    <s v="Gene McClure"/>
    <x v="0"/>
    <s v="United States"/>
    <s v="Providence"/>
    <x v="34"/>
    <n v="2908"/>
    <s v="East"/>
    <s v="OFF-ST-10000617"/>
    <x v="1"/>
    <s v="Storage"/>
    <s v="Woodgrain Magazine Files by Perma"/>
    <n v="14.9"/>
    <n v="5"/>
    <n v="0"/>
    <n v="1.0429999999999984"/>
  </r>
  <r>
    <n v="1287"/>
    <x v="605"/>
    <x v="433"/>
    <d v="2015-07-08T00:00:00"/>
    <s v="Standard Class"/>
    <s v="AD-10180"/>
    <s v="Alan Dominguez"/>
    <x v="2"/>
    <s v="United States"/>
    <s v="New York City"/>
    <x v="15"/>
    <n v="10035"/>
    <s v="East"/>
    <s v="OFF-AR-10004817"/>
    <x v="1"/>
    <s v="Art"/>
    <s v="Colorific Watercolor Pencils"/>
    <n v="15.48"/>
    <n v="3"/>
    <n v="0"/>
    <n v="4.4891999999999985"/>
  </r>
  <r>
    <n v="1288"/>
    <x v="606"/>
    <x v="441"/>
    <d v="2016-11-26T00:00:00"/>
    <s v="Standard Class"/>
    <s v="TB-21355"/>
    <s v="Todd Boyes"/>
    <x v="1"/>
    <s v="United States"/>
    <s v="New York City"/>
    <x v="15"/>
    <n v="10009"/>
    <s v="East"/>
    <s v="FUR-FU-10000397"/>
    <x v="0"/>
    <s v="Furnishings"/>
    <s v="Luxo Economy Swing Arm Lamp"/>
    <n v="39.880000000000003"/>
    <n v="2"/>
    <n v="0"/>
    <n v="11.166400000000003"/>
  </r>
  <r>
    <n v="1289"/>
    <x v="606"/>
    <x v="441"/>
    <d v="2016-11-26T00:00:00"/>
    <s v="Standard Class"/>
    <s v="TB-21355"/>
    <s v="Todd Boyes"/>
    <x v="1"/>
    <s v="United States"/>
    <s v="New York City"/>
    <x v="15"/>
    <n v="10009"/>
    <s v="East"/>
    <s v="OFF-BI-10000605"/>
    <x v="1"/>
    <s v="Binders"/>
    <s v="Acco Pressboard Covers with Storage Hooks, 9 1/2&quot; x 11&quot;, Executive Red"/>
    <n v="12.192"/>
    <n v="4"/>
    <n v="0.2"/>
    <n v="4.1147999999999989"/>
  </r>
  <r>
    <n v="1290"/>
    <x v="606"/>
    <x v="441"/>
    <d v="2016-11-26T00:00:00"/>
    <s v="Standard Class"/>
    <s v="TB-21355"/>
    <s v="Todd Boyes"/>
    <x v="1"/>
    <s v="United States"/>
    <s v="New York City"/>
    <x v="15"/>
    <n v="10009"/>
    <s v="East"/>
    <s v="OFF-AR-10001860"/>
    <x v="1"/>
    <s v="Art"/>
    <s v="BIC Liqua Brite Liner"/>
    <n v="20.82"/>
    <n v="3"/>
    <n v="0"/>
    <n v="7.4952000000000005"/>
  </r>
  <r>
    <n v="1291"/>
    <x v="607"/>
    <x v="338"/>
    <d v="2016-11-12T00:00:00"/>
    <s v="First Class"/>
    <s v="CC-12430"/>
    <s v="Chuck Clark"/>
    <x v="2"/>
    <s v="United States"/>
    <s v="San Francisco"/>
    <x v="1"/>
    <n v="94122"/>
    <s v="West"/>
    <s v="OFF-BI-10004970"/>
    <x v="1"/>
    <s v="Binders"/>
    <s v="ACCOHIDE 3-Ring Binder, Blue, 1&quot;"/>
    <n v="13.216000000000001"/>
    <n v="4"/>
    <n v="0.2"/>
    <n v="4.4603999999999999"/>
  </r>
  <r>
    <n v="1292"/>
    <x v="607"/>
    <x v="338"/>
    <d v="2016-11-12T00:00:00"/>
    <s v="First Class"/>
    <s v="CC-12430"/>
    <s v="Chuck Clark"/>
    <x v="2"/>
    <s v="United States"/>
    <s v="San Francisco"/>
    <x v="1"/>
    <n v="94122"/>
    <s v="West"/>
    <s v="OFF-PA-10003172"/>
    <x v="1"/>
    <s v="Paper"/>
    <s v="Xerox 1996"/>
    <n v="32.400000000000006"/>
    <n v="5"/>
    <n v="0"/>
    <n v="15.552000000000001"/>
  </r>
  <r>
    <n v="1293"/>
    <x v="608"/>
    <x v="375"/>
    <d v="2015-09-01T00:00:00"/>
    <s v="Standard Class"/>
    <s v="PF-19165"/>
    <s v="Philip Fox"/>
    <x v="0"/>
    <s v="United States"/>
    <s v="San Diego"/>
    <x v="1"/>
    <n v="92105"/>
    <s v="West"/>
    <s v="OFF-SU-10001218"/>
    <x v="1"/>
    <s v="Supplies"/>
    <s v="Fiskars Softgrip Scissors"/>
    <n v="32.94"/>
    <n v="3"/>
    <n v="0"/>
    <n v="9.2232000000000021"/>
  </r>
  <r>
    <n v="1294"/>
    <x v="608"/>
    <x v="375"/>
    <d v="2015-09-01T00:00:00"/>
    <s v="Standard Class"/>
    <s v="PF-19165"/>
    <s v="Philip Fox"/>
    <x v="0"/>
    <s v="United States"/>
    <s v="San Diego"/>
    <x v="1"/>
    <n v="92105"/>
    <s v="West"/>
    <s v="OFF-PA-10002968"/>
    <x v="1"/>
    <s v="Paper"/>
    <s v="Xerox 1973"/>
    <n v="114.2"/>
    <n v="5"/>
    <n v="0"/>
    <n v="52.531999999999996"/>
  </r>
  <r>
    <n v="1295"/>
    <x v="608"/>
    <x v="375"/>
    <d v="2015-09-01T00:00:00"/>
    <s v="Standard Class"/>
    <s v="PF-19165"/>
    <s v="Philip Fox"/>
    <x v="0"/>
    <s v="United States"/>
    <s v="San Diego"/>
    <x v="1"/>
    <n v="92105"/>
    <s v="West"/>
    <s v="OFF-LA-10000134"/>
    <x v="1"/>
    <s v="Labels"/>
    <s v="Avery 511"/>
    <n v="3.08"/>
    <n v="1"/>
    <n v="0"/>
    <n v="1.4783999999999999"/>
  </r>
  <r>
    <n v="1296"/>
    <x v="609"/>
    <x v="442"/>
    <d v="2015-05-29T00:00:00"/>
    <s v="Standard Class"/>
    <s v="JH-16180"/>
    <s v="Justin Hirsh"/>
    <x v="0"/>
    <s v="United States"/>
    <s v="Pueblo"/>
    <x v="22"/>
    <n v="81001"/>
    <s v="West"/>
    <s v="OFF-AP-10004487"/>
    <x v="1"/>
    <s v="Appliances"/>
    <s v="Kensington 4 Outlet MasterPiece Compact Power Control Center"/>
    <n v="845.72799999999995"/>
    <n v="13"/>
    <n v="0.2"/>
    <n v="84.572799999999944"/>
  </r>
  <r>
    <n v="1297"/>
    <x v="610"/>
    <x v="247"/>
    <d v="2018-01-03T00:00:00"/>
    <s v="Standard Class"/>
    <s v="EB-13975"/>
    <s v="Erica Bern"/>
    <x v="1"/>
    <s v="United States"/>
    <s v="Fairfield"/>
    <x v="1"/>
    <n v="94533"/>
    <s v="West"/>
    <s v="OFF-BI-10002103"/>
    <x v="1"/>
    <s v="Binders"/>
    <s v="Cardinal Slant-D Ring Binder, Heavy Gauge Vinyl"/>
    <n v="13.904"/>
    <n v="2"/>
    <n v="0.2"/>
    <n v="4.5187999999999997"/>
  </r>
  <r>
    <n v="1298"/>
    <x v="610"/>
    <x v="247"/>
    <d v="2018-01-03T00:00:00"/>
    <s v="Standard Class"/>
    <s v="EB-13975"/>
    <s v="Erica Bern"/>
    <x v="1"/>
    <s v="United States"/>
    <s v="Fairfield"/>
    <x v="1"/>
    <n v="94533"/>
    <s v="West"/>
    <s v="OFF-BI-10004632"/>
    <x v="1"/>
    <s v="Binders"/>
    <s v="GBC Binding covers"/>
    <n v="20.72"/>
    <n v="2"/>
    <n v="0.2"/>
    <n v="6.4749999999999979"/>
  </r>
  <r>
    <n v="1299"/>
    <x v="611"/>
    <x v="16"/>
    <d v="2016-12-12T00:00:00"/>
    <s v="Second Class"/>
    <s v="QJ-19255"/>
    <s v="Quincy Jones"/>
    <x v="1"/>
    <s v="United States"/>
    <s v="Saint Paul"/>
    <x v="11"/>
    <n v="55106"/>
    <s v="Central"/>
    <s v="TEC-PH-10003555"/>
    <x v="2"/>
    <s v="Phones"/>
    <s v="Motorola HK250 Universal Bluetooth Headset"/>
    <n v="114.94999999999999"/>
    <n v="5"/>
    <n v="0"/>
    <n v="2.2990000000000066"/>
  </r>
  <r>
    <n v="1300"/>
    <x v="612"/>
    <x v="242"/>
    <d v="2015-10-07T00:00:00"/>
    <s v="First Class"/>
    <s v="AA-10315"/>
    <s v="Alex Avila"/>
    <x v="0"/>
    <s v="United States"/>
    <s v="San Francisco"/>
    <x v="1"/>
    <n v="94109"/>
    <s v="West"/>
    <s v="OFF-ST-10001590"/>
    <x v="1"/>
    <s v="Storage"/>
    <s v="Tenex Personal Project File with Scoop Front Design, Black"/>
    <n v="26.96"/>
    <n v="2"/>
    <n v="0"/>
    <n v="7.0095999999999989"/>
  </r>
  <r>
    <n v="1301"/>
    <x v="613"/>
    <x v="443"/>
    <d v="2016-12-25T00:00:00"/>
    <s v="Second Class"/>
    <s v="LC-17140"/>
    <s v="Logan Currie"/>
    <x v="0"/>
    <s v="United States"/>
    <s v="Springfield"/>
    <x v="17"/>
    <n v="22153"/>
    <s v="South"/>
    <s v="FUR-FU-10003664"/>
    <x v="0"/>
    <s v="Furnishings"/>
    <s v="Electrix Architect's Clamp-On Swing Arm Lamp, Black"/>
    <n v="572.76"/>
    <n v="6"/>
    <n v="0"/>
    <n v="166.10039999999995"/>
  </r>
  <r>
    <n v="1302"/>
    <x v="613"/>
    <x v="443"/>
    <d v="2016-12-25T00:00:00"/>
    <s v="Second Class"/>
    <s v="LC-17140"/>
    <s v="Logan Currie"/>
    <x v="0"/>
    <s v="United States"/>
    <s v="Springfield"/>
    <x v="17"/>
    <n v="22153"/>
    <s v="South"/>
    <s v="FUR-FU-10003664"/>
    <x v="0"/>
    <s v="Furnishings"/>
    <s v="Electrix Architect's Clamp-On Swing Arm Lamp, Black"/>
    <n v="286.38"/>
    <n v="3"/>
    <n v="0"/>
    <n v="83.050199999999975"/>
  </r>
  <r>
    <n v="1303"/>
    <x v="614"/>
    <x v="444"/>
    <d v="2015-09-24T00:00:00"/>
    <s v="Second Class"/>
    <s v="TC-21535"/>
    <s v="Tracy Collins"/>
    <x v="2"/>
    <s v="United States"/>
    <s v="Arlington"/>
    <x v="17"/>
    <n v="22204"/>
    <s v="South"/>
    <s v="FUR-BO-10003433"/>
    <x v="0"/>
    <s v="Bookcases"/>
    <s v="Sauder Cornerstone Collection Library"/>
    <n v="61.96"/>
    <n v="2"/>
    <n v="0"/>
    <n v="4.3371999999999957"/>
  </r>
  <r>
    <n v="1304"/>
    <x v="615"/>
    <x v="445"/>
    <d v="2017-07-07T00:00:00"/>
    <s v="Standard Class"/>
    <s v="CS-12460"/>
    <s v="Chuck Sachs"/>
    <x v="0"/>
    <s v="United States"/>
    <s v="Columbus"/>
    <x v="32"/>
    <n v="31907"/>
    <s v="South"/>
    <s v="FUR-FU-10002554"/>
    <x v="0"/>
    <s v="Furnishings"/>
    <s v="Westinghouse Floor Lamp with Metal Mesh Shade, Black"/>
    <n v="23.99"/>
    <n v="1"/>
    <n v="0"/>
    <n v="5.5176999999999978"/>
  </r>
  <r>
    <n v="1305"/>
    <x v="615"/>
    <x v="445"/>
    <d v="2017-07-07T00:00:00"/>
    <s v="Standard Class"/>
    <s v="CS-12460"/>
    <s v="Chuck Sachs"/>
    <x v="0"/>
    <s v="United States"/>
    <s v="Columbus"/>
    <x v="32"/>
    <n v="31907"/>
    <s v="South"/>
    <s v="TEC-PH-10001557"/>
    <x v="2"/>
    <s v="Phones"/>
    <s v="Pyle PMP37LED"/>
    <n v="287.96999999999997"/>
    <n v="3"/>
    <n v="0"/>
    <n v="77.751899999999992"/>
  </r>
  <r>
    <n v="1306"/>
    <x v="616"/>
    <x v="216"/>
    <d v="2016-07-16T00:00:00"/>
    <s v="Second Class"/>
    <s v="BM-11785"/>
    <s v="Bryan Mills"/>
    <x v="0"/>
    <s v="United States"/>
    <s v="Houston"/>
    <x v="5"/>
    <n v="77036"/>
    <s v="Central"/>
    <s v="TEC-PH-10003437"/>
    <x v="2"/>
    <s v="Phones"/>
    <s v="Blue Parrot B250XT Professional Grade Wireless Bluetooth Headset with"/>
    <n v="419.94399999999996"/>
    <n v="7"/>
    <n v="0.2"/>
    <n v="52.492999999999967"/>
  </r>
  <r>
    <n v="1307"/>
    <x v="617"/>
    <x v="23"/>
    <d v="2016-06-21T00:00:00"/>
    <s v="First Class"/>
    <s v="RC-19825"/>
    <s v="Roy Collins"/>
    <x v="0"/>
    <s v="United States"/>
    <s v="Pasadena"/>
    <x v="1"/>
    <n v="91104"/>
    <s v="West"/>
    <s v="OFF-PA-10002986"/>
    <x v="1"/>
    <s v="Paper"/>
    <s v="Xerox 1898"/>
    <n v="46.76"/>
    <n v="7"/>
    <n v="0"/>
    <n v="22.444800000000001"/>
  </r>
  <r>
    <n v="1308"/>
    <x v="617"/>
    <x v="23"/>
    <d v="2016-06-21T00:00:00"/>
    <s v="First Class"/>
    <s v="RC-19825"/>
    <s v="Roy Collins"/>
    <x v="0"/>
    <s v="United States"/>
    <s v="Pasadena"/>
    <x v="1"/>
    <n v="91104"/>
    <s v="West"/>
    <s v="OFF-BI-10000320"/>
    <x v="1"/>
    <s v="Binders"/>
    <s v="GBC Plastic Binding Combs"/>
    <n v="17.712"/>
    <n v="3"/>
    <n v="0.2"/>
    <n v="6.4206000000000012"/>
  </r>
  <r>
    <n v="1309"/>
    <x v="617"/>
    <x v="23"/>
    <d v="2016-06-21T00:00:00"/>
    <s v="First Class"/>
    <s v="RC-19825"/>
    <s v="Roy Collins"/>
    <x v="0"/>
    <s v="United States"/>
    <s v="Pasadena"/>
    <x v="1"/>
    <n v="91104"/>
    <s v="West"/>
    <s v="OFF-AP-10003971"/>
    <x v="1"/>
    <s v="Appliances"/>
    <s v="Belkin 6 Outlet Metallic Surge Strip"/>
    <n v="21.78"/>
    <n v="2"/>
    <n v="0"/>
    <n v="5.6628000000000007"/>
  </r>
  <r>
    <n v="1310"/>
    <x v="617"/>
    <x v="23"/>
    <d v="2016-06-21T00:00:00"/>
    <s v="First Class"/>
    <s v="RC-19825"/>
    <s v="Roy Collins"/>
    <x v="0"/>
    <s v="United States"/>
    <s v="Pasadena"/>
    <x v="1"/>
    <n v="91104"/>
    <s v="West"/>
    <s v="OFF-ST-10001469"/>
    <x v="1"/>
    <s v="Storage"/>
    <s v="Fellowes Bankers Box Recycled Super Stor/Drawer"/>
    <n v="161.94"/>
    <n v="3"/>
    <n v="0"/>
    <n v="9.716399999999993"/>
  </r>
  <r>
    <n v="1311"/>
    <x v="617"/>
    <x v="23"/>
    <d v="2016-06-21T00:00:00"/>
    <s v="First Class"/>
    <s v="RC-19825"/>
    <s v="Roy Collins"/>
    <x v="0"/>
    <s v="United States"/>
    <s v="Pasadena"/>
    <x v="1"/>
    <n v="91104"/>
    <s v="West"/>
    <s v="FUR-CH-10003846"/>
    <x v="0"/>
    <s v="Chairs"/>
    <s v="Hon Valutask Swivel Chairs"/>
    <n v="161.56800000000001"/>
    <n v="2"/>
    <n v="0.2"/>
    <n v="-8.0783999999999949"/>
  </r>
  <r>
    <n v="1312"/>
    <x v="618"/>
    <x v="10"/>
    <d v="2016-12-13T00:00:00"/>
    <s v="Standard Class"/>
    <s v="FM-14380"/>
    <s v="Fred McMath"/>
    <x v="0"/>
    <s v="United States"/>
    <s v="Lawrence"/>
    <x v="31"/>
    <n v="1841"/>
    <s v="East"/>
    <s v="OFF-LA-10001404"/>
    <x v="1"/>
    <s v="Labels"/>
    <s v="Avery 517"/>
    <n v="3.69"/>
    <n v="1"/>
    <n v="0"/>
    <n v="1.7343"/>
  </r>
  <r>
    <n v="1313"/>
    <x v="618"/>
    <x v="10"/>
    <d v="2016-12-13T00:00:00"/>
    <s v="Standard Class"/>
    <s v="FM-14380"/>
    <s v="Fred McMath"/>
    <x v="0"/>
    <s v="United States"/>
    <s v="Lawrence"/>
    <x v="31"/>
    <n v="1841"/>
    <s v="East"/>
    <s v="OFF-LA-10001474"/>
    <x v="1"/>
    <s v="Labels"/>
    <s v="Avery 477"/>
    <n v="122.12"/>
    <n v="4"/>
    <n v="0"/>
    <n v="56.175200000000004"/>
  </r>
  <r>
    <n v="1314"/>
    <x v="619"/>
    <x v="446"/>
    <d v="2016-10-01T00:00:00"/>
    <s v="Standard Class"/>
    <s v="PK-19075"/>
    <s v="Pete Kriz"/>
    <x v="0"/>
    <s v="United States"/>
    <s v="Columbus"/>
    <x v="24"/>
    <n v="43229"/>
    <s v="East"/>
    <s v="FUR-CH-10003199"/>
    <x v="0"/>
    <s v="Chairs"/>
    <s v="Office Star - Contemporary Task Swivel Chair"/>
    <n v="155.37199999999999"/>
    <n v="2"/>
    <n v="0.3"/>
    <n v="-13.317599999999999"/>
  </r>
  <r>
    <n v="1315"/>
    <x v="620"/>
    <x v="122"/>
    <d v="2016-12-23T00:00:00"/>
    <s v="Standard Class"/>
    <s v="HG-14965"/>
    <s v="Henry Goldwyn"/>
    <x v="1"/>
    <s v="United States"/>
    <s v="Los Angeles"/>
    <x v="1"/>
    <n v="90032"/>
    <s v="West"/>
    <s v="OFF-PA-10003072"/>
    <x v="1"/>
    <s v="Paper"/>
    <s v="Eureka Recycled Copy Paper 8 1/2&quot; x 11&quot;, Ream"/>
    <n v="38.880000000000003"/>
    <n v="6"/>
    <n v="0"/>
    <n v="18.662400000000002"/>
  </r>
  <r>
    <n v="1316"/>
    <x v="620"/>
    <x v="122"/>
    <d v="2016-12-23T00:00:00"/>
    <s v="Standard Class"/>
    <s v="HG-14965"/>
    <s v="Henry Goldwyn"/>
    <x v="1"/>
    <s v="United States"/>
    <s v="Los Angeles"/>
    <x v="1"/>
    <n v="90032"/>
    <s v="West"/>
    <s v="FUR-FU-10004960"/>
    <x v="0"/>
    <s v="Furnishings"/>
    <s v="Seth Thomas 12&quot; Clock w/ Goldtone Case"/>
    <n v="183.84"/>
    <n v="8"/>
    <n v="0"/>
    <n v="62.505600000000001"/>
  </r>
  <r>
    <n v="1317"/>
    <x v="620"/>
    <x v="122"/>
    <d v="2016-12-23T00:00:00"/>
    <s v="Standard Class"/>
    <s v="HG-14965"/>
    <s v="Henry Goldwyn"/>
    <x v="1"/>
    <s v="United States"/>
    <s v="Los Angeles"/>
    <x v="1"/>
    <n v="90032"/>
    <s v="West"/>
    <s v="OFF-SU-10003505"/>
    <x v="1"/>
    <s v="Supplies"/>
    <s v="Premier Electric Letter Opener"/>
    <n v="579.29999999999995"/>
    <n v="5"/>
    <n v="0"/>
    <n v="28.964999999999961"/>
  </r>
  <r>
    <n v="1318"/>
    <x v="621"/>
    <x v="389"/>
    <d v="2017-12-14T00:00:00"/>
    <s v="Standard Class"/>
    <s v="HA-14920"/>
    <s v="Helen Andreada"/>
    <x v="0"/>
    <s v="United States"/>
    <s v="Philadelphia"/>
    <x v="9"/>
    <n v="19120"/>
    <s v="East"/>
    <s v="TEC-AC-10003116"/>
    <x v="2"/>
    <s v="Accessories"/>
    <s v="Memorex Froggy Flash Drive 8 GB"/>
    <n v="14.200000000000001"/>
    <n v="1"/>
    <n v="0.2"/>
    <n v="3.3724999999999992"/>
  </r>
  <r>
    <n v="1319"/>
    <x v="622"/>
    <x v="268"/>
    <d v="2014-07-05T00:00:00"/>
    <s v="Standard Class"/>
    <s v="LW-16825"/>
    <s v="Laurel Workman"/>
    <x v="1"/>
    <s v="United States"/>
    <s v="Deltona"/>
    <x v="2"/>
    <n v="32725"/>
    <s v="South"/>
    <s v="TEC-PH-10004586"/>
    <x v="2"/>
    <s v="Phones"/>
    <s v="Wilson SignalBoost 841262 DB PRO Amplifier Kit"/>
    <n v="575.91999999999996"/>
    <n v="2"/>
    <n v="0.2"/>
    <n v="71.989999999999981"/>
  </r>
  <r>
    <n v="1320"/>
    <x v="622"/>
    <x v="268"/>
    <d v="2014-07-05T00:00:00"/>
    <s v="Standard Class"/>
    <s v="LW-16825"/>
    <s v="Laurel Workman"/>
    <x v="1"/>
    <s v="United States"/>
    <s v="Deltona"/>
    <x v="2"/>
    <n v="32725"/>
    <s v="South"/>
    <s v="OFF-BI-10000546"/>
    <x v="1"/>
    <s v="Binders"/>
    <s v="Avery Durable Binders"/>
    <n v="5.1840000000000011"/>
    <n v="6"/>
    <n v="0.7"/>
    <n v="-3.6288"/>
  </r>
  <r>
    <n v="1321"/>
    <x v="623"/>
    <x v="447"/>
    <d v="2017-02-08T00:00:00"/>
    <s v="Standard Class"/>
    <s v="MC-17575"/>
    <s v="Matt Collins"/>
    <x v="0"/>
    <s v="United States"/>
    <s v="Cincinnati"/>
    <x v="24"/>
    <n v="45231"/>
    <s v="East"/>
    <s v="OFF-BI-10002071"/>
    <x v="1"/>
    <s v="Binders"/>
    <s v="Fellowes Black Plastic Comb Bindings"/>
    <n v="5.2290000000000001"/>
    <n v="3"/>
    <n v="0.7"/>
    <n v="-4.1831999999999976"/>
  </r>
  <r>
    <n v="1322"/>
    <x v="623"/>
    <x v="447"/>
    <d v="2017-02-08T00:00:00"/>
    <s v="Standard Class"/>
    <s v="MC-17575"/>
    <s v="Matt Collins"/>
    <x v="0"/>
    <s v="United States"/>
    <s v="Cincinnati"/>
    <x v="24"/>
    <n v="45231"/>
    <s v="East"/>
    <s v="OFF-ST-10001490"/>
    <x v="1"/>
    <s v="Storage"/>
    <s v="Hot File 7-Pocket, Floor Stand"/>
    <n v="285.55200000000002"/>
    <n v="2"/>
    <n v="0.2"/>
    <n v="35.69399999999996"/>
  </r>
  <r>
    <n v="1323"/>
    <x v="624"/>
    <x v="448"/>
    <d v="2017-03-08T00:00:00"/>
    <s v="Standard Class"/>
    <s v="LP-17095"/>
    <s v="Liz Preis"/>
    <x v="0"/>
    <s v="United States"/>
    <s v="Murray"/>
    <x v="0"/>
    <n v="42071"/>
    <s v="South"/>
    <s v="OFF-AP-10004859"/>
    <x v="1"/>
    <s v="Appliances"/>
    <s v="Acco 6 Outlet Guardian Premium Surge Suppressor"/>
    <n v="72.8"/>
    <n v="5"/>
    <n v="0"/>
    <n v="19.656000000000002"/>
  </r>
  <r>
    <n v="1324"/>
    <x v="625"/>
    <x v="449"/>
    <d v="2017-10-10T00:00:00"/>
    <s v="First Class"/>
    <s v="EB-14170"/>
    <s v="Evan Bailliet"/>
    <x v="0"/>
    <s v="United States"/>
    <s v="Wilmington"/>
    <x v="3"/>
    <n v="28403"/>
    <s v="South"/>
    <s v="OFF-PA-10002659"/>
    <x v="1"/>
    <s v="Paper"/>
    <s v="Avoid Verbal Orders Carbonless Minifold Book"/>
    <n v="10.816000000000001"/>
    <n v="4"/>
    <n v="0.2"/>
    <n v="3.5151999999999988"/>
  </r>
  <r>
    <n v="1325"/>
    <x v="626"/>
    <x v="450"/>
    <d v="2014-10-03T00:00:00"/>
    <s v="Standard Class"/>
    <s v="GZ-14545"/>
    <s v="George Zrebassa"/>
    <x v="1"/>
    <s v="United States"/>
    <s v="Lawrence"/>
    <x v="31"/>
    <n v="1841"/>
    <s v="East"/>
    <s v="OFF-ST-10001321"/>
    <x v="1"/>
    <s v="Storage"/>
    <s v="Decoflex Hanging Personal Folder File, Blue"/>
    <n v="46.26"/>
    <n v="3"/>
    <n v="0"/>
    <n v="12.490200000000003"/>
  </r>
  <r>
    <n v="1326"/>
    <x v="627"/>
    <x v="279"/>
    <d v="2014-05-30T00:00:00"/>
    <s v="First Class"/>
    <s v="LE-16810"/>
    <s v="Laurel Elliston"/>
    <x v="0"/>
    <s v="United States"/>
    <s v="Chicago"/>
    <x v="10"/>
    <n v="60653"/>
    <s v="Central"/>
    <s v="OFF-BI-10004139"/>
    <x v="1"/>
    <s v="Binders"/>
    <s v="Fellowes Presentation Covers for Comb Binding Machines"/>
    <n v="17.459999999999997"/>
    <n v="6"/>
    <n v="0.8"/>
    <n v="-30.555000000000007"/>
  </r>
  <r>
    <n v="1327"/>
    <x v="628"/>
    <x v="451"/>
    <d v="2015-06-18T00:00:00"/>
    <s v="Standard Class"/>
    <s v="AD-10180"/>
    <s v="Alan Dominguez"/>
    <x v="2"/>
    <s v="United States"/>
    <s v="Philadelphia"/>
    <x v="9"/>
    <n v="19120"/>
    <s v="East"/>
    <s v="FUR-FU-10001867"/>
    <x v="0"/>
    <s v="Furnishings"/>
    <s v="Eldon Expressions Punched Metal &amp; Wood Desk Accessories, Pewter &amp; Cherry"/>
    <n v="51.072000000000003"/>
    <n v="6"/>
    <n v="0.2"/>
    <n v="5.1072000000000024"/>
  </r>
  <r>
    <n v="1328"/>
    <x v="629"/>
    <x v="452"/>
    <d v="2016-04-01T00:00:00"/>
    <s v="First Class"/>
    <s v="CP-12085"/>
    <s v="Cathy Prescott"/>
    <x v="1"/>
    <s v="United States"/>
    <s v="Norwich"/>
    <x v="29"/>
    <n v="6360"/>
    <s v="East"/>
    <s v="OFF-PA-10004156"/>
    <x v="1"/>
    <s v="Paper"/>
    <s v="Xerox 188"/>
    <n v="11.34"/>
    <n v="1"/>
    <n v="0"/>
    <n v="5.5565999999999995"/>
  </r>
  <r>
    <n v="1329"/>
    <x v="630"/>
    <x v="453"/>
    <d v="2017-10-18T00:00:00"/>
    <s v="Second Class"/>
    <s v="FG-14260"/>
    <s v="Frank Gastineau"/>
    <x v="2"/>
    <s v="United States"/>
    <s v="San Francisco"/>
    <x v="1"/>
    <n v="94110"/>
    <s v="West"/>
    <s v="OFF-AR-10002818"/>
    <x v="1"/>
    <s v="Art"/>
    <s v="Panasonic KP-310 Heavy-Duty Electric Pencil Sharpener"/>
    <n v="87.92"/>
    <n v="4"/>
    <n v="0"/>
    <n v="26.375999999999998"/>
  </r>
  <r>
    <n v="1330"/>
    <x v="631"/>
    <x v="454"/>
    <d v="2016-05-27T00:00:00"/>
    <s v="Standard Class"/>
    <s v="LD-17005"/>
    <s v="Lisa DeCherney"/>
    <x v="0"/>
    <s v="United States"/>
    <s v="San Francisco"/>
    <x v="1"/>
    <n v="94109"/>
    <s v="West"/>
    <s v="FUR-FU-10003691"/>
    <x v="0"/>
    <s v="Furnishings"/>
    <s v="Eldon Image Series Desk Accessories, Ebony"/>
    <n v="37.049999999999997"/>
    <n v="3"/>
    <n v="0"/>
    <n v="16.302"/>
  </r>
  <r>
    <n v="1331"/>
    <x v="632"/>
    <x v="455"/>
    <d v="2017-06-06T00:00:00"/>
    <s v="Standard Class"/>
    <s v="AB-10255"/>
    <s v="Alejandro Ballentine"/>
    <x v="2"/>
    <s v="United States"/>
    <s v="Lorain"/>
    <x v="24"/>
    <n v="44052"/>
    <s v="East"/>
    <s v="TEC-PH-10000347"/>
    <x v="2"/>
    <s v="Phones"/>
    <s v="Cush Cases Heavy Duty Rugged Cover Case for Samsung Galaxy S5 - Purple"/>
    <n v="2.97"/>
    <n v="1"/>
    <n v="0.4"/>
    <n v="-0.64350000000000018"/>
  </r>
  <r>
    <n v="1332"/>
    <x v="632"/>
    <x v="455"/>
    <d v="2017-06-06T00:00:00"/>
    <s v="Standard Class"/>
    <s v="AB-10255"/>
    <s v="Alejandro Ballentine"/>
    <x v="2"/>
    <s v="United States"/>
    <s v="Lorain"/>
    <x v="24"/>
    <n v="44052"/>
    <s v="East"/>
    <s v="OFF-ST-10004507"/>
    <x v="1"/>
    <s v="Storage"/>
    <s v="Advantus Rolling Storage Box"/>
    <n v="27.439999999999998"/>
    <n v="2"/>
    <n v="0.2"/>
    <n v="2.4009999999999998"/>
  </r>
  <r>
    <n v="1333"/>
    <x v="633"/>
    <x v="456"/>
    <d v="2014-02-21T00:00:00"/>
    <s v="Standard Class"/>
    <s v="MN-17935"/>
    <s v="Michael Nguyen"/>
    <x v="0"/>
    <s v="United States"/>
    <s v="Dallas"/>
    <x v="5"/>
    <n v="75220"/>
    <s v="Central"/>
    <s v="OFF-BI-10002012"/>
    <x v="1"/>
    <s v="Binders"/>
    <s v="Wilson Jones Easy Flow II Sheet Lifters"/>
    <n v="1.0799999999999998"/>
    <n v="3"/>
    <n v="0.8"/>
    <n v="-1.7280000000000002"/>
  </r>
  <r>
    <n v="1334"/>
    <x v="633"/>
    <x v="456"/>
    <d v="2014-02-21T00:00:00"/>
    <s v="Standard Class"/>
    <s v="MN-17935"/>
    <s v="Michael Nguyen"/>
    <x v="0"/>
    <s v="United States"/>
    <s v="Dallas"/>
    <x v="5"/>
    <n v="75220"/>
    <s v="Central"/>
    <s v="OFF-AP-10001303"/>
    <x v="1"/>
    <s v="Appliances"/>
    <s v="Holmes Cool Mist Humidifier for the Whole House with 8-Gallon Output per Day, Extended Life Filter"/>
    <n v="7.9599999999999973"/>
    <n v="2"/>
    <n v="0.8"/>
    <n v="-13.930000000000003"/>
  </r>
  <r>
    <n v="1335"/>
    <x v="634"/>
    <x v="457"/>
    <d v="2014-05-10T00:00:00"/>
    <s v="Standard Class"/>
    <s v="HP-14815"/>
    <s v="Harold Pawlan"/>
    <x v="2"/>
    <s v="United States"/>
    <s v="Los Angeles"/>
    <x v="1"/>
    <n v="90049"/>
    <s v="West"/>
    <s v="OFF-BI-10003684"/>
    <x v="1"/>
    <s v="Binders"/>
    <s v="Wilson Jones Legal Size Ring Binders"/>
    <n v="140.73599999999999"/>
    <n v="8"/>
    <n v="0.2"/>
    <n v="52.775999999999996"/>
  </r>
  <r>
    <n v="1336"/>
    <x v="635"/>
    <x v="458"/>
    <d v="2016-05-23T00:00:00"/>
    <s v="Standard Class"/>
    <s v="JR-15670"/>
    <s v="Jim Radford"/>
    <x v="0"/>
    <s v="United States"/>
    <s v="Middletown"/>
    <x v="29"/>
    <n v="6457"/>
    <s v="East"/>
    <s v="OFF-ST-10002574"/>
    <x v="1"/>
    <s v="Storage"/>
    <s v="SAFCO Commercial Wire Shelving, Black"/>
    <n v="552.55999999999995"/>
    <n v="4"/>
    <n v="0"/>
    <n v="0"/>
  </r>
  <r>
    <n v="1337"/>
    <x v="636"/>
    <x v="459"/>
    <d v="2017-04-07T00:00:00"/>
    <s v="Standard Class"/>
    <s v="JF-15190"/>
    <s v="Jamie Frazer"/>
    <x v="0"/>
    <s v="United States"/>
    <s v="Los Angeles"/>
    <x v="1"/>
    <n v="90008"/>
    <s v="West"/>
    <s v="FUR-FU-10003724"/>
    <x v="0"/>
    <s v="Furnishings"/>
    <s v="Westinghouse Clip-On Gooseneck Lamps"/>
    <n v="25.11"/>
    <n v="3"/>
    <n v="0"/>
    <n v="6.5285999999999991"/>
  </r>
  <r>
    <n v="1338"/>
    <x v="637"/>
    <x v="185"/>
    <d v="2017-04-02T00:00:00"/>
    <s v="Second Class"/>
    <s v="CM-12115"/>
    <s v="Chad McGuire"/>
    <x v="0"/>
    <s v="United States"/>
    <s v="New York City"/>
    <x v="15"/>
    <n v="10011"/>
    <s v="East"/>
    <s v="FUR-FU-10004018"/>
    <x v="0"/>
    <s v="Furnishings"/>
    <s v="Tensor Computer Mounted Lamp"/>
    <n v="29.78"/>
    <n v="2"/>
    <n v="0"/>
    <n v="8.0406000000000013"/>
  </r>
  <r>
    <n v="1339"/>
    <x v="637"/>
    <x v="185"/>
    <d v="2017-04-02T00:00:00"/>
    <s v="Second Class"/>
    <s v="CM-12115"/>
    <s v="Chad McGuire"/>
    <x v="0"/>
    <s v="United States"/>
    <s v="New York City"/>
    <x v="15"/>
    <n v="10011"/>
    <s v="East"/>
    <s v="TEC-PH-10002549"/>
    <x v="2"/>
    <s v="Phones"/>
    <s v="Polycom SoundPoint IP 450 VoIP phone"/>
    <n v="677.58"/>
    <n v="3"/>
    <n v="0"/>
    <n v="176.17080000000001"/>
  </r>
  <r>
    <n v="1340"/>
    <x v="637"/>
    <x v="185"/>
    <d v="2017-04-02T00:00:00"/>
    <s v="Second Class"/>
    <s v="CM-12115"/>
    <s v="Chad McGuire"/>
    <x v="0"/>
    <s v="United States"/>
    <s v="New York City"/>
    <x v="15"/>
    <n v="10011"/>
    <s v="East"/>
    <s v="OFF-PA-10004911"/>
    <x v="1"/>
    <s v="Paper"/>
    <s v="Rediform S.O.S. 1-Up Phone Message Bk, 4-1/4x3-1/16 Bk, 1 Form/Pg, 40 Messages/Bk, 3/Pk"/>
    <n v="75.040000000000006"/>
    <n v="8"/>
    <n v="0"/>
    <n v="36.019200000000005"/>
  </r>
  <r>
    <n v="1341"/>
    <x v="638"/>
    <x v="460"/>
    <d v="2017-01-04T00:00:00"/>
    <s v="First Class"/>
    <s v="AS-10045"/>
    <s v="Aaron Smayling"/>
    <x v="1"/>
    <s v="United States"/>
    <s v="Jacksonville"/>
    <x v="3"/>
    <n v="28540"/>
    <s v="South"/>
    <s v="TEC-MA-10002178"/>
    <x v="2"/>
    <s v="Machines"/>
    <s v="Cisco CP-7937G Unified IP Conference Station Phone"/>
    <n v="695.7"/>
    <n v="2"/>
    <n v="0.5"/>
    <n v="-27.827999999999975"/>
  </r>
  <r>
    <n v="1342"/>
    <x v="638"/>
    <x v="460"/>
    <d v="2017-01-04T00:00:00"/>
    <s v="First Class"/>
    <s v="AS-10045"/>
    <s v="Aaron Smayling"/>
    <x v="1"/>
    <s v="United States"/>
    <s v="Jacksonville"/>
    <x v="3"/>
    <n v="28540"/>
    <s v="South"/>
    <s v="OFF-BI-10003694"/>
    <x v="1"/>
    <s v="Binders"/>
    <s v="Avery 3 1/2&quot; Diskette Storage Pages, 10/Pack"/>
    <n v="15.66"/>
    <n v="5"/>
    <n v="0.7"/>
    <n v="-12.527999999999995"/>
  </r>
  <r>
    <n v="1343"/>
    <x v="638"/>
    <x v="460"/>
    <d v="2017-01-04T00:00:00"/>
    <s v="First Class"/>
    <s v="AS-10045"/>
    <s v="Aaron Smayling"/>
    <x v="1"/>
    <s v="United States"/>
    <s v="Jacksonville"/>
    <x v="3"/>
    <n v="28540"/>
    <s v="South"/>
    <s v="OFF-BI-10000474"/>
    <x v="1"/>
    <s v="Binders"/>
    <s v="Avery Recycled Flexi-View Covers for Binding Systems"/>
    <n v="28.854000000000006"/>
    <n v="6"/>
    <n v="0.7"/>
    <n v="-21.159599999999998"/>
  </r>
  <r>
    <n v="1344"/>
    <x v="639"/>
    <x v="71"/>
    <d v="2015-06-01T00:00:00"/>
    <s v="Standard Class"/>
    <s v="KB-16315"/>
    <s v="Karl Braun"/>
    <x v="0"/>
    <s v="United States"/>
    <s v="Freeport"/>
    <x v="15"/>
    <n v="11520"/>
    <s v="East"/>
    <s v="OFF-AR-10000411"/>
    <x v="1"/>
    <s v="Art"/>
    <s v="Boston 16701 Slimline Battery Pencil Sharpener"/>
    <n v="47.82"/>
    <n v="3"/>
    <n v="0"/>
    <n v="14.345999999999995"/>
  </r>
  <r>
    <n v="1345"/>
    <x v="639"/>
    <x v="71"/>
    <d v="2015-06-01T00:00:00"/>
    <s v="Standard Class"/>
    <s v="KB-16315"/>
    <s v="Karl Braun"/>
    <x v="0"/>
    <s v="United States"/>
    <s v="Freeport"/>
    <x v="15"/>
    <n v="11520"/>
    <s v="East"/>
    <s v="OFF-LA-10000262"/>
    <x v="1"/>
    <s v="Labels"/>
    <s v="Avery 494"/>
    <n v="13.049999999999999"/>
    <n v="5"/>
    <n v="0"/>
    <n v="6.0029999999999992"/>
  </r>
  <r>
    <n v="1346"/>
    <x v="640"/>
    <x v="461"/>
    <d v="2014-03-24T00:00:00"/>
    <s v="Standard Class"/>
    <s v="BN-11515"/>
    <s v="Bradley Nguyen"/>
    <x v="0"/>
    <s v="United States"/>
    <s v="Lakeville"/>
    <x v="11"/>
    <n v="55044"/>
    <s v="Central"/>
    <s v="OFF-AP-10001154"/>
    <x v="1"/>
    <s v="Appliances"/>
    <s v="Bionaire Personal Warm Mist Humidifier/Vaporizer"/>
    <n v="93.78"/>
    <n v="2"/>
    <n v="0"/>
    <n v="36.574200000000005"/>
  </r>
  <r>
    <n v="1347"/>
    <x v="640"/>
    <x v="461"/>
    <d v="2014-03-24T00:00:00"/>
    <s v="Standard Class"/>
    <s v="BN-11515"/>
    <s v="Bradley Nguyen"/>
    <x v="0"/>
    <s v="United States"/>
    <s v="Lakeville"/>
    <x v="11"/>
    <n v="55044"/>
    <s v="Central"/>
    <s v="OFF-PA-10000466"/>
    <x v="1"/>
    <s v="Paper"/>
    <s v="Memo Book, 100 Message Capacity, 5 3/8” x 11”"/>
    <n v="47.18"/>
    <n v="7"/>
    <n v="0"/>
    <n v="23.59"/>
  </r>
  <r>
    <n v="1348"/>
    <x v="640"/>
    <x v="461"/>
    <d v="2014-03-24T00:00:00"/>
    <s v="Standard Class"/>
    <s v="BN-11515"/>
    <s v="Bradley Nguyen"/>
    <x v="0"/>
    <s v="United States"/>
    <s v="Lakeville"/>
    <x v="11"/>
    <n v="55044"/>
    <s v="Central"/>
    <s v="OFF-AR-10003829"/>
    <x v="1"/>
    <s v="Art"/>
    <s v="Newell 35"/>
    <n v="19.68"/>
    <n v="6"/>
    <n v="0"/>
    <n v="5.7071999999999976"/>
  </r>
  <r>
    <n v="1349"/>
    <x v="640"/>
    <x v="461"/>
    <d v="2014-03-24T00:00:00"/>
    <s v="Standard Class"/>
    <s v="BN-11515"/>
    <s v="Bradley Nguyen"/>
    <x v="0"/>
    <s v="United States"/>
    <s v="Lakeville"/>
    <x v="11"/>
    <n v="55044"/>
    <s v="Central"/>
    <s v="OFF-BI-10001758"/>
    <x v="1"/>
    <s v="Binders"/>
    <s v="Wilson Jones 14 Line Acrylic Coated Pressboard Data Binders"/>
    <n v="53.4"/>
    <n v="10"/>
    <n v="0"/>
    <n v="25.097999999999999"/>
  </r>
  <r>
    <n v="1350"/>
    <x v="640"/>
    <x v="461"/>
    <d v="2014-03-24T00:00:00"/>
    <s v="Standard Class"/>
    <s v="BN-11515"/>
    <s v="Bradley Nguyen"/>
    <x v="0"/>
    <s v="United States"/>
    <s v="Lakeville"/>
    <x v="11"/>
    <n v="55044"/>
    <s v="Central"/>
    <s v="OFF-BI-10000136"/>
    <x v="1"/>
    <s v="Binders"/>
    <s v="Avery Non-Stick Heavy Duty View Round Locking Ring Binders"/>
    <n v="35.880000000000003"/>
    <n v="6"/>
    <n v="0"/>
    <n v="17.2224"/>
  </r>
  <r>
    <n v="1351"/>
    <x v="641"/>
    <x v="462"/>
    <d v="2014-10-08T00:00:00"/>
    <s v="Second Class"/>
    <s v="BP-11290"/>
    <s v="Beth Paige"/>
    <x v="0"/>
    <s v="United States"/>
    <s v="Evanston"/>
    <x v="10"/>
    <n v="60201"/>
    <s v="Central"/>
    <s v="FUR-CH-10002880"/>
    <x v="0"/>
    <s v="Chairs"/>
    <s v="Global High-Back Leather Tilter, Burgundy"/>
    <n v="258.279"/>
    <n v="3"/>
    <n v="0.3"/>
    <n v="-70.104300000000023"/>
  </r>
  <r>
    <n v="1352"/>
    <x v="642"/>
    <x v="463"/>
    <d v="2016-03-31T00:00:00"/>
    <s v="First Class"/>
    <s v="AS-10045"/>
    <s v="Aaron Smayling"/>
    <x v="1"/>
    <s v="United States"/>
    <s v="Arlington"/>
    <x v="17"/>
    <n v="22204"/>
    <s v="South"/>
    <s v="OFF-ST-10000649"/>
    <x v="1"/>
    <s v="Storage"/>
    <s v="Hanging Personal Folder File"/>
    <n v="31.4"/>
    <n v="2"/>
    <n v="0"/>
    <n v="7.8500000000000014"/>
  </r>
  <r>
    <n v="1353"/>
    <x v="643"/>
    <x v="464"/>
    <d v="2017-05-09T00:00:00"/>
    <s v="Standard Class"/>
    <s v="LW-16990"/>
    <s v="Lindsay Williams"/>
    <x v="1"/>
    <s v="United States"/>
    <s v="San Francisco"/>
    <x v="1"/>
    <n v="94109"/>
    <s v="West"/>
    <s v="TEC-PH-10003092"/>
    <x v="2"/>
    <s v="Phones"/>
    <s v="Motorola L804"/>
    <n v="183.96"/>
    <n v="5"/>
    <n v="0.2"/>
    <n v="20.695499999999988"/>
  </r>
  <r>
    <n v="1354"/>
    <x v="643"/>
    <x v="464"/>
    <d v="2017-05-09T00:00:00"/>
    <s v="Standard Class"/>
    <s v="LW-16990"/>
    <s v="Lindsay Williams"/>
    <x v="1"/>
    <s v="United States"/>
    <s v="San Francisco"/>
    <x v="1"/>
    <n v="94109"/>
    <s v="West"/>
    <s v="OFF-PA-10002250"/>
    <x v="1"/>
    <s v="Paper"/>
    <s v="Things To Do Today Pad"/>
    <n v="17.61"/>
    <n v="3"/>
    <n v="0"/>
    <n v="8.4527999999999999"/>
  </r>
  <r>
    <n v="1355"/>
    <x v="643"/>
    <x v="464"/>
    <d v="2017-05-09T00:00:00"/>
    <s v="Standard Class"/>
    <s v="LW-16990"/>
    <s v="Lindsay Williams"/>
    <x v="1"/>
    <s v="United States"/>
    <s v="San Francisco"/>
    <x v="1"/>
    <n v="94109"/>
    <s v="West"/>
    <s v="FUR-TA-10003473"/>
    <x v="0"/>
    <s v="Tables"/>
    <s v="Bretford Rectangular Conference Table Tops"/>
    <n v="300.904"/>
    <n v="1"/>
    <n v="0.2"/>
    <n v="11.283900000000017"/>
  </r>
  <r>
    <n v="1356"/>
    <x v="644"/>
    <x v="260"/>
    <d v="2014-07-05T00:00:00"/>
    <s v="Same Day"/>
    <s v="DC-12850"/>
    <s v="Dan Campbell"/>
    <x v="0"/>
    <s v="United States"/>
    <s v="Houston"/>
    <x v="5"/>
    <n v="77036"/>
    <s v="Central"/>
    <s v="OFF-ST-10001522"/>
    <x v="1"/>
    <s v="Storage"/>
    <s v="Gould Plastics 18-Pocket Panel Bin, 34w x 5-1/4d x 20-1/2h"/>
    <n v="220.77600000000001"/>
    <n v="3"/>
    <n v="0.2"/>
    <n v="-44.155200000000022"/>
  </r>
  <r>
    <n v="1357"/>
    <x v="644"/>
    <x v="260"/>
    <d v="2014-07-05T00:00:00"/>
    <s v="Same Day"/>
    <s v="DC-12850"/>
    <s v="Dan Campbell"/>
    <x v="0"/>
    <s v="United States"/>
    <s v="Houston"/>
    <x v="5"/>
    <n v="77036"/>
    <s v="Central"/>
    <s v="OFF-ST-10000563"/>
    <x v="1"/>
    <s v="Storage"/>
    <s v="Fellowes Bankers Box Stor/Drawer Steel Plus"/>
    <n v="281.42400000000004"/>
    <n v="11"/>
    <n v="0.2"/>
    <n v="-35.178000000000004"/>
  </r>
  <r>
    <n v="1358"/>
    <x v="645"/>
    <x v="465"/>
    <d v="2016-05-07T00:00:00"/>
    <s v="First Class"/>
    <s v="ND-18370"/>
    <s v="Natalie DeCherney"/>
    <x v="0"/>
    <s v="United States"/>
    <s v="Louisville"/>
    <x v="0"/>
    <n v="40214"/>
    <s v="South"/>
    <s v="OFF-PA-10003641"/>
    <x v="1"/>
    <s v="Paper"/>
    <s v="Xerox 1909"/>
    <n v="79.14"/>
    <n v="3"/>
    <n v="0"/>
    <n v="36.404399999999995"/>
  </r>
  <r>
    <n v="1359"/>
    <x v="646"/>
    <x v="466"/>
    <d v="2017-04-27T00:00:00"/>
    <s v="First Class"/>
    <s v="LB-16735"/>
    <s v="Larry Blacks"/>
    <x v="0"/>
    <s v="United States"/>
    <s v="Fort Worth"/>
    <x v="5"/>
    <n v="76106"/>
    <s v="Central"/>
    <s v="FUR-FU-10000010"/>
    <x v="0"/>
    <s v="Furnishings"/>
    <s v="DAX Value U-Channel Document Frames, Easel Back"/>
    <n v="1.988"/>
    <n v="1"/>
    <n v="0.6"/>
    <n v="-1.4413"/>
  </r>
  <r>
    <n v="1360"/>
    <x v="647"/>
    <x v="467"/>
    <d v="2014-10-01T00:00:00"/>
    <s v="Second Class"/>
    <s v="KT-16465"/>
    <s v="Kean Takahito"/>
    <x v="0"/>
    <s v="United States"/>
    <s v="Los Angeles"/>
    <x v="1"/>
    <n v="90049"/>
    <s v="West"/>
    <s v="FUR-CH-10002961"/>
    <x v="0"/>
    <s v="Chairs"/>
    <s v="Leather Task Chair, Black"/>
    <n v="145.56800000000001"/>
    <n v="2"/>
    <n v="0.2"/>
    <n v="0"/>
  </r>
  <r>
    <n v="1361"/>
    <x v="648"/>
    <x v="15"/>
    <d v="2017-10-25T00:00:00"/>
    <s v="Standard Class"/>
    <s v="HM-14860"/>
    <s v="Harry Marie"/>
    <x v="1"/>
    <s v="United States"/>
    <s v="Philadelphia"/>
    <x v="9"/>
    <n v="19120"/>
    <s v="East"/>
    <s v="OFF-AR-10002956"/>
    <x v="1"/>
    <s v="Art"/>
    <s v="Boston 16801 Nautilus Battery Pencil Sharpener"/>
    <n v="123.256"/>
    <n v="7"/>
    <n v="0.2"/>
    <n v="9.2441999999999993"/>
  </r>
  <r>
    <n v="1362"/>
    <x v="648"/>
    <x v="15"/>
    <d v="2017-10-25T00:00:00"/>
    <s v="Standard Class"/>
    <s v="HM-14860"/>
    <s v="Harry Marie"/>
    <x v="1"/>
    <s v="United States"/>
    <s v="Philadelphia"/>
    <x v="9"/>
    <n v="19120"/>
    <s v="East"/>
    <s v="OFF-PA-10004041"/>
    <x v="1"/>
    <s v="Paper"/>
    <s v="It's Hot Message Books with Stickers, 2 3/4&quot; x 5&quot;"/>
    <n v="23.680000000000003"/>
    <n v="4"/>
    <n v="0.2"/>
    <n v="7.3999999999999995"/>
  </r>
  <r>
    <n v="1363"/>
    <x v="648"/>
    <x v="15"/>
    <d v="2017-10-25T00:00:00"/>
    <s v="Standard Class"/>
    <s v="HM-14860"/>
    <s v="Harry Marie"/>
    <x v="1"/>
    <s v="United States"/>
    <s v="Philadelphia"/>
    <x v="9"/>
    <n v="19120"/>
    <s v="East"/>
    <s v="TEC-PH-10001336"/>
    <x v="2"/>
    <s v="Phones"/>
    <s v="Digium D40 VoIP phone"/>
    <n v="309.57600000000002"/>
    <n v="4"/>
    <n v="0.4"/>
    <n v="-56.755600000000015"/>
  </r>
  <r>
    <n v="1364"/>
    <x v="649"/>
    <x v="468"/>
    <d v="2017-11-11T00:00:00"/>
    <s v="First Class"/>
    <s v="AB-10600"/>
    <s v="Ann Blume"/>
    <x v="1"/>
    <s v="United States"/>
    <s v="Tucson"/>
    <x v="16"/>
    <n v="85705"/>
    <s v="West"/>
    <s v="OFF-BI-10001036"/>
    <x v="1"/>
    <s v="Binders"/>
    <s v="Cardinal EasyOpen D-Ring Binders"/>
    <n v="38.388000000000005"/>
    <n v="14"/>
    <n v="0.7"/>
    <n v="-25.591999999999999"/>
  </r>
  <r>
    <n v="1365"/>
    <x v="649"/>
    <x v="468"/>
    <d v="2017-11-11T00:00:00"/>
    <s v="First Class"/>
    <s v="AB-10600"/>
    <s v="Ann Blume"/>
    <x v="1"/>
    <s v="United States"/>
    <s v="Tucson"/>
    <x v="16"/>
    <n v="85705"/>
    <s v="West"/>
    <s v="TEC-MA-10003183"/>
    <x v="2"/>
    <s v="Machines"/>
    <s v="DYMO CardScan Personal V9 Business Card Scanner"/>
    <n v="95.994000000000014"/>
    <n v="2"/>
    <n v="0.7"/>
    <n v="-63.995999999999981"/>
  </r>
  <r>
    <n v="1366"/>
    <x v="649"/>
    <x v="468"/>
    <d v="2017-11-11T00:00:00"/>
    <s v="First Class"/>
    <s v="AB-10600"/>
    <s v="Ann Blume"/>
    <x v="1"/>
    <s v="United States"/>
    <s v="Tucson"/>
    <x v="16"/>
    <n v="85705"/>
    <s v="West"/>
    <s v="TEC-AC-10001314"/>
    <x v="2"/>
    <s v="Accessories"/>
    <s v="Case Logic 2.4GHz Wireless Keyboard"/>
    <n v="239.95200000000003"/>
    <n v="6"/>
    <n v="0.2"/>
    <n v="-35.992800000000038"/>
  </r>
  <r>
    <n v="1367"/>
    <x v="649"/>
    <x v="468"/>
    <d v="2017-11-11T00:00:00"/>
    <s v="First Class"/>
    <s v="AB-10600"/>
    <s v="Ann Blume"/>
    <x v="1"/>
    <s v="United States"/>
    <s v="Tucson"/>
    <x v="16"/>
    <n v="85705"/>
    <s v="West"/>
    <s v="TEC-PH-10002563"/>
    <x v="2"/>
    <s v="Phones"/>
    <s v="Adtran 1202752G1"/>
    <n v="201.584"/>
    <n v="2"/>
    <n v="0.2"/>
    <n v="15.118800000000007"/>
  </r>
  <r>
    <n v="1368"/>
    <x v="649"/>
    <x v="468"/>
    <d v="2017-11-11T00:00:00"/>
    <s v="First Class"/>
    <s v="AB-10600"/>
    <s v="Ann Blume"/>
    <x v="1"/>
    <s v="United States"/>
    <s v="Tucson"/>
    <x v="16"/>
    <n v="85705"/>
    <s v="West"/>
    <s v="FUR-CH-10003312"/>
    <x v="0"/>
    <s v="Chairs"/>
    <s v="Hon 2090 “Pillow Soft” Series Mid Back Swivel/Tilt Chairs"/>
    <n v="899.13600000000008"/>
    <n v="4"/>
    <n v="0.2"/>
    <n v="-146.10960000000014"/>
  </r>
  <r>
    <n v="1369"/>
    <x v="650"/>
    <x v="141"/>
    <d v="2017-07-11T00:00:00"/>
    <s v="First Class"/>
    <s v="SZ-20035"/>
    <s v="Sam Zeldin"/>
    <x v="2"/>
    <s v="United States"/>
    <s v="Pico Rivera"/>
    <x v="1"/>
    <n v="90660"/>
    <s v="West"/>
    <s v="FUR-FU-10001588"/>
    <x v="0"/>
    <s v="Furnishings"/>
    <s v="Deflect-o SuperTray Unbreakable Stackable Tray, Letter, Black"/>
    <n v="145.9"/>
    <n v="5"/>
    <n v="0"/>
    <n v="62.736999999999995"/>
  </r>
  <r>
    <n v="1370"/>
    <x v="651"/>
    <x v="100"/>
    <d v="2015-12-28T00:00:00"/>
    <s v="Standard Class"/>
    <s v="JR-15670"/>
    <s v="Jim Radford"/>
    <x v="0"/>
    <s v="United States"/>
    <s v="Colorado Springs"/>
    <x v="22"/>
    <n v="80906"/>
    <s v="West"/>
    <s v="FUR-BO-10002613"/>
    <x v="0"/>
    <s v="Bookcases"/>
    <s v="Atlantic Metals Mobile 4-Shelf Bookcases, Custom Colors"/>
    <n v="590.05800000000011"/>
    <n v="7"/>
    <n v="0.7"/>
    <n v="-786.74400000000026"/>
  </r>
  <r>
    <n v="1371"/>
    <x v="651"/>
    <x v="100"/>
    <d v="2015-12-28T00:00:00"/>
    <s v="Standard Class"/>
    <s v="JR-15670"/>
    <s v="Jim Radford"/>
    <x v="0"/>
    <s v="United States"/>
    <s v="Colorado Springs"/>
    <x v="22"/>
    <n v="80906"/>
    <s v="West"/>
    <s v="OFF-AR-10003405"/>
    <x v="1"/>
    <s v="Art"/>
    <s v="Dixon My First Ticonderoga Pencil, #2"/>
    <n v="14.04"/>
    <n v="3"/>
    <n v="0.2"/>
    <n v="1.5794999999999986"/>
  </r>
  <r>
    <n v="1372"/>
    <x v="652"/>
    <x v="469"/>
    <d v="2017-03-12T00:00:00"/>
    <s v="Standard Class"/>
    <s v="MG-17890"/>
    <s v="Michael Granlund"/>
    <x v="2"/>
    <s v="United States"/>
    <s v="Clinton"/>
    <x v="39"/>
    <n v="20735"/>
    <s v="East"/>
    <s v="TEC-AC-10004510"/>
    <x v="2"/>
    <s v="Accessories"/>
    <s v="Logitech Desktop MK120 Mouse and keyboard Combo"/>
    <n v="49.08"/>
    <n v="3"/>
    <n v="0"/>
    <n v="4.9079999999999977"/>
  </r>
  <r>
    <n v="1373"/>
    <x v="653"/>
    <x v="470"/>
    <d v="2014-04-06T00:00:00"/>
    <s v="Second Class"/>
    <s v="KM-16720"/>
    <s v="Kunst Miller"/>
    <x v="0"/>
    <s v="United States"/>
    <s v="Vallejo"/>
    <x v="1"/>
    <n v="94591"/>
    <s v="West"/>
    <s v="OFF-LA-10002312"/>
    <x v="1"/>
    <s v="Labels"/>
    <s v="Avery 490"/>
    <n v="29.6"/>
    <n v="2"/>
    <n v="0"/>
    <n v="14.8"/>
  </r>
  <r>
    <n v="1374"/>
    <x v="653"/>
    <x v="470"/>
    <d v="2014-04-06T00:00:00"/>
    <s v="Second Class"/>
    <s v="KM-16720"/>
    <s v="Kunst Miller"/>
    <x v="0"/>
    <s v="United States"/>
    <s v="Vallejo"/>
    <x v="1"/>
    <n v="94591"/>
    <s v="West"/>
    <s v="OFF-BI-10000042"/>
    <x v="1"/>
    <s v="Binders"/>
    <s v="Pressboard Data Binder, Crimson, 12&quot; X 8 1/2&quot;"/>
    <n v="17.088000000000001"/>
    <n v="4"/>
    <n v="0.2"/>
    <n v="5.5535999999999994"/>
  </r>
  <r>
    <n v="1375"/>
    <x v="654"/>
    <x v="471"/>
    <d v="2015-09-19T00:00:00"/>
    <s v="Standard Class"/>
    <s v="CA-12265"/>
    <s v="Christina Anderson"/>
    <x v="0"/>
    <s v="United States"/>
    <s v="Provo"/>
    <x v="7"/>
    <n v="84604"/>
    <s v="West"/>
    <s v="FUR-TA-10003008"/>
    <x v="0"/>
    <s v="Tables"/>
    <s v="Lesro Round Back Collection Coffee Table, End Table"/>
    <n v="912.75"/>
    <n v="5"/>
    <n v="0"/>
    <n v="118.65750000000006"/>
  </r>
  <r>
    <n v="1376"/>
    <x v="655"/>
    <x v="472"/>
    <d v="2014-08-09T00:00:00"/>
    <s v="Second Class"/>
    <s v="VD-21670"/>
    <s v="Valerie Dominguez"/>
    <x v="0"/>
    <s v="United States"/>
    <s v="Pleasant Grove"/>
    <x v="7"/>
    <n v="84062"/>
    <s v="West"/>
    <s v="OFF-AP-10003590"/>
    <x v="1"/>
    <s v="Appliances"/>
    <s v="Hoover WindTunnel Plus Canister Vacuum"/>
    <n v="1089.75"/>
    <n v="3"/>
    <n v="0"/>
    <n v="305.13000000000011"/>
  </r>
  <r>
    <n v="1377"/>
    <x v="655"/>
    <x v="472"/>
    <d v="2014-08-09T00:00:00"/>
    <s v="Second Class"/>
    <s v="VD-21670"/>
    <s v="Valerie Dominguez"/>
    <x v="0"/>
    <s v="United States"/>
    <s v="Pleasant Grove"/>
    <x v="7"/>
    <n v="84062"/>
    <s v="West"/>
    <s v="OFF-PA-10000806"/>
    <x v="1"/>
    <s v="Paper"/>
    <s v="Xerox 1934"/>
    <n v="447.84"/>
    <n v="8"/>
    <n v="0"/>
    <n v="219.44159999999999"/>
  </r>
  <r>
    <n v="1378"/>
    <x v="655"/>
    <x v="472"/>
    <d v="2014-08-09T00:00:00"/>
    <s v="Second Class"/>
    <s v="VD-21670"/>
    <s v="Valerie Dominguez"/>
    <x v="0"/>
    <s v="United States"/>
    <s v="Pleasant Grove"/>
    <x v="7"/>
    <n v="84062"/>
    <s v="West"/>
    <s v="OFF-AR-10000896"/>
    <x v="1"/>
    <s v="Art"/>
    <s v="Newell 329"/>
    <n v="16.399999999999999"/>
    <n v="5"/>
    <n v="0"/>
    <n v="4.2639999999999993"/>
  </r>
  <r>
    <n v="1379"/>
    <x v="655"/>
    <x v="472"/>
    <d v="2014-08-09T00:00:00"/>
    <s v="Second Class"/>
    <s v="VD-21670"/>
    <s v="Valerie Dominguez"/>
    <x v="0"/>
    <s v="United States"/>
    <s v="Pleasant Grove"/>
    <x v="7"/>
    <n v="84062"/>
    <s v="West"/>
    <s v="TEC-PH-10002310"/>
    <x v="2"/>
    <s v="Phones"/>
    <s v="Panasonic KX T7731-B Digital phone"/>
    <n v="399.96000000000004"/>
    <n v="5"/>
    <n v="0.2"/>
    <n v="34.996499999999969"/>
  </r>
  <r>
    <n v="1380"/>
    <x v="655"/>
    <x v="472"/>
    <d v="2014-08-09T00:00:00"/>
    <s v="Second Class"/>
    <s v="VD-21670"/>
    <s v="Valerie Dominguez"/>
    <x v="0"/>
    <s v="United States"/>
    <s v="Pleasant Grove"/>
    <x v="7"/>
    <n v="84062"/>
    <s v="West"/>
    <s v="OFF-ST-10002289"/>
    <x v="1"/>
    <s v="Storage"/>
    <s v="Safco Wire Cube Shelving System, For Use as 4 or 5 14&quot; Cubes, Black"/>
    <n v="158.9"/>
    <n v="5"/>
    <n v="0"/>
    <n v="7.9449999999999932"/>
  </r>
  <r>
    <n v="1381"/>
    <x v="655"/>
    <x v="472"/>
    <d v="2014-08-09T00:00:00"/>
    <s v="Second Class"/>
    <s v="VD-21670"/>
    <s v="Valerie Dominguez"/>
    <x v="0"/>
    <s v="United States"/>
    <s v="Pleasant Grove"/>
    <x v="7"/>
    <n v="84062"/>
    <s v="West"/>
    <s v="OFF-BI-10002852"/>
    <x v="1"/>
    <s v="Binders"/>
    <s v="Ibico Standard Transparent Covers"/>
    <n v="13.184000000000001"/>
    <n v="1"/>
    <n v="0.2"/>
    <n v="4.7792000000000003"/>
  </r>
  <r>
    <n v="1382"/>
    <x v="656"/>
    <x v="323"/>
    <d v="2016-09-09T00:00:00"/>
    <s v="Standard Class"/>
    <s v="JK-16120"/>
    <s v="Julie Kriz"/>
    <x v="2"/>
    <s v="United States"/>
    <s v="Aurora"/>
    <x v="10"/>
    <n v="60505"/>
    <s v="Central"/>
    <s v="FUR-FU-10003394"/>
    <x v="0"/>
    <s v="Furnishings"/>
    <s v="Tenex &quot;The Solids&quot; Textured Chair Mats"/>
    <n v="83.951999999999998"/>
    <n v="3"/>
    <n v="0.6"/>
    <n v="-90.24839999999999"/>
  </r>
  <r>
    <n v="1383"/>
    <x v="657"/>
    <x v="473"/>
    <d v="2016-02-05T00:00:00"/>
    <s v="Same Day"/>
    <s v="PP-18955"/>
    <s v="Paul Prost"/>
    <x v="2"/>
    <s v="United States"/>
    <s v="Smyrna"/>
    <x v="32"/>
    <n v="30080"/>
    <s v="South"/>
    <s v="OFF-ST-10002344"/>
    <x v="1"/>
    <s v="Storage"/>
    <s v="Carina 42&quot;Hx23 3/4&quot;W Media Storage Unit"/>
    <n v="80.98"/>
    <n v="1"/>
    <n v="0"/>
    <n v="1.6196000000000055"/>
  </r>
  <r>
    <n v="1384"/>
    <x v="657"/>
    <x v="473"/>
    <d v="2016-02-05T00:00:00"/>
    <s v="Same Day"/>
    <s v="PP-18955"/>
    <s v="Paul Prost"/>
    <x v="2"/>
    <s v="United States"/>
    <s v="Smyrna"/>
    <x v="32"/>
    <n v="30080"/>
    <s v="South"/>
    <s v="OFF-PA-10001289"/>
    <x v="1"/>
    <s v="Paper"/>
    <s v="White Computer Printout Paper by Universal"/>
    <n v="348.84"/>
    <n v="9"/>
    <n v="0"/>
    <n v="170.9316"/>
  </r>
  <r>
    <n v="1385"/>
    <x v="657"/>
    <x v="473"/>
    <d v="2016-02-05T00:00:00"/>
    <s v="Same Day"/>
    <s v="PP-18955"/>
    <s v="Paul Prost"/>
    <x v="2"/>
    <s v="United States"/>
    <s v="Smyrna"/>
    <x v="32"/>
    <n v="30080"/>
    <s v="South"/>
    <s v="OFF-FA-10000053"/>
    <x v="1"/>
    <s v="Fasteners"/>
    <s v="Revere Boxed Rubber Bands by Revere"/>
    <n v="9.4499999999999993"/>
    <n v="5"/>
    <n v="0"/>
    <n v="0.18900000000000028"/>
  </r>
  <r>
    <n v="1386"/>
    <x v="657"/>
    <x v="473"/>
    <d v="2016-02-05T00:00:00"/>
    <s v="Same Day"/>
    <s v="PP-18955"/>
    <s v="Paul Prost"/>
    <x v="2"/>
    <s v="United States"/>
    <s v="Smyrna"/>
    <x v="32"/>
    <n v="30080"/>
    <s v="South"/>
    <s v="FUR-FU-10004091"/>
    <x v="0"/>
    <s v="Furnishings"/>
    <s v="Eldon 200 Class Desk Accessories, Black"/>
    <n v="18.84"/>
    <n v="3"/>
    <n v="0"/>
    <n v="7.1592000000000002"/>
  </r>
  <r>
    <n v="1387"/>
    <x v="657"/>
    <x v="473"/>
    <d v="2016-02-05T00:00:00"/>
    <s v="Same Day"/>
    <s v="PP-18955"/>
    <s v="Paul Prost"/>
    <x v="2"/>
    <s v="United States"/>
    <s v="Smyrna"/>
    <x v="32"/>
    <n v="30080"/>
    <s v="South"/>
    <s v="FUR-BO-10004015"/>
    <x v="0"/>
    <s v="Bookcases"/>
    <s v="Bush Andora Bookcase, Maple/Graphite Gray Finish"/>
    <n v="239.98"/>
    <n v="2"/>
    <n v="0"/>
    <n v="52.795599999999979"/>
  </r>
  <r>
    <n v="1388"/>
    <x v="657"/>
    <x v="473"/>
    <d v="2016-02-05T00:00:00"/>
    <s v="Same Day"/>
    <s v="PP-18955"/>
    <s v="Paul Prost"/>
    <x v="2"/>
    <s v="United States"/>
    <s v="Smyrna"/>
    <x v="32"/>
    <n v="30080"/>
    <s v="South"/>
    <s v="OFF-EN-10003001"/>
    <x v="1"/>
    <s v="Envelopes"/>
    <s v="Ames Color-File Green Diamond Border X-ray Mailers"/>
    <n v="167.96"/>
    <n v="2"/>
    <n v="0"/>
    <n v="78.941199999999995"/>
  </r>
  <r>
    <n v="1389"/>
    <x v="657"/>
    <x v="473"/>
    <d v="2016-02-05T00:00:00"/>
    <s v="Same Day"/>
    <s v="PP-18955"/>
    <s v="Paul Prost"/>
    <x v="2"/>
    <s v="United States"/>
    <s v="Smyrna"/>
    <x v="32"/>
    <n v="30080"/>
    <s v="South"/>
    <s v="TEC-PH-10000215"/>
    <x v="2"/>
    <s v="Phones"/>
    <s v="Plantronics Cordless Phone Headset with In-line Volume - M214C"/>
    <n v="104.85000000000001"/>
    <n v="3"/>
    <n v="0"/>
    <n v="28.309500000000007"/>
  </r>
  <r>
    <n v="1390"/>
    <x v="657"/>
    <x v="473"/>
    <d v="2016-02-05T00:00:00"/>
    <s v="Same Day"/>
    <s v="PP-18955"/>
    <s v="Paul Prost"/>
    <x v="2"/>
    <s v="United States"/>
    <s v="Smyrna"/>
    <x v="32"/>
    <n v="30080"/>
    <s v="South"/>
    <s v="TEC-PH-10003645"/>
    <x v="2"/>
    <s v="Phones"/>
    <s v="Aastra 57i VoIP phone"/>
    <n v="484.83000000000004"/>
    <n v="3"/>
    <n v="0"/>
    <n v="126.05580000000002"/>
  </r>
  <r>
    <n v="1391"/>
    <x v="657"/>
    <x v="473"/>
    <d v="2016-02-05T00:00:00"/>
    <s v="Same Day"/>
    <s v="PP-18955"/>
    <s v="Paul Prost"/>
    <x v="2"/>
    <s v="United States"/>
    <s v="Smyrna"/>
    <x v="32"/>
    <n v="30080"/>
    <s v="South"/>
    <s v="OFF-PA-10000357"/>
    <x v="1"/>
    <s v="Paper"/>
    <s v="White Dual Perf Computer Printout Paper, 2700 Sheets, 1 Part, Heavyweight, 20 lbs., 14 7/8 x 11"/>
    <n v="122.97"/>
    <n v="3"/>
    <n v="0"/>
    <n v="60.255300000000005"/>
  </r>
  <r>
    <n v="1392"/>
    <x v="657"/>
    <x v="473"/>
    <d v="2016-02-05T00:00:00"/>
    <s v="Same Day"/>
    <s v="PP-18955"/>
    <s v="Paul Prost"/>
    <x v="2"/>
    <s v="United States"/>
    <s v="Smyrna"/>
    <x v="32"/>
    <n v="30080"/>
    <s v="South"/>
    <s v="OFF-ST-10004804"/>
    <x v="1"/>
    <s v="Storage"/>
    <s v="Belkin 19&quot; Vented Equipment Shelf, Black"/>
    <n v="154.44"/>
    <n v="3"/>
    <n v="0"/>
    <n v="1.5444000000000031"/>
  </r>
  <r>
    <n v="1393"/>
    <x v="657"/>
    <x v="473"/>
    <d v="2016-02-05T00:00:00"/>
    <s v="Same Day"/>
    <s v="PP-18955"/>
    <s v="Paul Prost"/>
    <x v="2"/>
    <s v="United States"/>
    <s v="Smyrna"/>
    <x v="32"/>
    <n v="30080"/>
    <s v="South"/>
    <s v="OFF-PA-10003892"/>
    <x v="1"/>
    <s v="Paper"/>
    <s v="Xerox 1943"/>
    <n v="342.37"/>
    <n v="7"/>
    <n v="0"/>
    <n v="160.91389999999998"/>
  </r>
  <r>
    <n v="1394"/>
    <x v="658"/>
    <x v="445"/>
    <d v="2017-07-04T00:00:00"/>
    <s v="First Class"/>
    <s v="YS-21880"/>
    <s v="Yana Sorensen"/>
    <x v="1"/>
    <s v="United States"/>
    <s v="Burlington"/>
    <x v="3"/>
    <n v="27217"/>
    <s v="South"/>
    <s v="OFF-AR-10003514"/>
    <x v="1"/>
    <s v="Art"/>
    <s v="4009 Highlighters by Sanford"/>
    <n v="9.5519999999999996"/>
    <n v="3"/>
    <n v="0.2"/>
    <n v="1.5521999999999991"/>
  </r>
  <r>
    <n v="1395"/>
    <x v="659"/>
    <x v="449"/>
    <d v="2017-10-14T00:00:00"/>
    <s v="Standard Class"/>
    <s v="CK-12760"/>
    <s v="Cyma Kinney"/>
    <x v="1"/>
    <s v="United States"/>
    <s v="Aurora"/>
    <x v="10"/>
    <n v="60505"/>
    <s v="Central"/>
    <s v="FUR-TA-10002958"/>
    <x v="0"/>
    <s v="Tables"/>
    <s v="Bevis Oval Conference Table, Walnut"/>
    <n v="652.45000000000005"/>
    <n v="5"/>
    <n v="0.5"/>
    <n v="-430.61700000000019"/>
  </r>
  <r>
    <n v="1396"/>
    <x v="659"/>
    <x v="449"/>
    <d v="2017-10-14T00:00:00"/>
    <s v="Standard Class"/>
    <s v="CK-12760"/>
    <s v="Cyma Kinney"/>
    <x v="1"/>
    <s v="United States"/>
    <s v="Aurora"/>
    <x v="10"/>
    <n v="60505"/>
    <s v="Central"/>
    <s v="FUR-TA-10001676"/>
    <x v="0"/>
    <s v="Tables"/>
    <s v="Hon 61000 Series Interactive Training Tables"/>
    <n v="66.644999999999996"/>
    <n v="3"/>
    <n v="0.5"/>
    <n v="-42.652799999999999"/>
  </r>
  <r>
    <n v="1397"/>
    <x v="660"/>
    <x v="390"/>
    <d v="2016-11-26T00:00:00"/>
    <s v="First Class"/>
    <s v="NC-18340"/>
    <s v="Nat Carroll"/>
    <x v="0"/>
    <s v="United States"/>
    <s v="New York City"/>
    <x v="15"/>
    <n v="10035"/>
    <s v="East"/>
    <s v="OFF-BI-10000822"/>
    <x v="1"/>
    <s v="Binders"/>
    <s v="Acco PRESSTEX Data Binder with Storage Hooks, Light Blue, 9 1/2&quot; X 11&quot;"/>
    <n v="17.216000000000001"/>
    <n v="4"/>
    <n v="0.2"/>
    <n v="6.025599999999999"/>
  </r>
  <r>
    <n v="1398"/>
    <x v="660"/>
    <x v="390"/>
    <d v="2016-11-26T00:00:00"/>
    <s v="First Class"/>
    <s v="NC-18340"/>
    <s v="Nat Carroll"/>
    <x v="0"/>
    <s v="United States"/>
    <s v="New York City"/>
    <x v="15"/>
    <n v="10035"/>
    <s v="East"/>
    <s v="OFF-PA-10004971"/>
    <x v="1"/>
    <s v="Paper"/>
    <s v="Xerox 196"/>
    <n v="11.56"/>
    <n v="2"/>
    <n v="0"/>
    <n v="5.6644000000000005"/>
  </r>
  <r>
    <n v="1399"/>
    <x v="660"/>
    <x v="390"/>
    <d v="2016-11-26T00:00:00"/>
    <s v="First Class"/>
    <s v="NC-18340"/>
    <s v="Nat Carroll"/>
    <x v="0"/>
    <s v="United States"/>
    <s v="New York City"/>
    <x v="15"/>
    <n v="10035"/>
    <s v="East"/>
    <s v="TEC-AC-10002323"/>
    <x v="2"/>
    <s v="Accessories"/>
    <s v="SanDisk Ultra 32 GB MicroSDHC Class 10 Memory Card"/>
    <n v="88.4"/>
    <n v="4"/>
    <n v="0"/>
    <n v="11.492000000000004"/>
  </r>
  <r>
    <n v="1400"/>
    <x v="660"/>
    <x v="390"/>
    <d v="2016-11-26T00:00:00"/>
    <s v="First Class"/>
    <s v="NC-18340"/>
    <s v="Nat Carroll"/>
    <x v="0"/>
    <s v="United States"/>
    <s v="New York City"/>
    <x v="15"/>
    <n v="10035"/>
    <s v="East"/>
    <s v="OFF-PA-10004888"/>
    <x v="1"/>
    <s v="Paper"/>
    <s v="Xerox 217"/>
    <n v="6.48"/>
    <n v="1"/>
    <n v="0"/>
    <n v="3.1104000000000003"/>
  </r>
  <r>
    <n v="1401"/>
    <x v="661"/>
    <x v="474"/>
    <d v="2016-11-05T00:00:00"/>
    <s v="Standard Class"/>
    <s v="KM-16375"/>
    <s v="Katherine Murray"/>
    <x v="2"/>
    <s v="United States"/>
    <s v="Salem"/>
    <x v="17"/>
    <n v="24153"/>
    <s v="South"/>
    <s v="TEC-PH-10003988"/>
    <x v="2"/>
    <s v="Phones"/>
    <s v="LF Elite 3D Dazzle Designer Hard Case Cover, Lf Stylus Pen and Wiper For Apple Iphone 5c Mini Lite"/>
    <n v="21.8"/>
    <n v="2"/>
    <n v="0"/>
    <n v="6.104000000000001"/>
  </r>
  <r>
    <n v="1402"/>
    <x v="661"/>
    <x v="474"/>
    <d v="2016-11-05T00:00:00"/>
    <s v="Standard Class"/>
    <s v="KM-16375"/>
    <s v="Katherine Murray"/>
    <x v="2"/>
    <s v="United States"/>
    <s v="Salem"/>
    <x v="17"/>
    <n v="24153"/>
    <s v="South"/>
    <s v="OFF-EN-10002230"/>
    <x v="1"/>
    <s v="Envelopes"/>
    <s v="Airmail Envelopes"/>
    <n v="251.79000000000002"/>
    <n v="3"/>
    <n v="0"/>
    <n v="118.34129999999999"/>
  </r>
  <r>
    <n v="1403"/>
    <x v="662"/>
    <x v="475"/>
    <d v="2016-04-25T00:00:00"/>
    <s v="Standard Class"/>
    <s v="GM-14455"/>
    <s v="Gary Mitchum"/>
    <x v="2"/>
    <s v="United States"/>
    <s v="Columbus"/>
    <x v="24"/>
    <n v="43229"/>
    <s v="East"/>
    <s v="FUR-TA-10002622"/>
    <x v="0"/>
    <s v="Tables"/>
    <s v="Bush Andora Conference Table, Maple/Graphite Gray Finish"/>
    <n v="205.17599999999999"/>
    <n v="2"/>
    <n v="0.4"/>
    <n v="-58.133199999999988"/>
  </r>
  <r>
    <n v="1404"/>
    <x v="662"/>
    <x v="475"/>
    <d v="2016-04-25T00:00:00"/>
    <s v="Standard Class"/>
    <s v="GM-14455"/>
    <s v="Gary Mitchum"/>
    <x v="2"/>
    <s v="United States"/>
    <s v="Columbus"/>
    <x v="24"/>
    <n v="43229"/>
    <s v="East"/>
    <s v="OFF-PA-10000418"/>
    <x v="1"/>
    <s v="Paper"/>
    <s v="Xerox 189"/>
    <n v="419.4"/>
    <n v="5"/>
    <n v="0.2"/>
    <n v="146.79"/>
  </r>
  <r>
    <n v="1405"/>
    <x v="663"/>
    <x v="322"/>
    <d v="2014-04-08T00:00:00"/>
    <s v="First Class"/>
    <s v="SD-20485"/>
    <s v="Shirley Daniels"/>
    <x v="2"/>
    <s v="United States"/>
    <s v="Philadelphia"/>
    <x v="9"/>
    <n v="19143"/>
    <s v="East"/>
    <s v="OFF-SU-10004498"/>
    <x v="1"/>
    <s v="Supplies"/>
    <s v="Martin-Yale Premier Letter Opener"/>
    <n v="10.304000000000002"/>
    <n v="1"/>
    <n v="0.2"/>
    <n v="-2.1896000000000004"/>
  </r>
  <r>
    <n v="1406"/>
    <x v="663"/>
    <x v="322"/>
    <d v="2014-04-08T00:00:00"/>
    <s v="First Class"/>
    <s v="SD-20485"/>
    <s v="Shirley Daniels"/>
    <x v="2"/>
    <s v="United States"/>
    <s v="Philadelphia"/>
    <x v="9"/>
    <n v="19143"/>
    <s v="East"/>
    <s v="FUR-TA-10001039"/>
    <x v="0"/>
    <s v="Tables"/>
    <s v="KI Adjustable-Height Table"/>
    <n v="154.76400000000001"/>
    <n v="3"/>
    <n v="0.4"/>
    <n v="-36.11160000000001"/>
  </r>
  <r>
    <n v="1407"/>
    <x v="663"/>
    <x v="322"/>
    <d v="2014-04-08T00:00:00"/>
    <s v="First Class"/>
    <s v="SD-20485"/>
    <s v="Shirley Daniels"/>
    <x v="2"/>
    <s v="United States"/>
    <s v="Philadelphia"/>
    <x v="9"/>
    <n v="19143"/>
    <s v="East"/>
    <s v="TEC-AC-10004659"/>
    <x v="2"/>
    <s v="Accessories"/>
    <s v="Imation Secure+ Hardware Encrypted USB 2.0 Flash Drive; 16GB"/>
    <n v="116.78399999999999"/>
    <n v="2"/>
    <n v="0.2"/>
    <n v="21.896999999999991"/>
  </r>
  <r>
    <n v="1408"/>
    <x v="664"/>
    <x v="476"/>
    <d v="2016-09-06T00:00:00"/>
    <s v="Standard Class"/>
    <s v="KD-16270"/>
    <s v="Karen Daniels"/>
    <x v="0"/>
    <s v="United States"/>
    <s v="New York City"/>
    <x v="15"/>
    <n v="10024"/>
    <s v="East"/>
    <s v="OFF-AR-10002240"/>
    <x v="1"/>
    <s v="Art"/>
    <s v="Panasonic KP-150 Electric Pencil Sharpener"/>
    <n v="75.48"/>
    <n v="2"/>
    <n v="0"/>
    <n v="19.6248"/>
  </r>
  <r>
    <n v="1409"/>
    <x v="664"/>
    <x v="476"/>
    <d v="2016-09-06T00:00:00"/>
    <s v="Standard Class"/>
    <s v="KD-16270"/>
    <s v="Karen Daniels"/>
    <x v="0"/>
    <s v="United States"/>
    <s v="New York City"/>
    <x v="15"/>
    <n v="10024"/>
    <s v="East"/>
    <s v="FUR-FU-10001967"/>
    <x v="0"/>
    <s v="Furnishings"/>
    <s v="Telescoping Adjustable Floor Lamp"/>
    <n v="39.979999999999997"/>
    <n v="2"/>
    <n v="0"/>
    <n v="9.9949999999999974"/>
  </r>
  <r>
    <n v="1410"/>
    <x v="665"/>
    <x v="477"/>
    <d v="2016-09-30T00:00:00"/>
    <s v="Standard Class"/>
    <s v="AB-10105"/>
    <s v="Adrian Barton"/>
    <x v="0"/>
    <s v="United States"/>
    <s v="Phoenix"/>
    <x v="16"/>
    <n v="85023"/>
    <s v="West"/>
    <s v="FUR-TA-10002356"/>
    <x v="0"/>
    <s v="Tables"/>
    <s v="Bevis Boat-Shaped Conference Table"/>
    <n v="393.16500000000002"/>
    <n v="3"/>
    <n v="0.5"/>
    <n v="-204.44580000000005"/>
  </r>
  <r>
    <n v="1411"/>
    <x v="666"/>
    <x v="259"/>
    <d v="2017-11-11T00:00:00"/>
    <s v="Standard Class"/>
    <s v="SZ-20035"/>
    <s v="Sam Zeldin"/>
    <x v="2"/>
    <s v="United States"/>
    <s v="Grand Prairie"/>
    <x v="5"/>
    <n v="75051"/>
    <s v="Central"/>
    <s v="OFF-LA-10003923"/>
    <x v="1"/>
    <s v="Labels"/>
    <s v="Alphabetical Labels for Top Tab Filing"/>
    <n v="23.680000000000003"/>
    <n v="2"/>
    <n v="0.2"/>
    <n v="8.879999999999999"/>
  </r>
  <r>
    <n v="1412"/>
    <x v="667"/>
    <x v="478"/>
    <d v="2016-07-13T00:00:00"/>
    <s v="Standard Class"/>
    <s v="JD-15895"/>
    <s v="Jonathan Doherty"/>
    <x v="1"/>
    <s v="United States"/>
    <s v="New York City"/>
    <x v="15"/>
    <n v="10035"/>
    <s v="East"/>
    <s v="FUR-CH-10002335"/>
    <x v="0"/>
    <s v="Chairs"/>
    <s v="Hon GuestStacker Chair"/>
    <n v="408.00599999999997"/>
    <n v="2"/>
    <n v="0.1"/>
    <n v="72.534400000000005"/>
  </r>
  <r>
    <n v="1413"/>
    <x v="667"/>
    <x v="478"/>
    <d v="2016-07-13T00:00:00"/>
    <s v="Standard Class"/>
    <s v="JD-15895"/>
    <s v="Jonathan Doherty"/>
    <x v="1"/>
    <s v="United States"/>
    <s v="New York City"/>
    <x v="15"/>
    <n v="10035"/>
    <s v="East"/>
    <s v="FUR-FU-10000723"/>
    <x v="0"/>
    <s v="Furnishings"/>
    <s v="Deflect-o EconoMat Studded, No Bevel Mat for Low Pile Carpeting"/>
    <n v="165.28"/>
    <n v="4"/>
    <n v="0"/>
    <n v="14.875200000000007"/>
  </r>
  <r>
    <n v="1414"/>
    <x v="668"/>
    <x v="479"/>
    <d v="2014-07-05T00:00:00"/>
    <s v="Standard Class"/>
    <s v="HA-14905"/>
    <s v="Helen Abelman"/>
    <x v="0"/>
    <s v="United States"/>
    <s v="New York City"/>
    <x v="15"/>
    <n v="10024"/>
    <s v="East"/>
    <s v="OFF-BI-10002867"/>
    <x v="1"/>
    <s v="Binders"/>
    <s v="GBC Recycled Regency Composition Covers"/>
    <n v="334.76800000000003"/>
    <n v="7"/>
    <n v="0.2"/>
    <n v="108.79959999999997"/>
  </r>
  <r>
    <n v="1415"/>
    <x v="669"/>
    <x v="480"/>
    <d v="2017-01-31T00:00:00"/>
    <s v="Second Class"/>
    <s v="BT-11305"/>
    <s v="Beth Thompson"/>
    <x v="2"/>
    <s v="United States"/>
    <s v="Costa Mesa"/>
    <x v="1"/>
    <n v="92627"/>
    <s v="West"/>
    <s v="TEC-AC-10000580"/>
    <x v="2"/>
    <s v="Accessories"/>
    <s v="Logitech G13 Programmable Gameboard with LCD Display"/>
    <n v="239.96999999999997"/>
    <n v="3"/>
    <n v="0"/>
    <n v="26.39670000000001"/>
  </r>
  <r>
    <n v="1416"/>
    <x v="669"/>
    <x v="480"/>
    <d v="2017-01-31T00:00:00"/>
    <s v="Second Class"/>
    <s v="BT-11305"/>
    <s v="Beth Thompson"/>
    <x v="2"/>
    <s v="United States"/>
    <s v="Costa Mesa"/>
    <x v="1"/>
    <n v="92627"/>
    <s v="West"/>
    <s v="FUR-FU-10003976"/>
    <x v="0"/>
    <s v="Furnishings"/>
    <s v="DAX Executive Solid Wood Document Frame, Desktop or Hang, Mahogany, 5 x 7"/>
    <n v="37.74"/>
    <n v="3"/>
    <n v="0"/>
    <n v="12.831599999999996"/>
  </r>
  <r>
    <n v="1417"/>
    <x v="670"/>
    <x v="481"/>
    <d v="2015-09-24T00:00:00"/>
    <s v="First Class"/>
    <s v="SV-20815"/>
    <s v="Stuart Van"/>
    <x v="1"/>
    <s v="United States"/>
    <s v="Houston"/>
    <x v="5"/>
    <n v="77041"/>
    <s v="Central"/>
    <s v="TEC-PH-10002922"/>
    <x v="2"/>
    <s v="Phones"/>
    <s v="ShoreTel ShorePhone IP 230 VoIP phone"/>
    <n v="946.34400000000005"/>
    <n v="7"/>
    <n v="0.2"/>
    <n v="118.29299999999989"/>
  </r>
  <r>
    <n v="1418"/>
    <x v="670"/>
    <x v="481"/>
    <d v="2015-09-24T00:00:00"/>
    <s v="First Class"/>
    <s v="SV-20815"/>
    <s v="Stuart Van"/>
    <x v="1"/>
    <s v="United States"/>
    <s v="Houston"/>
    <x v="5"/>
    <n v="77041"/>
    <s v="Central"/>
    <s v="TEC-AC-10004353"/>
    <x v="2"/>
    <s v="Accessories"/>
    <s v="Hypercom P1300 Pinpad"/>
    <n v="151.20000000000002"/>
    <n v="3"/>
    <n v="0.2"/>
    <n v="32.130000000000003"/>
  </r>
  <r>
    <n v="1419"/>
    <x v="670"/>
    <x v="481"/>
    <d v="2015-09-24T00:00:00"/>
    <s v="First Class"/>
    <s v="SV-20815"/>
    <s v="Stuart Van"/>
    <x v="1"/>
    <s v="United States"/>
    <s v="Houston"/>
    <x v="5"/>
    <n v="77041"/>
    <s v="Central"/>
    <s v="FUR-FU-10001706"/>
    <x v="0"/>
    <s v="Furnishings"/>
    <s v="Longer-Life Soft White Bulbs"/>
    <n v="4.9280000000000008"/>
    <n v="4"/>
    <n v="0.6"/>
    <n v="-1.4783999999999997"/>
  </r>
  <r>
    <n v="1420"/>
    <x v="671"/>
    <x v="120"/>
    <d v="2015-09-30T00:00:00"/>
    <s v="Standard Class"/>
    <s v="RW-19540"/>
    <s v="Rick Wilson"/>
    <x v="1"/>
    <s v="United States"/>
    <s v="Mesa"/>
    <x v="16"/>
    <n v="85204"/>
    <s v="West"/>
    <s v="OFF-PA-10000501"/>
    <x v="1"/>
    <s v="Paper"/>
    <s v="Petty Cash Envelope"/>
    <n v="86.272000000000006"/>
    <n v="4"/>
    <n v="0.2"/>
    <n v="31.273599999999998"/>
  </r>
  <r>
    <n v="1421"/>
    <x v="671"/>
    <x v="120"/>
    <d v="2015-09-30T00:00:00"/>
    <s v="Standard Class"/>
    <s v="RW-19540"/>
    <s v="Rick Wilson"/>
    <x v="1"/>
    <s v="United States"/>
    <s v="Mesa"/>
    <x v="16"/>
    <n v="85204"/>
    <s v="West"/>
    <s v="OFF-BI-10000778"/>
    <x v="1"/>
    <s v="Binders"/>
    <s v="GBC VeloBinder Electric Binding Machine"/>
    <n v="72.588000000000008"/>
    <n v="2"/>
    <n v="0.7"/>
    <n v="-48.391999999999982"/>
  </r>
  <r>
    <n v="1422"/>
    <x v="671"/>
    <x v="120"/>
    <d v="2015-09-30T00:00:00"/>
    <s v="Standard Class"/>
    <s v="RW-19540"/>
    <s v="Rick Wilson"/>
    <x v="1"/>
    <s v="United States"/>
    <s v="Mesa"/>
    <x v="16"/>
    <n v="85204"/>
    <s v="West"/>
    <s v="OFF-AP-10004980"/>
    <x v="1"/>
    <s v="Appliances"/>
    <s v="3M Replacement Filter for Office Air Cleaner for 20' x 33' Room"/>
    <n v="60.672000000000004"/>
    <n v="2"/>
    <n v="0.2"/>
    <n v="14.409600000000003"/>
  </r>
  <r>
    <n v="1423"/>
    <x v="671"/>
    <x v="120"/>
    <d v="2015-09-30T00:00:00"/>
    <s v="Standard Class"/>
    <s v="RW-19540"/>
    <s v="Rick Wilson"/>
    <x v="1"/>
    <s v="United States"/>
    <s v="Mesa"/>
    <x v="16"/>
    <n v="85204"/>
    <s v="West"/>
    <s v="OFF-BI-10003984"/>
    <x v="1"/>
    <s v="Binders"/>
    <s v="Lock-Up Easel 'Spel-Binder'"/>
    <n v="77.031000000000006"/>
    <n v="9"/>
    <n v="0.7"/>
    <n v="-59.057100000000005"/>
  </r>
  <r>
    <n v="1424"/>
    <x v="671"/>
    <x v="120"/>
    <d v="2015-09-30T00:00:00"/>
    <s v="Standard Class"/>
    <s v="RW-19540"/>
    <s v="Rick Wilson"/>
    <x v="1"/>
    <s v="United States"/>
    <s v="Mesa"/>
    <x v="16"/>
    <n v="85204"/>
    <s v="West"/>
    <s v="OFF-ST-10000798"/>
    <x v="1"/>
    <s v="Storage"/>
    <s v="2300 Heavy-Duty Transfer File Systems by Perma"/>
    <n v="119.90400000000001"/>
    <n v="6"/>
    <n v="0.2"/>
    <n v="-1.4988000000000135"/>
  </r>
  <r>
    <n v="1425"/>
    <x v="671"/>
    <x v="120"/>
    <d v="2015-09-30T00:00:00"/>
    <s v="Standard Class"/>
    <s v="RW-19540"/>
    <s v="Rick Wilson"/>
    <x v="1"/>
    <s v="United States"/>
    <s v="Mesa"/>
    <x v="16"/>
    <n v="85204"/>
    <s v="West"/>
    <s v="TEC-PH-10001750"/>
    <x v="2"/>
    <s v="Phones"/>
    <s v="Samsung Rugby III"/>
    <n v="263.96000000000004"/>
    <n v="5"/>
    <n v="0.2"/>
    <n v="23.096500000000006"/>
  </r>
  <r>
    <n v="1426"/>
    <x v="671"/>
    <x v="120"/>
    <d v="2015-09-30T00:00:00"/>
    <s v="Standard Class"/>
    <s v="RW-19540"/>
    <s v="Rick Wilson"/>
    <x v="1"/>
    <s v="United States"/>
    <s v="Mesa"/>
    <x v="16"/>
    <n v="85204"/>
    <s v="West"/>
    <s v="OFF-ST-10002743"/>
    <x v="1"/>
    <s v="Storage"/>
    <s v="SAFCO Boltless Steel Shelving"/>
    <n v="363.64800000000002"/>
    <n v="4"/>
    <n v="0.2"/>
    <n v="-86.366400000000027"/>
  </r>
  <r>
    <n v="1427"/>
    <x v="672"/>
    <x v="89"/>
    <d v="2015-11-04T00:00:00"/>
    <s v="Second Class"/>
    <s v="DK-12835"/>
    <s v="Damala Kotsonis"/>
    <x v="1"/>
    <s v="United States"/>
    <s v="Salinas"/>
    <x v="1"/>
    <n v="93905"/>
    <s v="West"/>
    <s v="OFF-BI-10002949"/>
    <x v="1"/>
    <s v="Binders"/>
    <s v="Prestige Round Ring Binders"/>
    <n v="9.7280000000000015"/>
    <n v="2"/>
    <n v="0.2"/>
    <n v="3.283199999999999"/>
  </r>
  <r>
    <n v="1428"/>
    <x v="672"/>
    <x v="89"/>
    <d v="2015-11-04T00:00:00"/>
    <s v="Second Class"/>
    <s v="DK-12835"/>
    <s v="Damala Kotsonis"/>
    <x v="1"/>
    <s v="United States"/>
    <s v="Salinas"/>
    <x v="1"/>
    <n v="93905"/>
    <s v="West"/>
    <s v="OFF-EN-10002600"/>
    <x v="1"/>
    <s v="Envelopes"/>
    <s v="Redi-Strip #10 Envelopes, 4 1/8 x 9 1/2"/>
    <n v="14.75"/>
    <n v="5"/>
    <n v="0"/>
    <n v="7.08"/>
  </r>
  <r>
    <n v="1429"/>
    <x v="672"/>
    <x v="89"/>
    <d v="2015-11-04T00:00:00"/>
    <s v="Second Class"/>
    <s v="DK-12835"/>
    <s v="Damala Kotsonis"/>
    <x v="1"/>
    <s v="United States"/>
    <s v="Salinas"/>
    <x v="1"/>
    <n v="93905"/>
    <s v="West"/>
    <s v="OFF-BI-10003708"/>
    <x v="1"/>
    <s v="Binders"/>
    <s v="Acco Four Pocket Poly Ring Binder with Label Holder, Smoke, 1&quot;"/>
    <n v="29.800000000000004"/>
    <n v="5"/>
    <n v="0.2"/>
    <n v="9.3124999999999982"/>
  </r>
  <r>
    <n v="1430"/>
    <x v="672"/>
    <x v="89"/>
    <d v="2015-11-04T00:00:00"/>
    <s v="Second Class"/>
    <s v="DK-12835"/>
    <s v="Damala Kotsonis"/>
    <x v="1"/>
    <s v="United States"/>
    <s v="Salinas"/>
    <x v="1"/>
    <n v="93905"/>
    <s v="West"/>
    <s v="OFF-LA-10003510"/>
    <x v="1"/>
    <s v="Labels"/>
    <s v="Avery 4027 File Folder Labels for Dot Matrix Printers, 5000 Labels per Box, White"/>
    <n v="427.42"/>
    <n v="14"/>
    <n v="0"/>
    <n v="196.61320000000001"/>
  </r>
  <r>
    <n v="1431"/>
    <x v="673"/>
    <x v="200"/>
    <d v="2017-11-30T00:00:00"/>
    <s v="Standard Class"/>
    <s v="LT-17110"/>
    <s v="Liz Thompson"/>
    <x v="0"/>
    <s v="United States"/>
    <s v="Columbus"/>
    <x v="24"/>
    <n v="43229"/>
    <s v="East"/>
    <s v="TEC-PH-10003092"/>
    <x v="2"/>
    <s v="Phones"/>
    <s v="Motorola L804"/>
    <n v="220.75200000000001"/>
    <n v="8"/>
    <n v="0.4"/>
    <n v="-40.47120000000001"/>
  </r>
  <r>
    <n v="1432"/>
    <x v="674"/>
    <x v="174"/>
    <d v="2014-12-21T00:00:00"/>
    <s v="Second Class"/>
    <s v="IM-15070"/>
    <s v="Irene Maddox"/>
    <x v="0"/>
    <s v="United States"/>
    <s v="Florence"/>
    <x v="19"/>
    <n v="35630"/>
    <s v="South"/>
    <s v="OFF-BI-10001191"/>
    <x v="1"/>
    <s v="Binders"/>
    <s v="Canvas Sectional Post Binders"/>
    <n v="152.76"/>
    <n v="6"/>
    <n v="0"/>
    <n v="74.852400000000003"/>
  </r>
  <r>
    <n v="1433"/>
    <x v="674"/>
    <x v="174"/>
    <d v="2014-12-21T00:00:00"/>
    <s v="Second Class"/>
    <s v="IM-15070"/>
    <s v="Irene Maddox"/>
    <x v="0"/>
    <s v="United States"/>
    <s v="Florence"/>
    <x v="19"/>
    <n v="35630"/>
    <s v="South"/>
    <s v="OFF-SU-10004115"/>
    <x v="1"/>
    <s v="Supplies"/>
    <s v="Acme Stainless Steel Office Snips"/>
    <n v="7.27"/>
    <n v="1"/>
    <n v="0"/>
    <n v="1.9629000000000003"/>
  </r>
  <r>
    <n v="1434"/>
    <x v="674"/>
    <x v="174"/>
    <d v="2014-12-21T00:00:00"/>
    <s v="Second Class"/>
    <s v="IM-15070"/>
    <s v="Irene Maddox"/>
    <x v="0"/>
    <s v="United States"/>
    <s v="Florence"/>
    <x v="19"/>
    <n v="35630"/>
    <s v="South"/>
    <s v="FUR-CH-10000513"/>
    <x v="0"/>
    <s v="Chairs"/>
    <s v="High-Back Leather Manager's Chair"/>
    <n v="1819.8600000000001"/>
    <n v="14"/>
    <n v="0"/>
    <n v="163.78740000000002"/>
  </r>
  <r>
    <n v="1435"/>
    <x v="675"/>
    <x v="482"/>
    <d v="2016-12-30T00:00:00"/>
    <s v="Standard Class"/>
    <s v="FP-14320"/>
    <s v="Frank Preis"/>
    <x v="0"/>
    <s v="United States"/>
    <s v="Seattle"/>
    <x v="4"/>
    <n v="98105"/>
    <s v="West"/>
    <s v="OFF-PA-10003673"/>
    <x v="1"/>
    <s v="Paper"/>
    <s v="Strathmore Photo Mount Cards"/>
    <n v="33.9"/>
    <n v="5"/>
    <n v="0"/>
    <n v="15.593999999999999"/>
  </r>
  <r>
    <n v="1436"/>
    <x v="676"/>
    <x v="308"/>
    <d v="2017-06-27T00:00:00"/>
    <s v="Standard Class"/>
    <s v="ST-20530"/>
    <s v="Shui Tom"/>
    <x v="0"/>
    <s v="United States"/>
    <s v="Parma"/>
    <x v="24"/>
    <n v="44134"/>
    <s v="East"/>
    <s v="OFF-PA-10001639"/>
    <x v="1"/>
    <s v="Paper"/>
    <s v="Xerox 203"/>
    <n v="31.104000000000006"/>
    <n v="6"/>
    <n v="0.2"/>
    <n v="10.8864"/>
  </r>
  <r>
    <n v="1437"/>
    <x v="676"/>
    <x v="308"/>
    <d v="2017-06-27T00:00:00"/>
    <s v="Standard Class"/>
    <s v="ST-20530"/>
    <s v="Shui Tom"/>
    <x v="0"/>
    <s v="United States"/>
    <s v="Parma"/>
    <x v="24"/>
    <n v="44134"/>
    <s v="East"/>
    <s v="OFF-AR-10003829"/>
    <x v="1"/>
    <s v="Art"/>
    <s v="Newell 35"/>
    <n v="5.2480000000000002"/>
    <n v="2"/>
    <n v="0.2"/>
    <n v="0.59039999999999915"/>
  </r>
  <r>
    <n v="1438"/>
    <x v="677"/>
    <x v="52"/>
    <d v="2015-10-15T00:00:00"/>
    <s v="Same Day"/>
    <s v="JE-15745"/>
    <s v="Joel Eaton"/>
    <x v="0"/>
    <s v="United States"/>
    <s v="Amarillo"/>
    <x v="5"/>
    <n v="79109"/>
    <s v="Central"/>
    <s v="TEC-AC-10004975"/>
    <x v="2"/>
    <s v="Accessories"/>
    <s v="Plantronics Audio 995 Wireless Stereo Headset"/>
    <n v="263.88"/>
    <n v="3"/>
    <n v="0.2"/>
    <n v="42.880500000000012"/>
  </r>
  <r>
    <n v="1439"/>
    <x v="677"/>
    <x v="52"/>
    <d v="2015-10-15T00:00:00"/>
    <s v="Same Day"/>
    <s v="JE-15745"/>
    <s v="Joel Eaton"/>
    <x v="0"/>
    <s v="United States"/>
    <s v="Amarillo"/>
    <x v="5"/>
    <n v="79109"/>
    <s v="Central"/>
    <s v="FUR-CH-10002024"/>
    <x v="0"/>
    <s v="Chairs"/>
    <s v="HON 5400 Series Task Chairs for Big and Tall"/>
    <n v="2453.4299999999998"/>
    <n v="5"/>
    <n v="0.3"/>
    <n v="-350.4899999999999"/>
  </r>
  <r>
    <n v="1440"/>
    <x v="678"/>
    <x v="483"/>
    <d v="2017-04-15T00:00:00"/>
    <s v="Second Class"/>
    <s v="BD-11320"/>
    <s v="Bill Donatelli"/>
    <x v="0"/>
    <s v="United States"/>
    <s v="Providence"/>
    <x v="34"/>
    <n v="2908"/>
    <s v="East"/>
    <s v="OFF-BI-10004364"/>
    <x v="1"/>
    <s v="Binders"/>
    <s v="Storex Dura Pro Binders"/>
    <n v="29.700000000000003"/>
    <n v="5"/>
    <n v="0"/>
    <n v="13.365"/>
  </r>
  <r>
    <n v="1441"/>
    <x v="678"/>
    <x v="483"/>
    <d v="2017-04-15T00:00:00"/>
    <s v="Second Class"/>
    <s v="BD-11320"/>
    <s v="Bill Donatelli"/>
    <x v="0"/>
    <s v="United States"/>
    <s v="Providence"/>
    <x v="34"/>
    <n v="2908"/>
    <s v="East"/>
    <s v="OFF-PA-10001712"/>
    <x v="1"/>
    <s v="Paper"/>
    <s v="Xerox 1948"/>
    <n v="39.96"/>
    <n v="4"/>
    <n v="0"/>
    <n v="17.981999999999999"/>
  </r>
  <r>
    <n v="1442"/>
    <x v="679"/>
    <x v="484"/>
    <d v="2017-12-24T00:00:00"/>
    <s v="Second Class"/>
    <s v="MM-17920"/>
    <s v="Michael Moore"/>
    <x v="0"/>
    <s v="United States"/>
    <s v="San Francisco"/>
    <x v="1"/>
    <n v="94110"/>
    <s v="West"/>
    <s v="OFF-BI-10001510"/>
    <x v="1"/>
    <s v="Binders"/>
    <s v="Deluxe Heavy-Duty Vinyl Round Ring Binder"/>
    <n v="36.672000000000004"/>
    <n v="2"/>
    <n v="0.2"/>
    <n v="11.459999999999999"/>
  </r>
  <r>
    <n v="1443"/>
    <x v="680"/>
    <x v="485"/>
    <d v="2017-08-08T00:00:00"/>
    <s v="First Class"/>
    <s v="PW-19030"/>
    <s v="Pauline Webber"/>
    <x v="1"/>
    <s v="United States"/>
    <s v="Richmond"/>
    <x v="0"/>
    <n v="40475"/>
    <s v="South"/>
    <s v="OFF-PA-10002713"/>
    <x v="1"/>
    <s v="Paper"/>
    <s v="Adams Phone Message Book, 200 Message Capacity, 8 1/16” x 11”"/>
    <n v="13.76"/>
    <n v="2"/>
    <n v="0"/>
    <n v="6.3295999999999992"/>
  </r>
  <r>
    <n v="1444"/>
    <x v="681"/>
    <x v="486"/>
    <d v="2015-10-06T00:00:00"/>
    <s v="Standard Class"/>
    <s v="SC-20440"/>
    <s v="Shaun Chance"/>
    <x v="1"/>
    <s v="United States"/>
    <s v="Aurora"/>
    <x v="22"/>
    <n v="80013"/>
    <s v="West"/>
    <s v="OFF-ST-10002974"/>
    <x v="1"/>
    <s v="Storage"/>
    <s v="Trav-L-File Heavy-Duty Shuttle II, Black"/>
    <n v="139.42400000000001"/>
    <n v="4"/>
    <n v="0.2"/>
    <n v="17.42799999999999"/>
  </r>
  <r>
    <n v="1445"/>
    <x v="682"/>
    <x v="454"/>
    <d v="2016-05-28T00:00:00"/>
    <s v="Standard Class"/>
    <s v="KL-16645"/>
    <s v="Ken Lonsdale"/>
    <x v="0"/>
    <s v="United States"/>
    <s v="Chicago"/>
    <x v="10"/>
    <n v="60623"/>
    <s v="Central"/>
    <s v="TEC-PH-10004165"/>
    <x v="2"/>
    <s v="Phones"/>
    <s v="Mitel MiVoice 5330e IP Phone"/>
    <n v="1979.9280000000001"/>
    <n v="9"/>
    <n v="0.2"/>
    <n v="148.49459999999993"/>
  </r>
  <r>
    <n v="1446"/>
    <x v="683"/>
    <x v="487"/>
    <d v="2017-06-16T00:00:00"/>
    <s v="First Class"/>
    <s v="SD-20485"/>
    <s v="Shirley Daniels"/>
    <x v="2"/>
    <s v="United States"/>
    <s v="Chicago"/>
    <x v="10"/>
    <n v="60653"/>
    <s v="Central"/>
    <s v="OFF-ST-10004804"/>
    <x v="1"/>
    <s v="Storage"/>
    <s v="Belkin 19&quot; Vented Equipment Shelf, Black"/>
    <n v="164.73599999999999"/>
    <n v="4"/>
    <n v="0.2"/>
    <n v="-39.124799999999993"/>
  </r>
  <r>
    <n v="1447"/>
    <x v="683"/>
    <x v="487"/>
    <d v="2017-06-16T00:00:00"/>
    <s v="First Class"/>
    <s v="SD-20485"/>
    <s v="Shirley Daniels"/>
    <x v="2"/>
    <s v="United States"/>
    <s v="Chicago"/>
    <x v="10"/>
    <n v="60653"/>
    <s v="Central"/>
    <s v="FUR-CH-10004289"/>
    <x v="0"/>
    <s v="Chairs"/>
    <s v="Global Super Steno Chair"/>
    <n v="470.30199999999996"/>
    <n v="7"/>
    <n v="0.3"/>
    <n v="-87.341800000000035"/>
  </r>
  <r>
    <n v="1448"/>
    <x v="683"/>
    <x v="487"/>
    <d v="2017-06-16T00:00:00"/>
    <s v="First Class"/>
    <s v="SD-20485"/>
    <s v="Shirley Daniels"/>
    <x v="2"/>
    <s v="United States"/>
    <s v="Chicago"/>
    <x v="10"/>
    <n v="60653"/>
    <s v="Central"/>
    <s v="TEC-PH-10002564"/>
    <x v="2"/>
    <s v="Phones"/>
    <s v="OtterBox Defender Series Case - Samsung Galaxy S4"/>
    <n v="47.984000000000002"/>
    <n v="2"/>
    <n v="0.2"/>
    <n v="5.9979999999999922"/>
  </r>
  <r>
    <n v="1449"/>
    <x v="684"/>
    <x v="488"/>
    <d v="2014-04-24T00:00:00"/>
    <s v="First Class"/>
    <s v="TS-21160"/>
    <s v="Theresa Swint"/>
    <x v="1"/>
    <s v="United States"/>
    <s v="Philadelphia"/>
    <x v="9"/>
    <n v="19134"/>
    <s v="East"/>
    <s v="OFF-BI-10004876"/>
    <x v="1"/>
    <s v="Binders"/>
    <s v="Wilson Jones Suede Grain Vinyl Binders"/>
    <n v="2.5020000000000002"/>
    <n v="3"/>
    <n v="0.7"/>
    <n v="-1.7513999999999994"/>
  </r>
  <r>
    <n v="1450"/>
    <x v="685"/>
    <x v="489"/>
    <d v="2015-05-07T00:00:00"/>
    <s v="Standard Class"/>
    <s v="JB-15400"/>
    <s v="Jennifer Braxton"/>
    <x v="1"/>
    <s v="United States"/>
    <s v="Los Angeles"/>
    <x v="1"/>
    <n v="90008"/>
    <s v="West"/>
    <s v="TEC-PH-10004348"/>
    <x v="2"/>
    <s v="Phones"/>
    <s v="OtterBox Defender Series Case - iPhone 5c"/>
    <n v="88.751999999999995"/>
    <n v="3"/>
    <n v="0.2"/>
    <n v="11.093999999999998"/>
  </r>
  <r>
    <n v="1451"/>
    <x v="686"/>
    <x v="490"/>
    <d v="2015-07-20T00:00:00"/>
    <s v="First Class"/>
    <s v="TS-21085"/>
    <s v="Thais Sissman"/>
    <x v="0"/>
    <s v="United States"/>
    <s v="Phoenix"/>
    <x v="16"/>
    <n v="85023"/>
    <s v="West"/>
    <s v="OFF-BI-10004352"/>
    <x v="1"/>
    <s v="Binders"/>
    <s v="Wilson Jones DublLock D-Ring Binders"/>
    <n v="2.0250000000000004"/>
    <n v="1"/>
    <n v="0.7"/>
    <n v="-1.3499999999999996"/>
  </r>
  <r>
    <n v="1452"/>
    <x v="687"/>
    <x v="491"/>
    <d v="2016-11-29T00:00:00"/>
    <s v="First Class"/>
    <s v="MC-17425"/>
    <s v="Mark Cousins"/>
    <x v="1"/>
    <s v="United States"/>
    <s v="Mobile"/>
    <x v="19"/>
    <n v="36608"/>
    <s v="South"/>
    <s v="OFF-PA-10001685"/>
    <x v="1"/>
    <s v="Paper"/>
    <s v="Easy-staple paper"/>
    <n v="70.98"/>
    <n v="7"/>
    <n v="0"/>
    <n v="34.780200000000001"/>
  </r>
  <r>
    <n v="1453"/>
    <x v="687"/>
    <x v="491"/>
    <d v="2016-11-29T00:00:00"/>
    <s v="First Class"/>
    <s v="MC-17425"/>
    <s v="Mark Cousins"/>
    <x v="1"/>
    <s v="United States"/>
    <s v="Mobile"/>
    <x v="19"/>
    <n v="36608"/>
    <s v="South"/>
    <s v="OFF-BI-10000666"/>
    <x v="1"/>
    <s v="Binders"/>
    <s v="Surelock Post Binders"/>
    <n v="91.679999999999993"/>
    <n v="3"/>
    <n v="0"/>
    <n v="45.839999999999996"/>
  </r>
  <r>
    <n v="1454"/>
    <x v="687"/>
    <x v="491"/>
    <d v="2016-11-29T00:00:00"/>
    <s v="First Class"/>
    <s v="MC-17425"/>
    <s v="Mark Cousins"/>
    <x v="1"/>
    <s v="United States"/>
    <s v="Mobile"/>
    <x v="19"/>
    <n v="36608"/>
    <s v="South"/>
    <s v="OFF-BI-10004352"/>
    <x v="1"/>
    <s v="Binders"/>
    <s v="Wilson Jones DublLock D-Ring Binders"/>
    <n v="33.75"/>
    <n v="5"/>
    <n v="0"/>
    <n v="16.875"/>
  </r>
  <r>
    <n v="1455"/>
    <x v="687"/>
    <x v="491"/>
    <d v="2016-11-29T00:00:00"/>
    <s v="First Class"/>
    <s v="MC-17425"/>
    <s v="Mark Cousins"/>
    <x v="1"/>
    <s v="United States"/>
    <s v="Mobile"/>
    <x v="19"/>
    <n v="36608"/>
    <s v="South"/>
    <s v="TEC-MA-10000010"/>
    <x v="2"/>
    <s v="Machines"/>
    <s v="Hewlett-Packard Deskjet 3050a All-in-One Color Inkjet Printer"/>
    <n v="3040"/>
    <n v="8"/>
    <n v="0"/>
    <n v="1459.2"/>
  </r>
  <r>
    <n v="1456"/>
    <x v="688"/>
    <x v="492"/>
    <d v="2017-06-19T00:00:00"/>
    <s v="Standard Class"/>
    <s v="ME-17320"/>
    <s v="Maria Etezadi"/>
    <x v="2"/>
    <s v="United States"/>
    <s v="Columbus"/>
    <x v="32"/>
    <n v="31907"/>
    <s v="South"/>
    <s v="OFF-BI-10000977"/>
    <x v="1"/>
    <s v="Binders"/>
    <s v="Ibico Plastic Spiral Binding Combs"/>
    <n v="91.199999999999989"/>
    <n v="3"/>
    <n v="0"/>
    <n v="41.951999999999998"/>
  </r>
  <r>
    <n v="1457"/>
    <x v="688"/>
    <x v="492"/>
    <d v="2017-06-19T00:00:00"/>
    <s v="Standard Class"/>
    <s v="ME-17320"/>
    <s v="Maria Etezadi"/>
    <x v="2"/>
    <s v="United States"/>
    <s v="Columbus"/>
    <x v="32"/>
    <n v="31907"/>
    <s v="South"/>
    <s v="FUR-TA-10002530"/>
    <x v="0"/>
    <s v="Tables"/>
    <s v="Iceberg OfficeWorks 42&quot; Round Tables"/>
    <n v="452.93999999999994"/>
    <n v="3"/>
    <n v="0"/>
    <n v="67.940999999999974"/>
  </r>
  <r>
    <n v="1458"/>
    <x v="689"/>
    <x v="493"/>
    <d v="2015-08-21T00:00:00"/>
    <s v="Standard Class"/>
    <s v="SC-20440"/>
    <s v="Shaun Chance"/>
    <x v="1"/>
    <s v="United States"/>
    <s v="New Bedford"/>
    <x v="31"/>
    <n v="2740"/>
    <s v="East"/>
    <s v="OFF-BI-10002412"/>
    <x v="1"/>
    <s v="Binders"/>
    <s v="Wilson Jones “Snap” Scratch Pad Binder Tool for Ring Binders"/>
    <n v="52.199999999999996"/>
    <n v="9"/>
    <n v="0"/>
    <n v="23.49"/>
  </r>
  <r>
    <n v="1459"/>
    <x v="690"/>
    <x v="477"/>
    <d v="2016-10-01T00:00:00"/>
    <s v="Standard Class"/>
    <s v="NH-18610"/>
    <s v="Nicole Hansen"/>
    <x v="1"/>
    <s v="United States"/>
    <s v="Irving"/>
    <x v="5"/>
    <n v="75061"/>
    <s v="Central"/>
    <s v="OFF-LA-10001569"/>
    <x v="1"/>
    <s v="Labels"/>
    <s v="Avery 499"/>
    <n v="15.936000000000002"/>
    <n v="4"/>
    <n v="0.2"/>
    <n v="5.1791999999999998"/>
  </r>
  <r>
    <n v="1460"/>
    <x v="691"/>
    <x v="417"/>
    <d v="2014-05-04T00:00:00"/>
    <s v="Same Day"/>
    <s v="AA-10480"/>
    <s v="Andrew Allen"/>
    <x v="0"/>
    <s v="United States"/>
    <s v="Middletown"/>
    <x v="29"/>
    <n v="6457"/>
    <s v="East"/>
    <s v="FUR-FU-10001473"/>
    <x v="0"/>
    <s v="Furnishings"/>
    <s v="DAX Wood Document Frame"/>
    <n v="27.46"/>
    <n v="2"/>
    <n v="0"/>
    <n v="9.8856000000000002"/>
  </r>
  <r>
    <n v="1461"/>
    <x v="692"/>
    <x v="494"/>
    <d v="2015-12-08T00:00:00"/>
    <s v="Standard Class"/>
    <s v="LC-17140"/>
    <s v="Logan Currie"/>
    <x v="0"/>
    <s v="United States"/>
    <s v="Seattle"/>
    <x v="4"/>
    <n v="98103"/>
    <s v="West"/>
    <s v="OFF-BI-10001765"/>
    <x v="1"/>
    <s v="Binders"/>
    <s v="Wilson Jones Heavy-Duty Casebound Ring Binders with Metal Hinges"/>
    <n v="55.424000000000007"/>
    <n v="2"/>
    <n v="0.2"/>
    <n v="19.398399999999995"/>
  </r>
  <r>
    <n v="1462"/>
    <x v="693"/>
    <x v="21"/>
    <d v="2016-03-15T00:00:00"/>
    <s v="Standard Class"/>
    <s v="MB-18085"/>
    <s v="Mick Brown"/>
    <x v="0"/>
    <s v="United States"/>
    <s v="Vineland"/>
    <x v="30"/>
    <n v="8360"/>
    <s v="East"/>
    <s v="FUR-TA-10001095"/>
    <x v="0"/>
    <s v="Tables"/>
    <s v="Chromcraft Round Conference Tables"/>
    <n v="244.00599999999997"/>
    <n v="2"/>
    <n v="0.3"/>
    <n v="-31.372200000000007"/>
  </r>
  <r>
    <n v="1463"/>
    <x v="694"/>
    <x v="370"/>
    <d v="2016-08-28T00:00:00"/>
    <s v="First Class"/>
    <s v="LC-16930"/>
    <s v="Linda Cazamias"/>
    <x v="1"/>
    <s v="United States"/>
    <s v="Pasadena"/>
    <x v="5"/>
    <n v="77506"/>
    <s v="Central"/>
    <s v="TEC-AC-10004571"/>
    <x v="2"/>
    <s v="Accessories"/>
    <s v="Logitech G700s Rechargeable Gaming Mouse"/>
    <n v="159.98400000000001"/>
    <n v="2"/>
    <n v="0.2"/>
    <n v="43.995600000000003"/>
  </r>
  <r>
    <n v="1464"/>
    <x v="694"/>
    <x v="370"/>
    <d v="2016-08-28T00:00:00"/>
    <s v="First Class"/>
    <s v="LC-16930"/>
    <s v="Linda Cazamias"/>
    <x v="1"/>
    <s v="United States"/>
    <s v="Pasadena"/>
    <x v="5"/>
    <n v="77506"/>
    <s v="Central"/>
    <s v="FUR-CH-10002126"/>
    <x v="0"/>
    <s v="Chairs"/>
    <s v="Hon Deluxe Fabric Upholstered Stacking Chairs"/>
    <n v="1024.7159999999999"/>
    <n v="6"/>
    <n v="0.3"/>
    <n v="-29.277599999999893"/>
  </r>
  <r>
    <n v="1465"/>
    <x v="695"/>
    <x v="186"/>
    <d v="2016-12-19T00:00:00"/>
    <s v="First Class"/>
    <s v="KD-16495"/>
    <s v="Keith Dawkins"/>
    <x v="1"/>
    <s v="United States"/>
    <s v="New York City"/>
    <x v="15"/>
    <n v="10009"/>
    <s v="East"/>
    <s v="OFF-FA-10001754"/>
    <x v="1"/>
    <s v="Fasteners"/>
    <s v="Stockwell Gold Paper Clips"/>
    <n v="3.68"/>
    <n v="2"/>
    <n v="0"/>
    <n v="1.8032000000000001"/>
  </r>
  <r>
    <n v="1466"/>
    <x v="696"/>
    <x v="233"/>
    <d v="2014-08-14T00:00:00"/>
    <s v="Standard Class"/>
    <s v="MB-17305"/>
    <s v="Maria Bertelson"/>
    <x v="0"/>
    <s v="United States"/>
    <s v="Glendale"/>
    <x v="16"/>
    <n v="85301"/>
    <s v="West"/>
    <s v="FUR-FU-10001602"/>
    <x v="0"/>
    <s v="Furnishings"/>
    <s v="Eldon Delta Triangular Chair Mat, 52&quot; x 58&quot;, Clear"/>
    <n v="121.376"/>
    <n v="4"/>
    <n v="0.2"/>
    <n v="-3.0344000000000122"/>
  </r>
  <r>
    <n v="1467"/>
    <x v="696"/>
    <x v="233"/>
    <d v="2014-08-14T00:00:00"/>
    <s v="Standard Class"/>
    <s v="MB-17305"/>
    <s v="Maria Bertelson"/>
    <x v="0"/>
    <s v="United States"/>
    <s v="Glendale"/>
    <x v="16"/>
    <n v="85301"/>
    <s v="West"/>
    <s v="TEC-AC-10001767"/>
    <x v="2"/>
    <s v="Accessories"/>
    <s v="SanDisk Ultra 64 GB MicroSDHC Class 10 Memory Card"/>
    <n v="95.976000000000013"/>
    <n v="3"/>
    <n v="0.2"/>
    <n v="-10.797300000000011"/>
  </r>
  <r>
    <n v="1468"/>
    <x v="697"/>
    <x v="495"/>
    <d v="2015-05-16T00:00:00"/>
    <s v="Same Day"/>
    <s v="TH-21550"/>
    <s v="Tracy Hopkins"/>
    <x v="2"/>
    <s v="United States"/>
    <s v="Jacksonville"/>
    <x v="2"/>
    <n v="32216"/>
    <s v="South"/>
    <s v="TEC-AC-10002402"/>
    <x v="2"/>
    <s v="Accessories"/>
    <s v="Razer Kraken PRO Over Ear PC and Music Headset"/>
    <n v="255.96799999999999"/>
    <n v="4"/>
    <n v="0.2"/>
    <n v="31.995999999999974"/>
  </r>
  <r>
    <n v="1469"/>
    <x v="698"/>
    <x v="34"/>
    <d v="2017-12-13T00:00:00"/>
    <s v="Standard Class"/>
    <s v="DK-12835"/>
    <s v="Damala Kotsonis"/>
    <x v="1"/>
    <s v="United States"/>
    <s v="Detroit"/>
    <x v="12"/>
    <n v="48234"/>
    <s v="Central"/>
    <s v="FUR-CH-10000847"/>
    <x v="0"/>
    <s v="Chairs"/>
    <s v="Global Executive Mid-Back Manager's Chair"/>
    <n v="872.94"/>
    <n v="3"/>
    <n v="0"/>
    <n v="226.96439999999998"/>
  </r>
  <r>
    <n v="1470"/>
    <x v="698"/>
    <x v="34"/>
    <d v="2017-12-13T00:00:00"/>
    <s v="Standard Class"/>
    <s v="DK-12835"/>
    <s v="Damala Kotsonis"/>
    <x v="1"/>
    <s v="United States"/>
    <s v="Detroit"/>
    <x v="12"/>
    <n v="48234"/>
    <s v="Central"/>
    <s v="OFF-BI-10003982"/>
    <x v="1"/>
    <s v="Binders"/>
    <s v="Wilson Jones Century Plastic Molded Ring Binders"/>
    <n v="41.54"/>
    <n v="2"/>
    <n v="0"/>
    <n v="19.523799999999998"/>
  </r>
  <r>
    <n v="1471"/>
    <x v="698"/>
    <x v="34"/>
    <d v="2017-12-13T00:00:00"/>
    <s v="Standard Class"/>
    <s v="DK-12835"/>
    <s v="Damala Kotsonis"/>
    <x v="1"/>
    <s v="United States"/>
    <s v="Detroit"/>
    <x v="12"/>
    <n v="48234"/>
    <s v="Central"/>
    <s v="OFF-PA-10001293"/>
    <x v="1"/>
    <s v="Paper"/>
    <s v="Xerox 1946"/>
    <n v="12.96"/>
    <n v="2"/>
    <n v="0"/>
    <n v="6.2208000000000006"/>
  </r>
  <r>
    <n v="1472"/>
    <x v="699"/>
    <x v="496"/>
    <d v="2015-09-27T00:00:00"/>
    <s v="Second Class"/>
    <s v="ON-18715"/>
    <s v="Odella Nelson"/>
    <x v="1"/>
    <s v="United States"/>
    <s v="Philadelphia"/>
    <x v="9"/>
    <n v="19120"/>
    <s v="East"/>
    <s v="OFF-AR-10000634"/>
    <x v="1"/>
    <s v="Art"/>
    <s v="Newell 320"/>
    <n v="6.8480000000000008"/>
    <n v="2"/>
    <n v="0.2"/>
    <n v="0.59920000000000018"/>
  </r>
  <r>
    <n v="1473"/>
    <x v="700"/>
    <x v="497"/>
    <d v="2017-07-15T00:00:00"/>
    <s v="Standard Class"/>
    <s v="KN-16390"/>
    <s v="Katherine Nockton"/>
    <x v="1"/>
    <s v="United States"/>
    <s v="Los Angeles"/>
    <x v="1"/>
    <n v="90004"/>
    <s v="West"/>
    <s v="OFF-LA-10004272"/>
    <x v="1"/>
    <s v="Labels"/>
    <s v="Avery 482"/>
    <n v="8.67"/>
    <n v="3"/>
    <n v="0"/>
    <n v="4.0749000000000004"/>
  </r>
  <r>
    <n v="1474"/>
    <x v="701"/>
    <x v="494"/>
    <d v="2015-12-02T00:00:00"/>
    <s v="Same Day"/>
    <s v="NM-18520"/>
    <s v="Neoma Murray"/>
    <x v="0"/>
    <s v="United States"/>
    <s v="Houston"/>
    <x v="5"/>
    <n v="77036"/>
    <s v="Central"/>
    <s v="FUR-FU-10004270"/>
    <x v="0"/>
    <s v="Furnishings"/>
    <s v="Eldon Image Series Desk Accessories, Burgundy"/>
    <n v="6.6879999999999997"/>
    <n v="4"/>
    <n v="0.6"/>
    <n v="-4.0127999999999986"/>
  </r>
  <r>
    <n v="1475"/>
    <x v="702"/>
    <x v="258"/>
    <d v="2016-11-25T00:00:00"/>
    <s v="Standard Class"/>
    <s v="NP-18685"/>
    <s v="Nora Pelletier"/>
    <x v="2"/>
    <s v="United States"/>
    <s v="Niagara Falls"/>
    <x v="15"/>
    <n v="14304"/>
    <s v="East"/>
    <s v="OFF-AR-10003770"/>
    <x v="1"/>
    <s v="Art"/>
    <s v="Newell 340"/>
    <n v="17.28"/>
    <n v="6"/>
    <n v="0"/>
    <n v="5.0111999999999997"/>
  </r>
  <r>
    <n v="1476"/>
    <x v="702"/>
    <x v="258"/>
    <d v="2016-11-25T00:00:00"/>
    <s v="Standard Class"/>
    <s v="NP-18685"/>
    <s v="Nora Pelletier"/>
    <x v="2"/>
    <s v="United States"/>
    <s v="Niagara Falls"/>
    <x v="15"/>
    <n v="14304"/>
    <s v="East"/>
    <s v="OFF-BI-10000320"/>
    <x v="1"/>
    <s v="Binders"/>
    <s v="GBC Plastic Binding Combs"/>
    <n v="17.712"/>
    <n v="3"/>
    <n v="0.2"/>
    <n v="6.4206000000000012"/>
  </r>
  <r>
    <n v="1477"/>
    <x v="703"/>
    <x v="498"/>
    <d v="2017-03-24T00:00:00"/>
    <s v="Standard Class"/>
    <s v="CG-12040"/>
    <s v="Catherine Glotzbach"/>
    <x v="2"/>
    <s v="United States"/>
    <s v="New York City"/>
    <x v="15"/>
    <n v="10024"/>
    <s v="East"/>
    <s v="OFF-LA-10003121"/>
    <x v="1"/>
    <s v="Labels"/>
    <s v="Avery 506"/>
    <n v="28.91"/>
    <n v="7"/>
    <n v="0"/>
    <n v="13.2986"/>
  </r>
  <r>
    <n v="1478"/>
    <x v="704"/>
    <x v="373"/>
    <d v="2016-11-17T00:00:00"/>
    <s v="Standard Class"/>
    <s v="CS-12505"/>
    <s v="Cindy Stewart"/>
    <x v="0"/>
    <s v="United States"/>
    <s v="Thomasville"/>
    <x v="3"/>
    <n v="27360"/>
    <s v="South"/>
    <s v="OFF-SU-10000381"/>
    <x v="1"/>
    <s v="Supplies"/>
    <s v="Acme Forged Steel Scissors with Black Enamel Handles"/>
    <n v="52.136000000000003"/>
    <n v="7"/>
    <n v="0.2"/>
    <n v="5.865299999999996"/>
  </r>
  <r>
    <n v="1479"/>
    <x v="705"/>
    <x v="123"/>
    <d v="2017-11-20T00:00:00"/>
    <s v="First Class"/>
    <s v="KD-16345"/>
    <s v="Katherine Ducich"/>
    <x v="0"/>
    <s v="United States"/>
    <s v="Westminster"/>
    <x v="1"/>
    <n v="92683"/>
    <s v="West"/>
    <s v="TEC-PH-10000376"/>
    <x v="2"/>
    <s v="Phones"/>
    <s v="Square Credit Card Reader"/>
    <n v="31.968000000000004"/>
    <n v="4"/>
    <n v="0.2"/>
    <n v="2.3976000000000006"/>
  </r>
  <r>
    <n v="1480"/>
    <x v="706"/>
    <x v="499"/>
    <d v="2016-12-08T00:00:00"/>
    <s v="Standard Class"/>
    <s v="MK-18160"/>
    <s v="Mike Kennedy"/>
    <x v="0"/>
    <s v="United States"/>
    <s v="San Francisco"/>
    <x v="1"/>
    <n v="94122"/>
    <s v="West"/>
    <s v="OFF-PA-10002262"/>
    <x v="1"/>
    <s v="Paper"/>
    <s v="Xerox 192"/>
    <n v="25.92"/>
    <n v="4"/>
    <n v="0"/>
    <n v="12.441600000000001"/>
  </r>
  <r>
    <n v="1481"/>
    <x v="706"/>
    <x v="499"/>
    <d v="2016-12-08T00:00:00"/>
    <s v="Standard Class"/>
    <s v="MK-18160"/>
    <s v="Mike Kennedy"/>
    <x v="0"/>
    <s v="United States"/>
    <s v="San Francisco"/>
    <x v="1"/>
    <n v="94122"/>
    <s v="West"/>
    <s v="OFF-PA-10002464"/>
    <x v="1"/>
    <s v="Paper"/>
    <s v="HP Office Recycled Paper (20Lb. and 87 Bright)"/>
    <n v="40.46"/>
    <n v="7"/>
    <n v="0"/>
    <n v="19.825400000000002"/>
  </r>
  <r>
    <n v="1482"/>
    <x v="706"/>
    <x v="499"/>
    <d v="2016-12-08T00:00:00"/>
    <s v="Standard Class"/>
    <s v="MK-18160"/>
    <s v="Mike Kennedy"/>
    <x v="0"/>
    <s v="United States"/>
    <s v="San Francisco"/>
    <x v="1"/>
    <n v="94122"/>
    <s v="West"/>
    <s v="OFF-ST-10002214"/>
    <x v="1"/>
    <s v="Storage"/>
    <s v="X-Rack File for Hanging Folders"/>
    <n v="33.869999999999997"/>
    <n v="3"/>
    <n v="0"/>
    <n v="8.8061999999999987"/>
  </r>
  <r>
    <n v="1483"/>
    <x v="707"/>
    <x v="326"/>
    <d v="2017-08-28T00:00:00"/>
    <s v="Second Class"/>
    <s v="DW-13540"/>
    <s v="Don Weiss"/>
    <x v="0"/>
    <s v="United States"/>
    <s v="Jackson"/>
    <x v="18"/>
    <n v="38301"/>
    <s v="South"/>
    <s v="OFF-AR-10003560"/>
    <x v="1"/>
    <s v="Art"/>
    <s v="Zebra Zazzle Fluorescent Highlighters"/>
    <n v="9.7280000000000015"/>
    <n v="2"/>
    <n v="0.2"/>
    <n v="1.702399999999999"/>
  </r>
  <r>
    <n v="1484"/>
    <x v="707"/>
    <x v="326"/>
    <d v="2017-08-28T00:00:00"/>
    <s v="Second Class"/>
    <s v="DW-13540"/>
    <s v="Don Weiss"/>
    <x v="0"/>
    <s v="United States"/>
    <s v="Jackson"/>
    <x v="18"/>
    <n v="38301"/>
    <s v="South"/>
    <s v="OFF-PA-10000130"/>
    <x v="1"/>
    <s v="Paper"/>
    <s v="Xerox 199"/>
    <n v="3.4240000000000004"/>
    <n v="1"/>
    <n v="0.2"/>
    <n v="1.0699999999999996"/>
  </r>
  <r>
    <n v="1485"/>
    <x v="708"/>
    <x v="500"/>
    <d v="2016-10-18T00:00:00"/>
    <s v="Standard Class"/>
    <s v="CP-12340"/>
    <s v="Christine Phan"/>
    <x v="1"/>
    <s v="United States"/>
    <s v="Seattle"/>
    <x v="4"/>
    <n v="98115"/>
    <s v="West"/>
    <s v="TEC-AC-10000865"/>
    <x v="2"/>
    <s v="Accessories"/>
    <s v="WD My Passport Ultra 500GB Portable External Hard Drive"/>
    <n v="177"/>
    <n v="3"/>
    <n v="0"/>
    <n v="30.089999999999982"/>
  </r>
  <r>
    <n v="1486"/>
    <x v="709"/>
    <x v="501"/>
    <d v="2014-12-03T00:00:00"/>
    <s v="Standard Class"/>
    <s v="MS-17770"/>
    <s v="Maxwell Schwartz"/>
    <x v="0"/>
    <s v="United States"/>
    <s v="New York City"/>
    <x v="15"/>
    <n v="10035"/>
    <s v="East"/>
    <s v="OFF-FA-10003021"/>
    <x v="1"/>
    <s v="Fasteners"/>
    <s v="Staples"/>
    <n v="3.76"/>
    <n v="2"/>
    <n v="0"/>
    <n v="1.3159999999999998"/>
  </r>
  <r>
    <n v="1487"/>
    <x v="710"/>
    <x v="502"/>
    <d v="2015-11-07T00:00:00"/>
    <s v="Standard Class"/>
    <s v="CM-12655"/>
    <s v="Corinna Mitchell"/>
    <x v="2"/>
    <s v="United States"/>
    <s v="Los Angeles"/>
    <x v="1"/>
    <n v="90008"/>
    <s v="West"/>
    <s v="TEC-PH-10003580"/>
    <x v="2"/>
    <s v="Phones"/>
    <s v="Cisco IP Phone 7961G-GE VoIP phone"/>
    <n v="1212.848"/>
    <n v="7"/>
    <n v="0.2"/>
    <n v="106.12420000000014"/>
  </r>
  <r>
    <n v="1488"/>
    <x v="710"/>
    <x v="502"/>
    <d v="2015-11-07T00:00:00"/>
    <s v="Standard Class"/>
    <s v="CM-12655"/>
    <s v="Corinna Mitchell"/>
    <x v="2"/>
    <s v="United States"/>
    <s v="Los Angeles"/>
    <x v="1"/>
    <n v="90008"/>
    <s v="West"/>
    <s v="TEC-AC-10001109"/>
    <x v="2"/>
    <s v="Accessories"/>
    <s v="Logitech Trackman Marble Mouse"/>
    <n v="89.97"/>
    <n v="3"/>
    <n v="0"/>
    <n v="37.787400000000005"/>
  </r>
  <r>
    <n v="1489"/>
    <x v="710"/>
    <x v="502"/>
    <d v="2015-11-07T00:00:00"/>
    <s v="Standard Class"/>
    <s v="CM-12655"/>
    <s v="Corinna Mitchell"/>
    <x v="2"/>
    <s v="United States"/>
    <s v="Los Angeles"/>
    <x v="1"/>
    <n v="90008"/>
    <s v="West"/>
    <s v="FUR-FU-10003347"/>
    <x v="0"/>
    <s v="Furnishings"/>
    <s v="Coloredge Poster Frame"/>
    <n v="42.599999999999994"/>
    <n v="3"/>
    <n v="0"/>
    <n v="16.614000000000001"/>
  </r>
  <r>
    <n v="1490"/>
    <x v="711"/>
    <x v="503"/>
    <d v="2014-12-06T00:00:00"/>
    <s v="Standard Class"/>
    <s v="Co-12640"/>
    <s v="Corey-Lock"/>
    <x v="0"/>
    <s v="United States"/>
    <s v="Philadelphia"/>
    <x v="9"/>
    <n v="19143"/>
    <s v="East"/>
    <s v="OFF-LA-10000452"/>
    <x v="1"/>
    <s v="Labels"/>
    <s v="Avery 488"/>
    <n v="5.04"/>
    <n v="2"/>
    <n v="0.2"/>
    <n v="1.764"/>
  </r>
  <r>
    <n v="1491"/>
    <x v="712"/>
    <x v="504"/>
    <d v="2017-05-05T00:00:00"/>
    <s v="Second Class"/>
    <s v="DL-13495"/>
    <s v="Dionis Lloyd"/>
    <x v="1"/>
    <s v="United States"/>
    <s v="New York City"/>
    <x v="15"/>
    <n v="10024"/>
    <s v="East"/>
    <s v="OFF-EN-10002986"/>
    <x v="1"/>
    <s v="Envelopes"/>
    <s v="#10-4 1/8&quot; x 9 1/2&quot; Premium Diagonal Seam Envelopes"/>
    <n v="62.96"/>
    <n v="4"/>
    <n v="0"/>
    <n v="28.332000000000001"/>
  </r>
  <r>
    <n v="1492"/>
    <x v="713"/>
    <x v="221"/>
    <d v="2017-11-28T00:00:00"/>
    <s v="Standard Class"/>
    <s v="TS-21370"/>
    <s v="Todd Sumrall"/>
    <x v="1"/>
    <s v="United States"/>
    <s v="New York City"/>
    <x v="15"/>
    <n v="10035"/>
    <s v="East"/>
    <s v="OFF-PA-10001838"/>
    <x v="1"/>
    <s v="Paper"/>
    <s v="Adams Telephone Message Book W/Dividers/Space For Phone Numbers, 5 1/4&quot;X8 1/2&quot;, 300/Messages"/>
    <n v="5.88"/>
    <n v="1"/>
    <n v="0"/>
    <n v="2.8811999999999998"/>
  </r>
  <r>
    <n v="1493"/>
    <x v="713"/>
    <x v="221"/>
    <d v="2017-11-28T00:00:00"/>
    <s v="Standard Class"/>
    <s v="TS-21370"/>
    <s v="Todd Sumrall"/>
    <x v="1"/>
    <s v="United States"/>
    <s v="New York City"/>
    <x v="15"/>
    <n v="10035"/>
    <s v="East"/>
    <s v="FUR-CH-10000785"/>
    <x v="0"/>
    <s v="Chairs"/>
    <s v="Global Ergonomic Managers Chair"/>
    <n v="977.29200000000003"/>
    <n v="6"/>
    <n v="0.1"/>
    <n v="173.74080000000001"/>
  </r>
  <r>
    <n v="1494"/>
    <x v="714"/>
    <x v="505"/>
    <d v="2017-11-03T00:00:00"/>
    <s v="Standard Class"/>
    <s v="JW-15220"/>
    <s v="Jane Waco"/>
    <x v="1"/>
    <s v="United States"/>
    <s v="Vancouver"/>
    <x v="4"/>
    <n v="98661"/>
    <s v="West"/>
    <s v="FUR-FU-10002885"/>
    <x v="0"/>
    <s v="Furnishings"/>
    <s v="Magna Visual Magnetic Picture Hangers"/>
    <n v="9.64"/>
    <n v="2"/>
    <n v="0"/>
    <n v="3.6632000000000007"/>
  </r>
  <r>
    <n v="1495"/>
    <x v="715"/>
    <x v="506"/>
    <d v="2014-12-19T00:00:00"/>
    <s v="Second Class"/>
    <s v="RF-19840"/>
    <s v="Roy Französisch"/>
    <x v="0"/>
    <s v="United States"/>
    <s v="Columbus"/>
    <x v="32"/>
    <n v="31907"/>
    <s v="South"/>
    <s v="OFF-AR-10002952"/>
    <x v="1"/>
    <s v="Art"/>
    <s v="Stanley Contemporary Battery Pencil Sharpeners"/>
    <n v="40.049999999999997"/>
    <n v="3"/>
    <n v="0"/>
    <n v="11.213999999999999"/>
  </r>
  <r>
    <n v="1496"/>
    <x v="716"/>
    <x v="507"/>
    <d v="2017-09-08T00:00:00"/>
    <s v="Standard Class"/>
    <s v="JD-15790"/>
    <s v="John Dryer"/>
    <x v="0"/>
    <s v="United States"/>
    <s v="Coppell"/>
    <x v="5"/>
    <n v="75019"/>
    <s v="Central"/>
    <s v="OFF-AR-10003759"/>
    <x v="1"/>
    <s v="Art"/>
    <s v="Crayola Anti Dust Chalk, 12/Pack"/>
    <n v="10.192000000000002"/>
    <n v="7"/>
    <n v="0.2"/>
    <n v="3.1849999999999992"/>
  </r>
  <r>
    <n v="1497"/>
    <x v="716"/>
    <x v="507"/>
    <d v="2017-09-08T00:00:00"/>
    <s v="Standard Class"/>
    <s v="JD-15790"/>
    <s v="John Dryer"/>
    <x v="0"/>
    <s v="United States"/>
    <s v="Coppell"/>
    <x v="5"/>
    <n v="75019"/>
    <s v="Central"/>
    <s v="OFF-ST-10004950"/>
    <x v="1"/>
    <s v="Storage"/>
    <s v="Acco Perma 3000 Stacking Storage Drawers"/>
    <n v="16.784000000000002"/>
    <n v="1"/>
    <n v="0.2"/>
    <n v="-0.20980000000000043"/>
  </r>
  <r>
    <n v="1498"/>
    <x v="716"/>
    <x v="507"/>
    <d v="2017-09-08T00:00:00"/>
    <s v="Standard Class"/>
    <s v="JD-15790"/>
    <s v="John Dryer"/>
    <x v="0"/>
    <s v="United States"/>
    <s v="Coppell"/>
    <x v="5"/>
    <n v="75019"/>
    <s v="Central"/>
    <s v="OFF-AR-10001940"/>
    <x v="1"/>
    <s v="Art"/>
    <s v="Sanford Colorific Eraseable Coloring Pencils, 12 Count"/>
    <n v="13.120000000000001"/>
    <n v="5"/>
    <n v="0.2"/>
    <n v="3.7720000000000002"/>
  </r>
  <r>
    <n v="1499"/>
    <x v="717"/>
    <x v="508"/>
    <d v="2016-10-20T00:00:00"/>
    <s v="First Class"/>
    <s v="NK-18490"/>
    <s v="Neil Knudson"/>
    <x v="2"/>
    <s v="United States"/>
    <s v="San Francisco"/>
    <x v="1"/>
    <n v="94122"/>
    <s v="West"/>
    <s v="OFF-BI-10003981"/>
    <x v="1"/>
    <s v="Binders"/>
    <s v="Avery Durable Plastic 1&quot; Binders"/>
    <n v="18.16"/>
    <n v="5"/>
    <n v="0.2"/>
    <n v="6.5830000000000011"/>
  </r>
  <r>
    <n v="1500"/>
    <x v="718"/>
    <x v="105"/>
    <d v="2017-11-18T00:00:00"/>
    <s v="Standard Class"/>
    <s v="NG-18430"/>
    <s v="Nathan Gelder"/>
    <x v="0"/>
    <s v="United States"/>
    <s v="Austin"/>
    <x v="5"/>
    <n v="78745"/>
    <s v="Central"/>
    <s v="OFF-PA-10002749"/>
    <x v="1"/>
    <s v="Paper"/>
    <s v="Wirebound Message Books, 5-1/2 x 4 Forms, 2 or 4 Forms per Page"/>
    <n v="16.056000000000001"/>
    <n v="3"/>
    <n v="0.2"/>
    <n v="5.8203000000000005"/>
  </r>
  <r>
    <n v="1501"/>
    <x v="718"/>
    <x v="105"/>
    <d v="2017-11-18T00:00:00"/>
    <s v="Standard Class"/>
    <s v="NG-18430"/>
    <s v="Nathan Gelder"/>
    <x v="0"/>
    <s v="United States"/>
    <s v="Austin"/>
    <x v="5"/>
    <n v="78745"/>
    <s v="Central"/>
    <s v="OFF-PA-10003823"/>
    <x v="1"/>
    <s v="Paper"/>
    <s v="Xerox 197"/>
    <n v="223.05600000000001"/>
    <n v="9"/>
    <n v="0.2"/>
    <n v="69.704999999999984"/>
  </r>
  <r>
    <n v="1502"/>
    <x v="718"/>
    <x v="105"/>
    <d v="2017-11-18T00:00:00"/>
    <s v="Standard Class"/>
    <s v="NG-18430"/>
    <s v="Nathan Gelder"/>
    <x v="0"/>
    <s v="United States"/>
    <s v="Austin"/>
    <x v="5"/>
    <n v="78745"/>
    <s v="Central"/>
    <s v="OFF-ST-10003716"/>
    <x v="1"/>
    <s v="Storage"/>
    <s v="Tennsco Double-Tier Lockers"/>
    <n v="540.048"/>
    <n v="3"/>
    <n v="0.2"/>
    <n v="-47.254199999999997"/>
  </r>
  <r>
    <n v="1503"/>
    <x v="719"/>
    <x v="390"/>
    <d v="2016-12-01T00:00:00"/>
    <s v="Standard Class"/>
    <s v="AT-10435"/>
    <s v="Alyssa Tate"/>
    <x v="2"/>
    <s v="United States"/>
    <s v="Los Angeles"/>
    <x v="1"/>
    <n v="90045"/>
    <s v="West"/>
    <s v="TEC-PH-10001300"/>
    <x v="2"/>
    <s v="Phones"/>
    <s v="iKross Bluetooth Portable Keyboard + Cell Phone Stand Holder + Brush for Apple iPhone 5S 5C 5, 4S 4"/>
    <n v="33.520000000000003"/>
    <n v="2"/>
    <n v="0.2"/>
    <n v="3.3519999999999985"/>
  </r>
  <r>
    <n v="1504"/>
    <x v="719"/>
    <x v="390"/>
    <d v="2016-12-01T00:00:00"/>
    <s v="Standard Class"/>
    <s v="AT-10435"/>
    <s v="Alyssa Tate"/>
    <x v="2"/>
    <s v="United States"/>
    <s v="Los Angeles"/>
    <x v="1"/>
    <n v="90045"/>
    <s v="West"/>
    <s v="FUR-FU-10000010"/>
    <x v="0"/>
    <s v="Furnishings"/>
    <s v="DAX Value U-Channel Document Frames, Easel Back"/>
    <n v="9.94"/>
    <n v="2"/>
    <n v="0"/>
    <n v="3.0813999999999995"/>
  </r>
  <r>
    <n v="1505"/>
    <x v="720"/>
    <x v="509"/>
    <d v="2015-08-07T00:00:00"/>
    <s v="Standard Class"/>
    <s v="PC-19000"/>
    <s v="Pauline Chand"/>
    <x v="2"/>
    <s v="United States"/>
    <s v="Los Angeles"/>
    <x v="1"/>
    <n v="90004"/>
    <s v="West"/>
    <s v="OFF-AR-10001868"/>
    <x v="1"/>
    <s v="Art"/>
    <s v="Prang Dustless Chalk Sticks"/>
    <n v="6.72"/>
    <n v="4"/>
    <n v="0"/>
    <n v="3.36"/>
  </r>
  <r>
    <n v="1506"/>
    <x v="720"/>
    <x v="509"/>
    <d v="2015-08-07T00:00:00"/>
    <s v="Standard Class"/>
    <s v="PC-19000"/>
    <s v="Pauline Chand"/>
    <x v="2"/>
    <s v="United States"/>
    <s v="Los Angeles"/>
    <x v="1"/>
    <n v="90004"/>
    <s v="West"/>
    <s v="FUR-TA-10003715"/>
    <x v="0"/>
    <s v="Tables"/>
    <s v="Hon 2111 Invitation Series Corner Table"/>
    <n v="1004.9760000000001"/>
    <n v="6"/>
    <n v="0.2"/>
    <n v="-175.87080000000009"/>
  </r>
  <r>
    <n v="1507"/>
    <x v="721"/>
    <x v="165"/>
    <d v="2017-12-29T00:00:00"/>
    <s v="Standard Class"/>
    <s v="AR-10540"/>
    <s v="Andy Reiter"/>
    <x v="0"/>
    <s v="United States"/>
    <s v="New York City"/>
    <x v="15"/>
    <n v="10024"/>
    <s v="East"/>
    <s v="OFF-BI-10003708"/>
    <x v="1"/>
    <s v="Binders"/>
    <s v="Acco Four Pocket Poly Ring Binder with Label Holder, Smoke, 1&quot;"/>
    <n v="17.880000000000003"/>
    <n v="3"/>
    <n v="0.2"/>
    <n v="5.5875000000000004"/>
  </r>
  <r>
    <n v="1508"/>
    <x v="722"/>
    <x v="42"/>
    <d v="2016-09-23T00:00:00"/>
    <s v="Standard Class"/>
    <s v="CS-12505"/>
    <s v="Cindy Stewart"/>
    <x v="0"/>
    <s v="United States"/>
    <s v="Columbus"/>
    <x v="32"/>
    <n v="31907"/>
    <s v="South"/>
    <s v="TEC-MA-10004458"/>
    <x v="2"/>
    <s v="Machines"/>
    <s v="Lexmark X 9575 Professional All-in-One Color Printer"/>
    <n v="396"/>
    <n v="4"/>
    <n v="0"/>
    <n v="190.07999999999998"/>
  </r>
  <r>
    <n v="1509"/>
    <x v="723"/>
    <x v="389"/>
    <d v="2017-12-10T00:00:00"/>
    <s v="Same Day"/>
    <s v="LS-16975"/>
    <s v="Lindsay Shagiari"/>
    <x v="2"/>
    <s v="United States"/>
    <s v="Omaha"/>
    <x v="8"/>
    <n v="68104"/>
    <s v="Central"/>
    <s v="OFF-BI-10004965"/>
    <x v="1"/>
    <s v="Binders"/>
    <s v="Ibico Covers for Plastic or Wire Binding Elements"/>
    <n v="34.5"/>
    <n v="3"/>
    <n v="0"/>
    <n v="15.524999999999999"/>
  </r>
  <r>
    <n v="1510"/>
    <x v="724"/>
    <x v="510"/>
    <d v="2017-09-15T00:00:00"/>
    <s v="First Class"/>
    <s v="JM-15535"/>
    <s v="Jessica Myrick"/>
    <x v="0"/>
    <s v="United States"/>
    <s v="Los Angeles"/>
    <x v="1"/>
    <n v="90036"/>
    <s v="West"/>
    <s v="FUR-FU-10004270"/>
    <x v="0"/>
    <s v="Furnishings"/>
    <s v="Eldon Image Series Desk Accessories, Burgundy"/>
    <n v="8.36"/>
    <n v="2"/>
    <n v="0"/>
    <n v="3.0095999999999998"/>
  </r>
  <r>
    <n v="1511"/>
    <x v="725"/>
    <x v="92"/>
    <d v="2017-07-01T00:00:00"/>
    <s v="Standard Class"/>
    <s v="NH-18610"/>
    <s v="Nicole Hansen"/>
    <x v="1"/>
    <s v="United States"/>
    <s v="Pomona"/>
    <x v="1"/>
    <n v="91767"/>
    <s v="West"/>
    <s v="OFF-AR-10002135"/>
    <x v="1"/>
    <s v="Art"/>
    <s v="Boston Heavy-Duty Trimline Electric Pencil Sharpeners"/>
    <n v="385.6"/>
    <n v="8"/>
    <n v="0"/>
    <n v="111.82399999999996"/>
  </r>
  <r>
    <n v="1512"/>
    <x v="725"/>
    <x v="92"/>
    <d v="2017-07-01T00:00:00"/>
    <s v="Standard Class"/>
    <s v="NH-18610"/>
    <s v="Nicole Hansen"/>
    <x v="1"/>
    <s v="United States"/>
    <s v="Pomona"/>
    <x v="1"/>
    <n v="91767"/>
    <s v="West"/>
    <s v="OFF-AR-10003514"/>
    <x v="1"/>
    <s v="Art"/>
    <s v="4009 Highlighters by Sanford"/>
    <n v="35.82"/>
    <n v="9"/>
    <n v="0"/>
    <n v="11.820599999999997"/>
  </r>
  <r>
    <n v="1513"/>
    <x v="726"/>
    <x v="238"/>
    <d v="2017-08-22T00:00:00"/>
    <s v="Standard Class"/>
    <s v="RA-19915"/>
    <s v="Russell Applegate"/>
    <x v="0"/>
    <s v="United States"/>
    <s v="Dallas"/>
    <x v="5"/>
    <n v="75220"/>
    <s v="Central"/>
    <s v="OFF-ST-10002276"/>
    <x v="1"/>
    <s v="Storage"/>
    <s v="Safco Steel Mobile File Cart"/>
    <n v="200.06400000000002"/>
    <n v="3"/>
    <n v="0.2"/>
    <n v="12.504000000000005"/>
  </r>
  <r>
    <n v="1514"/>
    <x v="726"/>
    <x v="238"/>
    <d v="2017-08-22T00:00:00"/>
    <s v="Standard Class"/>
    <s v="RA-19915"/>
    <s v="Russell Applegate"/>
    <x v="0"/>
    <s v="United States"/>
    <s v="Dallas"/>
    <x v="5"/>
    <n v="75220"/>
    <s v="Central"/>
    <s v="OFF-BI-10001098"/>
    <x v="1"/>
    <s v="Binders"/>
    <s v="Acco D-Ring Binder w/DublLock"/>
    <n v="21.379999999999995"/>
    <n v="5"/>
    <n v="0.8"/>
    <n v="-33.139000000000003"/>
  </r>
  <r>
    <n v="1515"/>
    <x v="726"/>
    <x v="238"/>
    <d v="2017-08-22T00:00:00"/>
    <s v="Standard Class"/>
    <s v="RA-19915"/>
    <s v="Russell Applegate"/>
    <x v="0"/>
    <s v="United States"/>
    <s v="Dallas"/>
    <x v="5"/>
    <n v="75220"/>
    <s v="Central"/>
    <s v="OFF-BI-10001636"/>
    <x v="1"/>
    <s v="Binders"/>
    <s v="Ibico Plastic and Wire Spiral Binding Combs"/>
    <n v="6.743999999999998"/>
    <n v="4"/>
    <n v="0.8"/>
    <n v="-11.4648"/>
  </r>
  <r>
    <n v="1516"/>
    <x v="727"/>
    <x v="157"/>
    <d v="2017-12-17T00:00:00"/>
    <s v="Standard Class"/>
    <s v="AI-10855"/>
    <s v="Arianne Irving"/>
    <x v="0"/>
    <s v="United States"/>
    <s v="Philadelphia"/>
    <x v="9"/>
    <n v="19120"/>
    <s v="East"/>
    <s v="FUR-CH-10002961"/>
    <x v="0"/>
    <s v="Chairs"/>
    <s v="Leather Task Chair, Black"/>
    <n v="63.686"/>
    <n v="1"/>
    <n v="0.3"/>
    <n v="-9.0980000000000025"/>
  </r>
  <r>
    <n v="1517"/>
    <x v="728"/>
    <x v="389"/>
    <d v="2017-12-14T00:00:00"/>
    <s v="Second Class"/>
    <s v="MC-17845"/>
    <s v="Michael Chen"/>
    <x v="0"/>
    <s v="United States"/>
    <s v="North Las Vegas"/>
    <x v="33"/>
    <n v="89031"/>
    <s v="West"/>
    <s v="FUR-TA-10004256"/>
    <x v="0"/>
    <s v="Tables"/>
    <s v="Bretford “Just In Time” Height-Adjustable Multi-Task Work Tables"/>
    <n v="1669.6"/>
    <n v="4"/>
    <n v="0"/>
    <n v="116.87199999999984"/>
  </r>
  <r>
    <n v="1518"/>
    <x v="729"/>
    <x v="511"/>
    <d v="2014-02-06T00:00:00"/>
    <s v="Second Class"/>
    <s v="TB-21400"/>
    <s v="Tom Boeckenhauer"/>
    <x v="0"/>
    <s v="United States"/>
    <s v="Seattle"/>
    <x v="4"/>
    <n v="98105"/>
    <s v="West"/>
    <s v="OFF-BI-10004593"/>
    <x v="1"/>
    <s v="Binders"/>
    <s v="Ibico Laser Imprintable Binding System Covers"/>
    <n v="83.84"/>
    <n v="2"/>
    <n v="0.2"/>
    <n v="27.247999999999998"/>
  </r>
  <r>
    <n v="1519"/>
    <x v="729"/>
    <x v="511"/>
    <d v="2014-02-06T00:00:00"/>
    <s v="Second Class"/>
    <s v="TB-21400"/>
    <s v="Tom Boeckenhauer"/>
    <x v="0"/>
    <s v="United States"/>
    <s v="Seattle"/>
    <x v="4"/>
    <n v="98105"/>
    <s v="West"/>
    <s v="OFF-BI-10002827"/>
    <x v="1"/>
    <s v="Binders"/>
    <s v="Avery Durable Poly Binders"/>
    <n v="13.272000000000002"/>
    <n v="3"/>
    <n v="0.2"/>
    <n v="4.3133999999999997"/>
  </r>
  <r>
    <n v="1520"/>
    <x v="730"/>
    <x v="512"/>
    <d v="2017-02-14T00:00:00"/>
    <s v="Second Class"/>
    <s v="VW-21775"/>
    <s v="Victoria Wilson"/>
    <x v="1"/>
    <s v="United States"/>
    <s v="San Francisco"/>
    <x v="1"/>
    <n v="94110"/>
    <s v="West"/>
    <s v="OFF-BI-10001759"/>
    <x v="1"/>
    <s v="Binders"/>
    <s v="Acco Pressboard Covers with Storage Hooks, 14 7/8&quot; x 11&quot;, Dark Blue"/>
    <n v="21.335999999999999"/>
    <n v="7"/>
    <n v="0.2"/>
    <n v="7.7343000000000011"/>
  </r>
  <r>
    <n v="1521"/>
    <x v="731"/>
    <x v="513"/>
    <d v="2017-04-21T00:00:00"/>
    <s v="Standard Class"/>
    <s v="PL-18925"/>
    <s v="Paul Lucas"/>
    <x v="2"/>
    <s v="United States"/>
    <s v="Chicago"/>
    <x v="10"/>
    <n v="60610"/>
    <s v="Central"/>
    <s v="OFF-AR-10001419"/>
    <x v="1"/>
    <s v="Art"/>
    <s v="Newell 325"/>
    <n v="16.520000000000003"/>
    <n v="5"/>
    <n v="0.2"/>
    <n v="2.0649999999999986"/>
  </r>
  <r>
    <n v="1522"/>
    <x v="732"/>
    <x v="401"/>
    <d v="2015-12-11T00:00:00"/>
    <s v="Standard Class"/>
    <s v="GH-14425"/>
    <s v="Gary Hwang"/>
    <x v="0"/>
    <s v="United States"/>
    <s v="Tucson"/>
    <x v="16"/>
    <n v="85705"/>
    <s v="West"/>
    <s v="FUR-FU-10002253"/>
    <x v="0"/>
    <s v="Furnishings"/>
    <s v="Howard Miller 13&quot; Diameter Pewter Finish Round Wall Clock"/>
    <n v="206.11199999999997"/>
    <n v="6"/>
    <n v="0.2"/>
    <n v="48.951600000000013"/>
  </r>
  <r>
    <n v="1523"/>
    <x v="732"/>
    <x v="401"/>
    <d v="2015-12-11T00:00:00"/>
    <s v="Standard Class"/>
    <s v="GH-14425"/>
    <s v="Gary Hwang"/>
    <x v="0"/>
    <s v="United States"/>
    <s v="Tucson"/>
    <x v="16"/>
    <n v="85705"/>
    <s v="West"/>
    <s v="OFF-PA-10002586"/>
    <x v="1"/>
    <s v="Paper"/>
    <s v="Xerox 1970"/>
    <n v="19.920000000000002"/>
    <n v="5"/>
    <n v="0.2"/>
    <n v="6.7230000000000008"/>
  </r>
  <r>
    <n v="1524"/>
    <x v="732"/>
    <x v="401"/>
    <d v="2015-12-11T00:00:00"/>
    <s v="Standard Class"/>
    <s v="GH-14425"/>
    <s v="Gary Hwang"/>
    <x v="0"/>
    <s v="United States"/>
    <s v="Tucson"/>
    <x v="16"/>
    <n v="85705"/>
    <s v="West"/>
    <s v="OFF-PA-10003039"/>
    <x v="1"/>
    <s v="Paper"/>
    <s v="Xerox 1960"/>
    <n v="198.27200000000002"/>
    <n v="8"/>
    <n v="0.2"/>
    <n v="61.959999999999987"/>
  </r>
  <r>
    <n v="1525"/>
    <x v="732"/>
    <x v="401"/>
    <d v="2015-12-11T00:00:00"/>
    <s v="Standard Class"/>
    <s v="GH-14425"/>
    <s v="Gary Hwang"/>
    <x v="0"/>
    <s v="United States"/>
    <s v="Tucson"/>
    <x v="16"/>
    <n v="85705"/>
    <s v="West"/>
    <s v="OFF-ST-10004804"/>
    <x v="1"/>
    <s v="Storage"/>
    <s v="Belkin 19&quot; Vented Equipment Shelf, Black"/>
    <n v="247.10399999999998"/>
    <n v="6"/>
    <n v="0.2"/>
    <n v="-58.68719999999999"/>
  </r>
  <r>
    <n v="1526"/>
    <x v="732"/>
    <x v="401"/>
    <d v="2015-12-11T00:00:00"/>
    <s v="Standard Class"/>
    <s v="GH-14425"/>
    <s v="Gary Hwang"/>
    <x v="0"/>
    <s v="United States"/>
    <s v="Tucson"/>
    <x v="16"/>
    <n v="85705"/>
    <s v="West"/>
    <s v="OFF-AR-10004042"/>
    <x v="1"/>
    <s v="Art"/>
    <s v="BOSTON Model 1800 Electric Pencil Sharpeners, Putty/Woodgrain"/>
    <n v="86.304000000000002"/>
    <n v="6"/>
    <n v="0.2"/>
    <n v="9.7091999999999885"/>
  </r>
  <r>
    <n v="1527"/>
    <x v="733"/>
    <x v="405"/>
    <d v="2016-07-27T00:00:00"/>
    <s v="Standard Class"/>
    <s v="CJ-12010"/>
    <s v="Caroline Jumper"/>
    <x v="0"/>
    <s v="United States"/>
    <s v="Allentown"/>
    <x v="9"/>
    <n v="18103"/>
    <s v="East"/>
    <s v="OFF-AR-10002221"/>
    <x v="1"/>
    <s v="Art"/>
    <s v="12 Colored Short Pencils"/>
    <n v="4.16"/>
    <n v="2"/>
    <n v="0.2"/>
    <n v="0.36400000000000032"/>
  </r>
  <r>
    <n v="1528"/>
    <x v="733"/>
    <x v="405"/>
    <d v="2016-07-27T00:00:00"/>
    <s v="Standard Class"/>
    <s v="CJ-12010"/>
    <s v="Caroline Jumper"/>
    <x v="0"/>
    <s v="United States"/>
    <s v="Allentown"/>
    <x v="9"/>
    <n v="18103"/>
    <s v="East"/>
    <s v="FUR-FU-10002456"/>
    <x v="0"/>
    <s v="Furnishings"/>
    <s v="Master Caster Door Stop, Large Neon Orange"/>
    <n v="11.648000000000001"/>
    <n v="2"/>
    <n v="0.2"/>
    <n v="3.3488000000000011"/>
  </r>
  <r>
    <n v="1529"/>
    <x v="734"/>
    <x v="209"/>
    <d v="2015-11-10T00:00:00"/>
    <s v="Second Class"/>
    <s v="MC-18130"/>
    <s v="Mike Caudle"/>
    <x v="1"/>
    <s v="United States"/>
    <s v="Newark"/>
    <x v="13"/>
    <n v="19711"/>
    <s v="East"/>
    <s v="OFF-FA-10004968"/>
    <x v="1"/>
    <s v="Fasteners"/>
    <s v="Rubber Band Ball"/>
    <n v="26.18"/>
    <n v="7"/>
    <n v="0"/>
    <n v="0.5236000000000014"/>
  </r>
  <r>
    <n v="1530"/>
    <x v="734"/>
    <x v="209"/>
    <d v="2015-11-10T00:00:00"/>
    <s v="Second Class"/>
    <s v="MC-18130"/>
    <s v="Mike Caudle"/>
    <x v="1"/>
    <s v="United States"/>
    <s v="Newark"/>
    <x v="13"/>
    <n v="19711"/>
    <s v="East"/>
    <s v="OFF-PA-10001274"/>
    <x v="1"/>
    <s v="Paper"/>
    <s v="Loose Memo Sheets"/>
    <n v="7.3"/>
    <n v="2"/>
    <n v="0"/>
    <n v="3.4309999999999996"/>
  </r>
  <r>
    <n v="1531"/>
    <x v="735"/>
    <x v="514"/>
    <d v="2015-03-31T00:00:00"/>
    <s v="Standard Class"/>
    <s v="BV-11245"/>
    <s v="Benjamin Venier"/>
    <x v="1"/>
    <s v="United States"/>
    <s v="Miami"/>
    <x v="2"/>
    <n v="33142"/>
    <s v="South"/>
    <s v="OFF-PA-10001125"/>
    <x v="1"/>
    <s v="Paper"/>
    <s v="Xerox 1988"/>
    <n v="74.352000000000004"/>
    <n v="3"/>
    <n v="0.2"/>
    <n v="23.234999999999992"/>
  </r>
  <r>
    <n v="1532"/>
    <x v="736"/>
    <x v="515"/>
    <d v="2017-09-05T00:00:00"/>
    <s v="Standard Class"/>
    <s v="JF-15490"/>
    <s v="Jeremy Farry"/>
    <x v="0"/>
    <s v="United States"/>
    <s v="Tempe"/>
    <x v="16"/>
    <n v="85281"/>
    <s v="West"/>
    <s v="OFF-ST-10000344"/>
    <x v="1"/>
    <s v="Storage"/>
    <s v="Neat Ideas Personal Hanging Folder Files, Black"/>
    <n v="10.744"/>
    <n v="1"/>
    <n v="0.2"/>
    <n v="0.80579999999999963"/>
  </r>
  <r>
    <n v="1533"/>
    <x v="736"/>
    <x v="515"/>
    <d v="2017-09-05T00:00:00"/>
    <s v="Standard Class"/>
    <s v="JF-15490"/>
    <s v="Jeremy Farry"/>
    <x v="0"/>
    <s v="United States"/>
    <s v="Tempe"/>
    <x v="16"/>
    <n v="85281"/>
    <s v="West"/>
    <s v="OFF-FA-10000585"/>
    <x v="1"/>
    <s v="Fasteners"/>
    <s v="OIC Bulk Pack Metal Binder Clips"/>
    <n v="8.3760000000000012"/>
    <n v="3"/>
    <n v="0.2"/>
    <n v="2.7222"/>
  </r>
  <r>
    <n v="1534"/>
    <x v="737"/>
    <x v="429"/>
    <d v="2016-12-08T00:00:00"/>
    <s v="Standard Class"/>
    <s v="EB-13840"/>
    <s v="Ellis Ballard"/>
    <x v="1"/>
    <s v="United States"/>
    <s v="New York City"/>
    <x v="15"/>
    <n v="10035"/>
    <s v="East"/>
    <s v="OFF-ST-10003324"/>
    <x v="1"/>
    <s v="Storage"/>
    <s v="Belkin OmniView SE Rackmount Kit"/>
    <n v="212.88"/>
    <n v="6"/>
    <n v="0"/>
    <n v="0"/>
  </r>
  <r>
    <n v="1535"/>
    <x v="738"/>
    <x v="516"/>
    <d v="2017-02-14T00:00:00"/>
    <s v="Standard Class"/>
    <s v="MP-18175"/>
    <s v="Mike Pelletier"/>
    <x v="2"/>
    <s v="United States"/>
    <s v="Laguna Niguel"/>
    <x v="1"/>
    <n v="92677"/>
    <s v="West"/>
    <s v="FUR-BO-10004015"/>
    <x v="0"/>
    <s v="Bookcases"/>
    <s v="Bush Andora Bookcase, Maple/Graphite Gray Finish"/>
    <n v="203.98299999999998"/>
    <n v="2"/>
    <n v="0.15"/>
    <n v="16.798599999999979"/>
  </r>
  <r>
    <n v="1536"/>
    <x v="739"/>
    <x v="517"/>
    <d v="2016-11-02T00:00:00"/>
    <s v="Standard Class"/>
    <s v="JM-15655"/>
    <s v="Jim Mitchum"/>
    <x v="1"/>
    <s v="United States"/>
    <s v="Bridgeton"/>
    <x v="30"/>
    <n v="8302"/>
    <s v="East"/>
    <s v="OFF-ST-10000419"/>
    <x v="1"/>
    <s v="Storage"/>
    <s v="Rogers Jumbo File, Granite"/>
    <n v="40.74"/>
    <n v="3"/>
    <n v="0"/>
    <n v="0.4073999999999991"/>
  </r>
  <r>
    <n v="1537"/>
    <x v="739"/>
    <x v="517"/>
    <d v="2016-11-02T00:00:00"/>
    <s v="Standard Class"/>
    <s v="JM-15655"/>
    <s v="Jim Mitchum"/>
    <x v="1"/>
    <s v="United States"/>
    <s v="Bridgeton"/>
    <x v="30"/>
    <n v="8302"/>
    <s v="East"/>
    <s v="OFF-AP-10001626"/>
    <x v="1"/>
    <s v="Appliances"/>
    <s v="Commercial WindTunnel Clean Air Upright Vacuum, Replacement Belts, Filtration Bags"/>
    <n v="11.67"/>
    <n v="3"/>
    <n v="0"/>
    <n v="3.0342000000000002"/>
  </r>
  <r>
    <n v="1538"/>
    <x v="740"/>
    <x v="175"/>
    <d v="2017-09-17T00:00:00"/>
    <s v="Second Class"/>
    <s v="CL-11890"/>
    <s v="Carl Ludwig"/>
    <x v="0"/>
    <s v="United States"/>
    <s v="Everett"/>
    <x v="31"/>
    <n v="2149"/>
    <s v="East"/>
    <s v="TEC-PH-10000439"/>
    <x v="2"/>
    <s v="Phones"/>
    <s v="GE DSL Phone Line Filter"/>
    <n v="39.99"/>
    <n v="1"/>
    <n v="0"/>
    <n v="11.597099999999998"/>
  </r>
  <r>
    <n v="1539"/>
    <x v="740"/>
    <x v="175"/>
    <d v="2017-09-17T00:00:00"/>
    <s v="Second Class"/>
    <s v="CL-11890"/>
    <s v="Carl Ludwig"/>
    <x v="0"/>
    <s v="United States"/>
    <s v="Everett"/>
    <x v="31"/>
    <n v="2149"/>
    <s v="East"/>
    <s v="OFF-AR-10003478"/>
    <x v="1"/>
    <s v="Art"/>
    <s v="Avery Hi-Liter EverBold Pen Style Fluorescent Highlighters, 4/Pack"/>
    <n v="16.28"/>
    <n v="2"/>
    <n v="0"/>
    <n v="6.5120000000000005"/>
  </r>
  <r>
    <n v="1540"/>
    <x v="740"/>
    <x v="175"/>
    <d v="2017-09-17T00:00:00"/>
    <s v="Second Class"/>
    <s v="CL-11890"/>
    <s v="Carl Ludwig"/>
    <x v="0"/>
    <s v="United States"/>
    <s v="Everett"/>
    <x v="31"/>
    <n v="2149"/>
    <s v="East"/>
    <s v="FUR-BO-10002545"/>
    <x v="0"/>
    <s v="Bookcases"/>
    <s v="Atlantic Metals Mobile 3-Shelf Bookcases, Custom Colors"/>
    <n v="782.94"/>
    <n v="3"/>
    <n v="0"/>
    <n v="203.56440000000003"/>
  </r>
  <r>
    <n v="1541"/>
    <x v="740"/>
    <x v="175"/>
    <d v="2017-09-17T00:00:00"/>
    <s v="Second Class"/>
    <s v="CL-11890"/>
    <s v="Carl Ludwig"/>
    <x v="0"/>
    <s v="United States"/>
    <s v="Everett"/>
    <x v="31"/>
    <n v="2149"/>
    <s v="East"/>
    <s v="OFF-BI-10001765"/>
    <x v="1"/>
    <s v="Binders"/>
    <s v="Wilson Jones Heavy-Duty Casebound Ring Binders with Metal Hinges"/>
    <n v="242.48000000000002"/>
    <n v="7"/>
    <n v="0"/>
    <n v="116.39039999999999"/>
  </r>
  <r>
    <n v="1542"/>
    <x v="741"/>
    <x v="518"/>
    <d v="2014-03-16T00:00:00"/>
    <s v="Second Class"/>
    <s v="CK-12205"/>
    <s v="Chloris Kastensmidt"/>
    <x v="0"/>
    <s v="United States"/>
    <s v="Columbus"/>
    <x v="24"/>
    <n v="43229"/>
    <s v="East"/>
    <s v="FUR-FU-10003981"/>
    <x v="0"/>
    <s v="Furnishings"/>
    <s v="Eldon Wave Desk Accessories"/>
    <n v="8.32"/>
    <n v="5"/>
    <n v="0.2"/>
    <n v="2.2880000000000003"/>
  </r>
  <r>
    <n v="1543"/>
    <x v="741"/>
    <x v="518"/>
    <d v="2014-03-16T00:00:00"/>
    <s v="Second Class"/>
    <s v="CK-12205"/>
    <s v="Chloris Kastensmidt"/>
    <x v="0"/>
    <s v="United States"/>
    <s v="Columbus"/>
    <x v="24"/>
    <n v="43229"/>
    <s v="East"/>
    <s v="OFF-FA-10001561"/>
    <x v="1"/>
    <s v="Fasteners"/>
    <s v="Stockwell Push Pins"/>
    <n v="10.464000000000002"/>
    <n v="6"/>
    <n v="0.2"/>
    <n v="1.7003999999999992"/>
  </r>
  <r>
    <n v="1544"/>
    <x v="742"/>
    <x v="519"/>
    <d v="2014-02-08T00:00:00"/>
    <s v="Standard Class"/>
    <s v="DB-13270"/>
    <s v="Deborah Brumfield"/>
    <x v="2"/>
    <s v="United States"/>
    <s v="San Diego"/>
    <x v="1"/>
    <n v="92024"/>
    <s v="West"/>
    <s v="OFF-BI-10004230"/>
    <x v="1"/>
    <s v="Binders"/>
    <s v="GBC Recycled Grain Textured Covers"/>
    <n v="82.896000000000001"/>
    <n v="3"/>
    <n v="0.2"/>
    <n v="29.0136"/>
  </r>
  <r>
    <n v="1545"/>
    <x v="742"/>
    <x v="519"/>
    <d v="2014-02-08T00:00:00"/>
    <s v="Standard Class"/>
    <s v="DB-13270"/>
    <s v="Deborah Brumfield"/>
    <x v="2"/>
    <s v="United States"/>
    <s v="San Diego"/>
    <x v="1"/>
    <n v="92024"/>
    <s v="West"/>
    <s v="OFF-PA-10000350"/>
    <x v="1"/>
    <s v="Paper"/>
    <s v="Message Book, Standard Line &quot;While You Were Out&quot;, 5 1/2&quot; X 4&quot;, 200 Sets/Book"/>
    <n v="34.24"/>
    <n v="4"/>
    <n v="0"/>
    <n v="16.0928"/>
  </r>
  <r>
    <n v="1546"/>
    <x v="743"/>
    <x v="520"/>
    <d v="2015-01-04T00:00:00"/>
    <s v="Second Class"/>
    <s v="PC-18745"/>
    <s v="Pamela Coakley"/>
    <x v="1"/>
    <s v="United States"/>
    <s v="Watertown"/>
    <x v="15"/>
    <n v="13601"/>
    <s v="East"/>
    <s v="FUR-BO-10002613"/>
    <x v="0"/>
    <s v="Bookcases"/>
    <s v="Atlantic Metals Mobile 4-Shelf Bookcases, Custom Colors"/>
    <n v="1573.4880000000001"/>
    <n v="7"/>
    <n v="0.2"/>
    <n v="196.68599999999986"/>
  </r>
  <r>
    <n v="1547"/>
    <x v="744"/>
    <x v="521"/>
    <d v="2015-11-27T00:00:00"/>
    <s v="Standard Class"/>
    <s v="VB-21745"/>
    <s v="Victoria Brennan"/>
    <x v="1"/>
    <s v="United States"/>
    <s v="San Antonio"/>
    <x v="5"/>
    <n v="78207"/>
    <s v="Central"/>
    <s v="OFF-PA-10000994"/>
    <x v="1"/>
    <s v="Paper"/>
    <s v="Xerox 1915"/>
    <n v="335.52"/>
    <n v="4"/>
    <n v="0.2"/>
    <n v="117.43199999999999"/>
  </r>
  <r>
    <n v="1548"/>
    <x v="744"/>
    <x v="521"/>
    <d v="2015-11-27T00:00:00"/>
    <s v="Standard Class"/>
    <s v="VB-21745"/>
    <s v="Victoria Brennan"/>
    <x v="1"/>
    <s v="United States"/>
    <s v="San Antonio"/>
    <x v="5"/>
    <n v="78207"/>
    <s v="Central"/>
    <s v="OFF-BI-10002867"/>
    <x v="1"/>
    <s v="Binders"/>
    <s v="GBC Recycled Regency Composition Covers"/>
    <n v="23.911999999999995"/>
    <n v="2"/>
    <n v="0.8"/>
    <n v="-40.650400000000019"/>
  </r>
  <r>
    <n v="1549"/>
    <x v="744"/>
    <x v="521"/>
    <d v="2015-11-27T00:00:00"/>
    <s v="Standard Class"/>
    <s v="VB-21745"/>
    <s v="Victoria Brennan"/>
    <x v="1"/>
    <s v="United States"/>
    <s v="San Antonio"/>
    <x v="5"/>
    <n v="78207"/>
    <s v="Central"/>
    <s v="OFF-ST-10001291"/>
    <x v="1"/>
    <s v="Storage"/>
    <s v="Tenex Personal Self-Stacking Standard File Box, Black/Gray"/>
    <n v="27.056000000000001"/>
    <n v="2"/>
    <n v="0.2"/>
    <n v="2.3673999999999991"/>
  </r>
  <r>
    <n v="1550"/>
    <x v="745"/>
    <x v="522"/>
    <d v="2014-07-08T00:00:00"/>
    <s v="First Class"/>
    <s v="EP-13915"/>
    <s v="Emily Phan"/>
    <x v="0"/>
    <s v="United States"/>
    <s v="New York City"/>
    <x v="15"/>
    <n v="10011"/>
    <s v="East"/>
    <s v="TEC-CO-10001046"/>
    <x v="2"/>
    <s v="Copiers"/>
    <s v="Canon Imageclass D680 Copier / Fax"/>
    <n v="559.99200000000008"/>
    <n v="1"/>
    <n v="0.2"/>
    <n v="174.99749999999997"/>
  </r>
  <r>
    <n v="1551"/>
    <x v="746"/>
    <x v="38"/>
    <d v="2017-11-18T00:00:00"/>
    <s v="Second Class"/>
    <s v="ME-17320"/>
    <s v="Maria Etezadi"/>
    <x v="2"/>
    <s v="United States"/>
    <s v="Houston"/>
    <x v="5"/>
    <n v="77095"/>
    <s v="Central"/>
    <s v="OFF-AP-10004868"/>
    <x v="1"/>
    <s v="Appliances"/>
    <s v="Hoover Commercial Soft Guard Upright Vacuum And Disposable Filtration Bags"/>
    <n v="9.3239999999999981"/>
    <n v="6"/>
    <n v="0.8"/>
    <n v="-24.708599999999997"/>
  </r>
  <r>
    <n v="1552"/>
    <x v="747"/>
    <x v="26"/>
    <d v="2016-06-22T00:00:00"/>
    <s v="Standard Class"/>
    <s v="IG-15085"/>
    <s v="Ivan Gibson"/>
    <x v="0"/>
    <s v="United States"/>
    <s v="San Diego"/>
    <x v="1"/>
    <n v="92024"/>
    <s v="West"/>
    <s v="OFF-PA-10000806"/>
    <x v="1"/>
    <s v="Paper"/>
    <s v="Xerox 1934"/>
    <n v="111.96"/>
    <n v="2"/>
    <n v="0"/>
    <n v="54.860399999999998"/>
  </r>
  <r>
    <n v="1553"/>
    <x v="748"/>
    <x v="523"/>
    <d v="2014-05-05T00:00:00"/>
    <s v="First Class"/>
    <s v="JS-15940"/>
    <s v="Joni Sundaresam"/>
    <x v="2"/>
    <s v="United States"/>
    <s v="Appleton"/>
    <x v="6"/>
    <n v="54915"/>
    <s v="Central"/>
    <s v="OFF-LA-10002195"/>
    <x v="1"/>
    <s v="Labels"/>
    <s v="Avery 481"/>
    <n v="21.560000000000002"/>
    <n v="7"/>
    <n v="0"/>
    <n v="10.348799999999999"/>
  </r>
  <r>
    <n v="1554"/>
    <x v="749"/>
    <x v="524"/>
    <d v="2017-10-21T00:00:00"/>
    <s v="Standard Class"/>
    <s v="BO-11425"/>
    <s v="Bobby Odegard"/>
    <x v="0"/>
    <s v="United States"/>
    <s v="Richmond"/>
    <x v="0"/>
    <n v="40475"/>
    <s v="South"/>
    <s v="OFF-BI-10003719"/>
    <x v="1"/>
    <s v="Binders"/>
    <s v="Large Capacity Hanging Post Binders"/>
    <n v="124.75"/>
    <n v="5"/>
    <n v="0"/>
    <n v="57.384999999999991"/>
  </r>
  <r>
    <n v="1555"/>
    <x v="750"/>
    <x v="525"/>
    <d v="2015-02-13T00:00:00"/>
    <s v="Standard Class"/>
    <s v="VW-21775"/>
    <s v="Victoria Wilson"/>
    <x v="1"/>
    <s v="United States"/>
    <s v="Bellevue"/>
    <x v="4"/>
    <n v="98006"/>
    <s v="West"/>
    <s v="OFF-AR-10001315"/>
    <x v="1"/>
    <s v="Art"/>
    <s v="Newell 310"/>
    <n v="5.28"/>
    <n v="3"/>
    <n v="0"/>
    <n v="1.5311999999999999"/>
  </r>
  <r>
    <n v="1556"/>
    <x v="751"/>
    <x v="507"/>
    <d v="2017-09-08T00:00:00"/>
    <s v="Standard Class"/>
    <s v="AB-10150"/>
    <s v="Aimee Bixby"/>
    <x v="0"/>
    <s v="United States"/>
    <s v="Long Beach"/>
    <x v="15"/>
    <n v="11561"/>
    <s v="East"/>
    <s v="TEC-AC-10000171"/>
    <x v="2"/>
    <s v="Accessories"/>
    <s v="Verbatim 25 GB 6x Blu-ray Single Layer Recordable Disc, 25/Pack"/>
    <n v="91.96"/>
    <n v="4"/>
    <n v="0"/>
    <n v="39.5428"/>
  </r>
  <r>
    <n v="1557"/>
    <x v="752"/>
    <x v="195"/>
    <d v="2016-05-15T00:00:00"/>
    <s v="Standard Class"/>
    <s v="JW-16075"/>
    <s v="Julia West"/>
    <x v="0"/>
    <s v="United States"/>
    <s v="Philadelphia"/>
    <x v="9"/>
    <n v="19140"/>
    <s v="East"/>
    <s v="OFF-EN-10003134"/>
    <x v="1"/>
    <s v="Envelopes"/>
    <s v="Staple envelope"/>
    <n v="9.3439999999999994"/>
    <n v="1"/>
    <n v="0.2"/>
    <n v="3.504"/>
  </r>
  <r>
    <n v="1558"/>
    <x v="752"/>
    <x v="195"/>
    <d v="2016-05-15T00:00:00"/>
    <s v="Standard Class"/>
    <s v="JW-16075"/>
    <s v="Julia West"/>
    <x v="0"/>
    <s v="United States"/>
    <s v="Philadelphia"/>
    <x v="9"/>
    <n v="19140"/>
    <s v="East"/>
    <s v="OFF-AR-10001955"/>
    <x v="1"/>
    <s v="Art"/>
    <s v="Newell 319"/>
    <n v="79.36"/>
    <n v="5"/>
    <n v="0.2"/>
    <n v="9.919999999999991"/>
  </r>
  <r>
    <n v="1559"/>
    <x v="753"/>
    <x v="199"/>
    <d v="2015-03-18T00:00:00"/>
    <s v="Second Class"/>
    <s v="JE-15475"/>
    <s v="Jeremy Ellison"/>
    <x v="0"/>
    <s v="United States"/>
    <s v="Seattle"/>
    <x v="4"/>
    <n v="98103"/>
    <s v="West"/>
    <s v="FUR-TA-10001039"/>
    <x v="0"/>
    <s v="Tables"/>
    <s v="KI Adjustable-Height Table"/>
    <n v="171.96"/>
    <n v="2"/>
    <n v="0"/>
    <n v="44.709600000000009"/>
  </r>
  <r>
    <n v="1560"/>
    <x v="754"/>
    <x v="526"/>
    <d v="2016-04-13T00:00:00"/>
    <s v="Standard Class"/>
    <s v="EB-13750"/>
    <s v="Edward Becker"/>
    <x v="1"/>
    <s v="United States"/>
    <s v="Seattle"/>
    <x v="4"/>
    <n v="98103"/>
    <s v="West"/>
    <s v="OFF-BI-10003712"/>
    <x v="1"/>
    <s v="Binders"/>
    <s v="Acco Pressboard Covers with Storage Hooks, 14 7/8&quot; x 11&quot;, Light Blue"/>
    <n v="35.352000000000004"/>
    <n v="9"/>
    <n v="0.2"/>
    <n v="12.815099999999997"/>
  </r>
  <r>
    <n v="1561"/>
    <x v="755"/>
    <x v="527"/>
    <d v="2014-04-09T00:00:00"/>
    <s v="Standard Class"/>
    <s v="PK-18910"/>
    <s v="Paul Knutson"/>
    <x v="2"/>
    <s v="United States"/>
    <s v="San Francisco"/>
    <x v="1"/>
    <n v="94109"/>
    <s v="West"/>
    <s v="OFF-LA-10001641"/>
    <x v="1"/>
    <s v="Labels"/>
    <s v="Avery 518"/>
    <n v="18.899999999999999"/>
    <n v="6"/>
    <n v="0"/>
    <n v="9.0719999999999992"/>
  </r>
  <r>
    <n v="1562"/>
    <x v="756"/>
    <x v="528"/>
    <d v="2017-09-06T00:00:00"/>
    <s v="First Class"/>
    <s v="CS-12400"/>
    <s v="Christopher Schild"/>
    <x v="2"/>
    <s v="United States"/>
    <s v="Seattle"/>
    <x v="4"/>
    <n v="98115"/>
    <s v="West"/>
    <s v="OFF-AR-10003732"/>
    <x v="1"/>
    <s v="Art"/>
    <s v="Newell 333"/>
    <n v="2.78"/>
    <n v="1"/>
    <n v="0"/>
    <n v="0.72279999999999989"/>
  </r>
  <r>
    <n v="1563"/>
    <x v="757"/>
    <x v="160"/>
    <d v="2017-06-30T00:00:00"/>
    <s v="Same Day"/>
    <s v="SG-20470"/>
    <s v="Sheri Gordon"/>
    <x v="0"/>
    <s v="United States"/>
    <s v="New York City"/>
    <x v="15"/>
    <n v="10011"/>
    <s v="East"/>
    <s v="FUR-TA-10000577"/>
    <x v="0"/>
    <s v="Tables"/>
    <s v="Bretford CR4500 Series Slim Rectangular Table"/>
    <n v="1044.6299999999999"/>
    <n v="5"/>
    <n v="0.4"/>
    <n v="-295.97849999999994"/>
  </r>
  <r>
    <n v="1564"/>
    <x v="758"/>
    <x v="529"/>
    <d v="2015-11-09T00:00:00"/>
    <s v="Same Day"/>
    <s v="CM-12190"/>
    <s v="Charlotte Melton"/>
    <x v="0"/>
    <s v="United States"/>
    <s v="Philadelphia"/>
    <x v="9"/>
    <n v="19134"/>
    <s v="East"/>
    <s v="OFF-PA-10004000"/>
    <x v="1"/>
    <s v="Paper"/>
    <s v="While You Were Out Pads, 50 per Pad, 4 x 5 1/4, Green Cycle"/>
    <n v="11.352000000000002"/>
    <n v="3"/>
    <n v="0.2"/>
    <n v="4.1151"/>
  </r>
  <r>
    <n v="1565"/>
    <x v="759"/>
    <x v="530"/>
    <d v="2014-03-04T00:00:00"/>
    <s v="Same Day"/>
    <s v="CL-12565"/>
    <s v="Clay Ludtke"/>
    <x v="0"/>
    <s v="United States"/>
    <s v="Columbia"/>
    <x v="20"/>
    <n v="29203"/>
    <s v="South"/>
    <s v="OFF-ST-10001370"/>
    <x v="1"/>
    <s v="Storage"/>
    <s v="Sensible Storage WireTech Storage Systems"/>
    <n v="354.90000000000003"/>
    <n v="5"/>
    <n v="0"/>
    <n v="17.744999999999962"/>
  </r>
  <r>
    <n v="1566"/>
    <x v="760"/>
    <x v="531"/>
    <d v="2015-03-25T00:00:00"/>
    <s v="Standard Class"/>
    <s v="JO-15550"/>
    <s v="Jesus Ocampo"/>
    <x v="2"/>
    <s v="United States"/>
    <s v="Seattle"/>
    <x v="4"/>
    <n v="98105"/>
    <s v="West"/>
    <s v="TEC-PH-10004539"/>
    <x v="2"/>
    <s v="Phones"/>
    <s v="Wireless Extenders zBoost YX545 SOHO Signal Booster"/>
    <n v="453.57600000000002"/>
    <n v="3"/>
    <n v="0.2"/>
    <n v="39.687899999999985"/>
  </r>
  <r>
    <n v="1567"/>
    <x v="761"/>
    <x v="239"/>
    <d v="2015-11-30T00:00:00"/>
    <s v="First Class"/>
    <s v="AW-10840"/>
    <s v="Anthony Witt"/>
    <x v="0"/>
    <s v="United States"/>
    <s v="Allen"/>
    <x v="5"/>
    <n v="75002"/>
    <s v="Central"/>
    <s v="TEC-AC-10003038"/>
    <x v="2"/>
    <s v="Accessories"/>
    <s v="Kingston Digital DataTraveler 16GB USB 2.0"/>
    <n v="21.48"/>
    <n v="3"/>
    <n v="0.2"/>
    <n v="-0.26850000000000307"/>
  </r>
  <r>
    <n v="1568"/>
    <x v="761"/>
    <x v="239"/>
    <d v="2015-11-30T00:00:00"/>
    <s v="First Class"/>
    <s v="AW-10840"/>
    <s v="Anthony Witt"/>
    <x v="0"/>
    <s v="United States"/>
    <s v="Allen"/>
    <x v="5"/>
    <n v="75002"/>
    <s v="Central"/>
    <s v="OFF-BI-10000088"/>
    <x v="1"/>
    <s v="Binders"/>
    <s v="GBC Imprintable Covers"/>
    <n v="8.7839999999999989"/>
    <n v="4"/>
    <n v="0.8"/>
    <n v="-13.615200000000002"/>
  </r>
  <r>
    <n v="1569"/>
    <x v="762"/>
    <x v="532"/>
    <d v="2017-06-11T00:00:00"/>
    <s v="Same Day"/>
    <s v="DV-13465"/>
    <s v="Dianna Vittorini"/>
    <x v="0"/>
    <s v="United States"/>
    <s v="Los Angeles"/>
    <x v="1"/>
    <n v="90004"/>
    <s v="West"/>
    <s v="OFF-PA-10000357"/>
    <x v="1"/>
    <s v="Paper"/>
    <s v="White Dual Perf Computer Printout Paper, 2700 Sheets, 1 Part, Heavyweight, 20 lbs., 14 7/8 x 11"/>
    <n v="122.97"/>
    <n v="3"/>
    <n v="0"/>
    <n v="60.255300000000005"/>
  </r>
  <r>
    <n v="1570"/>
    <x v="763"/>
    <x v="200"/>
    <d v="2017-11-30T00:00:00"/>
    <s v="Standard Class"/>
    <s v="AH-10075"/>
    <s v="Adam Hart"/>
    <x v="1"/>
    <s v="United States"/>
    <s v="Atlanta"/>
    <x v="32"/>
    <n v="30318"/>
    <s v="South"/>
    <s v="OFF-AR-10003504"/>
    <x v="1"/>
    <s v="Art"/>
    <s v="Newell 347"/>
    <n v="12.84"/>
    <n v="3"/>
    <n v="0"/>
    <n v="3.7235999999999989"/>
  </r>
  <r>
    <n v="1571"/>
    <x v="764"/>
    <x v="533"/>
    <d v="2014-11-25T00:00:00"/>
    <s v="First Class"/>
    <s v="SC-20095"/>
    <s v="Sanjit Chand"/>
    <x v="0"/>
    <s v="United States"/>
    <s v="Los Angeles"/>
    <x v="1"/>
    <n v="90004"/>
    <s v="West"/>
    <s v="FUR-CH-10000863"/>
    <x v="0"/>
    <s v="Chairs"/>
    <s v="Novimex Swivel Fabric Task Chair"/>
    <n v="603.91999999999996"/>
    <n v="5"/>
    <n v="0.2"/>
    <n v="-67.941000000000003"/>
  </r>
  <r>
    <n v="1572"/>
    <x v="764"/>
    <x v="533"/>
    <d v="2014-11-25T00:00:00"/>
    <s v="First Class"/>
    <s v="SC-20095"/>
    <s v="Sanjit Chand"/>
    <x v="0"/>
    <s v="United States"/>
    <s v="Los Angeles"/>
    <x v="1"/>
    <n v="90004"/>
    <s v="West"/>
    <s v="OFF-EN-10003160"/>
    <x v="1"/>
    <s v="Envelopes"/>
    <s v="Pastel Pink Envelopes"/>
    <n v="21.84"/>
    <n v="3"/>
    <n v="0"/>
    <n v="10.4832"/>
  </r>
  <r>
    <n v="1573"/>
    <x v="764"/>
    <x v="533"/>
    <d v="2014-11-25T00:00:00"/>
    <s v="First Class"/>
    <s v="SC-20095"/>
    <s v="Sanjit Chand"/>
    <x v="0"/>
    <s v="United States"/>
    <s v="Los Angeles"/>
    <x v="1"/>
    <n v="90004"/>
    <s v="West"/>
    <s v="TEC-AC-10003280"/>
    <x v="2"/>
    <s v="Accessories"/>
    <s v="Belkin F8E887 USB Wired Ergonomic Keyboard"/>
    <n v="29.99"/>
    <n v="1"/>
    <n v="0"/>
    <n v="6.2978999999999985"/>
  </r>
  <r>
    <n v="1574"/>
    <x v="764"/>
    <x v="533"/>
    <d v="2014-11-25T00:00:00"/>
    <s v="First Class"/>
    <s v="SC-20095"/>
    <s v="Sanjit Chand"/>
    <x v="0"/>
    <s v="United States"/>
    <s v="Los Angeles"/>
    <x v="1"/>
    <n v="90004"/>
    <s v="West"/>
    <s v="FUR-CH-10000595"/>
    <x v="0"/>
    <s v="Chairs"/>
    <s v="Safco Contoured Stacking Chairs"/>
    <n v="381.44000000000005"/>
    <n v="2"/>
    <n v="0.2"/>
    <n v="23.839999999999975"/>
  </r>
  <r>
    <n v="1575"/>
    <x v="765"/>
    <x v="534"/>
    <d v="2014-12-18T00:00:00"/>
    <s v="First Class"/>
    <s v="MC-18100"/>
    <s v="Mick Crebagga"/>
    <x v="0"/>
    <s v="United States"/>
    <s v="El Paso"/>
    <x v="5"/>
    <n v="79907"/>
    <s v="Central"/>
    <s v="TEC-PH-10000169"/>
    <x v="2"/>
    <s v="Phones"/>
    <s v="ARKON Windshield Dashboard Air Vent Car Mount Holder"/>
    <n v="40.68"/>
    <n v="3"/>
    <n v="0.2"/>
    <n v="-9.153000000000004"/>
  </r>
  <r>
    <n v="1576"/>
    <x v="765"/>
    <x v="534"/>
    <d v="2014-12-18T00:00:00"/>
    <s v="First Class"/>
    <s v="MC-18100"/>
    <s v="Mick Crebagga"/>
    <x v="0"/>
    <s v="United States"/>
    <s v="El Paso"/>
    <x v="5"/>
    <n v="79907"/>
    <s v="Central"/>
    <s v="FUR-CH-10004675"/>
    <x v="0"/>
    <s v="Chairs"/>
    <s v="Lifetime Advantage Folding Chairs, 4/Carton"/>
    <n v="763.28"/>
    <n v="5"/>
    <n v="0.3"/>
    <n v="-21.807999999999993"/>
  </r>
  <r>
    <n v="1577"/>
    <x v="766"/>
    <x v="183"/>
    <d v="2016-04-27T00:00:00"/>
    <s v="Standard Class"/>
    <s v="TT-21460"/>
    <s v="Tonja Turnell"/>
    <x v="2"/>
    <s v="United States"/>
    <s v="Aurora"/>
    <x v="10"/>
    <n v="60505"/>
    <s v="Central"/>
    <s v="OFF-ST-10002406"/>
    <x v="1"/>
    <s v="Storage"/>
    <s v="Pizazz Global Quick File"/>
    <n v="23.952000000000002"/>
    <n v="2"/>
    <n v="0.2"/>
    <n v="2.3952000000000018"/>
  </r>
  <r>
    <n v="1578"/>
    <x v="767"/>
    <x v="454"/>
    <d v="2016-05-27T00:00:00"/>
    <s v="Standard Class"/>
    <s v="AP-10720"/>
    <s v="Anne Pryor"/>
    <x v="2"/>
    <s v="United States"/>
    <s v="Florence"/>
    <x v="19"/>
    <n v="35630"/>
    <s v="South"/>
    <s v="OFF-PA-10001526"/>
    <x v="1"/>
    <s v="Paper"/>
    <s v="Xerox 1949"/>
    <n v="4.9800000000000004"/>
    <n v="1"/>
    <n v="0"/>
    <n v="2.4402000000000004"/>
  </r>
  <r>
    <n v="1579"/>
    <x v="768"/>
    <x v="535"/>
    <d v="2016-03-01T00:00:00"/>
    <s v="First Class"/>
    <s v="DL-12865"/>
    <s v="Dan Lawera"/>
    <x v="0"/>
    <s v="United States"/>
    <s v="New York City"/>
    <x v="15"/>
    <n v="10011"/>
    <s v="East"/>
    <s v="OFF-AP-10004336"/>
    <x v="1"/>
    <s v="Appliances"/>
    <s v="Conquest 14 Commercial Heavy-Duty Upright Vacuum, Collection System, Accessory Kit"/>
    <n v="170.88"/>
    <n v="3"/>
    <n v="0"/>
    <n v="49.555199999999978"/>
  </r>
  <r>
    <n v="1580"/>
    <x v="769"/>
    <x v="101"/>
    <d v="2015-08-12T00:00:00"/>
    <s v="First Class"/>
    <s v="NP-18325"/>
    <s v="Naresj Patel"/>
    <x v="0"/>
    <s v="United States"/>
    <s v="New York City"/>
    <x v="15"/>
    <n v="10024"/>
    <s v="East"/>
    <s v="TEC-PH-10003012"/>
    <x v="2"/>
    <s v="Phones"/>
    <s v="Nortel Meridian M3904 Professional Digital phone"/>
    <n v="307.98"/>
    <n v="2"/>
    <n v="0"/>
    <n v="89.314199999999971"/>
  </r>
  <r>
    <n v="1581"/>
    <x v="769"/>
    <x v="101"/>
    <d v="2015-08-12T00:00:00"/>
    <s v="First Class"/>
    <s v="NP-18325"/>
    <s v="Naresj Patel"/>
    <x v="0"/>
    <s v="United States"/>
    <s v="New York City"/>
    <x v="15"/>
    <n v="10024"/>
    <s v="East"/>
    <s v="FUR-TA-10002607"/>
    <x v="0"/>
    <s v="Tables"/>
    <s v="KI Conference Tables"/>
    <n v="382.80599999999998"/>
    <n v="9"/>
    <n v="0.4"/>
    <n v="-153.12239999999997"/>
  </r>
  <r>
    <n v="1582"/>
    <x v="769"/>
    <x v="101"/>
    <d v="2015-08-12T00:00:00"/>
    <s v="First Class"/>
    <s v="NP-18325"/>
    <s v="Naresj Patel"/>
    <x v="0"/>
    <s v="United States"/>
    <s v="New York City"/>
    <x v="15"/>
    <n v="10024"/>
    <s v="East"/>
    <s v="OFF-ST-10000642"/>
    <x v="1"/>
    <s v="Storage"/>
    <s v="Tennsco Lockers, Gray"/>
    <n v="41.96"/>
    <n v="2"/>
    <n v="0"/>
    <n v="2.9371999999999971"/>
  </r>
  <r>
    <n v="1583"/>
    <x v="769"/>
    <x v="101"/>
    <d v="2015-08-12T00:00:00"/>
    <s v="First Class"/>
    <s v="NP-18325"/>
    <s v="Naresj Patel"/>
    <x v="0"/>
    <s v="United States"/>
    <s v="New York City"/>
    <x v="15"/>
    <n v="10024"/>
    <s v="East"/>
    <s v="OFF-BI-10000545"/>
    <x v="1"/>
    <s v="Binders"/>
    <s v="GBC Ibimaster 500 Manual ProClick Binding System"/>
    <n v="1217.568"/>
    <n v="2"/>
    <n v="0.2"/>
    <n v="456.58800000000002"/>
  </r>
  <r>
    <n v="1584"/>
    <x v="769"/>
    <x v="101"/>
    <d v="2015-08-12T00:00:00"/>
    <s v="First Class"/>
    <s v="NP-18325"/>
    <s v="Naresj Patel"/>
    <x v="0"/>
    <s v="United States"/>
    <s v="New York City"/>
    <x v="15"/>
    <n v="10024"/>
    <s v="East"/>
    <s v="FUR-FU-10002157"/>
    <x v="0"/>
    <s v="Furnishings"/>
    <s v="Artistic Insta-Plaque"/>
    <n v="47.04"/>
    <n v="3"/>
    <n v="0"/>
    <n v="18.345599999999997"/>
  </r>
  <r>
    <n v="1585"/>
    <x v="769"/>
    <x v="101"/>
    <d v="2015-08-12T00:00:00"/>
    <s v="First Class"/>
    <s v="NP-18325"/>
    <s v="Naresj Patel"/>
    <x v="0"/>
    <s v="United States"/>
    <s v="New York City"/>
    <x v="15"/>
    <n v="10024"/>
    <s v="East"/>
    <s v="FUR-FU-10001706"/>
    <x v="0"/>
    <s v="Furnishings"/>
    <s v="Longer-Life Soft White Bulbs"/>
    <n v="6.16"/>
    <n v="2"/>
    <n v="0"/>
    <n v="2.9567999999999999"/>
  </r>
  <r>
    <n v="1586"/>
    <x v="769"/>
    <x v="101"/>
    <d v="2015-08-12T00:00:00"/>
    <s v="First Class"/>
    <s v="NP-18325"/>
    <s v="Naresj Patel"/>
    <x v="0"/>
    <s v="United States"/>
    <s v="New York City"/>
    <x v="15"/>
    <n v="10024"/>
    <s v="East"/>
    <s v="TEC-PH-10000984"/>
    <x v="2"/>
    <s v="Phones"/>
    <s v="Panasonic KX-TG9471B"/>
    <n v="979.95"/>
    <n v="5"/>
    <n v="0"/>
    <n v="274.38600000000008"/>
  </r>
  <r>
    <n v="1587"/>
    <x v="769"/>
    <x v="101"/>
    <d v="2015-08-12T00:00:00"/>
    <s v="First Class"/>
    <s v="NP-18325"/>
    <s v="Naresj Patel"/>
    <x v="0"/>
    <s v="United States"/>
    <s v="New York City"/>
    <x v="15"/>
    <n v="10024"/>
    <s v="East"/>
    <s v="OFF-PA-10001357"/>
    <x v="1"/>
    <s v="Paper"/>
    <s v="Xerox 1886"/>
    <n v="143.69999999999999"/>
    <n v="3"/>
    <n v="0"/>
    <n v="68.975999999999999"/>
  </r>
  <r>
    <n v="1588"/>
    <x v="769"/>
    <x v="101"/>
    <d v="2015-08-12T00:00:00"/>
    <s v="First Class"/>
    <s v="NP-18325"/>
    <s v="Naresj Patel"/>
    <x v="0"/>
    <s v="United States"/>
    <s v="New York City"/>
    <x v="15"/>
    <n v="10024"/>
    <s v="East"/>
    <s v="OFF-FA-10000992"/>
    <x v="1"/>
    <s v="Fasteners"/>
    <s v="Acco Clips to Go Binder Clips, 24 Clips in Two Sizes"/>
    <n v="10.649999999999999"/>
    <n v="3"/>
    <n v="0"/>
    <n v="5.0054999999999996"/>
  </r>
  <r>
    <n v="1589"/>
    <x v="769"/>
    <x v="101"/>
    <d v="2015-08-12T00:00:00"/>
    <s v="First Class"/>
    <s v="NP-18325"/>
    <s v="Naresj Patel"/>
    <x v="0"/>
    <s v="United States"/>
    <s v="New York City"/>
    <x v="15"/>
    <n v="10024"/>
    <s v="East"/>
    <s v="TEC-AC-10002600"/>
    <x v="2"/>
    <s v="Accessories"/>
    <s v="Belkin QODE FastFit Bluetooth Keyboard"/>
    <n v="247.8"/>
    <n v="4"/>
    <n v="0"/>
    <n v="34.692000000000007"/>
  </r>
  <r>
    <n v="1590"/>
    <x v="770"/>
    <x v="536"/>
    <d v="2016-05-16T00:00:00"/>
    <s v="Standard Class"/>
    <s v="VG-21805"/>
    <s v="Vivek Grady"/>
    <x v="1"/>
    <s v="United States"/>
    <s v="Virginia Beach"/>
    <x v="17"/>
    <n v="23464"/>
    <s v="South"/>
    <s v="OFF-AR-10001662"/>
    <x v="1"/>
    <s v="Art"/>
    <s v="Rogers Handheld Barrel Pencil Sharpener"/>
    <n v="10.96"/>
    <n v="4"/>
    <n v="0"/>
    <n v="2.9592000000000009"/>
  </r>
  <r>
    <n v="1591"/>
    <x v="771"/>
    <x v="173"/>
    <d v="2016-04-19T00:00:00"/>
    <s v="Standard Class"/>
    <s v="MY-18295"/>
    <s v="Muhammed Yedwab"/>
    <x v="1"/>
    <s v="United States"/>
    <s v="Grapevine"/>
    <x v="5"/>
    <n v="76051"/>
    <s v="Central"/>
    <s v="OFF-AR-10001221"/>
    <x v="1"/>
    <s v="Art"/>
    <s v="Dixon Ticonderoga Erasable Colored Pencil Set, 12-Color"/>
    <n v="33.488000000000007"/>
    <n v="7"/>
    <n v="0.2"/>
    <n v="5.8603999999999967"/>
  </r>
  <r>
    <n v="1592"/>
    <x v="771"/>
    <x v="173"/>
    <d v="2016-04-19T00:00:00"/>
    <s v="Standard Class"/>
    <s v="MY-18295"/>
    <s v="Muhammed Yedwab"/>
    <x v="1"/>
    <s v="United States"/>
    <s v="Grapevine"/>
    <x v="5"/>
    <n v="76051"/>
    <s v="Central"/>
    <s v="OFF-FA-10002988"/>
    <x v="1"/>
    <s v="Fasteners"/>
    <s v="Ideal Clamps"/>
    <n v="8.0399999999999991"/>
    <n v="5"/>
    <n v="0.2"/>
    <n v="2.9144999999999994"/>
  </r>
  <r>
    <n v="1593"/>
    <x v="772"/>
    <x v="537"/>
    <d v="2015-06-25T00:00:00"/>
    <s v="Second Class"/>
    <s v="RD-19480"/>
    <s v="Rick Duston"/>
    <x v="0"/>
    <s v="United States"/>
    <s v="Olympia"/>
    <x v="4"/>
    <n v="98502"/>
    <s v="West"/>
    <s v="TEC-PH-10004830"/>
    <x v="2"/>
    <s v="Phones"/>
    <s v="Pyle PRT45 Retro Home Telephone"/>
    <n v="201.56800000000001"/>
    <n v="4"/>
    <n v="0.2"/>
    <n v="22.676399999999994"/>
  </r>
  <r>
    <n v="1594"/>
    <x v="773"/>
    <x v="538"/>
    <d v="2014-10-19T00:00:00"/>
    <s v="Same Day"/>
    <s v="JF-15490"/>
    <s v="Jeremy Farry"/>
    <x v="0"/>
    <s v="United States"/>
    <s v="Los Angeles"/>
    <x v="1"/>
    <n v="90032"/>
    <s v="West"/>
    <s v="OFF-PA-10004519"/>
    <x v="1"/>
    <s v="Paper"/>
    <s v="Spiral Phone Message Books with Labels by Adams"/>
    <n v="13.440000000000001"/>
    <n v="3"/>
    <n v="0"/>
    <n v="6.5856000000000012"/>
  </r>
  <r>
    <n v="1595"/>
    <x v="774"/>
    <x v="539"/>
    <d v="2015-03-27T00:00:00"/>
    <s v="First Class"/>
    <s v="DP-13390"/>
    <s v="Dennis Pardue"/>
    <x v="2"/>
    <s v="United States"/>
    <s v="Peoria"/>
    <x v="10"/>
    <n v="61604"/>
    <s v="Central"/>
    <s v="FUR-BO-10000362"/>
    <x v="0"/>
    <s v="Bookcases"/>
    <s v="Sauder Inglewood Library Bookcases"/>
    <n v="359.05799999999994"/>
    <n v="3"/>
    <n v="0.3"/>
    <n v="-35.905799999999999"/>
  </r>
  <r>
    <n v="1596"/>
    <x v="775"/>
    <x v="540"/>
    <d v="2017-05-12T00:00:00"/>
    <s v="Standard Class"/>
    <s v="MD-17350"/>
    <s v="Maribeth Dona"/>
    <x v="0"/>
    <s v="United States"/>
    <s v="Columbus"/>
    <x v="24"/>
    <n v="43229"/>
    <s v="East"/>
    <s v="FUR-CH-10004540"/>
    <x v="0"/>
    <s v="Chairs"/>
    <s v="Global Chrome Stack Chair"/>
    <n v="47.991999999999997"/>
    <n v="2"/>
    <n v="0.3"/>
    <n v="-2.0567999999999991"/>
  </r>
  <r>
    <n v="1597"/>
    <x v="776"/>
    <x v="524"/>
    <d v="2017-10-18T00:00:00"/>
    <s v="First Class"/>
    <s v="MY-17380"/>
    <s v="Maribeth Yedwab"/>
    <x v="1"/>
    <s v="United States"/>
    <s v="New York City"/>
    <x v="15"/>
    <n v="10011"/>
    <s v="East"/>
    <s v="FUR-FU-10001290"/>
    <x v="0"/>
    <s v="Furnishings"/>
    <s v="Executive Impressions Supervisor Wall Clock"/>
    <n v="547.30000000000007"/>
    <n v="13"/>
    <n v="0"/>
    <n v="175.13599999999997"/>
  </r>
  <r>
    <n v="1598"/>
    <x v="777"/>
    <x v="123"/>
    <d v="2017-11-21T00:00:00"/>
    <s v="Second Class"/>
    <s v="AB-10150"/>
    <s v="Aimee Bixby"/>
    <x v="0"/>
    <s v="United States"/>
    <s v="Carrollton"/>
    <x v="5"/>
    <n v="75007"/>
    <s v="Central"/>
    <s v="OFF-PA-10000308"/>
    <x v="1"/>
    <s v="Paper"/>
    <s v="Xerox 1901"/>
    <n v="16.896000000000001"/>
    <n v="4"/>
    <n v="0.2"/>
    <n v="5.2799999999999994"/>
  </r>
  <r>
    <n v="1599"/>
    <x v="777"/>
    <x v="123"/>
    <d v="2017-11-21T00:00:00"/>
    <s v="Second Class"/>
    <s v="AB-10150"/>
    <s v="Aimee Bixby"/>
    <x v="0"/>
    <s v="United States"/>
    <s v="Carrollton"/>
    <x v="5"/>
    <n v="75007"/>
    <s v="Central"/>
    <s v="OFF-SU-10001165"/>
    <x v="1"/>
    <s v="Supplies"/>
    <s v="Acme Elite Stainless Steel Scissors"/>
    <n v="6.6720000000000006"/>
    <n v="1"/>
    <n v="0.2"/>
    <n v="0.50039999999999996"/>
  </r>
  <r>
    <n v="1600"/>
    <x v="777"/>
    <x v="123"/>
    <d v="2017-11-21T00:00:00"/>
    <s v="Second Class"/>
    <s v="AB-10150"/>
    <s v="Aimee Bixby"/>
    <x v="0"/>
    <s v="United States"/>
    <s v="Carrollton"/>
    <x v="5"/>
    <n v="75007"/>
    <s v="Central"/>
    <s v="OFF-AR-10003373"/>
    <x v="1"/>
    <s v="Art"/>
    <s v="Boston School Pro Electric Pencil Sharpener, 1670"/>
    <n v="99.13600000000001"/>
    <n v="4"/>
    <n v="0.2"/>
    <n v="8.674399999999995"/>
  </r>
  <r>
    <n v="1601"/>
    <x v="777"/>
    <x v="123"/>
    <d v="2017-11-21T00:00:00"/>
    <s v="Second Class"/>
    <s v="AB-10150"/>
    <s v="Aimee Bixby"/>
    <x v="0"/>
    <s v="United States"/>
    <s v="Carrollton"/>
    <x v="5"/>
    <n v="75007"/>
    <s v="Central"/>
    <s v="FUR-FU-10001967"/>
    <x v="0"/>
    <s v="Furnishings"/>
    <s v="Telescoping Adjustable Floor Lamp"/>
    <n v="15.991999999999999"/>
    <n v="2"/>
    <n v="0.6"/>
    <n v="-13.992999999999999"/>
  </r>
  <r>
    <n v="1602"/>
    <x v="778"/>
    <x v="541"/>
    <d v="2016-05-13T00:00:00"/>
    <s v="Second Class"/>
    <s v="GB-14530"/>
    <s v="George Bell"/>
    <x v="1"/>
    <s v="United States"/>
    <s v="Dover"/>
    <x v="13"/>
    <n v="19901"/>
    <s v="East"/>
    <s v="FUR-FU-10001488"/>
    <x v="0"/>
    <s v="Furnishings"/>
    <s v="Tenex 46&quot; x 60&quot; Computer Anti-Static Chairmat, Rectangular Shaped"/>
    <n v="211.96"/>
    <n v="2"/>
    <n v="0"/>
    <n v="42.391999999999996"/>
  </r>
  <r>
    <n v="1603"/>
    <x v="779"/>
    <x v="25"/>
    <d v="2016-12-17T00:00:00"/>
    <s v="Standard Class"/>
    <s v="CA-12775"/>
    <s v="Cynthia Arntzen"/>
    <x v="0"/>
    <s v="United States"/>
    <s v="Smyrna"/>
    <x v="18"/>
    <n v="37167"/>
    <s v="South"/>
    <s v="OFF-AR-10003251"/>
    <x v="1"/>
    <s v="Art"/>
    <s v="Prang Drawing Pencil Set"/>
    <n v="6.6719999999999988"/>
    <n v="3"/>
    <n v="0.2"/>
    <n v="1.6679999999999997"/>
  </r>
  <r>
    <n v="1604"/>
    <x v="780"/>
    <x v="329"/>
    <d v="2017-12-04T00:00:00"/>
    <s v="Standard Class"/>
    <s v="ME-17725"/>
    <s v="Max Engle"/>
    <x v="0"/>
    <s v="United States"/>
    <s v="Newark"/>
    <x v="13"/>
    <n v="19711"/>
    <s v="East"/>
    <s v="OFF-AR-10001044"/>
    <x v="1"/>
    <s v="Art"/>
    <s v="BOSTON Ranger #55 Pencil Sharpener, Black"/>
    <n v="155.94"/>
    <n v="6"/>
    <n v="0"/>
    <n v="45.222599999999993"/>
  </r>
  <r>
    <n v="1605"/>
    <x v="781"/>
    <x v="475"/>
    <d v="2016-04-24T00:00:00"/>
    <s v="Second Class"/>
    <s v="JO-15280"/>
    <s v="Jas O'Carroll"/>
    <x v="0"/>
    <s v="United States"/>
    <s v="Los Angeles"/>
    <x v="1"/>
    <n v="90049"/>
    <s v="West"/>
    <s v="TEC-PH-10004700"/>
    <x v="2"/>
    <s v="Phones"/>
    <s v="PowerGen Dual USB Car Charger"/>
    <n v="39.960000000000008"/>
    <n v="5"/>
    <n v="0.2"/>
    <n v="12.986999999999995"/>
  </r>
  <r>
    <n v="1606"/>
    <x v="781"/>
    <x v="475"/>
    <d v="2016-04-24T00:00:00"/>
    <s v="Second Class"/>
    <s v="JO-15280"/>
    <s v="Jas O'Carroll"/>
    <x v="0"/>
    <s v="United States"/>
    <s v="Los Angeles"/>
    <x v="1"/>
    <n v="90049"/>
    <s v="West"/>
    <s v="OFF-AR-10000823"/>
    <x v="1"/>
    <s v="Art"/>
    <s v="Newell 307"/>
    <n v="5.46"/>
    <n v="3"/>
    <n v="0"/>
    <n v="1.5288000000000002"/>
  </r>
  <r>
    <n v="1607"/>
    <x v="781"/>
    <x v="475"/>
    <d v="2016-04-24T00:00:00"/>
    <s v="Second Class"/>
    <s v="JO-15280"/>
    <s v="Jas O'Carroll"/>
    <x v="0"/>
    <s v="United States"/>
    <s v="Los Angeles"/>
    <x v="1"/>
    <n v="90049"/>
    <s v="West"/>
    <s v="OFF-AR-10004456"/>
    <x v="1"/>
    <s v="Art"/>
    <s v="Panasonic KP-4ABK Battery-Operated Pencil Sharpener"/>
    <n v="73.2"/>
    <n v="5"/>
    <n v="0"/>
    <n v="21.227999999999998"/>
  </r>
  <r>
    <n v="1608"/>
    <x v="781"/>
    <x v="475"/>
    <d v="2016-04-24T00:00:00"/>
    <s v="Second Class"/>
    <s v="JO-15280"/>
    <s v="Jas O'Carroll"/>
    <x v="0"/>
    <s v="United States"/>
    <s v="Los Angeles"/>
    <x v="1"/>
    <n v="90049"/>
    <s v="West"/>
    <s v="OFF-BI-10000050"/>
    <x v="1"/>
    <s v="Binders"/>
    <s v="Angle-D Binders with Locking Rings, Label Holders"/>
    <n v="5.84"/>
    <n v="1"/>
    <n v="0.2"/>
    <n v="1.9709999999999996"/>
  </r>
  <r>
    <n v="1609"/>
    <x v="781"/>
    <x v="475"/>
    <d v="2016-04-24T00:00:00"/>
    <s v="Second Class"/>
    <s v="JO-15280"/>
    <s v="Jas O'Carroll"/>
    <x v="0"/>
    <s v="United States"/>
    <s v="Los Angeles"/>
    <x v="1"/>
    <n v="90049"/>
    <s v="West"/>
    <s v="OFF-PA-10002377"/>
    <x v="1"/>
    <s v="Paper"/>
    <s v="Adams Telephone Message Book W/Dividers/Space For Phone Numbers, 5 1/4&quot;X8 1/2&quot;, 200/Messages"/>
    <n v="22.72"/>
    <n v="4"/>
    <n v="0"/>
    <n v="10.223999999999998"/>
  </r>
  <r>
    <n v="1610"/>
    <x v="781"/>
    <x v="475"/>
    <d v="2016-04-24T00:00:00"/>
    <s v="Second Class"/>
    <s v="JO-15280"/>
    <s v="Jas O'Carroll"/>
    <x v="0"/>
    <s v="United States"/>
    <s v="Los Angeles"/>
    <x v="1"/>
    <n v="90049"/>
    <s v="West"/>
    <s v="OFF-BI-10000591"/>
    <x v="1"/>
    <s v="Binders"/>
    <s v="Avery Binder Labels"/>
    <n v="9.3360000000000003"/>
    <n v="3"/>
    <n v="0.2"/>
    <n v="3.2675999999999994"/>
  </r>
  <r>
    <n v="1611"/>
    <x v="782"/>
    <x v="542"/>
    <d v="2014-05-30T00:00:00"/>
    <s v="Standard Class"/>
    <s v="ML-17395"/>
    <s v="Marina Lichtenstein"/>
    <x v="1"/>
    <s v="United States"/>
    <s v="Los Angeles"/>
    <x v="1"/>
    <n v="90008"/>
    <s v="West"/>
    <s v="FUR-BO-10000362"/>
    <x v="0"/>
    <s v="Bookcases"/>
    <s v="Sauder Inglewood Library Bookcases"/>
    <n v="290.666"/>
    <n v="2"/>
    <n v="0.15"/>
    <n v="27.356800000000007"/>
  </r>
  <r>
    <n v="1612"/>
    <x v="782"/>
    <x v="542"/>
    <d v="2014-05-30T00:00:00"/>
    <s v="Standard Class"/>
    <s v="ML-17395"/>
    <s v="Marina Lichtenstein"/>
    <x v="1"/>
    <s v="United States"/>
    <s v="Los Angeles"/>
    <x v="1"/>
    <n v="90008"/>
    <s v="West"/>
    <s v="TEC-PH-10000441"/>
    <x v="2"/>
    <s v="Phones"/>
    <s v="VTech DS6151"/>
    <n v="201.584"/>
    <n v="2"/>
    <n v="0.2"/>
    <n v="20.158400000000015"/>
  </r>
  <r>
    <n v="1613"/>
    <x v="782"/>
    <x v="542"/>
    <d v="2014-05-30T00:00:00"/>
    <s v="Standard Class"/>
    <s v="ML-17395"/>
    <s v="Marina Lichtenstein"/>
    <x v="1"/>
    <s v="United States"/>
    <s v="Los Angeles"/>
    <x v="1"/>
    <n v="90008"/>
    <s v="West"/>
    <s v="TEC-PH-10002726"/>
    <x v="2"/>
    <s v="Phones"/>
    <s v="netTALK DUO VoIP Telephone Service"/>
    <n v="83.984000000000009"/>
    <n v="2"/>
    <n v="0.2"/>
    <n v="31.494"/>
  </r>
  <r>
    <n v="1614"/>
    <x v="783"/>
    <x v="202"/>
    <d v="2017-12-25T00:00:00"/>
    <s v="Standard Class"/>
    <s v="YS-21880"/>
    <s v="Yana Sorensen"/>
    <x v="1"/>
    <s v="United States"/>
    <s v="Oakland"/>
    <x v="1"/>
    <n v="94601"/>
    <s v="West"/>
    <s v="OFF-ST-10003306"/>
    <x v="1"/>
    <s v="Storage"/>
    <s v="Letter Size Cart"/>
    <n v="1000.0200000000001"/>
    <n v="7"/>
    <n v="0"/>
    <n v="290.00579999999991"/>
  </r>
  <r>
    <n v="1615"/>
    <x v="784"/>
    <x v="543"/>
    <d v="2016-03-19T00:00:00"/>
    <s v="Standard Class"/>
    <s v="PL-18925"/>
    <s v="Paul Lucas"/>
    <x v="2"/>
    <s v="United States"/>
    <s v="Philadelphia"/>
    <x v="9"/>
    <n v="19143"/>
    <s v="East"/>
    <s v="TEC-AC-10004855"/>
    <x v="2"/>
    <s v="Accessories"/>
    <s v="V7 USB Numeric Keypad"/>
    <n v="83.976000000000013"/>
    <n v="3"/>
    <n v="0.2"/>
    <n v="-13.646100000000001"/>
  </r>
  <r>
    <n v="1616"/>
    <x v="785"/>
    <x v="544"/>
    <d v="2015-08-16T00:00:00"/>
    <s v="Standard Class"/>
    <s v="JK-16120"/>
    <s v="Julie Kriz"/>
    <x v="2"/>
    <s v="United States"/>
    <s v="Eagan"/>
    <x v="11"/>
    <n v="55122"/>
    <s v="Central"/>
    <s v="OFF-LA-10002787"/>
    <x v="1"/>
    <s v="Labels"/>
    <s v="Avery 480"/>
    <n v="3.75"/>
    <n v="1"/>
    <n v="0"/>
    <n v="1.7999999999999998"/>
  </r>
  <r>
    <n v="1617"/>
    <x v="785"/>
    <x v="544"/>
    <d v="2015-08-16T00:00:00"/>
    <s v="Standard Class"/>
    <s v="JK-16120"/>
    <s v="Julie Kriz"/>
    <x v="2"/>
    <s v="United States"/>
    <s v="Eagan"/>
    <x v="11"/>
    <n v="55122"/>
    <s v="Central"/>
    <s v="OFF-LA-10002043"/>
    <x v="1"/>
    <s v="Labels"/>
    <s v="Avery 489"/>
    <n v="41.4"/>
    <n v="4"/>
    <n v="0"/>
    <n v="19.872"/>
  </r>
  <r>
    <n v="1618"/>
    <x v="785"/>
    <x v="544"/>
    <d v="2015-08-16T00:00:00"/>
    <s v="Standard Class"/>
    <s v="JK-16120"/>
    <s v="Julie Kriz"/>
    <x v="2"/>
    <s v="United States"/>
    <s v="Eagan"/>
    <x v="11"/>
    <n v="55122"/>
    <s v="Central"/>
    <s v="OFF-AR-10001915"/>
    <x v="1"/>
    <s v="Art"/>
    <s v="Peel-Off China Markers"/>
    <n v="29.79"/>
    <n v="3"/>
    <n v="0"/>
    <n v="12.511800000000001"/>
  </r>
  <r>
    <n v="1619"/>
    <x v="786"/>
    <x v="545"/>
    <d v="2016-09-14T00:00:00"/>
    <s v="Second Class"/>
    <s v="PN-18775"/>
    <s v="Parhena Norris"/>
    <x v="2"/>
    <s v="United States"/>
    <s v="New York City"/>
    <x v="15"/>
    <n v="10011"/>
    <s v="East"/>
    <s v="OFF-ST-10000352"/>
    <x v="1"/>
    <s v="Storage"/>
    <s v="Acco Perma 2700 Stacking Storage Drawers"/>
    <n v="59.48"/>
    <n v="2"/>
    <n v="0"/>
    <n v="8.9220000000000041"/>
  </r>
  <r>
    <n v="1620"/>
    <x v="786"/>
    <x v="545"/>
    <d v="2016-09-14T00:00:00"/>
    <s v="Second Class"/>
    <s v="PN-18775"/>
    <s v="Parhena Norris"/>
    <x v="2"/>
    <s v="United States"/>
    <s v="New York City"/>
    <x v="15"/>
    <n v="10011"/>
    <s v="East"/>
    <s v="OFF-PA-10000575"/>
    <x v="1"/>
    <s v="Paper"/>
    <s v="Wirebound Message Books, Four 2 3/4 x 5 White Forms per Page"/>
    <n v="6.69"/>
    <n v="1"/>
    <n v="0"/>
    <n v="3.0773999999999999"/>
  </r>
  <r>
    <n v="1621"/>
    <x v="787"/>
    <x v="141"/>
    <d v="2017-07-15T00:00:00"/>
    <s v="Standard Class"/>
    <s v="JC-15385"/>
    <s v="Jenna Caffey"/>
    <x v="0"/>
    <s v="United States"/>
    <s v="Kent"/>
    <x v="4"/>
    <n v="98031"/>
    <s v="West"/>
    <s v="FUR-FU-10002937"/>
    <x v="0"/>
    <s v="Furnishings"/>
    <s v="GE 48&quot; Fluorescent Tube, Cool White Energy Saver, 34 Watts, 30/Box"/>
    <n v="198.46"/>
    <n v="2"/>
    <n v="0"/>
    <n v="99.23"/>
  </r>
  <r>
    <n v="1622"/>
    <x v="787"/>
    <x v="141"/>
    <d v="2017-07-15T00:00:00"/>
    <s v="Standard Class"/>
    <s v="JC-15385"/>
    <s v="Jenna Caffey"/>
    <x v="0"/>
    <s v="United States"/>
    <s v="Kent"/>
    <x v="4"/>
    <n v="98031"/>
    <s v="West"/>
    <s v="OFF-LA-10003930"/>
    <x v="1"/>
    <s v="Labels"/>
    <s v="Dot Matrix Printer Tape Reel Labels, White, 5000/Box"/>
    <n v="786.48"/>
    <n v="8"/>
    <n v="0"/>
    <n v="385.37520000000001"/>
  </r>
  <r>
    <n v="1623"/>
    <x v="787"/>
    <x v="141"/>
    <d v="2017-07-15T00:00:00"/>
    <s v="Standard Class"/>
    <s v="JC-15385"/>
    <s v="Jenna Caffey"/>
    <x v="0"/>
    <s v="United States"/>
    <s v="Kent"/>
    <x v="4"/>
    <n v="98031"/>
    <s v="West"/>
    <s v="OFF-BI-10001107"/>
    <x v="1"/>
    <s v="Binders"/>
    <s v="GBC White Gloss Covers, Plain Front"/>
    <n v="23.168000000000003"/>
    <n v="2"/>
    <n v="0.2"/>
    <n v="7.8191999999999995"/>
  </r>
  <r>
    <n v="1624"/>
    <x v="787"/>
    <x v="141"/>
    <d v="2017-07-15T00:00:00"/>
    <s v="Standard Class"/>
    <s v="JC-15385"/>
    <s v="Jenna Caffey"/>
    <x v="0"/>
    <s v="United States"/>
    <s v="Kent"/>
    <x v="4"/>
    <n v="98031"/>
    <s v="West"/>
    <s v="TEC-AC-10003063"/>
    <x v="2"/>
    <s v="Accessories"/>
    <s v="Micro Innovations USB RF Wireless Keyboard with Mouse"/>
    <n v="50"/>
    <n v="2"/>
    <n v="0"/>
    <n v="10.5"/>
  </r>
  <r>
    <n v="1625"/>
    <x v="788"/>
    <x v="546"/>
    <d v="2015-12-24T00:00:00"/>
    <s v="Standard Class"/>
    <s v="JG-15160"/>
    <s v="James Galang"/>
    <x v="0"/>
    <s v="United States"/>
    <s v="Los Angeles"/>
    <x v="1"/>
    <n v="90049"/>
    <s v="West"/>
    <s v="TEC-PH-10002922"/>
    <x v="2"/>
    <s v="Phones"/>
    <s v="ShoreTel ShorePhone IP 230 VoIP phone"/>
    <n v="675.96"/>
    <n v="5"/>
    <n v="0.2"/>
    <n v="84.494999999999948"/>
  </r>
  <r>
    <n v="1626"/>
    <x v="788"/>
    <x v="546"/>
    <d v="2015-12-24T00:00:00"/>
    <s v="Standard Class"/>
    <s v="JG-15160"/>
    <s v="James Galang"/>
    <x v="0"/>
    <s v="United States"/>
    <s v="Los Angeles"/>
    <x v="1"/>
    <n v="90049"/>
    <s v="West"/>
    <s v="TEC-AC-10002049"/>
    <x v="2"/>
    <s v="Accessories"/>
    <s v="Plantronics Savi W720 Multi-Device Wireless Headset System"/>
    <n v="1265.8499999999999"/>
    <n v="3"/>
    <n v="0"/>
    <n v="556.97400000000005"/>
  </r>
  <r>
    <n v="1627"/>
    <x v="789"/>
    <x v="547"/>
    <d v="2015-11-22T00:00:00"/>
    <s v="Standard Class"/>
    <s v="PO-19180"/>
    <s v="Philisse Overcash"/>
    <x v="2"/>
    <s v="United States"/>
    <s v="New York City"/>
    <x v="15"/>
    <n v="10011"/>
    <s v="East"/>
    <s v="OFF-AP-10002457"/>
    <x v="1"/>
    <s v="Appliances"/>
    <s v="Eureka The Boss Plus 12-Amp Hard Box Upright Vacuum, Red"/>
    <n v="523.25"/>
    <n v="5"/>
    <n v="0"/>
    <n v="141.27749999999997"/>
  </r>
  <r>
    <n v="1628"/>
    <x v="790"/>
    <x v="496"/>
    <d v="2015-09-30T00:00:00"/>
    <s v="Standard Class"/>
    <s v="MC-17275"/>
    <s v="Marc Crier"/>
    <x v="0"/>
    <s v="United States"/>
    <s v="Lafayette"/>
    <x v="28"/>
    <n v="70506"/>
    <s v="South"/>
    <s v="FUR-CH-10001270"/>
    <x v="0"/>
    <s v="Chairs"/>
    <s v="Harbour Creations Steel Folding Chair"/>
    <n v="517.5"/>
    <n v="6"/>
    <n v="0"/>
    <n v="155.24999999999994"/>
  </r>
  <r>
    <n v="1629"/>
    <x v="791"/>
    <x v="548"/>
    <d v="2017-06-25T00:00:00"/>
    <s v="Second Class"/>
    <s v="AS-10240"/>
    <s v="Alan Shonely"/>
    <x v="0"/>
    <s v="United States"/>
    <s v="Cleveland"/>
    <x v="24"/>
    <n v="44105"/>
    <s v="East"/>
    <s v="FUR-FU-10004415"/>
    <x v="0"/>
    <s v="Furnishings"/>
    <s v="Stacking Tray, Side-Loading, Legal, Smoke"/>
    <n v="17.920000000000002"/>
    <n v="5"/>
    <n v="0.2"/>
    <n v="2.4639999999999986"/>
  </r>
  <r>
    <n v="1630"/>
    <x v="791"/>
    <x v="548"/>
    <d v="2017-06-25T00:00:00"/>
    <s v="Second Class"/>
    <s v="AS-10240"/>
    <s v="Alan Shonely"/>
    <x v="0"/>
    <s v="United States"/>
    <s v="Cleveland"/>
    <x v="24"/>
    <n v="44105"/>
    <s v="East"/>
    <s v="OFF-BI-10001510"/>
    <x v="1"/>
    <s v="Binders"/>
    <s v="Deluxe Heavy-Duty Vinyl Round Ring Binder"/>
    <n v="41.256000000000007"/>
    <n v="6"/>
    <n v="0.7"/>
    <n v="-34.38000000000001"/>
  </r>
  <r>
    <n v="1631"/>
    <x v="792"/>
    <x v="541"/>
    <d v="2016-05-08T00:00:00"/>
    <s v="Same Day"/>
    <s v="CL-12565"/>
    <s v="Clay Ludtke"/>
    <x v="0"/>
    <s v="United States"/>
    <s v="Cleveland"/>
    <x v="24"/>
    <n v="44105"/>
    <s v="East"/>
    <s v="OFF-ST-10002011"/>
    <x v="1"/>
    <s v="Storage"/>
    <s v="Smead Adjustable Mobile File Trolley with Lockable Top"/>
    <n v="1006.056"/>
    <n v="3"/>
    <n v="0.2"/>
    <n v="88.029900000000055"/>
  </r>
  <r>
    <n v="1632"/>
    <x v="792"/>
    <x v="541"/>
    <d v="2016-05-08T00:00:00"/>
    <s v="Same Day"/>
    <s v="CL-12565"/>
    <s v="Clay Ludtke"/>
    <x v="0"/>
    <s v="United States"/>
    <s v="Cleveland"/>
    <x v="24"/>
    <n v="44105"/>
    <s v="East"/>
    <s v="OFF-PA-10002986"/>
    <x v="1"/>
    <s v="Paper"/>
    <s v="Xerox 1898"/>
    <n v="10.688000000000001"/>
    <n v="2"/>
    <n v="0.2"/>
    <n v="3.7407999999999997"/>
  </r>
  <r>
    <n v="1633"/>
    <x v="792"/>
    <x v="541"/>
    <d v="2016-05-08T00:00:00"/>
    <s v="Same Day"/>
    <s v="CL-12565"/>
    <s v="Clay Ludtke"/>
    <x v="0"/>
    <s v="United States"/>
    <s v="Cleveland"/>
    <x v="24"/>
    <n v="44105"/>
    <s v="East"/>
    <s v="OFF-PA-10004451"/>
    <x v="1"/>
    <s v="Paper"/>
    <s v="Xerox 222"/>
    <n v="10.368000000000002"/>
    <n v="2"/>
    <n v="0.2"/>
    <n v="3.6288"/>
  </r>
  <r>
    <n v="1634"/>
    <x v="792"/>
    <x v="541"/>
    <d v="2016-05-08T00:00:00"/>
    <s v="Same Day"/>
    <s v="CL-12565"/>
    <s v="Clay Ludtke"/>
    <x v="0"/>
    <s v="United States"/>
    <s v="Cleveland"/>
    <x v="24"/>
    <n v="44105"/>
    <s v="East"/>
    <s v="OFF-ST-10000649"/>
    <x v="1"/>
    <s v="Storage"/>
    <s v="Hanging Personal Folder File"/>
    <n v="25.12"/>
    <n v="2"/>
    <n v="0.2"/>
    <n v="1.5700000000000012"/>
  </r>
  <r>
    <n v="1635"/>
    <x v="792"/>
    <x v="541"/>
    <d v="2016-05-08T00:00:00"/>
    <s v="Same Day"/>
    <s v="CL-12565"/>
    <s v="Clay Ludtke"/>
    <x v="0"/>
    <s v="United States"/>
    <s v="Cleveland"/>
    <x v="24"/>
    <n v="44105"/>
    <s v="East"/>
    <s v="TEC-AC-10001465"/>
    <x v="2"/>
    <s v="Accessories"/>
    <s v="SanDisk Cruzer 64 GB USB Flash Drive"/>
    <n v="58.112000000000002"/>
    <n v="2"/>
    <n v="0.2"/>
    <n v="7.263999999999994"/>
  </r>
  <r>
    <n v="1636"/>
    <x v="793"/>
    <x v="35"/>
    <d v="2014-12-02T00:00:00"/>
    <s v="Standard Class"/>
    <s v="NW-18400"/>
    <s v="Natalie Webber"/>
    <x v="0"/>
    <s v="United States"/>
    <s v="Tigard"/>
    <x v="21"/>
    <n v="97224"/>
    <s v="West"/>
    <s v="OFF-PA-10001166"/>
    <x v="1"/>
    <s v="Paper"/>
    <s v="Xerox 2"/>
    <n v="15.552000000000003"/>
    <n v="3"/>
    <n v="0.2"/>
    <n v="5.4432"/>
  </r>
  <r>
    <n v="1637"/>
    <x v="793"/>
    <x v="35"/>
    <d v="2014-12-02T00:00:00"/>
    <s v="Standard Class"/>
    <s v="NW-18400"/>
    <s v="Natalie Webber"/>
    <x v="0"/>
    <s v="United States"/>
    <s v="Tigard"/>
    <x v="21"/>
    <n v="97224"/>
    <s v="West"/>
    <s v="OFF-ST-10001097"/>
    <x v="1"/>
    <s v="Storage"/>
    <s v="Office Impressions Heavy Duty Welded Shelving &amp; Multimedia Storage Drawers"/>
    <n v="669.08"/>
    <n v="5"/>
    <n v="0.2"/>
    <n v="-167.27"/>
  </r>
  <r>
    <n v="1638"/>
    <x v="793"/>
    <x v="35"/>
    <d v="2014-12-02T00:00:00"/>
    <s v="Standard Class"/>
    <s v="NW-18400"/>
    <s v="Natalie Webber"/>
    <x v="0"/>
    <s v="United States"/>
    <s v="Tigard"/>
    <x v="21"/>
    <n v="97224"/>
    <s v="West"/>
    <s v="TEC-PH-10000038"/>
    <x v="2"/>
    <s v="Phones"/>
    <s v="Jawbone MINI JAMBOX Wireless Bluetooth Speaker"/>
    <n v="438.33600000000001"/>
    <n v="4"/>
    <n v="0.2"/>
    <n v="-87.667200000000037"/>
  </r>
  <r>
    <n v="1639"/>
    <x v="794"/>
    <x v="439"/>
    <d v="2016-06-01T00:00:00"/>
    <s v="Standard Class"/>
    <s v="TB-21280"/>
    <s v="Toby Braunhardt"/>
    <x v="0"/>
    <s v="United States"/>
    <s v="Washington"/>
    <x v="40"/>
    <n v="20016"/>
    <s v="East"/>
    <s v="OFF-PA-10002689"/>
    <x v="1"/>
    <s v="Paper"/>
    <s v="Weyerhaeuser First Choice Laser/Copy Paper (20Lb. and 88 Bright)"/>
    <n v="19.440000000000001"/>
    <n v="3"/>
    <n v="0"/>
    <n v="9.3312000000000008"/>
  </r>
  <r>
    <n v="1640"/>
    <x v="794"/>
    <x v="439"/>
    <d v="2016-06-01T00:00:00"/>
    <s v="Standard Class"/>
    <s v="TB-21280"/>
    <s v="Toby Braunhardt"/>
    <x v="0"/>
    <s v="United States"/>
    <s v="Washington"/>
    <x v="40"/>
    <n v="20016"/>
    <s v="East"/>
    <s v="OFF-BI-10004728"/>
    <x v="1"/>
    <s v="Binders"/>
    <s v="Wilson Jones Turn Tabs Binder Tool for Ring Binders"/>
    <n v="9.64"/>
    <n v="2"/>
    <n v="0"/>
    <n v="4.4344000000000001"/>
  </r>
  <r>
    <n v="1641"/>
    <x v="794"/>
    <x v="439"/>
    <d v="2016-06-01T00:00:00"/>
    <s v="Standard Class"/>
    <s v="TB-21280"/>
    <s v="Toby Braunhardt"/>
    <x v="0"/>
    <s v="United States"/>
    <s v="Washington"/>
    <x v="40"/>
    <n v="20016"/>
    <s v="East"/>
    <s v="OFF-PA-10004675"/>
    <x v="1"/>
    <s v="Paper"/>
    <s v="Telephone Message Books with Fax/Mobile Section, 5 1/2&quot; x 3 3/16&quot;"/>
    <n v="12.7"/>
    <n v="2"/>
    <n v="0"/>
    <n v="5.8419999999999996"/>
  </r>
  <r>
    <n v="1642"/>
    <x v="794"/>
    <x v="439"/>
    <d v="2016-06-01T00:00:00"/>
    <s v="Standard Class"/>
    <s v="TB-21280"/>
    <s v="Toby Braunhardt"/>
    <x v="0"/>
    <s v="United States"/>
    <s v="Washington"/>
    <x v="40"/>
    <n v="20016"/>
    <s v="East"/>
    <s v="FUR-FU-10000629"/>
    <x v="0"/>
    <s v="Furnishings"/>
    <s v="9-3/4 Diameter Round Wall Clock"/>
    <n v="41.37"/>
    <n v="3"/>
    <n v="0"/>
    <n v="17.375399999999999"/>
  </r>
  <r>
    <n v="1643"/>
    <x v="795"/>
    <x v="503"/>
    <d v="2014-12-04T00:00:00"/>
    <s v="Standard Class"/>
    <s v="BS-11380"/>
    <s v="Bill Stewart"/>
    <x v="1"/>
    <s v="United States"/>
    <s v="Skokie"/>
    <x v="10"/>
    <n v="60076"/>
    <s v="Central"/>
    <s v="OFF-FA-10003112"/>
    <x v="1"/>
    <s v="Fasteners"/>
    <s v="Staples"/>
    <n v="12.624000000000001"/>
    <n v="2"/>
    <n v="0.2"/>
    <n v="3.944999999999999"/>
  </r>
  <r>
    <n v="1644"/>
    <x v="796"/>
    <x v="531"/>
    <d v="2015-03-20T00:00:00"/>
    <s v="First Class"/>
    <s v="FH-14365"/>
    <s v="Fred Hopkins"/>
    <x v="1"/>
    <s v="United States"/>
    <s v="Seattle"/>
    <x v="4"/>
    <n v="98115"/>
    <s v="West"/>
    <s v="OFF-ST-10000142"/>
    <x v="1"/>
    <s v="Storage"/>
    <s v="Deluxe Rollaway Locking File with Drawer"/>
    <n v="1247.6399999999999"/>
    <n v="3"/>
    <n v="0"/>
    <n v="349.33919999999995"/>
  </r>
  <r>
    <n v="1645"/>
    <x v="796"/>
    <x v="531"/>
    <d v="2015-03-20T00:00:00"/>
    <s v="First Class"/>
    <s v="FH-14365"/>
    <s v="Fred Hopkins"/>
    <x v="1"/>
    <s v="United States"/>
    <s v="Seattle"/>
    <x v="4"/>
    <n v="98115"/>
    <s v="West"/>
    <s v="TEC-CO-10001766"/>
    <x v="2"/>
    <s v="Copiers"/>
    <s v="Canon PC940 Copier"/>
    <n v="3149.9300000000003"/>
    <n v="7"/>
    <n v="0"/>
    <n v="1480.4670999999998"/>
  </r>
  <r>
    <n v="1646"/>
    <x v="796"/>
    <x v="531"/>
    <d v="2015-03-20T00:00:00"/>
    <s v="First Class"/>
    <s v="FH-14365"/>
    <s v="Fred Hopkins"/>
    <x v="1"/>
    <s v="United States"/>
    <s v="Seattle"/>
    <x v="4"/>
    <n v="98115"/>
    <s v="West"/>
    <s v="OFF-PA-10004359"/>
    <x v="1"/>
    <s v="Paper"/>
    <s v="Multicolor Computer Printout Paper"/>
    <n v="209.7"/>
    <n v="2"/>
    <n v="0"/>
    <n v="100.65599999999999"/>
  </r>
  <r>
    <n v="1647"/>
    <x v="797"/>
    <x v="549"/>
    <d v="2015-11-03T00:00:00"/>
    <s v="First Class"/>
    <s v="VM-21685"/>
    <s v="Valerie Mitchum"/>
    <x v="2"/>
    <s v="United States"/>
    <s v="Philadelphia"/>
    <x v="9"/>
    <n v="19140"/>
    <s v="East"/>
    <s v="TEC-AC-10002323"/>
    <x v="2"/>
    <s v="Accessories"/>
    <s v="SanDisk Ultra 32 GB MicroSDHC Class 10 Memory Card"/>
    <n v="35.360000000000007"/>
    <n v="2"/>
    <n v="0.2"/>
    <n v="-3.0939999999999994"/>
  </r>
  <r>
    <n v="1648"/>
    <x v="797"/>
    <x v="549"/>
    <d v="2015-11-03T00:00:00"/>
    <s v="First Class"/>
    <s v="VM-21685"/>
    <s v="Valerie Mitchum"/>
    <x v="2"/>
    <s v="United States"/>
    <s v="Philadelphia"/>
    <x v="9"/>
    <n v="19140"/>
    <s v="East"/>
    <s v="OFF-FA-10001135"/>
    <x v="1"/>
    <s v="Fasteners"/>
    <s v="Brites Rubber Bands, 1 1/2 oz. Box"/>
    <n v="3.1680000000000001"/>
    <n v="2"/>
    <n v="0.2"/>
    <n v="-0.71279999999999988"/>
  </r>
  <r>
    <n v="1649"/>
    <x v="798"/>
    <x v="120"/>
    <d v="2015-09-29T00:00:00"/>
    <s v="Second Class"/>
    <s v="SF-20200"/>
    <s v="Sarah Foster"/>
    <x v="0"/>
    <s v="United States"/>
    <s v="Philadelphia"/>
    <x v="9"/>
    <n v="19143"/>
    <s v="East"/>
    <s v="OFF-BI-10004224"/>
    <x v="1"/>
    <s v="Binders"/>
    <s v="Catalog Binders with Expanding Posts"/>
    <n v="121.10400000000003"/>
    <n v="6"/>
    <n v="0.7"/>
    <n v="-100.91999999999999"/>
  </r>
  <r>
    <n v="1650"/>
    <x v="798"/>
    <x v="120"/>
    <d v="2015-09-29T00:00:00"/>
    <s v="Second Class"/>
    <s v="SF-20200"/>
    <s v="Sarah Foster"/>
    <x v="0"/>
    <s v="United States"/>
    <s v="Philadelphia"/>
    <x v="9"/>
    <n v="19143"/>
    <s v="East"/>
    <s v="TEC-PH-10003357"/>
    <x v="2"/>
    <s v="Phones"/>
    <s v="Grandstream GXP2100 Mainstream Business Phone"/>
    <n v="45.893999999999998"/>
    <n v="1"/>
    <n v="0.4"/>
    <n v="-9.178799999999999"/>
  </r>
  <r>
    <n v="1651"/>
    <x v="799"/>
    <x v="550"/>
    <d v="2014-08-29T00:00:00"/>
    <s v="Same Day"/>
    <s v="HH-15010"/>
    <s v="Hilary Holden"/>
    <x v="1"/>
    <s v="United States"/>
    <s v="San Francisco"/>
    <x v="1"/>
    <n v="94110"/>
    <s v="West"/>
    <s v="OFF-PA-10004475"/>
    <x v="1"/>
    <s v="Paper"/>
    <s v="Xerox 1940"/>
    <n v="109.92"/>
    <n v="2"/>
    <n v="0"/>
    <n v="53.860799999999998"/>
  </r>
  <r>
    <n v="1652"/>
    <x v="799"/>
    <x v="550"/>
    <d v="2014-08-29T00:00:00"/>
    <s v="Same Day"/>
    <s v="HH-15010"/>
    <s v="Hilary Holden"/>
    <x v="1"/>
    <s v="United States"/>
    <s v="San Francisco"/>
    <x v="1"/>
    <n v="94110"/>
    <s v="West"/>
    <s v="OFF-PA-10003001"/>
    <x v="1"/>
    <s v="Paper"/>
    <s v="Xerox 1986"/>
    <n v="13.36"/>
    <n v="2"/>
    <n v="0"/>
    <n v="6.4127999999999998"/>
  </r>
  <r>
    <n v="1653"/>
    <x v="800"/>
    <x v="551"/>
    <d v="2017-11-21T00:00:00"/>
    <s v="First Class"/>
    <s v="CD-12280"/>
    <s v="Christina DeMoss"/>
    <x v="0"/>
    <s v="United States"/>
    <s v="Seattle"/>
    <x v="4"/>
    <n v="98105"/>
    <s v="West"/>
    <s v="OFF-ST-10003442"/>
    <x v="1"/>
    <s v="Storage"/>
    <s v="Eldon Portable Mobile Manager"/>
    <n v="169.68"/>
    <n v="6"/>
    <n v="0"/>
    <n v="45.813600000000001"/>
  </r>
  <r>
    <n v="1654"/>
    <x v="800"/>
    <x v="551"/>
    <d v="2017-11-21T00:00:00"/>
    <s v="First Class"/>
    <s v="CD-12280"/>
    <s v="Christina DeMoss"/>
    <x v="0"/>
    <s v="United States"/>
    <s v="Seattle"/>
    <x v="4"/>
    <n v="98105"/>
    <s v="West"/>
    <s v="TEC-AC-10003832"/>
    <x v="2"/>
    <s v="Accessories"/>
    <s v="Imation 16GB Mini TravelDrive USB 2.0 Flash Drive"/>
    <n v="132.52000000000001"/>
    <n v="4"/>
    <n v="0"/>
    <n v="54.333200000000005"/>
  </r>
  <r>
    <n v="1655"/>
    <x v="800"/>
    <x v="551"/>
    <d v="2017-11-21T00:00:00"/>
    <s v="First Class"/>
    <s v="CD-12280"/>
    <s v="Christina DeMoss"/>
    <x v="0"/>
    <s v="United States"/>
    <s v="Seattle"/>
    <x v="4"/>
    <n v="98105"/>
    <s v="West"/>
    <s v="OFF-FA-10000611"/>
    <x v="1"/>
    <s v="Fasteners"/>
    <s v="Binder Clips by OIC"/>
    <n v="2.96"/>
    <n v="2"/>
    <n v="0"/>
    <n v="1.4207999999999998"/>
  </r>
  <r>
    <n v="1656"/>
    <x v="800"/>
    <x v="551"/>
    <d v="2017-11-21T00:00:00"/>
    <s v="First Class"/>
    <s v="CD-12280"/>
    <s v="Christina DeMoss"/>
    <x v="0"/>
    <s v="United States"/>
    <s v="Seattle"/>
    <x v="4"/>
    <n v="98105"/>
    <s v="West"/>
    <s v="OFF-BI-10001116"/>
    <x v="1"/>
    <s v="Binders"/>
    <s v="Wilson Jones 1&quot; Hanging DublLock Ring Binders"/>
    <n v="8.4480000000000004"/>
    <n v="2"/>
    <n v="0.2"/>
    <n v="2.9568000000000003"/>
  </r>
  <r>
    <n v="1657"/>
    <x v="800"/>
    <x v="551"/>
    <d v="2017-11-21T00:00:00"/>
    <s v="First Class"/>
    <s v="CD-12280"/>
    <s v="Christina DeMoss"/>
    <x v="0"/>
    <s v="United States"/>
    <s v="Seattle"/>
    <x v="4"/>
    <n v="98105"/>
    <s v="West"/>
    <s v="OFF-ST-10000563"/>
    <x v="1"/>
    <s v="Storage"/>
    <s v="Fellowes Bankers Box Stor/Drawer Steel Plus"/>
    <n v="95.94"/>
    <n v="3"/>
    <n v="0"/>
    <n v="9.5940000000000012"/>
  </r>
  <r>
    <n v="1658"/>
    <x v="801"/>
    <x v="552"/>
    <d v="2014-05-15T00:00:00"/>
    <s v="First Class"/>
    <s v="HL-15040"/>
    <s v="Hunter Lopez"/>
    <x v="0"/>
    <s v="United States"/>
    <s v="Milwaukee"/>
    <x v="6"/>
    <n v="53209"/>
    <s v="Central"/>
    <s v="FUR-FU-10000010"/>
    <x v="0"/>
    <s v="Furnishings"/>
    <s v="DAX Value U-Channel Document Frames, Easel Back"/>
    <n v="34.79"/>
    <n v="7"/>
    <n v="0"/>
    <n v="10.784899999999999"/>
  </r>
  <r>
    <n v="1659"/>
    <x v="802"/>
    <x v="176"/>
    <d v="2017-01-26T00:00:00"/>
    <s v="Standard Class"/>
    <s v="TH-21100"/>
    <s v="Thea Hendricks"/>
    <x v="0"/>
    <s v="United States"/>
    <s v="Los Angeles"/>
    <x v="1"/>
    <n v="90045"/>
    <s v="West"/>
    <s v="TEC-PH-10004922"/>
    <x v="2"/>
    <s v="Phones"/>
    <s v="RCA Visys Integrated PBX 8-Line Router"/>
    <n v="160.77600000000001"/>
    <n v="3"/>
    <n v="0.2"/>
    <n v="10.048500000000004"/>
  </r>
  <r>
    <n v="1660"/>
    <x v="803"/>
    <x v="505"/>
    <d v="2017-11-06T00:00:00"/>
    <s v="Standard Class"/>
    <s v="MM-18055"/>
    <s v="Michelle Moray"/>
    <x v="0"/>
    <s v="United States"/>
    <s v="Seattle"/>
    <x v="4"/>
    <n v="98115"/>
    <s v="West"/>
    <s v="OFF-BI-10004330"/>
    <x v="1"/>
    <s v="Binders"/>
    <s v="GBC Velobind Prepunched Cover Sets, Regency Series"/>
    <n v="88.751999999999995"/>
    <n v="3"/>
    <n v="0.2"/>
    <n v="27.734999999999996"/>
  </r>
  <r>
    <n v="1661"/>
    <x v="803"/>
    <x v="505"/>
    <d v="2017-11-06T00:00:00"/>
    <s v="Standard Class"/>
    <s v="MM-18055"/>
    <s v="Michelle Moray"/>
    <x v="0"/>
    <s v="United States"/>
    <s v="Seattle"/>
    <x v="4"/>
    <n v="98115"/>
    <s v="West"/>
    <s v="OFF-BI-10002072"/>
    <x v="1"/>
    <s v="Binders"/>
    <s v="Cardinal Slant-D Ring Binders"/>
    <n v="13.904"/>
    <n v="2"/>
    <n v="0.2"/>
    <n v="5.2139999999999995"/>
  </r>
  <r>
    <n v="1662"/>
    <x v="804"/>
    <x v="504"/>
    <d v="2017-05-06T00:00:00"/>
    <s v="Standard Class"/>
    <s v="QJ-19255"/>
    <s v="Quincy Jones"/>
    <x v="1"/>
    <s v="United States"/>
    <s v="Philadelphia"/>
    <x v="9"/>
    <n v="19143"/>
    <s v="East"/>
    <s v="TEC-PH-10002549"/>
    <x v="2"/>
    <s v="Phones"/>
    <s v="Polycom SoundPoint IP 450 VoIP phone"/>
    <n v="677.57999999999993"/>
    <n v="5"/>
    <n v="0.4"/>
    <n v="-158.10199999999998"/>
  </r>
  <r>
    <n v="1663"/>
    <x v="804"/>
    <x v="504"/>
    <d v="2017-05-06T00:00:00"/>
    <s v="Standard Class"/>
    <s v="QJ-19255"/>
    <s v="Quincy Jones"/>
    <x v="1"/>
    <s v="United States"/>
    <s v="Philadelphia"/>
    <x v="9"/>
    <n v="19143"/>
    <s v="East"/>
    <s v="OFF-BI-10002353"/>
    <x v="1"/>
    <s v="Binders"/>
    <s v="GBC VeloBind Cover Sets"/>
    <n v="13.896000000000001"/>
    <n v="3"/>
    <n v="0.7"/>
    <n v="-9.2639999999999993"/>
  </r>
  <r>
    <n v="1664"/>
    <x v="805"/>
    <x v="390"/>
    <d v="2016-11-26T00:00:00"/>
    <s v="Second Class"/>
    <s v="NS-18505"/>
    <s v="Neola Schneider"/>
    <x v="0"/>
    <s v="United States"/>
    <s v="Dallas"/>
    <x v="5"/>
    <n v="75217"/>
    <s v="Central"/>
    <s v="OFF-ST-10001325"/>
    <x v="1"/>
    <s v="Storage"/>
    <s v="Sterilite Officeware Hinged File Box"/>
    <n v="41.92"/>
    <n v="5"/>
    <n v="0.2"/>
    <n v="3.6679999999999993"/>
  </r>
  <r>
    <n v="1665"/>
    <x v="805"/>
    <x v="390"/>
    <d v="2016-11-26T00:00:00"/>
    <s v="Second Class"/>
    <s v="NS-18505"/>
    <s v="Neola Schneider"/>
    <x v="0"/>
    <s v="United States"/>
    <s v="Dallas"/>
    <x v="5"/>
    <n v="75217"/>
    <s v="Central"/>
    <s v="TEC-AC-10002049"/>
    <x v="2"/>
    <s v="Accessories"/>
    <s v="Logitech G19 Programmable Gaming Keyboard"/>
    <n v="297.57600000000002"/>
    <n v="3"/>
    <n v="0.2"/>
    <n v="-7.4394000000000347"/>
  </r>
  <r>
    <n v="1666"/>
    <x v="805"/>
    <x v="390"/>
    <d v="2016-11-26T00:00:00"/>
    <s v="Second Class"/>
    <s v="NS-18505"/>
    <s v="Neola Schneider"/>
    <x v="0"/>
    <s v="United States"/>
    <s v="Dallas"/>
    <x v="5"/>
    <n v="75217"/>
    <s v="Central"/>
    <s v="OFF-FA-10002676"/>
    <x v="1"/>
    <s v="Fasteners"/>
    <s v="Colored Push Pins"/>
    <n v="4.3440000000000003"/>
    <n v="3"/>
    <n v="0.2"/>
    <n v="0.86879999999999979"/>
  </r>
  <r>
    <n v="1667"/>
    <x v="805"/>
    <x v="390"/>
    <d v="2016-11-26T00:00:00"/>
    <s v="Second Class"/>
    <s v="NS-18505"/>
    <s v="Neola Schneider"/>
    <x v="0"/>
    <s v="United States"/>
    <s v="Dallas"/>
    <x v="5"/>
    <n v="75217"/>
    <s v="Central"/>
    <s v="TEC-AC-10003023"/>
    <x v="2"/>
    <s v="Accessories"/>
    <s v="Logitech G105 Gaming Keyboard"/>
    <n v="94.992000000000004"/>
    <n v="2"/>
    <n v="0.2"/>
    <n v="-2.374800000000004"/>
  </r>
  <r>
    <n v="1668"/>
    <x v="805"/>
    <x v="390"/>
    <d v="2016-11-26T00:00:00"/>
    <s v="Second Class"/>
    <s v="NS-18505"/>
    <s v="Neola Schneider"/>
    <x v="0"/>
    <s v="United States"/>
    <s v="Dallas"/>
    <x v="5"/>
    <n v="75217"/>
    <s v="Central"/>
    <s v="OFF-PA-10000167"/>
    <x v="1"/>
    <s v="Paper"/>
    <s v="Xerox 1925"/>
    <n v="74.352000000000004"/>
    <n v="3"/>
    <n v="0.2"/>
    <n v="23.234999999999992"/>
  </r>
  <r>
    <n v="1669"/>
    <x v="805"/>
    <x v="390"/>
    <d v="2016-11-26T00:00:00"/>
    <s v="Second Class"/>
    <s v="NS-18505"/>
    <s v="Neola Schneider"/>
    <x v="0"/>
    <s v="United States"/>
    <s v="Dallas"/>
    <x v="5"/>
    <n v="75217"/>
    <s v="Central"/>
    <s v="OFF-AR-10003405"/>
    <x v="1"/>
    <s v="Art"/>
    <s v="Dixon My First Ticonderoga Pencil, #2"/>
    <n v="14.04"/>
    <n v="3"/>
    <n v="0.2"/>
    <n v="1.5794999999999986"/>
  </r>
  <r>
    <n v="1670"/>
    <x v="806"/>
    <x v="553"/>
    <d v="2015-01-15T00:00:00"/>
    <s v="Standard Class"/>
    <s v="MM-17920"/>
    <s v="Michael Moore"/>
    <x v="0"/>
    <s v="United States"/>
    <s v="New York City"/>
    <x v="15"/>
    <n v="10011"/>
    <s v="East"/>
    <s v="FUR-TA-10001889"/>
    <x v="0"/>
    <s v="Tables"/>
    <s v="Bush Advantage Collection Racetrack Conference Table"/>
    <n v="1018.1039999999999"/>
    <n v="4"/>
    <n v="0.4"/>
    <n v="-373.3048"/>
  </r>
  <r>
    <n v="1671"/>
    <x v="807"/>
    <x v="15"/>
    <d v="2017-10-26T00:00:00"/>
    <s v="Standard Class"/>
    <s v="RD-19480"/>
    <s v="Rick Duston"/>
    <x v="0"/>
    <s v="United States"/>
    <s v="Houston"/>
    <x v="5"/>
    <n v="77095"/>
    <s v="Central"/>
    <s v="TEC-PH-10002185"/>
    <x v="2"/>
    <s v="Phones"/>
    <s v="QVS USB Car Charger 2-Port 2.1Amp for iPod/iPhone/iPad/iPad 2/iPad 3"/>
    <n v="16.68"/>
    <n v="3"/>
    <n v="0.2"/>
    <n v="5.2125000000000004"/>
  </r>
  <r>
    <n v="1672"/>
    <x v="808"/>
    <x v="554"/>
    <d v="2016-03-25T00:00:00"/>
    <s v="First Class"/>
    <s v="RB-19645"/>
    <s v="Robert Barroso"/>
    <x v="1"/>
    <s v="United States"/>
    <s v="North Las Vegas"/>
    <x v="33"/>
    <n v="89031"/>
    <s v="West"/>
    <s v="TEC-AC-10001013"/>
    <x v="2"/>
    <s v="Accessories"/>
    <s v="Logitech ClearChat Comfort/USB Headset H390"/>
    <n v="58.58"/>
    <n v="2"/>
    <n v="0"/>
    <n v="19.331399999999995"/>
  </r>
  <r>
    <n v="1673"/>
    <x v="809"/>
    <x v="445"/>
    <d v="2017-07-07T00:00:00"/>
    <s v="Standard Class"/>
    <s v="RD-19585"/>
    <s v="Rob Dowd"/>
    <x v="0"/>
    <s v="United States"/>
    <s v="Plano"/>
    <x v="5"/>
    <n v="75023"/>
    <s v="Central"/>
    <s v="TEC-PH-10002726"/>
    <x v="2"/>
    <s v="Phones"/>
    <s v="netTALK DUO VoIP Telephone Service"/>
    <n v="167.96800000000002"/>
    <n v="4"/>
    <n v="0.2"/>
    <n v="62.988"/>
  </r>
  <r>
    <n v="1674"/>
    <x v="810"/>
    <x v="555"/>
    <d v="2015-12-12T00:00:00"/>
    <s v="First Class"/>
    <s v="SW-20455"/>
    <s v="Shaun Weien"/>
    <x v="0"/>
    <s v="United States"/>
    <s v="Suffolk"/>
    <x v="17"/>
    <n v="23434"/>
    <s v="South"/>
    <s v="OFF-LA-10003930"/>
    <x v="1"/>
    <s v="Labels"/>
    <s v="Dot Matrix Printer Tape Reel Labels, White, 5000/Box"/>
    <n v="196.62"/>
    <n v="2"/>
    <n v="0"/>
    <n v="96.343800000000002"/>
  </r>
  <r>
    <n v="1675"/>
    <x v="811"/>
    <x v="14"/>
    <d v="2015-09-21T00:00:00"/>
    <s v="Standard Class"/>
    <s v="SF-20965"/>
    <s v="Sylvia Foulston"/>
    <x v="1"/>
    <s v="United States"/>
    <s v="Houston"/>
    <x v="5"/>
    <n v="77041"/>
    <s v="Central"/>
    <s v="FUR-FU-10003535"/>
    <x v="0"/>
    <s v="Furnishings"/>
    <s v="Howard Miller Distant Time Traveler Alarm Clock"/>
    <n v="21.936000000000003"/>
    <n v="2"/>
    <n v="0.6"/>
    <n v="-10.419600000000003"/>
  </r>
  <r>
    <n v="1676"/>
    <x v="811"/>
    <x v="14"/>
    <d v="2015-09-21T00:00:00"/>
    <s v="Standard Class"/>
    <s v="SF-20965"/>
    <s v="Sylvia Foulston"/>
    <x v="1"/>
    <s v="United States"/>
    <s v="Houston"/>
    <x v="5"/>
    <n v="77041"/>
    <s v="Central"/>
    <s v="OFF-BI-10000088"/>
    <x v="1"/>
    <s v="Binders"/>
    <s v="GBC Imprintable Covers"/>
    <n v="6.5879999999999992"/>
    <n v="3"/>
    <n v="0.8"/>
    <n v="-10.211400000000005"/>
  </r>
  <r>
    <n v="1677"/>
    <x v="812"/>
    <x v="556"/>
    <d v="2016-05-24T00:00:00"/>
    <s v="Standard Class"/>
    <s v="EB-13930"/>
    <s v="Eric Barreto"/>
    <x v="0"/>
    <s v="United States"/>
    <s v="San Francisco"/>
    <x v="1"/>
    <n v="94110"/>
    <s v="West"/>
    <s v="OFF-ST-10000604"/>
    <x v="1"/>
    <s v="Storage"/>
    <s v="Home/Office Personal File Carts"/>
    <n v="104.28"/>
    <n v="3"/>
    <n v="0"/>
    <n v="26.069999999999993"/>
  </r>
  <r>
    <n v="1678"/>
    <x v="812"/>
    <x v="556"/>
    <d v="2016-05-24T00:00:00"/>
    <s v="Standard Class"/>
    <s v="EB-13930"/>
    <s v="Eric Barreto"/>
    <x v="0"/>
    <s v="United States"/>
    <s v="San Francisco"/>
    <x v="1"/>
    <n v="94110"/>
    <s v="West"/>
    <s v="OFF-PA-10004040"/>
    <x v="1"/>
    <s v="Paper"/>
    <s v="Universal Premium White Copier/Laser Paper (20Lb. and 87 Bright)"/>
    <n v="17.940000000000001"/>
    <n v="3"/>
    <n v="0"/>
    <n v="8.7906000000000013"/>
  </r>
  <r>
    <n v="1679"/>
    <x v="813"/>
    <x v="557"/>
    <d v="2014-09-13T00:00:00"/>
    <s v="Standard Class"/>
    <s v="SB-20290"/>
    <s v="Sean Braxton"/>
    <x v="1"/>
    <s v="United States"/>
    <s v="Philadelphia"/>
    <x v="9"/>
    <n v="19134"/>
    <s v="East"/>
    <s v="OFF-ST-10002344"/>
    <x v="1"/>
    <s v="Storage"/>
    <s v="Carina 42&quot;Hx23 3/4&quot;W Media Storage Unit"/>
    <n v="64.784000000000006"/>
    <n v="1"/>
    <n v="0.2"/>
    <n v="-14.576399999999996"/>
  </r>
  <r>
    <n v="1680"/>
    <x v="813"/>
    <x v="557"/>
    <d v="2014-09-13T00:00:00"/>
    <s v="Standard Class"/>
    <s v="SB-20290"/>
    <s v="Sean Braxton"/>
    <x v="1"/>
    <s v="United States"/>
    <s v="Philadelphia"/>
    <x v="9"/>
    <n v="19134"/>
    <s v="East"/>
    <s v="TEC-PH-10003589"/>
    <x v="2"/>
    <s v="Phones"/>
    <s v="invisibleSHIELD by ZAGG Smudge-Free Screen Protector"/>
    <n v="32.381999999999998"/>
    <n v="3"/>
    <n v="0.4"/>
    <n v="4.3175999999999988"/>
  </r>
  <r>
    <n v="1681"/>
    <x v="813"/>
    <x v="557"/>
    <d v="2014-09-13T00:00:00"/>
    <s v="Standard Class"/>
    <s v="SB-20290"/>
    <s v="Sean Braxton"/>
    <x v="1"/>
    <s v="United States"/>
    <s v="Philadelphia"/>
    <x v="9"/>
    <n v="19134"/>
    <s v="East"/>
    <s v="FUR-FU-10000758"/>
    <x v="0"/>
    <s v="Furnishings"/>
    <s v="DAX Natural Wood-Tone Poster Frame"/>
    <n v="42.368000000000002"/>
    <n v="2"/>
    <n v="0.2"/>
    <n v="8.4735999999999958"/>
  </r>
  <r>
    <n v="1682"/>
    <x v="813"/>
    <x v="557"/>
    <d v="2014-09-13T00:00:00"/>
    <s v="Standard Class"/>
    <s v="SB-20290"/>
    <s v="Sean Braxton"/>
    <x v="1"/>
    <s v="United States"/>
    <s v="Philadelphia"/>
    <x v="9"/>
    <n v="19134"/>
    <s v="East"/>
    <s v="TEC-MA-10004679"/>
    <x v="2"/>
    <s v="Machines"/>
    <s v="StarTech.com 10/100 VDSL2 Ethernet Extender Kit"/>
    <n v="399.54"/>
    <n v="4"/>
    <n v="0.7"/>
    <n v="-559.35599999999988"/>
  </r>
  <r>
    <n v="1683"/>
    <x v="814"/>
    <x v="321"/>
    <d v="2016-10-01T00:00:00"/>
    <s v="Second Class"/>
    <s v="PS-18760"/>
    <s v="Pamela Stobb"/>
    <x v="0"/>
    <s v="United States"/>
    <s v="Los Angeles"/>
    <x v="1"/>
    <n v="90008"/>
    <s v="West"/>
    <s v="OFF-PA-10000176"/>
    <x v="1"/>
    <s v="Paper"/>
    <s v="Xerox 1887"/>
    <n v="18.97"/>
    <n v="1"/>
    <n v="0"/>
    <n v="9.105599999999999"/>
  </r>
  <r>
    <n v="1684"/>
    <x v="815"/>
    <x v="77"/>
    <d v="2016-11-12T00:00:00"/>
    <s v="Standard Class"/>
    <s v="CB-12535"/>
    <s v="Claudia Bergmann"/>
    <x v="1"/>
    <s v="United States"/>
    <s v="San Francisco"/>
    <x v="1"/>
    <n v="94110"/>
    <s v="West"/>
    <s v="FUR-FU-10002597"/>
    <x v="0"/>
    <s v="Furnishings"/>
    <s v="C-Line Magnetic Cubicle Keepers, Clear Polypropylene"/>
    <n v="14.82"/>
    <n v="3"/>
    <n v="0"/>
    <n v="6.224400000000001"/>
  </r>
  <r>
    <n v="1685"/>
    <x v="816"/>
    <x v="558"/>
    <d v="2017-04-27T00:00:00"/>
    <s v="First Class"/>
    <s v="DK-12835"/>
    <s v="Damala Kotsonis"/>
    <x v="1"/>
    <s v="United States"/>
    <s v="Philadelphia"/>
    <x v="9"/>
    <n v="19143"/>
    <s v="East"/>
    <s v="OFF-AP-10002495"/>
    <x v="1"/>
    <s v="Appliances"/>
    <s v="Acco Smartsocket Table Surge Protector, 6 Color-Coded Adapter Outlets"/>
    <n v="99.28"/>
    <n v="2"/>
    <n v="0.2"/>
    <n v="12.409999999999989"/>
  </r>
  <r>
    <n v="1686"/>
    <x v="816"/>
    <x v="558"/>
    <d v="2017-04-27T00:00:00"/>
    <s v="First Class"/>
    <s v="DK-12835"/>
    <s v="Damala Kotsonis"/>
    <x v="1"/>
    <s v="United States"/>
    <s v="Philadelphia"/>
    <x v="9"/>
    <n v="19143"/>
    <s v="East"/>
    <s v="OFF-BI-10002813"/>
    <x v="1"/>
    <s v="Binders"/>
    <s v="Avery Reinforcements for Hole-Punch Pages"/>
    <n v="1.1880000000000002"/>
    <n v="2"/>
    <n v="0.7"/>
    <n v="-0.98999999999999977"/>
  </r>
  <r>
    <n v="1687"/>
    <x v="816"/>
    <x v="558"/>
    <d v="2017-04-27T00:00:00"/>
    <s v="First Class"/>
    <s v="DK-12835"/>
    <s v="Damala Kotsonis"/>
    <x v="1"/>
    <s v="United States"/>
    <s v="Philadelphia"/>
    <x v="9"/>
    <n v="19143"/>
    <s v="East"/>
    <s v="OFF-BI-10002414"/>
    <x v="1"/>
    <s v="Binders"/>
    <s v="GBC ProClick Spines for 32-Hole Punch"/>
    <n v="7.5180000000000007"/>
    <n v="2"/>
    <n v="0.7"/>
    <n v="-5.7637999999999998"/>
  </r>
  <r>
    <n v="1688"/>
    <x v="817"/>
    <x v="389"/>
    <d v="2017-12-12T00:00:00"/>
    <s v="First Class"/>
    <s v="AW-10840"/>
    <s v="Anthony Witt"/>
    <x v="0"/>
    <s v="United States"/>
    <s v="Philadelphia"/>
    <x v="9"/>
    <n v="19140"/>
    <s v="East"/>
    <s v="OFF-PA-10000788"/>
    <x v="1"/>
    <s v="Paper"/>
    <s v="Xerox 210"/>
    <n v="10.368000000000002"/>
    <n v="2"/>
    <n v="0.2"/>
    <n v="3.6288"/>
  </r>
  <r>
    <n v="1689"/>
    <x v="817"/>
    <x v="389"/>
    <d v="2017-12-12T00:00:00"/>
    <s v="First Class"/>
    <s v="AW-10840"/>
    <s v="Anthony Witt"/>
    <x v="0"/>
    <s v="United States"/>
    <s v="Philadelphia"/>
    <x v="9"/>
    <n v="19140"/>
    <s v="East"/>
    <s v="FUR-FU-10004306"/>
    <x v="0"/>
    <s v="Furnishings"/>
    <s v="Electrix Halogen Magnifier Lamp"/>
    <n v="310.88000000000005"/>
    <n v="2"/>
    <n v="0.2"/>
    <n v="23.315999999999988"/>
  </r>
  <r>
    <n v="1690"/>
    <x v="818"/>
    <x v="559"/>
    <d v="2014-08-20T00:00:00"/>
    <s v="Standard Class"/>
    <s v="TS-21610"/>
    <s v="Troy Staebel"/>
    <x v="0"/>
    <s v="United States"/>
    <s v="Philadelphia"/>
    <x v="9"/>
    <n v="19143"/>
    <s v="East"/>
    <s v="FUR-TA-10001539"/>
    <x v="0"/>
    <s v="Tables"/>
    <s v="Chromcraft Rectangular Conference Tables"/>
    <n v="853.09199999999987"/>
    <n v="6"/>
    <n v="0.4"/>
    <n v="-227.49120000000016"/>
  </r>
  <r>
    <n v="1691"/>
    <x v="819"/>
    <x v="34"/>
    <d v="2017-12-15T00:00:00"/>
    <s v="Standard Class"/>
    <s v="HF-14995"/>
    <s v="Herbert Flentye"/>
    <x v="0"/>
    <s v="United States"/>
    <s v="Indianapolis"/>
    <x v="14"/>
    <n v="46203"/>
    <s v="Central"/>
    <s v="OFF-PA-10000575"/>
    <x v="1"/>
    <s v="Paper"/>
    <s v="Wirebound Message Books, Four 2 3/4 x 5 White Forms per Page"/>
    <n v="33.450000000000003"/>
    <n v="5"/>
    <n v="0"/>
    <n v="15.387"/>
  </r>
  <r>
    <n v="1692"/>
    <x v="819"/>
    <x v="34"/>
    <d v="2017-12-15T00:00:00"/>
    <s v="Standard Class"/>
    <s v="HF-14995"/>
    <s v="Herbert Flentye"/>
    <x v="0"/>
    <s v="United States"/>
    <s v="Indianapolis"/>
    <x v="14"/>
    <n v="46203"/>
    <s v="Central"/>
    <s v="OFF-BI-10004182"/>
    <x v="1"/>
    <s v="Binders"/>
    <s v="Economy Binders"/>
    <n v="10.4"/>
    <n v="5"/>
    <n v="0"/>
    <n v="5.0960000000000001"/>
  </r>
  <r>
    <n v="1693"/>
    <x v="820"/>
    <x v="560"/>
    <d v="2016-03-19T00:00:00"/>
    <s v="Standard Class"/>
    <s v="HZ-14950"/>
    <s v="Henia Zydlo"/>
    <x v="0"/>
    <s v="United States"/>
    <s v="Columbus"/>
    <x v="24"/>
    <n v="43229"/>
    <s v="East"/>
    <s v="FUR-FU-10004020"/>
    <x v="0"/>
    <s v="Furnishings"/>
    <s v="Advantus Panel Wall Acrylic Frame"/>
    <n v="21.880000000000003"/>
    <n v="5"/>
    <n v="0.2"/>
    <n v="6.2904999999999998"/>
  </r>
  <r>
    <n v="1694"/>
    <x v="821"/>
    <x v="190"/>
    <d v="2016-06-29T00:00:00"/>
    <s v="Second Class"/>
    <s v="AB-10255"/>
    <s v="Alejandro Ballentine"/>
    <x v="2"/>
    <s v="United States"/>
    <s v="Plano"/>
    <x v="5"/>
    <n v="75023"/>
    <s v="Central"/>
    <s v="TEC-AC-10003133"/>
    <x v="2"/>
    <s v="Accessories"/>
    <s v="Memorex Mini Travel Drive 4 GB USB 2.0 Flash Drive"/>
    <n v="13.616"/>
    <n v="2"/>
    <n v="0.2"/>
    <n v="3.5742000000000012"/>
  </r>
  <r>
    <n v="1695"/>
    <x v="822"/>
    <x v="12"/>
    <d v="2015-09-28T00:00:00"/>
    <s v="Second Class"/>
    <s v="PO-19195"/>
    <s v="Phillina Ober"/>
    <x v="2"/>
    <s v="United States"/>
    <s v="Bayonne"/>
    <x v="30"/>
    <n v="7002"/>
    <s v="East"/>
    <s v="TEC-AC-10002006"/>
    <x v="2"/>
    <s v="Accessories"/>
    <s v="Memorex Micro Travel Drive 16 GB"/>
    <n v="63.96"/>
    <n v="4"/>
    <n v="0"/>
    <n v="19.827599999999997"/>
  </r>
  <r>
    <n v="1696"/>
    <x v="822"/>
    <x v="12"/>
    <d v="2015-09-28T00:00:00"/>
    <s v="Second Class"/>
    <s v="PO-19195"/>
    <s v="Phillina Ober"/>
    <x v="2"/>
    <s v="United States"/>
    <s v="Bayonne"/>
    <x v="30"/>
    <n v="7002"/>
    <s v="East"/>
    <s v="OFF-BI-10003314"/>
    <x v="1"/>
    <s v="Binders"/>
    <s v="Tuff Stuff Recycled Round Ring Binders"/>
    <n v="14.46"/>
    <n v="3"/>
    <n v="0"/>
    <n v="7.0853999999999999"/>
  </r>
  <r>
    <n v="1697"/>
    <x v="822"/>
    <x v="12"/>
    <d v="2015-09-28T00:00:00"/>
    <s v="Second Class"/>
    <s v="PO-19195"/>
    <s v="Phillina Ober"/>
    <x v="2"/>
    <s v="United States"/>
    <s v="Bayonne"/>
    <x v="30"/>
    <n v="7002"/>
    <s v="East"/>
    <s v="TEC-PH-10002726"/>
    <x v="2"/>
    <s v="Phones"/>
    <s v="netTALK DUO VoIP Telephone Service"/>
    <n v="104.98"/>
    <n v="2"/>
    <n v="0"/>
    <n v="52.49"/>
  </r>
  <r>
    <n v="1698"/>
    <x v="823"/>
    <x v="17"/>
    <d v="2015-12-31T00:00:00"/>
    <s v="Standard Class"/>
    <s v="AG-10900"/>
    <s v="Arthur Gainer"/>
    <x v="0"/>
    <s v="United States"/>
    <s v="Los Angeles"/>
    <x v="1"/>
    <n v="90008"/>
    <s v="West"/>
    <s v="OFF-AP-10000240"/>
    <x v="1"/>
    <s v="Appliances"/>
    <s v="Belkin F9G930V10-GRY 9 Outlet Surge"/>
    <n v="106.96"/>
    <n v="2"/>
    <n v="0"/>
    <n v="31.018399999999986"/>
  </r>
  <r>
    <n v="1699"/>
    <x v="823"/>
    <x v="17"/>
    <d v="2015-12-31T00:00:00"/>
    <s v="Standard Class"/>
    <s v="AG-10900"/>
    <s v="Arthur Gainer"/>
    <x v="0"/>
    <s v="United States"/>
    <s v="Los Angeles"/>
    <x v="1"/>
    <n v="90008"/>
    <s v="West"/>
    <s v="OFF-LA-10002381"/>
    <x v="1"/>
    <s v="Labels"/>
    <s v="Avery 497"/>
    <n v="21.560000000000002"/>
    <n v="7"/>
    <n v="0"/>
    <n v="10.348799999999999"/>
  </r>
  <r>
    <n v="1700"/>
    <x v="824"/>
    <x v="561"/>
    <d v="2014-06-07T00:00:00"/>
    <s v="Second Class"/>
    <s v="SC-20725"/>
    <s v="Steven Cartwright"/>
    <x v="0"/>
    <s v="United States"/>
    <s v="Seattle"/>
    <x v="4"/>
    <n v="98115"/>
    <s v="West"/>
    <s v="FUR-TA-10004086"/>
    <x v="0"/>
    <s v="Tables"/>
    <s v="KI Adjustable-Height Table"/>
    <n v="515.88"/>
    <n v="6"/>
    <n v="0"/>
    <n v="113.49359999999999"/>
  </r>
  <r>
    <n v="1701"/>
    <x v="825"/>
    <x v="562"/>
    <d v="2015-07-15T00:00:00"/>
    <s v="Second Class"/>
    <s v="ND-18370"/>
    <s v="Natalie DeCherney"/>
    <x v="0"/>
    <s v="United States"/>
    <s v="New York City"/>
    <x v="15"/>
    <n v="10035"/>
    <s v="East"/>
    <s v="OFF-BI-10000320"/>
    <x v="1"/>
    <s v="Binders"/>
    <s v="GBC Plastic Binding Combs"/>
    <n v="11.808"/>
    <n v="2"/>
    <n v="0.2"/>
    <n v="4.2804000000000002"/>
  </r>
  <r>
    <n v="1702"/>
    <x v="825"/>
    <x v="562"/>
    <d v="2015-07-15T00:00:00"/>
    <s v="Second Class"/>
    <s v="ND-18370"/>
    <s v="Natalie DeCherney"/>
    <x v="0"/>
    <s v="United States"/>
    <s v="New York City"/>
    <x v="15"/>
    <n v="10035"/>
    <s v="East"/>
    <s v="FUR-CH-10000595"/>
    <x v="0"/>
    <s v="Chairs"/>
    <s v="Safco Contoured Stacking Chairs"/>
    <n v="1931.04"/>
    <n v="9"/>
    <n v="0.1"/>
    <n v="321.83999999999992"/>
  </r>
  <r>
    <n v="1703"/>
    <x v="825"/>
    <x v="562"/>
    <d v="2015-07-15T00:00:00"/>
    <s v="Second Class"/>
    <s v="ND-18370"/>
    <s v="Natalie DeCherney"/>
    <x v="0"/>
    <s v="United States"/>
    <s v="New York City"/>
    <x v="15"/>
    <n v="10035"/>
    <s v="East"/>
    <s v="OFF-PA-10000349"/>
    <x v="1"/>
    <s v="Paper"/>
    <s v="Easy-staple paper"/>
    <n v="9.9600000000000009"/>
    <n v="2"/>
    <n v="0"/>
    <n v="4.6812000000000005"/>
  </r>
  <r>
    <n v="1704"/>
    <x v="826"/>
    <x v="563"/>
    <d v="2014-02-06T00:00:00"/>
    <s v="Standard Class"/>
    <s v="CD-12790"/>
    <s v="Cynthia Delaney"/>
    <x v="2"/>
    <s v="United States"/>
    <s v="San Diego"/>
    <x v="1"/>
    <n v="92037"/>
    <s v="West"/>
    <s v="OFF-FA-10001843"/>
    <x v="1"/>
    <s v="Fasteners"/>
    <s v="Staples"/>
    <n v="12.350000000000001"/>
    <n v="5"/>
    <n v="0"/>
    <n v="5.8045"/>
  </r>
  <r>
    <n v="1705"/>
    <x v="827"/>
    <x v="387"/>
    <d v="2016-03-08T00:00:00"/>
    <s v="Same Day"/>
    <s v="PG-18820"/>
    <s v="Patrick Gardner"/>
    <x v="0"/>
    <s v="United States"/>
    <s v="Glendale"/>
    <x v="16"/>
    <n v="85301"/>
    <s v="West"/>
    <s v="OFF-BI-10003676"/>
    <x v="1"/>
    <s v="Binders"/>
    <s v="GBC Standard Recycled Report Covers, Clear Plastic Sheets"/>
    <n v="9.7020000000000017"/>
    <n v="3"/>
    <n v="0.7"/>
    <n v="-7.1147999999999989"/>
  </r>
  <r>
    <n v="1706"/>
    <x v="828"/>
    <x v="6"/>
    <d v="2015-11-26T00:00:00"/>
    <s v="Standard Class"/>
    <s v="IM-15070"/>
    <s v="Irene Maddox"/>
    <x v="0"/>
    <s v="United States"/>
    <s v="Philadelphia"/>
    <x v="9"/>
    <n v="19120"/>
    <s v="East"/>
    <s v="OFF-BI-10003638"/>
    <x v="1"/>
    <s v="Binders"/>
    <s v="GBC Durable Plastic Covers"/>
    <n v="11.610000000000003"/>
    <n v="2"/>
    <n v="0.7"/>
    <n v="-9.2880000000000003"/>
  </r>
  <r>
    <n v="1707"/>
    <x v="829"/>
    <x v="505"/>
    <d v="2017-11-05T00:00:00"/>
    <s v="Standard Class"/>
    <s v="JK-15205"/>
    <s v="Jamie Kunitz"/>
    <x v="0"/>
    <s v="United States"/>
    <s v="San Francisco"/>
    <x v="1"/>
    <n v="94122"/>
    <s v="West"/>
    <s v="OFF-LA-10003077"/>
    <x v="1"/>
    <s v="Labels"/>
    <s v="Avery 500"/>
    <n v="43.86"/>
    <n v="6"/>
    <n v="0"/>
    <n v="20.614199999999997"/>
  </r>
  <r>
    <n v="1708"/>
    <x v="829"/>
    <x v="505"/>
    <d v="2017-11-05T00:00:00"/>
    <s v="Standard Class"/>
    <s v="JK-15205"/>
    <s v="Jamie Kunitz"/>
    <x v="0"/>
    <s v="United States"/>
    <s v="San Francisco"/>
    <x v="1"/>
    <n v="94122"/>
    <s v="West"/>
    <s v="TEC-PH-10003505"/>
    <x v="2"/>
    <s v="Phones"/>
    <s v="Geemarc AmpliPOWER60"/>
    <n v="148.47999999999999"/>
    <n v="2"/>
    <n v="0.2"/>
    <n v="16.703999999999986"/>
  </r>
  <r>
    <n v="1709"/>
    <x v="829"/>
    <x v="505"/>
    <d v="2017-11-05T00:00:00"/>
    <s v="Standard Class"/>
    <s v="JK-15205"/>
    <s v="Jamie Kunitz"/>
    <x v="0"/>
    <s v="United States"/>
    <s v="San Francisco"/>
    <x v="1"/>
    <n v="94122"/>
    <s v="West"/>
    <s v="OFF-PA-10003424"/>
    <x v="1"/>
    <s v="Paper"/>
    <s v="&quot;While you Were Out&quot; Message Book, One Form per Page"/>
    <n v="7.42"/>
    <n v="2"/>
    <n v="0"/>
    <n v="3.71"/>
  </r>
  <r>
    <n v="1710"/>
    <x v="829"/>
    <x v="505"/>
    <d v="2017-11-05T00:00:00"/>
    <s v="Standard Class"/>
    <s v="JK-15205"/>
    <s v="Jamie Kunitz"/>
    <x v="0"/>
    <s v="United States"/>
    <s v="San Francisco"/>
    <x v="1"/>
    <n v="94122"/>
    <s v="West"/>
    <s v="FUR-CH-10003061"/>
    <x v="0"/>
    <s v="Chairs"/>
    <s v="Global Leather Task Chair, Black"/>
    <n v="71.992000000000004"/>
    <n v="1"/>
    <n v="0.2"/>
    <n v="-0.89990000000001302"/>
  </r>
  <r>
    <n v="1711"/>
    <x v="829"/>
    <x v="505"/>
    <d v="2017-11-05T00:00:00"/>
    <s v="Standard Class"/>
    <s v="JK-15205"/>
    <s v="Jamie Kunitz"/>
    <x v="0"/>
    <s v="United States"/>
    <s v="San Francisco"/>
    <x v="1"/>
    <n v="94122"/>
    <s v="West"/>
    <s v="OFF-AR-10003514"/>
    <x v="1"/>
    <s v="Art"/>
    <s v="4009 Highlighters by Sanford"/>
    <n v="19.899999999999999"/>
    <n v="5"/>
    <n v="0"/>
    <n v="6.5669999999999984"/>
  </r>
  <r>
    <n v="1712"/>
    <x v="829"/>
    <x v="505"/>
    <d v="2017-11-05T00:00:00"/>
    <s v="Standard Class"/>
    <s v="JK-15205"/>
    <s v="Jamie Kunitz"/>
    <x v="0"/>
    <s v="United States"/>
    <s v="San Francisco"/>
    <x v="1"/>
    <n v="94122"/>
    <s v="West"/>
    <s v="OFF-AP-10002684"/>
    <x v="1"/>
    <s v="Appliances"/>
    <s v="Acco 7-Outlet Masterpiece Power Center, Wihtout Fax/Phone Line Protection"/>
    <n v="1702.12"/>
    <n v="14"/>
    <n v="0"/>
    <n v="510.63599999999985"/>
  </r>
  <r>
    <n v="1713"/>
    <x v="830"/>
    <x v="564"/>
    <d v="2015-02-04T00:00:00"/>
    <s v="Standard Class"/>
    <s v="JP-15520"/>
    <s v="Jeremy Pistek"/>
    <x v="0"/>
    <s v="United States"/>
    <s v="Houston"/>
    <x v="5"/>
    <n v="77070"/>
    <s v="Central"/>
    <s v="OFF-PA-10004405"/>
    <x v="1"/>
    <s v="Paper"/>
    <s v="Rediform Voice Mail Log Books"/>
    <n v="14.303999999999998"/>
    <n v="6"/>
    <n v="0.2"/>
    <n v="5.0064000000000002"/>
  </r>
  <r>
    <n v="1714"/>
    <x v="831"/>
    <x v="565"/>
    <d v="2017-09-13T00:00:00"/>
    <s v="Second Class"/>
    <s v="MM-18055"/>
    <s v="Michelle Moray"/>
    <x v="0"/>
    <s v="United States"/>
    <s v="Chicago"/>
    <x v="10"/>
    <n v="60610"/>
    <s v="Central"/>
    <s v="FUR-TA-10004289"/>
    <x v="0"/>
    <s v="Tables"/>
    <s v="BoxOffice By Design Rectangular and Half-Moon Meeting Room Tables"/>
    <n v="765.625"/>
    <n v="7"/>
    <n v="0.5"/>
    <n v="-566.5625"/>
  </r>
  <r>
    <n v="1715"/>
    <x v="832"/>
    <x v="566"/>
    <d v="2017-10-13T00:00:00"/>
    <s v="Standard Class"/>
    <s v="DC-13285"/>
    <s v="Debra Catini"/>
    <x v="0"/>
    <s v="United States"/>
    <s v="San Francisco"/>
    <x v="1"/>
    <n v="94110"/>
    <s v="West"/>
    <s v="FUR-BO-10003965"/>
    <x v="0"/>
    <s v="Bookcases"/>
    <s v="O'Sullivan Manor Hill 2-Door Library in Brianna Oak"/>
    <n v="307.666"/>
    <n v="2"/>
    <n v="0.15"/>
    <n v="-14.478399999999979"/>
  </r>
  <r>
    <n v="1716"/>
    <x v="833"/>
    <x v="567"/>
    <d v="2016-05-04T00:00:00"/>
    <s v="Standard Class"/>
    <s v="JL-15835"/>
    <s v="John Lee"/>
    <x v="0"/>
    <s v="United States"/>
    <s v="New York City"/>
    <x v="15"/>
    <n v="10011"/>
    <s v="East"/>
    <s v="OFF-BI-10003314"/>
    <x v="1"/>
    <s v="Binders"/>
    <s v="Tuff Stuff Recycled Round Ring Binders"/>
    <n v="7.7120000000000006"/>
    <n v="2"/>
    <n v="0.2"/>
    <n v="2.7956000000000003"/>
  </r>
  <r>
    <n v="1717"/>
    <x v="834"/>
    <x v="288"/>
    <d v="2016-05-24T00:00:00"/>
    <s v="Standard Class"/>
    <s v="BN-11515"/>
    <s v="Bradley Nguyen"/>
    <x v="0"/>
    <s v="United States"/>
    <s v="New York City"/>
    <x v="15"/>
    <n v="10011"/>
    <s v="East"/>
    <s v="OFF-AP-10001563"/>
    <x v="1"/>
    <s v="Appliances"/>
    <s v="Belkin Premiere Surge Master II 8-outlet surge protector"/>
    <n v="242.89999999999998"/>
    <n v="5"/>
    <n v="0"/>
    <n v="70.440999999999974"/>
  </r>
  <r>
    <n v="1718"/>
    <x v="834"/>
    <x v="288"/>
    <d v="2016-05-24T00:00:00"/>
    <s v="Standard Class"/>
    <s v="BN-11515"/>
    <s v="Bradley Nguyen"/>
    <x v="0"/>
    <s v="United States"/>
    <s v="New York City"/>
    <x v="15"/>
    <n v="10011"/>
    <s v="East"/>
    <s v="OFF-ST-10004123"/>
    <x v="1"/>
    <s v="Storage"/>
    <s v="Safco Industrial Wire Shelving System"/>
    <n v="454.90000000000003"/>
    <n v="5"/>
    <n v="0"/>
    <n v="0"/>
  </r>
  <r>
    <n v="1719"/>
    <x v="834"/>
    <x v="288"/>
    <d v="2016-05-24T00:00:00"/>
    <s v="Standard Class"/>
    <s v="BN-11515"/>
    <s v="Bradley Nguyen"/>
    <x v="0"/>
    <s v="United States"/>
    <s v="New York City"/>
    <x v="15"/>
    <n v="10011"/>
    <s v="East"/>
    <s v="FUR-FU-10002088"/>
    <x v="0"/>
    <s v="Furnishings"/>
    <s v="Nu-Dell Float Frame 11 x 14 1/2"/>
    <n v="35.92"/>
    <n v="4"/>
    <n v="0"/>
    <n v="15.086400000000001"/>
  </r>
  <r>
    <n v="1720"/>
    <x v="834"/>
    <x v="288"/>
    <d v="2016-05-24T00:00:00"/>
    <s v="Standard Class"/>
    <s v="BN-11515"/>
    <s v="Bradley Nguyen"/>
    <x v="0"/>
    <s v="United States"/>
    <s v="New York City"/>
    <x v="15"/>
    <n v="10011"/>
    <s v="East"/>
    <s v="FUR-FU-10000010"/>
    <x v="0"/>
    <s v="Furnishings"/>
    <s v="DAX Value U-Channel Document Frames, Easel Back"/>
    <n v="39.76"/>
    <n v="8"/>
    <n v="0"/>
    <n v="12.325599999999998"/>
  </r>
  <r>
    <n v="1721"/>
    <x v="834"/>
    <x v="288"/>
    <d v="2016-05-24T00:00:00"/>
    <s v="Standard Class"/>
    <s v="BN-11515"/>
    <s v="Bradley Nguyen"/>
    <x v="0"/>
    <s v="United States"/>
    <s v="New York City"/>
    <x v="15"/>
    <n v="10011"/>
    <s v="East"/>
    <s v="OFF-BI-10002824"/>
    <x v="1"/>
    <s v="Binders"/>
    <s v="Recycled Easel Ring Binders"/>
    <n v="47.744"/>
    <n v="4"/>
    <n v="0.2"/>
    <n v="14.919999999999995"/>
  </r>
  <r>
    <n v="1722"/>
    <x v="835"/>
    <x v="139"/>
    <d v="2015-12-25T00:00:00"/>
    <s v="Standard Class"/>
    <s v="KD-16345"/>
    <s v="Katherine Ducich"/>
    <x v="0"/>
    <s v="United States"/>
    <s v="Chicago"/>
    <x v="10"/>
    <n v="60623"/>
    <s v="Central"/>
    <s v="TEC-PH-10001061"/>
    <x v="2"/>
    <s v="Phones"/>
    <s v="Apple iPhone 5C"/>
    <n v="159.98400000000001"/>
    <n v="2"/>
    <n v="0.2"/>
    <n v="11.998799999999996"/>
  </r>
  <r>
    <n v="1723"/>
    <x v="835"/>
    <x v="139"/>
    <d v="2015-12-25T00:00:00"/>
    <s v="Standard Class"/>
    <s v="KD-16345"/>
    <s v="Katherine Ducich"/>
    <x v="0"/>
    <s v="United States"/>
    <s v="Chicago"/>
    <x v="10"/>
    <n v="60623"/>
    <s v="Central"/>
    <s v="TEC-AC-10000736"/>
    <x v="2"/>
    <s v="Accessories"/>
    <s v="Logitech G600 MMO Gaming Mouse"/>
    <n v="255.96799999999999"/>
    <n v="4"/>
    <n v="0.2"/>
    <n v="51.193599999999996"/>
  </r>
  <r>
    <n v="1724"/>
    <x v="835"/>
    <x v="139"/>
    <d v="2015-12-25T00:00:00"/>
    <s v="Standard Class"/>
    <s v="KD-16345"/>
    <s v="Katherine Ducich"/>
    <x v="0"/>
    <s v="United States"/>
    <s v="Chicago"/>
    <x v="10"/>
    <n v="60623"/>
    <s v="Central"/>
    <s v="FUR-BO-10003966"/>
    <x v="0"/>
    <s v="Bookcases"/>
    <s v="Sauder Facets Collection Library, Sky Alder Finish"/>
    <n v="359.05799999999994"/>
    <n v="3"/>
    <n v="0.3"/>
    <n v="-71.811600000000027"/>
  </r>
  <r>
    <n v="1725"/>
    <x v="836"/>
    <x v="546"/>
    <d v="2015-12-20T00:00:00"/>
    <s v="First Class"/>
    <s v="JK-15370"/>
    <s v="Jay Kimmel"/>
    <x v="0"/>
    <s v="United States"/>
    <s v="Philadelphia"/>
    <x v="9"/>
    <n v="19143"/>
    <s v="East"/>
    <s v="OFF-AP-10000828"/>
    <x v="1"/>
    <s v="Appliances"/>
    <s v="Avanti 4.4 Cu. Ft. Refrigerator"/>
    <n v="434.35199999999998"/>
    <n v="3"/>
    <n v="0.2"/>
    <n v="43.43519999999998"/>
  </r>
  <r>
    <n v="1726"/>
    <x v="836"/>
    <x v="546"/>
    <d v="2015-12-20T00:00:00"/>
    <s v="First Class"/>
    <s v="JK-15370"/>
    <s v="Jay Kimmel"/>
    <x v="0"/>
    <s v="United States"/>
    <s v="Philadelphia"/>
    <x v="9"/>
    <n v="19143"/>
    <s v="East"/>
    <s v="OFF-AP-10002906"/>
    <x v="1"/>
    <s v="Appliances"/>
    <s v="Hoover Replacement Belt for Commercial Guardsman Heavy-Duty Upright Vacuum"/>
    <n v="3.5520000000000005"/>
    <n v="2"/>
    <n v="0.2"/>
    <n v="0.44399999999999973"/>
  </r>
  <r>
    <n v="1727"/>
    <x v="836"/>
    <x v="546"/>
    <d v="2015-12-20T00:00:00"/>
    <s v="First Class"/>
    <s v="JK-15370"/>
    <s v="Jay Kimmel"/>
    <x v="0"/>
    <s v="United States"/>
    <s v="Philadelphia"/>
    <x v="9"/>
    <n v="19143"/>
    <s v="East"/>
    <s v="OFF-AP-10003860"/>
    <x v="1"/>
    <s v="Appliances"/>
    <s v="Fellowes Advanced 8 Outlet Surge Suppressor with Phone/Fax Protection"/>
    <n v="88.832000000000008"/>
    <n v="4"/>
    <n v="0.2"/>
    <n v="7.7728000000000002"/>
  </r>
  <r>
    <n v="1728"/>
    <x v="837"/>
    <x v="568"/>
    <d v="2017-05-04T00:00:00"/>
    <s v="Second Class"/>
    <s v="FM-14215"/>
    <s v="Filia McAdams"/>
    <x v="1"/>
    <s v="United States"/>
    <s v="Dublin"/>
    <x v="24"/>
    <n v="43017"/>
    <s v="East"/>
    <s v="FUR-TA-10001307"/>
    <x v="0"/>
    <s v="Tables"/>
    <s v="SAFCO PlanMaster Heigh-Adjustable Drafting Table Base, 43w x 30d x 30-37h, Black"/>
    <n v="1048.3499999999999"/>
    <n v="5"/>
    <n v="0.4"/>
    <n v="-69.889999999999986"/>
  </r>
  <r>
    <n v="1729"/>
    <x v="838"/>
    <x v="569"/>
    <d v="2016-02-07T00:00:00"/>
    <s v="Same Day"/>
    <s v="CA-12265"/>
    <s v="Christina Anderson"/>
    <x v="0"/>
    <s v="United States"/>
    <s v="Springfield"/>
    <x v="17"/>
    <n v="22153"/>
    <s v="South"/>
    <s v="TEC-AC-10003063"/>
    <x v="2"/>
    <s v="Accessories"/>
    <s v="Micro Innovations USB RF Wireless Keyboard with Mouse"/>
    <n v="100"/>
    <n v="4"/>
    <n v="0"/>
    <n v="21"/>
  </r>
  <r>
    <n v="1730"/>
    <x v="838"/>
    <x v="569"/>
    <d v="2016-02-07T00:00:00"/>
    <s v="Same Day"/>
    <s v="CA-12265"/>
    <s v="Christina Anderson"/>
    <x v="0"/>
    <s v="United States"/>
    <s v="Springfield"/>
    <x v="17"/>
    <n v="22153"/>
    <s v="South"/>
    <s v="OFF-LA-10001045"/>
    <x v="1"/>
    <s v="Labels"/>
    <s v="Permanent Self-Adhesive File Folder Labels for Typewriters by Universal"/>
    <n v="7.83"/>
    <n v="3"/>
    <n v="0"/>
    <n v="3.6017999999999999"/>
  </r>
  <r>
    <n v="1731"/>
    <x v="839"/>
    <x v="450"/>
    <d v="2014-10-03T00:00:00"/>
    <s v="Standard Class"/>
    <s v="KD-16495"/>
    <s v="Keith Dawkins"/>
    <x v="1"/>
    <s v="United States"/>
    <s v="Fayetteville"/>
    <x v="3"/>
    <n v="28314"/>
    <s v="South"/>
    <s v="OFF-PA-10001457"/>
    <x v="1"/>
    <s v="Paper"/>
    <s v="White GlueTop Scratch Pads"/>
    <n v="96.256"/>
    <n v="8"/>
    <n v="0.2"/>
    <n v="31.283199999999987"/>
  </r>
  <r>
    <n v="1732"/>
    <x v="839"/>
    <x v="450"/>
    <d v="2014-10-03T00:00:00"/>
    <s v="Standard Class"/>
    <s v="KD-16495"/>
    <s v="Keith Dawkins"/>
    <x v="1"/>
    <s v="United States"/>
    <s v="Fayetteville"/>
    <x v="3"/>
    <n v="28314"/>
    <s v="South"/>
    <s v="OFF-PA-10001804"/>
    <x v="1"/>
    <s v="Paper"/>
    <s v="Xerox 195"/>
    <n v="10.688000000000001"/>
    <n v="2"/>
    <n v="0.2"/>
    <n v="3.7407999999999997"/>
  </r>
  <r>
    <n v="1733"/>
    <x v="840"/>
    <x v="212"/>
    <d v="2016-07-14T00:00:00"/>
    <s v="Standard Class"/>
    <s v="LH-17155"/>
    <s v="Logan Haushalter"/>
    <x v="0"/>
    <s v="United States"/>
    <s v="Dallas"/>
    <x v="5"/>
    <n v="75081"/>
    <s v="Central"/>
    <s v="OFF-ST-10000689"/>
    <x v="1"/>
    <s v="Storage"/>
    <s v="Fellowes Strictly Business Drawer File, Letter/Legal Size"/>
    <n v="338.04"/>
    <n v="3"/>
    <n v="0.2"/>
    <n v="-33.804000000000002"/>
  </r>
  <r>
    <n v="1734"/>
    <x v="840"/>
    <x v="212"/>
    <d v="2016-07-14T00:00:00"/>
    <s v="Standard Class"/>
    <s v="LH-17155"/>
    <s v="Logan Haushalter"/>
    <x v="0"/>
    <s v="United States"/>
    <s v="Dallas"/>
    <x v="5"/>
    <n v="75081"/>
    <s v="Central"/>
    <s v="OFF-AR-10002135"/>
    <x v="1"/>
    <s v="Art"/>
    <s v="Boston Heavy-Duty Trimline Electric Pencil Sharpeners"/>
    <n v="154.24"/>
    <n v="4"/>
    <n v="0.2"/>
    <n v="17.351999999999975"/>
  </r>
  <r>
    <n v="1735"/>
    <x v="841"/>
    <x v="570"/>
    <d v="2017-08-01T00:00:00"/>
    <s v="Second Class"/>
    <s v="AG-10675"/>
    <s v="Anna Gayman"/>
    <x v="0"/>
    <s v="United States"/>
    <s v="Jacksonville"/>
    <x v="3"/>
    <n v="28540"/>
    <s v="South"/>
    <s v="OFF-AP-10002082"/>
    <x v="1"/>
    <s v="Appliances"/>
    <s v="Holmes HEPA Air Purifier"/>
    <n v="34.848000000000006"/>
    <n v="2"/>
    <n v="0.2"/>
    <n v="6.5339999999999971"/>
  </r>
  <r>
    <n v="1736"/>
    <x v="841"/>
    <x v="570"/>
    <d v="2017-08-01T00:00:00"/>
    <s v="Second Class"/>
    <s v="AG-10675"/>
    <s v="Anna Gayman"/>
    <x v="0"/>
    <s v="United States"/>
    <s v="Jacksonville"/>
    <x v="3"/>
    <n v="28540"/>
    <s v="South"/>
    <s v="TEC-PH-10003442"/>
    <x v="2"/>
    <s v="Phones"/>
    <s v="Samsung Replacement EH64AVFWE Premium Headset"/>
    <n v="22"/>
    <n v="5"/>
    <n v="0.2"/>
    <n v="1.375"/>
  </r>
  <r>
    <n v="1737"/>
    <x v="841"/>
    <x v="570"/>
    <d v="2017-08-01T00:00:00"/>
    <s v="Second Class"/>
    <s v="AG-10675"/>
    <s v="Anna Gayman"/>
    <x v="0"/>
    <s v="United States"/>
    <s v="Jacksonville"/>
    <x v="3"/>
    <n v="28540"/>
    <s v="South"/>
    <s v="OFF-AR-10002833"/>
    <x v="1"/>
    <s v="Art"/>
    <s v="Newell 322"/>
    <n v="4.3680000000000003"/>
    <n v="3"/>
    <n v="0.2"/>
    <n v="0.3822000000000001"/>
  </r>
  <r>
    <n v="1738"/>
    <x v="842"/>
    <x v="37"/>
    <d v="2015-09-09T00:00:00"/>
    <s v="Standard Class"/>
    <s v="DB-13120"/>
    <s v="David Bremer"/>
    <x v="1"/>
    <s v="United States"/>
    <s v="San Francisco"/>
    <x v="1"/>
    <n v="94122"/>
    <s v="West"/>
    <s v="OFF-ST-10001325"/>
    <x v="1"/>
    <s v="Storage"/>
    <s v="Sterilite Officeware Hinged File Box"/>
    <n v="31.44"/>
    <n v="3"/>
    <n v="0"/>
    <n v="8.4888000000000012"/>
  </r>
  <r>
    <n v="1739"/>
    <x v="842"/>
    <x v="37"/>
    <d v="2015-09-09T00:00:00"/>
    <s v="Standard Class"/>
    <s v="DB-13120"/>
    <s v="David Bremer"/>
    <x v="1"/>
    <s v="United States"/>
    <s v="San Francisco"/>
    <x v="1"/>
    <n v="94122"/>
    <s v="West"/>
    <s v="TEC-AC-10003038"/>
    <x v="2"/>
    <s v="Accessories"/>
    <s v="Kingston Digital DataTraveler 16GB USB 2.0"/>
    <n v="17.899999999999999"/>
    <n v="2"/>
    <n v="0"/>
    <n v="3.400999999999998"/>
  </r>
  <r>
    <n v="1740"/>
    <x v="842"/>
    <x v="37"/>
    <d v="2015-09-09T00:00:00"/>
    <s v="Standard Class"/>
    <s v="DB-13120"/>
    <s v="David Bremer"/>
    <x v="1"/>
    <s v="United States"/>
    <s v="San Francisco"/>
    <x v="1"/>
    <n v="94122"/>
    <s v="West"/>
    <s v="TEC-AC-10003590"/>
    <x v="2"/>
    <s v="Accessories"/>
    <s v="TRENDnet 56K USB 2.0 Phone, Internet and Fax Modem"/>
    <n v="129.44999999999999"/>
    <n v="5"/>
    <n v="0"/>
    <n v="46.601999999999997"/>
  </r>
  <r>
    <n v="1741"/>
    <x v="843"/>
    <x v="128"/>
    <d v="2014-08-16T00:00:00"/>
    <s v="Standard Class"/>
    <s v="ED-13885"/>
    <s v="Emily Ducich"/>
    <x v="2"/>
    <s v="United States"/>
    <s v="San Diego"/>
    <x v="1"/>
    <n v="92037"/>
    <s v="West"/>
    <s v="OFF-LA-10000262"/>
    <x v="1"/>
    <s v="Labels"/>
    <s v="Avery 494"/>
    <n v="20.88"/>
    <n v="8"/>
    <n v="0"/>
    <n v="9.6047999999999991"/>
  </r>
  <r>
    <n v="1742"/>
    <x v="844"/>
    <x v="505"/>
    <d v="2017-11-03T00:00:00"/>
    <s v="Standard Class"/>
    <s v="MC-18100"/>
    <s v="Mick Crebagga"/>
    <x v="0"/>
    <s v="United States"/>
    <s v="Philadelphia"/>
    <x v="9"/>
    <n v="19140"/>
    <s v="East"/>
    <s v="OFF-PA-10004355"/>
    <x v="1"/>
    <s v="Paper"/>
    <s v="Xerox 231"/>
    <n v="20.736000000000004"/>
    <n v="4"/>
    <n v="0.2"/>
    <n v="7.2576000000000001"/>
  </r>
  <r>
    <n v="1743"/>
    <x v="844"/>
    <x v="505"/>
    <d v="2017-11-03T00:00:00"/>
    <s v="Standard Class"/>
    <s v="MC-18100"/>
    <s v="Mick Crebagga"/>
    <x v="0"/>
    <s v="United States"/>
    <s v="Philadelphia"/>
    <x v="9"/>
    <n v="19140"/>
    <s v="East"/>
    <s v="FUR-FU-10004415"/>
    <x v="0"/>
    <s v="Furnishings"/>
    <s v="Stacking Tray, Side-Loading, Legal, Smoke"/>
    <n v="7.168000000000001"/>
    <n v="2"/>
    <n v="0.2"/>
    <n v="0.98559999999999937"/>
  </r>
  <r>
    <n v="1744"/>
    <x v="844"/>
    <x v="505"/>
    <d v="2017-11-03T00:00:00"/>
    <s v="Standard Class"/>
    <s v="MC-18100"/>
    <s v="Mick Crebagga"/>
    <x v="0"/>
    <s v="United States"/>
    <s v="Philadelphia"/>
    <x v="9"/>
    <n v="19140"/>
    <s v="East"/>
    <s v="OFF-ST-10002486"/>
    <x v="1"/>
    <s v="Storage"/>
    <s v="Eldon Shelf Savers Cubes and Bins"/>
    <n v="11.168000000000001"/>
    <n v="2"/>
    <n v="0.2"/>
    <n v="-2.5128000000000008"/>
  </r>
  <r>
    <n v="1745"/>
    <x v="844"/>
    <x v="505"/>
    <d v="2017-11-03T00:00:00"/>
    <s v="Standard Class"/>
    <s v="MC-18100"/>
    <s v="Mick Crebagga"/>
    <x v="0"/>
    <s v="United States"/>
    <s v="Philadelphia"/>
    <x v="9"/>
    <n v="19140"/>
    <s v="East"/>
    <s v="TEC-AC-10001142"/>
    <x v="2"/>
    <s v="Accessories"/>
    <s v="First Data FD10 PIN Pad"/>
    <n v="442.40000000000003"/>
    <n v="7"/>
    <n v="0.2"/>
    <n v="-55.300000000000068"/>
  </r>
  <r>
    <n v="1746"/>
    <x v="845"/>
    <x v="571"/>
    <d v="2014-06-09T00:00:00"/>
    <s v="First Class"/>
    <s v="BM-11785"/>
    <s v="Bryan Mills"/>
    <x v="0"/>
    <s v="United States"/>
    <s v="Rochester"/>
    <x v="15"/>
    <n v="14609"/>
    <s v="East"/>
    <s v="OFF-AR-10002656"/>
    <x v="1"/>
    <s v="Art"/>
    <s v="Sanford Liquid Accent Highlighters"/>
    <n v="13.36"/>
    <n v="2"/>
    <n v="0"/>
    <n v="4.9431999999999992"/>
  </r>
  <r>
    <n v="1747"/>
    <x v="846"/>
    <x v="572"/>
    <d v="2016-08-17T00:00:00"/>
    <s v="Second Class"/>
    <s v="EM-14065"/>
    <s v="Erin Mull"/>
    <x v="0"/>
    <s v="United States"/>
    <s v="Jacksonville"/>
    <x v="3"/>
    <n v="28540"/>
    <s v="South"/>
    <s v="OFF-BI-10000138"/>
    <x v="1"/>
    <s v="Binders"/>
    <s v="Acco Translucent Poly Ring Binders"/>
    <n v="11.232000000000001"/>
    <n v="8"/>
    <n v="0.7"/>
    <n v="-8.2367999999999988"/>
  </r>
  <r>
    <n v="1748"/>
    <x v="846"/>
    <x v="572"/>
    <d v="2016-08-17T00:00:00"/>
    <s v="Second Class"/>
    <s v="EM-14065"/>
    <s v="Erin Mull"/>
    <x v="0"/>
    <s v="United States"/>
    <s v="Jacksonville"/>
    <x v="3"/>
    <n v="28540"/>
    <s v="South"/>
    <s v="OFF-PA-10004947"/>
    <x v="1"/>
    <s v="Paper"/>
    <s v="Easy-staple paper"/>
    <n v="10.272000000000002"/>
    <n v="3"/>
    <n v="0.2"/>
    <n v="3.2099999999999982"/>
  </r>
  <r>
    <n v="1749"/>
    <x v="847"/>
    <x v="573"/>
    <d v="2014-04-29T00:00:00"/>
    <s v="Standard Class"/>
    <s v="DA-13450"/>
    <s v="Dianna Arnett"/>
    <x v="2"/>
    <s v="United States"/>
    <s v="Houston"/>
    <x v="5"/>
    <n v="77095"/>
    <s v="Central"/>
    <s v="OFF-PA-10003543"/>
    <x v="1"/>
    <s v="Paper"/>
    <s v="Xerox 1985"/>
    <n v="10.368000000000002"/>
    <n v="2"/>
    <n v="0.2"/>
    <n v="3.6288"/>
  </r>
  <r>
    <n v="1750"/>
    <x v="847"/>
    <x v="573"/>
    <d v="2014-04-29T00:00:00"/>
    <s v="Standard Class"/>
    <s v="DA-13450"/>
    <s v="Dianna Arnett"/>
    <x v="2"/>
    <s v="United States"/>
    <s v="Houston"/>
    <x v="5"/>
    <n v="77095"/>
    <s v="Central"/>
    <s v="OFF-AR-10002221"/>
    <x v="1"/>
    <s v="Art"/>
    <s v="12 Colored Short Pencils"/>
    <n v="6.24"/>
    <n v="3"/>
    <n v="0.2"/>
    <n v="0.54600000000000071"/>
  </r>
  <r>
    <n v="1751"/>
    <x v="848"/>
    <x v="6"/>
    <d v="2015-11-27T00:00:00"/>
    <s v="Standard Class"/>
    <s v="MO-17800"/>
    <s v="Meg O'Connel"/>
    <x v="2"/>
    <s v="United States"/>
    <s v="San Antonio"/>
    <x v="5"/>
    <n v="78207"/>
    <s v="Central"/>
    <s v="FUR-TA-10004607"/>
    <x v="0"/>
    <s v="Tables"/>
    <s v="Hon 2111 Invitation Series Straight Table"/>
    <n v="206.96200000000002"/>
    <n v="2"/>
    <n v="0.3"/>
    <n v="-32.522600000000011"/>
  </r>
  <r>
    <n v="1752"/>
    <x v="849"/>
    <x v="336"/>
    <d v="2017-10-17T00:00:00"/>
    <s v="First Class"/>
    <s v="JW-15955"/>
    <s v="Joni Wasserman"/>
    <x v="0"/>
    <s v="United States"/>
    <s v="Oakland"/>
    <x v="1"/>
    <n v="94601"/>
    <s v="West"/>
    <s v="FUR-FU-10001918"/>
    <x v="0"/>
    <s v="Furnishings"/>
    <s v="C-Line Cubicle Keepers Polyproplyene Holder With Velcro Backings"/>
    <n v="9.4600000000000009"/>
    <n v="2"/>
    <n v="0"/>
    <n v="3.6894000000000009"/>
  </r>
  <r>
    <n v="1753"/>
    <x v="850"/>
    <x v="574"/>
    <d v="2017-12-05T00:00:00"/>
    <s v="First Class"/>
    <s v="VW-21775"/>
    <s v="Victoria Wilson"/>
    <x v="1"/>
    <s v="United States"/>
    <s v="San Francisco"/>
    <x v="1"/>
    <n v="94122"/>
    <s v="West"/>
    <s v="OFF-ST-10004340"/>
    <x v="1"/>
    <s v="Storage"/>
    <s v="Fellowes Mobile File Cart, Black"/>
    <n v="559.62"/>
    <n v="9"/>
    <n v="0"/>
    <n v="151.09740000000002"/>
  </r>
  <r>
    <n v="1754"/>
    <x v="850"/>
    <x v="574"/>
    <d v="2017-12-05T00:00:00"/>
    <s v="First Class"/>
    <s v="VW-21775"/>
    <s v="Victoria Wilson"/>
    <x v="1"/>
    <s v="United States"/>
    <s v="San Francisco"/>
    <x v="1"/>
    <n v="94122"/>
    <s v="West"/>
    <s v="OFF-PA-10004475"/>
    <x v="1"/>
    <s v="Paper"/>
    <s v="Xerox 1940"/>
    <n v="109.92"/>
    <n v="2"/>
    <n v="0"/>
    <n v="53.860799999999998"/>
  </r>
  <r>
    <n v="1755"/>
    <x v="850"/>
    <x v="574"/>
    <d v="2017-12-05T00:00:00"/>
    <s v="First Class"/>
    <s v="VW-21775"/>
    <s v="Victoria Wilson"/>
    <x v="1"/>
    <s v="United States"/>
    <s v="San Francisco"/>
    <x v="1"/>
    <n v="94122"/>
    <s v="West"/>
    <s v="OFF-PA-10003893"/>
    <x v="1"/>
    <s v="Paper"/>
    <s v="Xerox 1962"/>
    <n v="8.56"/>
    <n v="2"/>
    <n v="0"/>
    <n v="3.8519999999999994"/>
  </r>
  <r>
    <n v="1756"/>
    <x v="851"/>
    <x v="575"/>
    <d v="2015-12-11T00:00:00"/>
    <s v="Second Class"/>
    <s v="TT-21460"/>
    <s v="Tonja Turnell"/>
    <x v="2"/>
    <s v="United States"/>
    <s v="Fort Worth"/>
    <x v="5"/>
    <n v="76106"/>
    <s v="Central"/>
    <s v="OFF-PA-10000100"/>
    <x v="1"/>
    <s v="Paper"/>
    <s v="Xerox 1945"/>
    <n v="360.71199999999999"/>
    <n v="11"/>
    <n v="0.2"/>
    <n v="130.75810000000001"/>
  </r>
  <r>
    <n v="1757"/>
    <x v="851"/>
    <x v="575"/>
    <d v="2015-12-11T00:00:00"/>
    <s v="Second Class"/>
    <s v="TT-21460"/>
    <s v="Tonja Turnell"/>
    <x v="2"/>
    <s v="United States"/>
    <s v="Fort Worth"/>
    <x v="5"/>
    <n v="76106"/>
    <s v="Central"/>
    <s v="TEC-PH-10001817"/>
    <x v="2"/>
    <s v="Phones"/>
    <s v="Wilson Electronics DB Pro Signal Booster"/>
    <n v="1718.4"/>
    <n v="6"/>
    <n v="0.2"/>
    <n v="150.36000000000013"/>
  </r>
  <r>
    <n v="1758"/>
    <x v="852"/>
    <x v="562"/>
    <d v="2015-07-15T00:00:00"/>
    <s v="First Class"/>
    <s v="SL-20155"/>
    <s v="Sara Luxemburg"/>
    <x v="2"/>
    <s v="United States"/>
    <s v="Houston"/>
    <x v="5"/>
    <n v="77095"/>
    <s v="Central"/>
    <s v="OFF-BI-10001765"/>
    <x v="1"/>
    <s v="Binders"/>
    <s v="Wilson Jones Heavy-Duty Casebound Ring Binders with Metal Hinges"/>
    <n v="41.567999999999991"/>
    <n v="6"/>
    <n v="0.8"/>
    <n v="-66.508800000000036"/>
  </r>
  <r>
    <n v="1759"/>
    <x v="853"/>
    <x v="218"/>
    <d v="2014-05-17T00:00:00"/>
    <s v="Standard Class"/>
    <s v="RM-19375"/>
    <s v="Raymond Messe"/>
    <x v="0"/>
    <s v="United States"/>
    <s v="Houston"/>
    <x v="5"/>
    <n v="77095"/>
    <s v="Central"/>
    <s v="TEC-AC-10001013"/>
    <x v="2"/>
    <s v="Accessories"/>
    <s v="Logitech ClearChat Comfort/USB Headset H390"/>
    <n v="46.864000000000004"/>
    <n v="2"/>
    <n v="0.2"/>
    <n v="7.615399999999994"/>
  </r>
  <r>
    <n v="1760"/>
    <x v="854"/>
    <x v="576"/>
    <d v="2014-01-12T00:00:00"/>
    <s v="Standard Class"/>
    <s v="MB-18085"/>
    <s v="Mick Brown"/>
    <x v="0"/>
    <s v="United States"/>
    <s v="Philadelphia"/>
    <x v="9"/>
    <n v="19143"/>
    <s v="East"/>
    <s v="OFF-AR-10003478"/>
    <x v="1"/>
    <s v="Art"/>
    <s v="Avery Hi-Liter EverBold Pen Style Fluorescent Highlighters, 4/Pack"/>
    <n v="19.536000000000001"/>
    <n v="3"/>
    <n v="0.2"/>
    <n v="4.8840000000000003"/>
  </r>
  <r>
    <n v="1761"/>
    <x v="855"/>
    <x v="577"/>
    <d v="2015-09-09T00:00:00"/>
    <s v="Standard Class"/>
    <s v="AG-10900"/>
    <s v="Arthur Gainer"/>
    <x v="0"/>
    <s v="United States"/>
    <s v="San Diego"/>
    <x v="1"/>
    <n v="92105"/>
    <s v="West"/>
    <s v="FUR-BO-10000330"/>
    <x v="0"/>
    <s v="Bookcases"/>
    <s v="Sauder Camden County Barrister Bookcase, Planked Cherry Finish"/>
    <n v="411.33199999999999"/>
    <n v="4"/>
    <n v="0.15"/>
    <n v="-4.8391999999999769"/>
  </r>
  <r>
    <n v="1762"/>
    <x v="855"/>
    <x v="577"/>
    <d v="2015-09-09T00:00:00"/>
    <s v="Standard Class"/>
    <s v="AG-10900"/>
    <s v="Arthur Gainer"/>
    <x v="0"/>
    <s v="United States"/>
    <s v="San Diego"/>
    <x v="1"/>
    <n v="92105"/>
    <s v="West"/>
    <s v="OFF-BI-10001900"/>
    <x v="1"/>
    <s v="Binders"/>
    <s v="DXL Angle-View Binders with Locking Rings, Black"/>
    <n v="28.752000000000002"/>
    <n v="6"/>
    <n v="0.2"/>
    <n v="9.7037999999999993"/>
  </r>
  <r>
    <n v="1763"/>
    <x v="855"/>
    <x v="577"/>
    <d v="2015-09-09T00:00:00"/>
    <s v="Standard Class"/>
    <s v="AG-10900"/>
    <s v="Arthur Gainer"/>
    <x v="0"/>
    <s v="United States"/>
    <s v="San Diego"/>
    <x v="1"/>
    <n v="92105"/>
    <s v="West"/>
    <s v="FUR-BO-10003159"/>
    <x v="0"/>
    <s v="Bookcases"/>
    <s v="Sauder Camden County Collection Libraries, Planked Cherry Finish"/>
    <n v="293.19900000000001"/>
    <n v="3"/>
    <n v="0.15"/>
    <n v="-20.696400000000025"/>
  </r>
  <r>
    <n v="1764"/>
    <x v="856"/>
    <x v="578"/>
    <d v="2016-08-08T00:00:00"/>
    <s v="Standard Class"/>
    <s v="ML-17755"/>
    <s v="Max Ludwig"/>
    <x v="2"/>
    <s v="United States"/>
    <s v="Suffolk"/>
    <x v="17"/>
    <n v="23434"/>
    <s v="South"/>
    <s v="OFF-SU-10002573"/>
    <x v="1"/>
    <s v="Supplies"/>
    <s v="Acme 10&quot; Easy Grip Assistive Scissors"/>
    <n v="35.06"/>
    <n v="2"/>
    <n v="0"/>
    <n v="10.517999999999997"/>
  </r>
  <r>
    <n v="1765"/>
    <x v="856"/>
    <x v="578"/>
    <d v="2016-08-08T00:00:00"/>
    <s v="Standard Class"/>
    <s v="ML-17755"/>
    <s v="Max Ludwig"/>
    <x v="2"/>
    <s v="United States"/>
    <s v="Suffolk"/>
    <x v="17"/>
    <n v="23434"/>
    <s v="South"/>
    <s v="OFF-LA-10004484"/>
    <x v="1"/>
    <s v="Labels"/>
    <s v="Avery 476"/>
    <n v="4.13"/>
    <n v="1"/>
    <n v="0"/>
    <n v="1.8997999999999999"/>
  </r>
  <r>
    <n v="1766"/>
    <x v="856"/>
    <x v="578"/>
    <d v="2016-08-08T00:00:00"/>
    <s v="Standard Class"/>
    <s v="ML-17755"/>
    <s v="Max Ludwig"/>
    <x v="2"/>
    <s v="United States"/>
    <s v="Suffolk"/>
    <x v="17"/>
    <n v="23434"/>
    <s v="South"/>
    <s v="FUR-FU-10001591"/>
    <x v="0"/>
    <s v="Furnishings"/>
    <s v="Advantus Panel Wall Certificate Holder - 8.5x11"/>
    <n v="109.8"/>
    <n v="9"/>
    <n v="0"/>
    <n v="46.116000000000007"/>
  </r>
  <r>
    <n v="1767"/>
    <x v="856"/>
    <x v="578"/>
    <d v="2016-08-08T00:00:00"/>
    <s v="Standard Class"/>
    <s v="ML-17755"/>
    <s v="Max Ludwig"/>
    <x v="2"/>
    <s v="United States"/>
    <s v="Suffolk"/>
    <x v="17"/>
    <n v="23434"/>
    <s v="South"/>
    <s v="OFF-LA-10002034"/>
    <x v="1"/>
    <s v="Labels"/>
    <s v="Avery 478"/>
    <n v="9.82"/>
    <n v="2"/>
    <n v="0"/>
    <n v="4.8117999999999999"/>
  </r>
  <r>
    <n v="1768"/>
    <x v="857"/>
    <x v="579"/>
    <d v="2014-03-26T00:00:00"/>
    <s v="Standard Class"/>
    <s v="CC-12685"/>
    <s v="Craig Carroll"/>
    <x v="0"/>
    <s v="United States"/>
    <s v="Greensboro"/>
    <x v="3"/>
    <n v="27405"/>
    <s v="South"/>
    <s v="OFF-BI-10004410"/>
    <x v="1"/>
    <s v="Binders"/>
    <s v="C-Line Peel &amp; Stick Add-On Filing Pockets, 8-3/4 x 5-1/8, 10/Pack"/>
    <n v="7.644000000000001"/>
    <n v="4"/>
    <n v="0.7"/>
    <n v="-5.8603999999999985"/>
  </r>
  <r>
    <n v="1769"/>
    <x v="857"/>
    <x v="579"/>
    <d v="2014-03-26T00:00:00"/>
    <s v="Standard Class"/>
    <s v="CC-12685"/>
    <s v="Craig Carroll"/>
    <x v="0"/>
    <s v="United States"/>
    <s v="Greensboro"/>
    <x v="3"/>
    <n v="27405"/>
    <s v="South"/>
    <s v="OFF-BI-10002735"/>
    <x v="1"/>
    <s v="Binders"/>
    <s v="GBC Prestige Therm-A-Bind Covers"/>
    <n v="51.465000000000018"/>
    <n v="5"/>
    <n v="0.7"/>
    <n v="-39.456499999999991"/>
  </r>
  <r>
    <n v="1770"/>
    <x v="858"/>
    <x v="580"/>
    <d v="2017-03-08T00:00:00"/>
    <s v="Standard Class"/>
    <s v="SC-20770"/>
    <s v="Stewart Carmichael"/>
    <x v="1"/>
    <s v="United States"/>
    <s v="Dallas"/>
    <x v="5"/>
    <n v="75081"/>
    <s v="Central"/>
    <s v="OFF-SU-10001935"/>
    <x v="1"/>
    <s v="Supplies"/>
    <s v="Staple remover"/>
    <n v="6.9760000000000009"/>
    <n v="4"/>
    <n v="0.2"/>
    <n v="-1.3952000000000013"/>
  </r>
  <r>
    <n v="1771"/>
    <x v="858"/>
    <x v="580"/>
    <d v="2017-03-08T00:00:00"/>
    <s v="Standard Class"/>
    <s v="SC-20770"/>
    <s v="Stewart Carmichael"/>
    <x v="1"/>
    <s v="United States"/>
    <s v="Dallas"/>
    <x v="5"/>
    <n v="75081"/>
    <s v="Central"/>
    <s v="OFF-BI-10003291"/>
    <x v="1"/>
    <s v="Binders"/>
    <s v="Wilson Jones Leather-Like Binders with DublLock Round Rings"/>
    <n v="12.221999999999998"/>
    <n v="7"/>
    <n v="0.8"/>
    <n v="-20.166300000000007"/>
  </r>
  <r>
    <n v="1772"/>
    <x v="859"/>
    <x v="581"/>
    <d v="2016-11-29T00:00:00"/>
    <s v="Second Class"/>
    <s v="GG-14650"/>
    <s v="Greg Guthrie"/>
    <x v="1"/>
    <s v="United States"/>
    <s v="Chicago"/>
    <x v="10"/>
    <n v="60623"/>
    <s v="Central"/>
    <s v="OFF-ST-10004337"/>
    <x v="1"/>
    <s v="Storage"/>
    <s v="SAFCO Commercial Wire Shelving, 72h"/>
    <n v="97.984000000000009"/>
    <n v="2"/>
    <n v="0.2"/>
    <n v="-24.496000000000002"/>
  </r>
  <r>
    <n v="1773"/>
    <x v="859"/>
    <x v="581"/>
    <d v="2016-11-29T00:00:00"/>
    <s v="Second Class"/>
    <s v="GG-14650"/>
    <s v="Greg Guthrie"/>
    <x v="1"/>
    <s v="United States"/>
    <s v="Chicago"/>
    <x v="10"/>
    <n v="60623"/>
    <s v="Central"/>
    <s v="TEC-AC-10001266"/>
    <x v="2"/>
    <s v="Accessories"/>
    <s v="Memorex Micro Travel Drive 8 GB"/>
    <n v="62.400000000000006"/>
    <n v="6"/>
    <n v="0.2"/>
    <n v="19.499999999999993"/>
  </r>
  <r>
    <n v="1774"/>
    <x v="860"/>
    <x v="582"/>
    <d v="2014-05-03T00:00:00"/>
    <s v="Standard Class"/>
    <s v="MY-18295"/>
    <s v="Muhammed Yedwab"/>
    <x v="1"/>
    <s v="United States"/>
    <s v="Baltimore"/>
    <x v="39"/>
    <n v="21215"/>
    <s v="East"/>
    <s v="OFF-BI-10001628"/>
    <x v="1"/>
    <s v="Binders"/>
    <s v="Acco Data Flex Cable Posts For Top &amp; Bottom Load Binders, 6&quot; Capacity"/>
    <n v="20.86"/>
    <n v="2"/>
    <n v="0"/>
    <n v="9.3869999999999987"/>
  </r>
  <r>
    <n v="1775"/>
    <x v="860"/>
    <x v="582"/>
    <d v="2014-05-03T00:00:00"/>
    <s v="Standard Class"/>
    <s v="MY-18295"/>
    <s v="Muhammed Yedwab"/>
    <x v="1"/>
    <s v="United States"/>
    <s v="Baltimore"/>
    <x v="39"/>
    <n v="21215"/>
    <s v="East"/>
    <s v="OFF-ST-10000877"/>
    <x v="1"/>
    <s v="Storage"/>
    <s v="Recycled Steel Personal File for Standard File Folders"/>
    <n v="497.61"/>
    <n v="9"/>
    <n v="0"/>
    <n v="129.37860000000001"/>
  </r>
  <r>
    <n v="1776"/>
    <x v="860"/>
    <x v="582"/>
    <d v="2014-05-03T00:00:00"/>
    <s v="Standard Class"/>
    <s v="MY-18295"/>
    <s v="Muhammed Yedwab"/>
    <x v="1"/>
    <s v="United States"/>
    <s v="Baltimore"/>
    <x v="39"/>
    <n v="21215"/>
    <s v="East"/>
    <s v="OFF-AR-10004752"/>
    <x v="1"/>
    <s v="Art"/>
    <s v="Blackstonian Pencils"/>
    <n v="5.34"/>
    <n v="2"/>
    <n v="0"/>
    <n v="1.4952000000000001"/>
  </r>
  <r>
    <n v="1777"/>
    <x v="860"/>
    <x v="582"/>
    <d v="2014-05-03T00:00:00"/>
    <s v="Standard Class"/>
    <s v="MY-18295"/>
    <s v="Muhammed Yedwab"/>
    <x v="1"/>
    <s v="United States"/>
    <s v="Baltimore"/>
    <x v="39"/>
    <n v="21215"/>
    <s v="East"/>
    <s v="OFF-LA-10000452"/>
    <x v="1"/>
    <s v="Labels"/>
    <s v="Avery 488"/>
    <n v="3.15"/>
    <n v="1"/>
    <n v="0"/>
    <n v="1.512"/>
  </r>
  <r>
    <n v="1778"/>
    <x v="861"/>
    <x v="27"/>
    <d v="2015-11-28T00:00:00"/>
    <s v="Standard Class"/>
    <s v="DP-13000"/>
    <s v="Darren Powers"/>
    <x v="0"/>
    <s v="United States"/>
    <s v="Los Angeles"/>
    <x v="1"/>
    <n v="90004"/>
    <s v="West"/>
    <s v="OFF-PA-10000675"/>
    <x v="1"/>
    <s v="Paper"/>
    <s v="Xerox 1919"/>
    <n v="368.91"/>
    <n v="9"/>
    <n v="0"/>
    <n v="180.76590000000002"/>
  </r>
  <r>
    <n v="1779"/>
    <x v="861"/>
    <x v="27"/>
    <d v="2015-11-28T00:00:00"/>
    <s v="Standard Class"/>
    <s v="DP-13000"/>
    <s v="Darren Powers"/>
    <x v="0"/>
    <s v="United States"/>
    <s v="Los Angeles"/>
    <x v="1"/>
    <n v="90004"/>
    <s v="West"/>
    <s v="OFF-AR-10003045"/>
    <x v="1"/>
    <s v="Art"/>
    <s v="Prang Colored Pencils"/>
    <n v="14.7"/>
    <n v="5"/>
    <n v="0"/>
    <n v="6.6150000000000002"/>
  </r>
  <r>
    <n v="1780"/>
    <x v="862"/>
    <x v="583"/>
    <d v="2016-11-16T00:00:00"/>
    <s v="Standard Class"/>
    <s v="BD-11770"/>
    <s v="Bryan Davis"/>
    <x v="0"/>
    <s v="United States"/>
    <s v="New York City"/>
    <x v="15"/>
    <n v="10011"/>
    <s v="East"/>
    <s v="TEC-AC-10003447"/>
    <x v="2"/>
    <s v="Accessories"/>
    <s v="Micropad Numeric Keypads"/>
    <n v="59.97"/>
    <n v="3"/>
    <n v="0"/>
    <n v="14.992499999999996"/>
  </r>
  <r>
    <n v="1781"/>
    <x v="862"/>
    <x v="583"/>
    <d v="2016-11-16T00:00:00"/>
    <s v="Standard Class"/>
    <s v="BD-11770"/>
    <s v="Bryan Davis"/>
    <x v="0"/>
    <s v="United States"/>
    <s v="New York City"/>
    <x v="15"/>
    <n v="10011"/>
    <s v="East"/>
    <s v="OFF-ST-10002276"/>
    <x v="1"/>
    <s v="Storage"/>
    <s v="Safco Steel Mobile File Cart"/>
    <n v="83.36"/>
    <n v="1"/>
    <n v="0"/>
    <n v="20.840000000000003"/>
  </r>
  <r>
    <n v="1782"/>
    <x v="863"/>
    <x v="584"/>
    <d v="2015-07-13T00:00:00"/>
    <s v="Standard Class"/>
    <s v="CB-12535"/>
    <s v="Claudia Bergmann"/>
    <x v="1"/>
    <s v="United States"/>
    <s v="Franklin"/>
    <x v="31"/>
    <n v="2038"/>
    <s v="East"/>
    <s v="OFF-PA-10001609"/>
    <x v="1"/>
    <s v="Paper"/>
    <s v="Tops Wirebound Message Log Books"/>
    <n v="6.58"/>
    <n v="2"/>
    <n v="0"/>
    <n v="3.0267999999999997"/>
  </r>
  <r>
    <n v="1783"/>
    <x v="863"/>
    <x v="584"/>
    <d v="2015-07-13T00:00:00"/>
    <s v="Standard Class"/>
    <s v="CB-12535"/>
    <s v="Claudia Bergmann"/>
    <x v="1"/>
    <s v="United States"/>
    <s v="Franklin"/>
    <x v="31"/>
    <n v="2038"/>
    <s v="East"/>
    <s v="OFF-BI-10001597"/>
    <x v="1"/>
    <s v="Binders"/>
    <s v="Wilson Jones Ledger-Size, Piano-Hinge Binder, 2&quot;, Blue"/>
    <n v="122.94"/>
    <n v="3"/>
    <n v="0"/>
    <n v="59.011199999999988"/>
  </r>
  <r>
    <n v="1784"/>
    <x v="864"/>
    <x v="585"/>
    <d v="2017-09-26T00:00:00"/>
    <s v="Standard Class"/>
    <s v="JE-15610"/>
    <s v="Jim Epp"/>
    <x v="1"/>
    <s v="United States"/>
    <s v="Milwaukee"/>
    <x v="6"/>
    <n v="53209"/>
    <s v="Central"/>
    <s v="OFF-PA-10004475"/>
    <x v="1"/>
    <s v="Paper"/>
    <s v="Xerox 1940"/>
    <n v="219.84"/>
    <n v="4"/>
    <n v="0"/>
    <n v="107.7216"/>
  </r>
  <r>
    <n v="1785"/>
    <x v="864"/>
    <x v="585"/>
    <d v="2017-09-26T00:00:00"/>
    <s v="Standard Class"/>
    <s v="JE-15610"/>
    <s v="Jim Epp"/>
    <x v="1"/>
    <s v="United States"/>
    <s v="Milwaukee"/>
    <x v="6"/>
    <n v="53209"/>
    <s v="Central"/>
    <s v="TEC-AC-10004510"/>
    <x v="2"/>
    <s v="Accessories"/>
    <s v="Logitech Desktop MK120 Mouse and keyboard Combo"/>
    <n v="98.16"/>
    <n v="6"/>
    <n v="0"/>
    <n v="9.8159999999999954"/>
  </r>
  <r>
    <n v="1786"/>
    <x v="864"/>
    <x v="585"/>
    <d v="2017-09-26T00:00:00"/>
    <s v="Standard Class"/>
    <s v="JE-15610"/>
    <s v="Jim Epp"/>
    <x v="1"/>
    <s v="United States"/>
    <s v="Milwaukee"/>
    <x v="6"/>
    <n v="53209"/>
    <s v="Central"/>
    <s v="OFF-BI-10002976"/>
    <x v="1"/>
    <s v="Binders"/>
    <s v="ACCOHIDE Binder by Acco"/>
    <n v="33.04"/>
    <n v="8"/>
    <n v="0"/>
    <n v="15.5288"/>
  </r>
  <r>
    <n v="1787"/>
    <x v="864"/>
    <x v="585"/>
    <d v="2017-09-26T00:00:00"/>
    <s v="Standard Class"/>
    <s v="JE-15610"/>
    <s v="Jim Epp"/>
    <x v="1"/>
    <s v="United States"/>
    <s v="Milwaukee"/>
    <x v="6"/>
    <n v="53209"/>
    <s v="Central"/>
    <s v="TEC-PH-10001615"/>
    <x v="2"/>
    <s v="Phones"/>
    <s v="AT&amp;T CL82213"/>
    <n v="86.97"/>
    <n v="3"/>
    <n v="0"/>
    <n v="25.221299999999989"/>
  </r>
  <r>
    <n v="1788"/>
    <x v="865"/>
    <x v="586"/>
    <d v="2015-02-19T00:00:00"/>
    <s v="Standard Class"/>
    <s v="RP-19855"/>
    <s v="Roy Phan"/>
    <x v="1"/>
    <s v="United States"/>
    <s v="Kenosha"/>
    <x v="6"/>
    <n v="53142"/>
    <s v="Central"/>
    <s v="TEC-PH-10001819"/>
    <x v="2"/>
    <s v="Phones"/>
    <s v="Innergie mMini Combo Duo USB Travel Charging Kit"/>
    <n v="134.97"/>
    <n v="3"/>
    <n v="0"/>
    <n v="64.785599999999988"/>
  </r>
  <r>
    <n v="1789"/>
    <x v="865"/>
    <x v="586"/>
    <d v="2015-02-19T00:00:00"/>
    <s v="Standard Class"/>
    <s v="RP-19855"/>
    <s v="Roy Phan"/>
    <x v="1"/>
    <s v="United States"/>
    <s v="Kenosha"/>
    <x v="6"/>
    <n v="53142"/>
    <s v="Central"/>
    <s v="TEC-PH-10000560"/>
    <x v="2"/>
    <s v="Phones"/>
    <s v="Samsung Galaxy S III - 16GB - pebble blue (T-Mobile)"/>
    <n v="699.98"/>
    <n v="2"/>
    <n v="0"/>
    <n v="195.99440000000004"/>
  </r>
  <r>
    <n v="1790"/>
    <x v="865"/>
    <x v="586"/>
    <d v="2015-02-19T00:00:00"/>
    <s v="Standard Class"/>
    <s v="RP-19855"/>
    <s v="Roy Phan"/>
    <x v="1"/>
    <s v="United States"/>
    <s v="Kenosha"/>
    <x v="6"/>
    <n v="53142"/>
    <s v="Central"/>
    <s v="TEC-AC-10004568"/>
    <x v="2"/>
    <s v="Accessories"/>
    <s v="Maxell LTO Ultrium - 800 GB"/>
    <n v="139.94999999999999"/>
    <n v="5"/>
    <n v="0"/>
    <n v="26.590499999999988"/>
  </r>
  <r>
    <n v="1791"/>
    <x v="866"/>
    <x v="587"/>
    <d v="2014-10-04T00:00:00"/>
    <s v="Standard Class"/>
    <s v="RA-19915"/>
    <s v="Russell Applegate"/>
    <x v="0"/>
    <s v="United States"/>
    <s v="New York City"/>
    <x v="15"/>
    <n v="10011"/>
    <s v="East"/>
    <s v="OFF-PA-10004092"/>
    <x v="1"/>
    <s v="Paper"/>
    <s v="Tops Green Bar Computer Printout Paper"/>
    <n v="48.94"/>
    <n v="1"/>
    <n v="0"/>
    <n v="24.47"/>
  </r>
  <r>
    <n v="1792"/>
    <x v="867"/>
    <x v="588"/>
    <d v="2014-12-03T00:00:00"/>
    <s v="First Class"/>
    <s v="RP-19390"/>
    <s v="Resi Pölking"/>
    <x v="0"/>
    <s v="United States"/>
    <s v="Madison"/>
    <x v="6"/>
    <n v="53711"/>
    <s v="Central"/>
    <s v="FUR-CH-10001854"/>
    <x v="0"/>
    <s v="Chairs"/>
    <s v="Office Star - Professional Matrix Back Chair with 2-to-1 Synchro Tilt and Mesh Fabric Seat"/>
    <n v="2807.84"/>
    <n v="8"/>
    <n v="0"/>
    <n v="673.88160000000016"/>
  </r>
  <r>
    <n v="1793"/>
    <x v="867"/>
    <x v="588"/>
    <d v="2014-12-03T00:00:00"/>
    <s v="First Class"/>
    <s v="RP-19390"/>
    <s v="Resi Pölking"/>
    <x v="0"/>
    <s v="United States"/>
    <s v="Madison"/>
    <x v="6"/>
    <n v="53711"/>
    <s v="Central"/>
    <s v="OFF-AR-10000475"/>
    <x v="1"/>
    <s v="Art"/>
    <s v="Hunt BOSTON Vista Battery-Operated Pencil Sharpener, Black"/>
    <n v="46.64"/>
    <n v="4"/>
    <n v="0"/>
    <n v="12.592800000000004"/>
  </r>
  <r>
    <n v="1794"/>
    <x v="868"/>
    <x v="589"/>
    <d v="2014-12-13T00:00:00"/>
    <s v="Standard Class"/>
    <s v="TB-21175"/>
    <s v="Thomas Boland"/>
    <x v="1"/>
    <s v="United States"/>
    <s v="Houston"/>
    <x v="5"/>
    <n v="77041"/>
    <s v="Central"/>
    <s v="OFF-ST-10000777"/>
    <x v="1"/>
    <s v="Storage"/>
    <s v="Companion Letter/Legal File, Black"/>
    <n v="60.415999999999997"/>
    <n v="2"/>
    <n v="0.2"/>
    <n v="6.0416000000000025"/>
  </r>
  <r>
    <n v="1795"/>
    <x v="869"/>
    <x v="64"/>
    <d v="2016-09-10T00:00:00"/>
    <s v="Standard Class"/>
    <s v="BE-11455"/>
    <s v="Brad Eason"/>
    <x v="2"/>
    <s v="United States"/>
    <s v="Olathe"/>
    <x v="41"/>
    <n v="66062"/>
    <s v="Central"/>
    <s v="OFF-AR-10004022"/>
    <x v="1"/>
    <s v="Art"/>
    <s v="Panasonic KP-380BK Classic Electric Pencil Sharpener"/>
    <n v="107.94"/>
    <n v="3"/>
    <n v="0"/>
    <n v="26.984999999999992"/>
  </r>
  <r>
    <n v="1796"/>
    <x v="870"/>
    <x v="151"/>
    <d v="2017-08-30T00:00:00"/>
    <s v="First Class"/>
    <s v="MR-17545"/>
    <s v="Mathew Reese"/>
    <x v="2"/>
    <s v="United States"/>
    <s v="New York City"/>
    <x v="15"/>
    <n v="10024"/>
    <s v="East"/>
    <s v="OFF-ST-10002352"/>
    <x v="1"/>
    <s v="Storage"/>
    <s v="Iris Project Case"/>
    <n v="63.84"/>
    <n v="8"/>
    <n v="0"/>
    <n v="16.598399999999998"/>
  </r>
  <r>
    <n v="1797"/>
    <x v="870"/>
    <x v="151"/>
    <d v="2017-08-30T00:00:00"/>
    <s v="First Class"/>
    <s v="MR-17545"/>
    <s v="Mathew Reese"/>
    <x v="2"/>
    <s v="United States"/>
    <s v="New York City"/>
    <x v="15"/>
    <n v="10024"/>
    <s v="East"/>
    <s v="TEC-PH-10000455"/>
    <x v="2"/>
    <s v="Phones"/>
    <s v="GE 30522EE2"/>
    <n v="347.96999999999997"/>
    <n v="3"/>
    <n v="0"/>
    <n v="100.91129999999997"/>
  </r>
  <r>
    <n v="1798"/>
    <x v="870"/>
    <x v="151"/>
    <d v="2017-08-30T00:00:00"/>
    <s v="First Class"/>
    <s v="MR-17545"/>
    <s v="Mathew Reese"/>
    <x v="2"/>
    <s v="United States"/>
    <s v="New York City"/>
    <x v="15"/>
    <n v="10024"/>
    <s v="East"/>
    <s v="OFF-BI-10003910"/>
    <x v="1"/>
    <s v="Binders"/>
    <s v="DXL Angle-View Binders with Locking Rings by Samsill"/>
    <n v="37.008000000000003"/>
    <n v="6"/>
    <n v="0.2"/>
    <n v="11.565"/>
  </r>
  <r>
    <n v="1799"/>
    <x v="871"/>
    <x v="274"/>
    <d v="2016-07-11T00:00:00"/>
    <s v="Standard Class"/>
    <s v="RM-19375"/>
    <s v="Raymond Messe"/>
    <x v="0"/>
    <s v="United States"/>
    <s v="San Jose"/>
    <x v="1"/>
    <n v="95123"/>
    <s v="West"/>
    <s v="FUR-FU-10003039"/>
    <x v="0"/>
    <s v="Furnishings"/>
    <s v="Howard Miller 11-1/2&quot; Diameter Grantwood Wall Clock"/>
    <n v="215.65"/>
    <n v="5"/>
    <n v="0"/>
    <n v="73.320999999999998"/>
  </r>
  <r>
    <n v="1800"/>
    <x v="872"/>
    <x v="590"/>
    <d v="2016-08-10T00:00:00"/>
    <s v="Second Class"/>
    <s v="JF-15565"/>
    <s v="Jill Fjeld"/>
    <x v="0"/>
    <s v="United States"/>
    <s v="Dallas"/>
    <x v="5"/>
    <n v="75081"/>
    <s v="Central"/>
    <s v="OFF-FA-10000585"/>
    <x v="1"/>
    <s v="Fasteners"/>
    <s v="OIC Bulk Pack Metal Binder Clips"/>
    <n v="11.168000000000001"/>
    <n v="4"/>
    <n v="0.2"/>
    <n v="3.6295999999999995"/>
  </r>
  <r>
    <n v="1801"/>
    <x v="872"/>
    <x v="590"/>
    <d v="2016-08-10T00:00:00"/>
    <s v="Second Class"/>
    <s v="JF-15565"/>
    <s v="Jill Fjeld"/>
    <x v="0"/>
    <s v="United States"/>
    <s v="Dallas"/>
    <x v="5"/>
    <n v="75081"/>
    <s v="Central"/>
    <s v="OFF-PA-10001994"/>
    <x v="1"/>
    <s v="Paper"/>
    <s v="Ink Jet Note and Greeting Cards, 8-1/2&quot; x 5-1/2&quot; Card Size"/>
    <n v="53.952000000000005"/>
    <n v="3"/>
    <n v="0.2"/>
    <n v="17.534399999999998"/>
  </r>
  <r>
    <n v="1802"/>
    <x v="873"/>
    <x v="373"/>
    <d v="2016-11-19T00:00:00"/>
    <s v="Standard Class"/>
    <s v="AS-10135"/>
    <s v="Adrian Shami"/>
    <x v="2"/>
    <s v="United States"/>
    <s v="Auburn"/>
    <x v="4"/>
    <n v="98002"/>
    <s v="West"/>
    <s v="FUR-FU-10004270"/>
    <x v="0"/>
    <s v="Furnishings"/>
    <s v="Eldon Image Series Desk Accessories, Burgundy"/>
    <n v="4.18"/>
    <n v="1"/>
    <n v="0"/>
    <n v="1.5047999999999999"/>
  </r>
  <r>
    <n v="1803"/>
    <x v="874"/>
    <x v="585"/>
    <d v="2017-09-26T00:00:00"/>
    <s v="Second Class"/>
    <s v="JA-15970"/>
    <s v="Joseph Airdo"/>
    <x v="0"/>
    <s v="United States"/>
    <s v="Philadelphia"/>
    <x v="9"/>
    <n v="19134"/>
    <s v="East"/>
    <s v="OFF-BI-10002498"/>
    <x v="1"/>
    <s v="Binders"/>
    <s v="Clear Mylar Reinforcing Strips"/>
    <n v="5.6070000000000011"/>
    <n v="1"/>
    <n v="0.7"/>
    <n v="-4.2987000000000002"/>
  </r>
  <r>
    <n v="1804"/>
    <x v="874"/>
    <x v="585"/>
    <d v="2017-09-26T00:00:00"/>
    <s v="Second Class"/>
    <s v="JA-15970"/>
    <s v="Joseph Airdo"/>
    <x v="0"/>
    <s v="United States"/>
    <s v="Philadelphia"/>
    <x v="9"/>
    <n v="19134"/>
    <s v="East"/>
    <s v="OFF-SU-10002881"/>
    <x v="1"/>
    <s v="Supplies"/>
    <s v="Martin Yale Chadless Opener Electric Letter Opener"/>
    <n v="4663.7360000000008"/>
    <n v="7"/>
    <n v="0.2"/>
    <n v="-1049.3406"/>
  </r>
  <r>
    <n v="1805"/>
    <x v="874"/>
    <x v="585"/>
    <d v="2017-09-26T00:00:00"/>
    <s v="Second Class"/>
    <s v="JA-15970"/>
    <s v="Joseph Airdo"/>
    <x v="0"/>
    <s v="United States"/>
    <s v="Philadelphia"/>
    <x v="9"/>
    <n v="19134"/>
    <s v="East"/>
    <s v="TEC-AC-10002926"/>
    <x v="2"/>
    <s v="Accessories"/>
    <s v="Logitech Wireless Marathon Mouse M705"/>
    <n v="79.984000000000009"/>
    <n v="2"/>
    <n v="0.2"/>
    <n v="22.995400000000004"/>
  </r>
  <r>
    <n v="1806"/>
    <x v="875"/>
    <x v="591"/>
    <d v="2016-12-28T00:00:00"/>
    <s v="First Class"/>
    <s v="GK-14620"/>
    <s v="Grace Kelly"/>
    <x v="1"/>
    <s v="United States"/>
    <s v="Los Angeles"/>
    <x v="1"/>
    <n v="90049"/>
    <s v="West"/>
    <s v="TEC-PH-10002200"/>
    <x v="2"/>
    <s v="Phones"/>
    <s v="Samsung Galaxy Note 2"/>
    <n v="2575.944"/>
    <n v="7"/>
    <n v="0.2"/>
    <n v="257.59440000000029"/>
  </r>
  <r>
    <n v="1807"/>
    <x v="875"/>
    <x v="591"/>
    <d v="2016-12-28T00:00:00"/>
    <s v="First Class"/>
    <s v="GK-14620"/>
    <s v="Grace Kelly"/>
    <x v="1"/>
    <s v="United States"/>
    <s v="Los Angeles"/>
    <x v="1"/>
    <n v="90049"/>
    <s v="West"/>
    <s v="OFF-PA-10002005"/>
    <x v="1"/>
    <s v="Paper"/>
    <s v="Xerox 225"/>
    <n v="45.36"/>
    <n v="7"/>
    <n v="0"/>
    <n v="21.772800000000004"/>
  </r>
  <r>
    <n v="1808"/>
    <x v="875"/>
    <x v="591"/>
    <d v="2016-12-28T00:00:00"/>
    <s v="First Class"/>
    <s v="GK-14620"/>
    <s v="Grace Kelly"/>
    <x v="1"/>
    <s v="United States"/>
    <s v="Los Angeles"/>
    <x v="1"/>
    <n v="90049"/>
    <s v="West"/>
    <s v="TEC-AC-10001465"/>
    <x v="2"/>
    <s v="Accessories"/>
    <s v="SanDisk Cruzer 64 GB USB Flash Drive"/>
    <n v="254.24"/>
    <n v="7"/>
    <n v="0"/>
    <n v="76.271999999999977"/>
  </r>
  <r>
    <n v="1809"/>
    <x v="876"/>
    <x v="592"/>
    <d v="2016-02-13T00:00:00"/>
    <s v="First Class"/>
    <s v="PB-19210"/>
    <s v="Phillip Breyer"/>
    <x v="1"/>
    <s v="United States"/>
    <s v="Tulsa"/>
    <x v="26"/>
    <n v="74133"/>
    <s v="Central"/>
    <s v="TEC-PH-10004897"/>
    <x v="2"/>
    <s v="Phones"/>
    <s v="Mediabridge Sport Armband iPhone 5s"/>
    <n v="69.930000000000007"/>
    <n v="7"/>
    <n v="0"/>
    <n v="0.69929999999999914"/>
  </r>
  <r>
    <n v="1810"/>
    <x v="877"/>
    <x v="248"/>
    <d v="2016-10-29T00:00:00"/>
    <s v="Standard Class"/>
    <s v="HK-14890"/>
    <s v="Heather Kirkland"/>
    <x v="1"/>
    <s v="United States"/>
    <s v="Chicago"/>
    <x v="10"/>
    <n v="60610"/>
    <s v="Central"/>
    <s v="FUR-FU-10001196"/>
    <x v="0"/>
    <s v="Furnishings"/>
    <s v="DAX Cubicle Frames - 8x10"/>
    <n v="16.155999999999999"/>
    <n v="7"/>
    <n v="0.6"/>
    <n v="-12.116999999999999"/>
  </r>
  <r>
    <n v="1811"/>
    <x v="877"/>
    <x v="248"/>
    <d v="2016-10-29T00:00:00"/>
    <s v="Standard Class"/>
    <s v="HK-14890"/>
    <s v="Heather Kirkland"/>
    <x v="1"/>
    <s v="United States"/>
    <s v="Chicago"/>
    <x v="10"/>
    <n v="60610"/>
    <s v="Central"/>
    <s v="OFF-PA-10000595"/>
    <x v="1"/>
    <s v="Paper"/>
    <s v="Xerox 1929"/>
    <n v="54.816000000000003"/>
    <n v="3"/>
    <n v="0.2"/>
    <n v="17.815199999999997"/>
  </r>
  <r>
    <n v="1812"/>
    <x v="878"/>
    <x v="3"/>
    <d v="2014-06-11T00:00:00"/>
    <s v="Second Class"/>
    <s v="FO-14305"/>
    <s v="Frank Olsen"/>
    <x v="0"/>
    <s v="United States"/>
    <s v="Harrisonburg"/>
    <x v="17"/>
    <n v="22801"/>
    <s v="South"/>
    <s v="FUR-TA-10004534"/>
    <x v="0"/>
    <s v="Tables"/>
    <s v="Bevis 44 x 96 Conference Tables"/>
    <n v="1441.3"/>
    <n v="7"/>
    <n v="0"/>
    <n v="245.0209999999999"/>
  </r>
  <r>
    <n v="1813"/>
    <x v="879"/>
    <x v="225"/>
    <d v="2017-11-26T00:00:00"/>
    <s v="Standard Class"/>
    <s v="BT-11680"/>
    <s v="Brian Thompson"/>
    <x v="0"/>
    <s v="United States"/>
    <s v="Newark"/>
    <x v="24"/>
    <n v="43055"/>
    <s v="East"/>
    <s v="FUR-FU-10001861"/>
    <x v="0"/>
    <s v="Furnishings"/>
    <s v="Floodlight Indoor Halogen Bulbs, 1 Bulb per Pack, 60 Watts"/>
    <n v="77.599999999999994"/>
    <n v="5"/>
    <n v="0.2"/>
    <n v="28.129999999999995"/>
  </r>
  <r>
    <n v="1814"/>
    <x v="879"/>
    <x v="225"/>
    <d v="2017-11-26T00:00:00"/>
    <s v="Standard Class"/>
    <s v="BT-11680"/>
    <s v="Brian Thompson"/>
    <x v="0"/>
    <s v="United States"/>
    <s v="Newark"/>
    <x v="24"/>
    <n v="43055"/>
    <s v="East"/>
    <s v="FUR-FU-10000206"/>
    <x v="0"/>
    <s v="Furnishings"/>
    <s v="GE General Purpose, Extra Long Life, Showcase &amp; Floodlight Incandescent Bulbs"/>
    <n v="4.6560000000000006"/>
    <n v="2"/>
    <n v="0.2"/>
    <n v="1.5713999999999997"/>
  </r>
  <r>
    <n v="1815"/>
    <x v="880"/>
    <x v="471"/>
    <d v="2015-09-18T00:00:00"/>
    <s v="Standard Class"/>
    <s v="SP-20620"/>
    <s v="Stefania Perrino"/>
    <x v="1"/>
    <s v="United States"/>
    <s v="Los Angeles"/>
    <x v="1"/>
    <n v="90045"/>
    <s v="West"/>
    <s v="FUR-TA-10002607"/>
    <x v="0"/>
    <s v="Tables"/>
    <s v="KI Conference Tables"/>
    <n v="170.13600000000002"/>
    <n v="3"/>
    <n v="0.2"/>
    <n v="-8.5067999999999913"/>
  </r>
  <r>
    <n v="1816"/>
    <x v="881"/>
    <x v="593"/>
    <d v="2015-06-04T00:00:00"/>
    <s v="Same Day"/>
    <s v="LL-16840"/>
    <s v="Lauren Leatherbury"/>
    <x v="0"/>
    <s v="United States"/>
    <s v="Seattle"/>
    <x v="4"/>
    <n v="98105"/>
    <s v="West"/>
    <s v="OFF-LA-10000443"/>
    <x v="1"/>
    <s v="Labels"/>
    <s v="Avery 501"/>
    <n v="7.38"/>
    <n v="2"/>
    <n v="0"/>
    <n v="3.4685999999999999"/>
  </r>
  <r>
    <n v="1817"/>
    <x v="881"/>
    <x v="593"/>
    <d v="2015-06-04T00:00:00"/>
    <s v="Same Day"/>
    <s v="LL-16840"/>
    <s v="Lauren Leatherbury"/>
    <x v="0"/>
    <s v="United States"/>
    <s v="Seattle"/>
    <x v="4"/>
    <n v="98105"/>
    <s v="West"/>
    <s v="OFF-AR-10004685"/>
    <x v="1"/>
    <s v="Art"/>
    <s v="Binney &amp; Smith Crayola Metallic Colored Pencils, 8-Color Set"/>
    <n v="9.26"/>
    <n v="2"/>
    <n v="0"/>
    <n v="3.0557999999999996"/>
  </r>
  <r>
    <n v="1818"/>
    <x v="882"/>
    <x v="350"/>
    <d v="2015-12-15T00:00:00"/>
    <s v="Second Class"/>
    <s v="MC-17575"/>
    <s v="Matt Collins"/>
    <x v="0"/>
    <s v="United States"/>
    <s v="Los Angeles"/>
    <x v="1"/>
    <n v="90036"/>
    <s v="West"/>
    <s v="OFF-LA-10001771"/>
    <x v="1"/>
    <s v="Labels"/>
    <s v="Avery 513"/>
    <n v="9.9600000000000009"/>
    <n v="2"/>
    <n v="0"/>
    <n v="4.5815999999999999"/>
  </r>
  <r>
    <n v="1819"/>
    <x v="883"/>
    <x v="594"/>
    <d v="2014-05-29T00:00:00"/>
    <s v="Standard Class"/>
    <s v="JL-15235"/>
    <s v="Janet Lee"/>
    <x v="0"/>
    <s v="United States"/>
    <s v="Chicago"/>
    <x v="10"/>
    <n v="60623"/>
    <s v="Central"/>
    <s v="OFF-AP-10001394"/>
    <x v="1"/>
    <s v="Appliances"/>
    <s v="Harmony Air Purifier"/>
    <n v="75.59999999999998"/>
    <n v="2"/>
    <n v="0.8"/>
    <n v="-166.32000000000005"/>
  </r>
  <r>
    <n v="1820"/>
    <x v="883"/>
    <x v="594"/>
    <d v="2014-05-29T00:00:00"/>
    <s v="Standard Class"/>
    <s v="JL-15235"/>
    <s v="Janet Lee"/>
    <x v="0"/>
    <s v="United States"/>
    <s v="Chicago"/>
    <x v="10"/>
    <n v="60623"/>
    <s v="Central"/>
    <s v="FUR-FU-10002553"/>
    <x v="0"/>
    <s v="Furnishings"/>
    <s v="Electrix Incandescent Magnifying Lamp, Black"/>
    <n v="29.32"/>
    <n v="2"/>
    <n v="0.6"/>
    <n v="-24.188999999999993"/>
  </r>
  <r>
    <n v="1821"/>
    <x v="884"/>
    <x v="595"/>
    <d v="2016-02-20T00:00:00"/>
    <s v="Standard Class"/>
    <s v="EA-14035"/>
    <s v="Erin Ashbrook"/>
    <x v="1"/>
    <s v="United States"/>
    <s v="Chicago"/>
    <x v="10"/>
    <n v="60623"/>
    <s v="Central"/>
    <s v="OFF-AP-10004233"/>
    <x v="1"/>
    <s v="Appliances"/>
    <s v="Honeywell Enviracaire Portable Air Cleaner for up to 8 x 10 Room"/>
    <n v="92.063999999999979"/>
    <n v="6"/>
    <n v="0.8"/>
    <n v="-225.55680000000007"/>
  </r>
  <r>
    <n v="1822"/>
    <x v="884"/>
    <x v="595"/>
    <d v="2016-02-20T00:00:00"/>
    <s v="Standard Class"/>
    <s v="EA-14035"/>
    <s v="Erin Ashbrook"/>
    <x v="1"/>
    <s v="United States"/>
    <s v="Chicago"/>
    <x v="10"/>
    <n v="60623"/>
    <s v="Central"/>
    <s v="OFF-FA-10000304"/>
    <x v="1"/>
    <s v="Fasteners"/>
    <s v="Advantus Push Pins"/>
    <n v="6.9760000000000009"/>
    <n v="4"/>
    <n v="0.2"/>
    <n v="1.8312000000000004"/>
  </r>
  <r>
    <n v="1823"/>
    <x v="884"/>
    <x v="595"/>
    <d v="2016-02-20T00:00:00"/>
    <s v="Standard Class"/>
    <s v="EA-14035"/>
    <s v="Erin Ashbrook"/>
    <x v="1"/>
    <s v="United States"/>
    <s v="Chicago"/>
    <x v="10"/>
    <n v="60623"/>
    <s v="Central"/>
    <s v="FUR-CH-10004754"/>
    <x v="0"/>
    <s v="Chairs"/>
    <s v="Global Stack Chair with Arms, Black"/>
    <n v="62.957999999999998"/>
    <n v="3"/>
    <n v="0.3"/>
    <n v="-2.6981999999999999"/>
  </r>
  <r>
    <n v="1824"/>
    <x v="884"/>
    <x v="595"/>
    <d v="2016-02-20T00:00:00"/>
    <s v="Standard Class"/>
    <s v="EA-14035"/>
    <s v="Erin Ashbrook"/>
    <x v="1"/>
    <s v="United States"/>
    <s v="Chicago"/>
    <x v="10"/>
    <n v="60623"/>
    <s v="Central"/>
    <s v="OFF-PA-10000809"/>
    <x v="1"/>
    <s v="Paper"/>
    <s v="Xerox 206"/>
    <n v="5.1840000000000011"/>
    <n v="1"/>
    <n v="0.2"/>
    <n v="1.8144"/>
  </r>
  <r>
    <n v="1825"/>
    <x v="885"/>
    <x v="596"/>
    <d v="2016-12-28T00:00:00"/>
    <s v="Standard Class"/>
    <s v="SA-20830"/>
    <s v="Sue Ann Reed"/>
    <x v="0"/>
    <s v="United States"/>
    <s v="Redmond"/>
    <x v="21"/>
    <n v="97756"/>
    <s v="West"/>
    <s v="OFF-BI-10003694"/>
    <x v="1"/>
    <s v="Binders"/>
    <s v="Avery 3 1/2&quot; Diskette Storage Pages, 10/Pack"/>
    <n v="31.32"/>
    <n v="10"/>
    <n v="0.7"/>
    <n v="-25.05599999999999"/>
  </r>
  <r>
    <n v="1826"/>
    <x v="885"/>
    <x v="596"/>
    <d v="2016-12-28T00:00:00"/>
    <s v="Standard Class"/>
    <s v="SA-20830"/>
    <s v="Sue Ann Reed"/>
    <x v="0"/>
    <s v="United States"/>
    <s v="Redmond"/>
    <x v="21"/>
    <n v="97756"/>
    <s v="West"/>
    <s v="FUR-FU-10001935"/>
    <x v="0"/>
    <s v="Furnishings"/>
    <s v="3M Hangers With Command Adhesive"/>
    <n v="11.840000000000002"/>
    <n v="4"/>
    <n v="0.2"/>
    <n v="3.108000000000001"/>
  </r>
  <r>
    <n v="1827"/>
    <x v="885"/>
    <x v="596"/>
    <d v="2016-12-28T00:00:00"/>
    <s v="Standard Class"/>
    <s v="SA-20830"/>
    <s v="Sue Ann Reed"/>
    <x v="0"/>
    <s v="United States"/>
    <s v="Redmond"/>
    <x v="21"/>
    <n v="97756"/>
    <s v="West"/>
    <s v="FUR-FU-10002878"/>
    <x v="0"/>
    <s v="Furnishings"/>
    <s v="Seth Thomas 14&quot; Day/Date Wall Clock"/>
    <n v="22.784000000000002"/>
    <n v="1"/>
    <n v="0.2"/>
    <n v="4.8416000000000006"/>
  </r>
  <r>
    <n v="1828"/>
    <x v="886"/>
    <x v="597"/>
    <d v="2016-02-11T00:00:00"/>
    <s v="Second Class"/>
    <s v="CH-12070"/>
    <s v="Cathy Hwang"/>
    <x v="2"/>
    <s v="United States"/>
    <s v="Raleigh"/>
    <x v="3"/>
    <n v="27604"/>
    <s v="South"/>
    <s v="TEC-PH-10002624"/>
    <x v="2"/>
    <s v="Phones"/>
    <s v="Samsung Galaxy S4 Mini"/>
    <n v="1127.9760000000001"/>
    <n v="3"/>
    <n v="0.2"/>
    <n v="126.8972999999998"/>
  </r>
  <r>
    <n v="1829"/>
    <x v="887"/>
    <x v="562"/>
    <d v="2015-07-15T00:00:00"/>
    <s v="Second Class"/>
    <s v="ND-18460"/>
    <s v="Neil Ducich"/>
    <x v="1"/>
    <s v="United States"/>
    <s v="Macon"/>
    <x v="32"/>
    <n v="31204"/>
    <s v="South"/>
    <s v="OFF-PA-10000019"/>
    <x v="1"/>
    <s v="Paper"/>
    <s v="Xerox 1931"/>
    <n v="38.880000000000003"/>
    <n v="6"/>
    <n v="0"/>
    <n v="18.662400000000002"/>
  </r>
  <r>
    <n v="1830"/>
    <x v="888"/>
    <x v="598"/>
    <d v="2014-05-24T00:00:00"/>
    <s v="Standard Class"/>
    <s v="BS-11755"/>
    <s v="Bruce Stewart"/>
    <x v="0"/>
    <s v="United States"/>
    <s v="Cleveland"/>
    <x v="24"/>
    <n v="44105"/>
    <s v="East"/>
    <s v="TEC-PH-10002885"/>
    <x v="2"/>
    <s v="Phones"/>
    <s v="Apple iPhone 5"/>
    <n v="779.79600000000005"/>
    <n v="2"/>
    <n v="0.4"/>
    <n v="-168.95579999999995"/>
  </r>
  <r>
    <n v="1831"/>
    <x v="889"/>
    <x v="208"/>
    <d v="2017-10-21T00:00:00"/>
    <s v="Same Day"/>
    <s v="SL-20155"/>
    <s v="Sara Luxemburg"/>
    <x v="2"/>
    <s v="United States"/>
    <s v="Muskogee"/>
    <x v="26"/>
    <n v="74403"/>
    <s v="Central"/>
    <s v="TEC-PH-10000895"/>
    <x v="2"/>
    <s v="Phones"/>
    <s v="Polycom VVX 310 VoIP phone"/>
    <n v="1439.92"/>
    <n v="8"/>
    <n v="0"/>
    <n v="374.37920000000008"/>
  </r>
  <r>
    <n v="1832"/>
    <x v="889"/>
    <x v="208"/>
    <d v="2017-10-21T00:00:00"/>
    <s v="Same Day"/>
    <s v="SL-20155"/>
    <s v="Sara Luxemburg"/>
    <x v="2"/>
    <s v="United States"/>
    <s v="Muskogee"/>
    <x v="26"/>
    <n v="74403"/>
    <s v="Central"/>
    <s v="FUR-TA-10002356"/>
    <x v="0"/>
    <s v="Tables"/>
    <s v="Bevis Boat-Shaped Conference Table"/>
    <n v="262.11"/>
    <n v="1"/>
    <n v="0"/>
    <n v="62.906399999999991"/>
  </r>
  <r>
    <n v="1833"/>
    <x v="890"/>
    <x v="599"/>
    <d v="2015-11-09T00:00:00"/>
    <s v="Standard Class"/>
    <s v="GB-14530"/>
    <s v="George Bell"/>
    <x v="1"/>
    <s v="United States"/>
    <s v="Monroe"/>
    <x v="3"/>
    <n v="28110"/>
    <s v="South"/>
    <s v="FUR-CH-10001270"/>
    <x v="0"/>
    <s v="Chairs"/>
    <s v="Harbour Creations Steel Folding Chair"/>
    <n v="207"/>
    <n v="3"/>
    <n v="0.2"/>
    <n v="25.874999999999972"/>
  </r>
  <r>
    <n v="1834"/>
    <x v="891"/>
    <x v="378"/>
    <d v="2017-08-07T00:00:00"/>
    <s v="Standard Class"/>
    <s v="AS-10045"/>
    <s v="Aaron Smayling"/>
    <x v="1"/>
    <s v="United States"/>
    <s v="Austin"/>
    <x v="5"/>
    <n v="78745"/>
    <s v="Central"/>
    <s v="TEC-MA-10000488"/>
    <x v="2"/>
    <s v="Machines"/>
    <s v="Bady BDG101FRU Card Printer"/>
    <n v="1439.982"/>
    <n v="3"/>
    <n v="0.4"/>
    <n v="-263.99670000000026"/>
  </r>
  <r>
    <n v="1835"/>
    <x v="891"/>
    <x v="378"/>
    <d v="2017-08-07T00:00:00"/>
    <s v="Standard Class"/>
    <s v="AS-10045"/>
    <s v="Aaron Smayling"/>
    <x v="1"/>
    <s v="United States"/>
    <s v="Austin"/>
    <x v="5"/>
    <n v="78745"/>
    <s v="Central"/>
    <s v="OFF-PA-10003729"/>
    <x v="1"/>
    <s v="Paper"/>
    <s v="Xerox 1998"/>
    <n v="36.288000000000011"/>
    <n v="7"/>
    <n v="0.2"/>
    <n v="12.700800000000001"/>
  </r>
  <r>
    <n v="1836"/>
    <x v="892"/>
    <x v="261"/>
    <d v="2014-06-24T00:00:00"/>
    <s v="First Class"/>
    <s v="RM-19375"/>
    <s v="Raymond Messe"/>
    <x v="0"/>
    <s v="United States"/>
    <s v="Meriden"/>
    <x v="29"/>
    <n v="6450"/>
    <s v="East"/>
    <s v="OFF-AR-10003056"/>
    <x v="1"/>
    <s v="Art"/>
    <s v="Newell 341"/>
    <n v="21.400000000000002"/>
    <n v="5"/>
    <n v="0"/>
    <n v="6.2059999999999977"/>
  </r>
  <r>
    <n v="1837"/>
    <x v="893"/>
    <x v="600"/>
    <d v="2017-02-21T00:00:00"/>
    <s v="Second Class"/>
    <s v="NH-18610"/>
    <s v="Nicole Hansen"/>
    <x v="1"/>
    <s v="United States"/>
    <s v="Roswell"/>
    <x v="32"/>
    <n v="30076"/>
    <s v="South"/>
    <s v="OFF-AP-10002518"/>
    <x v="1"/>
    <s v="Appliances"/>
    <s v="Kensington 7 Outlet MasterPiece Power Center"/>
    <n v="1245.8599999999999"/>
    <n v="7"/>
    <n v="0"/>
    <n v="361.29939999999988"/>
  </r>
  <r>
    <n v="1838"/>
    <x v="894"/>
    <x v="601"/>
    <d v="2014-08-05T00:00:00"/>
    <s v="Standard Class"/>
    <s v="BF-10975"/>
    <s v="Barbara Fisher"/>
    <x v="1"/>
    <s v="United States"/>
    <s v="Charlotte"/>
    <x v="3"/>
    <n v="28205"/>
    <s v="South"/>
    <s v="OFF-LA-10000240"/>
    <x v="1"/>
    <s v="Labels"/>
    <s v="Self-Adhesive Address Labels for Typewriters by Universal"/>
    <n v="17.544"/>
    <n v="3"/>
    <n v="0.2"/>
    <n v="5.9210999999999983"/>
  </r>
  <r>
    <n v="1839"/>
    <x v="894"/>
    <x v="601"/>
    <d v="2014-08-05T00:00:00"/>
    <s v="Standard Class"/>
    <s v="BF-10975"/>
    <s v="Barbara Fisher"/>
    <x v="1"/>
    <s v="United States"/>
    <s v="Charlotte"/>
    <x v="3"/>
    <n v="28205"/>
    <s v="South"/>
    <s v="FUR-FU-10000629"/>
    <x v="0"/>
    <s v="Furnishings"/>
    <s v="9-3/4 Diameter Round Wall Clock"/>
    <n v="44.128"/>
    <n v="4"/>
    <n v="0.2"/>
    <n v="12.135200000000001"/>
  </r>
  <r>
    <n v="1840"/>
    <x v="894"/>
    <x v="601"/>
    <d v="2014-08-05T00:00:00"/>
    <s v="Standard Class"/>
    <s v="BF-10975"/>
    <s v="Barbara Fisher"/>
    <x v="1"/>
    <s v="United States"/>
    <s v="Charlotte"/>
    <x v="3"/>
    <n v="28205"/>
    <s v="South"/>
    <s v="OFF-AP-10001005"/>
    <x v="1"/>
    <s v="Appliances"/>
    <s v="Honeywell Quietcare HEPA Air Cleaner"/>
    <n v="62.920000000000009"/>
    <n v="1"/>
    <n v="0.2"/>
    <n v="10.224499999999994"/>
  </r>
  <r>
    <n v="1841"/>
    <x v="894"/>
    <x v="601"/>
    <d v="2014-08-05T00:00:00"/>
    <s v="Standard Class"/>
    <s v="BF-10975"/>
    <s v="Barbara Fisher"/>
    <x v="1"/>
    <s v="United States"/>
    <s v="Charlotte"/>
    <x v="3"/>
    <n v="28205"/>
    <s v="South"/>
    <s v="OFF-PA-10002377"/>
    <x v="1"/>
    <s v="Paper"/>
    <s v="Xerox 1916"/>
    <n v="78.304000000000002"/>
    <n v="2"/>
    <n v="0.2"/>
    <n v="29.363999999999997"/>
  </r>
  <r>
    <n v="1842"/>
    <x v="895"/>
    <x v="427"/>
    <d v="2016-07-23T00:00:00"/>
    <s v="Standard Class"/>
    <s v="KH-16330"/>
    <s v="Katharine Harms"/>
    <x v="1"/>
    <s v="United States"/>
    <s v="Bowling Green"/>
    <x v="0"/>
    <n v="42104"/>
    <s v="South"/>
    <s v="FUR-CH-10000988"/>
    <x v="0"/>
    <s v="Chairs"/>
    <s v="Hon Olson Stacker Stools"/>
    <n v="140.81"/>
    <n v="1"/>
    <n v="0"/>
    <n v="39.4268"/>
  </r>
  <r>
    <n v="1843"/>
    <x v="896"/>
    <x v="97"/>
    <d v="2015-02-11T00:00:00"/>
    <s v="Second Class"/>
    <s v="FA-14230"/>
    <s v="Frank Atkinson"/>
    <x v="1"/>
    <s v="United States"/>
    <s v="San Antonio"/>
    <x v="5"/>
    <n v="78207"/>
    <s v="Central"/>
    <s v="OFF-LA-10001074"/>
    <x v="1"/>
    <s v="Labels"/>
    <s v="Round Specialty Laser Printer Labels"/>
    <n v="40.096000000000004"/>
    <n v="4"/>
    <n v="0.2"/>
    <n v="13.532399999999996"/>
  </r>
  <r>
    <n v="1844"/>
    <x v="896"/>
    <x v="97"/>
    <d v="2015-02-11T00:00:00"/>
    <s v="Second Class"/>
    <s v="FA-14230"/>
    <s v="Frank Atkinson"/>
    <x v="1"/>
    <s v="United States"/>
    <s v="San Antonio"/>
    <x v="5"/>
    <n v="78207"/>
    <s v="Central"/>
    <s v="FUR-FU-10001986"/>
    <x v="0"/>
    <s v="Furnishings"/>
    <s v="Dana Fluorescent Magnifying Lamp, White, 36&quot;"/>
    <n v="40.783999999999999"/>
    <n v="2"/>
    <n v="0.6"/>
    <n v="-30.588000000000001"/>
  </r>
  <r>
    <n v="1845"/>
    <x v="897"/>
    <x v="570"/>
    <d v="2017-08-02T00:00:00"/>
    <s v="Standard Class"/>
    <s v="GW-14605"/>
    <s v="Giulietta Weimer"/>
    <x v="0"/>
    <s v="United States"/>
    <s v="Seattle"/>
    <x v="4"/>
    <n v="98115"/>
    <s v="West"/>
    <s v="TEC-AC-10003027"/>
    <x v="2"/>
    <s v="Accessories"/>
    <s v="Imation 8GB Mini TravelDrive USB 2.0 Flash Drive"/>
    <n v="90.570000000000007"/>
    <n v="3"/>
    <n v="0"/>
    <n v="11.774100000000004"/>
  </r>
  <r>
    <n v="1846"/>
    <x v="898"/>
    <x v="602"/>
    <d v="2017-01-17T00:00:00"/>
    <s v="Second Class"/>
    <s v="DA-13450"/>
    <s v="Dianna Arnett"/>
    <x v="2"/>
    <s v="United States"/>
    <s v="Washington"/>
    <x v="40"/>
    <n v="20016"/>
    <s v="East"/>
    <s v="OFF-PA-10001804"/>
    <x v="1"/>
    <s v="Paper"/>
    <s v="Xerox 195"/>
    <n v="40.08"/>
    <n v="6"/>
    <n v="0"/>
    <n v="19.238399999999999"/>
  </r>
  <r>
    <n v="1847"/>
    <x v="898"/>
    <x v="602"/>
    <d v="2017-01-17T00:00:00"/>
    <s v="Second Class"/>
    <s v="DA-13450"/>
    <s v="Dianna Arnett"/>
    <x v="2"/>
    <s v="United States"/>
    <s v="Washington"/>
    <x v="40"/>
    <n v="20016"/>
    <s v="East"/>
    <s v="FUR-FU-10004973"/>
    <x v="0"/>
    <s v="Furnishings"/>
    <s v="Flat Face Poster Frame"/>
    <n v="37.68"/>
    <n v="2"/>
    <n v="0"/>
    <n v="15.825600000000001"/>
  </r>
  <r>
    <n v="1848"/>
    <x v="899"/>
    <x v="18"/>
    <d v="2017-09-10T00:00:00"/>
    <s v="Same Day"/>
    <s v="FH-14275"/>
    <s v="Frank Hawley"/>
    <x v="1"/>
    <s v="United States"/>
    <s v="Los Angeles"/>
    <x v="1"/>
    <n v="90004"/>
    <s v="West"/>
    <s v="FUR-CH-10002602"/>
    <x v="0"/>
    <s v="Chairs"/>
    <s v="DMI Arturo Collection Mission-style Design Wood Chair"/>
    <n v="362.35199999999998"/>
    <n v="3"/>
    <n v="0.2"/>
    <n v="27.176400000000015"/>
  </r>
  <r>
    <n v="1849"/>
    <x v="899"/>
    <x v="18"/>
    <d v="2017-09-10T00:00:00"/>
    <s v="Same Day"/>
    <s v="FH-14275"/>
    <s v="Frank Hawley"/>
    <x v="1"/>
    <s v="United States"/>
    <s v="Los Angeles"/>
    <x v="1"/>
    <n v="90004"/>
    <s v="West"/>
    <s v="OFF-BI-10004140"/>
    <x v="1"/>
    <s v="Binders"/>
    <s v="Avery Non-Stick Binders"/>
    <n v="7.1840000000000011"/>
    <n v="2"/>
    <n v="0.2"/>
    <n v="2.2449999999999992"/>
  </r>
  <r>
    <n v="1850"/>
    <x v="900"/>
    <x v="603"/>
    <d v="2015-07-25T00:00:00"/>
    <s v="Second Class"/>
    <s v="RK-19300"/>
    <s v="Ralph Kennedy"/>
    <x v="0"/>
    <s v="United States"/>
    <s v="South Bend"/>
    <x v="14"/>
    <n v="46614"/>
    <s v="Central"/>
    <s v="OFF-ST-10000464"/>
    <x v="1"/>
    <s v="Storage"/>
    <s v="Multi-Use Personal File Cart and Caster Set, Three Stacking Bins"/>
    <n v="34.76"/>
    <n v="1"/>
    <n v="0"/>
    <n v="9.732800000000001"/>
  </r>
  <r>
    <n v="1851"/>
    <x v="900"/>
    <x v="603"/>
    <d v="2015-07-25T00:00:00"/>
    <s v="Second Class"/>
    <s v="RK-19300"/>
    <s v="Ralph Kennedy"/>
    <x v="0"/>
    <s v="United States"/>
    <s v="South Bend"/>
    <x v="14"/>
    <n v="46614"/>
    <s v="Central"/>
    <s v="TEC-AC-10002253"/>
    <x v="2"/>
    <s v="Accessories"/>
    <s v="Imation Bio 8GB USB Flash Drive Imation Corp"/>
    <n v="831.2"/>
    <n v="5"/>
    <n v="0"/>
    <n v="124.68000000000004"/>
  </r>
  <r>
    <n v="1852"/>
    <x v="900"/>
    <x v="603"/>
    <d v="2015-07-25T00:00:00"/>
    <s v="Second Class"/>
    <s v="RK-19300"/>
    <s v="Ralph Kennedy"/>
    <x v="0"/>
    <s v="United States"/>
    <s v="South Bend"/>
    <x v="14"/>
    <n v="46614"/>
    <s v="Central"/>
    <s v="OFF-PA-10000528"/>
    <x v="1"/>
    <s v="Paper"/>
    <s v="Xerox 1981"/>
    <n v="26.400000000000002"/>
    <n v="5"/>
    <n v="0"/>
    <n v="11.879999999999999"/>
  </r>
  <r>
    <n v="1853"/>
    <x v="900"/>
    <x v="603"/>
    <d v="2015-07-25T00:00:00"/>
    <s v="Second Class"/>
    <s v="RK-19300"/>
    <s v="Ralph Kennedy"/>
    <x v="0"/>
    <s v="United States"/>
    <s v="South Bend"/>
    <x v="14"/>
    <n v="46614"/>
    <s v="Central"/>
    <s v="OFF-EN-10000483"/>
    <x v="1"/>
    <s v="Envelopes"/>
    <s v="White Envelopes, White Envelopes with Clear Poly Window"/>
    <n v="106.75"/>
    <n v="7"/>
    <n v="0"/>
    <n v="49.10499999999999"/>
  </r>
  <r>
    <n v="1854"/>
    <x v="900"/>
    <x v="603"/>
    <d v="2015-07-25T00:00:00"/>
    <s v="Second Class"/>
    <s v="RK-19300"/>
    <s v="Ralph Kennedy"/>
    <x v="0"/>
    <s v="United States"/>
    <s v="South Bend"/>
    <x v="14"/>
    <n v="46614"/>
    <s v="Central"/>
    <s v="OFF-PA-10003129"/>
    <x v="1"/>
    <s v="Paper"/>
    <s v="Tops White Computer Printout Paper"/>
    <n v="97.82"/>
    <n v="2"/>
    <n v="0"/>
    <n v="45.975399999999993"/>
  </r>
  <r>
    <n v="1855"/>
    <x v="900"/>
    <x v="603"/>
    <d v="2015-07-25T00:00:00"/>
    <s v="Second Class"/>
    <s v="RK-19300"/>
    <s v="Ralph Kennedy"/>
    <x v="0"/>
    <s v="United States"/>
    <s v="South Bend"/>
    <x v="14"/>
    <n v="46614"/>
    <s v="Central"/>
    <s v="OFF-ST-10003442"/>
    <x v="1"/>
    <s v="Storage"/>
    <s v="Eldon Portable Mobile Manager"/>
    <n v="141.4"/>
    <n v="5"/>
    <n v="0"/>
    <n v="38.177999999999997"/>
  </r>
  <r>
    <n v="1856"/>
    <x v="901"/>
    <x v="604"/>
    <d v="2014-06-17T00:00:00"/>
    <s v="Standard Class"/>
    <s v="FM-14215"/>
    <s v="Filia McAdams"/>
    <x v="1"/>
    <s v="United States"/>
    <s v="Los Angeles"/>
    <x v="1"/>
    <n v="90032"/>
    <s v="West"/>
    <s v="OFF-AR-10003631"/>
    <x v="1"/>
    <s v="Art"/>
    <s v="Staples in misc. colors"/>
    <n v="14.52"/>
    <n v="3"/>
    <n v="0"/>
    <n v="4.7915999999999999"/>
  </r>
  <r>
    <n v="1857"/>
    <x v="902"/>
    <x v="605"/>
    <d v="2017-05-15T00:00:00"/>
    <s v="Second Class"/>
    <s v="AC-10420"/>
    <s v="Alyssa Crouse"/>
    <x v="1"/>
    <s v="United States"/>
    <s v="Houston"/>
    <x v="5"/>
    <n v="77041"/>
    <s v="Central"/>
    <s v="OFF-ST-10000563"/>
    <x v="1"/>
    <s v="Storage"/>
    <s v="Fellowes Bankers Box Stor/Drawer Steel Plus"/>
    <n v="127.92000000000002"/>
    <n v="5"/>
    <n v="0.2"/>
    <n v="-15.990000000000002"/>
  </r>
  <r>
    <n v="1858"/>
    <x v="902"/>
    <x v="605"/>
    <d v="2017-05-15T00:00:00"/>
    <s v="Second Class"/>
    <s v="AC-10420"/>
    <s v="Alyssa Crouse"/>
    <x v="1"/>
    <s v="United States"/>
    <s v="Houston"/>
    <x v="5"/>
    <n v="77041"/>
    <s v="Central"/>
    <s v="OFF-BI-10002133"/>
    <x v="1"/>
    <s v="Binders"/>
    <s v="Wilson Jones Elliptical Ring 3 1/2&quot; Capacity Binders, 800 sheets"/>
    <n v="34.239999999999988"/>
    <n v="4"/>
    <n v="0.8"/>
    <n v="-53.072000000000017"/>
  </r>
  <r>
    <n v="1859"/>
    <x v="903"/>
    <x v="37"/>
    <d v="2015-09-05T00:00:00"/>
    <s v="First Class"/>
    <s v="JB-15400"/>
    <s v="Jennifer Braxton"/>
    <x v="1"/>
    <s v="United States"/>
    <s v="Bristol"/>
    <x v="29"/>
    <n v="6010"/>
    <s v="East"/>
    <s v="OFF-AP-10002311"/>
    <x v="1"/>
    <s v="Appliances"/>
    <s v="Holmes Replacement Filter for HEPA Air Cleaner, Very Large Room, HEPA Filter"/>
    <n v="137.62"/>
    <n v="2"/>
    <n v="0"/>
    <n v="60.552800000000005"/>
  </r>
  <r>
    <n v="1860"/>
    <x v="903"/>
    <x v="37"/>
    <d v="2015-09-05T00:00:00"/>
    <s v="First Class"/>
    <s v="JB-15400"/>
    <s v="Jennifer Braxton"/>
    <x v="1"/>
    <s v="United States"/>
    <s v="Bristol"/>
    <x v="29"/>
    <n v="6010"/>
    <s v="East"/>
    <s v="TEC-PH-10004959"/>
    <x v="2"/>
    <s v="Phones"/>
    <s v="Classic Ivory Antique Telephone ZL1810"/>
    <n v="100.49"/>
    <n v="1"/>
    <n v="0"/>
    <n v="25.122500000000002"/>
  </r>
  <r>
    <n v="1861"/>
    <x v="904"/>
    <x v="606"/>
    <d v="2017-03-27T00:00:00"/>
    <s v="First Class"/>
    <s v="GM-14440"/>
    <s v="Gary McGarr"/>
    <x v="0"/>
    <s v="United States"/>
    <s v="New York City"/>
    <x v="15"/>
    <n v="10009"/>
    <s v="East"/>
    <s v="FUR-BO-10001918"/>
    <x v="0"/>
    <s v="Bookcases"/>
    <s v="Sauder Forest Hills Library with Doors, Woodland Oak Finish"/>
    <n v="257.56799999999998"/>
    <n v="2"/>
    <n v="0.2"/>
    <n v="-28.976400000000012"/>
  </r>
  <r>
    <n v="1862"/>
    <x v="904"/>
    <x v="606"/>
    <d v="2017-03-27T00:00:00"/>
    <s v="First Class"/>
    <s v="GM-14440"/>
    <s v="Gary McGarr"/>
    <x v="0"/>
    <s v="United States"/>
    <s v="New York City"/>
    <x v="15"/>
    <n v="10009"/>
    <s v="East"/>
    <s v="TEC-PH-10004896"/>
    <x v="2"/>
    <s v="Phones"/>
    <s v="Nokia Lumia 521 (T-Mobile)"/>
    <n v="119.96"/>
    <n v="4"/>
    <n v="0"/>
    <n v="33.588800000000006"/>
  </r>
  <r>
    <n v="1863"/>
    <x v="905"/>
    <x v="607"/>
    <d v="2014-11-12T00:00:00"/>
    <s v="Same Day"/>
    <s v="RF-19840"/>
    <s v="Roy Französisch"/>
    <x v="0"/>
    <s v="United States"/>
    <s v="San Antonio"/>
    <x v="5"/>
    <n v="78207"/>
    <s v="Central"/>
    <s v="OFF-ST-10001328"/>
    <x v="1"/>
    <s v="Storage"/>
    <s v="Personal Filing Tote with Lid, Black/Gray"/>
    <n v="49.632000000000005"/>
    <n v="4"/>
    <n v="0.2"/>
    <n v="4.9632000000000005"/>
  </r>
  <r>
    <n v="1864"/>
    <x v="906"/>
    <x v="63"/>
    <d v="2016-10-17T00:00:00"/>
    <s v="Standard Class"/>
    <s v="NC-18625"/>
    <s v="Noah Childs"/>
    <x v="1"/>
    <s v="United States"/>
    <s v="Aurora"/>
    <x v="22"/>
    <n v="80013"/>
    <s v="West"/>
    <s v="FUR-TA-10004575"/>
    <x v="0"/>
    <s v="Tables"/>
    <s v="Hon 5100 Series Wood Tables"/>
    <n v="727.45"/>
    <n v="5"/>
    <n v="0.5"/>
    <n v="-465.5680000000001"/>
  </r>
  <r>
    <n v="1865"/>
    <x v="906"/>
    <x v="63"/>
    <d v="2016-10-17T00:00:00"/>
    <s v="Standard Class"/>
    <s v="NC-18625"/>
    <s v="Noah Childs"/>
    <x v="1"/>
    <s v="United States"/>
    <s v="Aurora"/>
    <x v="22"/>
    <n v="80013"/>
    <s v="West"/>
    <s v="FUR-FU-10001617"/>
    <x v="0"/>
    <s v="Furnishings"/>
    <s v="Executive Impressions 8-1/2&quot; Career Panel/Partition Cubicle Clock"/>
    <n v="24.96"/>
    <n v="3"/>
    <n v="0.2"/>
    <n v="4.3679999999999986"/>
  </r>
  <r>
    <n v="1866"/>
    <x v="907"/>
    <x v="105"/>
    <d v="2017-11-12T00:00:00"/>
    <s v="Same Day"/>
    <s v="NG-18355"/>
    <s v="Nat Gilpin"/>
    <x v="1"/>
    <s v="United States"/>
    <s v="Newark"/>
    <x v="24"/>
    <n v="43055"/>
    <s v="East"/>
    <s v="TEC-PH-10002824"/>
    <x v="2"/>
    <s v="Phones"/>
    <s v="Jabra SPEAK 410 Multidevice Speakerphone"/>
    <n v="370.78199999999998"/>
    <n v="3"/>
    <n v="0.4"/>
    <n v="-92.695500000000038"/>
  </r>
  <r>
    <n v="1867"/>
    <x v="908"/>
    <x v="4"/>
    <d v="2017-04-18T00:00:00"/>
    <s v="First Class"/>
    <s v="AH-10075"/>
    <s v="Adam Hart"/>
    <x v="1"/>
    <s v="United States"/>
    <s v="Henderson"/>
    <x v="33"/>
    <n v="89015"/>
    <s v="West"/>
    <s v="FUR-FU-10004460"/>
    <x v="0"/>
    <s v="Furnishings"/>
    <s v="Howard Miller 12&quot; Round Wall Clock"/>
    <n v="196.45"/>
    <n v="5"/>
    <n v="0"/>
    <n v="70.72199999999998"/>
  </r>
  <r>
    <n v="1868"/>
    <x v="909"/>
    <x v="608"/>
    <d v="2015-07-01T00:00:00"/>
    <s v="Standard Class"/>
    <s v="CH-12070"/>
    <s v="Cathy Hwang"/>
    <x v="2"/>
    <s v="United States"/>
    <s v="Philadelphia"/>
    <x v="9"/>
    <n v="19143"/>
    <s v="East"/>
    <s v="OFF-PA-10003309"/>
    <x v="1"/>
    <s v="Paper"/>
    <s v="Xerox 211"/>
    <n v="31.104000000000006"/>
    <n v="6"/>
    <n v="0.2"/>
    <n v="10.8864"/>
  </r>
  <r>
    <n v="1869"/>
    <x v="909"/>
    <x v="608"/>
    <d v="2015-07-01T00:00:00"/>
    <s v="Standard Class"/>
    <s v="CH-12070"/>
    <s v="Cathy Hwang"/>
    <x v="2"/>
    <s v="United States"/>
    <s v="Philadelphia"/>
    <x v="9"/>
    <n v="19143"/>
    <s v="East"/>
    <s v="OFF-ST-10002554"/>
    <x v="1"/>
    <s v="Storage"/>
    <s v="Tennsco Industrial Shelving"/>
    <n v="78.256"/>
    <n v="2"/>
    <n v="0.2"/>
    <n v="-17.607599999999998"/>
  </r>
  <r>
    <n v="1870"/>
    <x v="910"/>
    <x v="370"/>
    <d v="2016-08-29T00:00:00"/>
    <s v="Second Class"/>
    <s v="CC-12145"/>
    <s v="Charles Crestani"/>
    <x v="0"/>
    <s v="United States"/>
    <s v="Seattle"/>
    <x v="4"/>
    <n v="98103"/>
    <s v="West"/>
    <s v="OFF-PA-10000019"/>
    <x v="1"/>
    <s v="Paper"/>
    <s v="Xerox 1931"/>
    <n v="6.48"/>
    <n v="1"/>
    <n v="0"/>
    <n v="3.1104000000000003"/>
  </r>
  <r>
    <n v="1871"/>
    <x v="911"/>
    <x v="609"/>
    <d v="2014-07-25T00:00:00"/>
    <s v="Standard Class"/>
    <s v="ME-18010"/>
    <s v="Michelle Ellison"/>
    <x v="1"/>
    <s v="United States"/>
    <s v="San Francisco"/>
    <x v="1"/>
    <n v="94122"/>
    <s v="West"/>
    <s v="OFF-AR-10002067"/>
    <x v="1"/>
    <s v="Art"/>
    <s v="Newell 334"/>
    <n v="99.2"/>
    <n v="5"/>
    <n v="0"/>
    <n v="25.792000000000002"/>
  </r>
  <r>
    <n v="1872"/>
    <x v="911"/>
    <x v="609"/>
    <d v="2014-07-25T00:00:00"/>
    <s v="Standard Class"/>
    <s v="ME-18010"/>
    <s v="Michelle Ellison"/>
    <x v="1"/>
    <s v="United States"/>
    <s v="San Francisco"/>
    <x v="1"/>
    <n v="94122"/>
    <s v="West"/>
    <s v="FUR-CH-10001215"/>
    <x v="0"/>
    <s v="Chairs"/>
    <s v="Global Troy Executive Leather Low-Back Tilter"/>
    <n v="801.5680000000001"/>
    <n v="2"/>
    <n v="0.2"/>
    <n v="50.097999999999985"/>
  </r>
  <r>
    <n v="1873"/>
    <x v="911"/>
    <x v="609"/>
    <d v="2014-07-25T00:00:00"/>
    <s v="Standard Class"/>
    <s v="ME-18010"/>
    <s v="Michelle Ellison"/>
    <x v="1"/>
    <s v="United States"/>
    <s v="San Francisco"/>
    <x v="1"/>
    <n v="94122"/>
    <s v="West"/>
    <s v="FUR-TA-10004175"/>
    <x v="0"/>
    <s v="Tables"/>
    <s v="Hon 30&quot; x 60&quot; Table with Locking Drawer"/>
    <n v="272.84800000000001"/>
    <n v="1"/>
    <n v="0.2"/>
    <n v="27.284800000000004"/>
  </r>
  <r>
    <n v="1874"/>
    <x v="912"/>
    <x v="610"/>
    <d v="2017-11-25T00:00:00"/>
    <s v="Standard Class"/>
    <s v="BP-11230"/>
    <s v="Benjamin Patterson"/>
    <x v="0"/>
    <s v="United States"/>
    <s v="Spokane"/>
    <x v="4"/>
    <n v="99207"/>
    <s v="West"/>
    <s v="FUR-TA-10004767"/>
    <x v="0"/>
    <s v="Tables"/>
    <s v="Safco Drafting Table"/>
    <n v="70.98"/>
    <n v="1"/>
    <n v="0"/>
    <n v="20.584199999999996"/>
  </r>
  <r>
    <n v="1875"/>
    <x v="913"/>
    <x v="611"/>
    <d v="2014-06-09T00:00:00"/>
    <s v="Standard Class"/>
    <s v="MP-17470"/>
    <s v="Mark Packer"/>
    <x v="2"/>
    <s v="United States"/>
    <s v="Columbus"/>
    <x v="24"/>
    <n v="43229"/>
    <s v="East"/>
    <s v="OFF-PA-10001685"/>
    <x v="1"/>
    <s v="Paper"/>
    <s v="Easy-staple paper"/>
    <n v="16.224"/>
    <n v="2"/>
    <n v="0.2"/>
    <n v="5.8812000000000006"/>
  </r>
  <r>
    <n v="1876"/>
    <x v="914"/>
    <x v="612"/>
    <d v="2016-03-16T00:00:00"/>
    <s v="Standard Class"/>
    <s v="CJ-12010"/>
    <s v="Caroline Jumper"/>
    <x v="0"/>
    <s v="United States"/>
    <s v="Long Beach"/>
    <x v="15"/>
    <n v="11561"/>
    <s v="East"/>
    <s v="FUR-BO-10003272"/>
    <x v="0"/>
    <s v="Bookcases"/>
    <s v="O'Sullivan Living Dimensions 5-Shelf Bookcases"/>
    <n v="176.78399999999999"/>
    <n v="1"/>
    <n v="0.2"/>
    <n v="-22.098000000000013"/>
  </r>
  <r>
    <n v="1877"/>
    <x v="915"/>
    <x v="613"/>
    <d v="2017-03-29T00:00:00"/>
    <s v="Standard Class"/>
    <s v="JC-15775"/>
    <s v="John Castell"/>
    <x v="0"/>
    <s v="United States"/>
    <s v="San Antonio"/>
    <x v="5"/>
    <n v="78207"/>
    <s v="Central"/>
    <s v="TEC-PH-10000984"/>
    <x v="2"/>
    <s v="Phones"/>
    <s v="Panasonic KX-TG9471B"/>
    <n v="470.37600000000009"/>
    <n v="3"/>
    <n v="0.2"/>
    <n v="47.037600000000026"/>
  </r>
  <r>
    <n v="1878"/>
    <x v="916"/>
    <x v="614"/>
    <d v="2018-01-02T00:00:00"/>
    <s v="Standard Class"/>
    <s v="JG-15160"/>
    <s v="James Galang"/>
    <x v="0"/>
    <s v="United States"/>
    <s v="Los Angeles"/>
    <x v="1"/>
    <n v="90049"/>
    <s v="West"/>
    <s v="FUR-CH-10002880"/>
    <x v="0"/>
    <s v="Chairs"/>
    <s v="Global High-Back Leather Tilter, Burgundy"/>
    <n v="393.56799999999998"/>
    <n v="4"/>
    <n v="0.2"/>
    <n v="-44.276400000000024"/>
  </r>
  <r>
    <n v="1879"/>
    <x v="916"/>
    <x v="614"/>
    <d v="2018-01-02T00:00:00"/>
    <s v="Standard Class"/>
    <s v="JG-15160"/>
    <s v="James Galang"/>
    <x v="0"/>
    <s v="United States"/>
    <s v="Los Angeles"/>
    <x v="1"/>
    <n v="90049"/>
    <s v="West"/>
    <s v="TEC-PH-10002563"/>
    <x v="2"/>
    <s v="Phones"/>
    <s v="Adtran 1202752G1"/>
    <n v="302.37599999999998"/>
    <n v="3"/>
    <n v="0.2"/>
    <n v="22.678200000000018"/>
  </r>
  <r>
    <n v="1880"/>
    <x v="917"/>
    <x v="615"/>
    <d v="2017-04-02T00:00:00"/>
    <s v="Standard Class"/>
    <s v="CK-12760"/>
    <s v="Cyma Kinney"/>
    <x v="1"/>
    <s v="United States"/>
    <s v="Jacksonville"/>
    <x v="2"/>
    <n v="32216"/>
    <s v="South"/>
    <s v="OFF-BI-10001191"/>
    <x v="1"/>
    <s v="Binders"/>
    <s v="Canvas Sectional Post Binders"/>
    <n v="68.742000000000019"/>
    <n v="9"/>
    <n v="0.7"/>
    <n v="-48.119399999999985"/>
  </r>
  <r>
    <n v="1881"/>
    <x v="918"/>
    <x v="616"/>
    <d v="2015-03-05T00:00:00"/>
    <s v="Same Day"/>
    <s v="LF-17185"/>
    <s v="Luke Foster"/>
    <x v="0"/>
    <s v="United States"/>
    <s v="New York City"/>
    <x v="15"/>
    <n v="10011"/>
    <s v="East"/>
    <s v="OFF-EN-10002621"/>
    <x v="1"/>
    <s v="Envelopes"/>
    <s v="Staple envelope"/>
    <n v="29.339999999999996"/>
    <n v="3"/>
    <n v="0"/>
    <n v="14.669999999999998"/>
  </r>
  <r>
    <n v="1882"/>
    <x v="918"/>
    <x v="616"/>
    <d v="2015-03-05T00:00:00"/>
    <s v="Same Day"/>
    <s v="LF-17185"/>
    <s v="Luke Foster"/>
    <x v="0"/>
    <s v="United States"/>
    <s v="New York City"/>
    <x v="15"/>
    <n v="10011"/>
    <s v="East"/>
    <s v="FUR-CH-10001146"/>
    <x v="0"/>
    <s v="Chairs"/>
    <s v="Global Value Mid-Back Manager's Chair, Gray"/>
    <n v="383.60700000000003"/>
    <n v="7"/>
    <n v="0.1"/>
    <n v="63.934499999999971"/>
  </r>
  <r>
    <n v="1883"/>
    <x v="918"/>
    <x v="616"/>
    <d v="2015-03-05T00:00:00"/>
    <s v="Same Day"/>
    <s v="LF-17185"/>
    <s v="Luke Foster"/>
    <x v="0"/>
    <s v="United States"/>
    <s v="New York City"/>
    <x v="15"/>
    <n v="10011"/>
    <s v="East"/>
    <s v="OFF-ST-10000689"/>
    <x v="1"/>
    <s v="Storage"/>
    <s v="Fellowes Strictly Business Drawer File, Letter/Legal Size"/>
    <n v="563.4"/>
    <n v="4"/>
    <n v="0"/>
    <n v="67.608000000000004"/>
  </r>
  <r>
    <n v="1884"/>
    <x v="919"/>
    <x v="373"/>
    <d v="2016-11-17T00:00:00"/>
    <s v="Standard Class"/>
    <s v="CC-12430"/>
    <s v="Chuck Clark"/>
    <x v="2"/>
    <s v="United States"/>
    <s v="Philadelphia"/>
    <x v="9"/>
    <n v="19143"/>
    <s v="East"/>
    <s v="OFF-PA-10001289"/>
    <x v="1"/>
    <s v="Paper"/>
    <s v="White Computer Printout Paper by Universal"/>
    <n v="217.05599999999998"/>
    <n v="7"/>
    <n v="0.2"/>
    <n v="78.6828"/>
  </r>
  <r>
    <n v="1885"/>
    <x v="920"/>
    <x v="617"/>
    <d v="2017-01-23T00:00:00"/>
    <s v="Second Class"/>
    <s v="DL-12865"/>
    <s v="Dan Lawera"/>
    <x v="0"/>
    <s v="United States"/>
    <s v="Keller"/>
    <x v="5"/>
    <n v="76248"/>
    <s v="Central"/>
    <s v="OFF-LA-10003714"/>
    <x v="1"/>
    <s v="Labels"/>
    <s v="Avery 510"/>
    <n v="6"/>
    <n v="2"/>
    <n v="0.2"/>
    <n v="2.0999999999999996"/>
  </r>
  <r>
    <n v="1886"/>
    <x v="921"/>
    <x v="183"/>
    <d v="2016-04-26T00:00:00"/>
    <s v="Second Class"/>
    <s v="PG-18895"/>
    <s v="Paul Gonzalez"/>
    <x v="0"/>
    <s v="United States"/>
    <s v="San Francisco"/>
    <x v="1"/>
    <n v="94122"/>
    <s v="West"/>
    <s v="FUR-FU-10001889"/>
    <x v="0"/>
    <s v="Furnishings"/>
    <s v="Ultra Door Pull Handle"/>
    <n v="31.56"/>
    <n v="3"/>
    <n v="0"/>
    <n v="10.4148"/>
  </r>
  <r>
    <n v="1887"/>
    <x v="922"/>
    <x v="8"/>
    <d v="2014-05-15T00:00:00"/>
    <s v="First Class"/>
    <s v="EH-14005"/>
    <s v="Erica Hernandez"/>
    <x v="2"/>
    <s v="United States"/>
    <s v="Hialeah"/>
    <x v="2"/>
    <n v="33012"/>
    <s v="South"/>
    <s v="OFF-FA-10002815"/>
    <x v="1"/>
    <s v="Fasteners"/>
    <s v="Staples"/>
    <n v="7.104000000000001"/>
    <n v="2"/>
    <n v="0.2"/>
    <n v="2.3976000000000002"/>
  </r>
  <r>
    <n v="1888"/>
    <x v="922"/>
    <x v="8"/>
    <d v="2014-05-15T00:00:00"/>
    <s v="First Class"/>
    <s v="EH-14005"/>
    <s v="Erica Hernandez"/>
    <x v="2"/>
    <s v="United States"/>
    <s v="Hialeah"/>
    <x v="2"/>
    <n v="33012"/>
    <s v="South"/>
    <s v="OFF-BI-10004519"/>
    <x v="1"/>
    <s v="Binders"/>
    <s v="GBC DocuBind P100 Manual Binding Machine"/>
    <n v="398.35200000000003"/>
    <n v="8"/>
    <n v="0.7"/>
    <n v="-331.95999999999992"/>
  </r>
  <r>
    <n v="1889"/>
    <x v="923"/>
    <x v="618"/>
    <d v="2014-10-22T00:00:00"/>
    <s v="First Class"/>
    <s v="TB-21520"/>
    <s v="Tracy Blumstein"/>
    <x v="0"/>
    <s v="United States"/>
    <s v="Fairfield"/>
    <x v="24"/>
    <n v="45014"/>
    <s v="East"/>
    <s v="OFF-AP-10004708"/>
    <x v="1"/>
    <s v="Appliances"/>
    <s v="Fellowes Superior 10 Outlet Split Surge Protector"/>
    <n v="121.79200000000002"/>
    <n v="4"/>
    <n v="0.2"/>
    <n v="13.701599999999988"/>
  </r>
  <r>
    <n v="1890"/>
    <x v="923"/>
    <x v="618"/>
    <d v="2014-10-22T00:00:00"/>
    <s v="First Class"/>
    <s v="TB-21520"/>
    <s v="Tracy Blumstein"/>
    <x v="0"/>
    <s v="United States"/>
    <s v="Fairfield"/>
    <x v="24"/>
    <n v="45014"/>
    <s v="East"/>
    <s v="FUR-TA-10000617"/>
    <x v="0"/>
    <s v="Tables"/>
    <s v="Hon Practical Foundations 30 x 60 Training Table, Light Gray/Charcoal"/>
    <n v="409.59000000000003"/>
    <n v="3"/>
    <n v="0.4"/>
    <n v="-122.87700000000004"/>
  </r>
  <r>
    <n v="1891"/>
    <x v="924"/>
    <x v="619"/>
    <d v="2014-03-18T00:00:00"/>
    <s v="Standard Class"/>
    <s v="DK-13225"/>
    <s v="Dean Katz"/>
    <x v="1"/>
    <s v="United States"/>
    <s v="Huntington Beach"/>
    <x v="1"/>
    <n v="92646"/>
    <s v="West"/>
    <s v="OFF-PA-10001204"/>
    <x v="1"/>
    <s v="Paper"/>
    <s v="Xerox 1972"/>
    <n v="10.56"/>
    <n v="2"/>
    <n v="0"/>
    <n v="4.7519999999999998"/>
  </r>
  <r>
    <n v="1892"/>
    <x v="924"/>
    <x v="619"/>
    <d v="2014-03-18T00:00:00"/>
    <s v="Standard Class"/>
    <s v="DK-13225"/>
    <s v="Dean Katz"/>
    <x v="1"/>
    <s v="United States"/>
    <s v="Huntington Beach"/>
    <x v="1"/>
    <n v="92646"/>
    <s v="West"/>
    <s v="OFF-AR-10003723"/>
    <x v="1"/>
    <s v="Art"/>
    <s v="Avery Hi-Liter Fluorescent Desk Style Markers"/>
    <n v="3.38"/>
    <n v="1"/>
    <n v="0"/>
    <n v="1.2505999999999999"/>
  </r>
  <r>
    <n v="1893"/>
    <x v="925"/>
    <x v="66"/>
    <d v="2017-12-24T00:00:00"/>
    <s v="Second Class"/>
    <s v="JP-15520"/>
    <s v="Jeremy Pistek"/>
    <x v="0"/>
    <s v="United States"/>
    <s v="Port Orange"/>
    <x v="2"/>
    <n v="32127"/>
    <s v="South"/>
    <s v="OFF-EN-10002621"/>
    <x v="1"/>
    <s v="Envelopes"/>
    <s v="Staple envelope"/>
    <n v="7.8239999999999998"/>
    <n v="1"/>
    <n v="0.2"/>
    <n v="2.9339999999999997"/>
  </r>
  <r>
    <n v="1894"/>
    <x v="926"/>
    <x v="390"/>
    <d v="2016-11-29T00:00:00"/>
    <s v="Standard Class"/>
    <s v="CD-11980"/>
    <s v="Carol Darley"/>
    <x v="0"/>
    <s v="United States"/>
    <s v="Medford"/>
    <x v="21"/>
    <n v="97504"/>
    <s v="West"/>
    <s v="OFF-PA-10000241"/>
    <x v="1"/>
    <s v="Paper"/>
    <s v="IBM Multi-Purpose Copy Paper, 8 1/2 x 11&quot;, Case"/>
    <n v="24.784000000000002"/>
    <n v="1"/>
    <n v="0.2"/>
    <n v="7.7449999999999983"/>
  </r>
  <r>
    <n v="1895"/>
    <x v="927"/>
    <x v="574"/>
    <d v="2017-12-05T00:00:00"/>
    <s v="First Class"/>
    <s v="AS-10090"/>
    <s v="Adam Shillingsburg"/>
    <x v="0"/>
    <s v="United States"/>
    <s v="Charlottesville"/>
    <x v="17"/>
    <n v="22901"/>
    <s v="South"/>
    <s v="OFF-AR-10001446"/>
    <x v="1"/>
    <s v="Art"/>
    <s v="Newell 309"/>
    <n v="34.650000000000006"/>
    <n v="3"/>
    <n v="0"/>
    <n v="10.395"/>
  </r>
  <r>
    <n v="1896"/>
    <x v="928"/>
    <x v="620"/>
    <d v="2016-01-04T00:00:00"/>
    <s v="Standard Class"/>
    <s v="JO-15280"/>
    <s v="Jas O'Carroll"/>
    <x v="0"/>
    <s v="United States"/>
    <s v="Missoula"/>
    <x v="37"/>
    <n v="59801"/>
    <s v="West"/>
    <s v="OFF-BI-10004632"/>
    <x v="1"/>
    <s v="Binders"/>
    <s v="Ibico Hi-Tech Manual Binding System"/>
    <n v="487.98400000000004"/>
    <n v="2"/>
    <n v="0.2"/>
    <n v="152.49499999999998"/>
  </r>
  <r>
    <n v="1897"/>
    <x v="929"/>
    <x v="621"/>
    <d v="2017-10-06T00:00:00"/>
    <s v="First Class"/>
    <s v="AC-10450"/>
    <s v="Amy Cox"/>
    <x v="0"/>
    <s v="United States"/>
    <s v="Minneapolis"/>
    <x v="11"/>
    <n v="55407"/>
    <s v="Central"/>
    <s v="OFF-BI-10001359"/>
    <x v="1"/>
    <s v="Binders"/>
    <s v="GBC DocuBind TL300 Electric Binding System"/>
    <n v="1793.98"/>
    <n v="2"/>
    <n v="0"/>
    <n v="843.17059999999992"/>
  </r>
  <r>
    <n v="1898"/>
    <x v="930"/>
    <x v="550"/>
    <d v="2014-09-02T00:00:00"/>
    <s v="Second Class"/>
    <s v="RA-19945"/>
    <s v="Ryan Akin"/>
    <x v="0"/>
    <s v="United States"/>
    <s v="Miami"/>
    <x v="2"/>
    <n v="33178"/>
    <s v="South"/>
    <s v="OFF-EN-10001749"/>
    <x v="1"/>
    <s v="Envelopes"/>
    <s v="Jiffy Padded Mailers with Self-Seal Closure"/>
    <n v="29.808"/>
    <n v="2"/>
    <n v="0.2"/>
    <n v="10.805399999999997"/>
  </r>
  <r>
    <n v="1899"/>
    <x v="930"/>
    <x v="550"/>
    <d v="2014-09-02T00:00:00"/>
    <s v="Second Class"/>
    <s v="RA-19945"/>
    <s v="Ryan Akin"/>
    <x v="0"/>
    <s v="United States"/>
    <s v="Miami"/>
    <x v="2"/>
    <n v="33178"/>
    <s v="South"/>
    <s v="OFF-BI-10004390"/>
    <x v="1"/>
    <s v="Binders"/>
    <s v="GBC DocuBind 200 Manual Binding Machine"/>
    <n v="505.1760000000001"/>
    <n v="4"/>
    <n v="0.7"/>
    <n v="-336.78399999999988"/>
  </r>
  <r>
    <n v="1900"/>
    <x v="930"/>
    <x v="550"/>
    <d v="2014-09-02T00:00:00"/>
    <s v="Second Class"/>
    <s v="RA-19945"/>
    <s v="Ryan Akin"/>
    <x v="0"/>
    <s v="United States"/>
    <s v="Miami"/>
    <x v="2"/>
    <n v="33178"/>
    <s v="South"/>
    <s v="FUR-TA-10001857"/>
    <x v="0"/>
    <s v="Tables"/>
    <s v="Balt Solid Wood Rectangular Table"/>
    <n v="174.05850000000001"/>
    <n v="3"/>
    <n v="0.45"/>
    <n v="-110.76450000000001"/>
  </r>
  <r>
    <n v="1901"/>
    <x v="931"/>
    <x v="622"/>
    <d v="2016-07-03T00:00:00"/>
    <s v="Second Class"/>
    <s v="Co-12640"/>
    <s v="Corey-Lock"/>
    <x v="0"/>
    <s v="United States"/>
    <s v="Florence"/>
    <x v="20"/>
    <n v="29501"/>
    <s v="South"/>
    <s v="OFF-ST-10000563"/>
    <x v="1"/>
    <s v="Storage"/>
    <s v="Fellowes Bankers Box Stor/Drawer Steel Plus"/>
    <n v="191.88"/>
    <n v="6"/>
    <n v="0"/>
    <n v="19.188000000000002"/>
  </r>
  <r>
    <n v="1902"/>
    <x v="932"/>
    <x v="623"/>
    <d v="2016-08-23T00:00:00"/>
    <s v="First Class"/>
    <s v="DW-13480"/>
    <s v="Dianna Wilson"/>
    <x v="2"/>
    <s v="United States"/>
    <s v="Detroit"/>
    <x v="12"/>
    <n v="48205"/>
    <s v="Central"/>
    <s v="TEC-PH-10004924"/>
    <x v="2"/>
    <s v="Phones"/>
    <s v="SKILCRAFT Telephone Shoulder Rest, 2&quot; x 6.5&quot; x 2.5&quot;, Black"/>
    <n v="14.78"/>
    <n v="2"/>
    <n v="0"/>
    <n v="3.9906000000000006"/>
  </r>
  <r>
    <n v="1903"/>
    <x v="933"/>
    <x v="208"/>
    <d v="2017-10-22T00:00:00"/>
    <s v="First Class"/>
    <s v="DK-12835"/>
    <s v="Damala Kotsonis"/>
    <x v="1"/>
    <s v="United States"/>
    <s v="Springfield"/>
    <x v="21"/>
    <n v="97477"/>
    <s v="West"/>
    <s v="OFF-PA-10003953"/>
    <x v="1"/>
    <s v="Paper"/>
    <s v="Xerox 218"/>
    <n v="5.1840000000000011"/>
    <n v="1"/>
    <n v="0.2"/>
    <n v="1.8144"/>
  </r>
  <r>
    <n v="1904"/>
    <x v="933"/>
    <x v="208"/>
    <d v="2017-10-22T00:00:00"/>
    <s v="First Class"/>
    <s v="DK-12835"/>
    <s v="Damala Kotsonis"/>
    <x v="1"/>
    <s v="United States"/>
    <s v="Springfield"/>
    <x v="21"/>
    <n v="97477"/>
    <s v="West"/>
    <s v="FUR-CH-10000155"/>
    <x v="0"/>
    <s v="Chairs"/>
    <s v="Global Comet Stacking Armless Chair"/>
    <n v="478.48"/>
    <n v="2"/>
    <n v="0.2"/>
    <n v="47.848000000000013"/>
  </r>
  <r>
    <n v="1905"/>
    <x v="933"/>
    <x v="208"/>
    <d v="2017-10-22T00:00:00"/>
    <s v="First Class"/>
    <s v="DK-12835"/>
    <s v="Damala Kotsonis"/>
    <x v="1"/>
    <s v="United States"/>
    <s v="Springfield"/>
    <x v="21"/>
    <n v="97477"/>
    <s v="West"/>
    <s v="TEC-AC-10003116"/>
    <x v="2"/>
    <s v="Accessories"/>
    <s v="Memorex Froggy Flash Drive 8 GB"/>
    <n v="28.400000000000002"/>
    <n v="2"/>
    <n v="0.2"/>
    <n v="6.7449999999999983"/>
  </r>
  <r>
    <n v="1906"/>
    <x v="934"/>
    <x v="208"/>
    <d v="2017-10-24T00:00:00"/>
    <s v="First Class"/>
    <s v="MD-17860"/>
    <s v="Michael Dominguez"/>
    <x v="1"/>
    <s v="United States"/>
    <s v="Indianapolis"/>
    <x v="14"/>
    <n v="46203"/>
    <s v="Central"/>
    <s v="OFF-ST-10002743"/>
    <x v="1"/>
    <s v="Storage"/>
    <s v="SAFCO Boltless Steel Shelving"/>
    <n v="909.12"/>
    <n v="8"/>
    <n v="0"/>
    <n v="9.091199999999958"/>
  </r>
  <r>
    <n v="1907"/>
    <x v="935"/>
    <x v="624"/>
    <d v="2016-05-21T00:00:00"/>
    <s v="Standard Class"/>
    <s v="RP-19855"/>
    <s v="Roy Phan"/>
    <x v="1"/>
    <s v="United States"/>
    <s v="Apopka"/>
    <x v="2"/>
    <n v="32712"/>
    <s v="South"/>
    <s v="OFF-BI-10001757"/>
    <x v="1"/>
    <s v="Binders"/>
    <s v="Pressboard Hanging Data Binders for Unburst Sheets"/>
    <n v="2.9520000000000004"/>
    <n v="2"/>
    <n v="0.7"/>
    <n v="-2.1648000000000005"/>
  </r>
  <r>
    <n v="1908"/>
    <x v="935"/>
    <x v="624"/>
    <d v="2016-05-21T00:00:00"/>
    <s v="Standard Class"/>
    <s v="RP-19855"/>
    <s v="Roy Phan"/>
    <x v="1"/>
    <s v="United States"/>
    <s v="Apopka"/>
    <x v="2"/>
    <n v="32712"/>
    <s v="South"/>
    <s v="OFF-BI-10000069"/>
    <x v="1"/>
    <s v="Binders"/>
    <s v="GBC Prepunched Paper, 19-Hole, for Binding Systems, 24-lb"/>
    <n v="27.018000000000008"/>
    <n v="6"/>
    <n v="0.7"/>
    <n v="-21.61440000000001"/>
  </r>
  <r>
    <n v="1909"/>
    <x v="936"/>
    <x v="302"/>
    <d v="2015-02-04T00:00:00"/>
    <s v="First Class"/>
    <s v="RW-19540"/>
    <s v="Rick Wilson"/>
    <x v="1"/>
    <s v="United States"/>
    <s v="Los Angeles"/>
    <x v="1"/>
    <n v="90008"/>
    <s v="West"/>
    <s v="FUR-FU-10004093"/>
    <x v="0"/>
    <s v="Furnishings"/>
    <s v="Hand-Finished Solid Wood Document Frame"/>
    <n v="136.91999999999999"/>
    <n v="4"/>
    <n v="0"/>
    <n v="41.075999999999993"/>
  </r>
  <r>
    <n v="1910"/>
    <x v="937"/>
    <x v="404"/>
    <d v="2017-12-23T00:00:00"/>
    <s v="Standard Class"/>
    <s v="DB-13660"/>
    <s v="Duane Benoit"/>
    <x v="0"/>
    <s v="United States"/>
    <s v="Oceanside"/>
    <x v="15"/>
    <n v="11572"/>
    <s v="East"/>
    <s v="FUR-FU-10001037"/>
    <x v="0"/>
    <s v="Furnishings"/>
    <s v="DAX Charcoal/Nickel-Tone Document Frame, 5 x 7"/>
    <n v="18.96"/>
    <n v="2"/>
    <n v="0"/>
    <n v="8.532"/>
  </r>
  <r>
    <n v="1911"/>
    <x v="938"/>
    <x v="625"/>
    <d v="2016-11-22T00:00:00"/>
    <s v="Standard Class"/>
    <s v="SC-20770"/>
    <s v="Stewart Carmichael"/>
    <x v="1"/>
    <s v="United States"/>
    <s v="Los Angeles"/>
    <x v="1"/>
    <n v="90008"/>
    <s v="West"/>
    <s v="TEC-AC-10003832"/>
    <x v="2"/>
    <s v="Accessories"/>
    <s v="Imation 16GB Mini TravelDrive USB 2.0 Flash Drive"/>
    <n v="99.390000000000015"/>
    <n v="3"/>
    <n v="0"/>
    <n v="40.749900000000004"/>
  </r>
  <r>
    <n v="1912"/>
    <x v="939"/>
    <x v="445"/>
    <d v="2017-07-06T00:00:00"/>
    <s v="Second Class"/>
    <s v="FH-14275"/>
    <s v="Frank Hawley"/>
    <x v="1"/>
    <s v="United States"/>
    <s v="Houston"/>
    <x v="5"/>
    <n v="77041"/>
    <s v="Central"/>
    <s v="OFF-PA-10001878"/>
    <x v="1"/>
    <s v="Paper"/>
    <s v="Xerox 1891"/>
    <n v="273.89600000000002"/>
    <n v="7"/>
    <n v="0.2"/>
    <n v="92.43989999999998"/>
  </r>
  <r>
    <n v="1913"/>
    <x v="939"/>
    <x v="445"/>
    <d v="2017-07-06T00:00:00"/>
    <s v="Second Class"/>
    <s v="FH-14275"/>
    <s v="Frank Hawley"/>
    <x v="1"/>
    <s v="United States"/>
    <s v="Houston"/>
    <x v="5"/>
    <n v="77041"/>
    <s v="Central"/>
    <s v="TEC-MA-10003674"/>
    <x v="2"/>
    <s v="Machines"/>
    <s v="Hewlett-Packard Deskjet 5550 Printer"/>
    <n v="597.13200000000006"/>
    <n v="3"/>
    <n v="0.4"/>
    <n v="49.760999999999967"/>
  </r>
  <r>
    <n v="1914"/>
    <x v="940"/>
    <x v="626"/>
    <d v="2014-01-17T00:00:00"/>
    <s v="First Class"/>
    <s v="EH-13990"/>
    <s v="Erica Hackney"/>
    <x v="0"/>
    <s v="United States"/>
    <s v="Roswell"/>
    <x v="32"/>
    <n v="30076"/>
    <s v="South"/>
    <s v="TEC-AC-10003628"/>
    <x v="2"/>
    <s v="Accessories"/>
    <s v="Logitech 910-002974 M325 Wireless Mouse for Web Scrolling"/>
    <n v="149.94999999999999"/>
    <n v="5"/>
    <n v="0"/>
    <n v="65.978000000000009"/>
  </r>
  <r>
    <n v="1915"/>
    <x v="941"/>
    <x v="504"/>
    <d v="2017-05-05T00:00:00"/>
    <s v="Standard Class"/>
    <s v="AS-10630"/>
    <s v="Ann Steele"/>
    <x v="2"/>
    <s v="United States"/>
    <s v="Boynton Beach"/>
    <x v="2"/>
    <n v="33437"/>
    <s v="South"/>
    <s v="OFF-LA-10003190"/>
    <x v="1"/>
    <s v="Labels"/>
    <s v="Avery 474"/>
    <n v="4.6079999999999997"/>
    <n v="2"/>
    <n v="0.2"/>
    <n v="1.6704000000000001"/>
  </r>
  <r>
    <n v="1916"/>
    <x v="941"/>
    <x v="504"/>
    <d v="2017-05-05T00:00:00"/>
    <s v="Standard Class"/>
    <s v="AS-10630"/>
    <s v="Ann Steele"/>
    <x v="2"/>
    <s v="United States"/>
    <s v="Boynton Beach"/>
    <x v="2"/>
    <n v="33437"/>
    <s v="South"/>
    <s v="OFF-AR-10002280"/>
    <x v="1"/>
    <s v="Art"/>
    <s v="Staples in misc. colors"/>
    <n v="15.528"/>
    <n v="3"/>
    <n v="0.2"/>
    <n v="4.8524999999999991"/>
  </r>
  <r>
    <n v="1917"/>
    <x v="941"/>
    <x v="504"/>
    <d v="2017-05-05T00:00:00"/>
    <s v="Standard Class"/>
    <s v="AS-10630"/>
    <s v="Ann Steele"/>
    <x v="2"/>
    <s v="United States"/>
    <s v="Boynton Beach"/>
    <x v="2"/>
    <n v="33437"/>
    <s v="South"/>
    <s v="OFF-LA-10001569"/>
    <x v="1"/>
    <s v="Labels"/>
    <s v="Avery 499"/>
    <n v="11.952000000000002"/>
    <n v="3"/>
    <n v="0.2"/>
    <n v="3.8843999999999994"/>
  </r>
  <r>
    <n v="1918"/>
    <x v="942"/>
    <x v="627"/>
    <d v="2015-11-14T00:00:00"/>
    <s v="Standard Class"/>
    <s v="HA-14905"/>
    <s v="Helen Abelman"/>
    <x v="0"/>
    <s v="United States"/>
    <s v="Franklin"/>
    <x v="31"/>
    <n v="2038"/>
    <s v="East"/>
    <s v="OFF-AR-10001573"/>
    <x v="1"/>
    <s v="Art"/>
    <s v="American Pencil"/>
    <n v="11.65"/>
    <n v="5"/>
    <n v="0"/>
    <n v="3.3784999999999989"/>
  </r>
  <r>
    <n v="1919"/>
    <x v="943"/>
    <x v="628"/>
    <d v="2015-11-01T00:00:00"/>
    <s v="Second Class"/>
    <s v="CH-12070"/>
    <s v="Cathy Hwang"/>
    <x v="2"/>
    <s v="United States"/>
    <s v="Detroit"/>
    <x v="12"/>
    <n v="48227"/>
    <s v="Central"/>
    <s v="TEC-PH-10001809"/>
    <x v="2"/>
    <s v="Phones"/>
    <s v="Panasonic KX T7736-B Digital phone"/>
    <n v="299.89999999999998"/>
    <n v="2"/>
    <n v="0"/>
    <n v="74.974999999999994"/>
  </r>
  <r>
    <n v="1920"/>
    <x v="944"/>
    <x v="629"/>
    <d v="2017-08-19T00:00:00"/>
    <s v="First Class"/>
    <s v="EH-13765"/>
    <s v="Edward Hooks"/>
    <x v="1"/>
    <s v="United States"/>
    <s v="Watertown"/>
    <x v="15"/>
    <n v="13601"/>
    <s v="East"/>
    <s v="OFF-BI-10003091"/>
    <x v="1"/>
    <s v="Binders"/>
    <s v="GBC DocuBind TL200 Manual Binding Machine"/>
    <n v="895.92"/>
    <n v="5"/>
    <n v="0.2"/>
    <n v="302.37299999999993"/>
  </r>
  <r>
    <n v="1921"/>
    <x v="944"/>
    <x v="629"/>
    <d v="2017-08-19T00:00:00"/>
    <s v="First Class"/>
    <s v="EH-13765"/>
    <s v="Edward Hooks"/>
    <x v="1"/>
    <s v="United States"/>
    <s v="Watertown"/>
    <x v="15"/>
    <n v="13601"/>
    <s v="East"/>
    <s v="FUR-CH-10003981"/>
    <x v="0"/>
    <s v="Chairs"/>
    <s v="Global Commerce Series Low-Back Swivel/Tilt Chairs"/>
    <n v="462.56400000000002"/>
    <n v="2"/>
    <n v="0.1"/>
    <n v="97.652399999999943"/>
  </r>
  <r>
    <n v="1922"/>
    <x v="945"/>
    <x v="292"/>
    <d v="2015-10-09T00:00:00"/>
    <s v="Standard Class"/>
    <s v="MZ-17515"/>
    <s v="Mary Zewe"/>
    <x v="1"/>
    <s v="United States"/>
    <s v="Reading"/>
    <x v="9"/>
    <n v="19601"/>
    <s v="East"/>
    <s v="OFF-ST-10002562"/>
    <x v="1"/>
    <s v="Storage"/>
    <s v="Staple magnet"/>
    <n v="15.008000000000003"/>
    <n v="2"/>
    <n v="0.2"/>
    <n v="1.5007999999999999"/>
  </r>
  <r>
    <n v="1923"/>
    <x v="946"/>
    <x v="630"/>
    <d v="2016-07-10T00:00:00"/>
    <s v="Second Class"/>
    <s v="SC-20230"/>
    <s v="Scot Coram"/>
    <x v="1"/>
    <s v="United States"/>
    <s v="Arlington"/>
    <x v="5"/>
    <n v="76017"/>
    <s v="Central"/>
    <s v="TEC-PH-10004345"/>
    <x v="2"/>
    <s v="Phones"/>
    <s v="Cisco SPA 502G IP Phone"/>
    <n v="863.6400000000001"/>
    <n v="9"/>
    <n v="0.2"/>
    <n v="107.95499999999998"/>
  </r>
  <r>
    <n v="1924"/>
    <x v="946"/>
    <x v="630"/>
    <d v="2016-07-10T00:00:00"/>
    <s v="Second Class"/>
    <s v="SC-20230"/>
    <s v="Scot Coram"/>
    <x v="1"/>
    <s v="United States"/>
    <s v="Arlington"/>
    <x v="5"/>
    <n v="76017"/>
    <s v="Central"/>
    <s v="OFF-AR-10000588"/>
    <x v="1"/>
    <s v="Art"/>
    <s v="Newell 345"/>
    <n v="47.616"/>
    <n v="3"/>
    <n v="0.2"/>
    <n v="3.571200000000001"/>
  </r>
  <r>
    <n v="1925"/>
    <x v="947"/>
    <x v="256"/>
    <d v="2017-12-07T00:00:00"/>
    <s v="Second Class"/>
    <s v="NP-18325"/>
    <s v="Naresj Patel"/>
    <x v="0"/>
    <s v="United States"/>
    <s v="San Diego"/>
    <x v="1"/>
    <n v="92024"/>
    <s v="West"/>
    <s v="OFF-PA-10003039"/>
    <x v="1"/>
    <s v="Paper"/>
    <s v="Xerox 1960"/>
    <n v="92.94"/>
    <n v="3"/>
    <n v="0"/>
    <n v="41.822999999999993"/>
  </r>
  <r>
    <n v="1926"/>
    <x v="948"/>
    <x v="631"/>
    <d v="2017-03-13T00:00:00"/>
    <s v="Standard Class"/>
    <s v="LW-16990"/>
    <s v="Lindsay Williams"/>
    <x v="1"/>
    <s v="United States"/>
    <s v="San Francisco"/>
    <x v="1"/>
    <n v="94110"/>
    <s v="West"/>
    <s v="TEC-AC-10001908"/>
    <x v="2"/>
    <s v="Accessories"/>
    <s v="Logitech Wireless Headset h800"/>
    <n v="199.98"/>
    <n v="2"/>
    <n v="0"/>
    <n v="69.992999999999995"/>
  </r>
  <r>
    <n v="1927"/>
    <x v="949"/>
    <x v="632"/>
    <d v="2016-06-15T00:00:00"/>
    <s v="Standard Class"/>
    <s v="GM-14680"/>
    <s v="Greg Matthias"/>
    <x v="0"/>
    <s v="United States"/>
    <s v="Los Angeles"/>
    <x v="1"/>
    <n v="90045"/>
    <s v="West"/>
    <s v="TEC-PH-10001198"/>
    <x v="2"/>
    <s v="Phones"/>
    <s v="Avaya 4621SW VoIP phone"/>
    <n v="177.48000000000002"/>
    <n v="3"/>
    <n v="0.2"/>
    <n v="19.966499999999982"/>
  </r>
  <r>
    <n v="1928"/>
    <x v="950"/>
    <x v="354"/>
    <d v="2017-12-01T00:00:00"/>
    <s v="First Class"/>
    <s v="RH-19495"/>
    <s v="Rick Hansen"/>
    <x v="0"/>
    <s v="United States"/>
    <s v="Denver"/>
    <x v="22"/>
    <n v="80219"/>
    <s v="West"/>
    <s v="OFF-PA-10004071"/>
    <x v="1"/>
    <s v="Paper"/>
    <s v="Eaton Premium Continuous-Feed Paper, 25% Cotton, Letter Size, White, 1000 Shts/Box"/>
    <n v="88.768000000000001"/>
    <n v="2"/>
    <n v="0.2"/>
    <n v="31.068799999999996"/>
  </r>
  <r>
    <n v="1929"/>
    <x v="951"/>
    <x v="633"/>
    <d v="2017-03-18T00:00:00"/>
    <s v="Second Class"/>
    <s v="VM-21685"/>
    <s v="Valerie Mitchum"/>
    <x v="2"/>
    <s v="United States"/>
    <s v="Seattle"/>
    <x v="4"/>
    <n v="98105"/>
    <s v="West"/>
    <s v="OFF-PA-10001972"/>
    <x v="1"/>
    <s v="Paper"/>
    <s v="Xerox 214"/>
    <n v="6.48"/>
    <n v="1"/>
    <n v="0"/>
    <n v="3.1104000000000003"/>
  </r>
  <r>
    <n v="1930"/>
    <x v="951"/>
    <x v="633"/>
    <d v="2017-03-18T00:00:00"/>
    <s v="Second Class"/>
    <s v="VM-21685"/>
    <s v="Valerie Mitchum"/>
    <x v="2"/>
    <s v="United States"/>
    <s v="Seattle"/>
    <x v="4"/>
    <n v="98105"/>
    <s v="West"/>
    <s v="OFF-ST-10004180"/>
    <x v="1"/>
    <s v="Storage"/>
    <s v="Safco Commercial Shelving"/>
    <n v="46.51"/>
    <n v="1"/>
    <n v="0"/>
    <n v="1.8603999999999985"/>
  </r>
  <r>
    <n v="1931"/>
    <x v="951"/>
    <x v="633"/>
    <d v="2017-03-18T00:00:00"/>
    <s v="Second Class"/>
    <s v="VM-21685"/>
    <s v="Valerie Mitchum"/>
    <x v="2"/>
    <s v="United States"/>
    <s v="Seattle"/>
    <x v="4"/>
    <n v="98105"/>
    <s v="West"/>
    <s v="TEC-PH-10004165"/>
    <x v="2"/>
    <s v="Phones"/>
    <s v="Mitel MiVoice 5330e IP Phone"/>
    <n v="659.97600000000011"/>
    <n v="3"/>
    <n v="0.2"/>
    <n v="49.498199999999969"/>
  </r>
  <r>
    <n v="1932"/>
    <x v="952"/>
    <x v="581"/>
    <d v="2016-11-29T00:00:00"/>
    <s v="Second Class"/>
    <s v="CC-12670"/>
    <s v="Craig Carreira"/>
    <x v="0"/>
    <s v="United States"/>
    <s v="Scottsdale"/>
    <x v="16"/>
    <n v="85254"/>
    <s v="West"/>
    <s v="TEC-PH-10002483"/>
    <x v="2"/>
    <s v="Phones"/>
    <s v="Motorola Moto X"/>
    <n v="271.99200000000002"/>
    <n v="1"/>
    <n v="0.2"/>
    <n v="23.799300000000002"/>
  </r>
  <r>
    <n v="1933"/>
    <x v="953"/>
    <x v="634"/>
    <d v="2017-08-10T00:00:00"/>
    <s v="Second Class"/>
    <s v="SV-20365"/>
    <s v="Seth Vernon"/>
    <x v="0"/>
    <s v="United States"/>
    <s v="Lafayette"/>
    <x v="28"/>
    <n v="70506"/>
    <s v="South"/>
    <s v="FUR-BO-10000468"/>
    <x v="0"/>
    <s v="Bookcases"/>
    <s v="O'Sullivan 2-Shelf Heavy-Duty Bookcases"/>
    <n v="145.74"/>
    <n v="3"/>
    <n v="0"/>
    <n v="23.318400000000011"/>
  </r>
  <r>
    <n v="1934"/>
    <x v="953"/>
    <x v="634"/>
    <d v="2017-08-10T00:00:00"/>
    <s v="Second Class"/>
    <s v="SV-20365"/>
    <s v="Seth Vernon"/>
    <x v="0"/>
    <s v="United States"/>
    <s v="Lafayette"/>
    <x v="28"/>
    <n v="70506"/>
    <s v="South"/>
    <s v="FUR-FU-10001706"/>
    <x v="0"/>
    <s v="Furnishings"/>
    <s v="Longer-Life Soft White Bulbs"/>
    <n v="15.4"/>
    <n v="5"/>
    <n v="0"/>
    <n v="7.3919999999999995"/>
  </r>
  <r>
    <n v="1935"/>
    <x v="954"/>
    <x v="344"/>
    <d v="2017-12-03T00:00:00"/>
    <s v="Standard Class"/>
    <s v="LW-16990"/>
    <s v="Lindsay Williams"/>
    <x v="1"/>
    <s v="United States"/>
    <s v="San Francisco"/>
    <x v="1"/>
    <n v="94109"/>
    <s v="West"/>
    <s v="OFF-PA-10003129"/>
    <x v="1"/>
    <s v="Paper"/>
    <s v="Tops White Computer Printout Paper"/>
    <n v="244.54999999999998"/>
    <n v="5"/>
    <n v="0"/>
    <n v="114.93849999999998"/>
  </r>
  <r>
    <n v="1936"/>
    <x v="954"/>
    <x v="344"/>
    <d v="2017-12-03T00:00:00"/>
    <s v="Standard Class"/>
    <s v="LW-16990"/>
    <s v="Lindsay Williams"/>
    <x v="1"/>
    <s v="United States"/>
    <s v="San Francisco"/>
    <x v="1"/>
    <n v="94109"/>
    <s v="West"/>
    <s v="TEC-AC-10001284"/>
    <x v="2"/>
    <s v="Accessories"/>
    <s v="Enermax Briskie RF Wireless Keyboard and Mouse Combo"/>
    <n v="166.16"/>
    <n v="8"/>
    <n v="0"/>
    <n v="59.817599999999999"/>
  </r>
  <r>
    <n v="1937"/>
    <x v="955"/>
    <x v="442"/>
    <d v="2015-05-27T00:00:00"/>
    <s v="Second Class"/>
    <s v="NP-18685"/>
    <s v="Nora Pelletier"/>
    <x v="2"/>
    <s v="United States"/>
    <s v="San Francisco"/>
    <x v="1"/>
    <n v="94109"/>
    <s v="West"/>
    <s v="FUR-FU-10002268"/>
    <x v="0"/>
    <s v="Furnishings"/>
    <s v="Ultra Door Push Plate"/>
    <n v="14.73"/>
    <n v="3"/>
    <n v="0"/>
    <n v="4.8608999999999991"/>
  </r>
  <r>
    <n v="1938"/>
    <x v="956"/>
    <x v="630"/>
    <d v="2016-07-12T00:00:00"/>
    <s v="Standard Class"/>
    <s v="JE-15715"/>
    <s v="Joe Elijah"/>
    <x v="0"/>
    <s v="United States"/>
    <s v="Broomfield"/>
    <x v="22"/>
    <n v="80020"/>
    <s v="West"/>
    <s v="OFF-BI-10002082"/>
    <x v="1"/>
    <s v="Binders"/>
    <s v="GBC Twin Loop Wire Binding Elements"/>
    <n v="19.968000000000004"/>
    <n v="2"/>
    <n v="0.7"/>
    <n v="-13.311999999999998"/>
  </r>
  <r>
    <n v="1939"/>
    <x v="956"/>
    <x v="630"/>
    <d v="2016-07-12T00:00:00"/>
    <s v="Standard Class"/>
    <s v="JE-15715"/>
    <s v="Joe Elijah"/>
    <x v="0"/>
    <s v="United States"/>
    <s v="Broomfield"/>
    <x v="22"/>
    <n v="80020"/>
    <s v="West"/>
    <s v="OFF-ST-10001505"/>
    <x v="1"/>
    <s v="Storage"/>
    <s v="Perma STOR-ALL Hanging File Box, 13 1/8&quot;W x 12 1/4&quot;D x 10 1/2&quot;H"/>
    <n v="33.488000000000007"/>
    <n v="7"/>
    <n v="0.2"/>
    <n v="-1.2558000000000051"/>
  </r>
  <r>
    <n v="1940"/>
    <x v="956"/>
    <x v="630"/>
    <d v="2016-07-12T00:00:00"/>
    <s v="Standard Class"/>
    <s v="JE-15715"/>
    <s v="Joe Elijah"/>
    <x v="0"/>
    <s v="United States"/>
    <s v="Broomfield"/>
    <x v="22"/>
    <n v="80020"/>
    <s v="West"/>
    <s v="OFF-BI-10001634"/>
    <x v="1"/>
    <s v="Binders"/>
    <s v="Wilson Jones Active Use Binders"/>
    <n v="8.7360000000000024"/>
    <n v="4"/>
    <n v="0.7"/>
    <n v="-6.1151999999999997"/>
  </r>
  <r>
    <n v="1941"/>
    <x v="956"/>
    <x v="630"/>
    <d v="2016-07-12T00:00:00"/>
    <s v="Standard Class"/>
    <s v="JE-15715"/>
    <s v="Joe Elijah"/>
    <x v="0"/>
    <s v="United States"/>
    <s v="Broomfield"/>
    <x v="22"/>
    <n v="80020"/>
    <s v="West"/>
    <s v="FUR-CH-10004287"/>
    <x v="0"/>
    <s v="Chairs"/>
    <s v="SAFCO Arco Folding Chair"/>
    <n v="662.88"/>
    <n v="3"/>
    <n v="0.2"/>
    <n v="74.573999999999955"/>
  </r>
  <r>
    <n v="1942"/>
    <x v="957"/>
    <x v="635"/>
    <d v="2017-09-01T00:00:00"/>
    <s v="First Class"/>
    <s v="CP-12085"/>
    <s v="Cathy Prescott"/>
    <x v="1"/>
    <s v="United States"/>
    <s v="Quincy"/>
    <x v="10"/>
    <n v="62301"/>
    <s v="Central"/>
    <s v="OFF-LA-10004544"/>
    <x v="1"/>
    <s v="Labels"/>
    <s v="Avery 505"/>
    <n v="47.360000000000007"/>
    <n v="4"/>
    <n v="0.2"/>
    <n v="17.759999999999998"/>
  </r>
  <r>
    <n v="1943"/>
    <x v="957"/>
    <x v="635"/>
    <d v="2017-09-01T00:00:00"/>
    <s v="First Class"/>
    <s v="CP-12085"/>
    <s v="Cathy Prescott"/>
    <x v="1"/>
    <s v="United States"/>
    <s v="Quincy"/>
    <x v="10"/>
    <n v="62301"/>
    <s v="Central"/>
    <s v="OFF-ST-10004507"/>
    <x v="1"/>
    <s v="Storage"/>
    <s v="Advantus Rolling Storage Box"/>
    <n v="27.439999999999998"/>
    <n v="2"/>
    <n v="0.2"/>
    <n v="2.4009999999999998"/>
  </r>
  <r>
    <n v="1944"/>
    <x v="957"/>
    <x v="635"/>
    <d v="2017-09-01T00:00:00"/>
    <s v="First Class"/>
    <s v="CP-12085"/>
    <s v="Cathy Prescott"/>
    <x v="1"/>
    <s v="United States"/>
    <s v="Quincy"/>
    <x v="10"/>
    <n v="62301"/>
    <s v="Central"/>
    <s v="OFF-BI-10002012"/>
    <x v="1"/>
    <s v="Binders"/>
    <s v="Wilson Jones Easy Flow II Sheet Lifters"/>
    <n v="3.2399999999999993"/>
    <n v="9"/>
    <n v="0.8"/>
    <n v="-5.1840000000000011"/>
  </r>
  <r>
    <n v="1945"/>
    <x v="958"/>
    <x v="23"/>
    <d v="2016-06-26T00:00:00"/>
    <s v="Standard Class"/>
    <s v="EA-14035"/>
    <s v="Erin Ashbrook"/>
    <x v="1"/>
    <s v="United States"/>
    <s v="Carrollton"/>
    <x v="5"/>
    <n v="75007"/>
    <s v="Central"/>
    <s v="TEC-AC-10001109"/>
    <x v="2"/>
    <s v="Accessories"/>
    <s v="Logitech Trackman Marble Mouse"/>
    <n v="95.968000000000004"/>
    <n v="4"/>
    <n v="0.2"/>
    <n v="26.391200000000001"/>
  </r>
  <r>
    <n v="1946"/>
    <x v="958"/>
    <x v="23"/>
    <d v="2016-06-26T00:00:00"/>
    <s v="Standard Class"/>
    <s v="EA-14035"/>
    <s v="Erin Ashbrook"/>
    <x v="1"/>
    <s v="United States"/>
    <s v="Carrollton"/>
    <x v="5"/>
    <n v="75007"/>
    <s v="Central"/>
    <s v="OFF-PA-10000809"/>
    <x v="1"/>
    <s v="Paper"/>
    <s v="Xerox 206"/>
    <n v="10.368000000000002"/>
    <n v="2"/>
    <n v="0.2"/>
    <n v="3.6288"/>
  </r>
  <r>
    <n v="1947"/>
    <x v="959"/>
    <x v="264"/>
    <d v="2017-09-06T00:00:00"/>
    <s v="Standard Class"/>
    <s v="AC-10615"/>
    <s v="Ann Chong"/>
    <x v="1"/>
    <s v="United States"/>
    <s v="New York City"/>
    <x v="15"/>
    <n v="10009"/>
    <s v="East"/>
    <s v="OFF-AR-10000658"/>
    <x v="1"/>
    <s v="Art"/>
    <s v="Newell 324"/>
    <n v="23.1"/>
    <n v="2"/>
    <n v="0"/>
    <n v="6.468"/>
  </r>
  <r>
    <n v="1948"/>
    <x v="959"/>
    <x v="264"/>
    <d v="2017-09-06T00:00:00"/>
    <s v="Standard Class"/>
    <s v="AC-10615"/>
    <s v="Ann Chong"/>
    <x v="1"/>
    <s v="United States"/>
    <s v="New York City"/>
    <x v="15"/>
    <n v="10009"/>
    <s v="East"/>
    <s v="FUR-FU-10001196"/>
    <x v="0"/>
    <s v="Furnishings"/>
    <s v="DAX Cubicle Frames - 8x10"/>
    <n v="11.54"/>
    <n v="2"/>
    <n v="0"/>
    <n v="3.4619999999999997"/>
  </r>
  <r>
    <n v="1949"/>
    <x v="959"/>
    <x v="264"/>
    <d v="2017-09-06T00:00:00"/>
    <s v="Standard Class"/>
    <s v="AC-10615"/>
    <s v="Ann Chong"/>
    <x v="1"/>
    <s v="United States"/>
    <s v="New York City"/>
    <x v="15"/>
    <n v="10009"/>
    <s v="East"/>
    <s v="FUR-TA-10001889"/>
    <x v="0"/>
    <s v="Tables"/>
    <s v="Bush Advantage Collection Racetrack Conference Table"/>
    <n v="254.52599999999998"/>
    <n v="1"/>
    <n v="0.4"/>
    <n v="-93.3262"/>
  </r>
  <r>
    <n v="1950"/>
    <x v="959"/>
    <x v="264"/>
    <d v="2017-09-06T00:00:00"/>
    <s v="Standard Class"/>
    <s v="AC-10615"/>
    <s v="Ann Chong"/>
    <x v="1"/>
    <s v="United States"/>
    <s v="New York City"/>
    <x v="15"/>
    <n v="10009"/>
    <s v="East"/>
    <s v="OFF-AP-10000358"/>
    <x v="1"/>
    <s v="Appliances"/>
    <s v="Fellowes Basic Home/Office Series Surge Protectors"/>
    <n v="12.98"/>
    <n v="1"/>
    <n v="0"/>
    <n v="3.7641999999999989"/>
  </r>
  <r>
    <n v="1951"/>
    <x v="959"/>
    <x v="264"/>
    <d v="2017-09-06T00:00:00"/>
    <s v="Standard Class"/>
    <s v="AC-10615"/>
    <s v="Ann Chong"/>
    <x v="1"/>
    <s v="United States"/>
    <s v="New York City"/>
    <x v="15"/>
    <n v="10009"/>
    <s v="East"/>
    <s v="OFF-BI-10004970"/>
    <x v="1"/>
    <s v="Binders"/>
    <s v="ACCOHIDE 3-Ring Binder, Blue, 1&quot;"/>
    <n v="26.432000000000002"/>
    <n v="8"/>
    <n v="0.2"/>
    <n v="8.9207999999999998"/>
  </r>
  <r>
    <n v="1952"/>
    <x v="959"/>
    <x v="264"/>
    <d v="2017-09-06T00:00:00"/>
    <s v="Standard Class"/>
    <s v="AC-10615"/>
    <s v="Ann Chong"/>
    <x v="1"/>
    <s v="United States"/>
    <s v="New York City"/>
    <x v="15"/>
    <n v="10009"/>
    <s v="East"/>
    <s v="TEC-PH-10003885"/>
    <x v="2"/>
    <s v="Phones"/>
    <s v="Cisco SPA508G"/>
    <n v="197.96999999999997"/>
    <n v="3"/>
    <n v="0"/>
    <n v="57.41129999999999"/>
  </r>
  <r>
    <n v="1953"/>
    <x v="959"/>
    <x v="264"/>
    <d v="2017-09-06T00:00:00"/>
    <s v="Standard Class"/>
    <s v="AC-10615"/>
    <s v="Ann Chong"/>
    <x v="1"/>
    <s v="United States"/>
    <s v="New York City"/>
    <x v="15"/>
    <n v="10009"/>
    <s v="East"/>
    <s v="OFF-LA-10001641"/>
    <x v="1"/>
    <s v="Labels"/>
    <s v="Avery 518"/>
    <n v="18.899999999999999"/>
    <n v="6"/>
    <n v="0"/>
    <n v="9.0719999999999992"/>
  </r>
  <r>
    <n v="1954"/>
    <x v="959"/>
    <x v="264"/>
    <d v="2017-09-06T00:00:00"/>
    <s v="Standard Class"/>
    <s v="AC-10615"/>
    <s v="Ann Chong"/>
    <x v="1"/>
    <s v="United States"/>
    <s v="New York City"/>
    <x v="15"/>
    <n v="10009"/>
    <s v="East"/>
    <s v="FUR-CH-10003379"/>
    <x v="0"/>
    <s v="Chairs"/>
    <s v="Global Commerce Series High-Back Swivel/Tilt Chairs"/>
    <n v="1282.4100000000001"/>
    <n v="5"/>
    <n v="0.1"/>
    <n v="213.73500000000001"/>
  </r>
  <r>
    <n v="1955"/>
    <x v="959"/>
    <x v="264"/>
    <d v="2017-09-06T00:00:00"/>
    <s v="Standard Class"/>
    <s v="AC-10615"/>
    <s v="Ann Chong"/>
    <x v="1"/>
    <s v="United States"/>
    <s v="New York City"/>
    <x v="15"/>
    <n v="10009"/>
    <s v="East"/>
    <s v="OFF-AR-10004582"/>
    <x v="1"/>
    <s v="Art"/>
    <s v="BIC Brite Liner Grip Highlighters"/>
    <n v="4.92"/>
    <n v="3"/>
    <n v="0"/>
    <n v="2.2139999999999995"/>
  </r>
  <r>
    <n v="1956"/>
    <x v="959"/>
    <x v="264"/>
    <d v="2017-09-06T00:00:00"/>
    <s v="Standard Class"/>
    <s v="AC-10615"/>
    <s v="Ann Chong"/>
    <x v="1"/>
    <s v="United States"/>
    <s v="New York City"/>
    <x v="15"/>
    <n v="10009"/>
    <s v="East"/>
    <s v="TEC-AC-10002842"/>
    <x v="2"/>
    <s v="Accessories"/>
    <s v="WD My Passport Ultra 2TB Portable External Hard Drive"/>
    <n v="238"/>
    <n v="2"/>
    <n v="0"/>
    <n v="38.080000000000013"/>
  </r>
  <r>
    <n v="1957"/>
    <x v="959"/>
    <x v="264"/>
    <d v="2017-09-06T00:00:00"/>
    <s v="Standard Class"/>
    <s v="AC-10615"/>
    <s v="Ann Chong"/>
    <x v="1"/>
    <s v="United States"/>
    <s v="New York City"/>
    <x v="15"/>
    <n v="10009"/>
    <s v="East"/>
    <s v="TEC-AC-10000109"/>
    <x v="2"/>
    <s v="Accessories"/>
    <s v="Sony Micro Vault Click 16 GB USB 2.0 Flash Drive"/>
    <n v="167.97"/>
    <n v="3"/>
    <n v="0"/>
    <n v="40.31280000000001"/>
  </r>
  <r>
    <n v="1958"/>
    <x v="959"/>
    <x v="264"/>
    <d v="2017-09-06T00:00:00"/>
    <s v="Standard Class"/>
    <s v="AC-10615"/>
    <s v="Ann Chong"/>
    <x v="1"/>
    <s v="United States"/>
    <s v="New York City"/>
    <x v="15"/>
    <n v="10009"/>
    <s v="East"/>
    <s v="OFF-PA-10003893"/>
    <x v="1"/>
    <s v="Paper"/>
    <s v="Xerox 1962"/>
    <n v="17.12"/>
    <n v="4"/>
    <n v="0"/>
    <n v="7.7039999999999988"/>
  </r>
  <r>
    <n v="1959"/>
    <x v="960"/>
    <x v="18"/>
    <d v="2017-09-15T00:00:00"/>
    <s v="Second Class"/>
    <s v="RW-19690"/>
    <s v="Robert Waldorf"/>
    <x v="0"/>
    <s v="United States"/>
    <s v="Springfield"/>
    <x v="25"/>
    <n v="65807"/>
    <s v="Central"/>
    <s v="OFF-BI-10003669"/>
    <x v="1"/>
    <s v="Binders"/>
    <s v="3M Organizer Strips"/>
    <n v="16.200000000000003"/>
    <n v="3"/>
    <n v="0"/>
    <n v="7.7759999999999998"/>
  </r>
  <r>
    <n v="1960"/>
    <x v="960"/>
    <x v="18"/>
    <d v="2017-09-15T00:00:00"/>
    <s v="Second Class"/>
    <s v="RW-19690"/>
    <s v="Robert Waldorf"/>
    <x v="0"/>
    <s v="United States"/>
    <s v="Springfield"/>
    <x v="25"/>
    <n v="65807"/>
    <s v="Central"/>
    <s v="OFF-AP-10004785"/>
    <x v="1"/>
    <s v="Appliances"/>
    <s v="Holmes Replacement Filter for HEPA Air Cleaner, Medium Room"/>
    <n v="33.99"/>
    <n v="3"/>
    <n v="0"/>
    <n v="14.615700000000004"/>
  </r>
  <r>
    <n v="1961"/>
    <x v="960"/>
    <x v="18"/>
    <d v="2017-09-15T00:00:00"/>
    <s v="Second Class"/>
    <s v="RW-19690"/>
    <s v="Robert Waldorf"/>
    <x v="0"/>
    <s v="United States"/>
    <s v="Springfield"/>
    <x v="25"/>
    <n v="65807"/>
    <s v="Central"/>
    <s v="TEC-AC-10003023"/>
    <x v="2"/>
    <s v="Accessories"/>
    <s v="Logitech G105 Gaming Keyboard"/>
    <n v="296.84999999999997"/>
    <n v="5"/>
    <n v="0"/>
    <n v="53.432999999999993"/>
  </r>
  <r>
    <n v="1962"/>
    <x v="960"/>
    <x v="18"/>
    <d v="2017-09-15T00:00:00"/>
    <s v="Second Class"/>
    <s v="RW-19690"/>
    <s v="Robert Waldorf"/>
    <x v="0"/>
    <s v="United States"/>
    <s v="Springfield"/>
    <x v="25"/>
    <n v="65807"/>
    <s v="Central"/>
    <s v="TEC-AC-10002217"/>
    <x v="2"/>
    <s v="Accessories"/>
    <s v="Imation Clip USB flash drive - 8 GB"/>
    <n v="112.80000000000001"/>
    <n v="6"/>
    <n v="0"/>
    <n v="6.7680000000000007"/>
  </r>
  <r>
    <n v="1963"/>
    <x v="960"/>
    <x v="18"/>
    <d v="2017-09-15T00:00:00"/>
    <s v="Second Class"/>
    <s v="RW-19690"/>
    <s v="Robert Waldorf"/>
    <x v="0"/>
    <s v="United States"/>
    <s v="Springfield"/>
    <x v="25"/>
    <n v="65807"/>
    <s v="Central"/>
    <s v="OFF-BI-10002954"/>
    <x v="1"/>
    <s v="Binders"/>
    <s v="Newell 3-Hole Punched Plastic Slotted Magazine Holders for Binders"/>
    <n v="13.71"/>
    <n v="3"/>
    <n v="0"/>
    <n v="6.5808"/>
  </r>
  <r>
    <n v="1964"/>
    <x v="960"/>
    <x v="18"/>
    <d v="2017-09-15T00:00:00"/>
    <s v="Second Class"/>
    <s v="RW-19690"/>
    <s v="Robert Waldorf"/>
    <x v="0"/>
    <s v="United States"/>
    <s v="Springfield"/>
    <x v="25"/>
    <n v="65807"/>
    <s v="Central"/>
    <s v="OFF-PA-10002586"/>
    <x v="1"/>
    <s v="Paper"/>
    <s v="Xerox 1970"/>
    <n v="24.900000000000002"/>
    <n v="5"/>
    <n v="0"/>
    <n v="11.703000000000001"/>
  </r>
  <r>
    <n v="1965"/>
    <x v="960"/>
    <x v="18"/>
    <d v="2017-09-15T00:00:00"/>
    <s v="Second Class"/>
    <s v="RW-19690"/>
    <s v="Robert Waldorf"/>
    <x v="0"/>
    <s v="United States"/>
    <s v="Springfield"/>
    <x v="25"/>
    <n v="65807"/>
    <s v="Central"/>
    <s v="OFF-ST-10000025"/>
    <x v="1"/>
    <s v="Storage"/>
    <s v="Fellowes Stor/Drawer Steel Plus Storage Drawers"/>
    <n v="286.29000000000002"/>
    <n v="3"/>
    <n v="0"/>
    <n v="17.177399999999977"/>
  </r>
  <r>
    <n v="1966"/>
    <x v="960"/>
    <x v="18"/>
    <d v="2017-09-15T00:00:00"/>
    <s v="Second Class"/>
    <s v="RW-19690"/>
    <s v="Robert Waldorf"/>
    <x v="0"/>
    <s v="United States"/>
    <s v="Springfield"/>
    <x v="25"/>
    <n v="65807"/>
    <s v="Central"/>
    <s v="OFF-AP-10003281"/>
    <x v="1"/>
    <s v="Appliances"/>
    <s v="Acco 6 Outlet Guardian Standard Surge Suppressor"/>
    <n v="24.18"/>
    <n v="2"/>
    <n v="0"/>
    <n v="7.2539999999999978"/>
  </r>
  <r>
    <n v="1967"/>
    <x v="961"/>
    <x v="202"/>
    <d v="2017-12-28T00:00:00"/>
    <s v="Standard Class"/>
    <s v="DB-13210"/>
    <s v="Dean Braden"/>
    <x v="0"/>
    <s v="United States"/>
    <s v="Paterson"/>
    <x v="30"/>
    <n v="7501"/>
    <s v="East"/>
    <s v="TEC-PH-10002103"/>
    <x v="2"/>
    <s v="Phones"/>
    <s v="Jabra SPEAK 410"/>
    <n v="281.96999999999997"/>
    <n v="3"/>
    <n v="0"/>
    <n v="78.951599999999999"/>
  </r>
  <r>
    <n v="1968"/>
    <x v="961"/>
    <x v="202"/>
    <d v="2017-12-28T00:00:00"/>
    <s v="Standard Class"/>
    <s v="DB-13210"/>
    <s v="Dean Braden"/>
    <x v="0"/>
    <s v="United States"/>
    <s v="Paterson"/>
    <x v="30"/>
    <n v="7501"/>
    <s v="East"/>
    <s v="OFF-SU-10000898"/>
    <x v="1"/>
    <s v="Supplies"/>
    <s v="Acme Hot Forged Carbon Steel Scissors with Nickel-Plated Handles, 3 7/8&quot; Cut, 8&quot;L"/>
    <n v="69.5"/>
    <n v="5"/>
    <n v="0"/>
    <n v="20.154999999999994"/>
  </r>
  <r>
    <n v="1969"/>
    <x v="961"/>
    <x v="202"/>
    <d v="2017-12-28T00:00:00"/>
    <s v="Standard Class"/>
    <s v="DB-13210"/>
    <s v="Dean Braden"/>
    <x v="0"/>
    <s v="United States"/>
    <s v="Paterson"/>
    <x v="30"/>
    <n v="7501"/>
    <s v="East"/>
    <s v="OFF-PA-10001144"/>
    <x v="1"/>
    <s v="Paper"/>
    <s v="Xerox 1913"/>
    <n v="166.44"/>
    <n v="3"/>
    <n v="0"/>
    <n v="79.891199999999998"/>
  </r>
  <r>
    <n v="1970"/>
    <x v="962"/>
    <x v="397"/>
    <d v="2017-09-29T00:00:00"/>
    <s v="Standard Class"/>
    <s v="BD-11320"/>
    <s v="Bill Donatelli"/>
    <x v="0"/>
    <s v="United States"/>
    <s v="Tulsa"/>
    <x v="26"/>
    <n v="74133"/>
    <s v="Central"/>
    <s v="TEC-AC-10004659"/>
    <x v="2"/>
    <s v="Accessories"/>
    <s v="Imation Secure+ Hardware Encrypted USB 2.0 Flash Drive; 16GB"/>
    <n v="291.95999999999998"/>
    <n v="4"/>
    <n v="0"/>
    <n v="102.18599999999998"/>
  </r>
  <r>
    <n v="1971"/>
    <x v="963"/>
    <x v="636"/>
    <d v="2017-05-11T00:00:00"/>
    <s v="Standard Class"/>
    <s v="ML-17755"/>
    <s v="Max Ludwig"/>
    <x v="2"/>
    <s v="United States"/>
    <s v="Chicago"/>
    <x v="10"/>
    <n v="60623"/>
    <s v="Central"/>
    <s v="OFF-AR-10004752"/>
    <x v="1"/>
    <s v="Art"/>
    <s v="Blackstonian Pencils"/>
    <n v="6.4080000000000004"/>
    <n v="3"/>
    <n v="0.2"/>
    <n v="0.64079999999999981"/>
  </r>
  <r>
    <n v="1972"/>
    <x v="963"/>
    <x v="636"/>
    <d v="2017-05-11T00:00:00"/>
    <s v="Standard Class"/>
    <s v="ML-17755"/>
    <s v="Max Ludwig"/>
    <x v="2"/>
    <s v="United States"/>
    <s v="Chicago"/>
    <x v="10"/>
    <n v="60623"/>
    <s v="Central"/>
    <s v="TEC-AC-10004659"/>
    <x v="2"/>
    <s v="Accessories"/>
    <s v="Imation Secure+ Hardware Encrypted USB 2.0 Flash Drive; 16GB"/>
    <n v="408.74399999999997"/>
    <n v="7"/>
    <n v="0.2"/>
    <n v="76.639499999999984"/>
  </r>
  <r>
    <n v="1973"/>
    <x v="964"/>
    <x v="637"/>
    <d v="2014-12-19T00:00:00"/>
    <s v="Standard Class"/>
    <s v="JD-16015"/>
    <s v="Joy Daniels"/>
    <x v="0"/>
    <s v="United States"/>
    <s v="Chicago"/>
    <x v="10"/>
    <n v="60610"/>
    <s v="Central"/>
    <s v="OFF-BI-10001249"/>
    <x v="1"/>
    <s v="Binders"/>
    <s v="Avery Heavy-Duty EZD View Binder with Locking Rings"/>
    <n v="5.1039999999999992"/>
    <n v="4"/>
    <n v="0.8"/>
    <n v="-8.6768000000000018"/>
  </r>
  <r>
    <n v="1974"/>
    <x v="964"/>
    <x v="637"/>
    <d v="2014-12-19T00:00:00"/>
    <s v="Standard Class"/>
    <s v="JD-16015"/>
    <s v="Joy Daniels"/>
    <x v="0"/>
    <s v="United States"/>
    <s v="Chicago"/>
    <x v="10"/>
    <n v="60610"/>
    <s v="Central"/>
    <s v="OFF-FA-10003059"/>
    <x v="1"/>
    <s v="Fasteners"/>
    <s v="Assorted Color Push Pins"/>
    <n v="2.8960000000000004"/>
    <n v="2"/>
    <n v="0.2"/>
    <n v="0.4705999999999998"/>
  </r>
  <r>
    <n v="1975"/>
    <x v="964"/>
    <x v="637"/>
    <d v="2014-12-19T00:00:00"/>
    <s v="Standard Class"/>
    <s v="JD-16015"/>
    <s v="Joy Daniels"/>
    <x v="0"/>
    <s v="United States"/>
    <s v="Chicago"/>
    <x v="10"/>
    <n v="60610"/>
    <s v="Central"/>
    <s v="TEC-AC-10002718"/>
    <x v="2"/>
    <s v="Accessories"/>
    <s v="Belkin Standard 104 key USB Keyboard"/>
    <n v="35.016000000000005"/>
    <n v="3"/>
    <n v="0.2"/>
    <n v="-2.188500000000003"/>
  </r>
  <r>
    <n v="1976"/>
    <x v="965"/>
    <x v="638"/>
    <d v="2014-10-20T00:00:00"/>
    <s v="Second Class"/>
    <s v="AS-10225"/>
    <s v="Alan Schoenberger"/>
    <x v="1"/>
    <s v="United States"/>
    <s v="Montgomery"/>
    <x v="19"/>
    <n v="36116"/>
    <s v="South"/>
    <s v="OFF-ST-10001522"/>
    <x v="1"/>
    <s v="Storage"/>
    <s v="Gould Plastics 18-Pocket Panel Bin, 34w x 5-1/4d x 20-1/2h"/>
    <n v="275.96999999999997"/>
    <n v="3"/>
    <n v="0"/>
    <n v="11.038799999999981"/>
  </r>
  <r>
    <n v="1977"/>
    <x v="965"/>
    <x v="638"/>
    <d v="2014-10-20T00:00:00"/>
    <s v="Second Class"/>
    <s v="AS-10225"/>
    <s v="Alan Schoenberger"/>
    <x v="1"/>
    <s v="United States"/>
    <s v="Montgomery"/>
    <x v="19"/>
    <n v="36116"/>
    <s v="South"/>
    <s v="TEC-PH-10002352"/>
    <x v="2"/>
    <s v="Phones"/>
    <s v="Avaya IP Phone 1140E VoIP phone"/>
    <n v="1394.95"/>
    <n v="5"/>
    <n v="0"/>
    <n v="362.68699999999995"/>
  </r>
  <r>
    <n v="1978"/>
    <x v="965"/>
    <x v="638"/>
    <d v="2014-10-20T00:00:00"/>
    <s v="Second Class"/>
    <s v="AS-10225"/>
    <s v="Alan Schoenberger"/>
    <x v="1"/>
    <s v="United States"/>
    <s v="Montgomery"/>
    <x v="19"/>
    <n v="36116"/>
    <s v="South"/>
    <s v="FUR-CH-10003774"/>
    <x v="0"/>
    <s v="Chairs"/>
    <s v="Global Wood Trimmed Manager's Task Chair, Khaki"/>
    <n v="545.88"/>
    <n v="6"/>
    <n v="0"/>
    <n v="70.964399999999983"/>
  </r>
  <r>
    <n v="1979"/>
    <x v="966"/>
    <x v="412"/>
    <d v="2015-05-12T00:00:00"/>
    <s v="Standard Class"/>
    <s v="AA-10375"/>
    <s v="Allen Armold"/>
    <x v="0"/>
    <s v="United States"/>
    <s v="Salem"/>
    <x v="21"/>
    <n v="97301"/>
    <s v="West"/>
    <s v="OFF-AR-10000127"/>
    <x v="1"/>
    <s v="Art"/>
    <s v="Newell 321"/>
    <n v="5.2480000000000002"/>
    <n v="2"/>
    <n v="0.2"/>
    <n v="0.59039999999999915"/>
  </r>
  <r>
    <n v="1980"/>
    <x v="967"/>
    <x v="167"/>
    <d v="2016-04-14T00:00:00"/>
    <s v="Same Day"/>
    <s v="KT-16465"/>
    <s v="Kean Takahito"/>
    <x v="0"/>
    <s v="United States"/>
    <s v="Glendale"/>
    <x v="16"/>
    <n v="85301"/>
    <s v="West"/>
    <s v="FUR-CH-10004086"/>
    <x v="0"/>
    <s v="Chairs"/>
    <s v="Hon 4070 Series Pagoda Armless Upholstered Stacking Chairs"/>
    <n v="933.53600000000006"/>
    <n v="4"/>
    <n v="0.2"/>
    <n v="105.02279999999996"/>
  </r>
  <r>
    <n v="1981"/>
    <x v="967"/>
    <x v="167"/>
    <d v="2016-04-14T00:00:00"/>
    <s v="Same Day"/>
    <s v="KT-16465"/>
    <s v="Kean Takahito"/>
    <x v="0"/>
    <s v="United States"/>
    <s v="Glendale"/>
    <x v="16"/>
    <n v="85301"/>
    <s v="West"/>
    <s v="OFF-ST-10001228"/>
    <x v="1"/>
    <s v="Storage"/>
    <s v="Fellowes Personal Hanging Folder Files, Navy"/>
    <n v="42.975999999999999"/>
    <n v="4"/>
    <n v="0.2"/>
    <n v="4.2976000000000028"/>
  </r>
  <r>
    <n v="1982"/>
    <x v="968"/>
    <x v="639"/>
    <d v="2015-12-16T00:00:00"/>
    <s v="Second Class"/>
    <s v="MM-18280"/>
    <s v="Muhammed MacIntyre"/>
    <x v="1"/>
    <s v="United States"/>
    <s v="Columbus"/>
    <x v="32"/>
    <n v="31907"/>
    <s v="South"/>
    <s v="OFF-BI-10004187"/>
    <x v="1"/>
    <s v="Binders"/>
    <s v="3-ring staple pack"/>
    <n v="3.76"/>
    <n v="2"/>
    <n v="0"/>
    <n v="1.8047999999999997"/>
  </r>
  <r>
    <n v="1983"/>
    <x v="969"/>
    <x v="640"/>
    <d v="2014-12-09T00:00:00"/>
    <s v="Standard Class"/>
    <s v="NG-18430"/>
    <s v="Nathan Gelder"/>
    <x v="0"/>
    <s v="United States"/>
    <s v="Oklahoma City"/>
    <x v="26"/>
    <n v="73120"/>
    <s v="Central"/>
    <s v="TEC-PH-10003811"/>
    <x v="2"/>
    <s v="Phones"/>
    <s v="Jabra Supreme Plus Driver Edition Headset"/>
    <n v="479.96"/>
    <n v="4"/>
    <n v="0"/>
    <n v="134.3888"/>
  </r>
  <r>
    <n v="1984"/>
    <x v="970"/>
    <x v="641"/>
    <d v="2014-11-27T00:00:00"/>
    <s v="Second Class"/>
    <s v="LW-16825"/>
    <s v="Laurel Workman"/>
    <x v="1"/>
    <s v="United States"/>
    <s v="Brentwood"/>
    <x v="1"/>
    <n v="94513"/>
    <s v="West"/>
    <s v="OFF-AP-10000240"/>
    <x v="1"/>
    <s v="Appliances"/>
    <s v="Belkin F9G930V10-GRY 9 Outlet Surge"/>
    <n v="320.88"/>
    <n v="6"/>
    <n v="0"/>
    <n v="93.055199999999957"/>
  </r>
  <r>
    <n v="1985"/>
    <x v="970"/>
    <x v="641"/>
    <d v="2014-11-27T00:00:00"/>
    <s v="Second Class"/>
    <s v="LW-16825"/>
    <s v="Laurel Workman"/>
    <x v="1"/>
    <s v="United States"/>
    <s v="Brentwood"/>
    <x v="1"/>
    <n v="94513"/>
    <s v="West"/>
    <s v="FUR-FU-10001940"/>
    <x v="0"/>
    <s v="Furnishings"/>
    <s v="Staple-based wall hangings"/>
    <n v="23.88"/>
    <n v="3"/>
    <n v="0"/>
    <n v="10.507200000000001"/>
  </r>
  <r>
    <n v="1986"/>
    <x v="970"/>
    <x v="641"/>
    <d v="2014-11-27T00:00:00"/>
    <s v="Second Class"/>
    <s v="LW-16825"/>
    <s v="Laurel Workman"/>
    <x v="1"/>
    <s v="United States"/>
    <s v="Brentwood"/>
    <x v="1"/>
    <n v="94513"/>
    <s v="West"/>
    <s v="OFF-PA-10000575"/>
    <x v="1"/>
    <s v="Paper"/>
    <s v="Wirebound Message Books, Four 2 3/4 x 5 White Forms per Page"/>
    <n v="26.76"/>
    <n v="4"/>
    <n v="0"/>
    <n v="12.3096"/>
  </r>
  <r>
    <n v="1987"/>
    <x v="971"/>
    <x v="197"/>
    <d v="2016-07-27T00:00:00"/>
    <s v="First Class"/>
    <s v="CB-12415"/>
    <s v="Christy Brittain"/>
    <x v="0"/>
    <s v="United States"/>
    <s v="Columbus"/>
    <x v="24"/>
    <n v="43229"/>
    <s v="East"/>
    <s v="TEC-CO-10001449"/>
    <x v="2"/>
    <s v="Copiers"/>
    <s v="Hewlett Packard LaserJet 3310 Copier"/>
    <n v="1439.9759999999999"/>
    <n v="4"/>
    <n v="0.4"/>
    <n v="191.99680000000001"/>
  </r>
  <r>
    <n v="1988"/>
    <x v="972"/>
    <x v="529"/>
    <d v="2015-11-13T00:00:00"/>
    <s v="Standard Class"/>
    <s v="AS-10090"/>
    <s v="Adam Shillingsburg"/>
    <x v="0"/>
    <s v="United States"/>
    <s v="Springfield"/>
    <x v="25"/>
    <n v="65807"/>
    <s v="Central"/>
    <s v="OFF-BI-10002393"/>
    <x v="1"/>
    <s v="Binders"/>
    <s v="Binder Posts"/>
    <n v="17.22"/>
    <n v="3"/>
    <n v="0"/>
    <n v="7.9212000000000007"/>
  </r>
  <r>
    <n v="1989"/>
    <x v="972"/>
    <x v="529"/>
    <d v="2015-11-13T00:00:00"/>
    <s v="Standard Class"/>
    <s v="AS-10090"/>
    <s v="Adam Shillingsburg"/>
    <x v="0"/>
    <s v="United States"/>
    <s v="Springfield"/>
    <x v="25"/>
    <n v="65807"/>
    <s v="Central"/>
    <s v="FUR-TA-10002855"/>
    <x v="0"/>
    <s v="Tables"/>
    <s v="Bevis Round Conference Table Top &amp; Single Column Base"/>
    <n v="1024.3800000000001"/>
    <n v="7"/>
    <n v="0"/>
    <n v="215.11979999999994"/>
  </r>
  <r>
    <n v="1990"/>
    <x v="972"/>
    <x v="529"/>
    <d v="2015-11-13T00:00:00"/>
    <s v="Standard Class"/>
    <s v="AS-10090"/>
    <s v="Adam Shillingsburg"/>
    <x v="0"/>
    <s v="United States"/>
    <s v="Springfield"/>
    <x v="25"/>
    <n v="65807"/>
    <s v="Central"/>
    <s v="OFF-EN-10000781"/>
    <x v="1"/>
    <s v="Envelopes"/>
    <s v="#10- 4 1/8&quot; x 9 1/2&quot; Recycled Envelopes"/>
    <n v="26.22"/>
    <n v="3"/>
    <n v="0"/>
    <n v="12.323399999999999"/>
  </r>
  <r>
    <n v="1991"/>
    <x v="972"/>
    <x v="529"/>
    <d v="2015-11-13T00:00:00"/>
    <s v="Standard Class"/>
    <s v="AS-10090"/>
    <s v="Adam Shillingsburg"/>
    <x v="0"/>
    <s v="United States"/>
    <s v="Springfield"/>
    <x v="25"/>
    <n v="65807"/>
    <s v="Central"/>
    <s v="OFF-PA-10002160"/>
    <x v="1"/>
    <s v="Paper"/>
    <s v="Xerox 1978"/>
    <n v="17.34"/>
    <n v="3"/>
    <n v="0"/>
    <n v="8.4966000000000008"/>
  </r>
  <r>
    <n v="1992"/>
    <x v="973"/>
    <x v="642"/>
    <d v="2017-02-28T00:00:00"/>
    <s v="Standard Class"/>
    <s v="CB-12415"/>
    <s v="Christy Brittain"/>
    <x v="0"/>
    <s v="United States"/>
    <s v="Philadelphia"/>
    <x v="9"/>
    <n v="19134"/>
    <s v="East"/>
    <s v="OFF-BI-10004970"/>
    <x v="1"/>
    <s v="Binders"/>
    <s v="ACCOHIDE 3-Ring Binder, Blue, 1&quot;"/>
    <n v="4.9560000000000004"/>
    <n v="4"/>
    <n v="0.7"/>
    <n v="-3.7995999999999981"/>
  </r>
  <r>
    <n v="1993"/>
    <x v="974"/>
    <x v="643"/>
    <d v="2017-07-02T00:00:00"/>
    <s v="Standard Class"/>
    <s v="ML-17755"/>
    <s v="Max Ludwig"/>
    <x v="2"/>
    <s v="United States"/>
    <s v="Springfield"/>
    <x v="21"/>
    <n v="97477"/>
    <s v="West"/>
    <s v="OFF-LA-10003923"/>
    <x v="1"/>
    <s v="Labels"/>
    <s v="Alphabetical Labels for Top Tab Filing"/>
    <n v="71.040000000000006"/>
    <n v="6"/>
    <n v="0.2"/>
    <n v="26.640000000000004"/>
  </r>
  <r>
    <n v="1994"/>
    <x v="974"/>
    <x v="643"/>
    <d v="2017-07-02T00:00:00"/>
    <s v="Standard Class"/>
    <s v="ML-17755"/>
    <s v="Max Ludwig"/>
    <x v="2"/>
    <s v="United States"/>
    <s v="Springfield"/>
    <x v="21"/>
    <n v="97477"/>
    <s v="West"/>
    <s v="OFF-AR-10002257"/>
    <x v="1"/>
    <s v="Art"/>
    <s v="Eldon Spacemaker Box, Quick-Snap Lid, Clear"/>
    <n v="5.3440000000000003"/>
    <n v="2"/>
    <n v="0.2"/>
    <n v="0.73479999999999923"/>
  </r>
  <r>
    <n v="1995"/>
    <x v="974"/>
    <x v="643"/>
    <d v="2017-07-02T00:00:00"/>
    <s v="Standard Class"/>
    <s v="ML-17755"/>
    <s v="Max Ludwig"/>
    <x v="2"/>
    <s v="United States"/>
    <s v="Springfield"/>
    <x v="21"/>
    <n v="97477"/>
    <s v="West"/>
    <s v="OFF-FA-10004395"/>
    <x v="1"/>
    <s v="Fasteners"/>
    <s v="Plymouth Boxed Rubber Bands by Plymouth"/>
    <n v="11.304"/>
    <n v="3"/>
    <n v="0.2"/>
    <n v="-2.1194999999999999"/>
  </r>
  <r>
    <n v="1996"/>
    <x v="975"/>
    <x v="574"/>
    <d v="2017-12-04T00:00:00"/>
    <s v="Second Class"/>
    <s v="JS-16030"/>
    <s v="Joy Smith"/>
    <x v="0"/>
    <s v="United States"/>
    <s v="Houston"/>
    <x v="5"/>
    <n v="77036"/>
    <s v="Central"/>
    <s v="OFF-AP-10002534"/>
    <x v="1"/>
    <s v="Appliances"/>
    <s v="3.6 Cubic Foot Counter Height Office Refrigerator"/>
    <n v="294.61999999999995"/>
    <n v="5"/>
    <n v="0.8"/>
    <n v="-766.01199999999994"/>
  </r>
  <r>
    <n v="1997"/>
    <x v="975"/>
    <x v="574"/>
    <d v="2017-12-04T00:00:00"/>
    <s v="Second Class"/>
    <s v="JS-16030"/>
    <s v="Joy Smith"/>
    <x v="0"/>
    <s v="United States"/>
    <s v="Houston"/>
    <x v="5"/>
    <n v="77036"/>
    <s v="Central"/>
    <s v="FUR-FU-10004020"/>
    <x v="0"/>
    <s v="Furnishings"/>
    <s v="Advantus Panel Wall Acrylic Frame"/>
    <n v="8.7520000000000007"/>
    <n v="4"/>
    <n v="0.6"/>
    <n v="-3.719599999999998"/>
  </r>
  <r>
    <n v="1998"/>
    <x v="976"/>
    <x v="644"/>
    <d v="2014-02-09T00:00:00"/>
    <s v="First Class"/>
    <s v="ND-18460"/>
    <s v="Neil Ducich"/>
    <x v="1"/>
    <s v="United States"/>
    <s v="Chesapeake"/>
    <x v="17"/>
    <n v="23320"/>
    <s v="South"/>
    <s v="OFF-LA-10002787"/>
    <x v="1"/>
    <s v="Labels"/>
    <s v="Avery 480"/>
    <n v="15"/>
    <n v="4"/>
    <n v="0"/>
    <n v="7.1999999999999993"/>
  </r>
  <r>
    <n v="1999"/>
    <x v="976"/>
    <x v="644"/>
    <d v="2014-02-09T00:00:00"/>
    <s v="First Class"/>
    <s v="ND-18460"/>
    <s v="Neil Ducich"/>
    <x v="1"/>
    <s v="United States"/>
    <s v="Chesapeake"/>
    <x v="17"/>
    <n v="23320"/>
    <s v="South"/>
    <s v="TEC-PH-10003645"/>
    <x v="2"/>
    <s v="Phones"/>
    <s v="Aastra 57i VoIP phone"/>
    <n v="161.61000000000001"/>
    <n v="1"/>
    <n v="0"/>
    <n v="42.018600000000006"/>
  </r>
  <r>
    <n v="2000"/>
    <x v="976"/>
    <x v="644"/>
    <d v="2014-02-09T00:00:00"/>
    <s v="First Class"/>
    <s v="ND-18460"/>
    <s v="Neil Ducich"/>
    <x v="1"/>
    <s v="United States"/>
    <s v="Chesapeake"/>
    <x v="17"/>
    <n v="23320"/>
    <s v="South"/>
    <s v="TEC-PH-10001615"/>
    <x v="2"/>
    <s v="Phones"/>
    <s v="AT&amp;T CL82213"/>
    <n v="144.94999999999999"/>
    <n v="5"/>
    <n v="0"/>
    <n v="42.035499999999985"/>
  </r>
  <r>
    <n v="2001"/>
    <x v="977"/>
    <x v="645"/>
    <d v="2017-04-18T00:00:00"/>
    <s v="Standard Class"/>
    <s v="LW-17215"/>
    <s v="Luke Weiss"/>
    <x v="0"/>
    <s v="United States"/>
    <s v="Pasadena"/>
    <x v="1"/>
    <n v="91104"/>
    <s v="West"/>
    <s v="TEC-AC-10001767"/>
    <x v="2"/>
    <s v="Accessories"/>
    <s v="SanDisk Ultra 64 GB MicroSDHC Class 10 Memory Card"/>
    <n v="199.95000000000002"/>
    <n v="5"/>
    <n v="0"/>
    <n v="21.994499999999988"/>
  </r>
  <r>
    <n v="2002"/>
    <x v="977"/>
    <x v="645"/>
    <d v="2017-04-18T00:00:00"/>
    <s v="Standard Class"/>
    <s v="LW-17215"/>
    <s v="Luke Weiss"/>
    <x v="0"/>
    <s v="United States"/>
    <s v="Pasadena"/>
    <x v="1"/>
    <n v="91104"/>
    <s v="West"/>
    <s v="OFF-AR-10001221"/>
    <x v="1"/>
    <s v="Art"/>
    <s v="Dixon Ticonderoga Erasable Colored Pencil Set, 12-Color"/>
    <n v="41.86"/>
    <n v="7"/>
    <n v="0"/>
    <n v="14.232399999999998"/>
  </r>
  <r>
    <n v="2003"/>
    <x v="978"/>
    <x v="53"/>
    <d v="2017-12-28T00:00:00"/>
    <s v="Second Class"/>
    <s v="JW-15955"/>
    <s v="Joni Wasserman"/>
    <x v="0"/>
    <s v="United States"/>
    <s v="Louisville"/>
    <x v="0"/>
    <n v="40214"/>
    <s v="South"/>
    <s v="OFF-ST-10000563"/>
    <x v="1"/>
    <s v="Storage"/>
    <s v="Fellowes Bankers Box Stor/Drawer Steel Plus"/>
    <n v="95.94"/>
    <n v="3"/>
    <n v="0"/>
    <n v="9.5940000000000012"/>
  </r>
  <r>
    <n v="2004"/>
    <x v="978"/>
    <x v="53"/>
    <d v="2017-12-28T00:00:00"/>
    <s v="Second Class"/>
    <s v="JW-15955"/>
    <s v="Joni Wasserman"/>
    <x v="0"/>
    <s v="United States"/>
    <s v="Louisville"/>
    <x v="0"/>
    <n v="40214"/>
    <s v="South"/>
    <s v="FUR-CH-10001146"/>
    <x v="0"/>
    <s v="Chairs"/>
    <s v="Global Value Mid-Back Manager's Chair, Gray"/>
    <n v="304.45"/>
    <n v="5"/>
    <n v="0"/>
    <n v="76.112499999999983"/>
  </r>
  <r>
    <n v="2005"/>
    <x v="979"/>
    <x v="645"/>
    <d v="2017-04-18T00:00:00"/>
    <s v="Standard Class"/>
    <s v="SC-20050"/>
    <s v="Sample Company A"/>
    <x v="2"/>
    <s v="United States"/>
    <s v="Lubbock"/>
    <x v="5"/>
    <n v="79424"/>
    <s v="Central"/>
    <s v="OFF-BI-10004738"/>
    <x v="1"/>
    <s v="Binders"/>
    <s v="Flexible Leather- Look Classic Collection Ring Binder"/>
    <n v="11.363999999999997"/>
    <n v="3"/>
    <n v="0.8"/>
    <n v="-17.045999999999999"/>
  </r>
  <r>
    <n v="2006"/>
    <x v="980"/>
    <x v="520"/>
    <d v="2015-01-04T00:00:00"/>
    <s v="Standard Class"/>
    <s v="RW-19630"/>
    <s v="Rob Williams"/>
    <x v="1"/>
    <s v="United States"/>
    <s v="Columbia"/>
    <x v="25"/>
    <n v="65203"/>
    <s v="Central"/>
    <s v="OFF-AR-10000034"/>
    <x v="1"/>
    <s v="Art"/>
    <s v="BIC Brite Liner Grip Highlighters, Assorted, 5/Pack"/>
    <n v="29.68"/>
    <n v="7"/>
    <n v="0"/>
    <n v="11.575199999999999"/>
  </r>
  <r>
    <n v="2007"/>
    <x v="980"/>
    <x v="520"/>
    <d v="2015-01-04T00:00:00"/>
    <s v="Standard Class"/>
    <s v="RW-19630"/>
    <s v="Rob Williams"/>
    <x v="1"/>
    <s v="United States"/>
    <s v="Columbia"/>
    <x v="25"/>
    <n v="65203"/>
    <s v="Central"/>
    <s v="TEC-AC-10000290"/>
    <x v="2"/>
    <s v="Accessories"/>
    <s v="Sabrent 4-Port USB 2.0 Hub"/>
    <n v="47.53"/>
    <n v="7"/>
    <n v="0"/>
    <n v="16.160200000000003"/>
  </r>
  <r>
    <n v="2008"/>
    <x v="981"/>
    <x v="646"/>
    <d v="2017-08-04T00:00:00"/>
    <s v="First Class"/>
    <s v="CM-12190"/>
    <s v="Charlotte Melton"/>
    <x v="0"/>
    <s v="United States"/>
    <s v="Chicago"/>
    <x v="10"/>
    <n v="60623"/>
    <s v="Central"/>
    <s v="FUR-BO-10003034"/>
    <x v="0"/>
    <s v="Bookcases"/>
    <s v="O'Sullivan Elevations Bookcase, Cherry Finish"/>
    <n v="183.37199999999999"/>
    <n v="2"/>
    <n v="0.3"/>
    <n v="-36.674399999999991"/>
  </r>
  <r>
    <n v="2009"/>
    <x v="982"/>
    <x v="647"/>
    <d v="2014-11-21T00:00:00"/>
    <s v="Standard Class"/>
    <s v="JF-15190"/>
    <s v="Jamie Frazer"/>
    <x v="0"/>
    <s v="United States"/>
    <s v="Johnson City"/>
    <x v="18"/>
    <n v="37604"/>
    <s v="South"/>
    <s v="OFF-AR-10001315"/>
    <x v="1"/>
    <s v="Art"/>
    <s v="Newell 310"/>
    <n v="4.2240000000000002"/>
    <n v="3"/>
    <n v="0.2"/>
    <n v="0.47519999999999984"/>
  </r>
  <r>
    <n v="2010"/>
    <x v="982"/>
    <x v="647"/>
    <d v="2014-11-21T00:00:00"/>
    <s v="Standard Class"/>
    <s v="JF-15190"/>
    <s v="Jamie Frazer"/>
    <x v="0"/>
    <s v="United States"/>
    <s v="Johnson City"/>
    <x v="18"/>
    <n v="37604"/>
    <s v="South"/>
    <s v="OFF-AP-10002118"/>
    <x v="1"/>
    <s v="Appliances"/>
    <s v="1.7 Cubic Foot Compact &quot;Cube&quot; Office Refrigerators"/>
    <n v="333.05600000000004"/>
    <n v="2"/>
    <n v="0.2"/>
    <n v="29.142400000000009"/>
  </r>
  <r>
    <n v="2011"/>
    <x v="982"/>
    <x v="647"/>
    <d v="2014-11-21T00:00:00"/>
    <s v="Standard Class"/>
    <s v="JF-15190"/>
    <s v="Jamie Frazer"/>
    <x v="0"/>
    <s v="United States"/>
    <s v="Johnson City"/>
    <x v="18"/>
    <n v="37604"/>
    <s v="South"/>
    <s v="OFF-PA-10002137"/>
    <x v="1"/>
    <s v="Paper"/>
    <s v="Southworth 100% Résumé Paper, 24lb."/>
    <n v="24.896000000000001"/>
    <n v="4"/>
    <n v="0.2"/>
    <n v="7.7799999999999976"/>
  </r>
  <r>
    <n v="2012"/>
    <x v="983"/>
    <x v="555"/>
    <d v="2015-12-11T00:00:00"/>
    <s v="Same Day"/>
    <s v="SC-20800"/>
    <s v="Stuart Calhoun"/>
    <x v="0"/>
    <s v="United States"/>
    <s v="Houston"/>
    <x v="5"/>
    <n v="77041"/>
    <s v="Central"/>
    <s v="TEC-AC-10001606"/>
    <x v="2"/>
    <s v="Accessories"/>
    <s v="Logitech Wireless Performance Mouse MX for PC and Mac"/>
    <n v="159.98400000000001"/>
    <n v="2"/>
    <n v="0.2"/>
    <n v="35.996400000000001"/>
  </r>
  <r>
    <n v="2013"/>
    <x v="983"/>
    <x v="555"/>
    <d v="2015-12-11T00:00:00"/>
    <s v="Same Day"/>
    <s v="SC-20800"/>
    <s v="Stuart Calhoun"/>
    <x v="0"/>
    <s v="United States"/>
    <s v="Houston"/>
    <x v="5"/>
    <n v="77041"/>
    <s v="Central"/>
    <s v="OFF-ST-10000943"/>
    <x v="1"/>
    <s v="Storage"/>
    <s v="Eldon ProFile File 'N Store Portable File Tub Letter/Legal Size Black"/>
    <n v="46.344000000000001"/>
    <n v="3"/>
    <n v="0.2"/>
    <n v="4.6344000000000012"/>
  </r>
  <r>
    <n v="2014"/>
    <x v="984"/>
    <x v="31"/>
    <d v="2016-09-23T00:00:00"/>
    <s v="Standard Class"/>
    <s v="AM-10705"/>
    <s v="Anne McFarland"/>
    <x v="0"/>
    <s v="United States"/>
    <s v="Auburn"/>
    <x v="19"/>
    <n v="36830"/>
    <s v="South"/>
    <s v="FUR-CH-10001854"/>
    <x v="0"/>
    <s v="Chairs"/>
    <s v="Office Star - Professional Matrix Back Chair with 2-to-1 Synchro Tilt and Mesh Fabric Seat"/>
    <n v="350.98"/>
    <n v="1"/>
    <n v="0"/>
    <n v="84.23520000000002"/>
  </r>
  <r>
    <n v="2015"/>
    <x v="984"/>
    <x v="31"/>
    <d v="2016-09-23T00:00:00"/>
    <s v="Standard Class"/>
    <s v="AM-10705"/>
    <s v="Anne McFarland"/>
    <x v="0"/>
    <s v="United States"/>
    <s v="Auburn"/>
    <x v="19"/>
    <n v="36830"/>
    <s v="South"/>
    <s v="OFF-PA-10000533"/>
    <x v="1"/>
    <s v="Paper"/>
    <s v="Southworth Parchment Paper &amp; Envelopes"/>
    <n v="13.08"/>
    <n v="2"/>
    <n v="0"/>
    <n v="6.0167999999999999"/>
  </r>
  <r>
    <n v="2016"/>
    <x v="984"/>
    <x v="31"/>
    <d v="2016-09-23T00:00:00"/>
    <s v="Standard Class"/>
    <s v="AM-10705"/>
    <s v="Anne McFarland"/>
    <x v="0"/>
    <s v="United States"/>
    <s v="Auburn"/>
    <x v="19"/>
    <n v="36830"/>
    <s v="South"/>
    <s v="OFF-ST-10003716"/>
    <x v="1"/>
    <s v="Storage"/>
    <s v="Tennsco Double-Tier Lockers"/>
    <n v="900.08"/>
    <n v="4"/>
    <n v="0"/>
    <n v="117.0104"/>
  </r>
  <r>
    <n v="2017"/>
    <x v="985"/>
    <x v="531"/>
    <d v="2015-03-23T00:00:00"/>
    <s v="Standard Class"/>
    <s v="BK-11260"/>
    <s v="Berenike Kampe"/>
    <x v="0"/>
    <s v="United States"/>
    <s v="San Bernardino"/>
    <x v="1"/>
    <n v="92404"/>
    <s v="West"/>
    <s v="OFF-BI-10000088"/>
    <x v="1"/>
    <s v="Binders"/>
    <s v="GBC Imprintable Covers"/>
    <n v="17.568000000000001"/>
    <n v="2"/>
    <n v="0.2"/>
    <n v="6.3684000000000003"/>
  </r>
  <r>
    <n v="2018"/>
    <x v="985"/>
    <x v="531"/>
    <d v="2015-03-23T00:00:00"/>
    <s v="Standard Class"/>
    <s v="BK-11260"/>
    <s v="Berenike Kampe"/>
    <x v="0"/>
    <s v="United States"/>
    <s v="San Bernardino"/>
    <x v="1"/>
    <n v="92404"/>
    <s v="West"/>
    <s v="OFF-LA-10000240"/>
    <x v="1"/>
    <s v="Labels"/>
    <s v="Self-Adhesive Address Labels for Typewriters by Universal"/>
    <n v="14.62"/>
    <n v="2"/>
    <n v="0"/>
    <n v="6.8713999999999995"/>
  </r>
  <r>
    <n v="2019"/>
    <x v="985"/>
    <x v="531"/>
    <d v="2015-03-23T00:00:00"/>
    <s v="Standard Class"/>
    <s v="BK-11260"/>
    <s v="Berenike Kampe"/>
    <x v="0"/>
    <s v="United States"/>
    <s v="San Bernardino"/>
    <x v="1"/>
    <n v="92404"/>
    <s v="West"/>
    <s v="OFF-SU-10001165"/>
    <x v="1"/>
    <s v="Supplies"/>
    <s v="Acme Elite Stainless Steel Scissors"/>
    <n v="33.36"/>
    <n v="4"/>
    <n v="0"/>
    <n v="8.6736000000000004"/>
  </r>
  <r>
    <n v="2020"/>
    <x v="985"/>
    <x v="531"/>
    <d v="2015-03-23T00:00:00"/>
    <s v="Standard Class"/>
    <s v="BK-11260"/>
    <s v="Berenike Kampe"/>
    <x v="0"/>
    <s v="United States"/>
    <s v="San Bernardino"/>
    <x v="1"/>
    <n v="92404"/>
    <s v="West"/>
    <s v="OFF-PA-10002749"/>
    <x v="1"/>
    <s v="Paper"/>
    <s v="Wirebound Message Books, 5-1/2 x 4 Forms, 2 or 4 Forms per Page"/>
    <n v="40.14"/>
    <n v="6"/>
    <n v="0"/>
    <n v="19.668600000000001"/>
  </r>
  <r>
    <n v="2021"/>
    <x v="986"/>
    <x v="251"/>
    <d v="2016-09-21T00:00:00"/>
    <s v="First Class"/>
    <s v="RH-19510"/>
    <s v="Rick Huthwaite"/>
    <x v="2"/>
    <s v="United States"/>
    <s v="Providence"/>
    <x v="34"/>
    <n v="2908"/>
    <s v="East"/>
    <s v="OFF-ST-10001490"/>
    <x v="1"/>
    <s v="Storage"/>
    <s v="Hot File 7-Pocket, Floor Stand"/>
    <n v="1606.23"/>
    <n v="9"/>
    <n v="0"/>
    <n v="481.86899999999986"/>
  </r>
  <r>
    <n v="2022"/>
    <x v="986"/>
    <x v="251"/>
    <d v="2016-09-21T00:00:00"/>
    <s v="First Class"/>
    <s v="RH-19510"/>
    <s v="Rick Huthwaite"/>
    <x v="2"/>
    <s v="United States"/>
    <s v="Providence"/>
    <x v="34"/>
    <n v="2908"/>
    <s v="East"/>
    <s v="OFF-PA-10002377"/>
    <x v="1"/>
    <s v="Paper"/>
    <s v="Adams Telephone Message Book W/Dividers/Space For Phone Numbers, 5 1/4&quot;X8 1/2&quot;, 200/Messages"/>
    <n v="17.04"/>
    <n v="3"/>
    <n v="0"/>
    <n v="7.6679999999999993"/>
  </r>
  <r>
    <n v="2023"/>
    <x v="986"/>
    <x v="251"/>
    <d v="2016-09-21T00:00:00"/>
    <s v="First Class"/>
    <s v="RH-19510"/>
    <s v="Rick Huthwaite"/>
    <x v="2"/>
    <s v="United States"/>
    <s v="Providence"/>
    <x v="34"/>
    <n v="2908"/>
    <s v="East"/>
    <s v="OFF-BI-10004826"/>
    <x v="1"/>
    <s v="Binders"/>
    <s v="JM Magazine Binder"/>
    <n v="49.53"/>
    <n v="3"/>
    <n v="0"/>
    <n v="23.774400000000004"/>
  </r>
  <r>
    <n v="2024"/>
    <x v="986"/>
    <x v="251"/>
    <d v="2016-09-21T00:00:00"/>
    <s v="First Class"/>
    <s v="RH-19510"/>
    <s v="Rick Huthwaite"/>
    <x v="2"/>
    <s v="United States"/>
    <s v="Providence"/>
    <x v="34"/>
    <n v="2908"/>
    <s v="East"/>
    <s v="FUR-CH-10004675"/>
    <x v="0"/>
    <s v="Chairs"/>
    <s v="Lifetime Advantage Folding Chairs, 4/Carton"/>
    <n v="872.32"/>
    <n v="4"/>
    <n v="0"/>
    <n v="244.24959999999999"/>
  </r>
  <r>
    <n v="2025"/>
    <x v="987"/>
    <x v="648"/>
    <d v="2017-08-22T00:00:00"/>
    <s v="Second Class"/>
    <s v="GM-14500"/>
    <s v="Gene McClure"/>
    <x v="0"/>
    <s v="United States"/>
    <s v="Fresno"/>
    <x v="1"/>
    <n v="93727"/>
    <s v="West"/>
    <s v="OFF-BI-10002867"/>
    <x v="1"/>
    <s v="Binders"/>
    <s v="GBC Recycled Regency Composition Covers"/>
    <n v="239.12000000000003"/>
    <n v="5"/>
    <n v="0.2"/>
    <n v="77.71399999999997"/>
  </r>
  <r>
    <n v="2026"/>
    <x v="988"/>
    <x v="649"/>
    <d v="2015-03-15T00:00:00"/>
    <s v="First Class"/>
    <s v="MC-17275"/>
    <s v="Marc Crier"/>
    <x v="0"/>
    <s v="United States"/>
    <s v="Seattle"/>
    <x v="4"/>
    <n v="98103"/>
    <s v="West"/>
    <s v="FUR-BO-10004409"/>
    <x v="0"/>
    <s v="Bookcases"/>
    <s v="Safco Value Mate Series Steel Bookcases, Baked Enamel Finish on Steel, Gray"/>
    <n v="141.96"/>
    <n v="2"/>
    <n v="0"/>
    <n v="39.748800000000003"/>
  </r>
  <r>
    <n v="2027"/>
    <x v="989"/>
    <x v="162"/>
    <d v="2016-09-10T00:00:00"/>
    <s v="Second Class"/>
    <s v="VM-21685"/>
    <s v="Valerie Mitchum"/>
    <x v="2"/>
    <s v="United States"/>
    <s v="Lancaster"/>
    <x v="1"/>
    <n v="93534"/>
    <s v="West"/>
    <s v="OFF-BI-10002225"/>
    <x v="1"/>
    <s v="Binders"/>
    <s v="Square Ring Data Binders, Rigid 75 Pt. Covers, 11&quot; x 14-7/8&quot;"/>
    <n v="33.024000000000001"/>
    <n v="2"/>
    <n v="0.2"/>
    <n v="11.558399999999999"/>
  </r>
  <r>
    <n v="2028"/>
    <x v="989"/>
    <x v="162"/>
    <d v="2016-09-10T00:00:00"/>
    <s v="Second Class"/>
    <s v="VM-21685"/>
    <s v="Valerie Mitchum"/>
    <x v="2"/>
    <s v="United States"/>
    <s v="Lancaster"/>
    <x v="1"/>
    <n v="93534"/>
    <s v="West"/>
    <s v="OFF-BI-10001989"/>
    <x v="1"/>
    <s v="Binders"/>
    <s v="Premium Transparent Presentation Covers by GBC"/>
    <n v="67.13600000000001"/>
    <n v="4"/>
    <n v="0.2"/>
    <n v="23.497599999999995"/>
  </r>
  <r>
    <n v="2029"/>
    <x v="990"/>
    <x v="650"/>
    <d v="2015-11-30T00:00:00"/>
    <s v="Standard Class"/>
    <s v="GP-14740"/>
    <s v="Guy Phonely"/>
    <x v="1"/>
    <s v="United States"/>
    <s v="Leominster"/>
    <x v="31"/>
    <n v="1453"/>
    <s v="East"/>
    <s v="OFF-BI-10000343"/>
    <x v="1"/>
    <s v="Binders"/>
    <s v="Pressboard Covers with Storage Hooks, 9 1/2&quot; x 11&quot;, Light Blue"/>
    <n v="14.73"/>
    <n v="3"/>
    <n v="0"/>
    <n v="6.9230999999999998"/>
  </r>
  <r>
    <n v="2030"/>
    <x v="990"/>
    <x v="650"/>
    <d v="2015-11-30T00:00:00"/>
    <s v="Standard Class"/>
    <s v="GP-14740"/>
    <s v="Guy Phonely"/>
    <x v="1"/>
    <s v="United States"/>
    <s v="Leominster"/>
    <x v="31"/>
    <n v="1453"/>
    <s v="East"/>
    <s v="OFF-ST-10001172"/>
    <x v="1"/>
    <s v="Storage"/>
    <s v="Tennsco Lockers, Sand"/>
    <n v="104.9"/>
    <n v="5"/>
    <n v="0"/>
    <n v="25.175999999999998"/>
  </r>
  <r>
    <n v="2031"/>
    <x v="990"/>
    <x v="650"/>
    <d v="2015-11-30T00:00:00"/>
    <s v="Standard Class"/>
    <s v="GP-14740"/>
    <s v="Guy Phonely"/>
    <x v="1"/>
    <s v="United States"/>
    <s v="Leominster"/>
    <x v="31"/>
    <n v="1453"/>
    <s v="East"/>
    <s v="OFF-BI-10003707"/>
    <x v="1"/>
    <s v="Binders"/>
    <s v="Aluminum Screw Posts"/>
    <n v="61.04"/>
    <n v="4"/>
    <n v="0"/>
    <n v="30.52"/>
  </r>
  <r>
    <n v="2032"/>
    <x v="990"/>
    <x v="650"/>
    <d v="2015-11-30T00:00:00"/>
    <s v="Standard Class"/>
    <s v="GP-14740"/>
    <s v="Guy Phonely"/>
    <x v="1"/>
    <s v="United States"/>
    <s v="Leominster"/>
    <x v="31"/>
    <n v="1453"/>
    <s v="East"/>
    <s v="OFF-PA-10001274"/>
    <x v="1"/>
    <s v="Paper"/>
    <s v="Loose Memo Sheets"/>
    <n v="10.95"/>
    <n v="3"/>
    <n v="0"/>
    <n v="5.1464999999999996"/>
  </r>
  <r>
    <n v="2033"/>
    <x v="991"/>
    <x v="10"/>
    <d v="2016-12-13T00:00:00"/>
    <s v="Standard Class"/>
    <s v="GB-14530"/>
    <s v="George Bell"/>
    <x v="1"/>
    <s v="United States"/>
    <s v="Fort Worth"/>
    <x v="5"/>
    <n v="76106"/>
    <s v="Central"/>
    <s v="OFF-PA-10002250"/>
    <x v="1"/>
    <s v="Paper"/>
    <s v="Things To Do Today Pad"/>
    <n v="9.3920000000000012"/>
    <n v="2"/>
    <n v="0.2"/>
    <n v="3.2871999999999999"/>
  </r>
  <r>
    <n v="2034"/>
    <x v="991"/>
    <x v="10"/>
    <d v="2016-12-13T00:00:00"/>
    <s v="Standard Class"/>
    <s v="GB-14530"/>
    <s v="George Bell"/>
    <x v="1"/>
    <s v="United States"/>
    <s v="Fort Worth"/>
    <x v="5"/>
    <n v="76106"/>
    <s v="Central"/>
    <s v="OFF-AR-10000475"/>
    <x v="1"/>
    <s v="Art"/>
    <s v="Hunt BOSTON Vista Battery-Operated Pencil Sharpener, Black"/>
    <n v="9.3280000000000012"/>
    <n v="1"/>
    <n v="0.2"/>
    <n v="0.8162000000000007"/>
  </r>
  <r>
    <n v="2035"/>
    <x v="992"/>
    <x v="145"/>
    <d v="2017-09-29T00:00:00"/>
    <s v="Standard Class"/>
    <s v="CT-11995"/>
    <s v="Carol Triggs"/>
    <x v="0"/>
    <s v="United States"/>
    <s v="Rochester"/>
    <x v="11"/>
    <n v="55901"/>
    <s v="Central"/>
    <s v="OFF-BI-10002976"/>
    <x v="1"/>
    <s v="Binders"/>
    <s v="ACCOHIDE Binder by Acco"/>
    <n v="8.26"/>
    <n v="2"/>
    <n v="0"/>
    <n v="3.8822000000000001"/>
  </r>
  <r>
    <n v="2036"/>
    <x v="992"/>
    <x v="145"/>
    <d v="2017-09-29T00:00:00"/>
    <s v="Standard Class"/>
    <s v="CT-11995"/>
    <s v="Carol Triggs"/>
    <x v="0"/>
    <s v="United States"/>
    <s v="Rochester"/>
    <x v="11"/>
    <n v="55901"/>
    <s v="Central"/>
    <s v="FUR-CH-10003061"/>
    <x v="0"/>
    <s v="Chairs"/>
    <s v="Global Leather Task Chair, Black"/>
    <n v="269.96999999999997"/>
    <n v="3"/>
    <n v="0"/>
    <n v="51.294299999999964"/>
  </r>
  <r>
    <n v="2037"/>
    <x v="993"/>
    <x v="651"/>
    <d v="2015-01-27T00:00:00"/>
    <s v="Standard Class"/>
    <s v="CW-11905"/>
    <s v="Carl Weiss"/>
    <x v="2"/>
    <s v="United States"/>
    <s v="Bozeman"/>
    <x v="37"/>
    <n v="59715"/>
    <s v="West"/>
    <s v="OFF-PA-10002893"/>
    <x v="1"/>
    <s v="Paper"/>
    <s v="Wirebound Service Call Books, 5 1/2&quot; x 4&quot;"/>
    <n v="29.04"/>
    <n v="3"/>
    <n v="0"/>
    <n v="13.9392"/>
  </r>
  <r>
    <n v="2038"/>
    <x v="993"/>
    <x v="651"/>
    <d v="2015-01-27T00:00:00"/>
    <s v="Standard Class"/>
    <s v="CW-11905"/>
    <s v="Carl Weiss"/>
    <x v="2"/>
    <s v="United States"/>
    <s v="Bozeman"/>
    <x v="37"/>
    <n v="59715"/>
    <s v="West"/>
    <s v="OFF-LA-10003077"/>
    <x v="1"/>
    <s v="Labels"/>
    <s v="Avery 500"/>
    <n v="14.62"/>
    <n v="2"/>
    <n v="0"/>
    <n v="6.8713999999999995"/>
  </r>
  <r>
    <n v="2039"/>
    <x v="994"/>
    <x v="652"/>
    <d v="2015-06-23T00:00:00"/>
    <s v="Standard Class"/>
    <s v="SN-20560"/>
    <s v="Skye Norling"/>
    <x v="2"/>
    <s v="United States"/>
    <s v="Peoria"/>
    <x v="16"/>
    <n v="85345"/>
    <s v="West"/>
    <s v="OFF-PA-10001661"/>
    <x v="1"/>
    <s v="Paper"/>
    <s v="Xerox 1922"/>
    <n v="11.952000000000002"/>
    <n v="3"/>
    <n v="0.2"/>
    <n v="4.3326000000000002"/>
  </r>
  <r>
    <n v="2040"/>
    <x v="994"/>
    <x v="652"/>
    <d v="2015-06-23T00:00:00"/>
    <s v="Standard Class"/>
    <s v="SN-20560"/>
    <s v="Skye Norling"/>
    <x v="2"/>
    <s v="United States"/>
    <s v="Peoria"/>
    <x v="16"/>
    <n v="85345"/>
    <s v="West"/>
    <s v="OFF-BI-10004656"/>
    <x v="1"/>
    <s v="Binders"/>
    <s v="Peel &amp; Stick Add-On Corner Pockets"/>
    <n v="4.5360000000000014"/>
    <n v="7"/>
    <n v="0.7"/>
    <n v="-3.3263999999999996"/>
  </r>
  <r>
    <n v="2041"/>
    <x v="994"/>
    <x v="652"/>
    <d v="2015-06-23T00:00:00"/>
    <s v="Standard Class"/>
    <s v="SN-20560"/>
    <s v="Skye Norling"/>
    <x v="2"/>
    <s v="United States"/>
    <s v="Peoria"/>
    <x v="16"/>
    <n v="85345"/>
    <s v="West"/>
    <s v="OFF-BI-10003707"/>
    <x v="1"/>
    <s v="Binders"/>
    <s v="Aluminum Screw Posts"/>
    <n v="9.1560000000000006"/>
    <n v="2"/>
    <n v="0.7"/>
    <n v="-6.1039999999999974"/>
  </r>
  <r>
    <n v="2042"/>
    <x v="994"/>
    <x v="652"/>
    <d v="2015-06-23T00:00:00"/>
    <s v="Standard Class"/>
    <s v="SN-20560"/>
    <s v="Skye Norling"/>
    <x v="2"/>
    <s v="United States"/>
    <s v="Peoria"/>
    <x v="16"/>
    <n v="85345"/>
    <s v="West"/>
    <s v="FUR-FU-10004973"/>
    <x v="0"/>
    <s v="Furnishings"/>
    <s v="Flat Face Poster Frame"/>
    <n v="75.36"/>
    <n v="5"/>
    <n v="0.2"/>
    <n v="20.724000000000007"/>
  </r>
  <r>
    <n v="2043"/>
    <x v="995"/>
    <x v="653"/>
    <d v="2015-10-08T00:00:00"/>
    <s v="Standard Class"/>
    <s v="EB-13705"/>
    <s v="Ed Braxton"/>
    <x v="1"/>
    <s v="United States"/>
    <s v="San Diego"/>
    <x v="1"/>
    <n v="92105"/>
    <s v="West"/>
    <s v="OFF-BI-10004817"/>
    <x v="1"/>
    <s v="Binders"/>
    <s v="GBC Personal VeloBind Strips"/>
    <n v="57.504000000000005"/>
    <n v="6"/>
    <n v="0.2"/>
    <n v="20.1264"/>
  </r>
  <r>
    <n v="2044"/>
    <x v="996"/>
    <x v="551"/>
    <d v="2017-11-23T00:00:00"/>
    <s v="Standard Class"/>
    <s v="JW-15220"/>
    <s v="Jane Waco"/>
    <x v="1"/>
    <s v="United States"/>
    <s v="Lakewood"/>
    <x v="24"/>
    <n v="44107"/>
    <s v="East"/>
    <s v="OFF-AR-10001860"/>
    <x v="1"/>
    <s v="Art"/>
    <s v="BIC Liqua Brite Liner"/>
    <n v="38.864000000000004"/>
    <n v="7"/>
    <n v="0.2"/>
    <n v="7.7728000000000002"/>
  </r>
  <r>
    <n v="2045"/>
    <x v="997"/>
    <x v="654"/>
    <d v="2014-08-23T00:00:00"/>
    <s v="Standard Class"/>
    <s v="KB-16585"/>
    <s v="Ken Black"/>
    <x v="1"/>
    <s v="United States"/>
    <s v="Houston"/>
    <x v="5"/>
    <n v="77095"/>
    <s v="Central"/>
    <s v="OFF-PA-10001639"/>
    <x v="1"/>
    <s v="Paper"/>
    <s v="Xerox 203"/>
    <n v="15.552000000000003"/>
    <n v="3"/>
    <n v="0.2"/>
    <n v="5.4432"/>
  </r>
  <r>
    <n v="2046"/>
    <x v="998"/>
    <x v="19"/>
    <d v="2016-07-21T00:00:00"/>
    <s v="Standard Class"/>
    <s v="MC-17590"/>
    <s v="Matt Collister"/>
    <x v="1"/>
    <s v="United States"/>
    <s v="Perth Amboy"/>
    <x v="30"/>
    <n v="8861"/>
    <s v="East"/>
    <s v="OFF-AP-10004487"/>
    <x v="1"/>
    <s v="Appliances"/>
    <s v="Kensington 4 Outlet MasterPiece Compact Power Control Center"/>
    <n v="162.63999999999999"/>
    <n v="2"/>
    <n v="0"/>
    <n v="45.539199999999994"/>
  </r>
  <r>
    <n v="2047"/>
    <x v="998"/>
    <x v="19"/>
    <d v="2016-07-21T00:00:00"/>
    <s v="Standard Class"/>
    <s v="MC-17590"/>
    <s v="Matt Collister"/>
    <x v="1"/>
    <s v="United States"/>
    <s v="Perth Amboy"/>
    <x v="30"/>
    <n v="8861"/>
    <s v="East"/>
    <s v="TEC-PH-10001760"/>
    <x v="2"/>
    <s v="Phones"/>
    <s v="Bose SoundLink Bluetooth Speaker"/>
    <n v="597"/>
    <n v="3"/>
    <n v="0"/>
    <n v="280.59000000000003"/>
  </r>
  <r>
    <n v="2048"/>
    <x v="998"/>
    <x v="19"/>
    <d v="2016-07-21T00:00:00"/>
    <s v="Standard Class"/>
    <s v="MC-17590"/>
    <s v="Matt Collister"/>
    <x v="1"/>
    <s v="United States"/>
    <s v="Perth Amboy"/>
    <x v="30"/>
    <n v="8861"/>
    <s v="East"/>
    <s v="OFF-PA-10004071"/>
    <x v="1"/>
    <s v="Paper"/>
    <s v="Eaton Premium Continuous-Feed Paper, 25% Cotton, Letter Size, White, 1000 Shts/Box"/>
    <n v="55.48"/>
    <n v="1"/>
    <n v="0"/>
    <n v="26.630399999999998"/>
  </r>
  <r>
    <n v="2049"/>
    <x v="999"/>
    <x v="655"/>
    <d v="2015-07-13T00:00:00"/>
    <s v="First Class"/>
    <s v="CK-12595"/>
    <s v="Clytie Kelty"/>
    <x v="0"/>
    <s v="United States"/>
    <s v="Philadelphia"/>
    <x v="9"/>
    <n v="19134"/>
    <s v="East"/>
    <s v="FUR-FU-10004848"/>
    <x v="0"/>
    <s v="Furnishings"/>
    <s v="Howard Miller 13-3/4&quot; Diameter Brushed Chrome Round Wall Clock"/>
    <n v="289.80000000000007"/>
    <n v="7"/>
    <n v="0.2"/>
    <n v="36.224999999999966"/>
  </r>
  <r>
    <n v="2050"/>
    <x v="999"/>
    <x v="655"/>
    <d v="2015-07-13T00:00:00"/>
    <s v="First Class"/>
    <s v="CK-12595"/>
    <s v="Clytie Kelty"/>
    <x v="0"/>
    <s v="United States"/>
    <s v="Philadelphia"/>
    <x v="9"/>
    <n v="19134"/>
    <s v="East"/>
    <s v="OFF-BI-10004022"/>
    <x v="1"/>
    <s v="Binders"/>
    <s v="Acco Suede Grain Vinyl Round Ring Binder"/>
    <n v="2.5020000000000002"/>
    <n v="3"/>
    <n v="0.7"/>
    <n v="-2.0015999999999998"/>
  </r>
  <r>
    <n v="2051"/>
    <x v="999"/>
    <x v="655"/>
    <d v="2015-07-13T00:00:00"/>
    <s v="First Class"/>
    <s v="CK-12595"/>
    <s v="Clytie Kelty"/>
    <x v="0"/>
    <s v="United States"/>
    <s v="Philadelphia"/>
    <x v="9"/>
    <n v="19134"/>
    <s v="East"/>
    <s v="OFF-BI-10003669"/>
    <x v="1"/>
    <s v="Binders"/>
    <s v="3M Organizer Strips"/>
    <n v="6.4800000000000013"/>
    <n v="4"/>
    <n v="0.7"/>
    <n v="-4.7519999999999989"/>
  </r>
  <r>
    <n v="2052"/>
    <x v="999"/>
    <x v="655"/>
    <d v="2015-07-13T00:00:00"/>
    <s v="First Class"/>
    <s v="CK-12595"/>
    <s v="Clytie Kelty"/>
    <x v="0"/>
    <s v="United States"/>
    <s v="Philadelphia"/>
    <x v="9"/>
    <n v="19134"/>
    <s v="East"/>
    <s v="FUR-CH-10003833"/>
    <x v="0"/>
    <s v="Chairs"/>
    <s v="Novimex Fabric Task Chair"/>
    <n v="341.48799999999994"/>
    <n v="8"/>
    <n v="0.3"/>
    <n v="-73.175999999999988"/>
  </r>
  <r>
    <n v="2053"/>
    <x v="999"/>
    <x v="655"/>
    <d v="2015-07-13T00:00:00"/>
    <s v="First Class"/>
    <s v="CK-12595"/>
    <s v="Clytie Kelty"/>
    <x v="0"/>
    <s v="United States"/>
    <s v="Philadelphia"/>
    <x v="9"/>
    <n v="19134"/>
    <s v="East"/>
    <s v="OFF-AR-10003732"/>
    <x v="1"/>
    <s v="Art"/>
    <s v="Newell 333"/>
    <n v="11.12"/>
    <n v="5"/>
    <n v="0.2"/>
    <n v="0.83399999999999963"/>
  </r>
  <r>
    <n v="2054"/>
    <x v="999"/>
    <x v="655"/>
    <d v="2015-07-13T00:00:00"/>
    <s v="First Class"/>
    <s v="CK-12595"/>
    <s v="Clytie Kelty"/>
    <x v="0"/>
    <s v="United States"/>
    <s v="Philadelphia"/>
    <x v="9"/>
    <n v="19134"/>
    <s v="East"/>
    <s v="FUR-FU-10003142"/>
    <x v="0"/>
    <s v="Furnishings"/>
    <s v="Master Big Foot Doorstop, Beige"/>
    <n v="25.344000000000001"/>
    <n v="6"/>
    <n v="0.2"/>
    <n v="3.4847999999999981"/>
  </r>
  <r>
    <n v="2055"/>
    <x v="1000"/>
    <x v="49"/>
    <d v="2016-12-07T00:00:00"/>
    <s v="Standard Class"/>
    <s v="RD-19480"/>
    <s v="Rick Duston"/>
    <x v="0"/>
    <s v="United States"/>
    <s v="Richmond"/>
    <x v="14"/>
    <n v="47374"/>
    <s v="Central"/>
    <s v="FUR-FU-10001196"/>
    <x v="0"/>
    <s v="Furnishings"/>
    <s v="DAX Cubicle Frames - 8x10"/>
    <n v="17.309999999999999"/>
    <n v="3"/>
    <n v="0"/>
    <n v="5.1929999999999996"/>
  </r>
  <r>
    <n v="2056"/>
    <x v="1001"/>
    <x v="66"/>
    <d v="2017-12-25T00:00:00"/>
    <s v="First Class"/>
    <s v="TP-21130"/>
    <s v="Theone Pippenger"/>
    <x v="0"/>
    <s v="United States"/>
    <s v="Detroit"/>
    <x v="12"/>
    <n v="48227"/>
    <s v="Central"/>
    <s v="TEC-AC-10001114"/>
    <x v="2"/>
    <s v="Accessories"/>
    <s v="Microsoft Wireless Mobile Mouse 4000"/>
    <n v="199.95000000000002"/>
    <n v="5"/>
    <n v="0"/>
    <n v="63.983999999999988"/>
  </r>
  <r>
    <n v="2057"/>
    <x v="1001"/>
    <x v="66"/>
    <d v="2017-12-25T00:00:00"/>
    <s v="First Class"/>
    <s v="TP-21130"/>
    <s v="Theone Pippenger"/>
    <x v="0"/>
    <s v="United States"/>
    <s v="Detroit"/>
    <x v="12"/>
    <n v="48227"/>
    <s v="Central"/>
    <s v="FUR-CH-10002335"/>
    <x v="0"/>
    <s v="Chairs"/>
    <s v="Hon GuestStacker Chair"/>
    <n v="1586.6899999999998"/>
    <n v="7"/>
    <n v="0"/>
    <n v="412.5394"/>
  </r>
  <r>
    <n v="2058"/>
    <x v="1001"/>
    <x v="66"/>
    <d v="2017-12-25T00:00:00"/>
    <s v="First Class"/>
    <s v="TP-21130"/>
    <s v="Theone Pippenger"/>
    <x v="0"/>
    <s v="United States"/>
    <s v="Detroit"/>
    <x v="12"/>
    <n v="48227"/>
    <s v="Central"/>
    <s v="TEC-AC-10000844"/>
    <x v="2"/>
    <s v="Accessories"/>
    <s v="Logitech Gaming G510s - Keyboard"/>
    <n v="84.99"/>
    <n v="1"/>
    <n v="0"/>
    <n v="30.596399999999996"/>
  </r>
  <r>
    <n v="2059"/>
    <x v="1001"/>
    <x v="66"/>
    <d v="2017-12-25T00:00:00"/>
    <s v="First Class"/>
    <s v="TP-21130"/>
    <s v="Theone Pippenger"/>
    <x v="0"/>
    <s v="United States"/>
    <s v="Detroit"/>
    <x v="12"/>
    <n v="48227"/>
    <s v="Central"/>
    <s v="FUR-TA-10004534"/>
    <x v="0"/>
    <s v="Tables"/>
    <s v="Bevis 44 x 96 Conference Tables"/>
    <n v="411.8"/>
    <n v="2"/>
    <n v="0"/>
    <n v="70.005999999999972"/>
  </r>
  <r>
    <n v="2060"/>
    <x v="1002"/>
    <x v="656"/>
    <d v="2014-11-04T00:00:00"/>
    <s v="Standard Class"/>
    <s v="GG-14650"/>
    <s v="Greg Guthrie"/>
    <x v="1"/>
    <s v="United States"/>
    <s v="Los Angeles"/>
    <x v="1"/>
    <n v="90049"/>
    <s v="West"/>
    <s v="OFF-FA-10002975"/>
    <x v="1"/>
    <s v="Fasteners"/>
    <s v="Staples"/>
    <n v="11.34"/>
    <n v="3"/>
    <n v="0"/>
    <n v="5.2164000000000001"/>
  </r>
  <r>
    <n v="2061"/>
    <x v="1002"/>
    <x v="656"/>
    <d v="2014-11-04T00:00:00"/>
    <s v="Standard Class"/>
    <s v="GG-14650"/>
    <s v="Greg Guthrie"/>
    <x v="1"/>
    <s v="United States"/>
    <s v="Los Angeles"/>
    <x v="1"/>
    <n v="90049"/>
    <s v="West"/>
    <s v="OFF-ST-10003996"/>
    <x v="1"/>
    <s v="Storage"/>
    <s v="Letter/Legal File Tote with Clear Snap-On Lid, Black Granite"/>
    <n v="80.3"/>
    <n v="5"/>
    <n v="0"/>
    <n v="20.877999999999997"/>
  </r>
  <r>
    <n v="2062"/>
    <x v="1002"/>
    <x v="656"/>
    <d v="2014-11-04T00:00:00"/>
    <s v="Standard Class"/>
    <s v="GG-14650"/>
    <s v="Greg Guthrie"/>
    <x v="1"/>
    <s v="United States"/>
    <s v="Los Angeles"/>
    <x v="1"/>
    <n v="90049"/>
    <s v="West"/>
    <s v="OFF-BI-10002571"/>
    <x v="1"/>
    <s v="Binders"/>
    <s v="Avery Framed View Binder, EZD Ring (Locking), Navy, 1 1/2&quot;"/>
    <n v="15.968000000000002"/>
    <n v="2"/>
    <n v="0.2"/>
    <n v="5.3891999999999989"/>
  </r>
  <r>
    <n v="2063"/>
    <x v="1002"/>
    <x v="656"/>
    <d v="2014-11-04T00:00:00"/>
    <s v="Standard Class"/>
    <s v="GG-14650"/>
    <s v="Greg Guthrie"/>
    <x v="1"/>
    <s v="United States"/>
    <s v="Los Angeles"/>
    <x v="1"/>
    <n v="90049"/>
    <s v="West"/>
    <s v="OFF-PA-10000477"/>
    <x v="1"/>
    <s v="Paper"/>
    <s v="Xerox 1952"/>
    <n v="64.740000000000009"/>
    <n v="13"/>
    <n v="0"/>
    <n v="30.427800000000005"/>
  </r>
  <r>
    <n v="2064"/>
    <x v="1002"/>
    <x v="656"/>
    <d v="2014-11-04T00:00:00"/>
    <s v="Standard Class"/>
    <s v="GG-14650"/>
    <s v="Greg Guthrie"/>
    <x v="1"/>
    <s v="United States"/>
    <s v="Los Angeles"/>
    <x v="1"/>
    <n v="90049"/>
    <s v="West"/>
    <s v="OFF-BI-10004209"/>
    <x v="1"/>
    <s v="Binders"/>
    <s v="Fellowes Twister Kit, Gray/Clear, 3/pkg"/>
    <n v="19.295999999999999"/>
    <n v="3"/>
    <n v="0.2"/>
    <n v="6.0299999999999994"/>
  </r>
  <r>
    <n v="2065"/>
    <x v="1002"/>
    <x v="656"/>
    <d v="2014-11-04T00:00:00"/>
    <s v="Standard Class"/>
    <s v="GG-14650"/>
    <s v="Greg Guthrie"/>
    <x v="1"/>
    <s v="United States"/>
    <s v="Los Angeles"/>
    <x v="1"/>
    <n v="90049"/>
    <s v="West"/>
    <s v="OFF-ST-10001963"/>
    <x v="1"/>
    <s v="Storage"/>
    <s v="Tennsco Regal Shelving Units"/>
    <n v="405.64"/>
    <n v="4"/>
    <n v="0"/>
    <n v="12.169199999999989"/>
  </r>
  <r>
    <n v="2066"/>
    <x v="1002"/>
    <x v="656"/>
    <d v="2014-11-04T00:00:00"/>
    <s v="Standard Class"/>
    <s v="GG-14650"/>
    <s v="Greg Guthrie"/>
    <x v="1"/>
    <s v="United States"/>
    <s v="Los Angeles"/>
    <x v="1"/>
    <n v="90049"/>
    <s v="West"/>
    <s v="FUR-CH-10003833"/>
    <x v="0"/>
    <s v="Chairs"/>
    <s v="Novimex Fabric Task Chair"/>
    <n v="146.352"/>
    <n v="3"/>
    <n v="0.2"/>
    <n v="-9.1470000000000056"/>
  </r>
  <r>
    <n v="2067"/>
    <x v="1002"/>
    <x v="656"/>
    <d v="2014-11-04T00:00:00"/>
    <s v="Standard Class"/>
    <s v="GG-14650"/>
    <s v="Greg Guthrie"/>
    <x v="1"/>
    <s v="United States"/>
    <s v="Los Angeles"/>
    <x v="1"/>
    <n v="90049"/>
    <s v="West"/>
    <s v="TEC-AC-10004568"/>
    <x v="2"/>
    <s v="Accessories"/>
    <s v="Maxell LTO Ultrium - 800 GB"/>
    <n v="251.91"/>
    <n v="9"/>
    <n v="0"/>
    <n v="47.862899999999982"/>
  </r>
  <r>
    <n v="2068"/>
    <x v="1002"/>
    <x v="656"/>
    <d v="2014-11-04T00:00:00"/>
    <s v="Standard Class"/>
    <s v="GG-14650"/>
    <s v="Greg Guthrie"/>
    <x v="1"/>
    <s v="United States"/>
    <s v="Los Angeles"/>
    <x v="1"/>
    <n v="90049"/>
    <s v="West"/>
    <s v="OFF-AR-10001419"/>
    <x v="1"/>
    <s v="Art"/>
    <s v="Newell 325"/>
    <n v="12.39"/>
    <n v="3"/>
    <n v="0"/>
    <n v="3.7169999999999996"/>
  </r>
  <r>
    <n v="2069"/>
    <x v="1003"/>
    <x v="657"/>
    <d v="2015-04-19T00:00:00"/>
    <s v="Standard Class"/>
    <s v="ZC-21910"/>
    <s v="Zuschuss Carroll"/>
    <x v="0"/>
    <s v="United States"/>
    <s v="Pomona"/>
    <x v="1"/>
    <n v="91767"/>
    <s v="West"/>
    <s v="TEC-AC-10002800"/>
    <x v="2"/>
    <s v="Accessories"/>
    <s v="Plantronics Audio 478 Stereo USB Headset"/>
    <n v="199.96"/>
    <n v="4"/>
    <n v="0"/>
    <n v="69.98599999999999"/>
  </r>
  <r>
    <n v="2070"/>
    <x v="1003"/>
    <x v="657"/>
    <d v="2015-04-19T00:00:00"/>
    <s v="Standard Class"/>
    <s v="ZC-21910"/>
    <s v="Zuschuss Carroll"/>
    <x v="0"/>
    <s v="United States"/>
    <s v="Pomona"/>
    <x v="1"/>
    <n v="91767"/>
    <s v="West"/>
    <s v="FUR-TA-10003954"/>
    <x v="0"/>
    <s v="Tables"/>
    <s v="Hon 94000 Series Round Tables"/>
    <n v="710.83200000000011"/>
    <n v="3"/>
    <n v="0.2"/>
    <n v="-97.739399999999989"/>
  </r>
  <r>
    <n v="2071"/>
    <x v="1004"/>
    <x v="658"/>
    <d v="2016-07-23T00:00:00"/>
    <s v="Second Class"/>
    <s v="CC-12610"/>
    <s v="Corey Catlett"/>
    <x v="1"/>
    <s v="United States"/>
    <s v="Philadelphia"/>
    <x v="9"/>
    <n v="19134"/>
    <s v="East"/>
    <s v="OFF-BI-10000301"/>
    <x v="1"/>
    <s v="Binders"/>
    <s v="GBC Instant Report Kit"/>
    <n v="1.9410000000000003"/>
    <n v="1"/>
    <n v="0.7"/>
    <n v="-1.294"/>
  </r>
  <r>
    <n v="2072"/>
    <x v="1005"/>
    <x v="225"/>
    <d v="2017-11-25T00:00:00"/>
    <s v="Standard Class"/>
    <s v="KA-16525"/>
    <s v="Kelly Andreada"/>
    <x v="0"/>
    <s v="United States"/>
    <s v="Ontario"/>
    <x v="1"/>
    <n v="91761"/>
    <s v="West"/>
    <s v="FUR-CH-10003956"/>
    <x v="0"/>
    <s v="Chairs"/>
    <s v="Novimex High-Tech Fabric Mesh Task Chair"/>
    <n v="283.92"/>
    <n v="5"/>
    <n v="0.2"/>
    <n v="-46.137000000000029"/>
  </r>
  <r>
    <n v="2073"/>
    <x v="1006"/>
    <x v="491"/>
    <d v="2016-12-02T00:00:00"/>
    <s v="Standard Class"/>
    <s v="TC-20980"/>
    <s v="Tamara Chand"/>
    <x v="1"/>
    <s v="United States"/>
    <s v="Seattle"/>
    <x v="4"/>
    <n v="98105"/>
    <s v="West"/>
    <s v="OFF-BI-10002954"/>
    <x v="1"/>
    <s v="Binders"/>
    <s v="Newell 3-Hole Punched Plastic Slotted Magazine Holders for Binders"/>
    <n v="7.3120000000000012"/>
    <n v="2"/>
    <n v="0.2"/>
    <n v="2.5591999999999997"/>
  </r>
  <r>
    <n v="2074"/>
    <x v="1007"/>
    <x v="659"/>
    <d v="2017-11-12T00:00:00"/>
    <s v="Second Class"/>
    <s v="DB-13270"/>
    <s v="Deborah Brumfield"/>
    <x v="2"/>
    <s v="United States"/>
    <s v="Brentwood"/>
    <x v="1"/>
    <n v="94513"/>
    <s v="West"/>
    <s v="TEC-AC-10003289"/>
    <x v="2"/>
    <s v="Accessories"/>
    <s v="Anker Ultra-Slim Mini Bluetooth 3.0 Wireless Keyboard"/>
    <n v="59.97"/>
    <n v="3"/>
    <n v="0"/>
    <n v="13.793099999999999"/>
  </r>
  <r>
    <n v="2075"/>
    <x v="1007"/>
    <x v="659"/>
    <d v="2017-11-12T00:00:00"/>
    <s v="Second Class"/>
    <s v="DB-13270"/>
    <s v="Deborah Brumfield"/>
    <x v="2"/>
    <s v="United States"/>
    <s v="Brentwood"/>
    <x v="1"/>
    <n v="94513"/>
    <s v="West"/>
    <s v="TEC-PH-10002468"/>
    <x v="2"/>
    <s v="Phones"/>
    <s v="Plantronics CS 50-USB - headset - Convertible, Monaural"/>
    <n v="761.5440000000001"/>
    <n v="7"/>
    <n v="0.2"/>
    <n v="66.635100000000023"/>
  </r>
  <r>
    <n v="2076"/>
    <x v="1008"/>
    <x v="588"/>
    <d v="2014-12-05T00:00:00"/>
    <s v="Standard Class"/>
    <s v="TR-21325"/>
    <s v="Toby Ritter"/>
    <x v="0"/>
    <s v="United States"/>
    <s v="San Francisco"/>
    <x v="1"/>
    <n v="94122"/>
    <s v="West"/>
    <s v="FUR-FU-10001861"/>
    <x v="0"/>
    <s v="Furnishings"/>
    <s v="Floodlight Indoor Halogen Bulbs, 1 Bulb per Pack, 60 Watts"/>
    <n v="58.199999999999996"/>
    <n v="3"/>
    <n v="0"/>
    <n v="28.517999999999994"/>
  </r>
  <r>
    <n v="2077"/>
    <x v="1009"/>
    <x v="510"/>
    <d v="2017-09-15T00:00:00"/>
    <s v="First Class"/>
    <s v="BF-11080"/>
    <s v="Bart Folk"/>
    <x v="0"/>
    <s v="United States"/>
    <s v="Baltimore"/>
    <x v="39"/>
    <n v="21215"/>
    <s v="East"/>
    <s v="OFF-PA-10004082"/>
    <x v="1"/>
    <s v="Paper"/>
    <s v="Adams Telephone Message Book w/Frequently-Called Numbers Space, 400 Messages per Book"/>
    <n v="39.900000000000006"/>
    <n v="5"/>
    <n v="0"/>
    <n v="19.950000000000003"/>
  </r>
  <r>
    <n v="2078"/>
    <x v="1009"/>
    <x v="510"/>
    <d v="2017-09-15T00:00:00"/>
    <s v="First Class"/>
    <s v="BF-11080"/>
    <s v="Bart Folk"/>
    <x v="0"/>
    <s v="United States"/>
    <s v="Baltimore"/>
    <x v="39"/>
    <n v="21215"/>
    <s v="East"/>
    <s v="OFF-AP-10000358"/>
    <x v="1"/>
    <s v="Appliances"/>
    <s v="Fellowes Basic Home/Office Series Surge Protectors"/>
    <n v="90.86"/>
    <n v="7"/>
    <n v="0"/>
    <n v="26.349399999999992"/>
  </r>
  <r>
    <n v="2079"/>
    <x v="1009"/>
    <x v="510"/>
    <d v="2017-09-15T00:00:00"/>
    <s v="First Class"/>
    <s v="BF-11080"/>
    <s v="Bart Folk"/>
    <x v="0"/>
    <s v="United States"/>
    <s v="Baltimore"/>
    <x v="39"/>
    <n v="21215"/>
    <s v="East"/>
    <s v="OFF-PA-10004243"/>
    <x v="1"/>
    <s v="Paper"/>
    <s v="Xerox 1939"/>
    <n v="94.85"/>
    <n v="5"/>
    <n v="0"/>
    <n v="45.527999999999992"/>
  </r>
  <r>
    <n v="2080"/>
    <x v="1010"/>
    <x v="100"/>
    <d v="2015-12-29T00:00:00"/>
    <s v="Standard Class"/>
    <s v="MS-17365"/>
    <s v="Maribeth Schnelling"/>
    <x v="0"/>
    <s v="United States"/>
    <s v="Phoenix"/>
    <x v="16"/>
    <n v="85023"/>
    <s v="West"/>
    <s v="OFF-PA-10001295"/>
    <x v="1"/>
    <s v="Paper"/>
    <s v="Computer Printout Paper with Letter-Trim Perforations"/>
    <n v="106.232"/>
    <n v="7"/>
    <n v="0.2"/>
    <n v="37.181199999999997"/>
  </r>
  <r>
    <n v="2081"/>
    <x v="1010"/>
    <x v="100"/>
    <d v="2015-12-29T00:00:00"/>
    <s v="Standard Class"/>
    <s v="MS-17365"/>
    <s v="Maribeth Schnelling"/>
    <x v="0"/>
    <s v="United States"/>
    <s v="Phoenix"/>
    <x v="16"/>
    <n v="85023"/>
    <s v="West"/>
    <s v="TEC-PH-10002170"/>
    <x v="2"/>
    <s v="Phones"/>
    <s v="ClearSounds CSC500 Amplified Spirit Phone Corded phone"/>
    <n v="111.98399999999999"/>
    <n v="2"/>
    <n v="0.2"/>
    <n v="11.198400000000003"/>
  </r>
  <r>
    <n v="2082"/>
    <x v="1010"/>
    <x v="100"/>
    <d v="2015-12-29T00:00:00"/>
    <s v="Standard Class"/>
    <s v="MS-17365"/>
    <s v="Maribeth Schnelling"/>
    <x v="0"/>
    <s v="United States"/>
    <s v="Phoenix"/>
    <x v="16"/>
    <n v="85023"/>
    <s v="West"/>
    <s v="FUR-FU-10002885"/>
    <x v="0"/>
    <s v="Furnishings"/>
    <s v="Magna Visual Magnetic Picture Hangers"/>
    <n v="7.7120000000000006"/>
    <n v="2"/>
    <n v="0.2"/>
    <n v="1.7352000000000005"/>
  </r>
  <r>
    <n v="2083"/>
    <x v="1011"/>
    <x v="660"/>
    <d v="2017-03-01T00:00:00"/>
    <s v="Standard Class"/>
    <s v="CK-12595"/>
    <s v="Clytie Kelty"/>
    <x v="0"/>
    <s v="United States"/>
    <s v="Los Angeles"/>
    <x v="1"/>
    <n v="90008"/>
    <s v="West"/>
    <s v="OFF-PA-10002870"/>
    <x v="1"/>
    <s v="Paper"/>
    <s v="Ampad Phone Message Book, Recycled, 400 Message Capacity, 5 ¾” x 11”"/>
    <n v="37.44"/>
    <n v="6"/>
    <n v="0"/>
    <n v="16.847999999999999"/>
  </r>
  <r>
    <n v="2084"/>
    <x v="1012"/>
    <x v="533"/>
    <d v="2014-11-29T00:00:00"/>
    <s v="Standard Class"/>
    <s v="ED-13885"/>
    <s v="Emily Ducich"/>
    <x v="2"/>
    <s v="United States"/>
    <s v="Houston"/>
    <x v="5"/>
    <n v="77036"/>
    <s v="Central"/>
    <s v="OFF-LA-10003923"/>
    <x v="1"/>
    <s v="Labels"/>
    <s v="Alphabetical Labels for Top Tab Filing"/>
    <n v="23.680000000000003"/>
    <n v="2"/>
    <n v="0.2"/>
    <n v="8.879999999999999"/>
  </r>
  <r>
    <n v="2085"/>
    <x v="1013"/>
    <x v="661"/>
    <d v="2016-06-28T00:00:00"/>
    <s v="Standard Class"/>
    <s v="IM-15070"/>
    <s v="Irene Maddox"/>
    <x v="0"/>
    <s v="United States"/>
    <s v="New York City"/>
    <x v="15"/>
    <n v="10009"/>
    <s v="East"/>
    <s v="OFF-LA-10003510"/>
    <x v="1"/>
    <s v="Labels"/>
    <s v="Avery 4027 File Folder Labels for Dot Matrix Printers, 5000 Labels per Box, White"/>
    <n v="122.12"/>
    <n v="4"/>
    <n v="0"/>
    <n v="56.175200000000004"/>
  </r>
  <r>
    <n v="2086"/>
    <x v="1013"/>
    <x v="661"/>
    <d v="2016-06-28T00:00:00"/>
    <s v="Standard Class"/>
    <s v="IM-15070"/>
    <s v="Irene Maddox"/>
    <x v="0"/>
    <s v="United States"/>
    <s v="New York City"/>
    <x v="15"/>
    <n v="10009"/>
    <s v="East"/>
    <s v="OFF-LA-10000248"/>
    <x v="1"/>
    <s v="Labels"/>
    <s v="Avery 52"/>
    <n v="18.45"/>
    <n v="5"/>
    <n v="0"/>
    <n v="8.6715"/>
  </r>
  <r>
    <n v="2087"/>
    <x v="1013"/>
    <x v="661"/>
    <d v="2016-06-28T00:00:00"/>
    <s v="Standard Class"/>
    <s v="IM-15070"/>
    <s v="Irene Maddox"/>
    <x v="0"/>
    <s v="United States"/>
    <s v="New York City"/>
    <x v="15"/>
    <n v="10009"/>
    <s v="East"/>
    <s v="OFF-ST-10000060"/>
    <x v="1"/>
    <s v="Storage"/>
    <s v="Fellowes Bankers Box Staxonsteel Drawer File/Stacking System"/>
    <n v="324.90000000000003"/>
    <n v="5"/>
    <n v="0"/>
    <n v="38.988000000000014"/>
  </r>
  <r>
    <n v="2088"/>
    <x v="1013"/>
    <x v="661"/>
    <d v="2016-06-28T00:00:00"/>
    <s v="Standard Class"/>
    <s v="IM-15070"/>
    <s v="Irene Maddox"/>
    <x v="0"/>
    <s v="United States"/>
    <s v="New York City"/>
    <x v="15"/>
    <n v="10009"/>
    <s v="East"/>
    <s v="OFF-PA-10003129"/>
    <x v="1"/>
    <s v="Paper"/>
    <s v="Tops White Computer Printout Paper"/>
    <n v="146.72999999999999"/>
    <n v="3"/>
    <n v="0"/>
    <n v="68.963099999999997"/>
  </r>
  <r>
    <n v="2089"/>
    <x v="1013"/>
    <x v="661"/>
    <d v="2016-06-28T00:00:00"/>
    <s v="Standard Class"/>
    <s v="IM-15070"/>
    <s v="Irene Maddox"/>
    <x v="0"/>
    <s v="United States"/>
    <s v="New York City"/>
    <x v="15"/>
    <n v="10009"/>
    <s v="East"/>
    <s v="OFF-FA-10004076"/>
    <x v="1"/>
    <s v="Fasteners"/>
    <s v="Translucent Push Pins by OIC"/>
    <n v="3.96"/>
    <n v="2"/>
    <n v="0"/>
    <n v="1.4651999999999998"/>
  </r>
  <r>
    <n v="2090"/>
    <x v="1014"/>
    <x v="662"/>
    <d v="2015-10-30T00:00:00"/>
    <s v="Standard Class"/>
    <s v="MY-17380"/>
    <s v="Maribeth Yedwab"/>
    <x v="1"/>
    <s v="United States"/>
    <s v="Rancho Cucamonga"/>
    <x v="1"/>
    <n v="91730"/>
    <s v="West"/>
    <s v="OFF-LA-10004008"/>
    <x v="1"/>
    <s v="Labels"/>
    <s v="Avery 507"/>
    <n v="5.76"/>
    <n v="2"/>
    <n v="0"/>
    <n v="2.6495999999999995"/>
  </r>
  <r>
    <n v="2091"/>
    <x v="1015"/>
    <x v="663"/>
    <d v="2017-07-19T00:00:00"/>
    <s v="Standard Class"/>
    <s v="MM-17260"/>
    <s v="Magdelene Morse"/>
    <x v="0"/>
    <s v="United States"/>
    <s v="Wilmington"/>
    <x v="13"/>
    <n v="19805"/>
    <s v="East"/>
    <s v="OFF-BI-10004094"/>
    <x v="1"/>
    <s v="Binders"/>
    <s v="GBC Standard Plastic Binding Systems Combs"/>
    <n v="26.549999999999997"/>
    <n v="3"/>
    <n v="0"/>
    <n v="13.009499999999999"/>
  </r>
  <r>
    <n v="2092"/>
    <x v="1015"/>
    <x v="663"/>
    <d v="2017-07-19T00:00:00"/>
    <s v="Standard Class"/>
    <s v="MM-17260"/>
    <s v="Magdelene Morse"/>
    <x v="0"/>
    <s v="United States"/>
    <s v="Wilmington"/>
    <x v="13"/>
    <n v="19805"/>
    <s v="East"/>
    <s v="FUR-TA-10004607"/>
    <x v="0"/>
    <s v="Tables"/>
    <s v="Hon 2111 Invitation Series Straight Table"/>
    <n v="310.44300000000004"/>
    <n v="3"/>
    <n v="0.3"/>
    <n v="-48.783900000000031"/>
  </r>
  <r>
    <n v="2093"/>
    <x v="1016"/>
    <x v="664"/>
    <d v="2014-11-21T00:00:00"/>
    <s v="Standard Class"/>
    <s v="MP-17470"/>
    <s v="Mark Packer"/>
    <x v="2"/>
    <s v="United States"/>
    <s v="Moorhead"/>
    <x v="11"/>
    <n v="56560"/>
    <s v="Central"/>
    <s v="FUR-CH-10004289"/>
    <x v="0"/>
    <s v="Chairs"/>
    <s v="Global Super Steno Chair"/>
    <n v="479.90000000000003"/>
    <n v="5"/>
    <n v="0"/>
    <n v="81.58299999999997"/>
  </r>
  <r>
    <n v="2094"/>
    <x v="1017"/>
    <x v="657"/>
    <d v="2015-04-15T00:00:00"/>
    <s v="Second Class"/>
    <s v="AW-10840"/>
    <s v="Anthony Witt"/>
    <x v="0"/>
    <s v="United States"/>
    <s v="Farmington"/>
    <x v="27"/>
    <n v="87401"/>
    <s v="West"/>
    <s v="OFF-SU-10004498"/>
    <x v="1"/>
    <s v="Supplies"/>
    <s v="Martin-Yale Premier Letter Opener"/>
    <n v="12.88"/>
    <n v="1"/>
    <n v="0"/>
    <n v="0.38640000000000008"/>
  </r>
  <r>
    <n v="2095"/>
    <x v="1018"/>
    <x v="665"/>
    <d v="2015-11-29T00:00:00"/>
    <s v="Standard Class"/>
    <s v="SF-20065"/>
    <s v="Sandra Flanagan"/>
    <x v="0"/>
    <s v="United States"/>
    <s v="Wilmington"/>
    <x v="3"/>
    <n v="28403"/>
    <s v="South"/>
    <s v="OFF-AR-10001177"/>
    <x v="1"/>
    <s v="Art"/>
    <s v="Newell 349"/>
    <n v="13.120000000000001"/>
    <n v="5"/>
    <n v="0.2"/>
    <n v="1.4759999999999982"/>
  </r>
  <r>
    <n v="2096"/>
    <x v="1019"/>
    <x v="666"/>
    <d v="2016-05-20T00:00:00"/>
    <s v="Standard Class"/>
    <s v="SN-20710"/>
    <s v="Steve Nguyen"/>
    <x v="2"/>
    <s v="United States"/>
    <s v="Jackson"/>
    <x v="35"/>
    <n v="39212"/>
    <s v="South"/>
    <s v="OFF-BI-10001718"/>
    <x v="1"/>
    <s v="Binders"/>
    <s v="GBC DocuBind P50 Personal Binding Machine"/>
    <n v="511.84"/>
    <n v="8"/>
    <n v="0"/>
    <n v="240.56479999999999"/>
  </r>
  <r>
    <n v="2097"/>
    <x v="1019"/>
    <x v="666"/>
    <d v="2016-05-20T00:00:00"/>
    <s v="Standard Class"/>
    <s v="SN-20710"/>
    <s v="Steve Nguyen"/>
    <x v="2"/>
    <s v="United States"/>
    <s v="Jackson"/>
    <x v="35"/>
    <n v="39212"/>
    <s v="South"/>
    <s v="OFF-AR-10004602"/>
    <x v="1"/>
    <s v="Art"/>
    <s v="Boston KS Multi-Size Manual Pencil Sharpener"/>
    <n v="91.96"/>
    <n v="4"/>
    <n v="0"/>
    <n v="25.748800000000003"/>
  </r>
  <r>
    <n v="2098"/>
    <x v="1019"/>
    <x v="666"/>
    <d v="2016-05-20T00:00:00"/>
    <s v="Standard Class"/>
    <s v="SN-20710"/>
    <s v="Steve Nguyen"/>
    <x v="2"/>
    <s v="United States"/>
    <s v="Jackson"/>
    <x v="35"/>
    <n v="39212"/>
    <s v="South"/>
    <s v="OFF-AR-10003856"/>
    <x v="1"/>
    <s v="Art"/>
    <s v="Newell 344"/>
    <n v="8.34"/>
    <n v="3"/>
    <n v="0"/>
    <n v="2.1683999999999997"/>
  </r>
  <r>
    <n v="2099"/>
    <x v="1020"/>
    <x v="210"/>
    <d v="2017-09-12T00:00:00"/>
    <s v="Standard Class"/>
    <s v="RD-19900"/>
    <s v="Ruben Dartt"/>
    <x v="0"/>
    <s v="United States"/>
    <s v="Portland"/>
    <x v="21"/>
    <n v="97206"/>
    <s v="West"/>
    <s v="OFF-ST-10000649"/>
    <x v="1"/>
    <s v="Storage"/>
    <s v="Hanging Personal Folder File"/>
    <n v="37.68"/>
    <n v="3"/>
    <n v="0.2"/>
    <n v="2.3550000000000022"/>
  </r>
  <r>
    <n v="2100"/>
    <x v="1020"/>
    <x v="210"/>
    <d v="2017-09-12T00:00:00"/>
    <s v="Standard Class"/>
    <s v="RD-19900"/>
    <s v="Ruben Dartt"/>
    <x v="0"/>
    <s v="United States"/>
    <s v="Portland"/>
    <x v="21"/>
    <n v="97206"/>
    <s v="West"/>
    <s v="TEC-AC-10002926"/>
    <x v="2"/>
    <s v="Accessories"/>
    <s v="Logitech Wireless Marathon Mouse M705"/>
    <n v="279.94400000000002"/>
    <n v="7"/>
    <n v="0.2"/>
    <n v="80.48390000000002"/>
  </r>
  <r>
    <n v="2101"/>
    <x v="1021"/>
    <x v="418"/>
    <d v="2014-03-17T00:00:00"/>
    <s v="Standard Class"/>
    <s v="KT-16480"/>
    <s v="Kean Thornton"/>
    <x v="0"/>
    <s v="United States"/>
    <s v="Denver"/>
    <x v="22"/>
    <n v="80219"/>
    <s v="West"/>
    <s v="OFF-ST-10000078"/>
    <x v="1"/>
    <s v="Storage"/>
    <s v="Tennsco 6- and 18-Compartment Lockers"/>
    <n v="636.40800000000013"/>
    <n v="3"/>
    <n v="0.2"/>
    <n v="-15.910200000000088"/>
  </r>
  <r>
    <n v="2102"/>
    <x v="1021"/>
    <x v="418"/>
    <d v="2014-03-17T00:00:00"/>
    <s v="Standard Class"/>
    <s v="KT-16480"/>
    <s v="Kean Thornton"/>
    <x v="0"/>
    <s v="United States"/>
    <s v="Denver"/>
    <x v="22"/>
    <n v="80219"/>
    <s v="West"/>
    <s v="OFF-AR-10001044"/>
    <x v="1"/>
    <s v="Art"/>
    <s v="BOSTON Ranger #55 Pencil Sharpener, Black"/>
    <n v="83.168000000000006"/>
    <n v="4"/>
    <n v="0.2"/>
    <n v="9.3563999999999936"/>
  </r>
  <r>
    <n v="2103"/>
    <x v="1022"/>
    <x v="667"/>
    <d v="2014-07-18T00:00:00"/>
    <s v="Same Day"/>
    <s v="AH-10120"/>
    <s v="Adrian Hane"/>
    <x v="2"/>
    <s v="United States"/>
    <s v="Tucson"/>
    <x v="16"/>
    <n v="85705"/>
    <s v="West"/>
    <s v="FUR-CH-10002372"/>
    <x v="0"/>
    <s v="Chairs"/>
    <s v="Office Star - Ergonomically Designed Knee Chair"/>
    <n v="259.13600000000002"/>
    <n v="4"/>
    <n v="0.2"/>
    <n v="-25.913599999999988"/>
  </r>
  <r>
    <n v="2104"/>
    <x v="1023"/>
    <x v="668"/>
    <d v="2017-03-28T00:00:00"/>
    <s v="Second Class"/>
    <s v="BM-11650"/>
    <s v="Brian Moss"/>
    <x v="1"/>
    <s v="United States"/>
    <s v="New York City"/>
    <x v="15"/>
    <n v="10009"/>
    <s v="East"/>
    <s v="OFF-PA-10000357"/>
    <x v="1"/>
    <s v="Paper"/>
    <s v="Xerox 1888"/>
    <n v="221.92"/>
    <n v="4"/>
    <n v="0"/>
    <n v="106.52159999999999"/>
  </r>
  <r>
    <n v="2105"/>
    <x v="1023"/>
    <x v="668"/>
    <d v="2017-03-28T00:00:00"/>
    <s v="Second Class"/>
    <s v="BM-11650"/>
    <s v="Brian Moss"/>
    <x v="1"/>
    <s v="United States"/>
    <s v="New York City"/>
    <x v="15"/>
    <n v="10009"/>
    <s v="East"/>
    <s v="TEC-AC-10001266"/>
    <x v="2"/>
    <s v="Accessories"/>
    <s v="Memorex Micro Travel Drive 8 GB"/>
    <n v="26"/>
    <n v="2"/>
    <n v="0"/>
    <n v="11.7"/>
  </r>
  <r>
    <n v="2106"/>
    <x v="1024"/>
    <x v="587"/>
    <d v="2014-10-05T00:00:00"/>
    <s v="Standard Class"/>
    <s v="BW-11200"/>
    <s v="Ben Wallace"/>
    <x v="0"/>
    <s v="United States"/>
    <s v="Boynton Beach"/>
    <x v="2"/>
    <n v="33437"/>
    <s v="South"/>
    <s v="OFF-PA-10004888"/>
    <x v="1"/>
    <s v="Paper"/>
    <s v="Xerox 217"/>
    <n v="15.552000000000003"/>
    <n v="3"/>
    <n v="0.2"/>
    <n v="5.4432"/>
  </r>
  <r>
    <n v="2107"/>
    <x v="1025"/>
    <x v="467"/>
    <d v="2014-09-26T00:00:00"/>
    <s v="Same Day"/>
    <s v="HG-14965"/>
    <s v="Henry Goldwyn"/>
    <x v="1"/>
    <s v="United States"/>
    <s v="Mesquite"/>
    <x v="5"/>
    <n v="75150"/>
    <s v="Central"/>
    <s v="OFF-BI-10003460"/>
    <x v="1"/>
    <s v="Binders"/>
    <s v="Acco 3-Hole Punch"/>
    <n v="0.87599999999999978"/>
    <n v="1"/>
    <n v="0.8"/>
    <n v="-1.4016000000000002"/>
  </r>
  <r>
    <n v="2108"/>
    <x v="1026"/>
    <x v="89"/>
    <d v="2015-10-31T00:00:00"/>
    <s v="Same Day"/>
    <s v="SG-20080"/>
    <s v="Sandra Glassco"/>
    <x v="0"/>
    <s v="United States"/>
    <s v="Redlands"/>
    <x v="1"/>
    <n v="92374"/>
    <s v="West"/>
    <s v="OFF-PA-10000157"/>
    <x v="1"/>
    <s v="Paper"/>
    <s v="Xerox 191"/>
    <n v="19.98"/>
    <n v="1"/>
    <n v="0"/>
    <n v="9.3905999999999992"/>
  </r>
  <r>
    <n v="2109"/>
    <x v="1026"/>
    <x v="89"/>
    <d v="2015-10-31T00:00:00"/>
    <s v="Same Day"/>
    <s v="SG-20080"/>
    <s v="Sandra Glassco"/>
    <x v="0"/>
    <s v="United States"/>
    <s v="Redlands"/>
    <x v="1"/>
    <n v="92374"/>
    <s v="West"/>
    <s v="OFF-BI-10004519"/>
    <x v="1"/>
    <s v="Binders"/>
    <s v="GBC DocuBind P100 Manual Binding Machine"/>
    <n v="398.35199999999998"/>
    <n v="3"/>
    <n v="0.2"/>
    <n v="124.48499999999999"/>
  </r>
  <r>
    <n v="2110"/>
    <x v="1026"/>
    <x v="89"/>
    <d v="2015-10-31T00:00:00"/>
    <s v="Same Day"/>
    <s v="SG-20080"/>
    <s v="Sandra Glassco"/>
    <x v="0"/>
    <s v="United States"/>
    <s v="Redlands"/>
    <x v="1"/>
    <n v="92374"/>
    <s v="West"/>
    <s v="OFF-AR-10004272"/>
    <x v="1"/>
    <s v="Art"/>
    <s v="Newell 308"/>
    <n v="5.04"/>
    <n v="3"/>
    <n v="0"/>
    <n v="1.2599999999999998"/>
  </r>
  <r>
    <n v="2111"/>
    <x v="1026"/>
    <x v="89"/>
    <d v="2015-10-31T00:00:00"/>
    <s v="Same Day"/>
    <s v="SG-20080"/>
    <s v="Sandra Glassco"/>
    <x v="0"/>
    <s v="United States"/>
    <s v="Redlands"/>
    <x v="1"/>
    <n v="92374"/>
    <s v="West"/>
    <s v="OFF-FA-10000585"/>
    <x v="1"/>
    <s v="Fasteners"/>
    <s v="OIC Bulk Pack Metal Binder Clips"/>
    <n v="17.450000000000003"/>
    <n v="5"/>
    <n v="0"/>
    <n v="8.0269999999999992"/>
  </r>
  <r>
    <n v="2112"/>
    <x v="1026"/>
    <x v="89"/>
    <d v="2015-10-31T00:00:00"/>
    <s v="Same Day"/>
    <s v="SG-20080"/>
    <s v="Sandra Glassco"/>
    <x v="0"/>
    <s v="United States"/>
    <s v="Redlands"/>
    <x v="1"/>
    <n v="92374"/>
    <s v="West"/>
    <s v="FUR-CH-10004218"/>
    <x v="0"/>
    <s v="Chairs"/>
    <s v="Global Fabric Manager's Chair, Dark Gray"/>
    <n v="323.13600000000002"/>
    <n v="4"/>
    <n v="0.2"/>
    <n v="20.196000000000012"/>
  </r>
  <r>
    <n v="2113"/>
    <x v="1026"/>
    <x v="89"/>
    <d v="2015-10-31T00:00:00"/>
    <s v="Same Day"/>
    <s v="SG-20080"/>
    <s v="Sandra Glassco"/>
    <x v="0"/>
    <s v="United States"/>
    <s v="Redlands"/>
    <x v="1"/>
    <n v="92374"/>
    <s v="West"/>
    <s v="OFF-SU-10004231"/>
    <x v="1"/>
    <s v="Supplies"/>
    <s v="Acme Tagit Stainless Steel Antibacterial Scissors"/>
    <n v="29.700000000000003"/>
    <n v="3"/>
    <n v="0"/>
    <n v="8.0190000000000001"/>
  </r>
  <r>
    <n v="2114"/>
    <x v="1026"/>
    <x v="89"/>
    <d v="2015-10-31T00:00:00"/>
    <s v="Same Day"/>
    <s v="SG-20080"/>
    <s v="Sandra Glassco"/>
    <x v="0"/>
    <s v="United States"/>
    <s v="Redlands"/>
    <x v="1"/>
    <n v="92374"/>
    <s v="West"/>
    <s v="TEC-PH-10001578"/>
    <x v="2"/>
    <s v="Phones"/>
    <s v="Polycom SoundStation2 EX Conference phone"/>
    <n v="1295.8400000000001"/>
    <n v="4"/>
    <n v="0.2"/>
    <n v="145.78199999999993"/>
  </r>
  <r>
    <n v="2115"/>
    <x v="1026"/>
    <x v="89"/>
    <d v="2015-10-31T00:00:00"/>
    <s v="Same Day"/>
    <s v="SG-20080"/>
    <s v="Sandra Glassco"/>
    <x v="0"/>
    <s v="United States"/>
    <s v="Redlands"/>
    <x v="1"/>
    <n v="92374"/>
    <s v="West"/>
    <s v="OFF-ST-10003638"/>
    <x v="1"/>
    <s v="Storage"/>
    <s v="Mobile Personal File Cube"/>
    <n v="46.84"/>
    <n v="2"/>
    <n v="0"/>
    <n v="12.646799999999999"/>
  </r>
  <r>
    <n v="2116"/>
    <x v="1026"/>
    <x v="89"/>
    <d v="2015-10-31T00:00:00"/>
    <s v="Same Day"/>
    <s v="SG-20080"/>
    <s v="Sandra Glassco"/>
    <x v="0"/>
    <s v="United States"/>
    <s v="Redlands"/>
    <x v="1"/>
    <n v="92374"/>
    <s v="West"/>
    <s v="FUR-BO-10002213"/>
    <x v="0"/>
    <s v="Bookcases"/>
    <s v="DMI Eclipse Executive Suite Bookcases"/>
    <n v="425.83300000000003"/>
    <n v="1"/>
    <n v="0.15"/>
    <n v="20.03919999999998"/>
  </r>
  <r>
    <n v="2117"/>
    <x v="1027"/>
    <x v="88"/>
    <d v="2015-10-17T00:00:00"/>
    <s v="Second Class"/>
    <s v="RK-19300"/>
    <s v="Ralph Kennedy"/>
    <x v="0"/>
    <s v="United States"/>
    <s v="Rochester"/>
    <x v="15"/>
    <n v="14609"/>
    <s v="East"/>
    <s v="FUR-TA-10001307"/>
    <x v="0"/>
    <s v="Tables"/>
    <s v="SAFCO PlanMaster Heigh-Adjustable Drafting Table Base, 43w x 30d x 30-37h, Black"/>
    <n v="209.67"/>
    <n v="1"/>
    <n v="0.4"/>
    <n v="-13.978000000000009"/>
  </r>
  <r>
    <n v="2118"/>
    <x v="1028"/>
    <x v="251"/>
    <d v="2016-09-23T00:00:00"/>
    <s v="Standard Class"/>
    <s v="SW-20245"/>
    <s v="Scot Wooten"/>
    <x v="0"/>
    <s v="United States"/>
    <s v="Stockton"/>
    <x v="1"/>
    <n v="95207"/>
    <s v="West"/>
    <s v="OFF-PA-10002222"/>
    <x v="1"/>
    <s v="Paper"/>
    <s v="Xerox Color Copier Paper, 11&quot; x 17&quot;, Ream"/>
    <n v="159.88"/>
    <n v="7"/>
    <n v="0"/>
    <n v="73.544799999999995"/>
  </r>
  <r>
    <n v="2119"/>
    <x v="1029"/>
    <x v="669"/>
    <d v="2017-04-15T00:00:00"/>
    <s v="First Class"/>
    <s v="RW-19630"/>
    <s v="Rob Williams"/>
    <x v="1"/>
    <s v="United States"/>
    <s v="Seattle"/>
    <x v="4"/>
    <n v="98105"/>
    <s v="West"/>
    <s v="OFF-PA-10002479"/>
    <x v="1"/>
    <s v="Paper"/>
    <s v="Xerox 4200 Series MultiUse Premium Copy Paper (20Lb. and 84 Bright)"/>
    <n v="5.28"/>
    <n v="1"/>
    <n v="0"/>
    <n v="2.3759999999999999"/>
  </r>
  <r>
    <n v="2120"/>
    <x v="1029"/>
    <x v="669"/>
    <d v="2017-04-15T00:00:00"/>
    <s v="First Class"/>
    <s v="RW-19630"/>
    <s v="Rob Williams"/>
    <x v="1"/>
    <s v="United States"/>
    <s v="Seattle"/>
    <x v="4"/>
    <n v="98105"/>
    <s v="West"/>
    <s v="OFF-BI-10003091"/>
    <x v="1"/>
    <s v="Binders"/>
    <s v="GBC DocuBind TL200 Manual Binding Machine"/>
    <n v="895.92"/>
    <n v="5"/>
    <n v="0.2"/>
    <n v="302.37299999999993"/>
  </r>
  <r>
    <n v="2121"/>
    <x v="1030"/>
    <x v="363"/>
    <d v="2017-01-13T00:00:00"/>
    <s v="Standard Class"/>
    <s v="TS-21085"/>
    <s v="Thais Sissman"/>
    <x v="0"/>
    <s v="United States"/>
    <s v="Ormond Beach"/>
    <x v="2"/>
    <n v="32174"/>
    <s v="South"/>
    <s v="OFF-BI-10000145"/>
    <x v="1"/>
    <s v="Binders"/>
    <s v="Zipper Ring Binder Pockets"/>
    <n v="2.8080000000000007"/>
    <n v="3"/>
    <n v="0.7"/>
    <n v="-1.9656000000000002"/>
  </r>
  <r>
    <n v="2122"/>
    <x v="1031"/>
    <x v="45"/>
    <d v="2017-11-11T00:00:00"/>
    <s v="First Class"/>
    <s v="JB-15400"/>
    <s v="Jennifer Braxton"/>
    <x v="1"/>
    <s v="United States"/>
    <s v="Sunnyvale"/>
    <x v="1"/>
    <n v="94086"/>
    <s v="West"/>
    <s v="FUR-CH-10003061"/>
    <x v="0"/>
    <s v="Chairs"/>
    <s v="Global Leather Task Chair, Black"/>
    <n v="215.976"/>
    <n v="3"/>
    <n v="0.2"/>
    <n v="-2.6997000000000355"/>
  </r>
  <r>
    <n v="2123"/>
    <x v="1032"/>
    <x v="585"/>
    <d v="2017-09-24T00:00:00"/>
    <s v="Second Class"/>
    <s v="EH-14005"/>
    <s v="Erica Hernandez"/>
    <x v="2"/>
    <s v="United States"/>
    <s v="Lansing"/>
    <x v="12"/>
    <n v="48911"/>
    <s v="Central"/>
    <s v="FUR-BO-10001972"/>
    <x v="0"/>
    <s v="Bookcases"/>
    <s v="O'Sullivan 4-Shelf Bookcase in Odessa Pine"/>
    <n v="241.96"/>
    <n v="2"/>
    <n v="0"/>
    <n v="41.133199999999988"/>
  </r>
  <r>
    <n v="2124"/>
    <x v="1032"/>
    <x v="585"/>
    <d v="2017-09-24T00:00:00"/>
    <s v="Second Class"/>
    <s v="EH-14005"/>
    <s v="Erica Hernandez"/>
    <x v="2"/>
    <s v="United States"/>
    <s v="Lansing"/>
    <x v="12"/>
    <n v="48911"/>
    <s v="Central"/>
    <s v="OFF-LA-10000134"/>
    <x v="1"/>
    <s v="Labels"/>
    <s v="Avery 511"/>
    <n v="27.72"/>
    <n v="9"/>
    <n v="0"/>
    <n v="13.3056"/>
  </r>
  <r>
    <n v="2125"/>
    <x v="1033"/>
    <x v="96"/>
    <d v="2017-12-05T00:00:00"/>
    <s v="Standard Class"/>
    <s v="EH-14005"/>
    <s v="Erica Hernandez"/>
    <x v="2"/>
    <s v="United States"/>
    <s v="Philadelphia"/>
    <x v="9"/>
    <n v="19143"/>
    <s v="East"/>
    <s v="OFF-EN-10003040"/>
    <x v="1"/>
    <s v="Envelopes"/>
    <s v="Quality Park Security Envelopes"/>
    <n v="104.68000000000002"/>
    <n v="5"/>
    <n v="0.2"/>
    <n v="35.329499999999996"/>
  </r>
  <r>
    <n v="2126"/>
    <x v="1033"/>
    <x v="96"/>
    <d v="2017-12-05T00:00:00"/>
    <s v="Standard Class"/>
    <s v="EH-14005"/>
    <s v="Erica Hernandez"/>
    <x v="2"/>
    <s v="United States"/>
    <s v="Philadelphia"/>
    <x v="9"/>
    <n v="19143"/>
    <s v="East"/>
    <s v="TEC-PH-10000923"/>
    <x v="2"/>
    <s v="Phones"/>
    <s v="Belkin SportFit Armband For iPhone 5s/5c, Fuchsia"/>
    <n v="62.957999999999998"/>
    <n v="7"/>
    <n v="0.4"/>
    <n v="9.4436999999999998"/>
  </r>
  <r>
    <n v="2127"/>
    <x v="1034"/>
    <x v="670"/>
    <d v="2014-06-28T00:00:00"/>
    <s v="Standard Class"/>
    <s v="BS-11665"/>
    <s v="Brian Stugart"/>
    <x v="0"/>
    <s v="United States"/>
    <s v="Philadelphia"/>
    <x v="9"/>
    <n v="19143"/>
    <s v="East"/>
    <s v="TEC-AC-10000158"/>
    <x v="2"/>
    <s v="Accessories"/>
    <s v="Sony 64GB Class 10 Micro SDHC R40 Memory Card"/>
    <n v="86.376000000000005"/>
    <n v="3"/>
    <n v="0.2"/>
    <n v="1.079699999999999"/>
  </r>
  <r>
    <n v="2128"/>
    <x v="1035"/>
    <x v="242"/>
    <d v="2015-10-09T00:00:00"/>
    <s v="Standard Class"/>
    <s v="JK-16120"/>
    <s v="Julie Kriz"/>
    <x v="2"/>
    <s v="United States"/>
    <s v="Philadelphia"/>
    <x v="9"/>
    <n v="19134"/>
    <s v="East"/>
    <s v="FUR-FU-10003623"/>
    <x v="0"/>
    <s v="Furnishings"/>
    <s v="DataProducts Ampli Magnifier Task Lamp, Black,"/>
    <n v="64.944000000000003"/>
    <n v="3"/>
    <n v="0.2"/>
    <n v="6.4943999999999953"/>
  </r>
  <r>
    <n v="2129"/>
    <x v="1035"/>
    <x v="242"/>
    <d v="2015-10-09T00:00:00"/>
    <s v="Standard Class"/>
    <s v="JK-16120"/>
    <s v="Julie Kriz"/>
    <x v="2"/>
    <s v="United States"/>
    <s v="Philadelphia"/>
    <x v="9"/>
    <n v="19134"/>
    <s v="East"/>
    <s v="OFF-PA-10001293"/>
    <x v="1"/>
    <s v="Paper"/>
    <s v="Xerox 1946"/>
    <n v="20.736000000000004"/>
    <n v="4"/>
    <n v="0.2"/>
    <n v="7.2576000000000001"/>
  </r>
  <r>
    <n v="2130"/>
    <x v="1036"/>
    <x v="671"/>
    <d v="2014-05-22T00:00:00"/>
    <s v="Second Class"/>
    <s v="RF-19345"/>
    <s v="Randy Ferguson"/>
    <x v="1"/>
    <s v="United States"/>
    <s v="Dover"/>
    <x v="38"/>
    <n v="3820"/>
    <s v="East"/>
    <s v="OFF-AP-10000124"/>
    <x v="1"/>
    <s v="Appliances"/>
    <s v="Acco 6 Outlet Guardian Basic Surge Suppressor"/>
    <n v="33.28"/>
    <n v="4"/>
    <n v="0"/>
    <n v="9.3184000000000005"/>
  </r>
  <r>
    <n v="2131"/>
    <x v="1036"/>
    <x v="671"/>
    <d v="2014-05-22T00:00:00"/>
    <s v="Second Class"/>
    <s v="RF-19345"/>
    <s v="Randy Ferguson"/>
    <x v="1"/>
    <s v="United States"/>
    <s v="Dover"/>
    <x v="38"/>
    <n v="3820"/>
    <s v="East"/>
    <s v="OFF-AR-10004511"/>
    <x v="1"/>
    <s v="Art"/>
    <s v="Sanford Colorific Scented Colored Pencils, 12/Pack"/>
    <n v="38.520000000000003"/>
    <n v="9"/>
    <n v="0"/>
    <n v="11.9412"/>
  </r>
  <r>
    <n v="2132"/>
    <x v="1036"/>
    <x v="671"/>
    <d v="2014-05-22T00:00:00"/>
    <s v="Second Class"/>
    <s v="RF-19345"/>
    <s v="Randy Ferguson"/>
    <x v="1"/>
    <s v="United States"/>
    <s v="Dover"/>
    <x v="38"/>
    <n v="3820"/>
    <s v="East"/>
    <s v="FUR-FU-10000076"/>
    <x v="0"/>
    <s v="Furnishings"/>
    <s v="24-Hour Round Wall Clock"/>
    <n v="139.86000000000001"/>
    <n v="7"/>
    <n v="0"/>
    <n v="60.139800000000015"/>
  </r>
  <r>
    <n v="2133"/>
    <x v="1037"/>
    <x v="312"/>
    <d v="2015-11-26T00:00:00"/>
    <s v="Standard Class"/>
    <s v="DL-12865"/>
    <s v="Dan Lawera"/>
    <x v="0"/>
    <s v="United States"/>
    <s v="New York City"/>
    <x v="15"/>
    <n v="10011"/>
    <s v="East"/>
    <s v="OFF-PA-10003883"/>
    <x v="1"/>
    <s v="Paper"/>
    <s v="Message Book, Phone, Wirebound Standard Line Memo, 2 3/4&quot; X 5&quot;"/>
    <n v="19.649999999999999"/>
    <n v="3"/>
    <n v="0"/>
    <n v="9.0389999999999997"/>
  </r>
  <r>
    <n v="2134"/>
    <x v="1038"/>
    <x v="672"/>
    <d v="2015-12-04T00:00:00"/>
    <s v="Standard Class"/>
    <s v="WB-21850"/>
    <s v="William Brown"/>
    <x v="0"/>
    <s v="United States"/>
    <s v="Philadelphia"/>
    <x v="9"/>
    <n v="19134"/>
    <s v="East"/>
    <s v="OFF-BI-10003656"/>
    <x v="1"/>
    <s v="Binders"/>
    <s v="Fellowes PB200 Plastic Comb Binding Machine"/>
    <n v="152.99100000000001"/>
    <n v="3"/>
    <n v="0.7"/>
    <n v="-122.39280000000002"/>
  </r>
  <r>
    <n v="2135"/>
    <x v="1038"/>
    <x v="672"/>
    <d v="2015-12-04T00:00:00"/>
    <s v="Standard Class"/>
    <s v="WB-21850"/>
    <s v="William Brown"/>
    <x v="0"/>
    <s v="United States"/>
    <s v="Philadelphia"/>
    <x v="9"/>
    <n v="19134"/>
    <s v="East"/>
    <s v="OFF-FA-10000053"/>
    <x v="1"/>
    <s v="Fasteners"/>
    <s v="Revere Boxed Rubber Bands by Revere"/>
    <n v="10.584"/>
    <n v="7"/>
    <n v="0.2"/>
    <n v="-2.3813999999999993"/>
  </r>
  <r>
    <n v="2136"/>
    <x v="1038"/>
    <x v="672"/>
    <d v="2015-12-04T00:00:00"/>
    <s v="Standard Class"/>
    <s v="WB-21850"/>
    <s v="William Brown"/>
    <x v="0"/>
    <s v="United States"/>
    <s v="Philadelphia"/>
    <x v="9"/>
    <n v="19134"/>
    <s v="East"/>
    <s v="TEC-PH-10002807"/>
    <x v="2"/>
    <s v="Phones"/>
    <s v="Motorla HX550 Universal Bluetooth Headset"/>
    <n v="94.919999999999987"/>
    <n v="4"/>
    <n v="0.4"/>
    <n v="15.819999999999993"/>
  </r>
  <r>
    <n v="2137"/>
    <x v="1039"/>
    <x v="620"/>
    <d v="2016-01-05T00:00:00"/>
    <s v="Standard Class"/>
    <s v="TB-21625"/>
    <s v="Trudy Brown"/>
    <x v="0"/>
    <s v="United States"/>
    <s v="Grand Prairie"/>
    <x v="5"/>
    <n v="75051"/>
    <s v="Central"/>
    <s v="FUR-FU-10002364"/>
    <x v="0"/>
    <s v="Furnishings"/>
    <s v="Eldon Expressions Wood Desk Accessories, Oak"/>
    <n v="14.76"/>
    <n v="5"/>
    <n v="0.6"/>
    <n v="-11.439000000000004"/>
  </r>
  <r>
    <n v="2138"/>
    <x v="1039"/>
    <x v="620"/>
    <d v="2016-01-05T00:00:00"/>
    <s v="Standard Class"/>
    <s v="TB-21625"/>
    <s v="Trudy Brown"/>
    <x v="0"/>
    <s v="United States"/>
    <s v="Grand Prairie"/>
    <x v="5"/>
    <n v="75051"/>
    <s v="Central"/>
    <s v="OFF-BI-10002954"/>
    <x v="1"/>
    <s v="Binders"/>
    <s v="Newell 3-Hole Punched Plastic Slotted Magazine Holders for Binders"/>
    <n v="3.6559999999999993"/>
    <n v="4"/>
    <n v="0.8"/>
    <n v="-5.8496000000000024"/>
  </r>
  <r>
    <n v="2139"/>
    <x v="1040"/>
    <x v="673"/>
    <d v="2017-11-16T00:00:00"/>
    <s v="Same Day"/>
    <s v="CB-12415"/>
    <s v="Christy Brittain"/>
    <x v="0"/>
    <s v="United States"/>
    <s v="New York City"/>
    <x v="15"/>
    <n v="10009"/>
    <s v="East"/>
    <s v="OFF-PA-10004092"/>
    <x v="1"/>
    <s v="Paper"/>
    <s v="Tops Green Bar Computer Printout Paper"/>
    <n v="146.82"/>
    <n v="3"/>
    <n v="0"/>
    <n v="73.41"/>
  </r>
  <r>
    <n v="2140"/>
    <x v="1041"/>
    <x v="571"/>
    <d v="2014-06-11T00:00:00"/>
    <s v="Standard Class"/>
    <s v="GT-14635"/>
    <s v="Grant Thornton"/>
    <x v="1"/>
    <s v="United States"/>
    <s v="Long Beach"/>
    <x v="15"/>
    <n v="11561"/>
    <s v="East"/>
    <s v="OFF-BI-10003982"/>
    <x v="1"/>
    <s v="Binders"/>
    <s v="Wilson Jones Century Plastic Molded Ring Binders"/>
    <n v="149.54399999999998"/>
    <n v="9"/>
    <n v="0.2"/>
    <n v="50.471099999999993"/>
  </r>
  <r>
    <n v="2141"/>
    <x v="1041"/>
    <x v="571"/>
    <d v="2014-06-11T00:00:00"/>
    <s v="Standard Class"/>
    <s v="GT-14635"/>
    <s v="Grant Thornton"/>
    <x v="1"/>
    <s v="United States"/>
    <s v="Long Beach"/>
    <x v="15"/>
    <n v="11561"/>
    <s v="East"/>
    <s v="OFF-SU-10001664"/>
    <x v="1"/>
    <s v="Supplies"/>
    <s v="Acme Office Executive Series Stainless Steel Trimmers"/>
    <n v="17.14"/>
    <n v="2"/>
    <n v="0"/>
    <n v="4.4564000000000004"/>
  </r>
  <r>
    <n v="2142"/>
    <x v="1041"/>
    <x v="571"/>
    <d v="2014-06-11T00:00:00"/>
    <s v="Standard Class"/>
    <s v="GT-14635"/>
    <s v="Grant Thornton"/>
    <x v="1"/>
    <s v="United States"/>
    <s v="Long Beach"/>
    <x v="15"/>
    <n v="11561"/>
    <s v="East"/>
    <s v="FUR-TA-10003238"/>
    <x v="0"/>
    <s v="Tables"/>
    <s v="Chromcraft Bull-Nose Wood 48&quot; x 96&quot; Rectangular Conference Tables"/>
    <n v="991.76400000000012"/>
    <n v="3"/>
    <n v="0.4"/>
    <n v="-347.11740000000009"/>
  </r>
  <r>
    <n v="2143"/>
    <x v="1042"/>
    <x v="142"/>
    <d v="2016-09-05T00:00:00"/>
    <s v="Standard Class"/>
    <s v="DK-13225"/>
    <s v="Dean Katz"/>
    <x v="1"/>
    <s v="United States"/>
    <s v="Philadelphia"/>
    <x v="9"/>
    <n v="19140"/>
    <s v="East"/>
    <s v="OFF-PA-10004675"/>
    <x v="1"/>
    <s v="Paper"/>
    <s v="Telephone Message Books with Fax/Mobile Section, 5 1/2&quot; x 3 3/16&quot;"/>
    <n v="30.48"/>
    <n v="6"/>
    <n v="0.2"/>
    <n v="9.9059999999999988"/>
  </r>
  <r>
    <n v="2144"/>
    <x v="1042"/>
    <x v="142"/>
    <d v="2016-09-05T00:00:00"/>
    <s v="Standard Class"/>
    <s v="DK-13225"/>
    <s v="Dean Katz"/>
    <x v="1"/>
    <s v="United States"/>
    <s v="Philadelphia"/>
    <x v="9"/>
    <n v="19140"/>
    <s v="East"/>
    <s v="TEC-PH-10002293"/>
    <x v="2"/>
    <s v="Phones"/>
    <s v="Anker 36W 4-Port USB Wall Charger Travel Power Adapter for iPhone 5s 5c 5"/>
    <n v="23.987999999999996"/>
    <n v="2"/>
    <n v="0.4"/>
    <n v="-4.7975999999999974"/>
  </r>
  <r>
    <n v="2145"/>
    <x v="1042"/>
    <x v="142"/>
    <d v="2016-09-05T00:00:00"/>
    <s v="Standard Class"/>
    <s v="DK-13225"/>
    <s v="Dean Katz"/>
    <x v="1"/>
    <s v="United States"/>
    <s v="Philadelphia"/>
    <x v="9"/>
    <n v="19140"/>
    <s v="East"/>
    <s v="OFF-FA-10002780"/>
    <x v="1"/>
    <s v="Fasteners"/>
    <s v="Staples"/>
    <n v="16.687999999999999"/>
    <n v="7"/>
    <n v="0.2"/>
    <n v="5.4235999999999995"/>
  </r>
  <r>
    <n v="2146"/>
    <x v="1043"/>
    <x v="674"/>
    <d v="2016-06-29T00:00:00"/>
    <s v="Standard Class"/>
    <s v="TS-21160"/>
    <s v="Theresa Swint"/>
    <x v="1"/>
    <s v="United States"/>
    <s v="York"/>
    <x v="9"/>
    <n v="17403"/>
    <s v="East"/>
    <s v="FUR-CH-10002965"/>
    <x v="0"/>
    <s v="Chairs"/>
    <s v="Global Leather Highback Executive Chair with Pneumatic Height Adjustment, Black"/>
    <n v="422.05799999999994"/>
    <n v="3"/>
    <n v="0.3"/>
    <n v="-18.088200000000001"/>
  </r>
  <r>
    <n v="2147"/>
    <x v="1043"/>
    <x v="674"/>
    <d v="2016-06-29T00:00:00"/>
    <s v="Standard Class"/>
    <s v="TS-21160"/>
    <s v="Theresa Swint"/>
    <x v="1"/>
    <s v="United States"/>
    <s v="York"/>
    <x v="9"/>
    <n v="17403"/>
    <s v="East"/>
    <s v="OFF-BI-10004781"/>
    <x v="1"/>
    <s v="Binders"/>
    <s v="GBC Wire Binding Strips"/>
    <n v="38.088000000000001"/>
    <n v="4"/>
    <n v="0.7"/>
    <n v="-27.93119999999999"/>
  </r>
  <r>
    <n v="2148"/>
    <x v="1043"/>
    <x v="674"/>
    <d v="2016-06-29T00:00:00"/>
    <s v="Standard Class"/>
    <s v="TS-21160"/>
    <s v="Theresa Swint"/>
    <x v="1"/>
    <s v="United States"/>
    <s v="York"/>
    <x v="9"/>
    <n v="17403"/>
    <s v="East"/>
    <s v="OFF-ST-10001713"/>
    <x v="1"/>
    <s v="Storage"/>
    <s v="Gould Plastics 9-Pocket Panel Bin, 18-3/8w x 5-1/4d x 20-1/2h, Black"/>
    <n v="254.35200000000003"/>
    <n v="6"/>
    <n v="0.2"/>
    <n v="-50.870400000000018"/>
  </r>
  <r>
    <n v="2149"/>
    <x v="1044"/>
    <x v="432"/>
    <d v="2014-12-17T00:00:00"/>
    <s v="Standard Class"/>
    <s v="WB-21850"/>
    <s v="William Brown"/>
    <x v="0"/>
    <s v="United States"/>
    <s v="Concord"/>
    <x v="1"/>
    <n v="94521"/>
    <s v="West"/>
    <s v="FUR-FU-10003975"/>
    <x v="0"/>
    <s v="Furnishings"/>
    <s v="Eldon Advantage Chair Mats for Low to Medium Pile Carpets"/>
    <n v="43.31"/>
    <n v="1"/>
    <n v="0"/>
    <n v="4.330999999999996"/>
  </r>
  <r>
    <n v="2150"/>
    <x v="1045"/>
    <x v="185"/>
    <d v="2017-04-05T00:00:00"/>
    <s v="Standard Class"/>
    <s v="DO-13435"/>
    <s v="Denny Ordway"/>
    <x v="0"/>
    <s v="United States"/>
    <s v="New York City"/>
    <x v="15"/>
    <n v="10035"/>
    <s v="East"/>
    <s v="TEC-PH-10001536"/>
    <x v="2"/>
    <s v="Phones"/>
    <s v="Spigen Samsung Galaxy S5 Case Wallet"/>
    <n v="84.949999999999989"/>
    <n v="5"/>
    <n v="0"/>
    <n v="22.086999999999996"/>
  </r>
  <r>
    <n v="2151"/>
    <x v="1046"/>
    <x v="123"/>
    <d v="2017-11-26T00:00:00"/>
    <s v="Standard Class"/>
    <s v="AF-10870"/>
    <s v="Art Ferguson"/>
    <x v="0"/>
    <s v="United States"/>
    <s v="College Station"/>
    <x v="5"/>
    <n v="77840"/>
    <s v="Central"/>
    <s v="FUR-CH-10001973"/>
    <x v="0"/>
    <s v="Chairs"/>
    <s v="Office Star Flex Back Scooter Chair with White Frame"/>
    <n v="233.05799999999999"/>
    <n v="3"/>
    <n v="0.3"/>
    <n v="-53.270399999999995"/>
  </r>
  <r>
    <n v="2152"/>
    <x v="1047"/>
    <x v="156"/>
    <d v="2014-11-29T00:00:00"/>
    <s v="Second Class"/>
    <s v="RB-19435"/>
    <s v="Richard Bierner"/>
    <x v="0"/>
    <s v="United States"/>
    <s v="Saint Louis"/>
    <x v="25"/>
    <n v="63116"/>
    <s v="Central"/>
    <s v="TEC-AC-10001772"/>
    <x v="2"/>
    <s v="Accessories"/>
    <s v="Memorex Mini Travel Drive 16 GB USB 2.0 Flash Drive"/>
    <n v="111.79"/>
    <n v="7"/>
    <n v="0"/>
    <n v="43.598100000000002"/>
  </r>
  <r>
    <n v="2153"/>
    <x v="1048"/>
    <x v="6"/>
    <d v="2015-11-26T00:00:00"/>
    <s v="Standard Class"/>
    <s v="AR-10540"/>
    <s v="Andy Reiter"/>
    <x v="0"/>
    <s v="United States"/>
    <s v="Quincy"/>
    <x v="31"/>
    <n v="2169"/>
    <s v="East"/>
    <s v="OFF-PA-10002586"/>
    <x v="1"/>
    <s v="Paper"/>
    <s v="Xerox 1970"/>
    <n v="14.940000000000001"/>
    <n v="3"/>
    <n v="0"/>
    <n v="7.0218000000000007"/>
  </r>
  <r>
    <n v="2154"/>
    <x v="1049"/>
    <x v="216"/>
    <d v="2016-07-18T00:00:00"/>
    <s v="Standard Class"/>
    <s v="DR-12880"/>
    <s v="Dan Reichenbach"/>
    <x v="1"/>
    <s v="United States"/>
    <s v="New York City"/>
    <x v="15"/>
    <n v="10009"/>
    <s v="East"/>
    <s v="OFF-BI-10004094"/>
    <x v="1"/>
    <s v="Binders"/>
    <s v="GBC Standard Plastic Binding Systems Combs"/>
    <n v="14.16"/>
    <n v="2"/>
    <n v="0.2"/>
    <n v="5.133"/>
  </r>
  <r>
    <n v="2155"/>
    <x v="1050"/>
    <x v="567"/>
    <d v="2016-05-05T00:00:00"/>
    <s v="Standard Class"/>
    <s v="BF-11170"/>
    <s v="Ben Ferrer"/>
    <x v="2"/>
    <s v="United States"/>
    <s v="Dallas"/>
    <x v="5"/>
    <n v="75081"/>
    <s v="Central"/>
    <s v="FUR-FU-10004973"/>
    <x v="0"/>
    <s v="Furnishings"/>
    <s v="Flat Face Poster Frame"/>
    <n v="22.608000000000001"/>
    <n v="3"/>
    <n v="0.6"/>
    <n v="-10.173599999999997"/>
  </r>
  <r>
    <n v="2156"/>
    <x v="1051"/>
    <x v="197"/>
    <d v="2016-07-27T00:00:00"/>
    <s v="Second Class"/>
    <s v="LB-16735"/>
    <s v="Larry Blacks"/>
    <x v="0"/>
    <s v="United States"/>
    <s v="Los Angeles"/>
    <x v="1"/>
    <n v="90032"/>
    <s v="West"/>
    <s v="OFF-FA-10000624"/>
    <x v="1"/>
    <s v="Fasteners"/>
    <s v="OIC Binder Clips"/>
    <n v="21.48"/>
    <n v="6"/>
    <n v="0"/>
    <n v="10.74"/>
  </r>
  <r>
    <n v="2157"/>
    <x v="1052"/>
    <x v="169"/>
    <d v="2014-06-24T00:00:00"/>
    <s v="First Class"/>
    <s v="DV-13465"/>
    <s v="Dianna Vittorini"/>
    <x v="0"/>
    <s v="United States"/>
    <s v="Minneapolis"/>
    <x v="11"/>
    <n v="55407"/>
    <s v="Central"/>
    <s v="OFF-ST-10001097"/>
    <x v="1"/>
    <s v="Storage"/>
    <s v="Office Impressions Heavy Duty Welded Shelving &amp; Multimedia Storage Drawers"/>
    <n v="501.81000000000006"/>
    <n v="3"/>
    <n v="0"/>
    <n v="0"/>
  </r>
  <r>
    <n v="2158"/>
    <x v="1052"/>
    <x v="169"/>
    <d v="2014-06-24T00:00:00"/>
    <s v="First Class"/>
    <s v="DV-13465"/>
    <s v="Dianna Vittorini"/>
    <x v="0"/>
    <s v="United States"/>
    <s v="Minneapolis"/>
    <x v="11"/>
    <n v="55407"/>
    <s v="Central"/>
    <s v="OFF-ST-10001469"/>
    <x v="1"/>
    <s v="Storage"/>
    <s v="Fellowes Bankers Box Recycled Super Stor/Drawer"/>
    <n v="161.94"/>
    <n v="3"/>
    <n v="0"/>
    <n v="9.716399999999993"/>
  </r>
  <r>
    <n v="2159"/>
    <x v="1053"/>
    <x v="208"/>
    <d v="2017-10-26T00:00:00"/>
    <s v="Standard Class"/>
    <s v="NK-18490"/>
    <s v="Neil Knudson"/>
    <x v="2"/>
    <s v="United States"/>
    <s v="Deltona"/>
    <x v="2"/>
    <n v="32725"/>
    <s v="South"/>
    <s v="OFF-AR-10004956"/>
    <x v="1"/>
    <s v="Art"/>
    <s v="Newell 33"/>
    <n v="17.856000000000002"/>
    <n v="4"/>
    <n v="0.2"/>
    <n v="2.0087999999999973"/>
  </r>
  <r>
    <n v="2160"/>
    <x v="1054"/>
    <x v="323"/>
    <d v="2016-09-09T00:00:00"/>
    <s v="Standard Class"/>
    <s v="CS-11950"/>
    <s v="Carlos Soltero"/>
    <x v="0"/>
    <s v="United States"/>
    <s v="Chicago"/>
    <x v="10"/>
    <n v="60610"/>
    <s v="Central"/>
    <s v="OFF-BI-10004236"/>
    <x v="1"/>
    <s v="Binders"/>
    <s v="XtraLife ClearVue Slant-D Ring Binder, White, 3&quot;"/>
    <n v="8.8079999999999981"/>
    <n v="3"/>
    <n v="0.8"/>
    <n v="-14.973600000000001"/>
  </r>
  <r>
    <n v="2161"/>
    <x v="1055"/>
    <x v="675"/>
    <d v="2016-05-14T00:00:00"/>
    <s v="Same Day"/>
    <s v="LH-17155"/>
    <s v="Logan Haushalter"/>
    <x v="0"/>
    <s v="United States"/>
    <s v="Cincinnati"/>
    <x v="24"/>
    <n v="45231"/>
    <s v="East"/>
    <s v="FUR-FU-10002937"/>
    <x v="0"/>
    <s v="Furnishings"/>
    <s v="GE 48&quot; Fluorescent Tube, Cool White Energy Saver, 34 Watts, 30/Box"/>
    <n v="79.384000000000015"/>
    <n v="1"/>
    <n v="0.2"/>
    <n v="29.768999999999998"/>
  </r>
  <r>
    <n v="2162"/>
    <x v="1056"/>
    <x v="676"/>
    <d v="2016-01-12T00:00:00"/>
    <s v="Standard Class"/>
    <s v="DW-13480"/>
    <s v="Dianna Wilson"/>
    <x v="2"/>
    <s v="United States"/>
    <s v="Oakland"/>
    <x v="1"/>
    <n v="94601"/>
    <s v="West"/>
    <s v="OFF-AR-10003696"/>
    <x v="1"/>
    <s v="Art"/>
    <s v="Panasonic KP-350BK Electric Pencil Sharpener with Auto Stop"/>
    <n v="34.58"/>
    <n v="1"/>
    <n v="0"/>
    <n v="10.028199999999998"/>
  </r>
  <r>
    <n v="2163"/>
    <x v="1057"/>
    <x v="677"/>
    <d v="2017-03-19T00:00:00"/>
    <s v="Standard Class"/>
    <s v="KF-16285"/>
    <s v="Karen Ferguson"/>
    <x v="2"/>
    <s v="United States"/>
    <s v="Manteca"/>
    <x v="1"/>
    <n v="95336"/>
    <s v="West"/>
    <s v="OFF-PA-10004359"/>
    <x v="1"/>
    <s v="Paper"/>
    <s v="Multicolor Computer Printout Paper"/>
    <n v="314.54999999999995"/>
    <n v="3"/>
    <n v="0"/>
    <n v="150.98399999999998"/>
  </r>
  <r>
    <n v="2164"/>
    <x v="1058"/>
    <x v="63"/>
    <d v="2016-10-19T00:00:00"/>
    <s v="Standard Class"/>
    <s v="HA-14920"/>
    <s v="Helen Andreada"/>
    <x v="0"/>
    <s v="United States"/>
    <s v="Laredo"/>
    <x v="5"/>
    <n v="78041"/>
    <s v="Central"/>
    <s v="TEC-AC-10002402"/>
    <x v="2"/>
    <s v="Accessories"/>
    <s v="Razer Kraken PRO Over Ear PC and Music Headset"/>
    <n v="191.976"/>
    <n v="3"/>
    <n v="0.2"/>
    <n v="23.996999999999986"/>
  </r>
  <r>
    <n v="2165"/>
    <x v="1058"/>
    <x v="63"/>
    <d v="2016-10-19T00:00:00"/>
    <s v="Standard Class"/>
    <s v="HA-14920"/>
    <s v="Helen Andreada"/>
    <x v="0"/>
    <s v="United States"/>
    <s v="Laredo"/>
    <x v="5"/>
    <n v="78041"/>
    <s v="Central"/>
    <s v="OFF-PA-10000551"/>
    <x v="1"/>
    <s v="Paper"/>
    <s v="Array Memo Cubes"/>
    <n v="8.2880000000000003"/>
    <n v="2"/>
    <n v="0.2"/>
    <n v="3.0043999999999995"/>
  </r>
  <r>
    <n v="2166"/>
    <x v="1058"/>
    <x v="63"/>
    <d v="2016-10-19T00:00:00"/>
    <s v="Standard Class"/>
    <s v="HA-14920"/>
    <s v="Helen Andreada"/>
    <x v="0"/>
    <s v="United States"/>
    <s v="Laredo"/>
    <x v="5"/>
    <n v="78041"/>
    <s v="Central"/>
    <s v="FUR-FU-10003394"/>
    <x v="0"/>
    <s v="Furnishings"/>
    <s v="Tenex &quot;The Solids&quot; Textured Chair Mats"/>
    <n v="139.91999999999999"/>
    <n v="5"/>
    <n v="0.6"/>
    <n v="-150.41399999999999"/>
  </r>
  <r>
    <n v="2167"/>
    <x v="1058"/>
    <x v="63"/>
    <d v="2016-10-19T00:00:00"/>
    <s v="Standard Class"/>
    <s v="HA-14920"/>
    <s v="Helen Andreada"/>
    <x v="0"/>
    <s v="United States"/>
    <s v="Laredo"/>
    <x v="5"/>
    <n v="78041"/>
    <s v="Central"/>
    <s v="OFF-AR-10002067"/>
    <x v="1"/>
    <s v="Art"/>
    <s v="Newell 334"/>
    <n v="15.872"/>
    <n v="1"/>
    <n v="0.2"/>
    <n v="1.1904000000000003"/>
  </r>
  <r>
    <n v="2168"/>
    <x v="1058"/>
    <x v="63"/>
    <d v="2016-10-19T00:00:00"/>
    <s v="Standard Class"/>
    <s v="HA-14920"/>
    <s v="Helen Andreada"/>
    <x v="0"/>
    <s v="United States"/>
    <s v="Laredo"/>
    <x v="5"/>
    <n v="78041"/>
    <s v="Central"/>
    <s v="OFF-BI-10004140"/>
    <x v="1"/>
    <s v="Binders"/>
    <s v="Avery Non-Stick Binders"/>
    <n v="6.2859999999999987"/>
    <n v="7"/>
    <n v="0.8"/>
    <n v="-11.000500000000008"/>
  </r>
  <r>
    <n v="2169"/>
    <x v="1059"/>
    <x v="678"/>
    <d v="2017-01-30T00:00:00"/>
    <s v="Second Class"/>
    <s v="JH-15820"/>
    <s v="John Huston"/>
    <x v="0"/>
    <s v="United States"/>
    <s v="Kent"/>
    <x v="24"/>
    <n v="44240"/>
    <s v="East"/>
    <s v="OFF-AR-10004078"/>
    <x v="1"/>
    <s v="Art"/>
    <s v="Newell 312"/>
    <n v="14.015999999999998"/>
    <n v="3"/>
    <n v="0.2"/>
    <n v="1.7519999999999998"/>
  </r>
  <r>
    <n v="2170"/>
    <x v="1059"/>
    <x v="678"/>
    <d v="2017-01-30T00:00:00"/>
    <s v="Second Class"/>
    <s v="JH-15820"/>
    <s v="John Huston"/>
    <x v="0"/>
    <s v="United States"/>
    <s v="Kent"/>
    <x v="24"/>
    <n v="44240"/>
    <s v="East"/>
    <s v="TEC-AC-10000927"/>
    <x v="2"/>
    <s v="Accessories"/>
    <s v="Anker Ultrathin Bluetooth Wireless Keyboard Aluminum Cover with Stand "/>
    <n v="71.975999999999999"/>
    <n v="3"/>
    <n v="0.2"/>
    <n v="-8.9970000000000034"/>
  </r>
  <r>
    <n v="2171"/>
    <x v="1059"/>
    <x v="678"/>
    <d v="2017-01-30T00:00:00"/>
    <s v="Second Class"/>
    <s v="JH-15820"/>
    <s v="John Huston"/>
    <x v="0"/>
    <s v="United States"/>
    <s v="Kent"/>
    <x v="24"/>
    <n v="44240"/>
    <s v="East"/>
    <s v="TEC-PH-10003931"/>
    <x v="2"/>
    <s v="Phones"/>
    <s v="JBL Micro Wireless Portable Bluetooth Speaker"/>
    <n v="107.982"/>
    <n v="3"/>
    <n v="0.4"/>
    <n v="-26.995499999999993"/>
  </r>
  <r>
    <n v="2172"/>
    <x v="1060"/>
    <x v="123"/>
    <d v="2017-11-25T00:00:00"/>
    <s v="Standard Class"/>
    <s v="LC-16930"/>
    <s v="Linda Cazamias"/>
    <x v="1"/>
    <s v="United States"/>
    <s v="San Angelo"/>
    <x v="5"/>
    <n v="76903"/>
    <s v="Central"/>
    <s v="FUR-CH-10004675"/>
    <x v="0"/>
    <s v="Chairs"/>
    <s v="Lifetime Advantage Folding Chairs, 4/Carton"/>
    <n v="305.31200000000001"/>
    <n v="2"/>
    <n v="0.3"/>
    <n v="-8.7232000000000198"/>
  </r>
  <r>
    <n v="2173"/>
    <x v="1061"/>
    <x v="601"/>
    <d v="2014-08-03T00:00:00"/>
    <s v="First Class"/>
    <s v="IL-15100"/>
    <s v="Ivan Liston"/>
    <x v="0"/>
    <s v="United States"/>
    <s v="San Francisco"/>
    <x v="1"/>
    <n v="94122"/>
    <s v="West"/>
    <s v="OFF-BI-10004506"/>
    <x v="1"/>
    <s v="Binders"/>
    <s v="Wilson Jones data.warehouse D-Ring Binders with DublLock"/>
    <n v="19.752000000000002"/>
    <n v="3"/>
    <n v="0.2"/>
    <n v="6.9131999999999998"/>
  </r>
  <r>
    <n v="2174"/>
    <x v="1062"/>
    <x v="679"/>
    <d v="2016-08-04T00:00:00"/>
    <s v="Standard Class"/>
    <s v="LS-16975"/>
    <s v="Lindsay Shagiari"/>
    <x v="2"/>
    <s v="United States"/>
    <s v="Houston"/>
    <x v="5"/>
    <n v="77070"/>
    <s v="Central"/>
    <s v="OFF-BI-10002353"/>
    <x v="1"/>
    <s v="Binders"/>
    <s v="GBC VeloBind Cover Sets"/>
    <n v="9.2639999999999976"/>
    <n v="3"/>
    <n v="0.8"/>
    <n v="-13.895999999999997"/>
  </r>
  <r>
    <n v="2175"/>
    <x v="1063"/>
    <x v="117"/>
    <d v="2015-08-03T00:00:00"/>
    <s v="Second Class"/>
    <s v="CC-12610"/>
    <s v="Corey Catlett"/>
    <x v="1"/>
    <s v="United States"/>
    <s v="Houston"/>
    <x v="5"/>
    <n v="77041"/>
    <s v="Central"/>
    <s v="OFF-ST-10000943"/>
    <x v="1"/>
    <s v="Storage"/>
    <s v="Eldon ProFile File 'N Store Portable File Tub Letter/Legal Size Black"/>
    <n v="61.792000000000002"/>
    <n v="4"/>
    <n v="0.2"/>
    <n v="6.1792000000000016"/>
  </r>
  <r>
    <n v="2176"/>
    <x v="1064"/>
    <x v="680"/>
    <d v="2016-10-21T00:00:00"/>
    <s v="Standard Class"/>
    <s v="PB-18805"/>
    <s v="Patrick Bzostek"/>
    <x v="2"/>
    <s v="United States"/>
    <s v="Salt Lake City"/>
    <x v="7"/>
    <n v="84106"/>
    <s v="West"/>
    <s v="OFF-PA-10000740"/>
    <x v="1"/>
    <s v="Paper"/>
    <s v="Xerox 1982"/>
    <n v="45.68"/>
    <n v="2"/>
    <n v="0"/>
    <n v="21.012799999999999"/>
  </r>
  <r>
    <n v="2177"/>
    <x v="1064"/>
    <x v="680"/>
    <d v="2016-10-21T00:00:00"/>
    <s v="Standard Class"/>
    <s v="PB-18805"/>
    <s v="Patrick Bzostek"/>
    <x v="2"/>
    <s v="United States"/>
    <s v="Salt Lake City"/>
    <x v="7"/>
    <n v="84106"/>
    <s v="West"/>
    <s v="OFF-PA-10003001"/>
    <x v="1"/>
    <s v="Paper"/>
    <s v="Xerox 1986"/>
    <n v="60.12"/>
    <n v="9"/>
    <n v="0"/>
    <n v="28.857599999999998"/>
  </r>
  <r>
    <n v="2178"/>
    <x v="1064"/>
    <x v="680"/>
    <d v="2016-10-21T00:00:00"/>
    <s v="Standard Class"/>
    <s v="PB-18805"/>
    <s v="Patrick Bzostek"/>
    <x v="2"/>
    <s v="United States"/>
    <s v="Salt Lake City"/>
    <x v="7"/>
    <n v="84106"/>
    <s v="West"/>
    <s v="OFF-BI-10001628"/>
    <x v="1"/>
    <s v="Binders"/>
    <s v="Acco Data Flex Cable Posts For Top &amp; Bottom Load Binders, 6&quot; Capacity"/>
    <n v="41.72"/>
    <n v="5"/>
    <n v="0.2"/>
    <n v="13.037499999999998"/>
  </r>
  <r>
    <n v="2179"/>
    <x v="1064"/>
    <x v="680"/>
    <d v="2016-10-21T00:00:00"/>
    <s v="Standard Class"/>
    <s v="PB-18805"/>
    <s v="Patrick Bzostek"/>
    <x v="2"/>
    <s v="United States"/>
    <s v="Salt Lake City"/>
    <x v="7"/>
    <n v="84106"/>
    <s v="West"/>
    <s v="OFF-PA-10001509"/>
    <x v="1"/>
    <s v="Paper"/>
    <s v="Recycled Desk Saver Line &quot;While You Were Out&quot; Book, 5 1/2&quot; X 4&quot;"/>
    <n v="71.599999999999994"/>
    <n v="8"/>
    <n v="0"/>
    <n v="32.935999999999993"/>
  </r>
  <r>
    <n v="2180"/>
    <x v="1065"/>
    <x v="681"/>
    <d v="2016-05-11T00:00:00"/>
    <s v="Standard Class"/>
    <s v="CJ-12010"/>
    <s v="Caroline Jumper"/>
    <x v="0"/>
    <s v="United States"/>
    <s v="New York City"/>
    <x v="15"/>
    <n v="10009"/>
    <s v="East"/>
    <s v="OFF-BI-10000309"/>
    <x v="1"/>
    <s v="Binders"/>
    <s v="GBC Twin Loop Wire Binding Elements, 9/16&quot; Spine, Black"/>
    <n v="85.232000000000014"/>
    <n v="7"/>
    <n v="0.2"/>
    <n v="30.896599999999996"/>
  </r>
  <r>
    <n v="2181"/>
    <x v="1065"/>
    <x v="681"/>
    <d v="2016-05-11T00:00:00"/>
    <s v="Standard Class"/>
    <s v="CJ-12010"/>
    <s v="Caroline Jumper"/>
    <x v="0"/>
    <s v="United States"/>
    <s v="New York City"/>
    <x v="15"/>
    <n v="10009"/>
    <s v="East"/>
    <s v="OFF-LA-10003923"/>
    <x v="1"/>
    <s v="Labels"/>
    <s v="Alphabetical Labels for Top Tab Filing"/>
    <n v="44.400000000000006"/>
    <n v="3"/>
    <n v="0"/>
    <n v="22.200000000000003"/>
  </r>
  <r>
    <n v="2182"/>
    <x v="1065"/>
    <x v="681"/>
    <d v="2016-05-11T00:00:00"/>
    <s v="Standard Class"/>
    <s v="CJ-12010"/>
    <s v="Caroline Jumper"/>
    <x v="0"/>
    <s v="United States"/>
    <s v="New York City"/>
    <x v="15"/>
    <n v="10009"/>
    <s v="East"/>
    <s v="FUR-CH-10002084"/>
    <x v="0"/>
    <s v="Chairs"/>
    <s v="Hon Mobius Operator's Chair"/>
    <n v="442.76400000000001"/>
    <n v="4"/>
    <n v="0.1"/>
    <n v="59.035200000000003"/>
  </r>
  <r>
    <n v="2183"/>
    <x v="1065"/>
    <x v="681"/>
    <d v="2016-05-11T00:00:00"/>
    <s v="Standard Class"/>
    <s v="CJ-12010"/>
    <s v="Caroline Jumper"/>
    <x v="0"/>
    <s v="United States"/>
    <s v="New York City"/>
    <x v="15"/>
    <n v="10009"/>
    <s v="East"/>
    <s v="TEC-MA-10000488"/>
    <x v="2"/>
    <s v="Machines"/>
    <s v="Bady BDG101FRU Card Printer"/>
    <n v="3999.95"/>
    <n v="5"/>
    <n v="0"/>
    <n v="1159.9854999999998"/>
  </r>
  <r>
    <n v="2184"/>
    <x v="1065"/>
    <x v="681"/>
    <d v="2016-05-11T00:00:00"/>
    <s v="Standard Class"/>
    <s v="CJ-12010"/>
    <s v="Caroline Jumper"/>
    <x v="0"/>
    <s v="United States"/>
    <s v="New York City"/>
    <x v="15"/>
    <n v="10009"/>
    <s v="East"/>
    <s v="TEC-AC-10001767"/>
    <x v="2"/>
    <s v="Accessories"/>
    <s v="SanDisk Ultra 64 GB MicroSDHC Class 10 Memory Card"/>
    <n v="199.95000000000002"/>
    <n v="5"/>
    <n v="0"/>
    <n v="21.994499999999988"/>
  </r>
  <r>
    <n v="2185"/>
    <x v="1065"/>
    <x v="681"/>
    <d v="2016-05-11T00:00:00"/>
    <s v="Standard Class"/>
    <s v="CJ-12010"/>
    <s v="Caroline Jumper"/>
    <x v="0"/>
    <s v="United States"/>
    <s v="New York City"/>
    <x v="15"/>
    <n v="10009"/>
    <s v="East"/>
    <s v="FUR-FU-10001940"/>
    <x v="0"/>
    <s v="Furnishings"/>
    <s v="Staple-based wall hangings"/>
    <n v="63.68"/>
    <n v="8"/>
    <n v="0"/>
    <n v="28.019200000000005"/>
  </r>
  <r>
    <n v="2186"/>
    <x v="1066"/>
    <x v="378"/>
    <d v="2017-08-04T00:00:00"/>
    <s v="Second Class"/>
    <s v="HK-14890"/>
    <s v="Heather Kirkland"/>
    <x v="1"/>
    <s v="United States"/>
    <s v="Salinas"/>
    <x v="1"/>
    <n v="93905"/>
    <s v="West"/>
    <s v="OFF-BI-10002735"/>
    <x v="1"/>
    <s v="Binders"/>
    <s v="GBC Prestige Therm-A-Bind Covers"/>
    <n v="54.896000000000008"/>
    <n v="2"/>
    <n v="0.2"/>
    <n v="18.5274"/>
  </r>
  <r>
    <n v="2187"/>
    <x v="1067"/>
    <x v="216"/>
    <d v="2016-07-14T00:00:00"/>
    <s v="Same Day"/>
    <s v="RH-19600"/>
    <s v="Rob Haberlin"/>
    <x v="0"/>
    <s v="United States"/>
    <s v="Huntsville"/>
    <x v="19"/>
    <n v="35810"/>
    <s v="South"/>
    <s v="TEC-AC-10002345"/>
    <x v="2"/>
    <s v="Accessories"/>
    <s v="HP Standard 104 key PS/2 Keyboard"/>
    <n v="29"/>
    <n v="2"/>
    <n v="0"/>
    <n v="7.25"/>
  </r>
  <r>
    <n v="2188"/>
    <x v="1068"/>
    <x v="682"/>
    <d v="2017-08-15T00:00:00"/>
    <s v="Standard Class"/>
    <s v="IL-15100"/>
    <s v="Ivan Liston"/>
    <x v="0"/>
    <s v="United States"/>
    <s v="Columbus"/>
    <x v="14"/>
    <n v="47201"/>
    <s v="Central"/>
    <s v="OFF-EN-10003134"/>
    <x v="1"/>
    <s v="Envelopes"/>
    <s v="Staple envelope"/>
    <n v="70.08"/>
    <n v="6"/>
    <n v="0"/>
    <n v="35.04"/>
  </r>
  <r>
    <n v="2189"/>
    <x v="1068"/>
    <x v="682"/>
    <d v="2017-08-15T00:00:00"/>
    <s v="Standard Class"/>
    <s v="IL-15100"/>
    <s v="Ivan Liston"/>
    <x v="0"/>
    <s v="United States"/>
    <s v="Columbus"/>
    <x v="14"/>
    <n v="47201"/>
    <s v="Central"/>
    <s v="FUR-FU-10003708"/>
    <x v="0"/>
    <s v="Furnishings"/>
    <s v="Tenex Traditional Chairmats for Medium Pile Carpet, Standard Lip, 36&quot; x 48&quot;"/>
    <n v="121.3"/>
    <n v="2"/>
    <n v="0"/>
    <n v="25.472999999999999"/>
  </r>
  <r>
    <n v="2190"/>
    <x v="1068"/>
    <x v="682"/>
    <d v="2017-08-15T00:00:00"/>
    <s v="Standard Class"/>
    <s v="IL-15100"/>
    <s v="Ivan Liston"/>
    <x v="0"/>
    <s v="United States"/>
    <s v="Columbus"/>
    <x v="14"/>
    <n v="47201"/>
    <s v="Central"/>
    <s v="TEC-PH-10003645"/>
    <x v="2"/>
    <s v="Phones"/>
    <s v="Aastra 57i VoIP phone"/>
    <n v="1454.4900000000002"/>
    <n v="9"/>
    <n v="0"/>
    <n v="378.16740000000004"/>
  </r>
  <r>
    <n v="2191"/>
    <x v="1069"/>
    <x v="674"/>
    <d v="2016-06-29T00:00:00"/>
    <s v="Standard Class"/>
    <s v="AS-10240"/>
    <s v="Alan Shonely"/>
    <x v="0"/>
    <s v="United States"/>
    <s v="Los Angeles"/>
    <x v="1"/>
    <n v="90049"/>
    <s v="West"/>
    <s v="OFF-AP-10000692"/>
    <x v="1"/>
    <s v="Appliances"/>
    <s v="Fellowes Mighty 8 Compact Surge Protector"/>
    <n v="60.81"/>
    <n v="3"/>
    <n v="0"/>
    <n v="17.026800000000001"/>
  </r>
  <r>
    <n v="2192"/>
    <x v="1070"/>
    <x v="107"/>
    <d v="2016-12-17T00:00:00"/>
    <s v="Standard Class"/>
    <s v="AP-10915"/>
    <s v="Arthur Prichep"/>
    <x v="0"/>
    <s v="United States"/>
    <s v="Seattle"/>
    <x v="4"/>
    <n v="98105"/>
    <s v="West"/>
    <s v="OFF-BI-10001718"/>
    <x v="1"/>
    <s v="Binders"/>
    <s v="GBC DocuBind P50 Personal Binding Machine"/>
    <n v="153.55199999999999"/>
    <n v="3"/>
    <n v="0.2"/>
    <n v="51.823799999999999"/>
  </r>
  <r>
    <n v="2193"/>
    <x v="1070"/>
    <x v="107"/>
    <d v="2016-12-17T00:00:00"/>
    <s v="Standard Class"/>
    <s v="AP-10915"/>
    <s v="Arthur Prichep"/>
    <x v="0"/>
    <s v="United States"/>
    <s v="Seattle"/>
    <x v="4"/>
    <n v="98105"/>
    <s v="West"/>
    <s v="OFF-AP-10002082"/>
    <x v="1"/>
    <s v="Appliances"/>
    <s v="Holmes HEPA Air Purifier"/>
    <n v="65.34"/>
    <n v="3"/>
    <n v="0"/>
    <n v="22.869"/>
  </r>
  <r>
    <n v="2194"/>
    <x v="1070"/>
    <x v="107"/>
    <d v="2016-12-17T00:00:00"/>
    <s v="Standard Class"/>
    <s v="AP-10915"/>
    <s v="Arthur Prichep"/>
    <x v="0"/>
    <s v="United States"/>
    <s v="Seattle"/>
    <x v="4"/>
    <n v="98105"/>
    <s v="West"/>
    <s v="OFF-PA-10001125"/>
    <x v="1"/>
    <s v="Paper"/>
    <s v="Xerox 1988"/>
    <n v="123.92"/>
    <n v="4"/>
    <n v="0"/>
    <n v="55.763999999999996"/>
  </r>
  <r>
    <n v="2195"/>
    <x v="1070"/>
    <x v="107"/>
    <d v="2016-12-17T00:00:00"/>
    <s v="Standard Class"/>
    <s v="AP-10915"/>
    <s v="Arthur Prichep"/>
    <x v="0"/>
    <s v="United States"/>
    <s v="Seattle"/>
    <x v="4"/>
    <n v="98105"/>
    <s v="West"/>
    <s v="OFF-AP-10000252"/>
    <x v="1"/>
    <s v="Appliances"/>
    <s v="Harmony HEPA Quiet Air Purifiers"/>
    <n v="35.099999999999994"/>
    <n v="3"/>
    <n v="0"/>
    <n v="12.285"/>
  </r>
  <r>
    <n v="2196"/>
    <x v="1070"/>
    <x v="107"/>
    <d v="2016-12-17T00:00:00"/>
    <s v="Standard Class"/>
    <s v="AP-10915"/>
    <s v="Arthur Prichep"/>
    <x v="0"/>
    <s v="United States"/>
    <s v="Seattle"/>
    <x v="4"/>
    <n v="98105"/>
    <s v="West"/>
    <s v="TEC-AC-10003038"/>
    <x v="2"/>
    <s v="Accessories"/>
    <s v="Kingston Digital DataTraveler 16GB USB 2.0"/>
    <n v="44.75"/>
    <n v="5"/>
    <n v="0"/>
    <n v="8.5024999999999942"/>
  </r>
  <r>
    <n v="2197"/>
    <x v="1071"/>
    <x v="49"/>
    <d v="2016-12-06T00:00:00"/>
    <s v="Standard Class"/>
    <s v="AG-10390"/>
    <s v="Allen Goldenen"/>
    <x v="0"/>
    <s v="United States"/>
    <s v="Knoxville"/>
    <x v="18"/>
    <n v="37918"/>
    <s v="South"/>
    <s v="OFF-AR-10000940"/>
    <x v="1"/>
    <s v="Art"/>
    <s v="Newell 343"/>
    <n v="4.7039999999999997"/>
    <n v="2"/>
    <n v="0.2"/>
    <n v="0.41160000000000019"/>
  </r>
  <r>
    <n v="2198"/>
    <x v="1072"/>
    <x v="683"/>
    <d v="2014-12-04T00:00:00"/>
    <s v="Standard Class"/>
    <s v="BF-11080"/>
    <s v="Bart Folk"/>
    <x v="0"/>
    <s v="United States"/>
    <s v="Montgomery"/>
    <x v="19"/>
    <n v="36116"/>
    <s v="South"/>
    <s v="OFF-AR-10001954"/>
    <x v="1"/>
    <s v="Art"/>
    <s v="Newell 331"/>
    <n v="14.669999999999998"/>
    <n v="3"/>
    <n v="0"/>
    <n v="3.9609000000000001"/>
  </r>
  <r>
    <n v="2199"/>
    <x v="1073"/>
    <x v="262"/>
    <d v="2015-04-02T00:00:00"/>
    <s v="Standard Class"/>
    <s v="CK-12205"/>
    <s v="Chloris Kastensmidt"/>
    <x v="0"/>
    <s v="United States"/>
    <s v="Philadelphia"/>
    <x v="9"/>
    <n v="19120"/>
    <s v="East"/>
    <s v="OFF-PA-10003177"/>
    <x v="1"/>
    <s v="Paper"/>
    <s v="Xerox 1999"/>
    <n v="15.552000000000003"/>
    <n v="3"/>
    <n v="0.2"/>
    <n v="5.4432"/>
  </r>
  <r>
    <n v="2200"/>
    <x v="1073"/>
    <x v="262"/>
    <d v="2015-04-02T00:00:00"/>
    <s v="Standard Class"/>
    <s v="CK-12205"/>
    <s v="Chloris Kastensmidt"/>
    <x v="0"/>
    <s v="United States"/>
    <s v="Philadelphia"/>
    <x v="9"/>
    <n v="19120"/>
    <s v="East"/>
    <s v="OFF-PA-10000533"/>
    <x v="1"/>
    <s v="Paper"/>
    <s v="Southworth Parchment Paper &amp; Envelopes"/>
    <n v="5.2320000000000002"/>
    <n v="1"/>
    <n v="0.2"/>
    <n v="1.7003999999999999"/>
  </r>
  <r>
    <n v="2201"/>
    <x v="1074"/>
    <x v="106"/>
    <d v="2014-06-06T00:00:00"/>
    <s v="Standard Class"/>
    <s v="LT-17110"/>
    <s v="Liz Thompson"/>
    <x v="0"/>
    <s v="United States"/>
    <s v="Little Rock"/>
    <x v="36"/>
    <n v="72209"/>
    <s v="South"/>
    <s v="FUR-FU-10001935"/>
    <x v="0"/>
    <s v="Furnishings"/>
    <s v="3M Hangers With Command Adhesive"/>
    <n v="22.200000000000003"/>
    <n v="6"/>
    <n v="0"/>
    <n v="9.1020000000000021"/>
  </r>
  <r>
    <n v="2202"/>
    <x v="1074"/>
    <x v="106"/>
    <d v="2014-06-06T00:00:00"/>
    <s v="Standard Class"/>
    <s v="LT-17110"/>
    <s v="Liz Thompson"/>
    <x v="0"/>
    <s v="United States"/>
    <s v="Little Rock"/>
    <x v="36"/>
    <n v="72209"/>
    <s v="South"/>
    <s v="TEC-PH-10002563"/>
    <x v="2"/>
    <s v="Phones"/>
    <s v="Adtran 1202752G1"/>
    <n v="881.93"/>
    <n v="7"/>
    <n v="0"/>
    <n v="229.30180000000001"/>
  </r>
  <r>
    <n v="2203"/>
    <x v="1075"/>
    <x v="684"/>
    <d v="2015-09-12T00:00:00"/>
    <s v="Standard Class"/>
    <s v="BT-11305"/>
    <s v="Beth Thompson"/>
    <x v="2"/>
    <s v="United States"/>
    <s v="Seattle"/>
    <x v="4"/>
    <n v="98103"/>
    <s v="West"/>
    <s v="OFF-BI-10002160"/>
    <x v="1"/>
    <s v="Binders"/>
    <s v="Acco Hanging Data Binders"/>
    <n v="6.0960000000000001"/>
    <n v="2"/>
    <n v="0.2"/>
    <n v="2.1335999999999999"/>
  </r>
  <r>
    <n v="2204"/>
    <x v="1075"/>
    <x v="684"/>
    <d v="2015-09-12T00:00:00"/>
    <s v="Standard Class"/>
    <s v="BT-11305"/>
    <s v="Beth Thompson"/>
    <x v="2"/>
    <s v="United States"/>
    <s v="Seattle"/>
    <x v="4"/>
    <n v="98103"/>
    <s v="West"/>
    <s v="FUR-FU-10004748"/>
    <x v="0"/>
    <s v="Furnishings"/>
    <s v="Howard Miller 16&quot; Diameter Gallery Wall Clock"/>
    <n v="191.82"/>
    <n v="3"/>
    <n v="0"/>
    <n v="74.809799999999996"/>
  </r>
  <r>
    <n v="2205"/>
    <x v="1076"/>
    <x v="685"/>
    <d v="2015-07-05T00:00:00"/>
    <s v="Standard Class"/>
    <s v="SC-20725"/>
    <s v="Steven Cartwright"/>
    <x v="0"/>
    <s v="United States"/>
    <s v="Lancaster"/>
    <x v="9"/>
    <n v="17602"/>
    <s v="East"/>
    <s v="FUR-FU-10001473"/>
    <x v="0"/>
    <s v="Furnishings"/>
    <s v="Eldon Executive Woodline II Desk Accessories, Mahogany"/>
    <n v="20.103999999999999"/>
    <n v="1"/>
    <n v="0.2"/>
    <n v="1.7591000000000001"/>
  </r>
  <r>
    <n v="2206"/>
    <x v="1077"/>
    <x v="545"/>
    <d v="2016-09-12T00:00:00"/>
    <s v="Second Class"/>
    <s v="CG-12040"/>
    <s v="Catherine Glotzbach"/>
    <x v="2"/>
    <s v="United States"/>
    <s v="Bristol"/>
    <x v="18"/>
    <n v="37620"/>
    <s v="South"/>
    <s v="OFF-AR-10000538"/>
    <x v="1"/>
    <s v="Art"/>
    <s v="Boston Model 1800 Electric Pencil Sharpener, Gray"/>
    <n v="67.56"/>
    <n v="3"/>
    <n v="0.2"/>
    <n v="8.4449999999999896"/>
  </r>
  <r>
    <n v="2207"/>
    <x v="1078"/>
    <x v="686"/>
    <d v="2014-07-20T00:00:00"/>
    <s v="Standard Class"/>
    <s v="AW-10930"/>
    <s v="Arthur Wiediger"/>
    <x v="2"/>
    <s v="United States"/>
    <s v="Aurora"/>
    <x v="10"/>
    <n v="60505"/>
    <s v="Central"/>
    <s v="OFF-BI-10001098"/>
    <x v="1"/>
    <s v="Binders"/>
    <s v="Acco D-Ring Binder w/DublLock"/>
    <n v="29.931999999999992"/>
    <n v="7"/>
    <n v="0.8"/>
    <n v="-46.394600000000011"/>
  </r>
  <r>
    <n v="2208"/>
    <x v="1078"/>
    <x v="686"/>
    <d v="2014-07-20T00:00:00"/>
    <s v="Standard Class"/>
    <s v="AW-10930"/>
    <s v="Arthur Wiediger"/>
    <x v="2"/>
    <s v="United States"/>
    <s v="Aurora"/>
    <x v="10"/>
    <n v="60505"/>
    <s v="Central"/>
    <s v="TEC-PH-10001552"/>
    <x v="2"/>
    <s v="Phones"/>
    <s v="I Need's 3d Hello Kitty Hybrid Silicone Case Cover for HTC One X 4g with 3d Hello Kitty Stylus Pen Green/pink"/>
    <n v="38.272000000000006"/>
    <n v="4"/>
    <n v="0.2"/>
    <n v="3.8272000000000013"/>
  </r>
  <r>
    <n v="2209"/>
    <x v="1079"/>
    <x v="421"/>
    <d v="2015-08-26T00:00:00"/>
    <s v="Standard Class"/>
    <s v="RB-19705"/>
    <s v="Roger Barcio"/>
    <x v="2"/>
    <s v="United States"/>
    <s v="New York City"/>
    <x v="15"/>
    <n v="10009"/>
    <s v="East"/>
    <s v="OFF-AR-10000390"/>
    <x v="1"/>
    <s v="Art"/>
    <s v="Newell Chalk Holder"/>
    <n v="16.52"/>
    <n v="4"/>
    <n v="0"/>
    <n v="7.5991999999999997"/>
  </r>
  <r>
    <n v="2210"/>
    <x v="1080"/>
    <x v="687"/>
    <d v="2014-11-16T00:00:00"/>
    <s v="Second Class"/>
    <s v="ML-17410"/>
    <s v="Maris LaWare"/>
    <x v="0"/>
    <s v="United States"/>
    <s v="Fairfield"/>
    <x v="29"/>
    <n v="6824"/>
    <s v="East"/>
    <s v="TEC-PH-10001079"/>
    <x v="2"/>
    <s v="Phones"/>
    <s v="Polycom SoundPoint Pro SE-225 Corded phone"/>
    <n v="832.93"/>
    <n v="7"/>
    <n v="0"/>
    <n v="233.22039999999998"/>
  </r>
  <r>
    <n v="2211"/>
    <x v="1080"/>
    <x v="687"/>
    <d v="2014-11-16T00:00:00"/>
    <s v="Second Class"/>
    <s v="ML-17410"/>
    <s v="Maris LaWare"/>
    <x v="0"/>
    <s v="United States"/>
    <s v="Fairfield"/>
    <x v="29"/>
    <n v="6824"/>
    <s v="East"/>
    <s v="OFF-BI-10003460"/>
    <x v="1"/>
    <s v="Binders"/>
    <s v="Acco 3-Hole Punch"/>
    <n v="43.8"/>
    <n v="10"/>
    <n v="0"/>
    <n v="21.023999999999997"/>
  </r>
  <r>
    <n v="2212"/>
    <x v="1081"/>
    <x v="581"/>
    <d v="2016-11-30T00:00:00"/>
    <s v="First Class"/>
    <s v="VB-21745"/>
    <s v="Victoria Brennan"/>
    <x v="1"/>
    <s v="United States"/>
    <s v="Lincoln Park"/>
    <x v="12"/>
    <n v="48146"/>
    <s v="Central"/>
    <s v="OFF-AP-10003842"/>
    <x v="1"/>
    <s v="Appliances"/>
    <s v="Euro-Pro Shark Turbo Vacuum"/>
    <n v="167.292"/>
    <n v="6"/>
    <n v="0.1"/>
    <n v="29.7408"/>
  </r>
  <r>
    <n v="2213"/>
    <x v="1082"/>
    <x v="610"/>
    <d v="2017-11-25T00:00:00"/>
    <s v="Standard Class"/>
    <s v="SW-20275"/>
    <s v="Scott Williamson"/>
    <x v="0"/>
    <s v="United States"/>
    <s v="New York City"/>
    <x v="15"/>
    <n v="10035"/>
    <s v="East"/>
    <s v="FUR-FU-10003535"/>
    <x v="0"/>
    <s v="Furnishings"/>
    <s v="Howard Miller Distant Time Traveler Alarm Clock"/>
    <n v="27.42"/>
    <n v="1"/>
    <n v="0"/>
    <n v="11.2422"/>
  </r>
  <r>
    <n v="2214"/>
    <x v="1083"/>
    <x v="172"/>
    <d v="2017-10-02T00:00:00"/>
    <s v="First Class"/>
    <s v="NS-18505"/>
    <s v="Neola Schneider"/>
    <x v="0"/>
    <s v="United States"/>
    <s v="San Jose"/>
    <x v="1"/>
    <n v="95123"/>
    <s v="West"/>
    <s v="OFF-BI-10002012"/>
    <x v="1"/>
    <s v="Binders"/>
    <s v="Wilson Jones Easy Flow II Sheet Lifters"/>
    <n v="1.4400000000000002"/>
    <n v="1"/>
    <n v="0.2"/>
    <n v="0.504"/>
  </r>
  <r>
    <n v="2215"/>
    <x v="1083"/>
    <x v="172"/>
    <d v="2017-10-02T00:00:00"/>
    <s v="First Class"/>
    <s v="NS-18505"/>
    <s v="Neola Schneider"/>
    <x v="0"/>
    <s v="United States"/>
    <s v="San Jose"/>
    <x v="1"/>
    <n v="95123"/>
    <s v="West"/>
    <s v="OFF-BI-10001922"/>
    <x v="1"/>
    <s v="Binders"/>
    <s v="Storex Dura Pro Binders"/>
    <n v="61.77600000000001"/>
    <n v="13"/>
    <n v="0.2"/>
    <n v="20.849399999999996"/>
  </r>
  <r>
    <n v="2216"/>
    <x v="1083"/>
    <x v="172"/>
    <d v="2017-10-02T00:00:00"/>
    <s v="First Class"/>
    <s v="NS-18505"/>
    <s v="Neola Schneider"/>
    <x v="0"/>
    <s v="United States"/>
    <s v="San Jose"/>
    <x v="1"/>
    <n v="95123"/>
    <s v="West"/>
    <s v="OFF-AP-10000576"/>
    <x v="1"/>
    <s v="Appliances"/>
    <s v="Belkin 325VA UPS Surge Protector, 6'"/>
    <n v="241.96"/>
    <n v="2"/>
    <n v="0"/>
    <n v="60.490000000000009"/>
  </r>
  <r>
    <n v="2217"/>
    <x v="1083"/>
    <x v="172"/>
    <d v="2017-10-02T00:00:00"/>
    <s v="First Class"/>
    <s v="NS-18505"/>
    <s v="Neola Schneider"/>
    <x v="0"/>
    <s v="United States"/>
    <s v="San Jose"/>
    <x v="1"/>
    <n v="95123"/>
    <s v="West"/>
    <s v="FUR-CH-10000553"/>
    <x v="0"/>
    <s v="Chairs"/>
    <s v="Metal Folding Chairs, Beige, 4/Carton"/>
    <n v="108.608"/>
    <n v="4"/>
    <n v="0.2"/>
    <n v="9.5031999999999925"/>
  </r>
  <r>
    <n v="2218"/>
    <x v="1084"/>
    <x v="59"/>
    <d v="2014-09-25T00:00:00"/>
    <s v="Standard Class"/>
    <s v="DB-13555"/>
    <s v="Dorothy Badders"/>
    <x v="1"/>
    <s v="United States"/>
    <s v="Jacksonville"/>
    <x v="2"/>
    <n v="32216"/>
    <s v="South"/>
    <s v="OFF-AR-10003469"/>
    <x v="1"/>
    <s v="Art"/>
    <s v="Nontoxic Chalk"/>
    <n v="2.8160000000000003"/>
    <n v="2"/>
    <n v="0.2"/>
    <n v="0.98559999999999992"/>
  </r>
  <r>
    <n v="2219"/>
    <x v="1085"/>
    <x v="688"/>
    <d v="2017-08-01T00:00:00"/>
    <s v="Standard Class"/>
    <s v="MH-17620"/>
    <s v="Matt Hagelstein"/>
    <x v="1"/>
    <s v="United States"/>
    <s v="San Francisco"/>
    <x v="1"/>
    <n v="94110"/>
    <s v="West"/>
    <s v="OFF-BI-10000145"/>
    <x v="1"/>
    <s v="Binders"/>
    <s v="Zipper Ring Binder Pockets"/>
    <n v="9.9840000000000018"/>
    <n v="4"/>
    <n v="0.2"/>
    <n v="3.6191999999999993"/>
  </r>
  <r>
    <n v="2220"/>
    <x v="1085"/>
    <x v="688"/>
    <d v="2017-08-01T00:00:00"/>
    <s v="Standard Class"/>
    <s v="MH-17620"/>
    <s v="Matt Hagelstein"/>
    <x v="1"/>
    <s v="United States"/>
    <s v="San Francisco"/>
    <x v="1"/>
    <n v="94110"/>
    <s v="West"/>
    <s v="OFF-ST-10001580"/>
    <x v="1"/>
    <s v="Storage"/>
    <s v="Super Decoflex Portable Personal File"/>
    <n v="14.98"/>
    <n v="1"/>
    <n v="0"/>
    <n v="4.1943999999999999"/>
  </r>
  <r>
    <n v="2221"/>
    <x v="1085"/>
    <x v="688"/>
    <d v="2017-08-01T00:00:00"/>
    <s v="Standard Class"/>
    <s v="MH-17620"/>
    <s v="Matt Hagelstein"/>
    <x v="1"/>
    <s v="United States"/>
    <s v="San Francisco"/>
    <x v="1"/>
    <n v="94110"/>
    <s v="West"/>
    <s v="TEC-PH-10001817"/>
    <x v="2"/>
    <s v="Phones"/>
    <s v="Wilson Electronics DB Pro Signal Booster"/>
    <n v="1145.6000000000001"/>
    <n v="4"/>
    <n v="0.2"/>
    <n v="100.24000000000007"/>
  </r>
  <r>
    <n v="2222"/>
    <x v="1086"/>
    <x v="401"/>
    <d v="2015-12-06T00:00:00"/>
    <s v="Same Day"/>
    <s v="DK-13375"/>
    <s v="Dennis Kane"/>
    <x v="0"/>
    <s v="United States"/>
    <s v="Marion"/>
    <x v="24"/>
    <n v="43302"/>
    <s v="East"/>
    <s v="TEC-PH-10001578"/>
    <x v="2"/>
    <s v="Phones"/>
    <s v="Polycom SoundStation2 EX Conference phone"/>
    <n v="485.93999999999994"/>
    <n v="2"/>
    <n v="0.4"/>
    <n v="-89.089000000000055"/>
  </r>
  <r>
    <n v="2223"/>
    <x v="1086"/>
    <x v="401"/>
    <d v="2015-12-06T00:00:00"/>
    <s v="Same Day"/>
    <s v="DK-13375"/>
    <s v="Dennis Kane"/>
    <x v="0"/>
    <s v="United States"/>
    <s v="Marion"/>
    <x v="24"/>
    <n v="43302"/>
    <s v="East"/>
    <s v="OFF-AR-10004078"/>
    <x v="1"/>
    <s v="Art"/>
    <s v="Newell 312"/>
    <n v="37.375999999999998"/>
    <n v="8"/>
    <n v="0.2"/>
    <n v="4.6719999999999988"/>
  </r>
  <r>
    <n v="2224"/>
    <x v="1086"/>
    <x v="401"/>
    <d v="2015-12-06T00:00:00"/>
    <s v="Same Day"/>
    <s v="DK-13375"/>
    <s v="Dennis Kane"/>
    <x v="0"/>
    <s v="United States"/>
    <s v="Marion"/>
    <x v="24"/>
    <n v="43302"/>
    <s v="East"/>
    <s v="FUR-CH-10004860"/>
    <x v="0"/>
    <s v="Chairs"/>
    <s v="Global Low Back Tilter Chair"/>
    <n v="70.685999999999993"/>
    <n v="1"/>
    <n v="0.3"/>
    <n v="-24.23520000000001"/>
  </r>
  <r>
    <n v="2225"/>
    <x v="1087"/>
    <x v="689"/>
    <d v="2017-08-05T00:00:00"/>
    <s v="Standard Class"/>
    <s v="EA-14035"/>
    <s v="Erin Ashbrook"/>
    <x v="1"/>
    <s v="United States"/>
    <s v="Philadelphia"/>
    <x v="9"/>
    <n v="19134"/>
    <s v="East"/>
    <s v="OFF-PA-10003790"/>
    <x v="1"/>
    <s v="Paper"/>
    <s v="Xerox 1991"/>
    <n v="54.816000000000003"/>
    <n v="3"/>
    <n v="0.2"/>
    <n v="17.815199999999997"/>
  </r>
  <r>
    <n v="2226"/>
    <x v="1088"/>
    <x v="690"/>
    <d v="2016-03-21T00:00:00"/>
    <s v="Second Class"/>
    <s v="BT-11440"/>
    <s v="Bobby Trafton"/>
    <x v="0"/>
    <s v="United States"/>
    <s v="Littleton"/>
    <x v="22"/>
    <n v="80122"/>
    <s v="West"/>
    <s v="FUR-BO-10002202"/>
    <x v="0"/>
    <s v="Bookcases"/>
    <s v="Atlantic Metals Mobile 2-Shelf Bookcases, Custom Colors"/>
    <n v="72.294000000000011"/>
    <n v="1"/>
    <n v="0.7"/>
    <n v="-98.801799999999986"/>
  </r>
  <r>
    <n v="2227"/>
    <x v="1089"/>
    <x v="570"/>
    <d v="2017-08-03T00:00:00"/>
    <s v="Standard Class"/>
    <s v="LA-16780"/>
    <s v="Laura Armstrong"/>
    <x v="1"/>
    <s v="United States"/>
    <s v="Austin"/>
    <x v="5"/>
    <n v="78745"/>
    <s v="Central"/>
    <s v="OFF-FA-10003059"/>
    <x v="1"/>
    <s v="Fasteners"/>
    <s v="Assorted Color Push Pins"/>
    <n v="2.8960000000000004"/>
    <n v="2"/>
    <n v="0.2"/>
    <n v="0.4705999999999998"/>
  </r>
  <r>
    <n v="2228"/>
    <x v="1089"/>
    <x v="570"/>
    <d v="2017-08-03T00:00:00"/>
    <s v="Standard Class"/>
    <s v="LA-16780"/>
    <s v="Laura Armstrong"/>
    <x v="1"/>
    <s v="United States"/>
    <s v="Austin"/>
    <x v="5"/>
    <n v="78745"/>
    <s v="Central"/>
    <s v="TEC-PH-10002496"/>
    <x v="2"/>
    <s v="Phones"/>
    <s v="Cisco SPA301"/>
    <n v="124.79200000000002"/>
    <n v="1"/>
    <n v="0.2"/>
    <n v="15.598999999999993"/>
  </r>
  <r>
    <n v="2229"/>
    <x v="1090"/>
    <x v="393"/>
    <d v="2016-10-05T00:00:00"/>
    <s v="Standard Class"/>
    <s v="GM-14680"/>
    <s v="Greg Matthias"/>
    <x v="0"/>
    <s v="United States"/>
    <s v="New York City"/>
    <x v="15"/>
    <n v="10024"/>
    <s v="East"/>
    <s v="FUR-TA-10003238"/>
    <x v="0"/>
    <s v="Tables"/>
    <s v="Chromcraft Bull-Nose Wood 48&quot; x 96&quot; Rectangular Conference Tables"/>
    <n v="330.58800000000002"/>
    <n v="1"/>
    <n v="0.4"/>
    <n v="-115.70580000000004"/>
  </r>
  <r>
    <n v="2230"/>
    <x v="1091"/>
    <x v="691"/>
    <d v="2014-04-05T00:00:00"/>
    <s v="Standard Class"/>
    <s v="AA-10315"/>
    <s v="Alex Avila"/>
    <x v="0"/>
    <s v="United States"/>
    <s v="San Francisco"/>
    <x v="1"/>
    <n v="94122"/>
    <s v="West"/>
    <s v="OFF-BI-10004390"/>
    <x v="1"/>
    <s v="Binders"/>
    <s v="GBC DocuBind 200 Manual Binding Machine"/>
    <n v="673.5680000000001"/>
    <n v="2"/>
    <n v="0.2"/>
    <n v="252.58799999999999"/>
  </r>
  <r>
    <n v="2231"/>
    <x v="1091"/>
    <x v="691"/>
    <d v="2014-04-05T00:00:00"/>
    <s v="Standard Class"/>
    <s v="AA-10315"/>
    <s v="Alex Avila"/>
    <x v="0"/>
    <s v="United States"/>
    <s v="San Francisco"/>
    <x v="1"/>
    <n v="94122"/>
    <s v="West"/>
    <s v="OFF-AP-10002765"/>
    <x v="1"/>
    <s v="Appliances"/>
    <s v="Fellowes Advanced Computer Series Surge Protectors"/>
    <n v="52.98"/>
    <n v="2"/>
    <n v="0"/>
    <n v="14.834400000000002"/>
  </r>
  <r>
    <n v="2232"/>
    <x v="1092"/>
    <x v="335"/>
    <d v="2017-07-01T00:00:00"/>
    <s v="Standard Class"/>
    <s v="DB-13405"/>
    <s v="Denny Blanton"/>
    <x v="0"/>
    <s v="United States"/>
    <s v="La Porte"/>
    <x v="14"/>
    <n v="46350"/>
    <s v="Central"/>
    <s v="FUR-FU-10000293"/>
    <x v="0"/>
    <s v="Furnishings"/>
    <s v="Eldon Antistatic Chair Mats for Low to Medium Pile Carpets"/>
    <n v="526.45000000000005"/>
    <n v="5"/>
    <n v="0"/>
    <n v="31.586999999999961"/>
  </r>
  <r>
    <n v="2233"/>
    <x v="1093"/>
    <x v="362"/>
    <d v="2017-07-14T00:00:00"/>
    <s v="Standard Class"/>
    <s v="JH-15820"/>
    <s v="John Huston"/>
    <x v="0"/>
    <s v="United States"/>
    <s v="Chicago"/>
    <x v="10"/>
    <n v="60610"/>
    <s v="Central"/>
    <s v="OFF-ST-10003692"/>
    <x v="1"/>
    <s v="Storage"/>
    <s v="Recycled Steel Personal File for Hanging File Folders"/>
    <n v="228.92"/>
    <n v="5"/>
    <n v="0.2"/>
    <n v="14.307499999999997"/>
  </r>
  <r>
    <n v="2234"/>
    <x v="1094"/>
    <x v="639"/>
    <d v="2015-12-16T00:00:00"/>
    <s v="Second Class"/>
    <s v="DJ-13630"/>
    <s v="Doug Jacobs"/>
    <x v="0"/>
    <s v="United States"/>
    <s v="Portland"/>
    <x v="21"/>
    <n v="97206"/>
    <s v="West"/>
    <s v="TEC-PH-10001051"/>
    <x v="2"/>
    <s v="Phones"/>
    <s v="HTC One"/>
    <n v="319.96800000000002"/>
    <n v="4"/>
    <n v="0.2"/>
    <n v="35.996399999999952"/>
  </r>
  <r>
    <n v="2235"/>
    <x v="1095"/>
    <x v="256"/>
    <d v="2017-12-10T00:00:00"/>
    <s v="Standard Class"/>
    <s v="QJ-19255"/>
    <s v="Quincy Jones"/>
    <x v="1"/>
    <s v="United States"/>
    <s v="Burlington"/>
    <x v="42"/>
    <s v="05408"/>
    <s v="East"/>
    <s v="TEC-AC-10001013"/>
    <x v="2"/>
    <s v="Accessories"/>
    <s v="Logitech ClearChat Comfort/USB Headset H390"/>
    <n v="205.03"/>
    <n v="7"/>
    <n v="0"/>
    <n v="67.659899999999979"/>
  </r>
  <r>
    <n v="2236"/>
    <x v="1096"/>
    <x v="426"/>
    <d v="2015-09-17T00:00:00"/>
    <s v="Second Class"/>
    <s v="CT-11995"/>
    <s v="Carol Triggs"/>
    <x v="0"/>
    <s v="United States"/>
    <s v="Indianapolis"/>
    <x v="14"/>
    <n v="46203"/>
    <s v="Central"/>
    <s v="OFF-ST-10000025"/>
    <x v="1"/>
    <s v="Storage"/>
    <s v="Fellowes Stor/Drawer Steel Plus Storage Drawers"/>
    <n v="190.86"/>
    <n v="2"/>
    <n v="0"/>
    <n v="11.451599999999985"/>
  </r>
  <r>
    <n v="2237"/>
    <x v="1096"/>
    <x v="426"/>
    <d v="2015-09-17T00:00:00"/>
    <s v="Second Class"/>
    <s v="CT-11995"/>
    <s v="Carol Triggs"/>
    <x v="0"/>
    <s v="United States"/>
    <s v="Indianapolis"/>
    <x v="14"/>
    <n v="46203"/>
    <s v="Central"/>
    <s v="OFF-AR-10000817"/>
    <x v="1"/>
    <s v="Art"/>
    <s v="Manco Dry-Lighter Erasable Highlighter"/>
    <n v="24.32"/>
    <n v="8"/>
    <n v="0"/>
    <n v="8.2687999999999988"/>
  </r>
  <r>
    <n v="2238"/>
    <x v="1097"/>
    <x v="692"/>
    <d v="2016-07-21T00:00:00"/>
    <s v="Standard Class"/>
    <s v="RH-19510"/>
    <s v="Rick Huthwaite"/>
    <x v="2"/>
    <s v="United States"/>
    <s v="Provo"/>
    <x v="7"/>
    <n v="84604"/>
    <s v="West"/>
    <s v="OFF-SU-10000952"/>
    <x v="1"/>
    <s v="Supplies"/>
    <s v="Fiskars Home &amp; Office Scissors"/>
    <n v="44.400000000000006"/>
    <n v="5"/>
    <n v="0"/>
    <n v="12.432000000000002"/>
  </r>
  <r>
    <n v="2239"/>
    <x v="1098"/>
    <x v="693"/>
    <d v="2017-04-26T00:00:00"/>
    <s v="Standard Class"/>
    <s v="SJ-20125"/>
    <s v="Sanjit Jacobs"/>
    <x v="2"/>
    <s v="United States"/>
    <s v="Chicago"/>
    <x v="10"/>
    <n v="60610"/>
    <s v="Central"/>
    <s v="FUR-FU-10004597"/>
    <x v="0"/>
    <s v="Furnishings"/>
    <s v="Eldon Cleatmat Chair Mats for Medium Pile Carpets"/>
    <n v="44.400000000000006"/>
    <n v="2"/>
    <n v="0.6"/>
    <n v="-52.169999999999987"/>
  </r>
  <r>
    <n v="2240"/>
    <x v="1099"/>
    <x v="625"/>
    <d v="2016-11-17T00:00:00"/>
    <s v="Second Class"/>
    <s v="TG-21310"/>
    <s v="Toby Gnade"/>
    <x v="0"/>
    <s v="United States"/>
    <s v="Los Angeles"/>
    <x v="1"/>
    <n v="90049"/>
    <s v="West"/>
    <s v="OFF-BI-10003527"/>
    <x v="1"/>
    <s v="Binders"/>
    <s v="Fellowes PB500 Electric Punch Plastic Comb Binding Machine with Manual Bind"/>
    <n v="1016.792"/>
    <n v="1"/>
    <n v="0.2"/>
    <n v="381.29700000000003"/>
  </r>
  <r>
    <n v="2241"/>
    <x v="1099"/>
    <x v="625"/>
    <d v="2016-11-17T00:00:00"/>
    <s v="Second Class"/>
    <s v="TG-21310"/>
    <s v="Toby Gnade"/>
    <x v="0"/>
    <s v="United States"/>
    <s v="Los Angeles"/>
    <x v="1"/>
    <n v="90049"/>
    <s v="West"/>
    <s v="OFF-BI-10002982"/>
    <x v="1"/>
    <s v="Binders"/>
    <s v="Avery Self-Adhesive Photo Pockets for Polaroid Photos"/>
    <n v="38.136000000000003"/>
    <n v="7"/>
    <n v="0.2"/>
    <n v="13.347599999999998"/>
  </r>
  <r>
    <n v="2242"/>
    <x v="1100"/>
    <x v="491"/>
    <d v="2016-12-01T00:00:00"/>
    <s v="Standard Class"/>
    <s v="CT-11995"/>
    <s v="Carol Triggs"/>
    <x v="0"/>
    <s v="United States"/>
    <s v="Philadelphia"/>
    <x v="9"/>
    <n v="19134"/>
    <s v="East"/>
    <s v="TEC-PH-10004165"/>
    <x v="2"/>
    <s v="Phones"/>
    <s v="Mitel MiVoice 5330e IP Phone"/>
    <n v="494.98199999999997"/>
    <n v="3"/>
    <n v="0.4"/>
    <n v="-115.49580000000006"/>
  </r>
  <r>
    <n v="2243"/>
    <x v="1101"/>
    <x v="610"/>
    <d v="2017-11-25T00:00:00"/>
    <s v="Standard Class"/>
    <s v="BF-11005"/>
    <s v="Barry Franz"/>
    <x v="2"/>
    <s v="United States"/>
    <s v="Pasadena"/>
    <x v="1"/>
    <n v="91104"/>
    <s v="West"/>
    <s v="OFF-ST-10003442"/>
    <x v="1"/>
    <s v="Storage"/>
    <s v="Eldon Portable Mobile Manager"/>
    <n v="56.56"/>
    <n v="2"/>
    <n v="0"/>
    <n v="15.2712"/>
  </r>
  <r>
    <n v="2244"/>
    <x v="1101"/>
    <x v="610"/>
    <d v="2017-11-25T00:00:00"/>
    <s v="Standard Class"/>
    <s v="BF-11005"/>
    <s v="Barry Franz"/>
    <x v="2"/>
    <s v="United States"/>
    <s v="Pasadena"/>
    <x v="1"/>
    <n v="91104"/>
    <s v="West"/>
    <s v="OFF-AR-10003856"/>
    <x v="1"/>
    <s v="Art"/>
    <s v="Newell 344"/>
    <n v="5.56"/>
    <n v="2"/>
    <n v="0"/>
    <n v="1.4455999999999998"/>
  </r>
  <r>
    <n v="2245"/>
    <x v="1101"/>
    <x v="610"/>
    <d v="2017-11-25T00:00:00"/>
    <s v="Standard Class"/>
    <s v="BF-11005"/>
    <s v="Barry Franz"/>
    <x v="2"/>
    <s v="United States"/>
    <s v="Pasadena"/>
    <x v="1"/>
    <n v="91104"/>
    <s v="West"/>
    <s v="OFF-FA-10004248"/>
    <x v="1"/>
    <s v="Fasteners"/>
    <s v="Advantus T-Pin Paper Clips"/>
    <n v="9.02"/>
    <n v="2"/>
    <n v="0"/>
    <n v="3.5178000000000003"/>
  </r>
  <r>
    <n v="2246"/>
    <x v="1101"/>
    <x v="610"/>
    <d v="2017-11-25T00:00:00"/>
    <s v="Standard Class"/>
    <s v="BF-11005"/>
    <s v="Barry Franz"/>
    <x v="2"/>
    <s v="United States"/>
    <s v="Pasadena"/>
    <x v="1"/>
    <n v="91104"/>
    <s v="West"/>
    <s v="OFF-AP-10001492"/>
    <x v="1"/>
    <s v="Appliances"/>
    <s v="Acco Six-Outlet Power Strip, 4' Cord Length"/>
    <n v="8.6199999999999992"/>
    <n v="1"/>
    <n v="0"/>
    <n v="2.2412000000000001"/>
  </r>
  <r>
    <n v="2247"/>
    <x v="1101"/>
    <x v="610"/>
    <d v="2017-11-25T00:00:00"/>
    <s v="Standard Class"/>
    <s v="BF-11005"/>
    <s v="Barry Franz"/>
    <x v="2"/>
    <s v="United States"/>
    <s v="Pasadena"/>
    <x v="1"/>
    <n v="91104"/>
    <s v="West"/>
    <s v="TEC-PH-10004165"/>
    <x v="2"/>
    <s v="Phones"/>
    <s v="Mitel MiVoice 5330e IP Phone"/>
    <n v="659.97600000000011"/>
    <n v="3"/>
    <n v="0.2"/>
    <n v="49.498199999999969"/>
  </r>
  <r>
    <n v="2248"/>
    <x v="1102"/>
    <x v="586"/>
    <d v="2015-02-18T00:00:00"/>
    <s v="Second Class"/>
    <s v="JM-16195"/>
    <s v="Justin MacKendrick"/>
    <x v="0"/>
    <s v="United States"/>
    <s v="Los Angeles"/>
    <x v="1"/>
    <n v="90004"/>
    <s v="West"/>
    <s v="OFF-PA-10004285"/>
    <x v="1"/>
    <s v="Paper"/>
    <s v="Xerox 1959"/>
    <n v="13.36"/>
    <n v="2"/>
    <n v="0"/>
    <n v="6.4127999999999998"/>
  </r>
  <r>
    <n v="2249"/>
    <x v="1102"/>
    <x v="586"/>
    <d v="2015-02-18T00:00:00"/>
    <s v="Second Class"/>
    <s v="JM-16195"/>
    <s v="Justin MacKendrick"/>
    <x v="0"/>
    <s v="United States"/>
    <s v="Los Angeles"/>
    <x v="1"/>
    <n v="90004"/>
    <s v="West"/>
    <s v="OFF-BI-10001628"/>
    <x v="1"/>
    <s v="Binders"/>
    <s v="Acco Data Flex Cable Posts For Top &amp; Bottom Load Binders, 6&quot; Capacity"/>
    <n v="41.72"/>
    <n v="5"/>
    <n v="0.2"/>
    <n v="13.037499999999998"/>
  </r>
  <r>
    <n v="2250"/>
    <x v="1102"/>
    <x v="586"/>
    <d v="2015-02-18T00:00:00"/>
    <s v="Second Class"/>
    <s v="JM-16195"/>
    <s v="Justin MacKendrick"/>
    <x v="0"/>
    <s v="United States"/>
    <s v="Los Angeles"/>
    <x v="1"/>
    <n v="90004"/>
    <s v="West"/>
    <s v="OFF-BI-10000546"/>
    <x v="1"/>
    <s v="Binders"/>
    <s v="Avery Durable Binders"/>
    <n v="11.52"/>
    <n v="5"/>
    <n v="0.2"/>
    <n v="4.1760000000000002"/>
  </r>
  <r>
    <n v="2251"/>
    <x v="1102"/>
    <x v="586"/>
    <d v="2015-02-18T00:00:00"/>
    <s v="Second Class"/>
    <s v="JM-16195"/>
    <s v="Justin MacKendrick"/>
    <x v="0"/>
    <s v="United States"/>
    <s v="Los Angeles"/>
    <x v="1"/>
    <n v="90004"/>
    <s v="West"/>
    <s v="OFF-AP-10001391"/>
    <x v="1"/>
    <s v="Appliances"/>
    <s v="Kensington 6 Outlet MasterPiece HOMEOFFICE Power Control Center"/>
    <n v="541.43999999999994"/>
    <n v="6"/>
    <n v="0"/>
    <n v="157.01759999999993"/>
  </r>
  <r>
    <n v="2252"/>
    <x v="1102"/>
    <x v="586"/>
    <d v="2015-02-18T00:00:00"/>
    <s v="Second Class"/>
    <s v="JM-16195"/>
    <s v="Justin MacKendrick"/>
    <x v="0"/>
    <s v="United States"/>
    <s v="Los Angeles"/>
    <x v="1"/>
    <n v="90004"/>
    <s v="West"/>
    <s v="OFF-PA-10000477"/>
    <x v="1"/>
    <s v="Paper"/>
    <s v="Xerox 22"/>
    <n v="19.440000000000001"/>
    <n v="3"/>
    <n v="0"/>
    <n v="9.3312000000000008"/>
  </r>
  <r>
    <n v="2253"/>
    <x v="1103"/>
    <x v="173"/>
    <d v="2016-04-17T00:00:00"/>
    <s v="Second Class"/>
    <s v="JK-16120"/>
    <s v="Julie Kriz"/>
    <x v="2"/>
    <s v="United States"/>
    <s v="San Diego"/>
    <x v="1"/>
    <n v="92105"/>
    <s v="West"/>
    <s v="OFF-PA-10004327"/>
    <x v="1"/>
    <s v="Paper"/>
    <s v="Xerox 1911"/>
    <n v="143.69999999999999"/>
    <n v="3"/>
    <n v="0"/>
    <n v="68.975999999999999"/>
  </r>
  <r>
    <n v="2254"/>
    <x v="1104"/>
    <x v="694"/>
    <d v="2015-10-01T00:00:00"/>
    <s v="First Class"/>
    <s v="HG-14965"/>
    <s v="Henry Goldwyn"/>
    <x v="1"/>
    <s v="United States"/>
    <s v="San Francisco"/>
    <x v="1"/>
    <n v="94110"/>
    <s v="West"/>
    <s v="OFF-AP-10000696"/>
    <x v="1"/>
    <s v="Appliances"/>
    <s v="Holmes Odor Grabber"/>
    <n v="43.26"/>
    <n v="3"/>
    <n v="0"/>
    <n v="14.275799999999998"/>
  </r>
  <r>
    <n v="2255"/>
    <x v="1104"/>
    <x v="694"/>
    <d v="2015-10-01T00:00:00"/>
    <s v="First Class"/>
    <s v="HG-14965"/>
    <s v="Henry Goldwyn"/>
    <x v="1"/>
    <s v="United States"/>
    <s v="San Francisco"/>
    <x v="1"/>
    <n v="94110"/>
    <s v="West"/>
    <s v="OFF-AP-10002082"/>
    <x v="1"/>
    <s v="Appliances"/>
    <s v="Holmes HEPA Air Purifier"/>
    <n v="43.56"/>
    <n v="2"/>
    <n v="0"/>
    <n v="15.245999999999999"/>
  </r>
  <r>
    <n v="2256"/>
    <x v="1105"/>
    <x v="42"/>
    <d v="2016-09-22T00:00:00"/>
    <s v="Standard Class"/>
    <s v="LA-16780"/>
    <s v="Laura Armstrong"/>
    <x v="1"/>
    <s v="United States"/>
    <s v="Bangor"/>
    <x v="43"/>
    <n v="4401"/>
    <s v="East"/>
    <s v="TEC-PH-10001944"/>
    <x v="2"/>
    <s v="Phones"/>
    <s v="Wi-Ex zBoost YX540 Cellular Phone Signal Booster"/>
    <n v="437.84999999999997"/>
    <n v="3"/>
    <n v="0"/>
    <n v="131.35499999999996"/>
  </r>
  <r>
    <n v="2257"/>
    <x v="1105"/>
    <x v="42"/>
    <d v="2016-09-22T00:00:00"/>
    <s v="Standard Class"/>
    <s v="LA-16780"/>
    <s v="Laura Armstrong"/>
    <x v="1"/>
    <s v="United States"/>
    <s v="Bangor"/>
    <x v="43"/>
    <n v="4401"/>
    <s v="East"/>
    <s v="FUR-FU-10004952"/>
    <x v="0"/>
    <s v="Furnishings"/>
    <s v="C-Line Cubicle Keepers Polyproplyene Holder w/Velcro Back, 8-1/2x11, 25/Bx"/>
    <n v="109.48"/>
    <n v="2"/>
    <n v="0"/>
    <n v="33.938800000000001"/>
  </r>
  <r>
    <n v="2258"/>
    <x v="1106"/>
    <x v="114"/>
    <d v="2017-06-19T00:00:00"/>
    <s v="First Class"/>
    <s v="TS-21610"/>
    <s v="Troy Staebel"/>
    <x v="0"/>
    <s v="United States"/>
    <s v="San Francisco"/>
    <x v="1"/>
    <n v="94122"/>
    <s v="West"/>
    <s v="FUR-CH-10000015"/>
    <x v="0"/>
    <s v="Chairs"/>
    <s v="Hon Multipurpose Stacking Arm Chairs"/>
    <n v="1212.96"/>
    <n v="7"/>
    <n v="0.2"/>
    <n v="90.97199999999998"/>
  </r>
  <r>
    <n v="2259"/>
    <x v="1106"/>
    <x v="114"/>
    <d v="2017-06-19T00:00:00"/>
    <s v="First Class"/>
    <s v="TS-21610"/>
    <s v="Troy Staebel"/>
    <x v="0"/>
    <s v="United States"/>
    <s v="San Francisco"/>
    <x v="1"/>
    <n v="94122"/>
    <s v="West"/>
    <s v="OFF-PA-10001776"/>
    <x v="1"/>
    <s v="Paper"/>
    <s v="Wirebound Message Books, Four 2 3/4&quot; x 5&quot; Forms per Page, 600 Sets per Book"/>
    <n v="18.54"/>
    <n v="2"/>
    <n v="0"/>
    <n v="8.7137999999999991"/>
  </r>
  <r>
    <n v="2260"/>
    <x v="1107"/>
    <x v="627"/>
    <d v="2015-11-10T00:00:00"/>
    <s v="Second Class"/>
    <s v="MZ-17335"/>
    <s v="Maria Zettner"/>
    <x v="2"/>
    <s v="United States"/>
    <s v="San Diego"/>
    <x v="1"/>
    <n v="92024"/>
    <s v="West"/>
    <s v="OFF-FA-10002280"/>
    <x v="1"/>
    <s v="Fasteners"/>
    <s v="Advantus Plastic Paper Clips"/>
    <n v="5"/>
    <n v="1"/>
    <n v="0"/>
    <n v="2.4"/>
  </r>
  <r>
    <n v="2261"/>
    <x v="1107"/>
    <x v="627"/>
    <d v="2015-11-10T00:00:00"/>
    <s v="Second Class"/>
    <s v="MZ-17335"/>
    <s v="Maria Zettner"/>
    <x v="2"/>
    <s v="United States"/>
    <s v="San Diego"/>
    <x v="1"/>
    <n v="92024"/>
    <s v="West"/>
    <s v="TEC-AC-10002049"/>
    <x v="2"/>
    <s v="Accessories"/>
    <s v="Logitech G19 Programmable Gaming Keyboard"/>
    <n v="371.96999999999997"/>
    <n v="3"/>
    <n v="0"/>
    <n v="66.954599999999971"/>
  </r>
  <r>
    <n v="2262"/>
    <x v="1108"/>
    <x v="217"/>
    <d v="2015-12-18T00:00:00"/>
    <s v="Same Day"/>
    <s v="MW-18220"/>
    <s v="Mitch Webber"/>
    <x v="0"/>
    <s v="United States"/>
    <s v="New York City"/>
    <x v="15"/>
    <n v="10035"/>
    <s v="East"/>
    <s v="TEC-AC-10002253"/>
    <x v="2"/>
    <s v="Accessories"/>
    <s v="Imation Bio 8GB USB Flash Drive Imation Corp"/>
    <n v="166.24"/>
    <n v="1"/>
    <n v="0"/>
    <n v="24.936000000000007"/>
  </r>
  <r>
    <n v="2263"/>
    <x v="1109"/>
    <x v="695"/>
    <d v="2017-02-09T00:00:00"/>
    <s v="First Class"/>
    <s v="MV-17485"/>
    <s v="Mark Van Huff"/>
    <x v="0"/>
    <s v="United States"/>
    <s v="Arlington"/>
    <x v="17"/>
    <n v="22204"/>
    <s v="South"/>
    <s v="FUR-BO-10004015"/>
    <x v="0"/>
    <s v="Bookcases"/>
    <s v="Bush Andora Bookcase, Maple/Graphite Gray Finish"/>
    <n v="359.96999999999997"/>
    <n v="3"/>
    <n v="0"/>
    <n v="79.193399999999968"/>
  </r>
  <r>
    <n v="2264"/>
    <x v="1110"/>
    <x v="696"/>
    <d v="2016-11-16T00:00:00"/>
    <s v="Second Class"/>
    <s v="AA-10375"/>
    <s v="Allen Armold"/>
    <x v="0"/>
    <s v="United States"/>
    <s v="Atlanta"/>
    <x v="32"/>
    <n v="30318"/>
    <s v="South"/>
    <s v="TEC-AC-10004145"/>
    <x v="2"/>
    <s v="Accessories"/>
    <s v="Logitech diNovo Edge Keyboard"/>
    <n v="499.98"/>
    <n v="2"/>
    <n v="0"/>
    <n v="114.99540000000002"/>
  </r>
  <r>
    <n v="2265"/>
    <x v="1110"/>
    <x v="696"/>
    <d v="2016-11-16T00:00:00"/>
    <s v="Second Class"/>
    <s v="AA-10375"/>
    <s v="Allen Armold"/>
    <x v="0"/>
    <s v="United States"/>
    <s v="Atlanta"/>
    <x v="32"/>
    <n v="30318"/>
    <s v="South"/>
    <s v="OFF-PA-10002479"/>
    <x v="1"/>
    <s v="Paper"/>
    <s v="Xerox 4200 Series MultiUse Premium Copy Paper (20Lb. and 84 Bright)"/>
    <n v="5.28"/>
    <n v="1"/>
    <n v="0"/>
    <n v="2.3759999999999999"/>
  </r>
  <r>
    <n v="2266"/>
    <x v="1110"/>
    <x v="696"/>
    <d v="2016-11-16T00:00:00"/>
    <s v="Second Class"/>
    <s v="AA-10375"/>
    <s v="Allen Armold"/>
    <x v="0"/>
    <s v="United States"/>
    <s v="Atlanta"/>
    <x v="32"/>
    <n v="30318"/>
    <s v="South"/>
    <s v="OFF-BI-10004970"/>
    <x v="1"/>
    <s v="Binders"/>
    <s v="ACCOHIDE 3-Ring Binder, Blue, 1&quot;"/>
    <n v="8.26"/>
    <n v="2"/>
    <n v="0"/>
    <n v="3.8822000000000001"/>
  </r>
  <r>
    <n v="2267"/>
    <x v="1111"/>
    <x v="386"/>
    <d v="2017-10-12T00:00:00"/>
    <s v="Same Day"/>
    <s v="SM-20320"/>
    <s v="Sean Miller"/>
    <x v="2"/>
    <s v="United States"/>
    <s v="Monroe"/>
    <x v="3"/>
    <n v="28110"/>
    <s v="South"/>
    <s v="OFF-PA-10003919"/>
    <x v="1"/>
    <s v="Paper"/>
    <s v="Xerox 1989"/>
    <n v="7.9680000000000009"/>
    <n v="2"/>
    <n v="0.2"/>
    <n v="2.6892000000000005"/>
  </r>
  <r>
    <n v="2268"/>
    <x v="1112"/>
    <x v="697"/>
    <d v="2017-09-17T00:00:00"/>
    <s v="Same Day"/>
    <s v="TP-21415"/>
    <s v="Tom Prescott"/>
    <x v="0"/>
    <s v="United States"/>
    <s v="Seattle"/>
    <x v="4"/>
    <n v="98115"/>
    <s v="West"/>
    <s v="OFF-PA-10002001"/>
    <x v="1"/>
    <s v="Paper"/>
    <s v="Xerox 1984"/>
    <n v="12.96"/>
    <n v="2"/>
    <n v="0"/>
    <n v="6.3504000000000005"/>
  </r>
  <r>
    <n v="2269"/>
    <x v="1113"/>
    <x v="698"/>
    <d v="2017-12-26T00:00:00"/>
    <s v="Standard Class"/>
    <s v="DK-13225"/>
    <s v="Dean Katz"/>
    <x v="1"/>
    <s v="United States"/>
    <s v="Rochester"/>
    <x v="15"/>
    <n v="14609"/>
    <s v="East"/>
    <s v="OFF-PA-10002787"/>
    <x v="1"/>
    <s v="Paper"/>
    <s v="Xerox 227"/>
    <n v="6.48"/>
    <n v="1"/>
    <n v="0"/>
    <n v="3.1104000000000003"/>
  </r>
  <r>
    <n v="2270"/>
    <x v="1113"/>
    <x v="698"/>
    <d v="2017-12-26T00:00:00"/>
    <s v="Standard Class"/>
    <s v="DK-13225"/>
    <s v="Dean Katz"/>
    <x v="1"/>
    <s v="United States"/>
    <s v="Rochester"/>
    <x v="15"/>
    <n v="14609"/>
    <s v="East"/>
    <s v="OFF-BI-10003291"/>
    <x v="1"/>
    <s v="Binders"/>
    <s v="Wilson Jones Leather-Like Binders with DublLock Round Rings"/>
    <n v="6.9840000000000009"/>
    <n v="1"/>
    <n v="0.2"/>
    <n v="2.3570999999999991"/>
  </r>
  <r>
    <n v="2271"/>
    <x v="1114"/>
    <x v="574"/>
    <d v="2017-12-07T00:00:00"/>
    <s v="Standard Class"/>
    <s v="MK-17905"/>
    <s v="Michael Kennedy"/>
    <x v="1"/>
    <s v="United States"/>
    <s v="Miami"/>
    <x v="2"/>
    <n v="33180"/>
    <s v="South"/>
    <s v="OFF-AR-10004344"/>
    <x v="1"/>
    <s v="Art"/>
    <s v="Bulldog Vacuum Base Pencil Sharpener"/>
    <n v="47.96"/>
    <n v="5"/>
    <n v="0.2"/>
    <n v="4.196499999999995"/>
  </r>
  <r>
    <n v="2272"/>
    <x v="1115"/>
    <x v="481"/>
    <d v="2015-09-27T00:00:00"/>
    <s v="Standard Class"/>
    <s v="CS-12130"/>
    <s v="Chad Sievert"/>
    <x v="0"/>
    <s v="United States"/>
    <s v="Seattle"/>
    <x v="4"/>
    <n v="98105"/>
    <s v="West"/>
    <s v="OFF-ST-10003123"/>
    <x v="1"/>
    <s v="Storage"/>
    <s v="Fellowes Bases and Tops For Staxonsteel/High-Stak Systems"/>
    <n v="199.74"/>
    <n v="6"/>
    <n v="0"/>
    <n v="47.937599999999996"/>
  </r>
  <r>
    <n v="2273"/>
    <x v="1116"/>
    <x v="699"/>
    <d v="2015-03-11T00:00:00"/>
    <s v="Standard Class"/>
    <s v="JL-15850"/>
    <s v="John Lucas"/>
    <x v="0"/>
    <s v="United States"/>
    <s v="San Francisco"/>
    <x v="1"/>
    <n v="94122"/>
    <s v="West"/>
    <s v="FUR-FU-10000308"/>
    <x v="0"/>
    <s v="Furnishings"/>
    <s v="Deflect-o Glass Clear Studded Chair Mats"/>
    <n v="435.26"/>
    <n v="7"/>
    <n v="0"/>
    <n v="95.757200000000012"/>
  </r>
  <r>
    <n v="2274"/>
    <x v="1116"/>
    <x v="699"/>
    <d v="2015-03-11T00:00:00"/>
    <s v="Standard Class"/>
    <s v="JL-15850"/>
    <s v="John Lucas"/>
    <x v="0"/>
    <s v="United States"/>
    <s v="San Francisco"/>
    <x v="1"/>
    <n v="94122"/>
    <s v="West"/>
    <s v="TEC-CO-10003763"/>
    <x v="2"/>
    <s v="Copiers"/>
    <s v="Canon PC1060 Personal Laser Copier"/>
    <n v="1119.9840000000002"/>
    <n v="2"/>
    <n v="0.2"/>
    <n v="377.99459999999993"/>
  </r>
  <r>
    <n v="2275"/>
    <x v="1117"/>
    <x v="462"/>
    <d v="2014-10-08T00:00:00"/>
    <s v="Second Class"/>
    <s v="AR-10405"/>
    <s v="Allen Rosenblatt"/>
    <x v="1"/>
    <s v="United States"/>
    <s v="Los Angeles"/>
    <x v="1"/>
    <n v="90036"/>
    <s v="West"/>
    <s v="FUR-TA-10001866"/>
    <x v="0"/>
    <s v="Tables"/>
    <s v="Bevis Round Conference Room Tables and Bases"/>
    <n v="143.43199999999999"/>
    <n v="1"/>
    <n v="0.2"/>
    <n v="3.5857999999999848"/>
  </r>
  <r>
    <n v="2276"/>
    <x v="1117"/>
    <x v="462"/>
    <d v="2014-10-08T00:00:00"/>
    <s v="Second Class"/>
    <s v="AR-10405"/>
    <s v="Allen Rosenblatt"/>
    <x v="1"/>
    <s v="United States"/>
    <s v="Los Angeles"/>
    <x v="1"/>
    <n v="90036"/>
    <s v="West"/>
    <s v="FUR-CH-10002774"/>
    <x v="0"/>
    <s v="Chairs"/>
    <s v="Global Deluxe Stacking Chair, Gray"/>
    <n v="122.352"/>
    <n v="3"/>
    <n v="0.2"/>
    <n v="13.764599999999994"/>
  </r>
  <r>
    <n v="2277"/>
    <x v="1118"/>
    <x v="700"/>
    <d v="2014-07-01T00:00:00"/>
    <s v="Standard Class"/>
    <s v="LM-17065"/>
    <s v="Liz MacKendrick"/>
    <x v="0"/>
    <s v="United States"/>
    <s v="Southaven"/>
    <x v="35"/>
    <n v="38671"/>
    <s v="South"/>
    <s v="OFF-ST-10004337"/>
    <x v="1"/>
    <s v="Storage"/>
    <s v="SAFCO Commercial Wire Shelving, 72h"/>
    <n v="306.2"/>
    <n v="5"/>
    <n v="0"/>
    <n v="0"/>
  </r>
  <r>
    <n v="2278"/>
    <x v="1118"/>
    <x v="700"/>
    <d v="2014-07-01T00:00:00"/>
    <s v="Standard Class"/>
    <s v="LM-17065"/>
    <s v="Liz MacKendrick"/>
    <x v="0"/>
    <s v="United States"/>
    <s v="Southaven"/>
    <x v="35"/>
    <n v="38671"/>
    <s v="South"/>
    <s v="FUR-TA-10001039"/>
    <x v="0"/>
    <s v="Tables"/>
    <s v="KI Adjustable-Height Table"/>
    <n v="85.98"/>
    <n v="1"/>
    <n v="0"/>
    <n v="22.354800000000004"/>
  </r>
  <r>
    <n v="2279"/>
    <x v="1118"/>
    <x v="700"/>
    <d v="2014-07-01T00:00:00"/>
    <s v="Standard Class"/>
    <s v="LM-17065"/>
    <s v="Liz MacKendrick"/>
    <x v="0"/>
    <s v="United States"/>
    <s v="Southaven"/>
    <x v="35"/>
    <n v="38671"/>
    <s v="South"/>
    <s v="TEC-AC-10000109"/>
    <x v="2"/>
    <s v="Accessories"/>
    <s v="Sony Micro Vault Click 16 GB USB 2.0 Flash Drive"/>
    <n v="223.96"/>
    <n v="4"/>
    <n v="0"/>
    <n v="53.750400000000013"/>
  </r>
  <r>
    <n v="2280"/>
    <x v="1119"/>
    <x v="505"/>
    <d v="2017-11-02T00:00:00"/>
    <s v="First Class"/>
    <s v="JK-15625"/>
    <s v="Jim Karlsson"/>
    <x v="0"/>
    <s v="United States"/>
    <s v="Seattle"/>
    <x v="4"/>
    <n v="98115"/>
    <s v="West"/>
    <s v="FUR-CH-10003833"/>
    <x v="0"/>
    <s v="Chairs"/>
    <s v="Novimex Fabric Task Chair"/>
    <n v="97.567999999999998"/>
    <n v="2"/>
    <n v="0.2"/>
    <n v="-6.0980000000000025"/>
  </r>
  <r>
    <n v="2281"/>
    <x v="1119"/>
    <x v="505"/>
    <d v="2017-11-02T00:00:00"/>
    <s v="First Class"/>
    <s v="JK-15625"/>
    <s v="Jim Karlsson"/>
    <x v="0"/>
    <s v="United States"/>
    <s v="Seattle"/>
    <x v="4"/>
    <n v="98115"/>
    <s v="West"/>
    <s v="FUR-CH-10004289"/>
    <x v="0"/>
    <s v="Chairs"/>
    <s v="Global Super Steno Chair"/>
    <n v="614.27200000000005"/>
    <n v="8"/>
    <n v="0.2"/>
    <n v="-23.03520000000006"/>
  </r>
  <r>
    <n v="2282"/>
    <x v="1119"/>
    <x v="505"/>
    <d v="2017-11-02T00:00:00"/>
    <s v="First Class"/>
    <s v="JK-15625"/>
    <s v="Jim Karlsson"/>
    <x v="0"/>
    <s v="United States"/>
    <s v="Seattle"/>
    <x v="4"/>
    <n v="98115"/>
    <s v="West"/>
    <s v="FUR-BO-10004467"/>
    <x v="0"/>
    <s v="Bookcases"/>
    <s v="Bestar Classic Bookcase"/>
    <n v="199.98"/>
    <n v="2"/>
    <n v="0"/>
    <n v="37.996199999999988"/>
  </r>
  <r>
    <n v="2283"/>
    <x v="1120"/>
    <x v="323"/>
    <d v="2016-09-05T00:00:00"/>
    <s v="First Class"/>
    <s v="FM-14215"/>
    <s v="Filia McAdams"/>
    <x v="1"/>
    <s v="United States"/>
    <s v="Middletown"/>
    <x v="29"/>
    <n v="6457"/>
    <s v="East"/>
    <s v="OFF-PA-10002713"/>
    <x v="1"/>
    <s v="Paper"/>
    <s v="Adams Phone Message Book, 200 Message Capacity, 8 1/16” x 11”"/>
    <n v="48.16"/>
    <n v="7"/>
    <n v="0"/>
    <n v="22.153599999999997"/>
  </r>
  <r>
    <n v="2284"/>
    <x v="1121"/>
    <x v="616"/>
    <d v="2015-03-09T00:00:00"/>
    <s v="Standard Class"/>
    <s v="SF-20200"/>
    <s v="Sarah Foster"/>
    <x v="0"/>
    <s v="United States"/>
    <s v="New Castle"/>
    <x v="14"/>
    <n v="47362"/>
    <s v="Central"/>
    <s v="TEC-PH-10001552"/>
    <x v="2"/>
    <s v="Phones"/>
    <s v="I Need's 3d Hello Kitty Hybrid Silicone Case Cover for HTC One X 4g with 3d Hello Kitty Stylus Pen Green/pink"/>
    <n v="23.92"/>
    <n v="2"/>
    <n v="0"/>
    <n v="6.6976000000000013"/>
  </r>
  <r>
    <n v="2285"/>
    <x v="1121"/>
    <x v="616"/>
    <d v="2015-03-09T00:00:00"/>
    <s v="Standard Class"/>
    <s v="SF-20200"/>
    <s v="Sarah Foster"/>
    <x v="0"/>
    <s v="United States"/>
    <s v="New Castle"/>
    <x v="14"/>
    <n v="47362"/>
    <s v="Central"/>
    <s v="OFF-AP-10002222"/>
    <x v="1"/>
    <s v="Appliances"/>
    <s v="Staple holder"/>
    <n v="60.69"/>
    <n v="7"/>
    <n v="0"/>
    <n v="16.386300000000002"/>
  </r>
  <r>
    <n v="2286"/>
    <x v="1122"/>
    <x v="465"/>
    <d v="2016-05-08T00:00:00"/>
    <s v="First Class"/>
    <s v="PJ-18835"/>
    <s v="Patrick Jones"/>
    <x v="1"/>
    <s v="United States"/>
    <s v="Murfreesboro"/>
    <x v="18"/>
    <n v="37130"/>
    <s v="South"/>
    <s v="OFF-PA-10003971"/>
    <x v="1"/>
    <s v="Paper"/>
    <s v="Xerox 1965"/>
    <n v="14.352000000000002"/>
    <n v="3"/>
    <n v="0.2"/>
    <n v="5.2026000000000003"/>
  </r>
  <r>
    <n v="2287"/>
    <x v="1123"/>
    <x v="701"/>
    <d v="2017-11-23T00:00:00"/>
    <s v="Standard Class"/>
    <s v="CS-12355"/>
    <s v="Christine Sundaresam"/>
    <x v="0"/>
    <s v="United States"/>
    <s v="Salem"/>
    <x v="17"/>
    <n v="24153"/>
    <s v="South"/>
    <s v="OFF-AP-10004036"/>
    <x v="1"/>
    <s v="Appliances"/>
    <s v="Bionaire 99.97% HEPA Air Cleaner"/>
    <n v="35.04"/>
    <n v="2"/>
    <n v="0"/>
    <n v="12.263999999999999"/>
  </r>
  <r>
    <n v="2288"/>
    <x v="1124"/>
    <x v="702"/>
    <d v="2017-06-05T00:00:00"/>
    <s v="Second Class"/>
    <s v="BB-10990"/>
    <s v="Barry Blumstein"/>
    <x v="1"/>
    <s v="United States"/>
    <s v="Toledo"/>
    <x v="24"/>
    <n v="43615"/>
    <s v="East"/>
    <s v="OFF-AP-10002287"/>
    <x v="1"/>
    <s v="Appliances"/>
    <s v="Eureka Sanitaire  Multi-Pro Heavy-Duty Upright, Disposable Bags"/>
    <n v="17.480000000000004"/>
    <n v="5"/>
    <n v="0.2"/>
    <n v="1.3109999999999999"/>
  </r>
  <r>
    <n v="2289"/>
    <x v="1125"/>
    <x v="193"/>
    <d v="2017-06-13T00:00:00"/>
    <s v="First Class"/>
    <s v="BW-11200"/>
    <s v="Ben Wallace"/>
    <x v="0"/>
    <s v="United States"/>
    <s v="Los Angeles"/>
    <x v="1"/>
    <n v="90032"/>
    <s v="West"/>
    <s v="OFF-AR-10002375"/>
    <x v="1"/>
    <s v="Art"/>
    <s v="Newell 351"/>
    <n v="16.399999999999999"/>
    <n v="5"/>
    <n v="0"/>
    <n v="4.7559999999999985"/>
  </r>
  <r>
    <n v="2290"/>
    <x v="1126"/>
    <x v="703"/>
    <d v="2017-01-11T00:00:00"/>
    <s v="First Class"/>
    <s v="RS-19420"/>
    <s v="Ricardo Sperren"/>
    <x v="1"/>
    <s v="United States"/>
    <s v="Seattle"/>
    <x v="4"/>
    <n v="98115"/>
    <s v="West"/>
    <s v="FUR-TA-10001950"/>
    <x v="0"/>
    <s v="Tables"/>
    <s v="Balt Solid Wood Round Tables"/>
    <n v="892.98"/>
    <n v="2"/>
    <n v="0"/>
    <n v="80.368200000000002"/>
  </r>
  <r>
    <n v="2291"/>
    <x v="1127"/>
    <x v="704"/>
    <d v="2015-04-25T00:00:00"/>
    <s v="Standard Class"/>
    <s v="TS-21160"/>
    <s v="Theresa Swint"/>
    <x v="1"/>
    <s v="United States"/>
    <s v="Columbus"/>
    <x v="32"/>
    <n v="31907"/>
    <s v="South"/>
    <s v="TEC-PH-10001557"/>
    <x v="2"/>
    <s v="Phones"/>
    <s v="Pyle PMP37LED"/>
    <n v="287.96999999999997"/>
    <n v="3"/>
    <n v="0"/>
    <n v="77.751899999999992"/>
  </r>
  <r>
    <n v="2292"/>
    <x v="1127"/>
    <x v="704"/>
    <d v="2015-04-25T00:00:00"/>
    <s v="Standard Class"/>
    <s v="TS-21160"/>
    <s v="Theresa Swint"/>
    <x v="1"/>
    <s v="United States"/>
    <s v="Columbus"/>
    <x v="32"/>
    <n v="31907"/>
    <s v="South"/>
    <s v="FUR-FU-10002937"/>
    <x v="0"/>
    <s v="Furnishings"/>
    <s v="GE 48&quot; Fluorescent Tube, Cool White Energy Saver, 34 Watts, 30/Box"/>
    <n v="595.38"/>
    <n v="6"/>
    <n v="0"/>
    <n v="297.69"/>
  </r>
  <r>
    <n v="2293"/>
    <x v="1127"/>
    <x v="704"/>
    <d v="2015-04-25T00:00:00"/>
    <s v="Standard Class"/>
    <s v="TS-21160"/>
    <s v="Theresa Swint"/>
    <x v="1"/>
    <s v="United States"/>
    <s v="Columbus"/>
    <x v="32"/>
    <n v="31907"/>
    <s v="South"/>
    <s v="OFF-PA-10001166"/>
    <x v="1"/>
    <s v="Paper"/>
    <s v="Xerox 2"/>
    <n v="12.96"/>
    <n v="2"/>
    <n v="0"/>
    <n v="6.2208000000000006"/>
  </r>
  <r>
    <n v="2294"/>
    <x v="1128"/>
    <x v="549"/>
    <d v="2015-11-06T00:00:00"/>
    <s v="Standard Class"/>
    <s v="QJ-19255"/>
    <s v="Quincy Jones"/>
    <x v="1"/>
    <s v="United States"/>
    <s v="New York City"/>
    <x v="15"/>
    <n v="10009"/>
    <s v="East"/>
    <s v="TEC-PH-10000347"/>
    <x v="2"/>
    <s v="Phones"/>
    <s v="Cush Cases Heavy Duty Rugged Cover Case for Samsung Galaxy S5 - Purple"/>
    <n v="4.95"/>
    <n v="1"/>
    <n v="0"/>
    <n v="1.3365"/>
  </r>
  <r>
    <n v="2295"/>
    <x v="1129"/>
    <x v="331"/>
    <d v="2017-12-27T00:00:00"/>
    <s v="Standard Class"/>
    <s v="FM-14215"/>
    <s v="Filia McAdams"/>
    <x v="1"/>
    <s v="United States"/>
    <s v="Middletown"/>
    <x v="29"/>
    <n v="6457"/>
    <s v="East"/>
    <s v="FUR-FU-10003708"/>
    <x v="0"/>
    <s v="Furnishings"/>
    <s v="Tenex Traditional Chairmats for Medium Pile Carpet, Standard Lip, 36&quot; x 48&quot;"/>
    <n v="181.95"/>
    <n v="3"/>
    <n v="0"/>
    <n v="38.209499999999998"/>
  </r>
  <r>
    <n v="2296"/>
    <x v="1130"/>
    <x v="549"/>
    <d v="2015-11-05T00:00:00"/>
    <s v="Standard Class"/>
    <s v="VD-21670"/>
    <s v="Valerie Dominguez"/>
    <x v="0"/>
    <s v="United States"/>
    <s v="New York City"/>
    <x v="15"/>
    <n v="10011"/>
    <s v="East"/>
    <s v="OFF-PA-10002659"/>
    <x v="1"/>
    <s v="Paper"/>
    <s v="Avoid Verbal Orders Carbonless Minifold Book"/>
    <n v="13.52"/>
    <n v="4"/>
    <n v="0"/>
    <n v="6.219199999999999"/>
  </r>
  <r>
    <n v="2297"/>
    <x v="1130"/>
    <x v="549"/>
    <d v="2015-11-05T00:00:00"/>
    <s v="Standard Class"/>
    <s v="VD-21670"/>
    <s v="Valerie Dominguez"/>
    <x v="0"/>
    <s v="United States"/>
    <s v="New York City"/>
    <x v="15"/>
    <n v="10011"/>
    <s v="East"/>
    <s v="FUR-FU-10000965"/>
    <x v="0"/>
    <s v="Furnishings"/>
    <s v="Howard Miller 11-1/2&quot; Diameter Ridgewood Wall Clock"/>
    <n v="259.7"/>
    <n v="5"/>
    <n v="0"/>
    <n v="106.477"/>
  </r>
  <r>
    <n v="2298"/>
    <x v="1130"/>
    <x v="549"/>
    <d v="2015-11-05T00:00:00"/>
    <s v="Standard Class"/>
    <s v="VD-21670"/>
    <s v="Valerie Dominguez"/>
    <x v="0"/>
    <s v="United States"/>
    <s v="New York City"/>
    <x v="15"/>
    <n v="10011"/>
    <s v="East"/>
    <s v="TEC-PH-10001527"/>
    <x v="2"/>
    <s v="Phones"/>
    <s v="Plantronics MX500i Earset"/>
    <n v="42.95"/>
    <n v="1"/>
    <n v="0"/>
    <n v="1.2884999999999991"/>
  </r>
  <r>
    <n v="2299"/>
    <x v="1130"/>
    <x v="549"/>
    <d v="2015-11-05T00:00:00"/>
    <s v="Standard Class"/>
    <s v="VD-21670"/>
    <s v="Valerie Dominguez"/>
    <x v="0"/>
    <s v="United States"/>
    <s v="New York City"/>
    <x v="15"/>
    <n v="10011"/>
    <s v="East"/>
    <s v="TEC-AC-10001838"/>
    <x v="2"/>
    <s v="Accessories"/>
    <s v="Razer Tiamat Over Ear 7.1 Surround Sound PC Gaming Headset"/>
    <n v="1399.93"/>
    <n v="7"/>
    <n v="0"/>
    <n v="601.96990000000005"/>
  </r>
  <r>
    <n v="2300"/>
    <x v="1130"/>
    <x v="549"/>
    <d v="2015-11-05T00:00:00"/>
    <s v="Standard Class"/>
    <s v="VD-21670"/>
    <s v="Valerie Dominguez"/>
    <x v="0"/>
    <s v="United States"/>
    <s v="New York City"/>
    <x v="15"/>
    <n v="10011"/>
    <s v="East"/>
    <s v="TEC-PH-10002597"/>
    <x v="2"/>
    <s v="Phones"/>
    <s v="Xblue XB-1670-86 X16 Small Office Telephone - Titanium"/>
    <n v="503.96"/>
    <n v="4"/>
    <n v="0"/>
    <n v="125.99000000000001"/>
  </r>
  <r>
    <n v="2301"/>
    <x v="1131"/>
    <x v="687"/>
    <d v="2014-11-18T00:00:00"/>
    <s v="Standard Class"/>
    <s v="JL-15505"/>
    <s v="Jeremy Lonsdale"/>
    <x v="0"/>
    <s v="United States"/>
    <s v="Midland"/>
    <x v="12"/>
    <n v="48640"/>
    <s v="Central"/>
    <s v="OFF-BI-10000756"/>
    <x v="1"/>
    <s v="Binders"/>
    <s v="Storex DuraTech Recycled Plastic Frosted Binders"/>
    <n v="12.72"/>
    <n v="3"/>
    <n v="0"/>
    <n v="6.36"/>
  </r>
  <r>
    <n v="2302"/>
    <x v="1131"/>
    <x v="687"/>
    <d v="2014-11-18T00:00:00"/>
    <s v="Standard Class"/>
    <s v="JL-15505"/>
    <s v="Jeremy Lonsdale"/>
    <x v="0"/>
    <s v="United States"/>
    <s v="Midland"/>
    <x v="12"/>
    <n v="48640"/>
    <s v="Central"/>
    <s v="OFF-BI-10000546"/>
    <x v="1"/>
    <s v="Binders"/>
    <s v="Avery Durable Binders"/>
    <n v="11.52"/>
    <n v="4"/>
    <n v="0"/>
    <n v="5.6448"/>
  </r>
  <r>
    <n v="2303"/>
    <x v="1132"/>
    <x v="327"/>
    <d v="2016-01-21T00:00:00"/>
    <s v="Standard Class"/>
    <s v="DL-13495"/>
    <s v="Dionis Lloyd"/>
    <x v="1"/>
    <s v="United States"/>
    <s v="Columbus"/>
    <x v="32"/>
    <n v="31907"/>
    <s v="South"/>
    <s v="TEC-AC-10001142"/>
    <x v="2"/>
    <s v="Accessories"/>
    <s v="First Data FD10 PIN Pad"/>
    <n v="316"/>
    <n v="4"/>
    <n v="0"/>
    <n v="31.599999999999966"/>
  </r>
  <r>
    <n v="2304"/>
    <x v="1133"/>
    <x v="697"/>
    <d v="2017-09-22T00:00:00"/>
    <s v="Second Class"/>
    <s v="MO-17800"/>
    <s v="Meg O'Connel"/>
    <x v="2"/>
    <s v="United States"/>
    <s v="Roswell"/>
    <x v="32"/>
    <n v="30076"/>
    <s v="South"/>
    <s v="FUR-CH-10000785"/>
    <x v="0"/>
    <s v="Chairs"/>
    <s v="Global Ergonomic Managers Chair"/>
    <n v="723.92"/>
    <n v="4"/>
    <n v="0"/>
    <n v="188.2192"/>
  </r>
  <r>
    <n v="2305"/>
    <x v="1133"/>
    <x v="697"/>
    <d v="2017-09-22T00:00:00"/>
    <s v="Second Class"/>
    <s v="MO-17800"/>
    <s v="Meg O'Connel"/>
    <x v="2"/>
    <s v="United States"/>
    <s v="Roswell"/>
    <x v="32"/>
    <n v="30076"/>
    <s v="South"/>
    <s v="OFF-PA-10000474"/>
    <x v="1"/>
    <s v="Paper"/>
    <s v="Easy-staple paper"/>
    <n v="106.32"/>
    <n v="3"/>
    <n v="0"/>
    <n v="49.970399999999991"/>
  </r>
  <r>
    <n v="2306"/>
    <x v="1134"/>
    <x v="443"/>
    <d v="2016-12-24T00:00:00"/>
    <s v="First Class"/>
    <s v="BP-11185"/>
    <s v="Ben Peterman"/>
    <x v="1"/>
    <s v="United States"/>
    <s v="Chicago"/>
    <x v="10"/>
    <n v="60623"/>
    <s v="Central"/>
    <s v="FUR-BO-10003441"/>
    <x v="0"/>
    <s v="Bookcases"/>
    <s v="Bush Westfield Collection Bookcases, Fully Assembled"/>
    <n v="141.37199999999999"/>
    <n v="2"/>
    <n v="0.3"/>
    <n v="-14.137200000000014"/>
  </r>
  <r>
    <n v="2307"/>
    <x v="1135"/>
    <x v="705"/>
    <d v="2015-08-08T00:00:00"/>
    <s v="First Class"/>
    <s v="MS-17980"/>
    <s v="Michael Stewart"/>
    <x v="1"/>
    <s v="United States"/>
    <s v="Houston"/>
    <x v="5"/>
    <n v="77041"/>
    <s v="Central"/>
    <s v="OFF-PA-10004156"/>
    <x v="1"/>
    <s v="Paper"/>
    <s v="Xerox 188"/>
    <n v="27.216000000000001"/>
    <n v="3"/>
    <n v="0.2"/>
    <n v="9.8657999999999983"/>
  </r>
  <r>
    <n v="2308"/>
    <x v="1136"/>
    <x v="60"/>
    <d v="2017-11-09T00:00:00"/>
    <s v="Standard Class"/>
    <s v="SV-20935"/>
    <s v="Susan Vittorini"/>
    <x v="0"/>
    <s v="United States"/>
    <s v="New York City"/>
    <x v="15"/>
    <n v="10009"/>
    <s v="East"/>
    <s v="TEC-AC-10001432"/>
    <x v="2"/>
    <s v="Accessories"/>
    <s v="Enermax Aurora Lite Keyboard"/>
    <n v="390.75"/>
    <n v="5"/>
    <n v="0"/>
    <n v="171.93000000000006"/>
  </r>
  <r>
    <n v="2309"/>
    <x v="1137"/>
    <x v="532"/>
    <d v="2017-06-12T00:00:00"/>
    <s v="First Class"/>
    <s v="BC-11125"/>
    <s v="Becky Castell"/>
    <x v="2"/>
    <s v="United States"/>
    <s v="Peoria"/>
    <x v="16"/>
    <n v="85345"/>
    <s v="West"/>
    <s v="FUR-CH-10001394"/>
    <x v="0"/>
    <s v="Chairs"/>
    <s v="Global Leather Executive Chair"/>
    <n v="280.79200000000003"/>
    <n v="1"/>
    <n v="0.2"/>
    <n v="35.098999999999961"/>
  </r>
  <r>
    <n v="2310"/>
    <x v="1137"/>
    <x v="532"/>
    <d v="2017-06-12T00:00:00"/>
    <s v="First Class"/>
    <s v="BC-11125"/>
    <s v="Becky Castell"/>
    <x v="2"/>
    <s v="United States"/>
    <s v="Peoria"/>
    <x v="16"/>
    <n v="85345"/>
    <s v="West"/>
    <s v="OFF-ST-10002370"/>
    <x v="1"/>
    <s v="Storage"/>
    <s v="Sortfiler Multipurpose Personal File Organizer, Black"/>
    <n v="68.448000000000008"/>
    <n v="4"/>
    <n v="0.2"/>
    <n v="7.7003999999999948"/>
  </r>
  <r>
    <n v="2311"/>
    <x v="1137"/>
    <x v="532"/>
    <d v="2017-06-12T00:00:00"/>
    <s v="First Class"/>
    <s v="BC-11125"/>
    <s v="Becky Castell"/>
    <x v="2"/>
    <s v="United States"/>
    <s v="Peoria"/>
    <x v="16"/>
    <n v="85345"/>
    <s v="West"/>
    <s v="OFF-AR-10002956"/>
    <x v="1"/>
    <s v="Art"/>
    <s v="Boston 16801 Nautilus Battery Pencil Sharpener"/>
    <n v="88.04"/>
    <n v="5"/>
    <n v="0.2"/>
    <n v="6.602999999999998"/>
  </r>
  <r>
    <n v="2312"/>
    <x v="1137"/>
    <x v="532"/>
    <d v="2017-06-12T00:00:00"/>
    <s v="First Class"/>
    <s v="BC-11125"/>
    <s v="Becky Castell"/>
    <x v="2"/>
    <s v="United States"/>
    <s v="Peoria"/>
    <x v="16"/>
    <n v="85345"/>
    <s v="West"/>
    <s v="OFF-AR-10001955"/>
    <x v="1"/>
    <s v="Art"/>
    <s v="Newell 319"/>
    <n v="15.872"/>
    <n v="1"/>
    <n v="0.2"/>
    <n v="1.9839999999999982"/>
  </r>
  <r>
    <n v="2313"/>
    <x v="1137"/>
    <x v="532"/>
    <d v="2017-06-12T00:00:00"/>
    <s v="First Class"/>
    <s v="BC-11125"/>
    <s v="Becky Castell"/>
    <x v="2"/>
    <s v="United States"/>
    <s v="Peoria"/>
    <x v="16"/>
    <n v="85345"/>
    <s v="West"/>
    <s v="OFF-ST-10001809"/>
    <x v="1"/>
    <s v="Storage"/>
    <s v="Fellowes Officeware Wire Shelving"/>
    <n v="215.59200000000001"/>
    <n v="3"/>
    <n v="0.2"/>
    <n v="-48.508200000000009"/>
  </r>
  <r>
    <n v="2314"/>
    <x v="1138"/>
    <x v="228"/>
    <d v="2017-07-25T00:00:00"/>
    <s v="Standard Class"/>
    <s v="EM-13825"/>
    <s v="Elizabeth Moffitt"/>
    <x v="1"/>
    <s v="United States"/>
    <s v="Sioux Falls"/>
    <x v="44"/>
    <n v="57103"/>
    <s v="Central"/>
    <s v="OFF-LA-10004093"/>
    <x v="1"/>
    <s v="Labels"/>
    <s v="Avery 486"/>
    <n v="14.62"/>
    <n v="2"/>
    <n v="0"/>
    <n v="6.8713999999999995"/>
  </r>
  <r>
    <n v="2315"/>
    <x v="1138"/>
    <x v="228"/>
    <d v="2017-07-25T00:00:00"/>
    <s v="Standard Class"/>
    <s v="EM-13825"/>
    <s v="Elizabeth Moffitt"/>
    <x v="1"/>
    <s v="United States"/>
    <s v="Sioux Falls"/>
    <x v="44"/>
    <n v="57103"/>
    <s v="Central"/>
    <s v="OFF-AP-10002118"/>
    <x v="1"/>
    <s v="Appliances"/>
    <s v="1.7 Cubic Foot Compact &quot;Cube&quot; Office Refrigerators"/>
    <n v="416.32"/>
    <n v="2"/>
    <n v="0"/>
    <n v="112.40640000000002"/>
  </r>
  <r>
    <n v="2316"/>
    <x v="1138"/>
    <x v="228"/>
    <d v="2017-07-25T00:00:00"/>
    <s v="Standard Class"/>
    <s v="EM-13825"/>
    <s v="Elizabeth Moffitt"/>
    <x v="1"/>
    <s v="United States"/>
    <s v="Sioux Falls"/>
    <x v="44"/>
    <n v="57103"/>
    <s v="Central"/>
    <s v="OFF-BI-10000404"/>
    <x v="1"/>
    <s v="Binders"/>
    <s v="Avery Printable Repositionable Plastic Tabs"/>
    <n v="43"/>
    <n v="5"/>
    <n v="0"/>
    <n v="20.21"/>
  </r>
  <r>
    <n v="2317"/>
    <x v="1138"/>
    <x v="228"/>
    <d v="2017-07-25T00:00:00"/>
    <s v="Standard Class"/>
    <s v="EM-13825"/>
    <s v="Elizabeth Moffitt"/>
    <x v="1"/>
    <s v="United States"/>
    <s v="Sioux Falls"/>
    <x v="44"/>
    <n v="57103"/>
    <s v="Central"/>
    <s v="FUR-CH-10003833"/>
    <x v="0"/>
    <s v="Chairs"/>
    <s v="Novimex Fabric Task Chair"/>
    <n v="182.94"/>
    <n v="3"/>
    <n v="0"/>
    <n v="27.440999999999995"/>
  </r>
  <r>
    <n v="2318"/>
    <x v="1138"/>
    <x v="228"/>
    <d v="2017-07-25T00:00:00"/>
    <s v="Standard Class"/>
    <s v="EM-13825"/>
    <s v="Elizabeth Moffitt"/>
    <x v="1"/>
    <s v="United States"/>
    <s v="Sioux Falls"/>
    <x v="44"/>
    <n v="57103"/>
    <s v="Central"/>
    <s v="OFF-BI-10002072"/>
    <x v="1"/>
    <s v="Binders"/>
    <s v="Cardinal Slant-D Ring Binders"/>
    <n v="60.83"/>
    <n v="7"/>
    <n v="0"/>
    <n v="30.414999999999999"/>
  </r>
  <r>
    <n v="2319"/>
    <x v="1138"/>
    <x v="228"/>
    <d v="2017-07-25T00:00:00"/>
    <s v="Standard Class"/>
    <s v="EM-13825"/>
    <s v="Elizabeth Moffitt"/>
    <x v="1"/>
    <s v="United States"/>
    <s v="Sioux Falls"/>
    <x v="44"/>
    <n v="57103"/>
    <s v="Central"/>
    <s v="TEC-AC-10003095"/>
    <x v="2"/>
    <s v="Accessories"/>
    <s v="Logitech G35 7.1-Channel Surround Sound Headset"/>
    <n v="389.97"/>
    <n v="3"/>
    <n v="0"/>
    <n v="132.58980000000003"/>
  </r>
  <r>
    <n v="2320"/>
    <x v="1139"/>
    <x v="706"/>
    <d v="2015-12-26T00:00:00"/>
    <s v="First Class"/>
    <s v="BD-11500"/>
    <s v="Bradley Drucker"/>
    <x v="0"/>
    <s v="United States"/>
    <s v="Richmond"/>
    <x v="17"/>
    <n v="23223"/>
    <s v="South"/>
    <s v="OFF-AP-10001563"/>
    <x v="1"/>
    <s v="Appliances"/>
    <s v="Belkin Premiere Surge Master II 8-outlet surge protector"/>
    <n v="194.32"/>
    <n v="4"/>
    <n v="0"/>
    <n v="56.352799999999974"/>
  </r>
  <r>
    <n v="2321"/>
    <x v="1140"/>
    <x v="177"/>
    <d v="2017-03-24T00:00:00"/>
    <s v="Standard Class"/>
    <s v="HW-14935"/>
    <s v="Helen Wasserman"/>
    <x v="1"/>
    <s v="United States"/>
    <s v="Seattle"/>
    <x v="4"/>
    <n v="98115"/>
    <s v="West"/>
    <s v="TEC-AC-10000358"/>
    <x v="2"/>
    <s v="Accessories"/>
    <s v="Imation Secure Drive + Hardware Encrypted USB flash drive - 16 GB"/>
    <n v="265.93"/>
    <n v="7"/>
    <n v="0"/>
    <n v="63.8232"/>
  </r>
  <r>
    <n v="2322"/>
    <x v="1141"/>
    <x v="620"/>
    <d v="2016-01-03T00:00:00"/>
    <s v="Second Class"/>
    <s v="KC-16255"/>
    <s v="Karen Carlisle"/>
    <x v="1"/>
    <s v="United States"/>
    <s v="Henderson"/>
    <x v="0"/>
    <n v="42420"/>
    <s v="South"/>
    <s v="OFF-BI-10004492"/>
    <x v="1"/>
    <s v="Binders"/>
    <s v="Tuf-Vin Binders"/>
    <n v="94.74"/>
    <n v="3"/>
    <n v="0"/>
    <n v="44.527799999999992"/>
  </r>
  <r>
    <n v="2323"/>
    <x v="1141"/>
    <x v="620"/>
    <d v="2016-01-03T00:00:00"/>
    <s v="Second Class"/>
    <s v="KC-16255"/>
    <s v="Karen Carlisle"/>
    <x v="1"/>
    <s v="United States"/>
    <s v="Henderson"/>
    <x v="0"/>
    <n v="42420"/>
    <s v="South"/>
    <s v="OFF-BI-10001072"/>
    <x v="1"/>
    <s v="Binders"/>
    <s v="GBC Clear Cover, 8-1/2 x 11, unpunched, 25 covers per pack"/>
    <n v="60.64"/>
    <n v="4"/>
    <n v="0"/>
    <n v="27.894399999999997"/>
  </r>
  <r>
    <n v="2324"/>
    <x v="1141"/>
    <x v="620"/>
    <d v="2016-01-03T00:00:00"/>
    <s v="Second Class"/>
    <s v="KC-16255"/>
    <s v="Karen Carlisle"/>
    <x v="1"/>
    <s v="United States"/>
    <s v="Henderson"/>
    <x v="0"/>
    <n v="42420"/>
    <s v="South"/>
    <s v="OFF-BI-10003707"/>
    <x v="1"/>
    <s v="Binders"/>
    <s v="Aluminum Screw Posts"/>
    <n v="76.3"/>
    <n v="5"/>
    <n v="0"/>
    <n v="38.15"/>
  </r>
  <r>
    <n v="2325"/>
    <x v="1141"/>
    <x v="620"/>
    <d v="2016-01-03T00:00:00"/>
    <s v="Second Class"/>
    <s v="KC-16255"/>
    <s v="Karen Carlisle"/>
    <x v="1"/>
    <s v="United States"/>
    <s v="Henderson"/>
    <x v="0"/>
    <n v="42420"/>
    <s v="South"/>
    <s v="OFF-BI-10000977"/>
    <x v="1"/>
    <s v="Binders"/>
    <s v="Ibico Plastic Spiral Binding Combs"/>
    <n v="364.79999999999995"/>
    <n v="12"/>
    <n v="0"/>
    <n v="167.80799999999999"/>
  </r>
  <r>
    <n v="2326"/>
    <x v="1142"/>
    <x v="426"/>
    <d v="2015-09-19T00:00:00"/>
    <s v="Second Class"/>
    <s v="BM-11575"/>
    <s v="Brendan Murry"/>
    <x v="1"/>
    <s v="United States"/>
    <s v="New York City"/>
    <x v="15"/>
    <n v="10035"/>
    <s v="East"/>
    <s v="OFF-BI-10002082"/>
    <x v="1"/>
    <s v="Binders"/>
    <s v="GBC Twin Loop Wire Binding Elements"/>
    <n v="79.872000000000014"/>
    <n v="3"/>
    <n v="0.2"/>
    <n v="29.951999999999998"/>
  </r>
  <r>
    <n v="2327"/>
    <x v="1142"/>
    <x v="426"/>
    <d v="2015-09-19T00:00:00"/>
    <s v="Second Class"/>
    <s v="BM-11575"/>
    <s v="Brendan Murry"/>
    <x v="1"/>
    <s v="United States"/>
    <s v="New York City"/>
    <x v="15"/>
    <n v="10035"/>
    <s v="East"/>
    <s v="FUR-BO-10004709"/>
    <x v="0"/>
    <s v="Bookcases"/>
    <s v="Bush Westfield Collection Bookcases, Medium Cherry Finish"/>
    <n v="46.384"/>
    <n v="1"/>
    <n v="0.2"/>
    <n v="1.1596000000000011"/>
  </r>
  <r>
    <n v="2328"/>
    <x v="1142"/>
    <x v="426"/>
    <d v="2015-09-19T00:00:00"/>
    <s v="Second Class"/>
    <s v="BM-11575"/>
    <s v="Brendan Murry"/>
    <x v="1"/>
    <s v="United States"/>
    <s v="New York City"/>
    <x v="15"/>
    <n v="10035"/>
    <s v="East"/>
    <s v="OFF-PA-10002365"/>
    <x v="1"/>
    <s v="Paper"/>
    <s v="Xerox 1967"/>
    <n v="12.96"/>
    <n v="2"/>
    <n v="0"/>
    <n v="6.2208000000000006"/>
  </r>
  <r>
    <n v="2329"/>
    <x v="1143"/>
    <x v="397"/>
    <d v="2017-09-26T00:00:00"/>
    <s v="First Class"/>
    <s v="KN-16705"/>
    <s v="Kristina Nunn"/>
    <x v="2"/>
    <s v="United States"/>
    <s v="Fort Collins"/>
    <x v="22"/>
    <n v="80525"/>
    <s v="West"/>
    <s v="OFF-EN-10004147"/>
    <x v="1"/>
    <s v="Envelopes"/>
    <s v="Wausau Papers Astrobrights Colored Envelopes"/>
    <n v="14.352000000000002"/>
    <n v="3"/>
    <n v="0.2"/>
    <n v="5.2026000000000003"/>
  </r>
  <r>
    <n v="2330"/>
    <x v="1144"/>
    <x v="707"/>
    <d v="2015-12-29T00:00:00"/>
    <s v="Standard Class"/>
    <s v="JD-16150"/>
    <s v="Justin Deggeller"/>
    <x v="1"/>
    <s v="United States"/>
    <s v="Philadelphia"/>
    <x v="9"/>
    <n v="19140"/>
    <s v="East"/>
    <s v="FUR-FU-10001468"/>
    <x v="0"/>
    <s v="Furnishings"/>
    <s v="Tenex Antistatic Computer Chair Mats"/>
    <n v="547.13599999999997"/>
    <n v="4"/>
    <n v="0.2"/>
    <n v="-68.392000000000053"/>
  </r>
  <r>
    <n v="2331"/>
    <x v="1145"/>
    <x v="446"/>
    <d v="2016-09-26T00:00:00"/>
    <s v="Second Class"/>
    <s v="LA-16780"/>
    <s v="Laura Armstrong"/>
    <x v="1"/>
    <s v="United States"/>
    <s v="Los Angeles"/>
    <x v="1"/>
    <n v="90004"/>
    <s v="West"/>
    <s v="OFF-ST-10000642"/>
    <x v="1"/>
    <s v="Storage"/>
    <s v="Tennsco Lockers, Gray"/>
    <n v="41.96"/>
    <n v="2"/>
    <n v="0"/>
    <n v="2.9371999999999971"/>
  </r>
  <r>
    <n v="2332"/>
    <x v="1145"/>
    <x v="446"/>
    <d v="2016-09-26T00:00:00"/>
    <s v="Second Class"/>
    <s v="LA-16780"/>
    <s v="Laura Armstrong"/>
    <x v="1"/>
    <s v="United States"/>
    <s v="Los Angeles"/>
    <x v="1"/>
    <n v="90004"/>
    <s v="West"/>
    <s v="OFF-PA-10000380"/>
    <x v="1"/>
    <s v="Paper"/>
    <s v="REDIFORM Incoming/Outgoing Call Register, 11&quot; X 8 1/2&quot;, 100 Messages"/>
    <n v="41.7"/>
    <n v="5"/>
    <n v="0"/>
    <n v="20.85"/>
  </r>
  <r>
    <n v="2333"/>
    <x v="1146"/>
    <x v="708"/>
    <d v="2017-03-25T00:00:00"/>
    <s v="Standard Class"/>
    <s v="RW-19690"/>
    <s v="Robert Waldorf"/>
    <x v="0"/>
    <s v="United States"/>
    <s v="Lafayette"/>
    <x v="14"/>
    <n v="47905"/>
    <s v="Central"/>
    <s v="OFF-PA-10004071"/>
    <x v="1"/>
    <s v="Paper"/>
    <s v="Eaton Premium Continuous-Feed Paper, 25% Cotton, Letter Size, White, 1000 Shts/Box"/>
    <n v="277.39999999999998"/>
    <n v="5"/>
    <n v="0"/>
    <n v="133.15199999999999"/>
  </r>
  <r>
    <n v="2334"/>
    <x v="1146"/>
    <x v="708"/>
    <d v="2017-03-25T00:00:00"/>
    <s v="Standard Class"/>
    <s v="RW-19690"/>
    <s v="Robert Waldorf"/>
    <x v="0"/>
    <s v="United States"/>
    <s v="Lafayette"/>
    <x v="14"/>
    <n v="47905"/>
    <s v="Central"/>
    <s v="OFF-PA-10004971"/>
    <x v="1"/>
    <s v="Paper"/>
    <s v="Xerox 196"/>
    <n v="5.78"/>
    <n v="1"/>
    <n v="0"/>
    <n v="2.8322000000000003"/>
  </r>
  <r>
    <n v="2335"/>
    <x v="1147"/>
    <x v="587"/>
    <d v="2014-10-04T00:00:00"/>
    <s v="Standard Class"/>
    <s v="KW-16570"/>
    <s v="Kelly Williams"/>
    <x v="0"/>
    <s v="United States"/>
    <s v="Clarksville"/>
    <x v="18"/>
    <n v="37042"/>
    <s v="South"/>
    <s v="OFF-AP-10000696"/>
    <x v="1"/>
    <s v="Appliances"/>
    <s v="Holmes Odor Grabber"/>
    <n v="69.216000000000008"/>
    <n v="6"/>
    <n v="0.2"/>
    <n v="11.247599999999995"/>
  </r>
  <r>
    <n v="2336"/>
    <x v="1148"/>
    <x v="389"/>
    <d v="2017-12-10T00:00:00"/>
    <s v="Same Day"/>
    <s v="CC-12220"/>
    <s v="Chris Cortes"/>
    <x v="0"/>
    <s v="United States"/>
    <s v="Fairfield"/>
    <x v="29"/>
    <n v="6824"/>
    <s v="East"/>
    <s v="OFF-EN-10004030"/>
    <x v="1"/>
    <s v="Envelopes"/>
    <s v="Convenience Packs of Business Envelopes"/>
    <n v="10.86"/>
    <n v="3"/>
    <n v="0"/>
    <n v="5.1042000000000005"/>
  </r>
  <r>
    <n v="2337"/>
    <x v="1148"/>
    <x v="389"/>
    <d v="2017-12-10T00:00:00"/>
    <s v="Same Day"/>
    <s v="CC-12220"/>
    <s v="Chris Cortes"/>
    <x v="0"/>
    <s v="United States"/>
    <s v="Fairfield"/>
    <x v="29"/>
    <n v="6824"/>
    <s v="East"/>
    <s v="OFF-AP-10000026"/>
    <x v="1"/>
    <s v="Appliances"/>
    <s v="Tripp Lite Isotel 6 Outlet Surge Protector with Fax/Modem Protection"/>
    <n v="426.78999999999996"/>
    <n v="7"/>
    <n v="0"/>
    <n v="123.76909999999995"/>
  </r>
  <r>
    <n v="2338"/>
    <x v="1149"/>
    <x v="709"/>
    <d v="2014-08-23T00:00:00"/>
    <s v="Same Day"/>
    <s v="RH-19495"/>
    <s v="Rick Hansen"/>
    <x v="0"/>
    <s v="United States"/>
    <s v="New York City"/>
    <x v="15"/>
    <n v="10009"/>
    <s v="East"/>
    <s v="OFF-PA-10003936"/>
    <x v="1"/>
    <s v="Paper"/>
    <s v="Xerox 1994"/>
    <n v="25.92"/>
    <n v="4"/>
    <n v="0"/>
    <n v="12.441600000000001"/>
  </r>
  <r>
    <n v="2339"/>
    <x v="1149"/>
    <x v="709"/>
    <d v="2014-08-23T00:00:00"/>
    <s v="Same Day"/>
    <s v="RH-19495"/>
    <s v="Rick Hansen"/>
    <x v="0"/>
    <s v="United States"/>
    <s v="New York City"/>
    <x v="15"/>
    <n v="10009"/>
    <s v="East"/>
    <s v="OFF-PA-10004530"/>
    <x v="1"/>
    <s v="Paper"/>
    <s v="Personal Creations Ink Jet Cards and Labels"/>
    <n v="45.92"/>
    <n v="4"/>
    <n v="0"/>
    <n v="22.500800000000002"/>
  </r>
  <r>
    <n v="2340"/>
    <x v="1150"/>
    <x v="710"/>
    <d v="2014-08-24T00:00:00"/>
    <s v="Standard Class"/>
    <s v="JK-15625"/>
    <s v="Jim Karlsson"/>
    <x v="0"/>
    <s v="United States"/>
    <s v="Columbus"/>
    <x v="24"/>
    <n v="43229"/>
    <s v="East"/>
    <s v="OFF-AR-10004930"/>
    <x v="1"/>
    <s v="Art"/>
    <s v="Turquoise Lead Holder with Pocket Clip"/>
    <n v="10.72"/>
    <n v="2"/>
    <n v="0.2"/>
    <n v="1.7419999999999987"/>
  </r>
  <r>
    <n v="2341"/>
    <x v="1151"/>
    <x v="338"/>
    <d v="2016-11-15T00:00:00"/>
    <s v="Standard Class"/>
    <s v="DC-13285"/>
    <s v="Debra Catini"/>
    <x v="0"/>
    <s v="United States"/>
    <s v="Warner Robins"/>
    <x v="32"/>
    <n v="31088"/>
    <s v="South"/>
    <s v="OFF-AR-10004999"/>
    <x v="1"/>
    <s v="Art"/>
    <s v="Newell 315"/>
    <n v="41.86"/>
    <n v="7"/>
    <n v="0"/>
    <n v="10.465"/>
  </r>
  <r>
    <n v="2342"/>
    <x v="1152"/>
    <x v="520"/>
    <d v="2015-01-03T00:00:00"/>
    <s v="First Class"/>
    <s v="GM-14455"/>
    <s v="Gary Mitchum"/>
    <x v="2"/>
    <s v="United States"/>
    <s v="Franklin"/>
    <x v="31"/>
    <n v="2038"/>
    <s v="East"/>
    <s v="FUR-FU-10002501"/>
    <x v="0"/>
    <s v="Furnishings"/>
    <s v="Nu-Dell Executive Frame"/>
    <n v="63.2"/>
    <n v="5"/>
    <n v="0"/>
    <n v="23.384"/>
  </r>
  <r>
    <n v="2343"/>
    <x v="1152"/>
    <x v="520"/>
    <d v="2015-01-03T00:00:00"/>
    <s v="First Class"/>
    <s v="GM-14455"/>
    <s v="Gary Mitchum"/>
    <x v="2"/>
    <s v="United States"/>
    <s v="Franklin"/>
    <x v="31"/>
    <n v="2038"/>
    <s v="East"/>
    <s v="TEC-AC-10000358"/>
    <x v="2"/>
    <s v="Accessories"/>
    <s v="Imation Secure Drive + Hardware Encrypted USB flash drive - 16 GB"/>
    <n v="113.97"/>
    <n v="3"/>
    <n v="0"/>
    <n v="27.352799999999998"/>
  </r>
  <r>
    <n v="2344"/>
    <x v="1153"/>
    <x v="711"/>
    <d v="2014-07-30T00:00:00"/>
    <s v="Second Class"/>
    <s v="CL-11890"/>
    <s v="Carl Ludwig"/>
    <x v="0"/>
    <s v="United States"/>
    <s v="Chicago"/>
    <x v="10"/>
    <n v="60623"/>
    <s v="Central"/>
    <s v="OFF-ST-10004804"/>
    <x v="1"/>
    <s v="Storage"/>
    <s v="Belkin 19&quot; Vented Equipment Shelf, Black"/>
    <n v="123.55199999999999"/>
    <n v="3"/>
    <n v="0.2"/>
    <n v="-29.343599999999995"/>
  </r>
  <r>
    <n v="2345"/>
    <x v="1154"/>
    <x v="712"/>
    <d v="2016-02-28T00:00:00"/>
    <s v="Standard Class"/>
    <s v="PV-18985"/>
    <s v="Paul Van Hugh"/>
    <x v="2"/>
    <s v="United States"/>
    <s v="Milwaukee"/>
    <x v="6"/>
    <n v="53209"/>
    <s v="Central"/>
    <s v="OFF-AP-10001205"/>
    <x v="1"/>
    <s v="Appliances"/>
    <s v="Belkin 5 Outlet SurgeMaster Power Centers"/>
    <n v="490.32"/>
    <n v="9"/>
    <n v="0"/>
    <n v="137.28960000000004"/>
  </r>
  <r>
    <n v="2346"/>
    <x v="1155"/>
    <x v="69"/>
    <d v="2016-03-18T00:00:00"/>
    <s v="Standard Class"/>
    <s v="LT-17110"/>
    <s v="Liz Thompson"/>
    <x v="0"/>
    <s v="United States"/>
    <s v="San Antonio"/>
    <x v="5"/>
    <n v="78207"/>
    <s v="Central"/>
    <s v="OFF-PA-10000659"/>
    <x v="1"/>
    <s v="Paper"/>
    <s v="TOPS Carbonless Receipt Book, Four 2-3/4 x 7-1/4 Money Receipts per Page"/>
    <n v="70.08"/>
    <n v="5"/>
    <n v="0.2"/>
    <n v="24.527999999999995"/>
  </r>
  <r>
    <n v="2347"/>
    <x v="1155"/>
    <x v="69"/>
    <d v="2016-03-18T00:00:00"/>
    <s v="Standard Class"/>
    <s v="LT-17110"/>
    <s v="Liz Thompson"/>
    <x v="0"/>
    <s v="United States"/>
    <s v="San Antonio"/>
    <x v="5"/>
    <n v="78207"/>
    <s v="Central"/>
    <s v="OFF-BI-10004141"/>
    <x v="1"/>
    <s v="Binders"/>
    <s v="Insertable Tab Indexes For Data Binders"/>
    <n v="1.2719999999999998"/>
    <n v="2"/>
    <n v="0.8"/>
    <n v="-2.1624000000000012"/>
  </r>
  <r>
    <n v="2348"/>
    <x v="1155"/>
    <x v="69"/>
    <d v="2016-03-18T00:00:00"/>
    <s v="Standard Class"/>
    <s v="LT-17110"/>
    <s v="Liz Thompson"/>
    <x v="0"/>
    <s v="United States"/>
    <s v="San Antonio"/>
    <x v="5"/>
    <n v="78207"/>
    <s v="Central"/>
    <s v="FUR-TA-10004619"/>
    <x v="0"/>
    <s v="Tables"/>
    <s v="Hon Non-Folding Utility Tables"/>
    <n v="557.58500000000004"/>
    <n v="5"/>
    <n v="0.3"/>
    <n v="0"/>
  </r>
  <r>
    <n v="2349"/>
    <x v="1156"/>
    <x v="574"/>
    <d v="2017-12-03T00:00:00"/>
    <s v="Same Day"/>
    <s v="AM-10360"/>
    <s v="Alice McCarthy"/>
    <x v="1"/>
    <s v="United States"/>
    <s v="Los Angeles"/>
    <x v="1"/>
    <n v="90032"/>
    <s v="West"/>
    <s v="OFF-BI-10004187"/>
    <x v="1"/>
    <s v="Binders"/>
    <s v="3-ring staple pack"/>
    <n v="9.0240000000000009"/>
    <n v="6"/>
    <n v="0.2"/>
    <n v="3.1583999999999985"/>
  </r>
  <r>
    <n v="2350"/>
    <x v="1156"/>
    <x v="574"/>
    <d v="2017-12-03T00:00:00"/>
    <s v="Same Day"/>
    <s v="AM-10360"/>
    <s v="Alice McCarthy"/>
    <x v="1"/>
    <s v="United States"/>
    <s v="Los Angeles"/>
    <x v="1"/>
    <n v="90032"/>
    <s v="West"/>
    <s v="OFF-BI-10000632"/>
    <x v="1"/>
    <s v="Binders"/>
    <s v="Satellite Sectional Post Binders"/>
    <n v="69.456000000000003"/>
    <n v="2"/>
    <n v="0.2"/>
    <n v="22.573199999999996"/>
  </r>
  <r>
    <n v="2351"/>
    <x v="1156"/>
    <x v="574"/>
    <d v="2017-12-03T00:00:00"/>
    <s v="Same Day"/>
    <s v="AM-10360"/>
    <s v="Alice McCarthy"/>
    <x v="1"/>
    <s v="United States"/>
    <s v="Los Angeles"/>
    <x v="1"/>
    <n v="90032"/>
    <s v="West"/>
    <s v="OFF-PA-10003724"/>
    <x v="1"/>
    <s v="Paper"/>
    <s v="Wirebound Message Book, 4 per Page"/>
    <n v="10.86"/>
    <n v="2"/>
    <n v="0"/>
    <n v="5.3213999999999997"/>
  </r>
  <r>
    <n v="2352"/>
    <x v="1156"/>
    <x v="574"/>
    <d v="2017-12-03T00:00:00"/>
    <s v="Same Day"/>
    <s v="AM-10360"/>
    <s v="Alice McCarthy"/>
    <x v="1"/>
    <s v="United States"/>
    <s v="Los Angeles"/>
    <x v="1"/>
    <n v="90032"/>
    <s v="West"/>
    <s v="OFF-AP-10002765"/>
    <x v="1"/>
    <s v="Appliances"/>
    <s v="Fellowes Advanced Computer Series Surge Protectors"/>
    <n v="79.47"/>
    <n v="3"/>
    <n v="0"/>
    <n v="22.251600000000003"/>
  </r>
  <r>
    <n v="2353"/>
    <x v="1156"/>
    <x v="574"/>
    <d v="2017-12-03T00:00:00"/>
    <s v="Same Day"/>
    <s v="AM-10360"/>
    <s v="Alice McCarthy"/>
    <x v="1"/>
    <s v="United States"/>
    <s v="Los Angeles"/>
    <x v="1"/>
    <n v="90032"/>
    <s v="West"/>
    <s v="OFF-AR-10001868"/>
    <x v="1"/>
    <s v="Art"/>
    <s v="Prang Dustless Chalk Sticks"/>
    <n v="10.08"/>
    <n v="6"/>
    <n v="0"/>
    <n v="5.04"/>
  </r>
  <r>
    <n v="2354"/>
    <x v="1157"/>
    <x v="284"/>
    <d v="2015-09-02T00:00:00"/>
    <s v="First Class"/>
    <s v="SC-20260"/>
    <s v="Scott Cohen"/>
    <x v="1"/>
    <s v="United States"/>
    <s v="San Francisco"/>
    <x v="1"/>
    <n v="94122"/>
    <s v="West"/>
    <s v="FUR-BO-10002545"/>
    <x v="0"/>
    <s v="Bookcases"/>
    <s v="Atlantic Metals Mobile 3-Shelf Bookcases, Custom Colors"/>
    <n v="1552.8309999999999"/>
    <n v="7"/>
    <n v="0.15"/>
    <n v="200.95460000000008"/>
  </r>
  <r>
    <n v="2355"/>
    <x v="1157"/>
    <x v="284"/>
    <d v="2015-09-02T00:00:00"/>
    <s v="First Class"/>
    <s v="SC-20260"/>
    <s v="Scott Cohen"/>
    <x v="1"/>
    <s v="United States"/>
    <s v="San Francisco"/>
    <x v="1"/>
    <n v="94122"/>
    <s v="West"/>
    <s v="OFF-BI-10002735"/>
    <x v="1"/>
    <s v="Binders"/>
    <s v="GBC Prestige Therm-A-Bind Covers"/>
    <n v="137.24"/>
    <n v="5"/>
    <n v="0.2"/>
    <n v="46.3185"/>
  </r>
  <r>
    <n v="2356"/>
    <x v="1157"/>
    <x v="284"/>
    <d v="2015-09-02T00:00:00"/>
    <s v="First Class"/>
    <s v="SC-20260"/>
    <s v="Scott Cohen"/>
    <x v="1"/>
    <s v="United States"/>
    <s v="San Francisco"/>
    <x v="1"/>
    <n v="94122"/>
    <s v="West"/>
    <s v="TEC-AC-10004864"/>
    <x v="2"/>
    <s v="Accessories"/>
    <s v="Memorex Micro Travel Drive 32 GB"/>
    <n v="36.51"/>
    <n v="1"/>
    <n v="0"/>
    <n v="15.699300000000001"/>
  </r>
  <r>
    <n v="2357"/>
    <x v="1157"/>
    <x v="284"/>
    <d v="2015-09-02T00:00:00"/>
    <s v="First Class"/>
    <s v="SC-20260"/>
    <s v="Scott Cohen"/>
    <x v="1"/>
    <s v="United States"/>
    <s v="San Francisco"/>
    <x v="1"/>
    <n v="94122"/>
    <s v="West"/>
    <s v="TEC-MA-10000597"/>
    <x v="2"/>
    <s v="Machines"/>
    <s v="Lexmark S315 Color Inkjet Printer"/>
    <n v="239.976"/>
    <n v="3"/>
    <n v="0.2"/>
    <n v="80.991899999999987"/>
  </r>
  <r>
    <n v="2358"/>
    <x v="1158"/>
    <x v="461"/>
    <d v="2014-03-21T00:00:00"/>
    <s v="Standard Class"/>
    <s v="CP-12340"/>
    <s v="Christine Phan"/>
    <x v="1"/>
    <s v="United States"/>
    <s v="New York City"/>
    <x v="15"/>
    <n v="10024"/>
    <s v="East"/>
    <s v="FUR-TA-10003473"/>
    <x v="0"/>
    <s v="Tables"/>
    <s v="Bretford Rectangular Conference Table Tops"/>
    <n v="1579.7460000000001"/>
    <n v="7"/>
    <n v="0.4"/>
    <n v="-447.59469999999988"/>
  </r>
  <r>
    <n v="2359"/>
    <x v="1158"/>
    <x v="461"/>
    <d v="2014-03-21T00:00:00"/>
    <s v="Standard Class"/>
    <s v="CP-12340"/>
    <s v="Christine Phan"/>
    <x v="1"/>
    <s v="United States"/>
    <s v="New York City"/>
    <x v="15"/>
    <n v="10024"/>
    <s v="East"/>
    <s v="FUR-TA-10001950"/>
    <x v="0"/>
    <s v="Tables"/>
    <s v="Balt Solid Wood Round Tables"/>
    <n v="1071.576"/>
    <n v="4"/>
    <n v="0.4"/>
    <n v="-553.64760000000001"/>
  </r>
  <r>
    <n v="2360"/>
    <x v="1158"/>
    <x v="461"/>
    <d v="2014-03-21T00:00:00"/>
    <s v="Standard Class"/>
    <s v="CP-12340"/>
    <s v="Christine Phan"/>
    <x v="1"/>
    <s v="United States"/>
    <s v="New York City"/>
    <x v="15"/>
    <n v="10024"/>
    <s v="East"/>
    <s v="FUR-TA-10004175"/>
    <x v="0"/>
    <s v="Tables"/>
    <s v="Hon 30&quot; x 60&quot; Table with Locking Drawer"/>
    <n v="613.90800000000002"/>
    <n v="3"/>
    <n v="0.4"/>
    <n v="-122.78160000000003"/>
  </r>
  <r>
    <n v="2361"/>
    <x v="1158"/>
    <x v="461"/>
    <d v="2014-03-21T00:00:00"/>
    <s v="Standard Class"/>
    <s v="CP-12340"/>
    <s v="Christine Phan"/>
    <x v="1"/>
    <s v="United States"/>
    <s v="New York City"/>
    <x v="15"/>
    <n v="10024"/>
    <s v="East"/>
    <s v="OFF-PA-10002960"/>
    <x v="1"/>
    <s v="Paper"/>
    <s v="Xerox 1926"/>
    <n v="34.86"/>
    <n v="7"/>
    <n v="0"/>
    <n v="16.3842"/>
  </r>
  <r>
    <n v="2362"/>
    <x v="1158"/>
    <x v="461"/>
    <d v="2014-03-21T00:00:00"/>
    <s v="Standard Class"/>
    <s v="CP-12340"/>
    <s v="Christine Phan"/>
    <x v="1"/>
    <s v="United States"/>
    <s v="New York City"/>
    <x v="15"/>
    <n v="10024"/>
    <s v="East"/>
    <s v="OFF-PA-10000919"/>
    <x v="1"/>
    <s v="Paper"/>
    <s v="Xerox 1918"/>
    <n v="155.04"/>
    <n v="4"/>
    <n v="0"/>
    <n v="75.9696"/>
  </r>
  <r>
    <n v="2363"/>
    <x v="1159"/>
    <x v="513"/>
    <d v="2017-04-20T00:00:00"/>
    <s v="Standard Class"/>
    <s v="RF-19840"/>
    <s v="Roy Französisch"/>
    <x v="0"/>
    <s v="United States"/>
    <s v="Columbus"/>
    <x v="24"/>
    <n v="43229"/>
    <s v="East"/>
    <s v="OFF-BI-10001553"/>
    <x v="1"/>
    <s v="Binders"/>
    <s v="SpineVue Locking Slant-D Ring Binders by Cardinal"/>
    <n v="13.710000000000003"/>
    <n v="5"/>
    <n v="0.7"/>
    <n v="-10.053999999999998"/>
  </r>
  <r>
    <n v="2364"/>
    <x v="1160"/>
    <x v="69"/>
    <d v="2016-03-18T00:00:00"/>
    <s v="Standard Class"/>
    <s v="AB-10060"/>
    <s v="Adam Bellavance"/>
    <x v="2"/>
    <s v="United States"/>
    <s v="Waynesboro"/>
    <x v="17"/>
    <n v="22980"/>
    <s v="South"/>
    <s v="FUR-FU-10004864"/>
    <x v="0"/>
    <s v="Furnishings"/>
    <s v="Howard Miller 14-1/2&quot; Diameter Chrome Round Wall Clock"/>
    <n v="127.88"/>
    <n v="2"/>
    <n v="0"/>
    <n v="40.921599999999998"/>
  </r>
  <r>
    <n v="2365"/>
    <x v="1160"/>
    <x v="69"/>
    <d v="2016-03-18T00:00:00"/>
    <s v="Standard Class"/>
    <s v="AB-10060"/>
    <s v="Adam Bellavance"/>
    <x v="2"/>
    <s v="United States"/>
    <s v="Waynesboro"/>
    <x v="17"/>
    <n v="22980"/>
    <s v="South"/>
    <s v="OFF-AP-10004540"/>
    <x v="1"/>
    <s v="Appliances"/>
    <s v="Eureka The Boss Lite 10-Amp Upright Vacuum, Blue"/>
    <n v="160.32"/>
    <n v="2"/>
    <n v="0"/>
    <n v="44.889600000000002"/>
  </r>
  <r>
    <n v="2366"/>
    <x v="1160"/>
    <x v="69"/>
    <d v="2016-03-18T00:00:00"/>
    <s v="Standard Class"/>
    <s v="AB-10060"/>
    <s v="Adam Bellavance"/>
    <x v="2"/>
    <s v="United States"/>
    <s v="Waynesboro"/>
    <x v="17"/>
    <n v="22980"/>
    <s v="South"/>
    <s v="OFF-BI-10004965"/>
    <x v="1"/>
    <s v="Binders"/>
    <s v="Ibico Covers for Plastic or Wire Binding Elements"/>
    <n v="46"/>
    <n v="4"/>
    <n v="0"/>
    <n v="20.7"/>
  </r>
  <r>
    <n v="2367"/>
    <x v="1161"/>
    <x v="156"/>
    <d v="2014-11-26T00:00:00"/>
    <s v="Second Class"/>
    <s v="EH-13990"/>
    <s v="Erica Hackney"/>
    <x v="0"/>
    <s v="United States"/>
    <s v="Sacramento"/>
    <x v="1"/>
    <n v="95823"/>
    <s v="West"/>
    <s v="FUR-CH-10001714"/>
    <x v="0"/>
    <s v="Chairs"/>
    <s v="Global Leather &amp; Oak Executive Chair, Burgundy"/>
    <n v="120.71199999999999"/>
    <n v="1"/>
    <n v="0.2"/>
    <n v="-18.106799999999993"/>
  </r>
  <r>
    <n v="2368"/>
    <x v="1162"/>
    <x v="516"/>
    <d v="2017-02-13T00:00:00"/>
    <s v="First Class"/>
    <s v="MN-17935"/>
    <s v="Michael Nguyen"/>
    <x v="0"/>
    <s v="United States"/>
    <s v="Clinton"/>
    <x v="39"/>
    <n v="20735"/>
    <s v="East"/>
    <s v="OFF-PA-10002464"/>
    <x v="1"/>
    <s v="Paper"/>
    <s v="HP Office Recycled Paper (20Lb. and 87 Bright)"/>
    <n v="23.12"/>
    <n v="4"/>
    <n v="0"/>
    <n v="11.328800000000001"/>
  </r>
  <r>
    <n v="2369"/>
    <x v="1163"/>
    <x v="713"/>
    <d v="2016-09-27T00:00:00"/>
    <s v="Standard Class"/>
    <s v="KL-16555"/>
    <s v="Kelly Lampkin"/>
    <x v="1"/>
    <s v="United States"/>
    <s v="Fairfield"/>
    <x v="24"/>
    <n v="45014"/>
    <s v="East"/>
    <s v="FUR-FU-10002298"/>
    <x v="0"/>
    <s v="Furnishings"/>
    <s v="Rubbermaid ClusterMat Chairmats, Mat Size- 66&quot; x 60&quot;, Lip 20&quot; x 11&quot; -90 Degree Angle"/>
    <n v="532.70400000000006"/>
    <n v="6"/>
    <n v="0.2"/>
    <n v="-26.635200000000026"/>
  </r>
  <r>
    <n v="2370"/>
    <x v="1163"/>
    <x v="713"/>
    <d v="2016-09-27T00:00:00"/>
    <s v="Standard Class"/>
    <s v="KL-16555"/>
    <s v="Kelly Lampkin"/>
    <x v="1"/>
    <s v="United States"/>
    <s v="Fairfield"/>
    <x v="24"/>
    <n v="45014"/>
    <s v="East"/>
    <s v="OFF-AR-10000315"/>
    <x v="1"/>
    <s v="Art"/>
    <s v="Dixon Ticonderoga Maple Cedar Pencil, #2"/>
    <n v="4.9119999999999999"/>
    <n v="2"/>
    <n v="0.2"/>
    <n v="0.30700000000000016"/>
  </r>
  <r>
    <n v="2371"/>
    <x v="1164"/>
    <x v="437"/>
    <d v="2017-07-09T00:00:00"/>
    <s v="Second Class"/>
    <s v="MP-17965"/>
    <s v="Michael Paige"/>
    <x v="1"/>
    <s v="United States"/>
    <s v="Warwick"/>
    <x v="34"/>
    <n v="2886"/>
    <s v="East"/>
    <s v="TEC-AC-10004353"/>
    <x v="2"/>
    <s v="Accessories"/>
    <s v="Hypercom P1300 Pinpad"/>
    <n v="252"/>
    <n v="4"/>
    <n v="0"/>
    <n v="93.240000000000009"/>
  </r>
  <r>
    <n v="2372"/>
    <x v="1165"/>
    <x v="274"/>
    <d v="2016-07-11T00:00:00"/>
    <s v="Second Class"/>
    <s v="BF-11020"/>
    <s v="Barry Französisch"/>
    <x v="1"/>
    <s v="United States"/>
    <s v="Aurora"/>
    <x v="10"/>
    <n v="60505"/>
    <s v="Central"/>
    <s v="FUR-FU-10004973"/>
    <x v="0"/>
    <s v="Furnishings"/>
    <s v="Flat Face Poster Frame"/>
    <n v="60.288000000000004"/>
    <n v="8"/>
    <n v="0.6"/>
    <n v="-27.129599999999996"/>
  </r>
  <r>
    <n v="2373"/>
    <x v="1165"/>
    <x v="274"/>
    <d v="2016-07-11T00:00:00"/>
    <s v="Second Class"/>
    <s v="BF-11020"/>
    <s v="Barry Französisch"/>
    <x v="1"/>
    <s v="United States"/>
    <s v="Aurora"/>
    <x v="10"/>
    <n v="60505"/>
    <s v="Central"/>
    <s v="OFF-FA-10000936"/>
    <x v="1"/>
    <s v="Fasteners"/>
    <s v="Acco Hot Clips Clips to Go"/>
    <n v="2.6320000000000001"/>
    <n v="1"/>
    <n v="0.2"/>
    <n v="0.8224999999999999"/>
  </r>
  <r>
    <n v="2374"/>
    <x v="1165"/>
    <x v="274"/>
    <d v="2016-07-11T00:00:00"/>
    <s v="Second Class"/>
    <s v="BF-11020"/>
    <s v="Barry Französisch"/>
    <x v="1"/>
    <s v="United States"/>
    <s v="Aurora"/>
    <x v="10"/>
    <n v="60505"/>
    <s v="Central"/>
    <s v="OFF-PA-10001609"/>
    <x v="1"/>
    <s v="Paper"/>
    <s v="Tops Wirebound Message Log Books"/>
    <n v="23.688000000000002"/>
    <n v="9"/>
    <n v="0.2"/>
    <n v="7.698599999999999"/>
  </r>
  <r>
    <n v="2375"/>
    <x v="1165"/>
    <x v="274"/>
    <d v="2016-07-11T00:00:00"/>
    <s v="Second Class"/>
    <s v="BF-11020"/>
    <s v="Barry Französisch"/>
    <x v="1"/>
    <s v="United States"/>
    <s v="Aurora"/>
    <x v="10"/>
    <n v="60505"/>
    <s v="Central"/>
    <s v="FUR-CH-10000785"/>
    <x v="0"/>
    <s v="Chairs"/>
    <s v="Global Ergonomic Managers Chair"/>
    <n v="253.37199999999996"/>
    <n v="2"/>
    <n v="0.3"/>
    <n v="-14.478399999999993"/>
  </r>
  <r>
    <n v="2376"/>
    <x v="1166"/>
    <x v="714"/>
    <d v="2017-01-30T00:00:00"/>
    <s v="Standard Class"/>
    <s v="TP-21130"/>
    <s v="Theone Pippenger"/>
    <x v="0"/>
    <s v="United States"/>
    <s v="Smyrna"/>
    <x v="32"/>
    <n v="30080"/>
    <s v="South"/>
    <s v="OFF-FA-10000053"/>
    <x v="1"/>
    <s v="Fasteners"/>
    <s v="Revere Boxed Rubber Bands by Revere"/>
    <n v="5.67"/>
    <n v="3"/>
    <n v="0"/>
    <n v="0.11340000000000017"/>
  </r>
  <r>
    <n v="2377"/>
    <x v="1167"/>
    <x v="710"/>
    <d v="2014-08-21T00:00:00"/>
    <s v="Second Class"/>
    <s v="MS-17770"/>
    <s v="Maxwell Schwartz"/>
    <x v="0"/>
    <s v="United States"/>
    <s v="Columbus"/>
    <x v="24"/>
    <n v="43229"/>
    <s v="East"/>
    <s v="OFF-BI-10001718"/>
    <x v="1"/>
    <s v="Binders"/>
    <s v="GBC DocuBind P50 Personal Binding Machine"/>
    <n v="76.77600000000001"/>
    <n v="4"/>
    <n v="0.7"/>
    <n v="-58.861599999999981"/>
  </r>
  <r>
    <n v="2378"/>
    <x v="1167"/>
    <x v="710"/>
    <d v="2014-08-21T00:00:00"/>
    <s v="Second Class"/>
    <s v="MS-17770"/>
    <s v="Maxwell Schwartz"/>
    <x v="0"/>
    <s v="United States"/>
    <s v="Columbus"/>
    <x v="24"/>
    <n v="43229"/>
    <s v="East"/>
    <s v="OFF-SU-10004768"/>
    <x v="1"/>
    <s v="Supplies"/>
    <s v="Acme Kleencut Forged Steel Scissors"/>
    <n v="9.1840000000000011"/>
    <n v="2"/>
    <n v="0.2"/>
    <n v="1.1479999999999988"/>
  </r>
  <r>
    <n v="2379"/>
    <x v="1168"/>
    <x v="401"/>
    <d v="2015-12-11T00:00:00"/>
    <s v="Standard Class"/>
    <s v="KM-16375"/>
    <s v="Katherine Murray"/>
    <x v="2"/>
    <s v="United States"/>
    <s v="Thousand Oaks"/>
    <x v="1"/>
    <n v="91360"/>
    <s v="West"/>
    <s v="OFF-PA-10003883"/>
    <x v="1"/>
    <s v="Paper"/>
    <s v="Message Book, Phone, Wirebound Standard Line Memo, 2 3/4&quot; X 5&quot;"/>
    <n v="32.75"/>
    <n v="5"/>
    <n v="0"/>
    <n v="15.065"/>
  </r>
  <r>
    <n v="2380"/>
    <x v="1169"/>
    <x v="715"/>
    <d v="2016-05-10T00:00:00"/>
    <s v="Standard Class"/>
    <s v="BE-11455"/>
    <s v="Brad Eason"/>
    <x v="2"/>
    <s v="United States"/>
    <s v="Lorain"/>
    <x v="24"/>
    <n v="44052"/>
    <s v="East"/>
    <s v="OFF-FA-10004248"/>
    <x v="1"/>
    <s v="Fasteners"/>
    <s v="Advantus T-Pin Paper Clips"/>
    <n v="7.2160000000000002"/>
    <n v="2"/>
    <n v="0.2"/>
    <n v="1.7138000000000002"/>
  </r>
  <r>
    <n v="2381"/>
    <x v="1169"/>
    <x v="715"/>
    <d v="2016-05-10T00:00:00"/>
    <s v="Standard Class"/>
    <s v="BE-11455"/>
    <s v="Brad Eason"/>
    <x v="2"/>
    <s v="United States"/>
    <s v="Lorain"/>
    <x v="24"/>
    <n v="44052"/>
    <s v="East"/>
    <s v="OFF-PA-10002581"/>
    <x v="1"/>
    <s v="Paper"/>
    <s v="Xerox 1951"/>
    <n v="49.568000000000005"/>
    <n v="2"/>
    <n v="0.2"/>
    <n v="15.489999999999997"/>
  </r>
  <r>
    <n v="2382"/>
    <x v="1169"/>
    <x v="715"/>
    <d v="2016-05-10T00:00:00"/>
    <s v="Standard Class"/>
    <s v="BE-11455"/>
    <s v="Brad Eason"/>
    <x v="2"/>
    <s v="United States"/>
    <s v="Lorain"/>
    <x v="24"/>
    <n v="44052"/>
    <s v="East"/>
    <s v="FUR-FU-10004848"/>
    <x v="0"/>
    <s v="Furnishings"/>
    <s v="DAX Solid Wood Frames"/>
    <n v="54.711999999999996"/>
    <n v="7"/>
    <n v="0.2"/>
    <n v="11.626299999999999"/>
  </r>
  <r>
    <n v="2383"/>
    <x v="1170"/>
    <x v="613"/>
    <d v="2017-03-26T00:00:00"/>
    <s v="First Class"/>
    <s v="CV-12295"/>
    <s v="Christina VanderZanden"/>
    <x v="0"/>
    <s v="United States"/>
    <s v="Fresno"/>
    <x v="1"/>
    <n v="93727"/>
    <s v="West"/>
    <s v="OFF-AP-10002403"/>
    <x v="1"/>
    <s v="Appliances"/>
    <s v="Acco Smartsocket Color-Coded Six-Outlet AC Adapter Model Surge Protectors"/>
    <n v="176.04"/>
    <n v="4"/>
    <n v="0"/>
    <n v="45.770399999999995"/>
  </r>
  <r>
    <n v="2384"/>
    <x v="1170"/>
    <x v="613"/>
    <d v="2017-03-26T00:00:00"/>
    <s v="First Class"/>
    <s v="CV-12295"/>
    <s v="Christina VanderZanden"/>
    <x v="0"/>
    <s v="United States"/>
    <s v="Fresno"/>
    <x v="1"/>
    <n v="93727"/>
    <s v="West"/>
    <s v="OFF-AR-10003087"/>
    <x v="1"/>
    <s v="Art"/>
    <s v="Staples in misc. colors"/>
    <n v="16.02"/>
    <n v="9"/>
    <n v="0"/>
    <n v="4.4855999999999998"/>
  </r>
  <r>
    <n v="2385"/>
    <x v="1170"/>
    <x v="613"/>
    <d v="2017-03-26T00:00:00"/>
    <s v="First Class"/>
    <s v="CV-12295"/>
    <s v="Christina VanderZanden"/>
    <x v="0"/>
    <s v="United States"/>
    <s v="Fresno"/>
    <x v="1"/>
    <n v="93727"/>
    <s v="West"/>
    <s v="OFF-BI-10002026"/>
    <x v="1"/>
    <s v="Binders"/>
    <s v="Avery Arch Ring Binders"/>
    <n v="185.92000000000002"/>
    <n v="4"/>
    <n v="0.2"/>
    <n v="62.74799999999999"/>
  </r>
  <r>
    <n v="2386"/>
    <x v="1170"/>
    <x v="613"/>
    <d v="2017-03-26T00:00:00"/>
    <s v="First Class"/>
    <s v="CV-12295"/>
    <s v="Christina VanderZanden"/>
    <x v="0"/>
    <s v="United States"/>
    <s v="Fresno"/>
    <x v="1"/>
    <n v="93727"/>
    <s v="West"/>
    <s v="TEC-PH-10000141"/>
    <x v="2"/>
    <s v="Phones"/>
    <s v="Clearsounds A400"/>
    <n v="211.16800000000001"/>
    <n v="4"/>
    <n v="0.2"/>
    <n v="15.837600000000009"/>
  </r>
  <r>
    <n v="2387"/>
    <x v="1170"/>
    <x v="613"/>
    <d v="2017-03-26T00:00:00"/>
    <s v="First Class"/>
    <s v="CV-12295"/>
    <s v="Christina VanderZanden"/>
    <x v="0"/>
    <s v="United States"/>
    <s v="Fresno"/>
    <x v="1"/>
    <n v="93727"/>
    <s v="West"/>
    <s v="TEC-CO-10000971"/>
    <x v="2"/>
    <s v="Copiers"/>
    <s v="Hewlett Packard 310 Color Digital Copier"/>
    <n v="479.98400000000004"/>
    <n v="2"/>
    <n v="0.2"/>
    <n v="59.997999999999962"/>
  </r>
  <r>
    <n v="2388"/>
    <x v="1171"/>
    <x v="295"/>
    <d v="2015-12-15T00:00:00"/>
    <s v="First Class"/>
    <s v="DK-13375"/>
    <s v="Dennis Kane"/>
    <x v="0"/>
    <s v="United States"/>
    <s v="San Diego"/>
    <x v="1"/>
    <n v="92105"/>
    <s v="West"/>
    <s v="OFF-FA-10001229"/>
    <x v="1"/>
    <s v="Fasteners"/>
    <s v="Staples"/>
    <n v="7.86"/>
    <n v="2"/>
    <n v="0"/>
    <n v="3.6155999999999997"/>
  </r>
  <r>
    <n v="2389"/>
    <x v="1171"/>
    <x v="295"/>
    <d v="2015-12-15T00:00:00"/>
    <s v="First Class"/>
    <s v="DK-13375"/>
    <s v="Dennis Kane"/>
    <x v="0"/>
    <s v="United States"/>
    <s v="San Diego"/>
    <x v="1"/>
    <n v="92105"/>
    <s v="West"/>
    <s v="OFF-BI-10002437"/>
    <x v="1"/>
    <s v="Binders"/>
    <s v="Recycled Premium Regency Composition Covers"/>
    <n v="24.448"/>
    <n v="2"/>
    <n v="0.2"/>
    <n v="8.8623999999999992"/>
  </r>
  <r>
    <n v="2390"/>
    <x v="1172"/>
    <x v="401"/>
    <d v="2015-12-10T00:00:00"/>
    <s v="Standard Class"/>
    <s v="SG-20605"/>
    <s v="Speros Goranitis"/>
    <x v="0"/>
    <s v="United States"/>
    <s v="New York City"/>
    <x v="15"/>
    <n v="10009"/>
    <s v="East"/>
    <s v="OFF-PA-10004255"/>
    <x v="1"/>
    <s v="Paper"/>
    <s v="Xerox 219"/>
    <n v="6.48"/>
    <n v="1"/>
    <n v="0"/>
    <n v="3.1104000000000003"/>
  </r>
  <r>
    <n v="2391"/>
    <x v="1172"/>
    <x v="401"/>
    <d v="2015-12-10T00:00:00"/>
    <s v="Standard Class"/>
    <s v="SG-20605"/>
    <s v="Speros Goranitis"/>
    <x v="0"/>
    <s v="United States"/>
    <s v="New York City"/>
    <x v="15"/>
    <n v="10009"/>
    <s v="East"/>
    <s v="OFF-PA-10001184"/>
    <x v="1"/>
    <s v="Paper"/>
    <s v="Xerox 1903"/>
    <n v="41.86"/>
    <n v="7"/>
    <n v="0"/>
    <n v="20.511400000000002"/>
  </r>
  <r>
    <n v="2392"/>
    <x v="1172"/>
    <x v="401"/>
    <d v="2015-12-10T00:00:00"/>
    <s v="Standard Class"/>
    <s v="SG-20605"/>
    <s v="Speros Goranitis"/>
    <x v="0"/>
    <s v="United States"/>
    <s v="New York City"/>
    <x v="15"/>
    <n v="10009"/>
    <s v="East"/>
    <s v="TEC-AC-10002637"/>
    <x v="2"/>
    <s v="Accessories"/>
    <s v="Logitech VX Revolution Cordless Laser Mouse for Notebooks (Black)"/>
    <n v="1619.91"/>
    <n v="9"/>
    <n v="0"/>
    <n v="97.194599999999923"/>
  </r>
  <r>
    <n v="2393"/>
    <x v="1172"/>
    <x v="401"/>
    <d v="2015-12-10T00:00:00"/>
    <s v="Standard Class"/>
    <s v="SG-20605"/>
    <s v="Speros Goranitis"/>
    <x v="0"/>
    <s v="United States"/>
    <s v="New York City"/>
    <x v="15"/>
    <n v="10009"/>
    <s v="East"/>
    <s v="FUR-FU-10002878"/>
    <x v="0"/>
    <s v="Furnishings"/>
    <s v="Seth Thomas 14&quot; Day/Date Wall Clock"/>
    <n v="113.92"/>
    <n v="4"/>
    <n v="0"/>
    <n v="42.150400000000005"/>
  </r>
  <r>
    <n v="2394"/>
    <x v="1173"/>
    <x v="716"/>
    <d v="2016-03-23T00:00:00"/>
    <s v="Standard Class"/>
    <s v="CS-12355"/>
    <s v="Christine Sundaresam"/>
    <x v="0"/>
    <s v="United States"/>
    <s v="Malden"/>
    <x v="31"/>
    <n v="2148"/>
    <s v="East"/>
    <s v="OFF-AR-10000588"/>
    <x v="1"/>
    <s v="Art"/>
    <s v="Newell 345"/>
    <n v="39.68"/>
    <n v="2"/>
    <n v="0"/>
    <n v="10.316800000000001"/>
  </r>
  <r>
    <n v="2395"/>
    <x v="1174"/>
    <x v="717"/>
    <d v="2015-11-19T00:00:00"/>
    <s v="Standard Class"/>
    <s v="PJ-18835"/>
    <s v="Patrick Jones"/>
    <x v="1"/>
    <s v="United States"/>
    <s v="New York City"/>
    <x v="15"/>
    <n v="10035"/>
    <s v="East"/>
    <s v="TEC-AC-10002217"/>
    <x v="2"/>
    <s v="Accessories"/>
    <s v="Imation Clip USB flash drive - 8 GB"/>
    <n v="37.6"/>
    <n v="2"/>
    <n v="0"/>
    <n v="2.2560000000000002"/>
  </r>
  <r>
    <n v="2396"/>
    <x v="1174"/>
    <x v="717"/>
    <d v="2015-11-19T00:00:00"/>
    <s v="Standard Class"/>
    <s v="PJ-18835"/>
    <s v="Patrick Jones"/>
    <x v="1"/>
    <s v="United States"/>
    <s v="New York City"/>
    <x v="15"/>
    <n v="10035"/>
    <s v="East"/>
    <s v="TEC-AC-10001267"/>
    <x v="2"/>
    <s v="Accessories"/>
    <s v="Imation 32GB Pocket Pro USB 3.0 Flash Drive - 32 GB - Black - 1 P ..."/>
    <n v="59.9"/>
    <n v="2"/>
    <n v="0"/>
    <n v="23.96"/>
  </r>
  <r>
    <n v="2397"/>
    <x v="1174"/>
    <x v="717"/>
    <d v="2015-11-19T00:00:00"/>
    <s v="Standard Class"/>
    <s v="PJ-18835"/>
    <s v="Patrick Jones"/>
    <x v="1"/>
    <s v="United States"/>
    <s v="New York City"/>
    <x v="15"/>
    <n v="10035"/>
    <s v="East"/>
    <s v="OFF-PA-10004041"/>
    <x v="1"/>
    <s v="Paper"/>
    <s v="It's Hot Message Books with Stickers, 2 3/4&quot; x 5&quot;"/>
    <n v="37"/>
    <n v="5"/>
    <n v="0"/>
    <n v="16.649999999999999"/>
  </r>
  <r>
    <n v="2398"/>
    <x v="1175"/>
    <x v="718"/>
    <d v="2017-08-16T00:00:00"/>
    <s v="Second Class"/>
    <s v="NP-18700"/>
    <s v="Nora Preis"/>
    <x v="0"/>
    <s v="United States"/>
    <s v="San Francisco"/>
    <x v="1"/>
    <n v="94109"/>
    <s v="West"/>
    <s v="OFF-LA-10001613"/>
    <x v="1"/>
    <s v="Labels"/>
    <s v="Avery File Folder Labels"/>
    <n v="5.76"/>
    <n v="2"/>
    <n v="0"/>
    <n v="2.8224"/>
  </r>
  <r>
    <n v="2399"/>
    <x v="1175"/>
    <x v="718"/>
    <d v="2017-08-16T00:00:00"/>
    <s v="Second Class"/>
    <s v="NP-18700"/>
    <s v="Nora Preis"/>
    <x v="0"/>
    <s v="United States"/>
    <s v="San Francisco"/>
    <x v="1"/>
    <n v="94109"/>
    <s v="West"/>
    <s v="OFF-AR-10000246"/>
    <x v="1"/>
    <s v="Art"/>
    <s v="Newell 318"/>
    <n v="16.68"/>
    <n v="6"/>
    <n v="0"/>
    <n v="4.3367999999999993"/>
  </r>
  <r>
    <n v="2400"/>
    <x v="1176"/>
    <x v="428"/>
    <d v="2017-09-15T00:00:00"/>
    <s v="Standard Class"/>
    <s v="SB-20290"/>
    <s v="Sean Braxton"/>
    <x v="1"/>
    <s v="United States"/>
    <s v="Florence"/>
    <x v="20"/>
    <n v="29501"/>
    <s v="South"/>
    <s v="OFF-ST-10001809"/>
    <x v="1"/>
    <s v="Storage"/>
    <s v="Fellowes Officeware Wire Shelving"/>
    <n v="628.80999999999995"/>
    <n v="7"/>
    <n v="0"/>
    <n v="12.576199999999986"/>
  </r>
  <r>
    <n v="2401"/>
    <x v="1176"/>
    <x v="428"/>
    <d v="2017-09-15T00:00:00"/>
    <s v="Standard Class"/>
    <s v="SB-20290"/>
    <s v="Sean Braxton"/>
    <x v="1"/>
    <s v="United States"/>
    <s v="Florence"/>
    <x v="20"/>
    <n v="29501"/>
    <s v="South"/>
    <s v="OFF-ST-10002214"/>
    <x v="1"/>
    <s v="Storage"/>
    <s v="X-Rack File for Hanging Folders"/>
    <n v="56.449999999999996"/>
    <n v="5"/>
    <n v="0"/>
    <n v="14.676999999999998"/>
  </r>
  <r>
    <n v="2402"/>
    <x v="1177"/>
    <x v="719"/>
    <d v="2017-04-04T00:00:00"/>
    <s v="Second Class"/>
    <s v="AS-10090"/>
    <s v="Adam Shillingsburg"/>
    <x v="0"/>
    <s v="United States"/>
    <s v="Springfield"/>
    <x v="25"/>
    <n v="65807"/>
    <s v="Central"/>
    <s v="OFF-ST-10000649"/>
    <x v="1"/>
    <s v="Storage"/>
    <s v="Hanging Personal Folder File"/>
    <n v="94.199999999999989"/>
    <n v="6"/>
    <n v="0"/>
    <n v="23.550000000000004"/>
  </r>
  <r>
    <n v="2403"/>
    <x v="1177"/>
    <x v="719"/>
    <d v="2017-04-04T00:00:00"/>
    <s v="Second Class"/>
    <s v="AS-10090"/>
    <s v="Adam Shillingsburg"/>
    <x v="0"/>
    <s v="United States"/>
    <s v="Springfield"/>
    <x v="25"/>
    <n v="65807"/>
    <s v="Central"/>
    <s v="OFF-EN-10001990"/>
    <x v="1"/>
    <s v="Envelopes"/>
    <s v="Staple envelope"/>
    <n v="28.4"/>
    <n v="5"/>
    <n v="0"/>
    <n v="13.347999999999997"/>
  </r>
  <r>
    <n v="2404"/>
    <x v="1178"/>
    <x v="720"/>
    <d v="2016-10-03T00:00:00"/>
    <s v="Standard Class"/>
    <s v="HM-14860"/>
    <s v="Harry Marie"/>
    <x v="1"/>
    <s v="United States"/>
    <s v="Huntsville"/>
    <x v="5"/>
    <n v="77340"/>
    <s v="Central"/>
    <s v="FUR-BO-10000780"/>
    <x v="0"/>
    <s v="Bookcases"/>
    <s v="O'Sullivan Plantations 2-Door Library in Landvery Oak"/>
    <n v="956.6647999999999"/>
    <n v="7"/>
    <n v="0.32"/>
    <n v="-225.09759999999991"/>
  </r>
  <r>
    <n v="2405"/>
    <x v="1179"/>
    <x v="566"/>
    <d v="2017-10-11T00:00:00"/>
    <s v="Standard Class"/>
    <s v="MG-18145"/>
    <s v="Mike Gockenbach"/>
    <x v="0"/>
    <s v="United States"/>
    <s v="Los Angeles"/>
    <x v="1"/>
    <n v="90045"/>
    <s v="West"/>
    <s v="TEC-AC-10002049"/>
    <x v="2"/>
    <s v="Accessories"/>
    <s v="Logitech G19 Programmable Gaming Keyboard"/>
    <n v="1115.9099999999999"/>
    <n v="9"/>
    <n v="0"/>
    <n v="200.86379999999991"/>
  </r>
  <r>
    <n v="2406"/>
    <x v="1179"/>
    <x v="566"/>
    <d v="2017-10-11T00:00:00"/>
    <s v="Standard Class"/>
    <s v="MG-18145"/>
    <s v="Mike Gockenbach"/>
    <x v="0"/>
    <s v="United States"/>
    <s v="Los Angeles"/>
    <x v="1"/>
    <n v="90045"/>
    <s v="West"/>
    <s v="TEC-PH-10003555"/>
    <x v="2"/>
    <s v="Phones"/>
    <s v="Motorola HK250 Universal Bluetooth Headset"/>
    <n v="128.744"/>
    <n v="7"/>
    <n v="0.2"/>
    <n v="-28.967399999999991"/>
  </r>
  <r>
    <n v="2407"/>
    <x v="1179"/>
    <x v="566"/>
    <d v="2017-10-11T00:00:00"/>
    <s v="Standard Class"/>
    <s v="MG-18145"/>
    <s v="Mike Gockenbach"/>
    <x v="0"/>
    <s v="United States"/>
    <s v="Los Angeles"/>
    <x v="1"/>
    <n v="90045"/>
    <s v="West"/>
    <s v="TEC-PH-10000702"/>
    <x v="2"/>
    <s v="Phones"/>
    <s v="Square Credit Card Reader, 4 1/2&quot; x 4 1/2&quot; x 1&quot;, White"/>
    <n v="79.920000000000016"/>
    <n v="10"/>
    <n v="0.2"/>
    <n v="26.972999999999992"/>
  </r>
  <r>
    <n v="2408"/>
    <x v="1180"/>
    <x v="176"/>
    <d v="2017-01-25T00:00:00"/>
    <s v="Standard Class"/>
    <s v="TM-21010"/>
    <s v="Tamara Manning"/>
    <x v="0"/>
    <s v="United States"/>
    <s v="San Francisco"/>
    <x v="1"/>
    <n v="94122"/>
    <s v="West"/>
    <s v="OFF-AR-10003631"/>
    <x v="1"/>
    <s v="Art"/>
    <s v="Staples in misc. colors"/>
    <n v="24.2"/>
    <n v="5"/>
    <n v="0"/>
    <n v="7.9859999999999998"/>
  </r>
  <r>
    <n v="2409"/>
    <x v="1180"/>
    <x v="176"/>
    <d v="2017-01-25T00:00:00"/>
    <s v="Standard Class"/>
    <s v="TM-21010"/>
    <s v="Tamara Manning"/>
    <x v="0"/>
    <s v="United States"/>
    <s v="San Francisco"/>
    <x v="1"/>
    <n v="94122"/>
    <s v="West"/>
    <s v="TEC-PH-10003072"/>
    <x v="2"/>
    <s v="Phones"/>
    <s v="Panasonic KX-TG9541B DECT 6.0 Digital 2-Line Expandable Cordless Phone With Digital Answering System"/>
    <n v="359.97600000000006"/>
    <n v="3"/>
    <n v="0.2"/>
    <n v="130.49130000000002"/>
  </r>
  <r>
    <n v="2410"/>
    <x v="1181"/>
    <x v="721"/>
    <d v="2017-03-25T00:00:00"/>
    <s v="First Class"/>
    <s v="BE-11335"/>
    <s v="Bill Eplett"/>
    <x v="2"/>
    <s v="United States"/>
    <s v="San Francisco"/>
    <x v="1"/>
    <n v="94122"/>
    <s v="West"/>
    <s v="FUR-FU-10000758"/>
    <x v="0"/>
    <s v="Furnishings"/>
    <s v="DAX Natural Wood-Tone Poster Frame"/>
    <n v="211.84"/>
    <n v="8"/>
    <n v="0"/>
    <n v="76.262399999999985"/>
  </r>
  <r>
    <n v="2411"/>
    <x v="1182"/>
    <x v="601"/>
    <d v="2014-08-06T00:00:00"/>
    <s v="Standard Class"/>
    <s v="AS-10630"/>
    <s v="Ann Steele"/>
    <x v="2"/>
    <s v="United States"/>
    <s v="Philadelphia"/>
    <x v="9"/>
    <n v="19120"/>
    <s v="East"/>
    <s v="OFF-FA-10000992"/>
    <x v="1"/>
    <s v="Fasteners"/>
    <s v="Acco Clips to Go Binder Clips, 24 Clips in Two Sizes"/>
    <n v="5.68"/>
    <n v="2"/>
    <n v="0.2"/>
    <n v="1.9169999999999998"/>
  </r>
  <r>
    <n v="2412"/>
    <x v="1183"/>
    <x v="722"/>
    <d v="2015-06-09T00:00:00"/>
    <s v="Second Class"/>
    <s v="EM-13810"/>
    <s v="Eleni McCrary"/>
    <x v="1"/>
    <s v="United States"/>
    <s v="Los Angeles"/>
    <x v="1"/>
    <n v="90036"/>
    <s v="West"/>
    <s v="OFF-BI-10004187"/>
    <x v="1"/>
    <s v="Binders"/>
    <s v="3-ring staple pack"/>
    <n v="7.52"/>
    <n v="5"/>
    <n v="0.2"/>
    <n v="2.6319999999999997"/>
  </r>
  <r>
    <n v="2413"/>
    <x v="1184"/>
    <x v="607"/>
    <d v="2014-11-16T00:00:00"/>
    <s v="Standard Class"/>
    <s v="JA-15970"/>
    <s v="Joseph Airdo"/>
    <x v="0"/>
    <s v="United States"/>
    <s v="Los Angeles"/>
    <x v="1"/>
    <n v="90045"/>
    <s v="West"/>
    <s v="OFF-PA-10001947"/>
    <x v="1"/>
    <s v="Paper"/>
    <s v="Xerox 1974"/>
    <n v="11.96"/>
    <n v="2"/>
    <n v="0"/>
    <n v="5.8604000000000003"/>
  </r>
  <r>
    <n v="2414"/>
    <x v="1184"/>
    <x v="607"/>
    <d v="2014-11-16T00:00:00"/>
    <s v="Standard Class"/>
    <s v="JA-15970"/>
    <s v="Joseph Airdo"/>
    <x v="0"/>
    <s v="United States"/>
    <s v="Los Angeles"/>
    <x v="1"/>
    <n v="90045"/>
    <s v="West"/>
    <s v="FUR-TA-10002356"/>
    <x v="0"/>
    <s v="Tables"/>
    <s v="Bevis Boat-Shaped Conference Table"/>
    <n v="629.06400000000008"/>
    <n v="3"/>
    <n v="0.2"/>
    <n v="31.453199999999953"/>
  </r>
  <r>
    <n v="2415"/>
    <x v="1185"/>
    <x v="723"/>
    <d v="2017-01-02T00:00:00"/>
    <s v="Standard Class"/>
    <s v="TB-21595"/>
    <s v="Troy Blackwell"/>
    <x v="0"/>
    <s v="United States"/>
    <s v="Milwaukee"/>
    <x v="6"/>
    <n v="53209"/>
    <s v="Central"/>
    <s v="FUR-CH-10001714"/>
    <x v="0"/>
    <s v="Chairs"/>
    <s v="Global Leather &amp; Oak Executive Chair, Burgundy"/>
    <n v="754.44999999999993"/>
    <n v="5"/>
    <n v="0"/>
    <n v="60.356000000000023"/>
  </r>
  <r>
    <n v="2416"/>
    <x v="1186"/>
    <x v="380"/>
    <d v="2015-07-11T00:00:00"/>
    <s v="Standard Class"/>
    <s v="PP-18955"/>
    <s v="Paul Prost"/>
    <x v="2"/>
    <s v="United States"/>
    <s v="Holyoke"/>
    <x v="31"/>
    <n v="1040"/>
    <s v="East"/>
    <s v="FUR-BO-10002824"/>
    <x v="0"/>
    <s v="Bookcases"/>
    <s v="Bush Mission Pointe Library"/>
    <n v="301.95999999999998"/>
    <n v="2"/>
    <n v="0"/>
    <n v="60.391999999999996"/>
  </r>
  <r>
    <n v="2417"/>
    <x v="1187"/>
    <x v="386"/>
    <d v="2017-10-18T00:00:00"/>
    <s v="Standard Class"/>
    <s v="ML-18040"/>
    <s v="Michelle Lonsdale"/>
    <x v="1"/>
    <s v="United States"/>
    <s v="Albuquerque"/>
    <x v="27"/>
    <n v="87105"/>
    <s v="West"/>
    <s v="TEC-AC-10002842"/>
    <x v="2"/>
    <s v="Accessories"/>
    <s v="WD My Passport Ultra 2TB Portable External Hard Drive"/>
    <n v="595"/>
    <n v="5"/>
    <n v="0"/>
    <n v="95.200000000000031"/>
  </r>
  <r>
    <n v="2418"/>
    <x v="1187"/>
    <x v="386"/>
    <d v="2017-10-18T00:00:00"/>
    <s v="Standard Class"/>
    <s v="ML-18040"/>
    <s v="Michelle Lonsdale"/>
    <x v="1"/>
    <s v="United States"/>
    <s v="Albuquerque"/>
    <x v="27"/>
    <n v="87105"/>
    <s v="West"/>
    <s v="OFF-BI-10002082"/>
    <x v="1"/>
    <s v="Binders"/>
    <s v="GBC Twin Loop Wire Binding Elements"/>
    <n v="79.872000000000014"/>
    <n v="3"/>
    <n v="0.2"/>
    <n v="29.951999999999998"/>
  </r>
  <r>
    <n v="2419"/>
    <x v="1188"/>
    <x v="206"/>
    <d v="2016-05-28T00:00:00"/>
    <s v="Standard Class"/>
    <s v="LC-16930"/>
    <s v="Linda Cazamias"/>
    <x v="1"/>
    <s v="United States"/>
    <s v="Sparks"/>
    <x v="33"/>
    <n v="89431"/>
    <s v="West"/>
    <s v="TEC-MA-10000112"/>
    <x v="2"/>
    <s v="Machines"/>
    <s v="Panasonic KX MB2061 Multifunction Printer"/>
    <n v="2396.4"/>
    <n v="10"/>
    <n v="0.2"/>
    <n v="179.73000000000013"/>
  </r>
  <r>
    <n v="2420"/>
    <x v="1189"/>
    <x v="45"/>
    <d v="2017-11-14T00:00:00"/>
    <s v="Standard Class"/>
    <s v="MC-17590"/>
    <s v="Matt Collister"/>
    <x v="1"/>
    <s v="United States"/>
    <s v="Coachella"/>
    <x v="1"/>
    <n v="92236"/>
    <s v="West"/>
    <s v="OFF-ST-10002289"/>
    <x v="1"/>
    <s v="Storage"/>
    <s v="Safco Wire Cube Shelving System, For Use as 4 or 5 14&quot; Cubes, Black"/>
    <n v="63.56"/>
    <n v="2"/>
    <n v="0"/>
    <n v="3.1779999999999973"/>
  </r>
  <r>
    <n v="2421"/>
    <x v="1189"/>
    <x v="45"/>
    <d v="2017-11-14T00:00:00"/>
    <s v="Standard Class"/>
    <s v="MC-17590"/>
    <s v="Matt Collister"/>
    <x v="1"/>
    <s v="United States"/>
    <s v="Coachella"/>
    <x v="1"/>
    <n v="92236"/>
    <s v="West"/>
    <s v="TEC-AC-10004171"/>
    <x v="2"/>
    <s v="Accessories"/>
    <s v="Razer Kraken 7.1 Surround Sound Over Ear USB Gaming Headset"/>
    <n v="99.99"/>
    <n v="1"/>
    <n v="0"/>
    <n v="43.995600000000003"/>
  </r>
  <r>
    <n v="2422"/>
    <x v="1190"/>
    <x v="724"/>
    <d v="2016-04-23T00:00:00"/>
    <s v="Standard Class"/>
    <s v="CR-12580"/>
    <s v="Clay Rozendal"/>
    <x v="2"/>
    <s v="United States"/>
    <s v="Elmhurst"/>
    <x v="10"/>
    <n v="60126"/>
    <s v="Central"/>
    <s v="OFF-ST-10003656"/>
    <x v="1"/>
    <s v="Storage"/>
    <s v="Safco Industrial Wire Shelving"/>
    <n v="230.376"/>
    <n v="3"/>
    <n v="0.2"/>
    <n v="-48.954900000000002"/>
  </r>
  <r>
    <n v="2423"/>
    <x v="1190"/>
    <x v="724"/>
    <d v="2016-04-23T00:00:00"/>
    <s v="Standard Class"/>
    <s v="CR-12580"/>
    <s v="Clay Rozendal"/>
    <x v="2"/>
    <s v="United States"/>
    <s v="Elmhurst"/>
    <x v="10"/>
    <n v="60126"/>
    <s v="Central"/>
    <s v="OFF-PA-10001560"/>
    <x v="1"/>
    <s v="Paper"/>
    <s v="Adams Telephone Message Books, 5 1/4” x 11”"/>
    <n v="9.6640000000000015"/>
    <n v="2"/>
    <n v="0.2"/>
    <n v="3.2615999999999996"/>
  </r>
  <r>
    <n v="2424"/>
    <x v="1191"/>
    <x v="53"/>
    <d v="2017-12-30T00:00:00"/>
    <s v="Standard Class"/>
    <s v="SV-20935"/>
    <s v="Susan Vittorini"/>
    <x v="0"/>
    <s v="United States"/>
    <s v="Fairfield"/>
    <x v="24"/>
    <n v="45014"/>
    <s v="East"/>
    <s v="TEC-AC-10002473"/>
    <x v="2"/>
    <s v="Accessories"/>
    <s v="Maxell 4.7GB DVD-R"/>
    <n v="158.928"/>
    <n v="7"/>
    <n v="0.2"/>
    <n v="41.718599999999995"/>
  </r>
  <r>
    <n v="2425"/>
    <x v="1191"/>
    <x v="53"/>
    <d v="2017-12-30T00:00:00"/>
    <s v="Standard Class"/>
    <s v="SV-20935"/>
    <s v="Susan Vittorini"/>
    <x v="0"/>
    <s v="United States"/>
    <s v="Fairfield"/>
    <x v="24"/>
    <n v="45014"/>
    <s v="East"/>
    <s v="OFF-BI-10000632"/>
    <x v="1"/>
    <s v="Binders"/>
    <s v="Satellite Sectional Post Binders"/>
    <n v="13.023000000000001"/>
    <n v="1"/>
    <n v="0.7"/>
    <n v="-10.418399999999998"/>
  </r>
  <r>
    <n v="2426"/>
    <x v="1191"/>
    <x v="53"/>
    <d v="2017-12-30T00:00:00"/>
    <s v="Standard Class"/>
    <s v="SV-20935"/>
    <s v="Susan Vittorini"/>
    <x v="0"/>
    <s v="United States"/>
    <s v="Fairfield"/>
    <x v="24"/>
    <n v="45014"/>
    <s v="East"/>
    <s v="FUR-TA-10002645"/>
    <x v="0"/>
    <s v="Tables"/>
    <s v="Hon Rectangular Conference Tables"/>
    <n v="273.06"/>
    <n v="2"/>
    <n v="0.4"/>
    <n v="-104.67300000000006"/>
  </r>
  <r>
    <n v="2427"/>
    <x v="1191"/>
    <x v="53"/>
    <d v="2017-12-30T00:00:00"/>
    <s v="Standard Class"/>
    <s v="SV-20935"/>
    <s v="Susan Vittorini"/>
    <x v="0"/>
    <s v="United States"/>
    <s v="Fairfield"/>
    <x v="24"/>
    <n v="45014"/>
    <s v="East"/>
    <s v="OFF-FA-10002975"/>
    <x v="1"/>
    <s v="Fasteners"/>
    <s v="Staples"/>
    <n v="39.311999999999998"/>
    <n v="13"/>
    <n v="0.2"/>
    <n v="12.776399999999999"/>
  </r>
  <r>
    <n v="2428"/>
    <x v="1192"/>
    <x v="725"/>
    <d v="2016-06-17T00:00:00"/>
    <s v="Standard Class"/>
    <s v="MZ-17515"/>
    <s v="Mary Zewe"/>
    <x v="1"/>
    <s v="United States"/>
    <s v="Arlington"/>
    <x v="5"/>
    <n v="76017"/>
    <s v="Central"/>
    <s v="OFF-BI-10003784"/>
    <x v="1"/>
    <s v="Binders"/>
    <s v="Computer Printout Index Tabs"/>
    <n v="1.3439999999999996"/>
    <n v="4"/>
    <n v="0.8"/>
    <n v="-2.1504000000000008"/>
  </r>
  <r>
    <n v="2429"/>
    <x v="1192"/>
    <x v="725"/>
    <d v="2016-06-17T00:00:00"/>
    <s v="Standard Class"/>
    <s v="MZ-17515"/>
    <s v="Mary Zewe"/>
    <x v="1"/>
    <s v="United States"/>
    <s v="Arlington"/>
    <x v="5"/>
    <n v="76017"/>
    <s v="Central"/>
    <s v="OFF-BI-10001617"/>
    <x v="1"/>
    <s v="Binders"/>
    <s v="GBC Wire Binding Combs"/>
    <n v="8.2719999999999985"/>
    <n v="4"/>
    <n v="0.8"/>
    <n v="-13.648800000000001"/>
  </r>
  <r>
    <n v="2430"/>
    <x v="1192"/>
    <x v="725"/>
    <d v="2016-06-17T00:00:00"/>
    <s v="Standard Class"/>
    <s v="MZ-17515"/>
    <s v="Mary Zewe"/>
    <x v="1"/>
    <s v="United States"/>
    <s v="Arlington"/>
    <x v="5"/>
    <n v="76017"/>
    <s v="Central"/>
    <s v="FUR-FU-10004415"/>
    <x v="0"/>
    <s v="Furnishings"/>
    <s v="Stacking Tray, Side-Loading, Legal, Smoke"/>
    <n v="12.544000000000002"/>
    <n v="7"/>
    <n v="0.6"/>
    <n v="-9.0944000000000038"/>
  </r>
  <r>
    <n v="2431"/>
    <x v="1193"/>
    <x v="726"/>
    <d v="2017-05-20T00:00:00"/>
    <s v="Standard Class"/>
    <s v="RB-19795"/>
    <s v="Ross Baird"/>
    <x v="2"/>
    <s v="United States"/>
    <s v="San Francisco"/>
    <x v="1"/>
    <n v="94110"/>
    <s v="West"/>
    <s v="OFF-LA-10000240"/>
    <x v="1"/>
    <s v="Labels"/>
    <s v="Self-Adhesive Address Labels for Typewriters by Universal"/>
    <n v="58.48"/>
    <n v="8"/>
    <n v="0"/>
    <n v="27.485599999999998"/>
  </r>
  <r>
    <n v="2432"/>
    <x v="1194"/>
    <x v="116"/>
    <d v="2018-01-02T00:00:00"/>
    <s v="Standard Class"/>
    <s v="HM-14860"/>
    <s v="Harry Marie"/>
    <x v="1"/>
    <s v="United States"/>
    <s v="Seattle"/>
    <x v="4"/>
    <n v="98103"/>
    <s v="West"/>
    <s v="FUR-FU-10001935"/>
    <x v="0"/>
    <s v="Furnishings"/>
    <s v="3M Hangers With Command Adhesive"/>
    <n v="7.4"/>
    <n v="2"/>
    <n v="0"/>
    <n v="3.0340000000000007"/>
  </r>
  <r>
    <n v="2433"/>
    <x v="1195"/>
    <x v="727"/>
    <d v="2014-04-01T00:00:00"/>
    <s v="Standard Class"/>
    <s v="AZ-10750"/>
    <s v="Annie Zypern"/>
    <x v="0"/>
    <s v="United States"/>
    <s v="New York City"/>
    <x v="15"/>
    <n v="10009"/>
    <s v="East"/>
    <s v="FUR-CH-10002439"/>
    <x v="0"/>
    <s v="Chairs"/>
    <s v="Iceberg Nesting Folding Chair, 19w x 6d x 43h"/>
    <n v="366.786"/>
    <n v="7"/>
    <n v="0.1"/>
    <n v="65.206400000000002"/>
  </r>
  <r>
    <n v="2434"/>
    <x v="1196"/>
    <x v="39"/>
    <d v="2017-06-01T00:00:00"/>
    <s v="Standard Class"/>
    <s v="JH-15910"/>
    <s v="Jonathan Howell"/>
    <x v="0"/>
    <s v="United States"/>
    <s v="Houston"/>
    <x v="5"/>
    <n v="77070"/>
    <s v="Central"/>
    <s v="TEC-PH-10001536"/>
    <x v="2"/>
    <s v="Phones"/>
    <s v="Spigen Samsung Galaxy S5 Case Wallet"/>
    <n v="54.367999999999995"/>
    <n v="4"/>
    <n v="0.2"/>
    <n v="4.0775999999999968"/>
  </r>
  <r>
    <n v="2435"/>
    <x v="1197"/>
    <x v="717"/>
    <d v="2015-11-17T00:00:00"/>
    <s v="First Class"/>
    <s v="PJ-18835"/>
    <s v="Patrick Jones"/>
    <x v="1"/>
    <s v="United States"/>
    <s v="Springfield"/>
    <x v="17"/>
    <n v="22153"/>
    <s v="South"/>
    <s v="OFF-EN-10001532"/>
    <x v="1"/>
    <s v="Envelopes"/>
    <s v="Brown Kraft Recycled Envelopes"/>
    <n v="33.96"/>
    <n v="2"/>
    <n v="0"/>
    <n v="16.98"/>
  </r>
  <r>
    <n v="2436"/>
    <x v="1197"/>
    <x v="717"/>
    <d v="2015-11-17T00:00:00"/>
    <s v="First Class"/>
    <s v="PJ-18835"/>
    <s v="Patrick Jones"/>
    <x v="1"/>
    <s v="United States"/>
    <s v="Springfield"/>
    <x v="17"/>
    <n v="22153"/>
    <s v="South"/>
    <s v="OFF-AP-10003057"/>
    <x v="1"/>
    <s v="Appliances"/>
    <s v="Honeywell Enviracaire Portable HEPA Air Cleaner for 16' x 20' Room"/>
    <n v="826.11"/>
    <n v="3"/>
    <n v="0"/>
    <n v="322.18290000000002"/>
  </r>
  <r>
    <n v="2437"/>
    <x v="1198"/>
    <x v="445"/>
    <d v="2017-07-10T00:00:00"/>
    <s v="Standard Class"/>
    <s v="CA-12265"/>
    <s v="Christina Anderson"/>
    <x v="0"/>
    <s v="United States"/>
    <s v="Farmington"/>
    <x v="27"/>
    <n v="87401"/>
    <s v="West"/>
    <s v="FUR-FU-10003708"/>
    <x v="0"/>
    <s v="Furnishings"/>
    <s v="Tenex Traditional Chairmats for Medium Pile Carpet, Standard Lip, 36&quot; x 48&quot;"/>
    <n v="545.85"/>
    <n v="9"/>
    <n v="0"/>
    <n v="114.6285"/>
  </r>
  <r>
    <n v="2438"/>
    <x v="1199"/>
    <x v="728"/>
    <d v="2014-11-20T00:00:00"/>
    <s v="Second Class"/>
    <s v="PW-19240"/>
    <s v="Pierre Wener"/>
    <x v="0"/>
    <s v="United States"/>
    <s v="Louisville"/>
    <x v="22"/>
    <n v="80027"/>
    <s v="West"/>
    <s v="FUR-TA-10000849"/>
    <x v="0"/>
    <s v="Tables"/>
    <s v="Bevis Rectangular Conference Tables"/>
    <n v="145.97999999999999"/>
    <n v="2"/>
    <n v="0.5"/>
    <n v="-99.266399999999976"/>
  </r>
  <r>
    <n v="2439"/>
    <x v="1199"/>
    <x v="728"/>
    <d v="2014-11-20T00:00:00"/>
    <s v="Second Class"/>
    <s v="PW-19240"/>
    <s v="Pierre Wener"/>
    <x v="0"/>
    <s v="United States"/>
    <s v="Louisville"/>
    <x v="22"/>
    <n v="80027"/>
    <s v="West"/>
    <s v="OFF-PA-10002259"/>
    <x v="1"/>
    <s v="Paper"/>
    <s v="Geographics Note Cards, Blank, White, 8 1/2&quot; x 11&quot;"/>
    <n v="35.808"/>
    <n v="4"/>
    <n v="0.2"/>
    <n v="12.5328"/>
  </r>
  <r>
    <n v="2440"/>
    <x v="1200"/>
    <x v="729"/>
    <d v="2017-07-22T00:00:00"/>
    <s v="Standard Class"/>
    <s v="SW-20455"/>
    <s v="Shaun Weien"/>
    <x v="0"/>
    <s v="United States"/>
    <s v="Tampa"/>
    <x v="2"/>
    <n v="33614"/>
    <s v="South"/>
    <s v="FUR-FU-10002597"/>
    <x v="0"/>
    <s v="Furnishings"/>
    <s v="C-Line Magnetic Cubicle Keepers, Clear Polypropylene"/>
    <n v="7.9040000000000008"/>
    <n v="2"/>
    <n v="0.2"/>
    <n v="2.1736000000000004"/>
  </r>
  <r>
    <n v="2441"/>
    <x v="1201"/>
    <x v="730"/>
    <d v="2016-05-27T00:00:00"/>
    <s v="Standard Class"/>
    <s v="AF-10870"/>
    <s v="Art Ferguson"/>
    <x v="0"/>
    <s v="United States"/>
    <s v="Passaic"/>
    <x v="30"/>
    <n v="7055"/>
    <s v="East"/>
    <s v="TEC-PH-10004614"/>
    <x v="2"/>
    <s v="Phones"/>
    <s v="AT&amp;T 841000 Phone"/>
    <n v="345"/>
    <n v="5"/>
    <n v="0"/>
    <n v="86.25"/>
  </r>
  <r>
    <n v="2442"/>
    <x v="1201"/>
    <x v="730"/>
    <d v="2016-05-27T00:00:00"/>
    <s v="Standard Class"/>
    <s v="AF-10870"/>
    <s v="Art Ferguson"/>
    <x v="0"/>
    <s v="United States"/>
    <s v="Passaic"/>
    <x v="30"/>
    <n v="7055"/>
    <s v="East"/>
    <s v="FUR-TA-10003748"/>
    <x v="0"/>
    <s v="Tables"/>
    <s v="Bevis 36 x 72 Conference Tables"/>
    <n v="174.28599999999997"/>
    <n v="2"/>
    <n v="0.3"/>
    <n v="-19.918399999999991"/>
  </r>
  <r>
    <n v="2443"/>
    <x v="1201"/>
    <x v="730"/>
    <d v="2016-05-27T00:00:00"/>
    <s v="Standard Class"/>
    <s v="AF-10870"/>
    <s v="Art Ferguson"/>
    <x v="0"/>
    <s v="United States"/>
    <s v="Passaic"/>
    <x v="30"/>
    <n v="7055"/>
    <s v="East"/>
    <s v="OFF-AP-10003217"/>
    <x v="1"/>
    <s v="Appliances"/>
    <s v="Eureka Sanitaire  Commercial Upright"/>
    <n v="662.84"/>
    <n v="4"/>
    <n v="0"/>
    <n v="172.33840000000004"/>
  </r>
  <r>
    <n v="2444"/>
    <x v="1201"/>
    <x v="730"/>
    <d v="2016-05-27T00:00:00"/>
    <s v="Standard Class"/>
    <s v="AF-10870"/>
    <s v="Art Ferguson"/>
    <x v="0"/>
    <s v="United States"/>
    <s v="Passaic"/>
    <x v="30"/>
    <n v="7055"/>
    <s v="East"/>
    <s v="TEC-AC-10002399"/>
    <x v="2"/>
    <s v="Accessories"/>
    <s v="SanDisk Cruzer 32 GB USB Flash Drive"/>
    <n v="95.1"/>
    <n v="5"/>
    <n v="0"/>
    <n v="30.431999999999995"/>
  </r>
  <r>
    <n v="2445"/>
    <x v="1201"/>
    <x v="730"/>
    <d v="2016-05-27T00:00:00"/>
    <s v="Standard Class"/>
    <s v="AF-10870"/>
    <s v="Art Ferguson"/>
    <x v="0"/>
    <s v="United States"/>
    <s v="Passaic"/>
    <x v="30"/>
    <n v="7055"/>
    <s v="East"/>
    <s v="OFF-EN-10002973"/>
    <x v="1"/>
    <s v="Envelopes"/>
    <s v="Ampad #10 Peel &amp; Seel Holiday Envelopes"/>
    <n v="26.880000000000003"/>
    <n v="6"/>
    <n v="0"/>
    <n v="12.902400000000002"/>
  </r>
  <r>
    <n v="2446"/>
    <x v="1201"/>
    <x v="730"/>
    <d v="2016-05-27T00:00:00"/>
    <s v="Standard Class"/>
    <s v="AF-10870"/>
    <s v="Art Ferguson"/>
    <x v="0"/>
    <s v="United States"/>
    <s v="Passaic"/>
    <x v="30"/>
    <n v="7055"/>
    <s v="East"/>
    <s v="TEC-PH-10001336"/>
    <x v="2"/>
    <s v="Phones"/>
    <s v="Digium D40 VoIP phone"/>
    <n v="257.98"/>
    <n v="2"/>
    <n v="0"/>
    <n v="74.8142"/>
  </r>
  <r>
    <n v="2447"/>
    <x v="1202"/>
    <x v="12"/>
    <d v="2015-10-01T00:00:00"/>
    <s v="Standard Class"/>
    <s v="AM-10705"/>
    <s v="Anne McFarland"/>
    <x v="0"/>
    <s v="United States"/>
    <s v="Los Angeles"/>
    <x v="1"/>
    <n v="90004"/>
    <s v="West"/>
    <s v="OFF-EN-10000461"/>
    <x v="1"/>
    <s v="Envelopes"/>
    <s v="#10- 4 1/8&quot; x 9 1/2&quot; Recycled Envelopes"/>
    <n v="17.48"/>
    <n v="2"/>
    <n v="0"/>
    <n v="8.2156000000000002"/>
  </r>
  <r>
    <n v="2448"/>
    <x v="1203"/>
    <x v="731"/>
    <d v="2016-11-06T00:00:00"/>
    <s v="Standard Class"/>
    <s v="BD-11320"/>
    <s v="Bill Donatelli"/>
    <x v="0"/>
    <s v="United States"/>
    <s v="Philadelphia"/>
    <x v="9"/>
    <n v="19143"/>
    <s v="East"/>
    <s v="FUR-CH-10000988"/>
    <x v="0"/>
    <s v="Chairs"/>
    <s v="Hon Olson Stacker Stools"/>
    <n v="492.83499999999998"/>
    <n v="5"/>
    <n v="0.3"/>
    <n v="-14.080999999999989"/>
  </r>
  <r>
    <n v="2449"/>
    <x v="1204"/>
    <x v="471"/>
    <d v="2015-09-17T00:00:00"/>
    <s v="Second Class"/>
    <s v="CM-12385"/>
    <s v="Christopher Martinez"/>
    <x v="0"/>
    <s v="United States"/>
    <s v="North Charleston"/>
    <x v="20"/>
    <n v="29406"/>
    <s v="South"/>
    <s v="OFF-ST-10001809"/>
    <x v="1"/>
    <s v="Storage"/>
    <s v="Fellowes Officeware Wire Shelving"/>
    <n v="269.49"/>
    <n v="3"/>
    <n v="0"/>
    <n v="5.3897999999999939"/>
  </r>
  <r>
    <n v="2450"/>
    <x v="1205"/>
    <x v="732"/>
    <d v="2016-11-10T00:00:00"/>
    <s v="Standard Class"/>
    <s v="CS-12400"/>
    <s v="Christopher Schild"/>
    <x v="2"/>
    <s v="United States"/>
    <s v="San Jose"/>
    <x v="1"/>
    <n v="95123"/>
    <s v="West"/>
    <s v="OFF-BI-10003963"/>
    <x v="1"/>
    <s v="Binders"/>
    <s v="Cardinal Holdit Data Disk Pockets"/>
    <n v="29.120000000000005"/>
    <n v="5"/>
    <n v="0.2"/>
    <n v="9.8279999999999959"/>
  </r>
  <r>
    <n v="2451"/>
    <x v="1206"/>
    <x v="294"/>
    <d v="2017-03-22T00:00:00"/>
    <s v="Second Class"/>
    <s v="DB-13405"/>
    <s v="Denny Blanton"/>
    <x v="0"/>
    <s v="United States"/>
    <s v="New York City"/>
    <x v="15"/>
    <n v="10011"/>
    <s v="East"/>
    <s v="OFF-LA-10000081"/>
    <x v="1"/>
    <s v="Labels"/>
    <s v="Avery 496"/>
    <n v="18.75"/>
    <n v="5"/>
    <n v="0"/>
    <n v="9"/>
  </r>
  <r>
    <n v="2452"/>
    <x v="1206"/>
    <x v="294"/>
    <d v="2017-03-22T00:00:00"/>
    <s v="Second Class"/>
    <s v="DB-13405"/>
    <s v="Denny Blanton"/>
    <x v="0"/>
    <s v="United States"/>
    <s v="New York City"/>
    <x v="15"/>
    <n v="10011"/>
    <s v="East"/>
    <s v="TEC-PH-10000149"/>
    <x v="2"/>
    <s v="Phones"/>
    <s v="Cisco SPA525G2 IP Phone - Wireless"/>
    <n v="119.69999999999999"/>
    <n v="6"/>
    <n v="0"/>
    <n v="31.121999999999996"/>
  </r>
  <r>
    <n v="2453"/>
    <x v="1206"/>
    <x v="294"/>
    <d v="2017-03-22T00:00:00"/>
    <s v="Second Class"/>
    <s v="DB-13405"/>
    <s v="Denny Blanton"/>
    <x v="0"/>
    <s v="United States"/>
    <s v="New York City"/>
    <x v="15"/>
    <n v="10011"/>
    <s v="East"/>
    <s v="OFF-BI-10000605"/>
    <x v="1"/>
    <s v="Binders"/>
    <s v="Acco Pressboard Covers with Storage Hooks, 9 1/2&quot; x 11&quot;, Executive Red"/>
    <n v="9.1440000000000001"/>
    <n v="3"/>
    <n v="0.2"/>
    <n v="3.0860999999999996"/>
  </r>
  <r>
    <n v="2454"/>
    <x v="1206"/>
    <x v="294"/>
    <d v="2017-03-22T00:00:00"/>
    <s v="Second Class"/>
    <s v="DB-13405"/>
    <s v="Denny Blanton"/>
    <x v="0"/>
    <s v="United States"/>
    <s v="New York City"/>
    <x v="15"/>
    <n v="10011"/>
    <s v="East"/>
    <s v="TEC-AC-10002399"/>
    <x v="2"/>
    <s v="Accessories"/>
    <s v="SanDisk Cruzer 32 GB USB Flash Drive"/>
    <n v="57.06"/>
    <n v="3"/>
    <n v="0"/>
    <n v="18.2592"/>
  </r>
  <r>
    <n v="2455"/>
    <x v="1206"/>
    <x v="294"/>
    <d v="2017-03-22T00:00:00"/>
    <s v="Second Class"/>
    <s v="DB-13405"/>
    <s v="Denny Blanton"/>
    <x v="0"/>
    <s v="United States"/>
    <s v="New York City"/>
    <x v="15"/>
    <n v="10011"/>
    <s v="East"/>
    <s v="TEC-AC-10003038"/>
    <x v="2"/>
    <s v="Accessories"/>
    <s v="Kingston Digital DataTraveler 16GB USB 2.0"/>
    <n v="71.599999999999994"/>
    <n v="8"/>
    <n v="0"/>
    <n v="13.603999999999992"/>
  </r>
  <r>
    <n v="2456"/>
    <x v="1206"/>
    <x v="294"/>
    <d v="2017-03-22T00:00:00"/>
    <s v="Second Class"/>
    <s v="DB-13405"/>
    <s v="Denny Blanton"/>
    <x v="0"/>
    <s v="United States"/>
    <s v="New York City"/>
    <x v="15"/>
    <n v="10011"/>
    <s v="East"/>
    <s v="OFF-ST-10000344"/>
    <x v="1"/>
    <s v="Storage"/>
    <s v="Neat Ideas Personal Hanging Folder Files, Black"/>
    <n v="107.44"/>
    <n v="8"/>
    <n v="0"/>
    <n v="27.934399999999997"/>
  </r>
  <r>
    <n v="2457"/>
    <x v="1206"/>
    <x v="294"/>
    <d v="2017-03-22T00:00:00"/>
    <s v="Second Class"/>
    <s v="DB-13405"/>
    <s v="Denny Blanton"/>
    <x v="0"/>
    <s v="United States"/>
    <s v="New York City"/>
    <x v="15"/>
    <n v="10011"/>
    <s v="East"/>
    <s v="OFF-LA-10004093"/>
    <x v="1"/>
    <s v="Labels"/>
    <s v="Avery 486"/>
    <n v="7.31"/>
    <n v="1"/>
    <n v="0"/>
    <n v="3.4356999999999998"/>
  </r>
  <r>
    <n v="2458"/>
    <x v="1206"/>
    <x v="294"/>
    <d v="2017-03-22T00:00:00"/>
    <s v="Second Class"/>
    <s v="DB-13405"/>
    <s v="Denny Blanton"/>
    <x v="0"/>
    <s v="United States"/>
    <s v="New York City"/>
    <x v="15"/>
    <n v="10011"/>
    <s v="East"/>
    <s v="OFF-AR-10001683"/>
    <x v="1"/>
    <s v="Art"/>
    <s v="Lumber Crayons"/>
    <n v="59.099999999999994"/>
    <n v="6"/>
    <n v="0"/>
    <n v="22.458000000000002"/>
  </r>
  <r>
    <n v="2459"/>
    <x v="1206"/>
    <x v="294"/>
    <d v="2017-03-22T00:00:00"/>
    <s v="Second Class"/>
    <s v="DB-13405"/>
    <s v="Denny Blanton"/>
    <x v="0"/>
    <s v="United States"/>
    <s v="New York City"/>
    <x v="15"/>
    <n v="10011"/>
    <s v="East"/>
    <s v="OFF-ST-10003455"/>
    <x v="1"/>
    <s v="Storage"/>
    <s v="Tenex File Box, Personal Filing Tote with Lid, Black"/>
    <n v="46.53"/>
    <n v="3"/>
    <n v="0"/>
    <n v="12.097800000000001"/>
  </r>
  <r>
    <n v="2460"/>
    <x v="1207"/>
    <x v="733"/>
    <d v="2017-08-21T00:00:00"/>
    <s v="Standard Class"/>
    <s v="JG-15160"/>
    <s v="James Galang"/>
    <x v="0"/>
    <s v="United States"/>
    <s v="Plainfield"/>
    <x v="30"/>
    <n v="7060"/>
    <s v="East"/>
    <s v="OFF-AP-10002578"/>
    <x v="1"/>
    <s v="Appliances"/>
    <s v="Fellowes Premier Superior Surge Suppressor, 10-Outlet, With Phone and Remote"/>
    <n v="97.84"/>
    <n v="2"/>
    <n v="0"/>
    <n v="25.438400000000001"/>
  </r>
  <r>
    <n v="2461"/>
    <x v="1208"/>
    <x v="655"/>
    <d v="2015-07-13T00:00:00"/>
    <s v="Second Class"/>
    <s v="SC-20380"/>
    <s v="Shahid Collister"/>
    <x v="0"/>
    <s v="United States"/>
    <s v="Seattle"/>
    <x v="4"/>
    <n v="98115"/>
    <s v="West"/>
    <s v="OFF-PA-10001763"/>
    <x v="1"/>
    <s v="Paper"/>
    <s v="Xerox 1896"/>
    <n v="29.97"/>
    <n v="3"/>
    <n v="0"/>
    <n v="13.486499999999999"/>
  </r>
  <r>
    <n v="2462"/>
    <x v="1208"/>
    <x v="655"/>
    <d v="2015-07-13T00:00:00"/>
    <s v="Second Class"/>
    <s v="SC-20380"/>
    <s v="Shahid Collister"/>
    <x v="0"/>
    <s v="United States"/>
    <s v="Seattle"/>
    <x v="4"/>
    <n v="98115"/>
    <s v="West"/>
    <s v="OFF-BI-10001597"/>
    <x v="1"/>
    <s v="Binders"/>
    <s v="Wilson Jones Ledger-Size, Piano-Hinge Binder, 2&quot;, Blue"/>
    <n v="98.352000000000004"/>
    <n v="3"/>
    <n v="0.2"/>
    <n v="34.423199999999987"/>
  </r>
  <r>
    <n v="2463"/>
    <x v="1209"/>
    <x v="734"/>
    <d v="2017-12-09T00:00:00"/>
    <s v="Standard Class"/>
    <s v="CS-12460"/>
    <s v="Chuck Sachs"/>
    <x v="0"/>
    <s v="United States"/>
    <s v="New York City"/>
    <x v="15"/>
    <n v="10009"/>
    <s v="East"/>
    <s v="OFF-BI-10001524"/>
    <x v="1"/>
    <s v="Binders"/>
    <s v="GBC Premium Transparent Covers with Diagonal Lined Pattern"/>
    <n v="83.920000000000016"/>
    <n v="5"/>
    <n v="0.2"/>
    <n v="29.371999999999993"/>
  </r>
  <r>
    <n v="2464"/>
    <x v="1209"/>
    <x v="734"/>
    <d v="2017-12-09T00:00:00"/>
    <s v="Standard Class"/>
    <s v="CS-12460"/>
    <s v="Chuck Sachs"/>
    <x v="0"/>
    <s v="United States"/>
    <s v="New York City"/>
    <x v="15"/>
    <n v="10009"/>
    <s v="East"/>
    <s v="OFF-BI-10001553"/>
    <x v="1"/>
    <s v="Binders"/>
    <s v="SpineVue Locking Slant-D Ring Binders by Cardinal"/>
    <n v="14.624000000000002"/>
    <n v="2"/>
    <n v="0.2"/>
    <n v="5.1183999999999994"/>
  </r>
  <r>
    <n v="2465"/>
    <x v="1209"/>
    <x v="734"/>
    <d v="2017-12-09T00:00:00"/>
    <s v="Standard Class"/>
    <s v="CS-12460"/>
    <s v="Chuck Sachs"/>
    <x v="0"/>
    <s v="United States"/>
    <s v="New York City"/>
    <x v="15"/>
    <n v="10009"/>
    <s v="East"/>
    <s v="TEC-PH-10000576"/>
    <x v="2"/>
    <s v="Phones"/>
    <s v="AT&amp;T 1080 Corded phone"/>
    <n v="136.99"/>
    <n v="1"/>
    <n v="0"/>
    <n v="36.987300000000005"/>
  </r>
  <r>
    <n v="2466"/>
    <x v="1209"/>
    <x v="734"/>
    <d v="2017-12-09T00:00:00"/>
    <s v="Standard Class"/>
    <s v="CS-12460"/>
    <s v="Chuck Sachs"/>
    <x v="0"/>
    <s v="United States"/>
    <s v="New York City"/>
    <x v="15"/>
    <n v="10009"/>
    <s v="East"/>
    <s v="OFF-LA-10001317"/>
    <x v="1"/>
    <s v="Labels"/>
    <s v="Avery 520"/>
    <n v="3.15"/>
    <n v="1"/>
    <n v="0"/>
    <n v="1.512"/>
  </r>
  <r>
    <n v="2467"/>
    <x v="1210"/>
    <x v="464"/>
    <d v="2017-05-08T00:00:00"/>
    <s v="Standard Class"/>
    <s v="MK-18160"/>
    <s v="Mike Kennedy"/>
    <x v="0"/>
    <s v="United States"/>
    <s v="Newport News"/>
    <x v="17"/>
    <n v="23602"/>
    <s v="South"/>
    <s v="OFF-PA-10000726"/>
    <x v="1"/>
    <s v="Paper"/>
    <s v="Black Print Carbonless Snap-Off Rapid Letter, 8 1/2&quot; x 7&quot;"/>
    <n v="9.11"/>
    <n v="1"/>
    <n v="0"/>
    <n v="4.099499999999999"/>
  </r>
  <r>
    <n v="2468"/>
    <x v="1210"/>
    <x v="464"/>
    <d v="2017-05-08T00:00:00"/>
    <s v="Standard Class"/>
    <s v="MK-18160"/>
    <s v="Mike Kennedy"/>
    <x v="0"/>
    <s v="United States"/>
    <s v="Newport News"/>
    <x v="17"/>
    <n v="23602"/>
    <s v="South"/>
    <s v="OFF-ST-10003306"/>
    <x v="1"/>
    <s v="Storage"/>
    <s v="Letter Size Cart"/>
    <n v="571.44000000000005"/>
    <n v="4"/>
    <n v="0"/>
    <n v="165.71759999999995"/>
  </r>
  <r>
    <n v="2469"/>
    <x v="1210"/>
    <x v="464"/>
    <d v="2017-05-08T00:00:00"/>
    <s v="Standard Class"/>
    <s v="MK-18160"/>
    <s v="Mike Kennedy"/>
    <x v="0"/>
    <s v="United States"/>
    <s v="Newport News"/>
    <x v="17"/>
    <n v="23602"/>
    <s v="South"/>
    <s v="OFF-PA-10004983"/>
    <x v="1"/>
    <s v="Paper"/>
    <s v="Xerox 23"/>
    <n v="32.400000000000006"/>
    <n v="5"/>
    <n v="0"/>
    <n v="15.552000000000001"/>
  </r>
  <r>
    <n v="2470"/>
    <x v="1210"/>
    <x v="464"/>
    <d v="2017-05-08T00:00:00"/>
    <s v="Standard Class"/>
    <s v="MK-18160"/>
    <s v="Mike Kennedy"/>
    <x v="0"/>
    <s v="United States"/>
    <s v="Newport News"/>
    <x v="17"/>
    <n v="23602"/>
    <s v="South"/>
    <s v="OFF-ST-10001291"/>
    <x v="1"/>
    <s v="Storage"/>
    <s v="Tenex Personal Self-Stacking Standard File Box, Black/Gray"/>
    <n v="16.91"/>
    <n v="1"/>
    <n v="0"/>
    <n v="4.5656999999999996"/>
  </r>
  <r>
    <n v="2471"/>
    <x v="1211"/>
    <x v="115"/>
    <d v="2016-01-28T00:00:00"/>
    <s v="Standard Class"/>
    <s v="CM-11935"/>
    <s v="Carlos Meador"/>
    <x v="0"/>
    <s v="United States"/>
    <s v="Fayetteville"/>
    <x v="3"/>
    <n v="28314"/>
    <s v="South"/>
    <s v="FUR-FU-10002107"/>
    <x v="0"/>
    <s v="Furnishings"/>
    <s v="Eldon Pizzaz Desk Accessories"/>
    <n v="14.272"/>
    <n v="8"/>
    <n v="0.2"/>
    <n v="4.281600000000001"/>
  </r>
  <r>
    <n v="2472"/>
    <x v="1211"/>
    <x v="115"/>
    <d v="2016-01-28T00:00:00"/>
    <s v="Standard Class"/>
    <s v="CM-11935"/>
    <s v="Carlos Meador"/>
    <x v="0"/>
    <s v="United States"/>
    <s v="Fayetteville"/>
    <x v="3"/>
    <n v="28314"/>
    <s v="South"/>
    <s v="FUR-BO-10002213"/>
    <x v="0"/>
    <s v="Bookcases"/>
    <s v="Sauder Forest Hills Library, Woodland Oak Finish"/>
    <n v="451.13599999999997"/>
    <n v="4"/>
    <n v="0.2"/>
    <n v="-67.670399999999972"/>
  </r>
  <r>
    <n v="2473"/>
    <x v="1211"/>
    <x v="115"/>
    <d v="2016-01-28T00:00:00"/>
    <s v="Standard Class"/>
    <s v="CM-11935"/>
    <s v="Carlos Meador"/>
    <x v="0"/>
    <s v="United States"/>
    <s v="Fayetteville"/>
    <x v="3"/>
    <n v="28314"/>
    <s v="South"/>
    <s v="OFF-AP-10000692"/>
    <x v="1"/>
    <s v="Appliances"/>
    <s v="Fellowes Mighty 8 Compact Surge Protector"/>
    <n v="64.864000000000004"/>
    <n v="4"/>
    <n v="0.2"/>
    <n v="6.4864000000000033"/>
  </r>
  <r>
    <n v="2474"/>
    <x v="1212"/>
    <x v="54"/>
    <d v="2016-11-06T00:00:00"/>
    <s v="First Class"/>
    <s v="PF-19225"/>
    <s v="Phillip Flathmann"/>
    <x v="0"/>
    <s v="United States"/>
    <s v="Los Angeles"/>
    <x v="1"/>
    <n v="90032"/>
    <s v="West"/>
    <s v="FUR-CH-10001190"/>
    <x v="0"/>
    <s v="Chairs"/>
    <s v="Global Deluxe High-Back Office Chair in Storm"/>
    <n v="217.58400000000003"/>
    <n v="2"/>
    <n v="0.2"/>
    <n v="-29.917800000000021"/>
  </r>
  <r>
    <n v="2475"/>
    <x v="1212"/>
    <x v="54"/>
    <d v="2016-11-06T00:00:00"/>
    <s v="First Class"/>
    <s v="PF-19225"/>
    <s v="Phillip Flathmann"/>
    <x v="0"/>
    <s v="United States"/>
    <s v="Los Angeles"/>
    <x v="1"/>
    <n v="90032"/>
    <s v="West"/>
    <s v="TEC-AC-10000682"/>
    <x v="2"/>
    <s v="Accessories"/>
    <s v="Kensington K72356US Mouse-in-a-Box USB Desktop Mouse"/>
    <n v="82.95"/>
    <n v="5"/>
    <n v="0"/>
    <n v="29.032499999999999"/>
  </r>
  <r>
    <n v="2476"/>
    <x v="1212"/>
    <x v="54"/>
    <d v="2016-11-06T00:00:00"/>
    <s v="First Class"/>
    <s v="PF-19225"/>
    <s v="Phillip Flathmann"/>
    <x v="0"/>
    <s v="United States"/>
    <s v="Los Angeles"/>
    <x v="1"/>
    <n v="90032"/>
    <s v="West"/>
    <s v="OFF-LA-10004545"/>
    <x v="1"/>
    <s v="Labels"/>
    <s v="Avery 50"/>
    <n v="87.71"/>
    <n v="7"/>
    <n v="0"/>
    <n v="41.223699999999994"/>
  </r>
  <r>
    <n v="2477"/>
    <x v="1212"/>
    <x v="54"/>
    <d v="2016-11-06T00:00:00"/>
    <s v="First Class"/>
    <s v="PF-19225"/>
    <s v="Phillip Flathmann"/>
    <x v="0"/>
    <s v="United States"/>
    <s v="Los Angeles"/>
    <x v="1"/>
    <n v="90032"/>
    <s v="West"/>
    <s v="OFF-AP-10003057"/>
    <x v="1"/>
    <s v="Appliances"/>
    <s v="Honeywell Enviracaire Portable HEPA Air Cleaner for 16' x 20' Room"/>
    <n v="1101.48"/>
    <n v="4"/>
    <n v="0"/>
    <n v="429.57720000000006"/>
  </r>
  <r>
    <n v="2478"/>
    <x v="1213"/>
    <x v="507"/>
    <d v="2017-09-08T00:00:00"/>
    <s v="Second Class"/>
    <s v="GM-14695"/>
    <s v="Greg Maxwell"/>
    <x v="1"/>
    <s v="United States"/>
    <s v="Los Angeles"/>
    <x v="1"/>
    <n v="90036"/>
    <s v="West"/>
    <s v="FUR-TA-10000198"/>
    <x v="0"/>
    <s v="Tables"/>
    <s v="Chromcraft Bull-Nose Wood Oval Conference Tables &amp; Bases"/>
    <n v="1322.3520000000001"/>
    <n v="3"/>
    <n v="0.2"/>
    <n v="-99.176400000000001"/>
  </r>
  <r>
    <n v="2479"/>
    <x v="1214"/>
    <x v="103"/>
    <d v="2014-09-19T00:00:00"/>
    <s v="Standard Class"/>
    <s v="DC-12850"/>
    <s v="Dan Campbell"/>
    <x v="0"/>
    <s v="United States"/>
    <s v="New York City"/>
    <x v="15"/>
    <n v="10011"/>
    <s v="East"/>
    <s v="OFF-AR-10002833"/>
    <x v="1"/>
    <s v="Art"/>
    <s v="Newell 322"/>
    <n v="5.46"/>
    <n v="3"/>
    <n v="0"/>
    <n v="1.4742000000000002"/>
  </r>
  <r>
    <n v="2480"/>
    <x v="1215"/>
    <x v="249"/>
    <d v="2017-06-25T00:00:00"/>
    <s v="Standard Class"/>
    <s v="FO-14305"/>
    <s v="Frank Olsen"/>
    <x v="0"/>
    <s v="United States"/>
    <s v="Dallas"/>
    <x v="5"/>
    <n v="75220"/>
    <s v="Central"/>
    <s v="OFF-SU-10002557"/>
    <x v="1"/>
    <s v="Supplies"/>
    <s v="Fiskars Spring-Action Scissors"/>
    <n v="11.184000000000001"/>
    <n v="1"/>
    <n v="0.2"/>
    <n v="0.83879999999999999"/>
  </r>
  <r>
    <n v="2481"/>
    <x v="1215"/>
    <x v="249"/>
    <d v="2017-06-25T00:00:00"/>
    <s v="Standard Class"/>
    <s v="FO-14305"/>
    <s v="Frank Olsen"/>
    <x v="0"/>
    <s v="United States"/>
    <s v="Dallas"/>
    <x v="5"/>
    <n v="75220"/>
    <s v="Central"/>
    <s v="OFF-ST-10003656"/>
    <x v="1"/>
    <s v="Storage"/>
    <s v="Safco Industrial Wire Shelving"/>
    <n v="153.584"/>
    <n v="2"/>
    <n v="0.2"/>
    <n v="-32.636600000000001"/>
  </r>
  <r>
    <n v="2482"/>
    <x v="1216"/>
    <x v="165"/>
    <d v="2017-12-31T00:00:00"/>
    <s v="Standard Class"/>
    <s v="AH-10210"/>
    <s v="Alan Hwang"/>
    <x v="0"/>
    <s v="United States"/>
    <s v="Seattle"/>
    <x v="4"/>
    <n v="98105"/>
    <s v="West"/>
    <s v="OFF-ST-10001097"/>
    <x v="1"/>
    <s v="Storage"/>
    <s v="Office Impressions Heavy Duty Welded Shelving &amp; Multimedia Storage Drawers"/>
    <n v="1003.6200000000001"/>
    <n v="6"/>
    <n v="0"/>
    <n v="0"/>
  </r>
  <r>
    <n v="2483"/>
    <x v="1217"/>
    <x v="735"/>
    <d v="2017-09-03T00:00:00"/>
    <s v="Standard Class"/>
    <s v="KN-16705"/>
    <s v="Kristina Nunn"/>
    <x v="2"/>
    <s v="United States"/>
    <s v="Seattle"/>
    <x v="4"/>
    <n v="98105"/>
    <s v="West"/>
    <s v="TEC-PH-10000912"/>
    <x v="2"/>
    <s v="Phones"/>
    <s v="Anker 24W Portable Micro USB Car Charger"/>
    <n v="35.167999999999999"/>
    <n v="4"/>
    <n v="0.2"/>
    <n v="11.429599999999999"/>
  </r>
  <r>
    <n v="2484"/>
    <x v="1217"/>
    <x v="735"/>
    <d v="2017-09-03T00:00:00"/>
    <s v="Standard Class"/>
    <s v="KN-16705"/>
    <s v="Kristina Nunn"/>
    <x v="2"/>
    <s v="United States"/>
    <s v="Seattle"/>
    <x v="4"/>
    <n v="98105"/>
    <s v="West"/>
    <s v="FUR-TA-10000617"/>
    <x v="0"/>
    <s v="Tables"/>
    <s v="Hon Practical Foundations 30 x 60 Training Table, Light Gray/Charcoal"/>
    <n v="1137.75"/>
    <n v="5"/>
    <n v="0"/>
    <n v="250.30500000000004"/>
  </r>
  <r>
    <n v="2485"/>
    <x v="1217"/>
    <x v="735"/>
    <d v="2017-09-03T00:00:00"/>
    <s v="Standard Class"/>
    <s v="KN-16705"/>
    <s v="Kristina Nunn"/>
    <x v="2"/>
    <s v="United States"/>
    <s v="Seattle"/>
    <x v="4"/>
    <n v="98105"/>
    <s v="West"/>
    <s v="OFF-BI-10001658"/>
    <x v="1"/>
    <s v="Binders"/>
    <s v="GBC Standard Therm-A-Bind Covers"/>
    <n v="99.680000000000021"/>
    <n v="5"/>
    <n v="0.2"/>
    <n v="32.396000000000001"/>
  </r>
  <r>
    <n v="2486"/>
    <x v="1217"/>
    <x v="735"/>
    <d v="2017-09-03T00:00:00"/>
    <s v="Standard Class"/>
    <s v="KN-16705"/>
    <s v="Kristina Nunn"/>
    <x v="2"/>
    <s v="United States"/>
    <s v="Seattle"/>
    <x v="4"/>
    <n v="98105"/>
    <s v="West"/>
    <s v="OFF-AR-10003856"/>
    <x v="1"/>
    <s v="Art"/>
    <s v="Newell 344"/>
    <n v="5.56"/>
    <n v="2"/>
    <n v="0"/>
    <n v="1.4455999999999998"/>
  </r>
  <r>
    <n v="2487"/>
    <x v="1218"/>
    <x v="98"/>
    <d v="2015-01-04T00:00:00"/>
    <s v="Second Class"/>
    <s v="CB-12535"/>
    <s v="Claudia Bergmann"/>
    <x v="1"/>
    <s v="United States"/>
    <s v="Newark"/>
    <x v="13"/>
    <n v="19711"/>
    <s v="East"/>
    <s v="OFF-ST-10001837"/>
    <x v="1"/>
    <s v="Storage"/>
    <s v="SAFCO Mobile Desk Side File, Wire Frame"/>
    <n v="85.52"/>
    <n v="2"/>
    <n v="0"/>
    <n v="22.235199999999999"/>
  </r>
  <r>
    <n v="2488"/>
    <x v="1218"/>
    <x v="98"/>
    <d v="2015-01-04T00:00:00"/>
    <s v="Second Class"/>
    <s v="CB-12535"/>
    <s v="Claudia Bergmann"/>
    <x v="1"/>
    <s v="United States"/>
    <s v="Newark"/>
    <x v="13"/>
    <n v="19711"/>
    <s v="East"/>
    <s v="OFF-AR-10001473"/>
    <x v="1"/>
    <s v="Art"/>
    <s v="Newell 313"/>
    <n v="9.84"/>
    <n v="3"/>
    <n v="0"/>
    <n v="2.6568000000000005"/>
  </r>
  <r>
    <n v="2489"/>
    <x v="1218"/>
    <x v="98"/>
    <d v="2015-01-04T00:00:00"/>
    <s v="Second Class"/>
    <s v="CB-12535"/>
    <s v="Claudia Bergmann"/>
    <x v="1"/>
    <s v="United States"/>
    <s v="Newark"/>
    <x v="13"/>
    <n v="19711"/>
    <s v="East"/>
    <s v="OFF-PA-10004285"/>
    <x v="1"/>
    <s v="Paper"/>
    <s v="Xerox 1959"/>
    <n v="20.04"/>
    <n v="3"/>
    <n v="0"/>
    <n v="9.6191999999999993"/>
  </r>
  <r>
    <n v="2490"/>
    <x v="1219"/>
    <x v="330"/>
    <d v="2015-10-13T00:00:00"/>
    <s v="Second Class"/>
    <s v="TB-21250"/>
    <s v="Tim Brockman"/>
    <x v="0"/>
    <s v="United States"/>
    <s v="New York City"/>
    <x v="15"/>
    <n v="10024"/>
    <s v="East"/>
    <s v="TEC-PH-10001835"/>
    <x v="2"/>
    <s v="Phones"/>
    <s v="Jawbone JAMBOX Wireless Bluetooth Speaker"/>
    <n v="631.96"/>
    <n v="4"/>
    <n v="0"/>
    <n v="303.3408"/>
  </r>
  <r>
    <n v="2491"/>
    <x v="1219"/>
    <x v="330"/>
    <d v="2015-10-13T00:00:00"/>
    <s v="Second Class"/>
    <s v="TB-21250"/>
    <s v="Tim Brockman"/>
    <x v="0"/>
    <s v="United States"/>
    <s v="New York City"/>
    <x v="15"/>
    <n v="10024"/>
    <s v="East"/>
    <s v="OFF-PA-10002245"/>
    <x v="1"/>
    <s v="Paper"/>
    <s v="Xerox 1895"/>
    <n v="23.92"/>
    <n v="4"/>
    <n v="0"/>
    <n v="10.763999999999999"/>
  </r>
  <r>
    <n v="2492"/>
    <x v="1220"/>
    <x v="736"/>
    <d v="2014-12-15T00:00:00"/>
    <s v="Second Class"/>
    <s v="KD-16345"/>
    <s v="Katherine Ducich"/>
    <x v="0"/>
    <s v="United States"/>
    <s v="Los Angeles"/>
    <x v="1"/>
    <n v="90049"/>
    <s v="West"/>
    <s v="OFF-PA-10001457"/>
    <x v="1"/>
    <s v="Paper"/>
    <s v="White GlueTop Scratch Pads"/>
    <n v="90.24"/>
    <n v="6"/>
    <n v="0"/>
    <n v="41.51039999999999"/>
  </r>
  <r>
    <n v="2493"/>
    <x v="1221"/>
    <x v="84"/>
    <d v="2014-11-23T00:00:00"/>
    <s v="Standard Class"/>
    <s v="JM-15865"/>
    <s v="John Murray"/>
    <x v="0"/>
    <s v="United States"/>
    <s v="Jamestown"/>
    <x v="15"/>
    <n v="14701"/>
    <s v="East"/>
    <s v="TEC-PH-10002885"/>
    <x v="2"/>
    <s v="Phones"/>
    <s v="Apple iPhone 5"/>
    <n v="4548.8100000000004"/>
    <n v="7"/>
    <n v="0"/>
    <n v="1228.1787000000004"/>
  </r>
  <r>
    <n v="2494"/>
    <x v="1222"/>
    <x v="545"/>
    <d v="2016-09-14T00:00:00"/>
    <s v="Second Class"/>
    <s v="KT-16480"/>
    <s v="Kean Thornton"/>
    <x v="0"/>
    <s v="United States"/>
    <s v="Houston"/>
    <x v="5"/>
    <n v="77095"/>
    <s v="Central"/>
    <s v="FUR-TA-10004086"/>
    <x v="0"/>
    <s v="Tables"/>
    <s v="KI Adjustable-Height Table"/>
    <n v="300.93"/>
    <n v="5"/>
    <n v="0.3"/>
    <n v="-34.39200000000001"/>
  </r>
  <r>
    <n v="2495"/>
    <x v="1222"/>
    <x v="545"/>
    <d v="2016-09-14T00:00:00"/>
    <s v="Second Class"/>
    <s v="KT-16480"/>
    <s v="Kean Thornton"/>
    <x v="0"/>
    <s v="United States"/>
    <s v="Houston"/>
    <x v="5"/>
    <n v="77095"/>
    <s v="Central"/>
    <s v="TEC-PH-10000895"/>
    <x v="2"/>
    <s v="Phones"/>
    <s v="Polycom VVX 310 VoIP phone"/>
    <n v="719.96"/>
    <n v="5"/>
    <n v="0.2"/>
    <n v="53.997000000000043"/>
  </r>
  <r>
    <n v="2496"/>
    <x v="1223"/>
    <x v="737"/>
    <d v="2014-06-22T00:00:00"/>
    <s v="Standard Class"/>
    <s v="SC-20575"/>
    <s v="Sonia Cooley"/>
    <x v="0"/>
    <s v="United States"/>
    <s v="Mishawaka"/>
    <x v="14"/>
    <n v="46544"/>
    <s v="Central"/>
    <s v="FUR-CH-10000225"/>
    <x v="0"/>
    <s v="Chairs"/>
    <s v="Global Geo Office Task Chair, Gray"/>
    <n v="647.84"/>
    <n v="8"/>
    <n v="0"/>
    <n v="32.391999999999939"/>
  </r>
  <r>
    <n v="2497"/>
    <x v="1224"/>
    <x v="120"/>
    <d v="2015-10-01T00:00:00"/>
    <s v="Standard Class"/>
    <s v="BS-11800"/>
    <s v="Bryan Spruell"/>
    <x v="2"/>
    <s v="United States"/>
    <s v="San Diego"/>
    <x v="1"/>
    <n v="92037"/>
    <s v="West"/>
    <s v="OFF-ST-10002370"/>
    <x v="1"/>
    <s v="Storage"/>
    <s v="Sortfiler Multipurpose Personal File Organizer, Black"/>
    <n v="64.17"/>
    <n v="3"/>
    <n v="0"/>
    <n v="18.609299999999998"/>
  </r>
  <r>
    <n v="2498"/>
    <x v="1224"/>
    <x v="120"/>
    <d v="2015-10-01T00:00:00"/>
    <s v="Standard Class"/>
    <s v="BS-11800"/>
    <s v="Bryan Spruell"/>
    <x v="2"/>
    <s v="United States"/>
    <s v="San Diego"/>
    <x v="1"/>
    <n v="92037"/>
    <s v="West"/>
    <s v="OFF-EN-10000056"/>
    <x v="1"/>
    <s v="Envelopes"/>
    <s v="Cameo Buff Policy Envelopes"/>
    <n v="124.46"/>
    <n v="2"/>
    <n v="0"/>
    <n v="58.496199999999988"/>
  </r>
  <r>
    <n v="2499"/>
    <x v="1225"/>
    <x v="288"/>
    <d v="2016-05-24T00:00:00"/>
    <s v="Standard Class"/>
    <s v="BT-11395"/>
    <s v="Bill Tyler"/>
    <x v="1"/>
    <s v="United States"/>
    <s v="San Francisco"/>
    <x v="1"/>
    <n v="94109"/>
    <s v="West"/>
    <s v="OFF-BI-10004817"/>
    <x v="1"/>
    <s v="Binders"/>
    <s v="GBC Personal VeloBind Strips"/>
    <n v="9.5840000000000014"/>
    <n v="1"/>
    <n v="0.2"/>
    <n v="3.3543999999999996"/>
  </r>
  <r>
    <n v="2500"/>
    <x v="1226"/>
    <x v="738"/>
    <d v="2017-06-23T00:00:00"/>
    <s v="First Class"/>
    <s v="DC-12850"/>
    <s v="Dan Campbell"/>
    <x v="0"/>
    <s v="United States"/>
    <s v="Miami"/>
    <x v="2"/>
    <n v="33178"/>
    <s v="South"/>
    <s v="OFF-EN-10004483"/>
    <x v="1"/>
    <s v="Envelopes"/>
    <s v="#10 White Business Envelopes,4 1/8 x 9 1/2"/>
    <n v="37.608000000000004"/>
    <n v="3"/>
    <n v="0.2"/>
    <n v="12.692699999999995"/>
  </r>
  <r>
    <n v="2501"/>
    <x v="1227"/>
    <x v="46"/>
    <d v="2017-06-20T00:00:00"/>
    <s v="First Class"/>
    <s v="LS-17200"/>
    <s v="Luke Schmidt"/>
    <x v="1"/>
    <s v="United States"/>
    <s v="Skokie"/>
    <x v="10"/>
    <n v="60076"/>
    <s v="Central"/>
    <s v="OFF-PA-10001892"/>
    <x v="1"/>
    <s v="Paper"/>
    <s v="Rediform Wirebound &quot;Phone Memo&quot; Message Book, 11 x 5-3/4"/>
    <n v="12.224"/>
    <n v="2"/>
    <n v="0.2"/>
    <n v="4.4311999999999996"/>
  </r>
  <r>
    <n v="2502"/>
    <x v="1227"/>
    <x v="46"/>
    <d v="2017-06-20T00:00:00"/>
    <s v="First Class"/>
    <s v="LS-17200"/>
    <s v="Luke Schmidt"/>
    <x v="1"/>
    <s v="United States"/>
    <s v="Skokie"/>
    <x v="10"/>
    <n v="60076"/>
    <s v="Central"/>
    <s v="OFF-BI-10000546"/>
    <x v="1"/>
    <s v="Binders"/>
    <s v="Avery Durable Binders"/>
    <n v="2.3039999999999994"/>
    <n v="4"/>
    <n v="0.8"/>
    <n v="-3.5711999999999993"/>
  </r>
  <r>
    <n v="2503"/>
    <x v="1227"/>
    <x v="46"/>
    <d v="2017-06-20T00:00:00"/>
    <s v="First Class"/>
    <s v="LS-17200"/>
    <s v="Luke Schmidt"/>
    <x v="1"/>
    <s v="United States"/>
    <s v="Skokie"/>
    <x v="10"/>
    <n v="60076"/>
    <s v="Central"/>
    <s v="OFF-BI-10001294"/>
    <x v="1"/>
    <s v="Binders"/>
    <s v="Fellowes Binding Cases"/>
    <n v="9.3599999999999977"/>
    <n v="4"/>
    <n v="0.8"/>
    <n v="-16.380000000000003"/>
  </r>
  <r>
    <n v="2504"/>
    <x v="1228"/>
    <x v="696"/>
    <d v="2016-11-19T00:00:00"/>
    <s v="Standard Class"/>
    <s v="RR-19315"/>
    <s v="Ralph Ritter"/>
    <x v="0"/>
    <s v="United States"/>
    <s v="San Francisco"/>
    <x v="1"/>
    <n v="94110"/>
    <s v="West"/>
    <s v="OFF-LA-10000248"/>
    <x v="1"/>
    <s v="Labels"/>
    <s v="Avery 52"/>
    <n v="7.38"/>
    <n v="2"/>
    <n v="0"/>
    <n v="3.4685999999999999"/>
  </r>
  <r>
    <n v="2505"/>
    <x v="1229"/>
    <x v="739"/>
    <d v="2014-07-27T00:00:00"/>
    <s v="Second Class"/>
    <s v="KL-16645"/>
    <s v="Ken Lonsdale"/>
    <x v="0"/>
    <s v="United States"/>
    <s v="San Francisco"/>
    <x v="1"/>
    <n v="94122"/>
    <s v="West"/>
    <s v="OFF-ST-10001228"/>
    <x v="1"/>
    <s v="Storage"/>
    <s v="Fellowes Personal Hanging Folder Files, Navy"/>
    <n v="53.72"/>
    <n v="4"/>
    <n v="0"/>
    <n v="15.041600000000003"/>
  </r>
  <r>
    <n v="2506"/>
    <x v="1229"/>
    <x v="739"/>
    <d v="2014-07-27T00:00:00"/>
    <s v="Second Class"/>
    <s v="KL-16645"/>
    <s v="Ken Lonsdale"/>
    <x v="0"/>
    <s v="United States"/>
    <s v="San Francisco"/>
    <x v="1"/>
    <n v="94122"/>
    <s v="West"/>
    <s v="OFF-SU-10000151"/>
    <x v="1"/>
    <s v="Supplies"/>
    <s v="High Speed Automatic Electric Letter Opener"/>
    <n v="8187.65"/>
    <n v="5"/>
    <n v="0"/>
    <n v="327.50599999999963"/>
  </r>
  <r>
    <n v="2507"/>
    <x v="1229"/>
    <x v="739"/>
    <d v="2014-07-27T00:00:00"/>
    <s v="Second Class"/>
    <s v="KL-16645"/>
    <s v="Ken Lonsdale"/>
    <x v="0"/>
    <s v="United States"/>
    <s v="San Francisco"/>
    <x v="1"/>
    <n v="94122"/>
    <s v="West"/>
    <s v="FUR-FU-10004351"/>
    <x v="0"/>
    <s v="Furnishings"/>
    <s v="Staple-based wall hangings"/>
    <n v="77.92"/>
    <n v="8"/>
    <n v="0"/>
    <n v="34.284800000000004"/>
  </r>
  <r>
    <n v="2508"/>
    <x v="1230"/>
    <x v="740"/>
    <d v="2015-07-02T00:00:00"/>
    <s v="Same Day"/>
    <s v="RB-19435"/>
    <s v="Richard Bierner"/>
    <x v="0"/>
    <s v="United States"/>
    <s v="Houston"/>
    <x v="5"/>
    <n v="77070"/>
    <s v="Central"/>
    <s v="OFF-AP-10001293"/>
    <x v="1"/>
    <s v="Appliances"/>
    <s v="Belkin 8 Outlet Surge Protector"/>
    <n v="32.783999999999992"/>
    <n v="4"/>
    <n v="0.8"/>
    <n v="-85.238399999999999"/>
  </r>
  <r>
    <n v="2509"/>
    <x v="1231"/>
    <x v="580"/>
    <d v="2017-03-08T00:00:00"/>
    <s v="Standard Class"/>
    <s v="MY-17380"/>
    <s v="Maribeth Yedwab"/>
    <x v="1"/>
    <s v="United States"/>
    <s v="Los Angeles"/>
    <x v="1"/>
    <n v="90045"/>
    <s v="West"/>
    <s v="TEC-PH-10000675"/>
    <x v="2"/>
    <s v="Phones"/>
    <s v="Panasonic KX TS3282B Corded phone"/>
    <n v="196.77600000000001"/>
    <n v="3"/>
    <n v="0.2"/>
    <n v="14.758199999999995"/>
  </r>
  <r>
    <n v="2510"/>
    <x v="1231"/>
    <x v="580"/>
    <d v="2017-03-08T00:00:00"/>
    <s v="Standard Class"/>
    <s v="MY-17380"/>
    <s v="Maribeth Yedwab"/>
    <x v="1"/>
    <s v="United States"/>
    <s v="Los Angeles"/>
    <x v="1"/>
    <n v="90045"/>
    <s v="West"/>
    <s v="TEC-AC-10000580"/>
    <x v="2"/>
    <s v="Accessories"/>
    <s v="Logitech G13 Programmable Gameboard with LCD Display"/>
    <n v="479.93999999999994"/>
    <n v="6"/>
    <n v="0"/>
    <n v="52.79340000000002"/>
  </r>
  <r>
    <n v="2511"/>
    <x v="1232"/>
    <x v="741"/>
    <d v="2016-11-23T00:00:00"/>
    <s v="Standard Class"/>
    <s v="AW-10930"/>
    <s v="Arthur Wiediger"/>
    <x v="2"/>
    <s v="United States"/>
    <s v="Oklahoma City"/>
    <x v="26"/>
    <n v="73120"/>
    <s v="Central"/>
    <s v="OFF-ST-10003470"/>
    <x v="1"/>
    <s v="Storage"/>
    <s v="Tennsco Snap-Together Open Shelving Units, Starter Sets and Add-On Units"/>
    <n v="1117.92"/>
    <n v="4"/>
    <n v="0"/>
    <n v="55.895999999999958"/>
  </r>
  <r>
    <n v="2512"/>
    <x v="1233"/>
    <x v="24"/>
    <d v="2015-04-19T00:00:00"/>
    <s v="First Class"/>
    <s v="KW-16570"/>
    <s v="Kelly Williams"/>
    <x v="0"/>
    <s v="United States"/>
    <s v="Monroe"/>
    <x v="28"/>
    <n v="71203"/>
    <s v="South"/>
    <s v="TEC-AC-10003116"/>
    <x v="2"/>
    <s v="Accessories"/>
    <s v="Memorex Froggy Flash Drive 8 GB"/>
    <n v="106.5"/>
    <n v="6"/>
    <n v="0"/>
    <n v="41.534999999999997"/>
  </r>
  <r>
    <n v="2513"/>
    <x v="1234"/>
    <x v="574"/>
    <d v="2017-12-06T00:00:00"/>
    <s v="Standard Class"/>
    <s v="DB-12910"/>
    <s v="Daniel Byrd"/>
    <x v="2"/>
    <s v="United States"/>
    <s v="Tampa"/>
    <x v="2"/>
    <n v="33614"/>
    <s v="South"/>
    <s v="OFF-BI-10002429"/>
    <x v="1"/>
    <s v="Binders"/>
    <s v="Premier Elliptical Ring Binder, Black"/>
    <n v="45.660000000000011"/>
    <n v="5"/>
    <n v="0.7"/>
    <n v="-33.483999999999995"/>
  </r>
  <r>
    <n v="2514"/>
    <x v="1235"/>
    <x v="583"/>
    <d v="2016-11-17T00:00:00"/>
    <s v="Standard Class"/>
    <s v="BB-11545"/>
    <s v="Brenda Bowman"/>
    <x v="1"/>
    <s v="United States"/>
    <s v="Chicago"/>
    <x v="10"/>
    <n v="60623"/>
    <s v="Central"/>
    <s v="TEC-AC-10003280"/>
    <x v="2"/>
    <s v="Accessories"/>
    <s v="Belkin F8E887 USB Wired Ergonomic Keyboard"/>
    <n v="95.968000000000004"/>
    <n v="4"/>
    <n v="0.2"/>
    <n v="1.1995999999999931"/>
  </r>
  <r>
    <n v="2515"/>
    <x v="1235"/>
    <x v="583"/>
    <d v="2016-11-17T00:00:00"/>
    <s v="Standard Class"/>
    <s v="BB-11545"/>
    <s v="Brenda Bowman"/>
    <x v="1"/>
    <s v="United States"/>
    <s v="Chicago"/>
    <x v="10"/>
    <n v="60623"/>
    <s v="Central"/>
    <s v="FUR-CH-10004540"/>
    <x v="0"/>
    <s v="Chairs"/>
    <s v="Global Chrome Stack Chair"/>
    <n v="47.991999999999997"/>
    <n v="2"/>
    <n v="0.3"/>
    <n v="-2.0567999999999991"/>
  </r>
  <r>
    <n v="2516"/>
    <x v="1236"/>
    <x v="742"/>
    <d v="2014-09-10T00:00:00"/>
    <s v="Standard Class"/>
    <s v="NP-18700"/>
    <s v="Nora Preis"/>
    <x v="0"/>
    <s v="United States"/>
    <s v="Bowling Green"/>
    <x v="24"/>
    <n v="43402"/>
    <s v="East"/>
    <s v="OFF-ST-10000585"/>
    <x v="1"/>
    <s v="Storage"/>
    <s v="Economy Rollaway Files"/>
    <n v="264.32"/>
    <n v="2"/>
    <n v="0.2"/>
    <n v="19.823999999999998"/>
  </r>
  <r>
    <n v="2517"/>
    <x v="1237"/>
    <x v="647"/>
    <d v="2014-11-22T00:00:00"/>
    <s v="Standard Class"/>
    <s v="PB-19105"/>
    <s v="Peter Bühler"/>
    <x v="0"/>
    <s v="United States"/>
    <s v="Houston"/>
    <x v="5"/>
    <n v="77095"/>
    <s v="Central"/>
    <s v="OFF-EN-10003001"/>
    <x v="1"/>
    <s v="Envelopes"/>
    <s v="Ames Color-File Green Diamond Border X-ray Mailers"/>
    <n v="604.65600000000006"/>
    <n v="9"/>
    <n v="0.2"/>
    <n v="204.07139999999995"/>
  </r>
  <r>
    <n v="2518"/>
    <x v="1238"/>
    <x v="743"/>
    <d v="2017-05-07T00:00:00"/>
    <s v="Standard Class"/>
    <s v="DW-13585"/>
    <s v="Dorothy Wardle"/>
    <x v="1"/>
    <s v="United States"/>
    <s v="Westfield"/>
    <x v="30"/>
    <n v="7090"/>
    <s v="East"/>
    <s v="FUR-FU-10003975"/>
    <x v="0"/>
    <s v="Furnishings"/>
    <s v="Eldon Advantage Chair Mats for Low to Medium Pile Carpets"/>
    <n v="129.93"/>
    <n v="3"/>
    <n v="0"/>
    <n v="12.992999999999988"/>
  </r>
  <r>
    <n v="2519"/>
    <x v="1239"/>
    <x v="680"/>
    <d v="2016-10-21T00:00:00"/>
    <s v="Standard Class"/>
    <s v="CD-12790"/>
    <s v="Cynthia Delaney"/>
    <x v="2"/>
    <s v="United States"/>
    <s v="Oklahoma City"/>
    <x v="26"/>
    <n v="73120"/>
    <s v="Central"/>
    <s v="OFF-LA-10004559"/>
    <x v="1"/>
    <s v="Labels"/>
    <s v="Avery 49"/>
    <n v="20.16"/>
    <n v="7"/>
    <n v="0"/>
    <n v="9.8783999999999992"/>
  </r>
  <r>
    <n v="2520"/>
    <x v="1239"/>
    <x v="680"/>
    <d v="2016-10-21T00:00:00"/>
    <s v="Standard Class"/>
    <s v="CD-12790"/>
    <s v="Cynthia Delaney"/>
    <x v="2"/>
    <s v="United States"/>
    <s v="Oklahoma City"/>
    <x v="26"/>
    <n v="73120"/>
    <s v="Central"/>
    <s v="OFF-LA-10003223"/>
    <x v="1"/>
    <s v="Labels"/>
    <s v="Avery 508"/>
    <n v="29.46"/>
    <n v="6"/>
    <n v="0"/>
    <n v="14.4354"/>
  </r>
  <r>
    <n v="2521"/>
    <x v="1239"/>
    <x v="680"/>
    <d v="2016-10-21T00:00:00"/>
    <s v="Standard Class"/>
    <s v="CD-12790"/>
    <s v="Cynthia Delaney"/>
    <x v="2"/>
    <s v="United States"/>
    <s v="Oklahoma City"/>
    <x v="26"/>
    <n v="73120"/>
    <s v="Central"/>
    <s v="OFF-AP-10002651"/>
    <x v="1"/>
    <s v="Appliances"/>
    <s v="Hoover Upright Vacuum With Dirt Cup"/>
    <n v="868.58999999999992"/>
    <n v="3"/>
    <n v="0"/>
    <n v="251.89109999999988"/>
  </r>
  <r>
    <n v="2522"/>
    <x v="1239"/>
    <x v="680"/>
    <d v="2016-10-21T00:00:00"/>
    <s v="Standard Class"/>
    <s v="CD-12790"/>
    <s v="Cynthia Delaney"/>
    <x v="2"/>
    <s v="United States"/>
    <s v="Oklahoma City"/>
    <x v="26"/>
    <n v="73120"/>
    <s v="Central"/>
    <s v="OFF-PA-10003177"/>
    <x v="1"/>
    <s v="Paper"/>
    <s v="Xerox 1999"/>
    <n v="12.96"/>
    <n v="2"/>
    <n v="0"/>
    <n v="6.2208000000000006"/>
  </r>
  <r>
    <n v="2523"/>
    <x v="1239"/>
    <x v="680"/>
    <d v="2016-10-21T00:00:00"/>
    <s v="Standard Class"/>
    <s v="CD-12790"/>
    <s v="Cynthia Delaney"/>
    <x v="2"/>
    <s v="United States"/>
    <s v="Oklahoma City"/>
    <x v="26"/>
    <n v="73120"/>
    <s v="Central"/>
    <s v="TEC-PH-10003442"/>
    <x v="2"/>
    <s v="Phones"/>
    <s v="Samsung Replacement EH64AVFWE Premium Headset"/>
    <n v="5.5"/>
    <n v="1"/>
    <n v="0"/>
    <n v="1.375"/>
  </r>
  <r>
    <n v="2524"/>
    <x v="1239"/>
    <x v="680"/>
    <d v="2016-10-21T00:00:00"/>
    <s v="Standard Class"/>
    <s v="CD-12790"/>
    <s v="Cynthia Delaney"/>
    <x v="2"/>
    <s v="United States"/>
    <s v="Oklahoma City"/>
    <x v="26"/>
    <n v="73120"/>
    <s v="Central"/>
    <s v="OFF-BI-10000977"/>
    <x v="1"/>
    <s v="Binders"/>
    <s v="Ibico Plastic Spiral Binding Combs"/>
    <n v="121.6"/>
    <n v="4"/>
    <n v="0"/>
    <n v="55.935999999999993"/>
  </r>
  <r>
    <n v="2525"/>
    <x v="1240"/>
    <x v="744"/>
    <d v="2015-04-10T00:00:00"/>
    <s v="Standard Class"/>
    <s v="TT-21220"/>
    <s v="Thomas Thornton"/>
    <x v="0"/>
    <s v="United States"/>
    <s v="Houston"/>
    <x v="5"/>
    <n v="77041"/>
    <s v="Central"/>
    <s v="OFF-AR-10004078"/>
    <x v="1"/>
    <s v="Art"/>
    <s v="Newell 312"/>
    <n v="42.047999999999995"/>
    <n v="9"/>
    <n v="0.2"/>
    <n v="5.2559999999999985"/>
  </r>
  <r>
    <n v="2526"/>
    <x v="1240"/>
    <x v="744"/>
    <d v="2015-04-10T00:00:00"/>
    <s v="Standard Class"/>
    <s v="TT-21220"/>
    <s v="Thomas Thornton"/>
    <x v="0"/>
    <s v="United States"/>
    <s v="Houston"/>
    <x v="5"/>
    <n v="77041"/>
    <s v="Central"/>
    <s v="TEC-AC-10002550"/>
    <x v="2"/>
    <s v="Accessories"/>
    <s v="Maxell 4.7GB DVD-RW 3/Pack"/>
    <n v="25.488"/>
    <n v="2"/>
    <n v="0.2"/>
    <n v="4.4603999999999999"/>
  </r>
  <r>
    <n v="2527"/>
    <x v="1240"/>
    <x v="744"/>
    <d v="2015-04-10T00:00:00"/>
    <s v="Standard Class"/>
    <s v="TT-21220"/>
    <s v="Thomas Thornton"/>
    <x v="0"/>
    <s v="United States"/>
    <s v="Houston"/>
    <x v="5"/>
    <n v="77041"/>
    <s v="Central"/>
    <s v="OFF-BI-10004965"/>
    <x v="1"/>
    <s v="Binders"/>
    <s v="Ibico Covers for Plastic or Wire Binding Elements"/>
    <n v="6.8999999999999986"/>
    <n v="3"/>
    <n v="0.8"/>
    <n v="-12.075000000000003"/>
  </r>
  <r>
    <n v="2528"/>
    <x v="1240"/>
    <x v="744"/>
    <d v="2015-04-10T00:00:00"/>
    <s v="Standard Class"/>
    <s v="TT-21220"/>
    <s v="Thomas Thornton"/>
    <x v="0"/>
    <s v="United States"/>
    <s v="Houston"/>
    <x v="5"/>
    <n v="77041"/>
    <s v="Central"/>
    <s v="OFF-BI-10004209"/>
    <x v="1"/>
    <s v="Binders"/>
    <s v="Fellowes Twister Kit, Gray/Clear, 3/pkg"/>
    <n v="9.6479999999999961"/>
    <n v="6"/>
    <n v="0.8"/>
    <n v="-16.884"/>
  </r>
  <r>
    <n v="2529"/>
    <x v="1240"/>
    <x v="744"/>
    <d v="2015-04-10T00:00:00"/>
    <s v="Standard Class"/>
    <s v="TT-21220"/>
    <s v="Thomas Thornton"/>
    <x v="0"/>
    <s v="United States"/>
    <s v="Houston"/>
    <x v="5"/>
    <n v="77041"/>
    <s v="Central"/>
    <s v="OFF-PA-10001526"/>
    <x v="1"/>
    <s v="Paper"/>
    <s v="Xerox 1949"/>
    <n v="7.9680000000000009"/>
    <n v="2"/>
    <n v="0.2"/>
    <n v="2.8884000000000007"/>
  </r>
  <r>
    <n v="2530"/>
    <x v="1241"/>
    <x v="745"/>
    <d v="2014-10-29T00:00:00"/>
    <s v="Standard Class"/>
    <s v="DB-12910"/>
    <s v="Daniel Byrd"/>
    <x v="2"/>
    <s v="United States"/>
    <s v="Fort Lauderdale"/>
    <x v="2"/>
    <n v="33311"/>
    <s v="South"/>
    <s v="OFF-PA-10000788"/>
    <x v="1"/>
    <s v="Paper"/>
    <s v="Xerox 210"/>
    <n v="10.368000000000002"/>
    <n v="2"/>
    <n v="0.2"/>
    <n v="3.6288"/>
  </r>
  <r>
    <n v="2531"/>
    <x v="1242"/>
    <x v="654"/>
    <d v="2014-08-21T00:00:00"/>
    <s v="Standard Class"/>
    <s v="DJ-13510"/>
    <s v="Don Jones"/>
    <x v="1"/>
    <s v="United States"/>
    <s v="Little Rock"/>
    <x v="36"/>
    <n v="72209"/>
    <s v="South"/>
    <s v="OFF-PA-10000595"/>
    <x v="1"/>
    <s v="Paper"/>
    <s v="Xerox 1929"/>
    <n v="114.2"/>
    <n v="5"/>
    <n v="0"/>
    <n v="52.531999999999996"/>
  </r>
  <r>
    <n v="2532"/>
    <x v="1242"/>
    <x v="654"/>
    <d v="2014-08-21T00:00:00"/>
    <s v="Standard Class"/>
    <s v="DJ-13510"/>
    <s v="Don Jones"/>
    <x v="1"/>
    <s v="United States"/>
    <s v="Little Rock"/>
    <x v="36"/>
    <n v="72209"/>
    <s v="South"/>
    <s v="OFF-BI-10000829"/>
    <x v="1"/>
    <s v="Binders"/>
    <s v="Avery Non-Stick Binders"/>
    <n v="17.96"/>
    <n v="4"/>
    <n v="0"/>
    <n v="8.2615999999999996"/>
  </r>
  <r>
    <n v="2533"/>
    <x v="1242"/>
    <x v="654"/>
    <d v="2014-08-21T00:00:00"/>
    <s v="Standard Class"/>
    <s v="DJ-13510"/>
    <s v="Don Jones"/>
    <x v="1"/>
    <s v="United States"/>
    <s v="Little Rock"/>
    <x v="36"/>
    <n v="72209"/>
    <s v="South"/>
    <s v="OFF-FA-10002676"/>
    <x v="1"/>
    <s v="Fasteners"/>
    <s v="Colored Push Pins"/>
    <n v="12.67"/>
    <n v="7"/>
    <n v="0"/>
    <n v="4.5611999999999995"/>
  </r>
  <r>
    <n v="2534"/>
    <x v="1242"/>
    <x v="654"/>
    <d v="2014-08-21T00:00:00"/>
    <s v="Standard Class"/>
    <s v="DJ-13510"/>
    <s v="Don Jones"/>
    <x v="1"/>
    <s v="United States"/>
    <s v="Little Rock"/>
    <x v="36"/>
    <n v="72209"/>
    <s v="South"/>
    <s v="TEC-AC-10000844"/>
    <x v="2"/>
    <s v="Accessories"/>
    <s v="Logitech Gaming G510s - Keyboard"/>
    <n v="339.96"/>
    <n v="4"/>
    <n v="0"/>
    <n v="122.38559999999998"/>
  </r>
  <r>
    <n v="2535"/>
    <x v="1243"/>
    <x v="733"/>
    <d v="2017-08-18T00:00:00"/>
    <s v="Second Class"/>
    <s v="DL-13495"/>
    <s v="Dionis Lloyd"/>
    <x v="1"/>
    <s v="United States"/>
    <s v="Philadelphia"/>
    <x v="9"/>
    <n v="19120"/>
    <s v="East"/>
    <s v="OFF-ST-10004459"/>
    <x v="1"/>
    <s v="Storage"/>
    <s v="Tennsco Single-Tier Lockers"/>
    <n v="1801.6320000000001"/>
    <n v="6"/>
    <n v="0.2"/>
    <n v="-337.80600000000004"/>
  </r>
  <r>
    <n v="2536"/>
    <x v="1244"/>
    <x v="684"/>
    <d v="2015-09-08T00:00:00"/>
    <s v="First Class"/>
    <s v="LO-17170"/>
    <s v="Lori Olson"/>
    <x v="1"/>
    <s v="United States"/>
    <s v="La Quinta"/>
    <x v="1"/>
    <n v="92253"/>
    <s v="West"/>
    <s v="TEC-AC-10003499"/>
    <x v="2"/>
    <s v="Accessories"/>
    <s v="Memorex Mini Travel Drive 8 GB USB 2.0 Flash Drive"/>
    <n v="46.32"/>
    <n v="4"/>
    <n v="0"/>
    <n v="18.064800000000002"/>
  </r>
  <r>
    <n v="2537"/>
    <x v="1245"/>
    <x v="746"/>
    <d v="2015-01-29T00:00:00"/>
    <s v="Second Class"/>
    <s v="SV-20365"/>
    <s v="Seth Vernon"/>
    <x v="0"/>
    <s v="United States"/>
    <s v="Cleveland"/>
    <x v="24"/>
    <n v="44105"/>
    <s v="East"/>
    <s v="FUR-CH-10000513"/>
    <x v="0"/>
    <s v="Chairs"/>
    <s v="High-Back Leather Manager's Chair"/>
    <n v="181.98599999999999"/>
    <n v="2"/>
    <n v="0.3"/>
    <n v="-54.595799999999997"/>
  </r>
  <r>
    <n v="2538"/>
    <x v="1245"/>
    <x v="746"/>
    <d v="2015-01-29T00:00:00"/>
    <s v="Second Class"/>
    <s v="SV-20365"/>
    <s v="Seth Vernon"/>
    <x v="0"/>
    <s v="United States"/>
    <s v="Cleveland"/>
    <x v="24"/>
    <n v="44105"/>
    <s v="East"/>
    <s v="TEC-PH-10000895"/>
    <x v="2"/>
    <s v="Phones"/>
    <s v="Polycom VVX 310 VoIP phone"/>
    <n v="431.976"/>
    <n v="4"/>
    <n v="0.4"/>
    <n v="-100.7944"/>
  </r>
  <r>
    <n v="2539"/>
    <x v="1245"/>
    <x v="746"/>
    <d v="2015-01-29T00:00:00"/>
    <s v="Second Class"/>
    <s v="SV-20365"/>
    <s v="Seth Vernon"/>
    <x v="0"/>
    <s v="United States"/>
    <s v="Cleveland"/>
    <x v="24"/>
    <n v="44105"/>
    <s v="East"/>
    <s v="TEC-PH-10002555"/>
    <x v="2"/>
    <s v="Phones"/>
    <s v="Nortel Meridian M5316 Digital phone"/>
    <n v="155.36999999999998"/>
    <n v="1"/>
    <n v="0.4"/>
    <n v="-36.253"/>
  </r>
  <r>
    <n v="2540"/>
    <x v="1246"/>
    <x v="747"/>
    <d v="2015-07-16T00:00:00"/>
    <s v="Same Day"/>
    <s v="EM-13810"/>
    <s v="Eleni McCrary"/>
    <x v="1"/>
    <s v="United States"/>
    <s v="San Francisco"/>
    <x v="1"/>
    <n v="94122"/>
    <s v="West"/>
    <s v="FUR-CH-10003312"/>
    <x v="0"/>
    <s v="Chairs"/>
    <s v="Hon 2090 “Pillow Soft” Series Mid Back Swivel/Tilt Chairs"/>
    <n v="1348.7040000000002"/>
    <n v="6"/>
    <n v="0.2"/>
    <n v="-219.16440000000023"/>
  </r>
  <r>
    <n v="2541"/>
    <x v="1246"/>
    <x v="747"/>
    <d v="2015-07-16T00:00:00"/>
    <s v="Same Day"/>
    <s v="EM-13810"/>
    <s v="Eleni McCrary"/>
    <x v="1"/>
    <s v="United States"/>
    <s v="San Francisco"/>
    <x v="1"/>
    <n v="94122"/>
    <s v="West"/>
    <s v="FUR-CH-10004086"/>
    <x v="0"/>
    <s v="Chairs"/>
    <s v="Hon 4070 Series Pagoda Armless Upholstered Stacking Chairs"/>
    <n v="700.15200000000004"/>
    <n v="3"/>
    <n v="0.2"/>
    <n v="78.767099999999971"/>
  </r>
  <r>
    <n v="2542"/>
    <x v="1247"/>
    <x v="567"/>
    <d v="2016-05-04T00:00:00"/>
    <s v="Standard Class"/>
    <s v="KD-16615"/>
    <s v="Ken Dana"/>
    <x v="1"/>
    <s v="United States"/>
    <s v="Scottsdale"/>
    <x v="16"/>
    <n v="85254"/>
    <s v="West"/>
    <s v="FUR-FU-10002759"/>
    <x v="0"/>
    <s v="Furnishings"/>
    <s v="12-1/2 Diameter Round Wall Clock"/>
    <n v="111.88800000000001"/>
    <n v="7"/>
    <n v="0.2"/>
    <n v="22.377600000000001"/>
  </r>
  <r>
    <n v="2543"/>
    <x v="1248"/>
    <x v="467"/>
    <d v="2014-10-01T00:00:00"/>
    <s v="Second Class"/>
    <s v="NB-18580"/>
    <s v="Nicole Brennan"/>
    <x v="1"/>
    <s v="United States"/>
    <s v="Philadelphia"/>
    <x v="9"/>
    <n v="19134"/>
    <s v="East"/>
    <s v="OFF-AP-10002191"/>
    <x v="1"/>
    <s v="Appliances"/>
    <s v="Belkin 8 Outlet SurgeMaster II Gold Surge Protector"/>
    <n v="143.952"/>
    <n v="3"/>
    <n v="0.2"/>
    <n v="14.39520000000001"/>
  </r>
  <r>
    <n v="2544"/>
    <x v="1249"/>
    <x v="162"/>
    <d v="2016-09-14T00:00:00"/>
    <s v="Standard Class"/>
    <s v="AP-10720"/>
    <s v="Anne Pryor"/>
    <x v="2"/>
    <s v="United States"/>
    <s v="Malden"/>
    <x v="31"/>
    <n v="2148"/>
    <s v="East"/>
    <s v="FUR-BO-10003450"/>
    <x v="0"/>
    <s v="Bookcases"/>
    <s v="Bush Westfield Collection Bookcases, Dark Cherry Finish"/>
    <n v="173.94"/>
    <n v="3"/>
    <n v="0"/>
    <n v="13.915199999999992"/>
  </r>
  <r>
    <n v="2545"/>
    <x v="1249"/>
    <x v="162"/>
    <d v="2016-09-14T00:00:00"/>
    <s v="Standard Class"/>
    <s v="AP-10720"/>
    <s v="Anne Pryor"/>
    <x v="2"/>
    <s v="United States"/>
    <s v="Malden"/>
    <x v="31"/>
    <n v="2148"/>
    <s v="East"/>
    <s v="OFF-LA-10000248"/>
    <x v="1"/>
    <s v="Labels"/>
    <s v="Avery 52"/>
    <n v="14.76"/>
    <n v="4"/>
    <n v="0"/>
    <n v="6.9371999999999998"/>
  </r>
  <r>
    <n v="2546"/>
    <x v="1250"/>
    <x v="513"/>
    <d v="2017-04-20T00:00:00"/>
    <s v="Standard Class"/>
    <s v="JE-15745"/>
    <s v="Joel Eaton"/>
    <x v="0"/>
    <s v="United States"/>
    <s v="San Jose"/>
    <x v="1"/>
    <n v="95123"/>
    <s v="West"/>
    <s v="OFF-ST-10004804"/>
    <x v="1"/>
    <s v="Storage"/>
    <s v="Belkin 19&quot; Vented Equipment Shelf, Black"/>
    <n v="205.92"/>
    <n v="4"/>
    <n v="0"/>
    <n v="2.0592000000000041"/>
  </r>
  <r>
    <n v="2547"/>
    <x v="1250"/>
    <x v="513"/>
    <d v="2017-04-20T00:00:00"/>
    <s v="Standard Class"/>
    <s v="JE-15745"/>
    <s v="Joel Eaton"/>
    <x v="0"/>
    <s v="United States"/>
    <s v="San Jose"/>
    <x v="1"/>
    <n v="95123"/>
    <s v="West"/>
    <s v="FUR-BO-10001337"/>
    <x v="0"/>
    <s v="Bookcases"/>
    <s v="O'Sullivan Living Dimensions 2-Shelf Bookcases"/>
    <n v="102.833"/>
    <n v="1"/>
    <n v="0.15"/>
    <n v="-6.0489999999999995"/>
  </r>
  <r>
    <n v="2548"/>
    <x v="1251"/>
    <x v="748"/>
    <d v="2015-08-22T00:00:00"/>
    <s v="Standard Class"/>
    <s v="JM-15865"/>
    <s v="John Murray"/>
    <x v="0"/>
    <s v="United States"/>
    <s v="Phoenix"/>
    <x v="16"/>
    <n v="85023"/>
    <s v="West"/>
    <s v="OFF-AR-10002255"/>
    <x v="1"/>
    <s v="Art"/>
    <s v="Newell 346"/>
    <n v="2.3039999999999998"/>
    <n v="1"/>
    <n v="0.2"/>
    <n v="0.25919999999999999"/>
  </r>
  <r>
    <n v="2549"/>
    <x v="1251"/>
    <x v="748"/>
    <d v="2015-08-22T00:00:00"/>
    <s v="Standard Class"/>
    <s v="JM-15865"/>
    <s v="John Murray"/>
    <x v="0"/>
    <s v="United States"/>
    <s v="Phoenix"/>
    <x v="16"/>
    <n v="85023"/>
    <s v="West"/>
    <s v="TEC-PH-10002624"/>
    <x v="2"/>
    <s v="Phones"/>
    <s v="Samsung Galaxy S4 Mini"/>
    <n v="1879.96"/>
    <n v="5"/>
    <n v="0.2"/>
    <n v="211.49549999999977"/>
  </r>
  <r>
    <n v="2550"/>
    <x v="1251"/>
    <x v="748"/>
    <d v="2015-08-22T00:00:00"/>
    <s v="Standard Class"/>
    <s v="JM-15865"/>
    <s v="John Murray"/>
    <x v="0"/>
    <s v="United States"/>
    <s v="Phoenix"/>
    <x v="16"/>
    <n v="85023"/>
    <s v="West"/>
    <s v="OFF-PA-10001878"/>
    <x v="1"/>
    <s v="Paper"/>
    <s v="Xerox 1891"/>
    <n v="313.024"/>
    <n v="8"/>
    <n v="0.2"/>
    <n v="105.64559999999997"/>
  </r>
  <r>
    <n v="2551"/>
    <x v="1251"/>
    <x v="748"/>
    <d v="2015-08-22T00:00:00"/>
    <s v="Standard Class"/>
    <s v="JM-15865"/>
    <s v="John Murray"/>
    <x v="0"/>
    <s v="United States"/>
    <s v="Phoenix"/>
    <x v="16"/>
    <n v="85023"/>
    <s v="West"/>
    <s v="OFF-LA-10000452"/>
    <x v="1"/>
    <s v="Labels"/>
    <s v="Avery 488"/>
    <n v="5.04"/>
    <n v="2"/>
    <n v="0.2"/>
    <n v="1.764"/>
  </r>
  <r>
    <n v="2552"/>
    <x v="1252"/>
    <x v="123"/>
    <d v="2017-11-23T00:00:00"/>
    <s v="Standard Class"/>
    <s v="AB-10105"/>
    <s v="Adrian Barton"/>
    <x v="0"/>
    <s v="United States"/>
    <s v="Henderson"/>
    <x v="0"/>
    <n v="42420"/>
    <s v="South"/>
    <s v="FUR-FU-10004665"/>
    <x v="0"/>
    <s v="Furnishings"/>
    <s v="3M Polarizing Task Lamp with Clamp Arm, Light Gray"/>
    <n v="821.87999999999988"/>
    <n v="6"/>
    <n v="0"/>
    <n v="213.68880000000001"/>
  </r>
  <r>
    <n v="2553"/>
    <x v="1252"/>
    <x v="123"/>
    <d v="2017-11-23T00:00:00"/>
    <s v="Standard Class"/>
    <s v="AB-10105"/>
    <s v="Adrian Barton"/>
    <x v="0"/>
    <s v="United States"/>
    <s v="Henderson"/>
    <x v="0"/>
    <n v="42420"/>
    <s v="South"/>
    <s v="OFF-BI-10000088"/>
    <x v="1"/>
    <s v="Binders"/>
    <s v="GBC Imprintable Covers"/>
    <n v="21.96"/>
    <n v="2"/>
    <n v="0"/>
    <n v="10.760400000000001"/>
  </r>
  <r>
    <n v="2554"/>
    <x v="1253"/>
    <x v="749"/>
    <d v="2016-09-18T00:00:00"/>
    <s v="Standard Class"/>
    <s v="PN-18775"/>
    <s v="Parhena Norris"/>
    <x v="2"/>
    <s v="United States"/>
    <s v="Columbia"/>
    <x v="20"/>
    <n v="29203"/>
    <s v="South"/>
    <s v="OFF-PA-10000029"/>
    <x v="1"/>
    <s v="Paper"/>
    <s v="Xerox 224"/>
    <n v="25.92"/>
    <n v="4"/>
    <n v="0"/>
    <n v="12.441600000000001"/>
  </r>
  <r>
    <n v="2555"/>
    <x v="1254"/>
    <x v="243"/>
    <d v="2016-08-20T00:00:00"/>
    <s v="Standard Class"/>
    <s v="JC-15775"/>
    <s v="John Castell"/>
    <x v="0"/>
    <s v="United States"/>
    <s v="Tallahassee"/>
    <x v="2"/>
    <n v="32303"/>
    <s v="South"/>
    <s v="TEC-PH-10000369"/>
    <x v="2"/>
    <s v="Phones"/>
    <s v="HTC One Mini"/>
    <n v="705.54399999999998"/>
    <n v="7"/>
    <n v="0.2"/>
    <n v="70.554400000000072"/>
  </r>
  <r>
    <n v="2556"/>
    <x v="1255"/>
    <x v="120"/>
    <d v="2015-09-30T00:00:00"/>
    <s v="Standard Class"/>
    <s v="PF-19165"/>
    <s v="Philip Fox"/>
    <x v="0"/>
    <s v="United States"/>
    <s v="New York City"/>
    <x v="15"/>
    <n v="10035"/>
    <s v="East"/>
    <s v="TEC-AC-10001590"/>
    <x v="2"/>
    <s v="Accessories"/>
    <s v="Dell Slim USB Multimedia Keyboard"/>
    <n v="50"/>
    <n v="2"/>
    <n v="0"/>
    <n v="12"/>
  </r>
  <r>
    <n v="2557"/>
    <x v="1256"/>
    <x v="750"/>
    <d v="2016-10-14T00:00:00"/>
    <s v="Standard Class"/>
    <s v="BW-11110"/>
    <s v="Bart Watters"/>
    <x v="1"/>
    <s v="United States"/>
    <s v="Houston"/>
    <x v="5"/>
    <n v="77070"/>
    <s v="Central"/>
    <s v="FUR-FU-10004909"/>
    <x v="0"/>
    <s v="Furnishings"/>
    <s v="Contemporary Wood/Metal Frame"/>
    <n v="51.712000000000003"/>
    <n v="8"/>
    <n v="0.6"/>
    <n v="-32.320000000000007"/>
  </r>
  <r>
    <n v="2558"/>
    <x v="1257"/>
    <x v="539"/>
    <d v="2015-03-30T00:00:00"/>
    <s v="Standard Class"/>
    <s v="BP-11185"/>
    <s v="Ben Peterman"/>
    <x v="1"/>
    <s v="United States"/>
    <s v="Coral Springs"/>
    <x v="2"/>
    <n v="33065"/>
    <s v="South"/>
    <s v="OFF-AP-10002287"/>
    <x v="1"/>
    <s v="Appliances"/>
    <s v="Eureka Sanitaire  Multi-Pro Heavy-Duty Upright, Disposable Bags"/>
    <n v="6.9920000000000009"/>
    <n v="2"/>
    <n v="0.2"/>
    <n v="0.52439999999999998"/>
  </r>
  <r>
    <n v="2559"/>
    <x v="1258"/>
    <x v="70"/>
    <d v="2015-06-04T00:00:00"/>
    <s v="Standard Class"/>
    <s v="TM-21010"/>
    <s v="Tamara Manning"/>
    <x v="0"/>
    <s v="United States"/>
    <s v="Orem"/>
    <x v="7"/>
    <n v="84057"/>
    <s v="West"/>
    <s v="FUR-BO-10004357"/>
    <x v="0"/>
    <s v="Bookcases"/>
    <s v="O'Sullivan Living Dimensions 3-Shelf Bookcases"/>
    <n v="1406.86"/>
    <n v="7"/>
    <n v="0"/>
    <n v="140.68599999999989"/>
  </r>
  <r>
    <n v="2560"/>
    <x v="1258"/>
    <x v="70"/>
    <d v="2015-06-04T00:00:00"/>
    <s v="Standard Class"/>
    <s v="TM-21010"/>
    <s v="Tamara Manning"/>
    <x v="0"/>
    <s v="United States"/>
    <s v="Orem"/>
    <x v="7"/>
    <n v="84057"/>
    <s v="West"/>
    <s v="OFF-LA-10003766"/>
    <x v="1"/>
    <s v="Labels"/>
    <s v="Self-Adhesive Removable Labels"/>
    <n v="15.75"/>
    <n v="5"/>
    <n v="0"/>
    <n v="7.5600000000000005"/>
  </r>
  <r>
    <n v="2561"/>
    <x v="1258"/>
    <x v="70"/>
    <d v="2015-06-04T00:00:00"/>
    <s v="Standard Class"/>
    <s v="TM-21010"/>
    <s v="Tamara Manning"/>
    <x v="0"/>
    <s v="United States"/>
    <s v="Orem"/>
    <x v="7"/>
    <n v="84057"/>
    <s v="West"/>
    <s v="OFF-ST-10000046"/>
    <x v="1"/>
    <s v="Storage"/>
    <s v="Fellowes Super Stor/Drawer Files"/>
    <n v="323.10000000000002"/>
    <n v="2"/>
    <n v="0"/>
    <n v="61.38900000000001"/>
  </r>
  <r>
    <n v="2562"/>
    <x v="1259"/>
    <x v="707"/>
    <d v="2015-12-31T00:00:00"/>
    <s v="Standard Class"/>
    <s v="MB-17305"/>
    <s v="Maria Bertelson"/>
    <x v="0"/>
    <s v="United States"/>
    <s v="Nashville"/>
    <x v="18"/>
    <n v="37211"/>
    <s v="South"/>
    <s v="OFF-LA-10003190"/>
    <x v="1"/>
    <s v="Labels"/>
    <s v="Avery 474"/>
    <n v="9.2159999999999993"/>
    <n v="4"/>
    <n v="0.2"/>
    <n v="3.3408000000000002"/>
  </r>
  <r>
    <n v="2563"/>
    <x v="1259"/>
    <x v="707"/>
    <d v="2015-12-31T00:00:00"/>
    <s v="Standard Class"/>
    <s v="MB-17305"/>
    <s v="Maria Bertelson"/>
    <x v="0"/>
    <s v="United States"/>
    <s v="Nashville"/>
    <x v="18"/>
    <n v="37211"/>
    <s v="South"/>
    <s v="OFF-PA-10002787"/>
    <x v="1"/>
    <s v="Paper"/>
    <s v="Xerox 227"/>
    <n v="10.368000000000002"/>
    <n v="2"/>
    <n v="0.2"/>
    <n v="3.6288"/>
  </r>
  <r>
    <n v="2564"/>
    <x v="1260"/>
    <x v="751"/>
    <d v="2015-03-22T00:00:00"/>
    <s v="Second Class"/>
    <s v="HR-14830"/>
    <s v="Harold Ryan"/>
    <x v="1"/>
    <s v="United States"/>
    <s v="New York City"/>
    <x v="15"/>
    <n v="10009"/>
    <s v="East"/>
    <s v="TEC-AC-10000387"/>
    <x v="2"/>
    <s v="Accessories"/>
    <s v="KeyTronic KT800P2 - Keyboard - Black"/>
    <n v="15.02"/>
    <n v="1"/>
    <n v="0"/>
    <n v="2.7035999999999998"/>
  </r>
  <r>
    <n v="2565"/>
    <x v="1260"/>
    <x v="751"/>
    <d v="2015-03-22T00:00:00"/>
    <s v="Second Class"/>
    <s v="HR-14830"/>
    <s v="Harold Ryan"/>
    <x v="1"/>
    <s v="United States"/>
    <s v="New York City"/>
    <x v="15"/>
    <n v="10009"/>
    <s v="East"/>
    <s v="OFF-ST-10001291"/>
    <x v="1"/>
    <s v="Storage"/>
    <s v="Tenex Personal Self-Stacking Standard File Box, Black/Gray"/>
    <n v="33.82"/>
    <n v="2"/>
    <n v="0"/>
    <n v="9.1313999999999993"/>
  </r>
  <r>
    <n v="2566"/>
    <x v="1261"/>
    <x v="202"/>
    <d v="2017-12-24T00:00:00"/>
    <s v="First Class"/>
    <s v="BD-11635"/>
    <s v="Brian Derr"/>
    <x v="0"/>
    <s v="United States"/>
    <s v="Bowling Green"/>
    <x v="0"/>
    <n v="42104"/>
    <s v="South"/>
    <s v="TEC-AC-10003116"/>
    <x v="2"/>
    <s v="Accessories"/>
    <s v="Memorex Froggy Flash Drive 8 GB"/>
    <n v="71"/>
    <n v="4"/>
    <n v="0"/>
    <n v="27.689999999999998"/>
  </r>
  <r>
    <n v="2567"/>
    <x v="1262"/>
    <x v="752"/>
    <d v="2017-11-03T00:00:00"/>
    <s v="Second Class"/>
    <s v="SF-20200"/>
    <s v="Sarah Foster"/>
    <x v="0"/>
    <s v="United States"/>
    <s v="Bellingham"/>
    <x v="4"/>
    <n v="98226"/>
    <s v="West"/>
    <s v="OFF-BI-10001308"/>
    <x v="1"/>
    <s v="Binders"/>
    <s v="GBC Standard Plastic Binding Systems' Combs"/>
    <n v="25.120000000000005"/>
    <n v="5"/>
    <n v="0.2"/>
    <n v="7.8499999999999979"/>
  </r>
  <r>
    <n v="2568"/>
    <x v="1262"/>
    <x v="752"/>
    <d v="2017-11-03T00:00:00"/>
    <s v="Second Class"/>
    <s v="SF-20200"/>
    <s v="Sarah Foster"/>
    <x v="0"/>
    <s v="United States"/>
    <s v="Bellingham"/>
    <x v="4"/>
    <n v="98226"/>
    <s v="West"/>
    <s v="FUR-TA-10003954"/>
    <x v="0"/>
    <s v="Tables"/>
    <s v="Hon 94000 Series Round Tables"/>
    <n v="2665.62"/>
    <n v="9"/>
    <n v="0"/>
    <n v="239.90580000000011"/>
  </r>
  <r>
    <n v="2569"/>
    <x v="1263"/>
    <x v="210"/>
    <d v="2017-09-11T00:00:00"/>
    <s v="Standard Class"/>
    <s v="SP-20620"/>
    <s v="Stefania Perrino"/>
    <x v="1"/>
    <s v="United States"/>
    <s v="New York City"/>
    <x v="15"/>
    <n v="10011"/>
    <s v="East"/>
    <s v="OFF-ST-10003282"/>
    <x v="1"/>
    <s v="Storage"/>
    <s v="Advantus 10-Drawer Portable Organizer, Chrome Metal Frame, Smoke Drawers"/>
    <n v="478.08"/>
    <n v="8"/>
    <n v="0"/>
    <n v="133.86240000000004"/>
  </r>
  <r>
    <n v="2570"/>
    <x v="1264"/>
    <x v="753"/>
    <d v="2017-12-27T00:00:00"/>
    <s v="Same Day"/>
    <s v="DR-12880"/>
    <s v="Dan Reichenbach"/>
    <x v="1"/>
    <s v="United States"/>
    <s v="Newark"/>
    <x v="24"/>
    <n v="43055"/>
    <s v="East"/>
    <s v="TEC-PH-10000576"/>
    <x v="2"/>
    <s v="Phones"/>
    <s v="AT&amp;T 1080 Corded phone"/>
    <n v="164.38800000000001"/>
    <n v="2"/>
    <n v="0.4"/>
    <n v="-35.617400000000004"/>
  </r>
  <r>
    <n v="2571"/>
    <x v="1264"/>
    <x v="753"/>
    <d v="2017-12-27T00:00:00"/>
    <s v="Same Day"/>
    <s v="DR-12880"/>
    <s v="Dan Reichenbach"/>
    <x v="1"/>
    <s v="United States"/>
    <s v="Newark"/>
    <x v="24"/>
    <n v="43055"/>
    <s v="East"/>
    <s v="OFF-AR-10004441"/>
    <x v="1"/>
    <s v="Art"/>
    <s v="BIC Brite Liner Highlighters"/>
    <n v="13.247999999999999"/>
    <n v="4"/>
    <n v="0.2"/>
    <n v="3.6431999999999998"/>
  </r>
  <r>
    <n v="2572"/>
    <x v="1265"/>
    <x v="11"/>
    <d v="2017-07-21T00:00:00"/>
    <s v="Standard Class"/>
    <s v="VM-21685"/>
    <s v="Valerie Mitchum"/>
    <x v="2"/>
    <s v="United States"/>
    <s v="Woodstock"/>
    <x v="10"/>
    <n v="60098"/>
    <s v="Central"/>
    <s v="OFF-AR-10003759"/>
    <x v="1"/>
    <s v="Art"/>
    <s v="Crayola Anti Dust Chalk, 12/Pack"/>
    <n v="2.9120000000000004"/>
    <n v="2"/>
    <n v="0.2"/>
    <n v="0.90999999999999981"/>
  </r>
  <r>
    <n v="2573"/>
    <x v="1266"/>
    <x v="399"/>
    <d v="2016-08-15T00:00:00"/>
    <s v="Second Class"/>
    <s v="CM-12235"/>
    <s v="Chris McAfee"/>
    <x v="0"/>
    <s v="United States"/>
    <s v="Carrollton"/>
    <x v="5"/>
    <n v="75007"/>
    <s v="Central"/>
    <s v="TEC-AC-10004145"/>
    <x v="2"/>
    <s v="Accessories"/>
    <s v="Logitech diNovo Edge Keyboard"/>
    <n v="1399.9440000000002"/>
    <n v="7"/>
    <n v="0.2"/>
    <n v="52.497900000000016"/>
  </r>
  <r>
    <n v="2574"/>
    <x v="1267"/>
    <x v="362"/>
    <d v="2017-07-14T00:00:00"/>
    <s v="Standard Class"/>
    <s v="SM-20320"/>
    <s v="Sean Miller"/>
    <x v="2"/>
    <s v="United States"/>
    <s v="Lafayette"/>
    <x v="14"/>
    <n v="47905"/>
    <s v="Central"/>
    <s v="FUR-FU-10000293"/>
    <x v="0"/>
    <s v="Furnishings"/>
    <s v="Eldon Antistatic Chair Mats for Low to Medium Pile Carpets"/>
    <n v="526.45000000000005"/>
    <n v="5"/>
    <n v="0"/>
    <n v="31.586999999999961"/>
  </r>
  <r>
    <n v="2575"/>
    <x v="1268"/>
    <x v="754"/>
    <d v="2014-11-27T00:00:00"/>
    <s v="Standard Class"/>
    <s v="RA-19885"/>
    <s v="Ruben Ausman"/>
    <x v="1"/>
    <s v="United States"/>
    <s v="Columbus"/>
    <x v="32"/>
    <n v="31907"/>
    <s v="South"/>
    <s v="OFF-EN-10004955"/>
    <x v="1"/>
    <s v="Envelopes"/>
    <s v="Fashion Color Clasp Envelopes"/>
    <n v="16.23"/>
    <n v="3"/>
    <n v="0"/>
    <n v="7.9527000000000001"/>
  </r>
  <r>
    <n v="2576"/>
    <x v="1268"/>
    <x v="754"/>
    <d v="2014-11-27T00:00:00"/>
    <s v="Standard Class"/>
    <s v="RA-19885"/>
    <s v="Ruben Ausman"/>
    <x v="1"/>
    <s v="United States"/>
    <s v="Columbus"/>
    <x v="32"/>
    <n v="31907"/>
    <s v="South"/>
    <s v="OFF-BI-10001071"/>
    <x v="1"/>
    <s v="Binders"/>
    <s v="GBC ProClick Punch Binding System"/>
    <n v="319.89999999999998"/>
    <n v="5"/>
    <n v="0"/>
    <n v="156.751"/>
  </r>
  <r>
    <n v="2577"/>
    <x v="1268"/>
    <x v="754"/>
    <d v="2014-11-27T00:00:00"/>
    <s v="Standard Class"/>
    <s v="RA-19885"/>
    <s v="Ruben Ausman"/>
    <x v="1"/>
    <s v="United States"/>
    <s v="Columbus"/>
    <x v="32"/>
    <n v="31907"/>
    <s v="South"/>
    <s v="OFF-EN-10001990"/>
    <x v="1"/>
    <s v="Envelopes"/>
    <s v="Staple envelope"/>
    <n v="11.36"/>
    <n v="2"/>
    <n v="0"/>
    <n v="5.3391999999999991"/>
  </r>
  <r>
    <n v="2578"/>
    <x v="1268"/>
    <x v="754"/>
    <d v="2014-11-27T00:00:00"/>
    <s v="Standard Class"/>
    <s v="RA-19885"/>
    <s v="Ruben Ausman"/>
    <x v="1"/>
    <s v="United States"/>
    <s v="Columbus"/>
    <x v="32"/>
    <n v="31907"/>
    <s v="South"/>
    <s v="OFF-AP-10002734"/>
    <x v="1"/>
    <s v="Appliances"/>
    <s v="Holmes Harmony HEPA Air Purifier for 17 x 20 Room"/>
    <n v="675.12"/>
    <n v="3"/>
    <n v="0"/>
    <n v="290.30160000000001"/>
  </r>
  <r>
    <n v="2579"/>
    <x v="1269"/>
    <x v="755"/>
    <d v="2014-01-31T00:00:00"/>
    <s v="Standard Class"/>
    <s v="SD-20485"/>
    <s v="Shirley Daniels"/>
    <x v="2"/>
    <s v="United States"/>
    <s v="Alexandria"/>
    <x v="17"/>
    <n v="22304"/>
    <s v="South"/>
    <s v="FUR-FU-10004587"/>
    <x v="0"/>
    <s v="Furnishings"/>
    <s v="GE General Use Halogen Bulbs, 100 Watts, 1 Bulb per Pack"/>
    <n v="62.820000000000007"/>
    <n v="3"/>
    <n v="0"/>
    <n v="30.7818"/>
  </r>
  <r>
    <n v="2580"/>
    <x v="1269"/>
    <x v="755"/>
    <d v="2014-01-31T00:00:00"/>
    <s v="Standard Class"/>
    <s v="SD-20485"/>
    <s v="Shirley Daniels"/>
    <x v="2"/>
    <s v="United States"/>
    <s v="Alexandria"/>
    <x v="17"/>
    <n v="22304"/>
    <s v="South"/>
    <s v="OFF-ST-10004337"/>
    <x v="1"/>
    <s v="Storage"/>
    <s v="SAFCO Commercial Wire Shelving, 72h"/>
    <n v="489.92"/>
    <n v="8"/>
    <n v="0"/>
    <n v="0"/>
  </r>
  <r>
    <n v="2581"/>
    <x v="1269"/>
    <x v="755"/>
    <d v="2014-01-31T00:00:00"/>
    <s v="Standard Class"/>
    <s v="SD-20485"/>
    <s v="Shirley Daniels"/>
    <x v="2"/>
    <s v="United States"/>
    <s v="Alexandria"/>
    <x v="17"/>
    <n v="22304"/>
    <s v="South"/>
    <s v="OFF-PA-10003072"/>
    <x v="1"/>
    <s v="Paper"/>
    <s v="Eureka Recycled Copy Paper 8 1/2&quot; x 11&quot;, Ream"/>
    <n v="19.440000000000001"/>
    <n v="3"/>
    <n v="0"/>
    <n v="9.3312000000000008"/>
  </r>
  <r>
    <n v="2582"/>
    <x v="1269"/>
    <x v="755"/>
    <d v="2014-01-31T00:00:00"/>
    <s v="Standard Class"/>
    <s v="SD-20485"/>
    <s v="Shirley Daniels"/>
    <x v="2"/>
    <s v="United States"/>
    <s v="Alexandria"/>
    <x v="17"/>
    <n v="22304"/>
    <s v="South"/>
    <s v="OFF-PA-10000380"/>
    <x v="1"/>
    <s v="Paper"/>
    <s v="REDIFORM Incoming/Outgoing Call Register, 11&quot; X 8 1/2&quot;, 100 Messages"/>
    <n v="16.68"/>
    <n v="2"/>
    <n v="0"/>
    <n v="8.34"/>
  </r>
  <r>
    <n v="2583"/>
    <x v="1269"/>
    <x v="755"/>
    <d v="2014-01-31T00:00:00"/>
    <s v="Standard Class"/>
    <s v="SD-20485"/>
    <s v="Shirley Daniels"/>
    <x v="2"/>
    <s v="United States"/>
    <s v="Alexandria"/>
    <x v="17"/>
    <n v="22304"/>
    <s v="South"/>
    <s v="TEC-PH-10004833"/>
    <x v="2"/>
    <s v="Phones"/>
    <s v="Macally Suction Cup Mount"/>
    <n v="155.35"/>
    <n v="13"/>
    <n v="0"/>
    <n v="0"/>
  </r>
  <r>
    <n v="2584"/>
    <x v="1269"/>
    <x v="755"/>
    <d v="2014-01-31T00:00:00"/>
    <s v="Standard Class"/>
    <s v="SD-20485"/>
    <s v="Shirley Daniels"/>
    <x v="2"/>
    <s v="United States"/>
    <s v="Alexandria"/>
    <x v="17"/>
    <n v="22304"/>
    <s v="South"/>
    <s v="FUR-FU-10001847"/>
    <x v="0"/>
    <s v="Furnishings"/>
    <s v="Eldon Image Series Black Desk Accessories"/>
    <n v="12.419999999999998"/>
    <n v="3"/>
    <n v="0"/>
    <n v="4.4711999999999996"/>
  </r>
  <r>
    <n v="2585"/>
    <x v="1269"/>
    <x v="755"/>
    <d v="2014-01-31T00:00:00"/>
    <s v="Standard Class"/>
    <s v="SD-20485"/>
    <s v="Shirley Daniels"/>
    <x v="2"/>
    <s v="United States"/>
    <s v="Alexandria"/>
    <x v="17"/>
    <n v="22304"/>
    <s v="South"/>
    <s v="TEC-PH-10002103"/>
    <x v="2"/>
    <s v="Phones"/>
    <s v="Jabra SPEAK 410"/>
    <n v="187.98"/>
    <n v="2"/>
    <n v="0"/>
    <n v="52.634399999999999"/>
  </r>
  <r>
    <n v="2586"/>
    <x v="1270"/>
    <x v="502"/>
    <d v="2015-11-10T00:00:00"/>
    <s v="Standard Class"/>
    <s v="CS-12250"/>
    <s v="Chris Selesnick"/>
    <x v="1"/>
    <s v="United States"/>
    <s v="Haltom City"/>
    <x v="5"/>
    <n v="76117"/>
    <s v="Central"/>
    <s v="OFF-EN-10001137"/>
    <x v="1"/>
    <s v="Envelopes"/>
    <s v="#10 Gummed Flap White Envelopes, 100/Box"/>
    <n v="6.6080000000000005"/>
    <n v="2"/>
    <n v="0.2"/>
    <n v="2.1475999999999997"/>
  </r>
  <r>
    <n v="2587"/>
    <x v="1271"/>
    <x v="160"/>
    <d v="2017-07-06T00:00:00"/>
    <s v="Standard Class"/>
    <s v="RA-19285"/>
    <s v="Ralph Arnett"/>
    <x v="0"/>
    <s v="United States"/>
    <s v="New York City"/>
    <x v="15"/>
    <n v="10024"/>
    <s v="East"/>
    <s v="OFF-ST-10001476"/>
    <x v="1"/>
    <s v="Storage"/>
    <s v="Steel Personal Filing/Posting Tote"/>
    <n v="248.57"/>
    <n v="7"/>
    <n v="0"/>
    <n v="67.113900000000015"/>
  </r>
  <r>
    <n v="2588"/>
    <x v="1271"/>
    <x v="160"/>
    <d v="2017-07-06T00:00:00"/>
    <s v="Standard Class"/>
    <s v="RA-19285"/>
    <s v="Ralph Arnett"/>
    <x v="0"/>
    <s v="United States"/>
    <s v="New York City"/>
    <x v="15"/>
    <n v="10024"/>
    <s v="East"/>
    <s v="FUR-FU-10002045"/>
    <x v="0"/>
    <s v="Furnishings"/>
    <s v="Executive Impressions 14&quot;"/>
    <n v="22.23"/>
    <n v="1"/>
    <n v="0"/>
    <n v="9.7812000000000019"/>
  </r>
  <r>
    <n v="2589"/>
    <x v="1272"/>
    <x v="465"/>
    <d v="2016-05-09T00:00:00"/>
    <s v="Standard Class"/>
    <s v="BF-11005"/>
    <s v="Barry Franz"/>
    <x v="2"/>
    <s v="United States"/>
    <s v="Los Angeles"/>
    <x v="1"/>
    <n v="90004"/>
    <s v="West"/>
    <s v="OFF-ST-10001505"/>
    <x v="1"/>
    <s v="Storage"/>
    <s v="Perma STOR-ALL Hanging File Box, 13 1/8&quot;W x 12 1/4&quot;D x 10 1/2&quot;H"/>
    <n v="5.98"/>
    <n v="1"/>
    <n v="0"/>
    <n v="1.0165999999999995"/>
  </r>
  <r>
    <n v="2590"/>
    <x v="1272"/>
    <x v="465"/>
    <d v="2016-05-09T00:00:00"/>
    <s v="Standard Class"/>
    <s v="BF-11005"/>
    <s v="Barry Franz"/>
    <x v="2"/>
    <s v="United States"/>
    <s v="Los Angeles"/>
    <x v="1"/>
    <n v="90004"/>
    <s v="West"/>
    <s v="TEC-PH-10001433"/>
    <x v="2"/>
    <s v="Phones"/>
    <s v="Cisco Small Business SPA 502G VoIP phone"/>
    <n v="246.16800000000001"/>
    <n v="3"/>
    <n v="0.2"/>
    <n v="21.539699999999996"/>
  </r>
  <r>
    <n v="2591"/>
    <x v="1273"/>
    <x v="162"/>
    <d v="2016-09-14T00:00:00"/>
    <s v="Standard Class"/>
    <s v="SE-20110"/>
    <s v="Sanjit Engle"/>
    <x v="0"/>
    <s v="United States"/>
    <s v="Wheeling"/>
    <x v="10"/>
    <n v="60090"/>
    <s v="Central"/>
    <s v="FUR-FU-10004671"/>
    <x v="0"/>
    <s v="Furnishings"/>
    <s v="Executive Impressions 12&quot; Wall Clock"/>
    <n v="14.136000000000003"/>
    <n v="2"/>
    <n v="0.6"/>
    <n v="-7.774799999999999"/>
  </r>
  <r>
    <n v="2592"/>
    <x v="1273"/>
    <x v="162"/>
    <d v="2016-09-14T00:00:00"/>
    <s v="Standard Class"/>
    <s v="SE-20110"/>
    <s v="Sanjit Engle"/>
    <x v="0"/>
    <s v="United States"/>
    <s v="Wheeling"/>
    <x v="10"/>
    <n v="60090"/>
    <s v="Central"/>
    <s v="FUR-TA-10003569"/>
    <x v="0"/>
    <s v="Tables"/>
    <s v="Bretford CR8500 Series Meeting Room Furniture"/>
    <n v="601.47"/>
    <n v="3"/>
    <n v="0.5"/>
    <n v="-300.73500000000001"/>
  </r>
  <r>
    <n v="2593"/>
    <x v="1274"/>
    <x v="221"/>
    <d v="2017-11-26T00:00:00"/>
    <s v="Second Class"/>
    <s v="RS-19765"/>
    <s v="Roland Schwarz"/>
    <x v="1"/>
    <s v="United States"/>
    <s v="Summerville"/>
    <x v="20"/>
    <n v="29483"/>
    <s v="South"/>
    <s v="TEC-PH-10002807"/>
    <x v="2"/>
    <s v="Phones"/>
    <s v="Motorla HX550 Universal Bluetooth Headset"/>
    <n v="79.099999999999994"/>
    <n v="2"/>
    <n v="0"/>
    <n v="39.549999999999997"/>
  </r>
  <r>
    <n v="2594"/>
    <x v="1274"/>
    <x v="221"/>
    <d v="2017-11-26T00:00:00"/>
    <s v="Second Class"/>
    <s v="RS-19765"/>
    <s v="Roland Schwarz"/>
    <x v="1"/>
    <s v="United States"/>
    <s v="Summerville"/>
    <x v="20"/>
    <n v="29483"/>
    <s v="South"/>
    <s v="OFF-BI-10001597"/>
    <x v="1"/>
    <s v="Binders"/>
    <s v="Wilson Jones Ledger-Size, Piano-Hinge Binder, 2&quot;, Blue"/>
    <n v="327.84"/>
    <n v="8"/>
    <n v="0"/>
    <n v="157.36319999999998"/>
  </r>
  <r>
    <n v="2595"/>
    <x v="1275"/>
    <x v="726"/>
    <d v="2017-05-17T00:00:00"/>
    <s v="Standard Class"/>
    <s v="BM-11650"/>
    <s v="Brian Moss"/>
    <x v="1"/>
    <s v="United States"/>
    <s v="Columbus"/>
    <x v="14"/>
    <n v="47201"/>
    <s v="Central"/>
    <s v="OFF-EN-10003296"/>
    <x v="1"/>
    <s v="Envelopes"/>
    <s v="Tyvek Side-Opening Peel &amp; Seel Expanding Envelopes"/>
    <n v="180.96"/>
    <n v="2"/>
    <n v="0"/>
    <n v="81.432000000000002"/>
  </r>
  <r>
    <n v="2596"/>
    <x v="1275"/>
    <x v="726"/>
    <d v="2017-05-17T00:00:00"/>
    <s v="Standard Class"/>
    <s v="BM-11650"/>
    <s v="Brian Moss"/>
    <x v="1"/>
    <s v="United States"/>
    <s v="Columbus"/>
    <x v="14"/>
    <n v="47201"/>
    <s v="Central"/>
    <s v="OFF-BI-10004632"/>
    <x v="1"/>
    <s v="Binders"/>
    <s v="Ibico Hi-Tech Manual Binding System"/>
    <n v="914.97"/>
    <n v="3"/>
    <n v="0"/>
    <n v="411.73649999999998"/>
  </r>
  <r>
    <n v="2597"/>
    <x v="1275"/>
    <x v="726"/>
    <d v="2017-05-17T00:00:00"/>
    <s v="Standard Class"/>
    <s v="BM-11650"/>
    <s v="Brian Moss"/>
    <x v="1"/>
    <s v="United States"/>
    <s v="Columbus"/>
    <x v="14"/>
    <n v="47201"/>
    <s v="Central"/>
    <s v="TEC-PH-10002310"/>
    <x v="2"/>
    <s v="Phones"/>
    <s v="Plantronics Calisto P620-M USB Wireless Speakerphone System"/>
    <n v="587.97"/>
    <n v="3"/>
    <n v="0"/>
    <n v="158.75190000000003"/>
  </r>
  <r>
    <n v="2598"/>
    <x v="1275"/>
    <x v="726"/>
    <d v="2017-05-17T00:00:00"/>
    <s v="Standard Class"/>
    <s v="BM-11650"/>
    <s v="Brian Moss"/>
    <x v="1"/>
    <s v="United States"/>
    <s v="Columbus"/>
    <x v="14"/>
    <n v="47201"/>
    <s v="Central"/>
    <s v="OFF-ST-10000078"/>
    <x v="1"/>
    <s v="Storage"/>
    <s v="Tennsco 6- and 18-Compartment Lockers"/>
    <n v="530.34"/>
    <n v="2"/>
    <n v="0"/>
    <n v="95.461199999999963"/>
  </r>
  <r>
    <n v="2599"/>
    <x v="1275"/>
    <x v="726"/>
    <d v="2017-05-17T00:00:00"/>
    <s v="Standard Class"/>
    <s v="BM-11650"/>
    <s v="Brian Moss"/>
    <x v="1"/>
    <s v="United States"/>
    <s v="Columbus"/>
    <x v="14"/>
    <n v="47201"/>
    <s v="Central"/>
    <s v="OFF-PA-10001752"/>
    <x v="1"/>
    <s v="Paper"/>
    <s v="Hammermill CopyPlus Copy Paper (20Lb. and 84 Bright)"/>
    <n v="14.940000000000001"/>
    <n v="3"/>
    <n v="0"/>
    <n v="7.3206000000000007"/>
  </r>
  <r>
    <n v="2600"/>
    <x v="1276"/>
    <x v="756"/>
    <d v="2017-04-29T00:00:00"/>
    <s v="Standard Class"/>
    <s v="SK-19990"/>
    <s v="Sally Knutson"/>
    <x v="0"/>
    <s v="United States"/>
    <s v="New York City"/>
    <x v="15"/>
    <n v="10024"/>
    <s v="East"/>
    <s v="OFF-AP-10000026"/>
    <x v="1"/>
    <s v="Appliances"/>
    <s v="Tripp Lite Isotel 6 Outlet Surge Protector with Fax/Modem Protection"/>
    <n v="121.94"/>
    <n v="2"/>
    <n v="0"/>
    <n v="35.362599999999986"/>
  </r>
  <r>
    <n v="2601"/>
    <x v="1276"/>
    <x v="756"/>
    <d v="2017-04-29T00:00:00"/>
    <s v="Standard Class"/>
    <s v="SK-19990"/>
    <s v="Sally Knutson"/>
    <x v="0"/>
    <s v="United States"/>
    <s v="New York City"/>
    <x v="15"/>
    <n v="10024"/>
    <s v="East"/>
    <s v="OFF-SU-10002573"/>
    <x v="1"/>
    <s v="Supplies"/>
    <s v="Acme 10&quot; Easy Grip Assistive Scissors"/>
    <n v="122.71000000000001"/>
    <n v="7"/>
    <n v="0"/>
    <n v="36.812999999999988"/>
  </r>
  <r>
    <n v="2602"/>
    <x v="1277"/>
    <x v="30"/>
    <d v="2016-06-04T00:00:00"/>
    <s v="Same Day"/>
    <s v="EN-13780"/>
    <s v="Edward Nazzal"/>
    <x v="0"/>
    <s v="United States"/>
    <s v="New York City"/>
    <x v="15"/>
    <n v="10035"/>
    <s v="East"/>
    <s v="OFF-PA-10000349"/>
    <x v="1"/>
    <s v="Paper"/>
    <s v="Easy-staple paper"/>
    <n v="14.940000000000001"/>
    <n v="3"/>
    <n v="0"/>
    <n v="7.0218000000000007"/>
  </r>
  <r>
    <n v="2603"/>
    <x v="1277"/>
    <x v="30"/>
    <d v="2016-06-04T00:00:00"/>
    <s v="Same Day"/>
    <s v="EN-13780"/>
    <s v="Edward Nazzal"/>
    <x v="0"/>
    <s v="United States"/>
    <s v="New York City"/>
    <x v="15"/>
    <n v="10035"/>
    <s v="East"/>
    <s v="TEC-MA-10003356"/>
    <x v="2"/>
    <s v="Machines"/>
    <s v="Panasonic KX MC6040 Color Laser Multifunction Printer"/>
    <n v="1349.85"/>
    <n v="3"/>
    <n v="0"/>
    <n v="364.45949999999993"/>
  </r>
  <r>
    <n v="2604"/>
    <x v="1277"/>
    <x v="30"/>
    <d v="2016-06-04T00:00:00"/>
    <s v="Same Day"/>
    <s v="EN-13780"/>
    <s v="Edward Nazzal"/>
    <x v="0"/>
    <s v="United States"/>
    <s v="New York City"/>
    <x v="15"/>
    <n v="10035"/>
    <s v="East"/>
    <s v="FUR-BO-10000362"/>
    <x v="0"/>
    <s v="Bookcases"/>
    <s v="Sauder Inglewood Library Bookcases"/>
    <n v="136.78399999999999"/>
    <n v="1"/>
    <n v="0.2"/>
    <n v="5.129400000000004"/>
  </r>
  <r>
    <n v="2605"/>
    <x v="1277"/>
    <x v="30"/>
    <d v="2016-06-04T00:00:00"/>
    <s v="Same Day"/>
    <s v="EN-13780"/>
    <s v="Edward Nazzal"/>
    <x v="0"/>
    <s v="United States"/>
    <s v="New York City"/>
    <x v="15"/>
    <n v="10035"/>
    <s v="East"/>
    <s v="FUR-FU-10003878"/>
    <x v="0"/>
    <s v="Furnishings"/>
    <s v="Linden 10&quot; Round Wall Clock, Black"/>
    <n v="61.12"/>
    <n v="4"/>
    <n v="0"/>
    <n v="20.780799999999999"/>
  </r>
  <r>
    <n v="2606"/>
    <x v="1278"/>
    <x v="757"/>
    <d v="2014-12-21T00:00:00"/>
    <s v="Standard Class"/>
    <s v="KN-16450"/>
    <s v="Kean Nguyen"/>
    <x v="1"/>
    <s v="United States"/>
    <s v="Jacksonville"/>
    <x v="2"/>
    <n v="32216"/>
    <s v="South"/>
    <s v="OFF-BI-10000591"/>
    <x v="1"/>
    <s v="Binders"/>
    <s v="Avery Binder Labels"/>
    <n v="1.1670000000000003"/>
    <n v="1"/>
    <n v="0.7"/>
    <n v="-0.85579999999999989"/>
  </r>
  <r>
    <n v="2607"/>
    <x v="1279"/>
    <x v="758"/>
    <d v="2016-03-10T00:00:00"/>
    <s v="Standard Class"/>
    <s v="MG-17890"/>
    <s v="Michael Granlund"/>
    <x v="2"/>
    <s v="United States"/>
    <s v="San Diego"/>
    <x v="1"/>
    <n v="92024"/>
    <s v="West"/>
    <s v="OFF-AR-10003727"/>
    <x v="1"/>
    <s v="Art"/>
    <s v="Berol Giant Pencil Sharpener"/>
    <n v="16.989999999999998"/>
    <n v="1"/>
    <n v="0"/>
    <n v="4.9270999999999976"/>
  </r>
  <r>
    <n v="2608"/>
    <x v="1280"/>
    <x v="641"/>
    <d v="2014-11-30T00:00:00"/>
    <s v="Standard Class"/>
    <s v="MC-17590"/>
    <s v="Matt Collister"/>
    <x v="1"/>
    <s v="United States"/>
    <s v="Arlington"/>
    <x v="5"/>
    <n v="76017"/>
    <s v="Central"/>
    <s v="TEC-AC-10001635"/>
    <x v="2"/>
    <s v="Accessories"/>
    <s v="KeyTronic KT400U2 - Keyboard - Black"/>
    <n v="24.672000000000001"/>
    <n v="3"/>
    <n v="0.2"/>
    <n v="0"/>
  </r>
  <r>
    <n v="2609"/>
    <x v="1280"/>
    <x v="641"/>
    <d v="2014-11-30T00:00:00"/>
    <s v="Standard Class"/>
    <s v="MC-17590"/>
    <s v="Matt Collister"/>
    <x v="1"/>
    <s v="United States"/>
    <s v="Arlington"/>
    <x v="5"/>
    <n v="76017"/>
    <s v="Central"/>
    <s v="OFF-LA-10001317"/>
    <x v="1"/>
    <s v="Labels"/>
    <s v="Avery 520"/>
    <n v="2.52"/>
    <n v="1"/>
    <n v="0.2"/>
    <n v="0.88200000000000001"/>
  </r>
  <r>
    <n v="2610"/>
    <x v="1280"/>
    <x v="641"/>
    <d v="2014-11-30T00:00:00"/>
    <s v="Standard Class"/>
    <s v="MC-17590"/>
    <s v="Matt Collister"/>
    <x v="1"/>
    <s v="United States"/>
    <s v="Arlington"/>
    <x v="5"/>
    <n v="76017"/>
    <s v="Central"/>
    <s v="FUR-TA-10000577"/>
    <x v="0"/>
    <s v="Tables"/>
    <s v="Bretford CR4500 Series Slim Rectangular Table"/>
    <n v="1218.7349999999997"/>
    <n v="5"/>
    <n v="0.3"/>
    <n v="-121.87349999999992"/>
  </r>
  <r>
    <n v="2611"/>
    <x v="1280"/>
    <x v="641"/>
    <d v="2014-11-30T00:00:00"/>
    <s v="Standard Class"/>
    <s v="MC-17590"/>
    <s v="Matt Collister"/>
    <x v="1"/>
    <s v="United States"/>
    <s v="Arlington"/>
    <x v="5"/>
    <n v="76017"/>
    <s v="Central"/>
    <s v="OFF-LA-10000248"/>
    <x v="1"/>
    <s v="Labels"/>
    <s v="Avery 52"/>
    <n v="5.9039999999999999"/>
    <n v="2"/>
    <n v="0.2"/>
    <n v="1.9925999999999999"/>
  </r>
  <r>
    <n v="2612"/>
    <x v="1280"/>
    <x v="641"/>
    <d v="2014-11-30T00:00:00"/>
    <s v="Standard Class"/>
    <s v="MC-17590"/>
    <s v="Matt Collister"/>
    <x v="1"/>
    <s v="United States"/>
    <s v="Arlington"/>
    <x v="5"/>
    <n v="76017"/>
    <s v="Central"/>
    <s v="OFF-PA-10000955"/>
    <x v="1"/>
    <s v="Paper"/>
    <s v="Southworth 25% Cotton Granite Paper &amp; Envelopes"/>
    <n v="15.696000000000002"/>
    <n v="3"/>
    <n v="0.2"/>
    <n v="5.1011999999999995"/>
  </r>
  <r>
    <n v="2613"/>
    <x v="1280"/>
    <x v="641"/>
    <d v="2014-11-30T00:00:00"/>
    <s v="Standard Class"/>
    <s v="MC-17590"/>
    <s v="Matt Collister"/>
    <x v="1"/>
    <s v="United States"/>
    <s v="Arlington"/>
    <x v="5"/>
    <n v="76017"/>
    <s v="Central"/>
    <s v="FUR-FU-10000221"/>
    <x v="0"/>
    <s v="Furnishings"/>
    <s v="Master Caster Door Stop, Brown"/>
    <n v="6.0960000000000001"/>
    <n v="3"/>
    <n v="0.6"/>
    <n v="-3.9624000000000006"/>
  </r>
  <r>
    <n v="2614"/>
    <x v="1281"/>
    <x v="236"/>
    <d v="2016-05-05T00:00:00"/>
    <s v="Standard Class"/>
    <s v="BO-11350"/>
    <s v="Bill Overfelt"/>
    <x v="1"/>
    <s v="United States"/>
    <s v="Los Angeles"/>
    <x v="1"/>
    <n v="90045"/>
    <s v="West"/>
    <s v="FUR-CH-10002304"/>
    <x v="0"/>
    <s v="Chairs"/>
    <s v="Global Stack Chair without Arms, Black"/>
    <n v="41.568000000000005"/>
    <n v="2"/>
    <n v="0.2"/>
    <n v="2.5980000000000008"/>
  </r>
  <r>
    <n v="2615"/>
    <x v="1282"/>
    <x v="759"/>
    <d v="2014-05-03T00:00:00"/>
    <s v="Standard Class"/>
    <s v="AG-10300"/>
    <s v="Aleksandra Gannaway"/>
    <x v="1"/>
    <s v="United States"/>
    <s v="Los Angeles"/>
    <x v="1"/>
    <n v="90049"/>
    <s v="West"/>
    <s v="FUR-CH-10004886"/>
    <x v="0"/>
    <s v="Chairs"/>
    <s v="Bevis Steel Folding Chairs"/>
    <n v="230.28000000000003"/>
    <n v="3"/>
    <n v="0.2"/>
    <n v="23.027999999999992"/>
  </r>
  <r>
    <n v="2616"/>
    <x v="1282"/>
    <x v="759"/>
    <d v="2014-05-03T00:00:00"/>
    <s v="Standard Class"/>
    <s v="AG-10300"/>
    <s v="Aleksandra Gannaway"/>
    <x v="1"/>
    <s v="United States"/>
    <s v="Los Angeles"/>
    <x v="1"/>
    <n v="90049"/>
    <s v="West"/>
    <s v="OFF-BI-10001525"/>
    <x v="1"/>
    <s v="Binders"/>
    <s v="Acco Pressboard Covers with Storage Hooks, 14 7/8&quot; x 11&quot;, Executive Red"/>
    <n v="18.288"/>
    <n v="6"/>
    <n v="0.2"/>
    <n v="5.714999999999999"/>
  </r>
  <r>
    <n v="2617"/>
    <x v="1283"/>
    <x v="719"/>
    <d v="2017-04-05T00:00:00"/>
    <s v="Standard Class"/>
    <s v="MS-17365"/>
    <s v="Maribeth Schnelling"/>
    <x v="0"/>
    <s v="United States"/>
    <s v="San Francisco"/>
    <x v="1"/>
    <n v="94110"/>
    <s v="West"/>
    <s v="OFF-LA-10003663"/>
    <x v="1"/>
    <s v="Labels"/>
    <s v="Avery 498"/>
    <n v="5.78"/>
    <n v="2"/>
    <n v="0"/>
    <n v="2.7166000000000001"/>
  </r>
  <r>
    <n v="2618"/>
    <x v="1283"/>
    <x v="719"/>
    <d v="2017-04-05T00:00:00"/>
    <s v="Standard Class"/>
    <s v="MS-17365"/>
    <s v="Maribeth Schnelling"/>
    <x v="0"/>
    <s v="United States"/>
    <s v="San Francisco"/>
    <x v="1"/>
    <n v="94110"/>
    <s v="West"/>
    <s v="OFF-BI-10001294"/>
    <x v="1"/>
    <s v="Binders"/>
    <s v="Fellowes Binding Cases"/>
    <n v="121.67999999999999"/>
    <n v="13"/>
    <n v="0.2"/>
    <n v="38.024999999999977"/>
  </r>
  <r>
    <n v="2619"/>
    <x v="1284"/>
    <x v="66"/>
    <d v="2017-12-26T00:00:00"/>
    <s v="Standard Class"/>
    <s v="JM-15655"/>
    <s v="Jim Mitchum"/>
    <x v="1"/>
    <s v="United States"/>
    <s v="Carlsbad"/>
    <x v="27"/>
    <n v="88220"/>
    <s v="West"/>
    <s v="OFF-AR-10000369"/>
    <x v="1"/>
    <s v="Art"/>
    <s v="Design Ebony Sketching Pencil"/>
    <n v="4.17"/>
    <n v="3"/>
    <n v="0"/>
    <n v="1.0841999999999998"/>
  </r>
  <r>
    <n v="2620"/>
    <x v="1284"/>
    <x v="66"/>
    <d v="2017-12-26T00:00:00"/>
    <s v="Standard Class"/>
    <s v="JM-15655"/>
    <s v="Jim Mitchum"/>
    <x v="1"/>
    <s v="United States"/>
    <s v="Carlsbad"/>
    <x v="27"/>
    <n v="88220"/>
    <s v="West"/>
    <s v="TEC-PH-10001300"/>
    <x v="2"/>
    <s v="Phones"/>
    <s v="iKross Bluetooth Portable Keyboard + Cell Phone Stand Holder + Brush for Apple iPhone 5S 5C 5, 4S 4"/>
    <n v="67.040000000000006"/>
    <n v="4"/>
    <n v="0.2"/>
    <n v="6.7039999999999971"/>
  </r>
  <r>
    <n v="2621"/>
    <x v="1284"/>
    <x v="66"/>
    <d v="2017-12-26T00:00:00"/>
    <s v="Standard Class"/>
    <s v="JM-15655"/>
    <s v="Jim Mitchum"/>
    <x v="1"/>
    <s v="United States"/>
    <s v="Carlsbad"/>
    <x v="27"/>
    <n v="88220"/>
    <s v="West"/>
    <s v="OFF-ST-10000876"/>
    <x v="1"/>
    <s v="Storage"/>
    <s v="Eldon Simplefile Box Office"/>
    <n v="37.32"/>
    <n v="3"/>
    <n v="0"/>
    <n v="10.4496"/>
  </r>
  <r>
    <n v="2622"/>
    <x v="1284"/>
    <x v="66"/>
    <d v="2017-12-26T00:00:00"/>
    <s v="Standard Class"/>
    <s v="JM-15655"/>
    <s v="Jim Mitchum"/>
    <x v="1"/>
    <s v="United States"/>
    <s v="Carlsbad"/>
    <x v="27"/>
    <n v="88220"/>
    <s v="West"/>
    <s v="OFF-LA-10001404"/>
    <x v="1"/>
    <s v="Labels"/>
    <s v="Avery 517"/>
    <n v="18.45"/>
    <n v="5"/>
    <n v="0"/>
    <n v="8.6715"/>
  </r>
  <r>
    <n v="2623"/>
    <x v="1285"/>
    <x v="640"/>
    <d v="2014-12-06T00:00:00"/>
    <s v="Second Class"/>
    <s v="MC-17635"/>
    <s v="Matthew Clasen"/>
    <x v="1"/>
    <s v="United States"/>
    <s v="Saint Louis"/>
    <x v="25"/>
    <n v="63116"/>
    <s v="Central"/>
    <s v="OFF-PA-10001972"/>
    <x v="1"/>
    <s v="Paper"/>
    <s v="Xerox 214"/>
    <n v="25.92"/>
    <n v="4"/>
    <n v="0"/>
    <n v="12.441600000000001"/>
  </r>
  <r>
    <n v="2624"/>
    <x v="1286"/>
    <x v="760"/>
    <d v="2017-10-24T00:00:00"/>
    <s v="First Class"/>
    <s v="TA-21385"/>
    <s v="Tom Ashbrook"/>
    <x v="2"/>
    <s v="United States"/>
    <s v="New York City"/>
    <x v="15"/>
    <n v="10024"/>
    <s v="East"/>
    <s v="TEC-CO-10004722"/>
    <x v="2"/>
    <s v="Copiers"/>
    <s v="Canon imageCLASS 2200 Advanced Copier"/>
    <n v="11199.968000000001"/>
    <n v="4"/>
    <n v="0.2"/>
    <n v="3919.9887999999992"/>
  </r>
  <r>
    <n v="2625"/>
    <x v="1286"/>
    <x v="760"/>
    <d v="2017-10-24T00:00:00"/>
    <s v="First Class"/>
    <s v="TA-21385"/>
    <s v="Tom Ashbrook"/>
    <x v="2"/>
    <s v="United States"/>
    <s v="New York City"/>
    <x v="15"/>
    <n v="10024"/>
    <s v="East"/>
    <s v="TEC-PH-10001494"/>
    <x v="2"/>
    <s v="Phones"/>
    <s v="Polycom CX600 IP Phone VoIP phone"/>
    <n v="2399.6"/>
    <n v="8"/>
    <n v="0"/>
    <n v="647.89200000000005"/>
  </r>
  <r>
    <n v="2626"/>
    <x v="1286"/>
    <x v="760"/>
    <d v="2017-10-24T00:00:00"/>
    <s v="First Class"/>
    <s v="TA-21385"/>
    <s v="Tom Ashbrook"/>
    <x v="2"/>
    <s v="United States"/>
    <s v="New York City"/>
    <x v="15"/>
    <n v="10024"/>
    <s v="East"/>
    <s v="OFF-EN-10002500"/>
    <x v="1"/>
    <s v="Envelopes"/>
    <s v="Globe Weis Peel &amp; Seel First Class Envelopes"/>
    <n v="63.9"/>
    <n v="5"/>
    <n v="0"/>
    <n v="28.754999999999995"/>
  </r>
  <r>
    <n v="2627"/>
    <x v="1286"/>
    <x v="760"/>
    <d v="2017-10-24T00:00:00"/>
    <s v="First Class"/>
    <s v="TA-21385"/>
    <s v="Tom Ashbrook"/>
    <x v="2"/>
    <s v="United States"/>
    <s v="New York City"/>
    <x v="15"/>
    <n v="10024"/>
    <s v="East"/>
    <s v="TEC-PH-10003800"/>
    <x v="2"/>
    <s v="Phones"/>
    <s v="i.Sound Portable Power - 8000 mAh"/>
    <n v="52.99"/>
    <n v="1"/>
    <n v="0"/>
    <n v="0.52989999999999782"/>
  </r>
  <r>
    <n v="2628"/>
    <x v="1287"/>
    <x v="38"/>
    <d v="2017-11-15T00:00:00"/>
    <s v="First Class"/>
    <s v="SB-20290"/>
    <s v="Sean Braxton"/>
    <x v="1"/>
    <s v="United States"/>
    <s v="Springfield"/>
    <x v="24"/>
    <n v="45503"/>
    <s v="East"/>
    <s v="TEC-AC-10002399"/>
    <x v="2"/>
    <s v="Accessories"/>
    <s v="SanDisk Cruzer 32 GB USB Flash Drive"/>
    <n v="60.864000000000004"/>
    <n v="4"/>
    <n v="0.2"/>
    <n v="9.1295999999999964"/>
  </r>
  <r>
    <n v="2629"/>
    <x v="1287"/>
    <x v="38"/>
    <d v="2017-11-15T00:00:00"/>
    <s v="First Class"/>
    <s v="SB-20290"/>
    <s v="Sean Braxton"/>
    <x v="1"/>
    <s v="United States"/>
    <s v="Springfield"/>
    <x v="24"/>
    <n v="45503"/>
    <s v="East"/>
    <s v="TEC-MA-10002210"/>
    <x v="2"/>
    <s v="Machines"/>
    <s v="Epson TM-T88V Direct Thermal Printer - Monochrome - Desktop"/>
    <n v="652.99500000000012"/>
    <n v="7"/>
    <n v="0.7"/>
    <n v="-935.95949999999993"/>
  </r>
  <r>
    <n v="2630"/>
    <x v="1287"/>
    <x v="38"/>
    <d v="2017-11-15T00:00:00"/>
    <s v="First Class"/>
    <s v="SB-20290"/>
    <s v="Sean Braxton"/>
    <x v="1"/>
    <s v="United States"/>
    <s v="Springfield"/>
    <x v="24"/>
    <n v="45503"/>
    <s v="East"/>
    <s v="OFF-BI-10003196"/>
    <x v="1"/>
    <s v="Binders"/>
    <s v="Accohide Poly Flexible Ring Binders"/>
    <n v="11.220000000000002"/>
    <n v="10"/>
    <n v="0.7"/>
    <n v="-7.4799999999999969"/>
  </r>
  <r>
    <n v="2631"/>
    <x v="1288"/>
    <x v="229"/>
    <d v="2015-09-15T00:00:00"/>
    <s v="Standard Class"/>
    <s v="AB-10150"/>
    <s v="Aimee Bixby"/>
    <x v="0"/>
    <s v="United States"/>
    <s v="Tulsa"/>
    <x v="26"/>
    <n v="74133"/>
    <s v="Central"/>
    <s v="OFF-PA-10000477"/>
    <x v="1"/>
    <s v="Paper"/>
    <s v="Xerox 1952"/>
    <n v="14.940000000000001"/>
    <n v="3"/>
    <n v="0"/>
    <n v="7.0218000000000007"/>
  </r>
  <r>
    <n v="2632"/>
    <x v="1289"/>
    <x v="356"/>
    <d v="2017-05-20T00:00:00"/>
    <s v="Standard Class"/>
    <s v="JF-15295"/>
    <s v="Jason Fortune-"/>
    <x v="0"/>
    <s v="United States"/>
    <s v="Seattle"/>
    <x v="4"/>
    <n v="98103"/>
    <s v="West"/>
    <s v="FUR-FU-10000076"/>
    <x v="0"/>
    <s v="Furnishings"/>
    <s v="24-Hour Round Wall Clock"/>
    <n v="39.96"/>
    <n v="2"/>
    <n v="0"/>
    <n v="17.182800000000004"/>
  </r>
  <r>
    <n v="2633"/>
    <x v="1289"/>
    <x v="356"/>
    <d v="2017-05-20T00:00:00"/>
    <s v="Standard Class"/>
    <s v="JF-15295"/>
    <s v="Jason Fortune-"/>
    <x v="0"/>
    <s v="United States"/>
    <s v="Seattle"/>
    <x v="4"/>
    <n v="98103"/>
    <s v="West"/>
    <s v="FUR-CH-10002017"/>
    <x v="0"/>
    <s v="Chairs"/>
    <s v="SAFCO Optional Arm Kit for Workspace Cribbage Stacking Chair"/>
    <n v="42.624000000000002"/>
    <n v="2"/>
    <n v="0.2"/>
    <n v="4.2623999999999977"/>
  </r>
  <r>
    <n v="2634"/>
    <x v="1289"/>
    <x v="356"/>
    <d v="2017-05-20T00:00:00"/>
    <s v="Standard Class"/>
    <s v="JF-15295"/>
    <s v="Jason Fortune-"/>
    <x v="0"/>
    <s v="United States"/>
    <s v="Seattle"/>
    <x v="4"/>
    <n v="98103"/>
    <s v="West"/>
    <s v="FUR-CH-10004287"/>
    <x v="0"/>
    <s v="Chairs"/>
    <s v="SAFCO Arco Folding Chair"/>
    <n v="220.96"/>
    <n v="1"/>
    <n v="0.2"/>
    <n v="24.857999999999983"/>
  </r>
  <r>
    <n v="2635"/>
    <x v="1290"/>
    <x v="761"/>
    <d v="2015-07-10T00:00:00"/>
    <s v="Second Class"/>
    <s v="BF-10975"/>
    <s v="Barbara Fisher"/>
    <x v="1"/>
    <s v="United States"/>
    <s v="Fayetteville"/>
    <x v="3"/>
    <n v="28314"/>
    <s v="South"/>
    <s v="FUR-FU-10003829"/>
    <x v="0"/>
    <s v="Furnishings"/>
    <s v="Stackable Trays"/>
    <n v="4.9280000000000008"/>
    <n v="2"/>
    <n v="0.2"/>
    <n v="0.73919999999999941"/>
  </r>
  <r>
    <n v="2636"/>
    <x v="1290"/>
    <x v="761"/>
    <d v="2015-07-10T00:00:00"/>
    <s v="Second Class"/>
    <s v="BF-10975"/>
    <s v="Barbara Fisher"/>
    <x v="1"/>
    <s v="United States"/>
    <s v="Fayetteville"/>
    <x v="3"/>
    <n v="28314"/>
    <s v="South"/>
    <s v="OFF-BI-10004728"/>
    <x v="1"/>
    <s v="Binders"/>
    <s v="Wilson Jones Turn Tabs Binder Tool for Ring Binders"/>
    <n v="7.2300000000000022"/>
    <n v="5"/>
    <n v="0.7"/>
    <n v="-5.7840000000000007"/>
  </r>
  <r>
    <n v="2637"/>
    <x v="1291"/>
    <x v="762"/>
    <d v="2015-08-19T00:00:00"/>
    <s v="Standard Class"/>
    <s v="TT-21265"/>
    <s v="Tim Taslimi"/>
    <x v="1"/>
    <s v="United States"/>
    <s v="Los Angeles"/>
    <x v="1"/>
    <n v="90045"/>
    <s v="West"/>
    <s v="OFF-ST-10000046"/>
    <x v="1"/>
    <s v="Storage"/>
    <s v="Fellowes Super Stor/Drawer Files"/>
    <n v="323.10000000000002"/>
    <n v="2"/>
    <n v="0"/>
    <n v="61.38900000000001"/>
  </r>
  <r>
    <n v="2638"/>
    <x v="1292"/>
    <x v="492"/>
    <d v="2017-06-18T00:00:00"/>
    <s v="Standard Class"/>
    <s v="SB-20170"/>
    <s v="Sarah Bern"/>
    <x v="0"/>
    <s v="United States"/>
    <s v="New York City"/>
    <x v="15"/>
    <n v="10035"/>
    <s v="East"/>
    <s v="OFF-PA-10000697"/>
    <x v="1"/>
    <s v="Paper"/>
    <s v="TOPS Voice Message Log Book, Flash Format"/>
    <n v="19.04"/>
    <n v="4"/>
    <n v="0"/>
    <n v="9.3295999999999992"/>
  </r>
  <r>
    <n v="2639"/>
    <x v="1292"/>
    <x v="492"/>
    <d v="2017-06-18T00:00:00"/>
    <s v="Standard Class"/>
    <s v="SB-20170"/>
    <s v="Sarah Bern"/>
    <x v="0"/>
    <s v="United States"/>
    <s v="New York City"/>
    <x v="15"/>
    <n v="10035"/>
    <s v="East"/>
    <s v="OFF-BI-10000848"/>
    <x v="1"/>
    <s v="Binders"/>
    <s v="Angle-D Ring Binders"/>
    <n v="13.128"/>
    <n v="3"/>
    <n v="0.2"/>
    <n v="4.2665999999999986"/>
  </r>
  <r>
    <n v="2640"/>
    <x v="1292"/>
    <x v="492"/>
    <d v="2017-06-18T00:00:00"/>
    <s v="Standard Class"/>
    <s v="SB-20170"/>
    <s v="Sarah Bern"/>
    <x v="0"/>
    <s v="United States"/>
    <s v="New York City"/>
    <x v="15"/>
    <n v="10035"/>
    <s v="East"/>
    <s v="OFF-AR-10004691"/>
    <x v="1"/>
    <s v="Art"/>
    <s v="Boston 1730 StandUp Electric Pencil Sharpener"/>
    <n v="64.14"/>
    <n v="3"/>
    <n v="0"/>
    <n v="16.676400000000001"/>
  </r>
  <r>
    <n v="2641"/>
    <x v="1292"/>
    <x v="492"/>
    <d v="2017-06-18T00:00:00"/>
    <s v="Standard Class"/>
    <s v="SB-20170"/>
    <s v="Sarah Bern"/>
    <x v="0"/>
    <s v="United States"/>
    <s v="New York City"/>
    <x v="15"/>
    <n v="10035"/>
    <s v="East"/>
    <s v="FUR-CH-10000595"/>
    <x v="0"/>
    <s v="Chairs"/>
    <s v="Safco Contoured Stacking Chairs"/>
    <n v="858.24"/>
    <n v="4"/>
    <n v="0.1"/>
    <n v="143.03999999999996"/>
  </r>
  <r>
    <n v="2642"/>
    <x v="1293"/>
    <x v="763"/>
    <d v="2015-02-25T00:00:00"/>
    <s v="Standard Class"/>
    <s v="LM-17065"/>
    <s v="Liz MacKendrick"/>
    <x v="0"/>
    <s v="United States"/>
    <s v="Hot Springs"/>
    <x v="36"/>
    <n v="71901"/>
    <s v="South"/>
    <s v="TEC-AC-10000927"/>
    <x v="2"/>
    <s v="Accessories"/>
    <s v="Anker Ultrathin Bluetooth Wireless Keyboard Aluminum Cover with Stand "/>
    <n v="29.99"/>
    <n v="1"/>
    <n v="0"/>
    <n v="2.9989999999999988"/>
  </r>
  <r>
    <n v="2643"/>
    <x v="1294"/>
    <x v="723"/>
    <d v="2016-12-30T00:00:00"/>
    <s v="First Class"/>
    <s v="KA-16525"/>
    <s v="Kelly Andreada"/>
    <x v="0"/>
    <s v="United States"/>
    <s v="Aurora"/>
    <x v="10"/>
    <n v="60505"/>
    <s v="Central"/>
    <s v="OFF-PA-10001289"/>
    <x v="1"/>
    <s v="Paper"/>
    <s v="White Computer Printout Paper by Universal"/>
    <n v="186.048"/>
    <n v="6"/>
    <n v="0.2"/>
    <n v="67.442399999999992"/>
  </r>
  <r>
    <n v="2644"/>
    <x v="1295"/>
    <x v="764"/>
    <d v="2016-04-21T00:00:00"/>
    <s v="Second Class"/>
    <s v="BF-11170"/>
    <s v="Ben Ferrer"/>
    <x v="2"/>
    <s v="United States"/>
    <s v="Raleigh"/>
    <x v="3"/>
    <n v="27604"/>
    <s v="South"/>
    <s v="TEC-PH-10003092"/>
    <x v="2"/>
    <s v="Phones"/>
    <s v="Motorola L804"/>
    <n v="36.792000000000002"/>
    <n v="1"/>
    <n v="0.2"/>
    <n v="4.1390999999999991"/>
  </r>
  <r>
    <n v="2645"/>
    <x v="1295"/>
    <x v="764"/>
    <d v="2016-04-21T00:00:00"/>
    <s v="Second Class"/>
    <s v="BF-11170"/>
    <s v="Ben Ferrer"/>
    <x v="2"/>
    <s v="United States"/>
    <s v="Raleigh"/>
    <x v="3"/>
    <n v="27604"/>
    <s v="South"/>
    <s v="FUR-FU-10000206"/>
    <x v="0"/>
    <s v="Furnishings"/>
    <s v="GE General Purpose, Extra Long Life, Showcase &amp; Floodlight Incandescent Bulbs"/>
    <n v="18.624000000000002"/>
    <n v="8"/>
    <n v="0.2"/>
    <n v="6.2855999999999987"/>
  </r>
  <r>
    <n v="2646"/>
    <x v="1296"/>
    <x v="557"/>
    <d v="2014-09-12T00:00:00"/>
    <s v="Second Class"/>
    <s v="TB-21400"/>
    <s v="Tom Boeckenhauer"/>
    <x v="0"/>
    <s v="United States"/>
    <s v="Tulsa"/>
    <x v="26"/>
    <n v="74133"/>
    <s v="Central"/>
    <s v="FUR-FU-10004270"/>
    <x v="0"/>
    <s v="Furnishings"/>
    <s v="Executive Impressions 13&quot; Clairmont Wall Clock"/>
    <n v="57.69"/>
    <n v="3"/>
    <n v="0"/>
    <n v="23.652900000000002"/>
  </r>
  <r>
    <n v="2647"/>
    <x v="1296"/>
    <x v="557"/>
    <d v="2014-09-12T00:00:00"/>
    <s v="Second Class"/>
    <s v="TB-21400"/>
    <s v="Tom Boeckenhauer"/>
    <x v="0"/>
    <s v="United States"/>
    <s v="Tulsa"/>
    <x v="26"/>
    <n v="74133"/>
    <s v="Central"/>
    <s v="OFF-BI-10000948"/>
    <x v="1"/>
    <s v="Binders"/>
    <s v="GBC Laser Imprintable Binding System Covers, Desert Sand"/>
    <n v="42.81"/>
    <n v="3"/>
    <n v="0"/>
    <n v="20.120699999999999"/>
  </r>
  <r>
    <n v="2648"/>
    <x v="1296"/>
    <x v="557"/>
    <d v="2014-09-12T00:00:00"/>
    <s v="Second Class"/>
    <s v="TB-21400"/>
    <s v="Tom Boeckenhauer"/>
    <x v="0"/>
    <s v="United States"/>
    <s v="Tulsa"/>
    <x v="26"/>
    <n v="74133"/>
    <s v="Central"/>
    <s v="OFF-PA-10000223"/>
    <x v="1"/>
    <s v="Paper"/>
    <s v="Xerox 2000"/>
    <n v="12.96"/>
    <n v="2"/>
    <n v="0"/>
    <n v="6.2208000000000006"/>
  </r>
  <r>
    <n v="2649"/>
    <x v="1296"/>
    <x v="557"/>
    <d v="2014-09-12T00:00:00"/>
    <s v="Second Class"/>
    <s v="TB-21400"/>
    <s v="Tom Boeckenhauer"/>
    <x v="0"/>
    <s v="United States"/>
    <s v="Tulsa"/>
    <x v="26"/>
    <n v="74133"/>
    <s v="Central"/>
    <s v="FUR-FU-10004665"/>
    <x v="0"/>
    <s v="Furnishings"/>
    <s v="3M Polarizing Task Lamp with Clamp Arm, Light Gray"/>
    <n v="821.87999999999988"/>
    <n v="6"/>
    <n v="0"/>
    <n v="213.68880000000001"/>
  </r>
  <r>
    <n v="2650"/>
    <x v="1296"/>
    <x v="557"/>
    <d v="2014-09-12T00:00:00"/>
    <s v="Second Class"/>
    <s v="TB-21400"/>
    <s v="Tom Boeckenhauer"/>
    <x v="0"/>
    <s v="United States"/>
    <s v="Tulsa"/>
    <x v="26"/>
    <n v="74133"/>
    <s v="Central"/>
    <s v="TEC-PH-10000215"/>
    <x v="2"/>
    <s v="Phones"/>
    <s v="Plantronics Cordless Phone Headset with In-line Volume - M214C"/>
    <n v="104.85000000000001"/>
    <n v="3"/>
    <n v="0"/>
    <n v="28.309500000000007"/>
  </r>
  <r>
    <n v="2651"/>
    <x v="1297"/>
    <x v="182"/>
    <d v="2016-10-01T00:00:00"/>
    <s v="Standard Class"/>
    <s v="SH-19975"/>
    <s v="Sally Hughsby"/>
    <x v="1"/>
    <s v="United States"/>
    <s v="Hesperia"/>
    <x v="1"/>
    <n v="92345"/>
    <s v="West"/>
    <s v="FUR-BO-10004467"/>
    <x v="0"/>
    <s v="Bookcases"/>
    <s v="Bestar Classic Bookcase"/>
    <n v="424.95749999999992"/>
    <n v="5"/>
    <n v="0.15"/>
    <n v="19.997999999999976"/>
  </r>
  <r>
    <n v="2652"/>
    <x v="1298"/>
    <x v="697"/>
    <d v="2017-09-21T00:00:00"/>
    <s v="Second Class"/>
    <s v="AS-10225"/>
    <s v="Alan Schoenberger"/>
    <x v="1"/>
    <s v="United States"/>
    <s v="Provo"/>
    <x v="7"/>
    <n v="84604"/>
    <s v="West"/>
    <s v="OFF-BI-10000829"/>
    <x v="1"/>
    <s v="Binders"/>
    <s v="Avery Non-Stick Binders"/>
    <n v="10.776000000000002"/>
    <n v="3"/>
    <n v="0.2"/>
    <n v="3.5021999999999989"/>
  </r>
  <r>
    <n v="2653"/>
    <x v="1298"/>
    <x v="697"/>
    <d v="2017-09-21T00:00:00"/>
    <s v="Second Class"/>
    <s v="AS-10225"/>
    <s v="Alan Schoenberger"/>
    <x v="1"/>
    <s v="United States"/>
    <s v="Provo"/>
    <x v="7"/>
    <n v="84604"/>
    <s v="West"/>
    <s v="OFF-BI-10003712"/>
    <x v="1"/>
    <s v="Binders"/>
    <s v="Acco Pressboard Covers with Storage Hooks, 14 7/8&quot; x 11&quot;, Light Blue"/>
    <n v="11.784000000000001"/>
    <n v="3"/>
    <n v="0.2"/>
    <n v="4.2716999999999992"/>
  </r>
  <r>
    <n v="2654"/>
    <x v="1298"/>
    <x v="697"/>
    <d v="2017-09-21T00:00:00"/>
    <s v="Second Class"/>
    <s v="AS-10225"/>
    <s v="Alan Schoenberger"/>
    <x v="1"/>
    <s v="United States"/>
    <s v="Provo"/>
    <x v="7"/>
    <n v="84604"/>
    <s v="West"/>
    <s v="OFF-PA-10000062"/>
    <x v="1"/>
    <s v="Paper"/>
    <s v="Green Bar Computer Printout Paper"/>
    <n v="164.88"/>
    <n v="3"/>
    <n v="0"/>
    <n v="80.791200000000003"/>
  </r>
  <r>
    <n v="2655"/>
    <x v="1298"/>
    <x v="697"/>
    <d v="2017-09-21T00:00:00"/>
    <s v="Second Class"/>
    <s v="AS-10225"/>
    <s v="Alan Schoenberger"/>
    <x v="1"/>
    <s v="United States"/>
    <s v="Provo"/>
    <x v="7"/>
    <n v="84604"/>
    <s v="West"/>
    <s v="FUR-BO-10003404"/>
    <x v="0"/>
    <s v="Bookcases"/>
    <s v="Global Adaptabilites Bookcase, Cherry/Storm Gray Finish"/>
    <n v="1292.94"/>
    <n v="3"/>
    <n v="0"/>
    <n v="77.576399999999921"/>
  </r>
  <r>
    <n v="2656"/>
    <x v="1298"/>
    <x v="697"/>
    <d v="2017-09-21T00:00:00"/>
    <s v="Second Class"/>
    <s v="AS-10225"/>
    <s v="Alan Schoenberger"/>
    <x v="1"/>
    <s v="United States"/>
    <s v="Provo"/>
    <x v="7"/>
    <n v="84604"/>
    <s v="West"/>
    <s v="OFF-BI-10004233"/>
    <x v="1"/>
    <s v="Binders"/>
    <s v="GBC Pre-Punched Binding Paper, Plastic, White, 8-1/2&quot; x 11&quot;"/>
    <n v="25.584000000000003"/>
    <n v="2"/>
    <n v="0.2"/>
    <n v="8.9543999999999997"/>
  </r>
  <r>
    <n v="2657"/>
    <x v="1298"/>
    <x v="697"/>
    <d v="2017-09-21T00:00:00"/>
    <s v="Second Class"/>
    <s v="AS-10225"/>
    <s v="Alan Schoenberger"/>
    <x v="1"/>
    <s v="United States"/>
    <s v="Provo"/>
    <x v="7"/>
    <n v="84604"/>
    <s v="West"/>
    <s v="OFF-ST-10001272"/>
    <x v="1"/>
    <s v="Storage"/>
    <s v="Mini 13-1/2 Capacity Data Binder Rack, Pearl"/>
    <n v="261.74"/>
    <n v="2"/>
    <n v="0"/>
    <n v="65.435000000000002"/>
  </r>
  <r>
    <n v="2658"/>
    <x v="1298"/>
    <x v="697"/>
    <d v="2017-09-21T00:00:00"/>
    <s v="Second Class"/>
    <s v="AS-10225"/>
    <s v="Alan Schoenberger"/>
    <x v="1"/>
    <s v="United States"/>
    <s v="Provo"/>
    <x v="7"/>
    <n v="84604"/>
    <s v="West"/>
    <s v="OFF-LA-10001175"/>
    <x v="1"/>
    <s v="Labels"/>
    <s v="Avery 514"/>
    <n v="14.399999999999999"/>
    <n v="5"/>
    <n v="0"/>
    <n v="7.056"/>
  </r>
  <r>
    <n v="2659"/>
    <x v="1299"/>
    <x v="765"/>
    <d v="2016-08-20T00:00:00"/>
    <s v="Standard Class"/>
    <s v="PK-19075"/>
    <s v="Pete Kriz"/>
    <x v="0"/>
    <s v="United States"/>
    <s v="San Francisco"/>
    <x v="1"/>
    <n v="94110"/>
    <s v="West"/>
    <s v="OFF-EN-10004030"/>
    <x v="1"/>
    <s v="Envelopes"/>
    <s v="Convenience Packs of Business Envelopes"/>
    <n v="10.86"/>
    <n v="3"/>
    <n v="0"/>
    <n v="5.1042000000000005"/>
  </r>
  <r>
    <n v="2660"/>
    <x v="1300"/>
    <x v="100"/>
    <d v="2015-12-28T00:00:00"/>
    <s v="Standard Class"/>
    <s v="HR-14830"/>
    <s v="Harold Ryan"/>
    <x v="1"/>
    <s v="United States"/>
    <s v="Gilbert"/>
    <x v="16"/>
    <n v="85234"/>
    <s v="West"/>
    <s v="FUR-CH-10004287"/>
    <x v="0"/>
    <s v="Chairs"/>
    <s v="SAFCO Arco Folding Chair"/>
    <n v="883.84"/>
    <n v="4"/>
    <n v="0.2"/>
    <n v="99.431999999999931"/>
  </r>
  <r>
    <n v="2661"/>
    <x v="1301"/>
    <x v="354"/>
    <d v="2017-12-02T00:00:00"/>
    <s v="Standard Class"/>
    <s v="DG-13300"/>
    <s v="Deirdre Greer"/>
    <x v="1"/>
    <s v="United States"/>
    <s v="New York City"/>
    <x v="15"/>
    <n v="10035"/>
    <s v="East"/>
    <s v="TEC-PH-10002834"/>
    <x v="2"/>
    <s v="Phones"/>
    <s v="Google Nexus 5"/>
    <n v="1979.89"/>
    <n v="11"/>
    <n v="0"/>
    <n v="494.97250000000003"/>
  </r>
  <r>
    <n v="2662"/>
    <x v="1301"/>
    <x v="354"/>
    <d v="2017-12-02T00:00:00"/>
    <s v="Standard Class"/>
    <s v="DG-13300"/>
    <s v="Deirdre Greer"/>
    <x v="1"/>
    <s v="United States"/>
    <s v="New York City"/>
    <x v="15"/>
    <n v="10035"/>
    <s v="East"/>
    <s v="OFF-EN-10003055"/>
    <x v="1"/>
    <s v="Envelopes"/>
    <s v="Blue String-Tie &amp; Button Interoffice Envelopes, 10 x 13"/>
    <n v="79.959999999999994"/>
    <n v="2"/>
    <n v="0"/>
    <n v="35.981999999999992"/>
  </r>
  <r>
    <n v="2663"/>
    <x v="1302"/>
    <x v="349"/>
    <d v="2017-04-15T00:00:00"/>
    <s v="First Class"/>
    <s v="CL-12700"/>
    <s v="Craig Leslie"/>
    <x v="2"/>
    <s v="United States"/>
    <s v="Springfield"/>
    <x v="25"/>
    <n v="65807"/>
    <s v="Central"/>
    <s v="OFF-BI-10003460"/>
    <x v="1"/>
    <s v="Binders"/>
    <s v="Acco 3-Hole Punch"/>
    <n v="8.76"/>
    <n v="2"/>
    <n v="0"/>
    <n v="4.2047999999999996"/>
  </r>
  <r>
    <n v="2664"/>
    <x v="1303"/>
    <x v="766"/>
    <d v="2016-05-04T00:00:00"/>
    <s v="First Class"/>
    <s v="HF-14995"/>
    <s v="Herbert Flentye"/>
    <x v="0"/>
    <s v="United States"/>
    <s v="Memphis"/>
    <x v="18"/>
    <n v="38109"/>
    <s v="South"/>
    <s v="OFF-LA-10001569"/>
    <x v="1"/>
    <s v="Labels"/>
    <s v="Avery 499"/>
    <n v="3.9840000000000004"/>
    <n v="1"/>
    <n v="0.2"/>
    <n v="1.2948"/>
  </r>
  <r>
    <n v="2665"/>
    <x v="1303"/>
    <x v="766"/>
    <d v="2016-05-04T00:00:00"/>
    <s v="First Class"/>
    <s v="HF-14995"/>
    <s v="Herbert Flentye"/>
    <x v="0"/>
    <s v="United States"/>
    <s v="Memphis"/>
    <x v="18"/>
    <n v="38109"/>
    <s v="South"/>
    <s v="FUR-TA-10004534"/>
    <x v="0"/>
    <s v="Tables"/>
    <s v="Bevis 44 x 96 Conference Tables"/>
    <n v="370.62"/>
    <n v="3"/>
    <n v="0.4"/>
    <n v="-142.07100000000008"/>
  </r>
  <r>
    <n v="2666"/>
    <x v="1303"/>
    <x v="766"/>
    <d v="2016-05-04T00:00:00"/>
    <s v="First Class"/>
    <s v="HF-14995"/>
    <s v="Herbert Flentye"/>
    <x v="0"/>
    <s v="United States"/>
    <s v="Memphis"/>
    <x v="18"/>
    <n v="38109"/>
    <s v="South"/>
    <s v="OFF-BI-10002954"/>
    <x v="1"/>
    <s v="Binders"/>
    <s v="Newell 3-Hole Punched Plastic Slotted Magazine Holders for Binders"/>
    <n v="2.7420000000000004"/>
    <n v="2"/>
    <n v="0.7"/>
    <n v="-2.0107999999999997"/>
  </r>
  <r>
    <n v="2667"/>
    <x v="1304"/>
    <x v="393"/>
    <d v="2016-10-01T00:00:00"/>
    <s v="Same Day"/>
    <s v="HG-15025"/>
    <s v="Hunter Glantz"/>
    <x v="0"/>
    <s v="United States"/>
    <s v="Amarillo"/>
    <x v="5"/>
    <n v="79109"/>
    <s v="Central"/>
    <s v="TEC-AC-10003832"/>
    <x v="2"/>
    <s v="Accessories"/>
    <s v="Imation 16GB Mini TravelDrive USB 2.0 Flash Drive"/>
    <n v="79.512000000000015"/>
    <n v="3"/>
    <n v="0.2"/>
    <n v="20.8719"/>
  </r>
  <r>
    <n v="2668"/>
    <x v="1304"/>
    <x v="393"/>
    <d v="2016-10-01T00:00:00"/>
    <s v="Same Day"/>
    <s v="HG-15025"/>
    <s v="Hunter Glantz"/>
    <x v="0"/>
    <s v="United States"/>
    <s v="Amarillo"/>
    <x v="5"/>
    <n v="79109"/>
    <s v="Central"/>
    <s v="OFF-PA-10000474"/>
    <x v="1"/>
    <s v="Paper"/>
    <s v="Easy-staple paper"/>
    <n v="28.352"/>
    <n v="1"/>
    <n v="0.2"/>
    <n v="9.568799999999996"/>
  </r>
  <r>
    <n v="2669"/>
    <x v="1305"/>
    <x v="767"/>
    <d v="2015-08-30T00:00:00"/>
    <s v="Standard Class"/>
    <s v="NL-18310"/>
    <s v="Nancy Lomonaco"/>
    <x v="2"/>
    <s v="United States"/>
    <s v="Los Angeles"/>
    <x v="1"/>
    <n v="90045"/>
    <s v="West"/>
    <s v="FUR-CH-10002774"/>
    <x v="0"/>
    <s v="Chairs"/>
    <s v="Global Deluxe Stacking Chair, Gray"/>
    <n v="40.783999999999999"/>
    <n v="1"/>
    <n v="0.2"/>
    <n v="4.5881999999999987"/>
  </r>
  <r>
    <n v="2670"/>
    <x v="1305"/>
    <x v="767"/>
    <d v="2015-08-30T00:00:00"/>
    <s v="Standard Class"/>
    <s v="NL-18310"/>
    <s v="Nancy Lomonaco"/>
    <x v="2"/>
    <s v="United States"/>
    <s v="Los Angeles"/>
    <x v="1"/>
    <n v="90045"/>
    <s v="West"/>
    <s v="OFF-AP-10002765"/>
    <x v="1"/>
    <s v="Appliances"/>
    <s v="Fellowes Advanced Computer Series Surge Protectors"/>
    <n v="105.96"/>
    <n v="4"/>
    <n v="0"/>
    <n v="29.668800000000005"/>
  </r>
  <r>
    <n v="2671"/>
    <x v="1306"/>
    <x v="340"/>
    <d v="2014-09-12T00:00:00"/>
    <s v="Second Class"/>
    <s v="RR-19525"/>
    <s v="Rick Reed"/>
    <x v="1"/>
    <s v="United States"/>
    <s v="Lowell"/>
    <x v="31"/>
    <n v="1852"/>
    <s v="East"/>
    <s v="OFF-PA-10001144"/>
    <x v="1"/>
    <s v="Paper"/>
    <s v="Xerox 1913"/>
    <n v="166.44"/>
    <n v="3"/>
    <n v="0"/>
    <n v="79.891199999999998"/>
  </r>
  <r>
    <n v="2672"/>
    <x v="1306"/>
    <x v="340"/>
    <d v="2014-09-12T00:00:00"/>
    <s v="Second Class"/>
    <s v="RR-19525"/>
    <s v="Rick Reed"/>
    <x v="1"/>
    <s v="United States"/>
    <s v="Lowell"/>
    <x v="31"/>
    <n v="1852"/>
    <s v="East"/>
    <s v="FUR-CH-10003761"/>
    <x v="0"/>
    <s v="Chairs"/>
    <s v="Global Italian Leather Office Chair"/>
    <n v="785.87999999999988"/>
    <n v="6"/>
    <n v="0"/>
    <n v="212.18759999999997"/>
  </r>
  <r>
    <n v="2673"/>
    <x v="1306"/>
    <x v="340"/>
    <d v="2014-09-12T00:00:00"/>
    <s v="Second Class"/>
    <s v="RR-19525"/>
    <s v="Rick Reed"/>
    <x v="1"/>
    <s v="United States"/>
    <s v="Lowell"/>
    <x v="31"/>
    <n v="1852"/>
    <s v="East"/>
    <s v="OFF-PA-10004665"/>
    <x v="1"/>
    <s v="Paper"/>
    <s v="Advantus Motivational Note Cards"/>
    <n v="26.2"/>
    <n v="2"/>
    <n v="0"/>
    <n v="12.837999999999999"/>
  </r>
  <r>
    <n v="2674"/>
    <x v="1306"/>
    <x v="340"/>
    <d v="2014-09-12T00:00:00"/>
    <s v="Second Class"/>
    <s v="RR-19525"/>
    <s v="Rick Reed"/>
    <x v="1"/>
    <s v="United States"/>
    <s v="Lowell"/>
    <x v="31"/>
    <n v="1852"/>
    <s v="East"/>
    <s v="OFF-ST-10000078"/>
    <x v="1"/>
    <s v="Storage"/>
    <s v="Tennsco 6- and 18-Compartment Lockers"/>
    <n v="1325.8500000000001"/>
    <n v="5"/>
    <n v="0"/>
    <n v="238.65299999999991"/>
  </r>
  <r>
    <n v="2675"/>
    <x v="1307"/>
    <x v="734"/>
    <d v="2017-12-03T00:00:00"/>
    <s v="Same Day"/>
    <s v="TC-21295"/>
    <s v="Toby Carlisle"/>
    <x v="0"/>
    <s v="United States"/>
    <s v="San Diego"/>
    <x v="1"/>
    <n v="92024"/>
    <s v="West"/>
    <s v="OFF-PA-10000357"/>
    <x v="1"/>
    <s v="Paper"/>
    <s v="Xerox 1888"/>
    <n v="166.44"/>
    <n v="3"/>
    <n v="0"/>
    <n v="79.891199999999998"/>
  </r>
  <r>
    <n v="2676"/>
    <x v="1308"/>
    <x v="344"/>
    <d v="2017-12-02T00:00:00"/>
    <s v="Standard Class"/>
    <s v="DB-13615"/>
    <s v="Doug Bickford"/>
    <x v="0"/>
    <s v="United States"/>
    <s v="Asheville"/>
    <x v="3"/>
    <n v="28806"/>
    <s v="South"/>
    <s v="OFF-AR-10000422"/>
    <x v="1"/>
    <s v="Art"/>
    <s v="Pencil and Crayon Sharpener"/>
    <n v="8.76"/>
    <n v="5"/>
    <n v="0.2"/>
    <n v="0.76649999999999974"/>
  </r>
  <r>
    <n v="2677"/>
    <x v="1308"/>
    <x v="344"/>
    <d v="2017-12-02T00:00:00"/>
    <s v="Standard Class"/>
    <s v="DB-13615"/>
    <s v="Doug Bickford"/>
    <x v="0"/>
    <s v="United States"/>
    <s v="Asheville"/>
    <x v="3"/>
    <n v="28806"/>
    <s v="South"/>
    <s v="OFF-AP-10001205"/>
    <x v="1"/>
    <s v="Appliances"/>
    <s v="Belkin 5 Outlet SurgeMaster Power Centers"/>
    <n v="43.584000000000003"/>
    <n v="1"/>
    <n v="0.2"/>
    <n v="4.3584000000000032"/>
  </r>
  <r>
    <n v="2678"/>
    <x v="1309"/>
    <x v="261"/>
    <d v="2014-06-21T00:00:00"/>
    <s v="Same Day"/>
    <s v="SV-20785"/>
    <s v="Stewart Visinsky"/>
    <x v="0"/>
    <s v="United States"/>
    <s v="Pueblo"/>
    <x v="22"/>
    <n v="81001"/>
    <s v="West"/>
    <s v="OFF-BI-10001116"/>
    <x v="1"/>
    <s v="Binders"/>
    <s v="Wilson Jones 1&quot; Hanging DublLock Ring Binders"/>
    <n v="11.088000000000003"/>
    <n v="7"/>
    <n v="0.7"/>
    <n v="-8.1311999999999998"/>
  </r>
  <r>
    <n v="2679"/>
    <x v="1309"/>
    <x v="261"/>
    <d v="2014-06-21T00:00:00"/>
    <s v="Same Day"/>
    <s v="SV-20785"/>
    <s v="Stewart Visinsky"/>
    <x v="0"/>
    <s v="United States"/>
    <s v="Pueblo"/>
    <x v="22"/>
    <n v="81001"/>
    <s v="West"/>
    <s v="OFF-BI-10002931"/>
    <x v="1"/>
    <s v="Binders"/>
    <s v="Avery Trapezoid Extra Heavy Duty 4&quot; Binders"/>
    <n v="25.164000000000001"/>
    <n v="2"/>
    <n v="0.7"/>
    <n v="-16.775999999999996"/>
  </r>
  <r>
    <n v="2680"/>
    <x v="1310"/>
    <x v="276"/>
    <d v="2017-01-27T00:00:00"/>
    <s v="Standard Class"/>
    <s v="MH-18115"/>
    <s v="Mick Hernandez"/>
    <x v="2"/>
    <s v="United States"/>
    <s v="Jackson"/>
    <x v="12"/>
    <n v="49201"/>
    <s v="Central"/>
    <s v="OFF-BI-10000546"/>
    <x v="1"/>
    <s v="Binders"/>
    <s v="Avery Durable Binders"/>
    <n v="14.399999999999999"/>
    <n v="5"/>
    <n v="0"/>
    <n v="7.056"/>
  </r>
  <r>
    <n v="2681"/>
    <x v="1310"/>
    <x v="276"/>
    <d v="2017-01-27T00:00:00"/>
    <s v="Standard Class"/>
    <s v="MH-18115"/>
    <s v="Mick Hernandez"/>
    <x v="2"/>
    <s v="United States"/>
    <s v="Jackson"/>
    <x v="12"/>
    <n v="49201"/>
    <s v="Central"/>
    <s v="TEC-AC-10002049"/>
    <x v="2"/>
    <s v="Accessories"/>
    <s v="Logitech G19 Programmable Gaming Keyboard"/>
    <n v="619.94999999999993"/>
    <n v="5"/>
    <n v="0"/>
    <n v="111.59099999999995"/>
  </r>
  <r>
    <n v="2682"/>
    <x v="1310"/>
    <x v="276"/>
    <d v="2017-01-27T00:00:00"/>
    <s v="Standard Class"/>
    <s v="MH-18115"/>
    <s v="Mick Hernandez"/>
    <x v="2"/>
    <s v="United States"/>
    <s v="Jackson"/>
    <x v="12"/>
    <n v="49201"/>
    <s v="Central"/>
    <s v="OFF-BI-10001196"/>
    <x v="1"/>
    <s v="Binders"/>
    <s v="Avery Flip-Chart Easel Binder, Black"/>
    <n v="89.52"/>
    <n v="4"/>
    <n v="0"/>
    <n v="42.074399999999997"/>
  </r>
  <r>
    <n v="2683"/>
    <x v="1310"/>
    <x v="276"/>
    <d v="2017-01-27T00:00:00"/>
    <s v="Standard Class"/>
    <s v="MH-18115"/>
    <s v="Mick Hernandez"/>
    <x v="2"/>
    <s v="United States"/>
    <s v="Jackson"/>
    <x v="12"/>
    <n v="49201"/>
    <s v="Central"/>
    <s v="TEC-MA-10002981"/>
    <x v="2"/>
    <s v="Machines"/>
    <s v="I.R.I.S IRISCard Anywhere 5 Card Scanner"/>
    <n v="350.97300000000007"/>
    <n v="3"/>
    <n v="0.1"/>
    <n v="152.08829999999998"/>
  </r>
  <r>
    <n v="2684"/>
    <x v="1310"/>
    <x v="276"/>
    <d v="2017-01-27T00:00:00"/>
    <s v="Standard Class"/>
    <s v="MH-18115"/>
    <s v="Mick Hernandez"/>
    <x v="2"/>
    <s v="United States"/>
    <s v="Jackson"/>
    <x v="12"/>
    <n v="49201"/>
    <s v="Central"/>
    <s v="TEC-PH-10003601"/>
    <x v="2"/>
    <s v="Phones"/>
    <s v="Ativa D5772 2-Line 5.8GHz Digital Expandable Corded/Cordless Phone System with Answering &amp; Caller ID/Call Waiting, Black/Silver"/>
    <n v="164.99"/>
    <n v="1"/>
    <n v="0"/>
    <n v="49.496999999999986"/>
  </r>
  <r>
    <n v="2685"/>
    <x v="1311"/>
    <x v="222"/>
    <d v="2017-07-06T00:00:00"/>
    <s v="Standard Class"/>
    <s v="CT-11995"/>
    <s v="Carol Triggs"/>
    <x v="0"/>
    <s v="United States"/>
    <s v="Los Angeles"/>
    <x v="1"/>
    <n v="90004"/>
    <s v="West"/>
    <s v="OFF-BI-10000632"/>
    <x v="1"/>
    <s v="Binders"/>
    <s v="Satellite Sectional Post Binders"/>
    <n v="312.55200000000002"/>
    <n v="9"/>
    <n v="0.2"/>
    <n v="101.57939999999999"/>
  </r>
  <r>
    <n v="2686"/>
    <x v="1312"/>
    <x v="47"/>
    <d v="2016-09-11T00:00:00"/>
    <s v="Standard Class"/>
    <s v="KB-16315"/>
    <s v="Karl Braun"/>
    <x v="0"/>
    <s v="United States"/>
    <s v="Thomasville"/>
    <x v="3"/>
    <n v="27360"/>
    <s v="South"/>
    <s v="OFF-EN-10003055"/>
    <x v="1"/>
    <s v="Envelopes"/>
    <s v="Blue String-Tie &amp; Button Interoffice Envelopes, 10 x 13"/>
    <n v="95.951999999999998"/>
    <n v="3"/>
    <n v="0.2"/>
    <n v="29.984999999999985"/>
  </r>
  <r>
    <n v="2687"/>
    <x v="1312"/>
    <x v="47"/>
    <d v="2016-09-11T00:00:00"/>
    <s v="Standard Class"/>
    <s v="KB-16315"/>
    <s v="Karl Braun"/>
    <x v="0"/>
    <s v="United States"/>
    <s v="Thomasville"/>
    <x v="3"/>
    <n v="27360"/>
    <s v="South"/>
    <s v="OFF-BI-10001031"/>
    <x v="1"/>
    <s v="Binders"/>
    <s v="Pressboard Data Binders by Wilson Jones"/>
    <n v="3.2040000000000002"/>
    <n v="2"/>
    <n v="0.7"/>
    <n v="-2.4563999999999995"/>
  </r>
  <r>
    <n v="2688"/>
    <x v="1313"/>
    <x v="578"/>
    <d v="2016-08-05T00:00:00"/>
    <s v="First Class"/>
    <s v="RA-19285"/>
    <s v="Ralph Arnett"/>
    <x v="0"/>
    <s v="United States"/>
    <s v="Peoria"/>
    <x v="10"/>
    <n v="61604"/>
    <s v="Central"/>
    <s v="OFF-BI-10002003"/>
    <x v="1"/>
    <s v="Binders"/>
    <s v="Ibico Presentation Index for Binding Systems"/>
    <n v="3.9799999999999991"/>
    <n v="5"/>
    <n v="0.8"/>
    <n v="-6.5670000000000019"/>
  </r>
  <r>
    <n v="2689"/>
    <x v="1314"/>
    <x v="768"/>
    <d v="2015-11-14T00:00:00"/>
    <s v="First Class"/>
    <s v="YC-21895"/>
    <s v="Yoseph Carroll"/>
    <x v="1"/>
    <s v="United States"/>
    <s v="Los Angeles"/>
    <x v="1"/>
    <n v="90032"/>
    <s v="West"/>
    <s v="OFF-PA-10003016"/>
    <x v="1"/>
    <s v="Paper"/>
    <s v="Adams &quot;While You Were Out&quot; Message Pads"/>
    <n v="15.700000000000001"/>
    <n v="5"/>
    <n v="0"/>
    <n v="7.0649999999999995"/>
  </r>
  <r>
    <n v="2690"/>
    <x v="1315"/>
    <x v="479"/>
    <d v="2014-07-02T00:00:00"/>
    <s v="First Class"/>
    <s v="RA-19915"/>
    <s v="Russell Applegate"/>
    <x v="0"/>
    <s v="United States"/>
    <s v="Chicago"/>
    <x v="10"/>
    <n v="60653"/>
    <s v="Central"/>
    <s v="OFF-AR-10004582"/>
    <x v="1"/>
    <s v="Art"/>
    <s v="BIC Brite Liner Grip Highlighters"/>
    <n v="5.2480000000000002"/>
    <n v="4"/>
    <n v="0.2"/>
    <n v="1.6399999999999995"/>
  </r>
  <r>
    <n v="2691"/>
    <x v="1316"/>
    <x v="769"/>
    <d v="2017-12-08T00:00:00"/>
    <s v="Standard Class"/>
    <s v="CM-12160"/>
    <s v="Charles McCrossin"/>
    <x v="0"/>
    <s v="United States"/>
    <s v="Philadelphia"/>
    <x v="9"/>
    <n v="19134"/>
    <s v="East"/>
    <s v="OFF-BI-10004364"/>
    <x v="1"/>
    <s v="Binders"/>
    <s v="Storex Dura Pro Binders"/>
    <n v="5.3460000000000019"/>
    <n v="3"/>
    <n v="0.7"/>
    <n v="-4.4550000000000001"/>
  </r>
  <r>
    <n v="2692"/>
    <x v="1317"/>
    <x v="770"/>
    <d v="2016-09-02T00:00:00"/>
    <s v="Standard Class"/>
    <s v="CS-12130"/>
    <s v="Chad Sievert"/>
    <x v="0"/>
    <s v="United States"/>
    <s v="Englewood"/>
    <x v="22"/>
    <n v="80112"/>
    <s v="West"/>
    <s v="OFF-PA-10002246"/>
    <x v="1"/>
    <s v="Paper"/>
    <s v="Wirebound Four 2-3/4 x 5 Forms per Page, 400 Sets per Book"/>
    <n v="15.48"/>
    <n v="3"/>
    <n v="0.2"/>
    <n v="5.6115000000000004"/>
  </r>
  <r>
    <n v="2693"/>
    <x v="1317"/>
    <x v="770"/>
    <d v="2016-09-02T00:00:00"/>
    <s v="Standard Class"/>
    <s v="CS-12130"/>
    <s v="Chad Sievert"/>
    <x v="0"/>
    <s v="United States"/>
    <s v="Englewood"/>
    <x v="22"/>
    <n v="80112"/>
    <s v="West"/>
    <s v="TEC-PH-10002890"/>
    <x v="2"/>
    <s v="Phones"/>
    <s v="AT&amp;T 17929 Lendline Telephone"/>
    <n v="108.57599999999999"/>
    <n v="3"/>
    <n v="0.2"/>
    <n v="8.1432000000000002"/>
  </r>
  <r>
    <n v="2694"/>
    <x v="1318"/>
    <x v="115"/>
    <d v="2016-01-28T00:00:00"/>
    <s v="Standard Class"/>
    <s v="AJ-10795"/>
    <s v="Anthony Johnson"/>
    <x v="1"/>
    <s v="United States"/>
    <s v="Seattle"/>
    <x v="4"/>
    <n v="98115"/>
    <s v="West"/>
    <s v="FUR-FU-10001475"/>
    <x v="0"/>
    <s v="Furnishings"/>
    <s v="Contract Clock, 14&quot;, Brown"/>
    <n v="109.9"/>
    <n v="5"/>
    <n v="0"/>
    <n v="37.366"/>
  </r>
  <r>
    <n v="2695"/>
    <x v="1319"/>
    <x v="771"/>
    <d v="2014-10-20T00:00:00"/>
    <s v="Standard Class"/>
    <s v="DL-12865"/>
    <s v="Dan Lawera"/>
    <x v="0"/>
    <s v="United States"/>
    <s v="Hialeah"/>
    <x v="2"/>
    <n v="33012"/>
    <s v="South"/>
    <s v="FUR-FU-10004270"/>
    <x v="0"/>
    <s v="Furnishings"/>
    <s v="Executive Impressions 13&quot; Clairmont Wall Clock"/>
    <n v="15.384"/>
    <n v="1"/>
    <n v="0.2"/>
    <n v="4.0383000000000013"/>
  </r>
  <r>
    <n v="2696"/>
    <x v="1320"/>
    <x v="569"/>
    <d v="2016-02-09T00:00:00"/>
    <s v="First Class"/>
    <s v="BE-11410"/>
    <s v="Bobby Elias"/>
    <x v="0"/>
    <s v="United States"/>
    <s v="Lancaster"/>
    <x v="24"/>
    <n v="43130"/>
    <s v="East"/>
    <s v="OFF-PA-10003465"/>
    <x v="1"/>
    <s v="Paper"/>
    <s v="Xerox 1912"/>
    <n v="30.352"/>
    <n v="2"/>
    <n v="0.2"/>
    <n v="10.623199999999997"/>
  </r>
  <r>
    <n v="2697"/>
    <x v="1321"/>
    <x v="772"/>
    <d v="2014-03-23T00:00:00"/>
    <s v="Standard Class"/>
    <s v="SM-20320"/>
    <s v="Sean Miller"/>
    <x v="2"/>
    <s v="United States"/>
    <s v="Jacksonville"/>
    <x v="2"/>
    <n v="32216"/>
    <s v="South"/>
    <s v="TEC-MA-10003626"/>
    <x v="2"/>
    <s v="Machines"/>
    <s v="Hewlett-Packard Deskjet 6540 Color Inkjet Printer"/>
    <n v="821.3"/>
    <n v="4"/>
    <n v="0.5"/>
    <n v="-16.426000000000045"/>
  </r>
  <r>
    <n v="2698"/>
    <x v="1321"/>
    <x v="772"/>
    <d v="2014-03-23T00:00:00"/>
    <s v="Standard Class"/>
    <s v="SM-20320"/>
    <s v="Sean Miller"/>
    <x v="2"/>
    <s v="United States"/>
    <s v="Jacksonville"/>
    <x v="2"/>
    <n v="32216"/>
    <s v="South"/>
    <s v="TEC-MA-10002412"/>
    <x v="2"/>
    <s v="Machines"/>
    <s v="Cisco TelePresence System EX90 Videoconferencing Unit"/>
    <n v="22638.48"/>
    <n v="6"/>
    <n v="0.5"/>
    <n v="-1811.0784000000021"/>
  </r>
  <r>
    <n v="2699"/>
    <x v="1321"/>
    <x v="772"/>
    <d v="2014-03-23T00:00:00"/>
    <s v="Standard Class"/>
    <s v="SM-20320"/>
    <s v="Sean Miller"/>
    <x v="2"/>
    <s v="United States"/>
    <s v="Jacksonville"/>
    <x v="2"/>
    <n v="32216"/>
    <s v="South"/>
    <s v="OFF-PA-10001804"/>
    <x v="1"/>
    <s v="Paper"/>
    <s v="Xerox 195"/>
    <n v="21.376000000000001"/>
    <n v="4"/>
    <n v="0.2"/>
    <n v="7.4815999999999994"/>
  </r>
  <r>
    <n v="2700"/>
    <x v="1321"/>
    <x v="772"/>
    <d v="2014-03-23T00:00:00"/>
    <s v="Standard Class"/>
    <s v="SM-20320"/>
    <s v="Sean Miller"/>
    <x v="2"/>
    <s v="United States"/>
    <s v="Jacksonville"/>
    <x v="2"/>
    <n v="32216"/>
    <s v="South"/>
    <s v="OFF-AR-10003183"/>
    <x v="1"/>
    <s v="Art"/>
    <s v="Avery Fluorescent Highlighter Four-Color Set"/>
    <n v="8.016"/>
    <n v="3"/>
    <n v="0.2"/>
    <n v="1.0019999999999993"/>
  </r>
  <r>
    <n v="2701"/>
    <x v="1321"/>
    <x v="772"/>
    <d v="2014-03-23T00:00:00"/>
    <s v="Standard Class"/>
    <s v="SM-20320"/>
    <s v="Sean Miller"/>
    <x v="2"/>
    <s v="United States"/>
    <s v="Jacksonville"/>
    <x v="2"/>
    <n v="32216"/>
    <s v="South"/>
    <s v="FUR-FU-10004270"/>
    <x v="0"/>
    <s v="Furnishings"/>
    <s v="Executive Impressions 13&quot; Clairmont Wall Clock"/>
    <n v="30.768000000000001"/>
    <n v="2"/>
    <n v="0.2"/>
    <n v="8.0766000000000027"/>
  </r>
  <r>
    <n v="2702"/>
    <x v="1321"/>
    <x v="772"/>
    <d v="2014-03-23T00:00:00"/>
    <s v="Standard Class"/>
    <s v="SM-20320"/>
    <s v="Sean Miller"/>
    <x v="2"/>
    <s v="United States"/>
    <s v="Jacksonville"/>
    <x v="2"/>
    <n v="32216"/>
    <s v="South"/>
    <s v="OFF-FA-10003112"/>
    <x v="1"/>
    <s v="Fasteners"/>
    <s v="Staples"/>
    <n v="18.936"/>
    <n v="3"/>
    <n v="0.2"/>
    <n v="5.9174999999999986"/>
  </r>
  <r>
    <n v="2703"/>
    <x v="1321"/>
    <x v="772"/>
    <d v="2014-03-23T00:00:00"/>
    <s v="Standard Class"/>
    <s v="SM-20320"/>
    <s v="Sean Miller"/>
    <x v="2"/>
    <s v="United States"/>
    <s v="Jacksonville"/>
    <x v="2"/>
    <n v="32216"/>
    <s v="South"/>
    <s v="FUR-FU-10001986"/>
    <x v="0"/>
    <s v="Furnishings"/>
    <s v="Dana Fluorescent Magnifying Lamp, White, 36&quot;"/>
    <n v="122.352"/>
    <n v="3"/>
    <n v="0.2"/>
    <n v="15.29399999999999"/>
  </r>
  <r>
    <n v="2704"/>
    <x v="1322"/>
    <x v="773"/>
    <d v="2014-05-30T00:00:00"/>
    <s v="Standard Class"/>
    <s v="RP-19390"/>
    <s v="Resi Pölking"/>
    <x v="0"/>
    <s v="United States"/>
    <s v="Baltimore"/>
    <x v="39"/>
    <n v="21215"/>
    <s v="East"/>
    <s v="OFF-PA-10002319"/>
    <x v="1"/>
    <s v="Paper"/>
    <s v="Xerox 1944"/>
    <n v="116.28"/>
    <n v="3"/>
    <n v="0"/>
    <n v="56.977199999999996"/>
  </r>
  <r>
    <n v="2705"/>
    <x v="1323"/>
    <x v="497"/>
    <d v="2017-07-13T00:00:00"/>
    <s v="Second Class"/>
    <s v="JD-16015"/>
    <s v="Joy Daniels"/>
    <x v="0"/>
    <s v="United States"/>
    <s v="New York City"/>
    <x v="15"/>
    <n v="10009"/>
    <s v="East"/>
    <s v="TEC-AC-10002323"/>
    <x v="2"/>
    <s v="Accessories"/>
    <s v="SanDisk Ultra 32 GB MicroSDHC Class 10 Memory Card"/>
    <n v="132.60000000000002"/>
    <n v="6"/>
    <n v="0"/>
    <n v="17.238000000000007"/>
  </r>
  <r>
    <n v="2706"/>
    <x v="1324"/>
    <x v="114"/>
    <d v="2017-06-21T00:00:00"/>
    <s v="Standard Class"/>
    <s v="AB-10255"/>
    <s v="Alejandro Ballentine"/>
    <x v="2"/>
    <s v="United States"/>
    <s v="Carlsbad"/>
    <x v="27"/>
    <n v="88220"/>
    <s v="West"/>
    <s v="OFF-SU-10001165"/>
    <x v="1"/>
    <s v="Supplies"/>
    <s v="Acme Elite Stainless Steel Scissors"/>
    <n v="16.68"/>
    <n v="2"/>
    <n v="0"/>
    <n v="4.3368000000000002"/>
  </r>
  <r>
    <n v="2707"/>
    <x v="1324"/>
    <x v="114"/>
    <d v="2017-06-21T00:00:00"/>
    <s v="Standard Class"/>
    <s v="AB-10255"/>
    <s v="Alejandro Ballentine"/>
    <x v="2"/>
    <s v="United States"/>
    <s v="Carlsbad"/>
    <x v="27"/>
    <n v="88220"/>
    <s v="West"/>
    <s v="OFF-PA-10001246"/>
    <x v="1"/>
    <s v="Paper"/>
    <s v="Xerox 215"/>
    <n v="19.440000000000001"/>
    <n v="3"/>
    <n v="0"/>
    <n v="9.3312000000000008"/>
  </r>
  <r>
    <n v="2708"/>
    <x v="1324"/>
    <x v="114"/>
    <d v="2017-06-21T00:00:00"/>
    <s v="Standard Class"/>
    <s v="AB-10255"/>
    <s v="Alejandro Ballentine"/>
    <x v="2"/>
    <s v="United States"/>
    <s v="Carlsbad"/>
    <x v="27"/>
    <n v="88220"/>
    <s v="West"/>
    <s v="OFF-PA-10001815"/>
    <x v="1"/>
    <s v="Paper"/>
    <s v="Xerox 1885"/>
    <n v="192.16"/>
    <n v="4"/>
    <n v="0"/>
    <n v="92.236799999999988"/>
  </r>
  <r>
    <n v="2709"/>
    <x v="1325"/>
    <x v="564"/>
    <d v="2015-02-06T00:00:00"/>
    <s v="Standard Class"/>
    <s v="CC-12145"/>
    <s v="Charles Crestani"/>
    <x v="0"/>
    <s v="United States"/>
    <s v="Los Angeles"/>
    <x v="1"/>
    <n v="90049"/>
    <s v="West"/>
    <s v="FUR-FU-10001876"/>
    <x v="0"/>
    <s v="Furnishings"/>
    <s v="Computer Room Manger, 14&quot;"/>
    <n v="227.35999999999999"/>
    <n v="7"/>
    <n v="0"/>
    <n v="81.849599999999981"/>
  </r>
  <r>
    <n v="2710"/>
    <x v="1325"/>
    <x v="564"/>
    <d v="2015-02-06T00:00:00"/>
    <s v="Standard Class"/>
    <s v="CC-12145"/>
    <s v="Charles Crestani"/>
    <x v="0"/>
    <s v="United States"/>
    <s v="Los Angeles"/>
    <x v="1"/>
    <n v="90049"/>
    <s v="West"/>
    <s v="TEC-MA-10000488"/>
    <x v="2"/>
    <s v="Machines"/>
    <s v="Bady BDG101FRU Card Printer"/>
    <n v="1919.9760000000001"/>
    <n v="3"/>
    <n v="0.2"/>
    <n v="215.99729999999977"/>
  </r>
  <r>
    <n v="2711"/>
    <x v="1326"/>
    <x v="555"/>
    <d v="2015-12-15T00:00:00"/>
    <s v="Standard Class"/>
    <s v="GH-14425"/>
    <s v="Gary Hwang"/>
    <x v="0"/>
    <s v="United States"/>
    <s v="Jacksonville"/>
    <x v="2"/>
    <n v="32216"/>
    <s v="South"/>
    <s v="OFF-BI-10001098"/>
    <x v="1"/>
    <s v="Binders"/>
    <s v="Acco D-Ring Binder w/DublLock"/>
    <n v="12.828000000000001"/>
    <n v="2"/>
    <n v="0.7"/>
    <n v="-8.9795999999999978"/>
  </r>
  <r>
    <n v="2712"/>
    <x v="1327"/>
    <x v="449"/>
    <d v="2017-10-11T00:00:00"/>
    <s v="First Class"/>
    <s v="CP-12085"/>
    <s v="Cathy Prescott"/>
    <x v="1"/>
    <s v="United States"/>
    <s v="Lakewood"/>
    <x v="24"/>
    <n v="44107"/>
    <s v="East"/>
    <s v="FUR-FU-10003577"/>
    <x v="0"/>
    <s v="Furnishings"/>
    <s v="Nu-Dell Leatherette Frames"/>
    <n v="45.888000000000005"/>
    <n v="4"/>
    <n v="0.2"/>
    <n v="9.1775999999999982"/>
  </r>
  <r>
    <n v="2713"/>
    <x v="1328"/>
    <x v="570"/>
    <d v="2017-08-01T00:00:00"/>
    <s v="Second Class"/>
    <s v="GM-14440"/>
    <s v="Gary McGarr"/>
    <x v="0"/>
    <s v="United States"/>
    <s v="Troy"/>
    <x v="15"/>
    <n v="12180"/>
    <s v="East"/>
    <s v="OFF-AR-10002656"/>
    <x v="1"/>
    <s v="Art"/>
    <s v="Sanford Liquid Accent Highlighters"/>
    <n v="60.12"/>
    <n v="9"/>
    <n v="0"/>
    <n v="22.244399999999995"/>
  </r>
  <r>
    <n v="2714"/>
    <x v="1329"/>
    <x v="573"/>
    <d v="2014-04-29T00:00:00"/>
    <s v="Standard Class"/>
    <s v="LC-16885"/>
    <s v="Lena Creighton"/>
    <x v="0"/>
    <s v="United States"/>
    <s v="Wilmington"/>
    <x v="3"/>
    <n v="28403"/>
    <s v="South"/>
    <s v="TEC-PH-10004531"/>
    <x v="2"/>
    <s v="Phones"/>
    <s v="AT&amp;T CL2909"/>
    <n v="302.37599999999998"/>
    <n v="3"/>
    <n v="0.2"/>
    <n v="37.796999999999997"/>
  </r>
  <r>
    <n v="2715"/>
    <x v="1330"/>
    <x v="494"/>
    <d v="2015-12-06T00:00:00"/>
    <s v="Standard Class"/>
    <s v="BT-11305"/>
    <s v="Beth Thompson"/>
    <x v="2"/>
    <s v="United States"/>
    <s v="Seattle"/>
    <x v="4"/>
    <n v="98105"/>
    <s v="West"/>
    <s v="OFF-AR-10003251"/>
    <x v="1"/>
    <s v="Art"/>
    <s v="Prang Drawing Pencil Set"/>
    <n v="13.899999999999999"/>
    <n v="5"/>
    <n v="0"/>
    <n v="5.56"/>
  </r>
  <r>
    <n v="2716"/>
    <x v="1331"/>
    <x v="774"/>
    <d v="2014-12-08T00:00:00"/>
    <s v="Standard Class"/>
    <s v="CP-12085"/>
    <s v="Cathy Prescott"/>
    <x v="1"/>
    <s v="United States"/>
    <s v="New York City"/>
    <x v="15"/>
    <n v="10024"/>
    <s v="East"/>
    <s v="TEC-PH-10000673"/>
    <x v="2"/>
    <s v="Phones"/>
    <s v="Plantronics Voyager Pro HD - Bluetooth Headset"/>
    <n v="129.97999999999999"/>
    <n v="2"/>
    <n v="0"/>
    <n v="62.3904"/>
  </r>
  <r>
    <n v="2717"/>
    <x v="1332"/>
    <x v="775"/>
    <d v="2017-09-01T00:00:00"/>
    <s v="Standard Class"/>
    <s v="SC-20680"/>
    <s v="Steve Carroll"/>
    <x v="2"/>
    <s v="United States"/>
    <s v="Columbus"/>
    <x v="32"/>
    <n v="31907"/>
    <s v="South"/>
    <s v="TEC-AC-10000158"/>
    <x v="2"/>
    <s v="Accessories"/>
    <s v="Sony 64GB Class 10 Micro SDHC R40 Memory Card"/>
    <n v="71.98"/>
    <n v="2"/>
    <n v="0"/>
    <n v="15.1158"/>
  </r>
  <r>
    <n v="2718"/>
    <x v="1333"/>
    <x v="557"/>
    <d v="2014-09-13T00:00:00"/>
    <s v="Standard Class"/>
    <s v="DK-13375"/>
    <s v="Dennis Kane"/>
    <x v="0"/>
    <s v="United States"/>
    <s v="New York City"/>
    <x v="15"/>
    <n v="10024"/>
    <s v="East"/>
    <s v="TEC-PH-10002075"/>
    <x v="2"/>
    <s v="Phones"/>
    <s v="AT&amp;T EL51110 DECT"/>
    <n v="377.96999999999997"/>
    <n v="3"/>
    <n v="0"/>
    <n v="109.61129999999999"/>
  </r>
  <r>
    <n v="2719"/>
    <x v="1334"/>
    <x v="202"/>
    <d v="2017-12-27T00:00:00"/>
    <s v="Standard Class"/>
    <s v="SE-20110"/>
    <s v="Sanjit Engle"/>
    <x v="0"/>
    <s v="United States"/>
    <s v="Costa Mesa"/>
    <x v="1"/>
    <n v="92627"/>
    <s v="West"/>
    <s v="OFF-ST-10004340"/>
    <x v="1"/>
    <s v="Storage"/>
    <s v="Fellowes Mobile File Cart, Black"/>
    <n v="124.36"/>
    <n v="2"/>
    <n v="0"/>
    <n v="33.577200000000005"/>
  </r>
  <r>
    <n v="2720"/>
    <x v="1335"/>
    <x v="776"/>
    <d v="2014-12-08T00:00:00"/>
    <s v="Second Class"/>
    <s v="LF-17185"/>
    <s v="Luke Foster"/>
    <x v="0"/>
    <s v="United States"/>
    <s v="Houston"/>
    <x v="5"/>
    <n v="77095"/>
    <s v="Central"/>
    <s v="FUR-FU-10002759"/>
    <x v="0"/>
    <s v="Furnishings"/>
    <s v="12-1/2 Diameter Round Wall Clock"/>
    <n v="23.976000000000003"/>
    <n v="3"/>
    <n v="0.6"/>
    <n v="-14.385599999999997"/>
  </r>
  <r>
    <n v="2721"/>
    <x v="1336"/>
    <x v="130"/>
    <d v="2014-11-08T00:00:00"/>
    <s v="Second Class"/>
    <s v="ON-18715"/>
    <s v="Odella Nelson"/>
    <x v="1"/>
    <s v="United States"/>
    <s v="Cary"/>
    <x v="3"/>
    <n v="27511"/>
    <s v="South"/>
    <s v="OFF-FA-10000585"/>
    <x v="1"/>
    <s v="Fasteners"/>
    <s v="OIC Bulk Pack Metal Binder Clips"/>
    <n v="8.3760000000000012"/>
    <n v="3"/>
    <n v="0.2"/>
    <n v="2.7222"/>
  </r>
  <r>
    <n v="2722"/>
    <x v="1336"/>
    <x v="130"/>
    <d v="2014-11-08T00:00:00"/>
    <s v="Second Class"/>
    <s v="ON-18715"/>
    <s v="Odella Nelson"/>
    <x v="1"/>
    <s v="United States"/>
    <s v="Cary"/>
    <x v="3"/>
    <n v="27511"/>
    <s v="South"/>
    <s v="OFF-AP-10004859"/>
    <x v="1"/>
    <s v="Appliances"/>
    <s v="Acco 6 Outlet Guardian Premium Surge Suppressor"/>
    <n v="58.240000000000009"/>
    <n v="5"/>
    <n v="0.2"/>
    <n v="5.0960000000000001"/>
  </r>
  <r>
    <n v="2723"/>
    <x v="1337"/>
    <x v="167"/>
    <d v="2016-04-19T00:00:00"/>
    <s v="Second Class"/>
    <s v="TB-21400"/>
    <s v="Tom Boeckenhauer"/>
    <x v="0"/>
    <s v="United States"/>
    <s v="Alexandria"/>
    <x v="17"/>
    <n v="22304"/>
    <s v="South"/>
    <s v="OFF-ST-10001558"/>
    <x v="1"/>
    <s v="Storage"/>
    <s v="Acco Perma 4000 Stacking Storage Drawers"/>
    <n v="81.199999999999989"/>
    <n v="5"/>
    <n v="0"/>
    <n v="12.18"/>
  </r>
  <r>
    <n v="2724"/>
    <x v="1338"/>
    <x v="777"/>
    <d v="2014-10-08T00:00:00"/>
    <s v="Standard Class"/>
    <s v="DF-13135"/>
    <s v="David Flashing"/>
    <x v="0"/>
    <s v="United States"/>
    <s v="Vallejo"/>
    <x v="1"/>
    <n v="94591"/>
    <s v="West"/>
    <s v="OFF-LA-10004689"/>
    <x v="1"/>
    <s v="Labels"/>
    <s v="Avery 512"/>
    <n v="14.450000000000001"/>
    <n v="5"/>
    <n v="0"/>
    <n v="6.7915000000000001"/>
  </r>
  <r>
    <n v="2725"/>
    <x v="1338"/>
    <x v="777"/>
    <d v="2014-10-08T00:00:00"/>
    <s v="Standard Class"/>
    <s v="DF-13135"/>
    <s v="David Flashing"/>
    <x v="0"/>
    <s v="United States"/>
    <s v="Vallejo"/>
    <x v="1"/>
    <n v="94591"/>
    <s v="West"/>
    <s v="OFF-BI-10002867"/>
    <x v="1"/>
    <s v="Binders"/>
    <s v="GBC Recycled Regency Composition Covers"/>
    <n v="95.64800000000001"/>
    <n v="2"/>
    <n v="0.2"/>
    <n v="31.085599999999989"/>
  </r>
  <r>
    <n v="2726"/>
    <x v="1339"/>
    <x v="659"/>
    <d v="2017-11-13T00:00:00"/>
    <s v="Standard Class"/>
    <s v="EP-13915"/>
    <s v="Emily Phan"/>
    <x v="0"/>
    <s v="United States"/>
    <s v="Philadelphia"/>
    <x v="9"/>
    <n v="19120"/>
    <s v="East"/>
    <s v="TEC-PH-10003811"/>
    <x v="2"/>
    <s v="Phones"/>
    <s v="Jabra Supreme Plus Driver Edition Headset"/>
    <n v="359.97"/>
    <n v="5"/>
    <n v="0.4"/>
    <n v="-71.994000000000028"/>
  </r>
  <r>
    <n v="2727"/>
    <x v="1339"/>
    <x v="659"/>
    <d v="2017-11-13T00:00:00"/>
    <s v="Standard Class"/>
    <s v="EP-13915"/>
    <s v="Emily Phan"/>
    <x v="0"/>
    <s v="United States"/>
    <s v="Philadelphia"/>
    <x v="9"/>
    <n v="19120"/>
    <s v="East"/>
    <s v="FUR-TA-10000849"/>
    <x v="0"/>
    <s v="Tables"/>
    <s v="Bevis Rectangular Conference Tables"/>
    <n v="350.35199999999998"/>
    <n v="4"/>
    <n v="0.4"/>
    <n v="-140.14079999999996"/>
  </r>
  <r>
    <n v="2728"/>
    <x v="1340"/>
    <x v="66"/>
    <d v="2017-12-24T00:00:00"/>
    <s v="First Class"/>
    <s v="SK-19990"/>
    <s v="Sally Knutson"/>
    <x v="0"/>
    <s v="United States"/>
    <s v="Toledo"/>
    <x v="24"/>
    <n v="43615"/>
    <s v="East"/>
    <s v="OFF-BI-10000848"/>
    <x v="1"/>
    <s v="Binders"/>
    <s v="Angle-D Ring Binders"/>
    <n v="1.6410000000000002"/>
    <n v="1"/>
    <n v="0.7"/>
    <n v="-1.3128000000000002"/>
  </r>
  <r>
    <n v="2729"/>
    <x v="1340"/>
    <x v="66"/>
    <d v="2017-12-24T00:00:00"/>
    <s v="First Class"/>
    <s v="SK-19990"/>
    <s v="Sally Knutson"/>
    <x v="0"/>
    <s v="United States"/>
    <s v="Toledo"/>
    <x v="24"/>
    <n v="43615"/>
    <s v="East"/>
    <s v="TEC-PH-10003072"/>
    <x v="2"/>
    <s v="Phones"/>
    <s v="Panasonic KX-TG9541B DECT 6.0 Digital 2-Line Expandable Cordless Phone With Digital Answering System"/>
    <n v="629.95799999999997"/>
    <n v="7"/>
    <n v="0.4"/>
    <n v="94.49369999999999"/>
  </r>
  <r>
    <n v="2730"/>
    <x v="1341"/>
    <x v="778"/>
    <d v="2017-02-19T00:00:00"/>
    <s v="Standard Class"/>
    <s v="FH-14350"/>
    <s v="Fred Harton"/>
    <x v="0"/>
    <s v="United States"/>
    <s v="Seattle"/>
    <x v="4"/>
    <n v="98105"/>
    <s v="West"/>
    <s v="OFF-AR-10001547"/>
    <x v="1"/>
    <s v="Art"/>
    <s v="Newell 311"/>
    <n v="6.63"/>
    <n v="3"/>
    <n v="0"/>
    <n v="1.7901"/>
  </r>
  <r>
    <n v="2731"/>
    <x v="1341"/>
    <x v="778"/>
    <d v="2017-02-19T00:00:00"/>
    <s v="Standard Class"/>
    <s v="FH-14350"/>
    <s v="Fred Harton"/>
    <x v="0"/>
    <s v="United States"/>
    <s v="Seattle"/>
    <x v="4"/>
    <n v="98105"/>
    <s v="West"/>
    <s v="TEC-AC-10001838"/>
    <x v="2"/>
    <s v="Accessories"/>
    <s v="Razer Tiamat Over Ear 7.1 Surround Sound PC Gaming Headset"/>
    <n v="799.96"/>
    <n v="4"/>
    <n v="0"/>
    <n v="343.98280000000005"/>
  </r>
  <r>
    <n v="2732"/>
    <x v="1341"/>
    <x v="778"/>
    <d v="2017-02-19T00:00:00"/>
    <s v="Standard Class"/>
    <s v="FH-14350"/>
    <s v="Fred Harton"/>
    <x v="0"/>
    <s v="United States"/>
    <s v="Seattle"/>
    <x v="4"/>
    <n v="98105"/>
    <s v="West"/>
    <s v="FUR-FU-10004017"/>
    <x v="0"/>
    <s v="Furnishings"/>
    <s v="Tenex Contemporary Contur Chairmats for Low and Medium Pile Carpet, Computer, 39&quot; x 49&quot;"/>
    <n v="107.53"/>
    <n v="1"/>
    <n v="0"/>
    <n v="21.506"/>
  </r>
  <r>
    <n v="2733"/>
    <x v="1342"/>
    <x v="779"/>
    <d v="2014-07-06T00:00:00"/>
    <s v="Standard Class"/>
    <s v="EH-13945"/>
    <s v="Eric Hoffmann"/>
    <x v="0"/>
    <s v="United States"/>
    <s v="Plainfield"/>
    <x v="30"/>
    <n v="7060"/>
    <s v="East"/>
    <s v="TEC-PH-10002923"/>
    <x v="2"/>
    <s v="Phones"/>
    <s v="Logitech B530 USB Headset - headset - Full size, Binaural"/>
    <n v="73.98"/>
    <n v="2"/>
    <n v="0"/>
    <n v="19.974600000000002"/>
  </r>
  <r>
    <n v="2734"/>
    <x v="1342"/>
    <x v="779"/>
    <d v="2014-07-06T00:00:00"/>
    <s v="Standard Class"/>
    <s v="EH-13945"/>
    <s v="Eric Hoffmann"/>
    <x v="0"/>
    <s v="United States"/>
    <s v="Plainfield"/>
    <x v="30"/>
    <n v="7060"/>
    <s v="East"/>
    <s v="OFF-AR-10000716"/>
    <x v="1"/>
    <s v="Art"/>
    <s v="DIXON Ticonderoga Erasable Checking Pencils"/>
    <n v="5.58"/>
    <n v="1"/>
    <n v="0"/>
    <n v="2.1762000000000001"/>
  </r>
  <r>
    <n v="2735"/>
    <x v="1343"/>
    <x v="780"/>
    <d v="2015-02-23T00:00:00"/>
    <s v="Second Class"/>
    <s v="JE-15715"/>
    <s v="Joe Elijah"/>
    <x v="0"/>
    <s v="United States"/>
    <s v="Las Cruces"/>
    <x v="27"/>
    <n v="88001"/>
    <s v="West"/>
    <s v="OFF-PA-10000249"/>
    <x v="1"/>
    <s v="Paper"/>
    <s v="Easy-staple paper"/>
    <n v="49.12"/>
    <n v="4"/>
    <n v="0"/>
    <n v="23.086399999999998"/>
  </r>
  <r>
    <n v="2736"/>
    <x v="1344"/>
    <x v="50"/>
    <d v="2015-11-19T00:00:00"/>
    <s v="Standard Class"/>
    <s v="KL-16645"/>
    <s v="Ken Lonsdale"/>
    <x v="0"/>
    <s v="United States"/>
    <s v="Newark"/>
    <x v="13"/>
    <n v="19711"/>
    <s v="East"/>
    <s v="TEC-PH-10003691"/>
    <x v="2"/>
    <s v="Phones"/>
    <s v="BlackBerry Q10"/>
    <n v="377.96999999999997"/>
    <n v="3"/>
    <n v="0"/>
    <n v="94.492500000000007"/>
  </r>
  <r>
    <n v="2737"/>
    <x v="1344"/>
    <x v="50"/>
    <d v="2015-11-19T00:00:00"/>
    <s v="Standard Class"/>
    <s v="KL-16645"/>
    <s v="Ken Lonsdale"/>
    <x v="0"/>
    <s v="United States"/>
    <s v="Newark"/>
    <x v="13"/>
    <n v="19711"/>
    <s v="East"/>
    <s v="OFF-PA-10001560"/>
    <x v="1"/>
    <s v="Paper"/>
    <s v="Adams Telephone Message Books, 5 1/4” x 11”"/>
    <n v="42.28"/>
    <n v="7"/>
    <n v="0"/>
    <n v="19.871600000000001"/>
  </r>
  <r>
    <n v="2738"/>
    <x v="1344"/>
    <x v="50"/>
    <d v="2015-11-19T00:00:00"/>
    <s v="Standard Class"/>
    <s v="KL-16645"/>
    <s v="Ken Lonsdale"/>
    <x v="0"/>
    <s v="United States"/>
    <s v="Newark"/>
    <x v="13"/>
    <n v="19711"/>
    <s v="East"/>
    <s v="FUR-BO-10004467"/>
    <x v="0"/>
    <s v="Bookcases"/>
    <s v="Bestar Classic Bookcase"/>
    <n v="299.96999999999997"/>
    <n v="3"/>
    <n v="0"/>
    <n v="56.994299999999981"/>
  </r>
  <r>
    <n v="2739"/>
    <x v="1344"/>
    <x v="50"/>
    <d v="2015-11-19T00:00:00"/>
    <s v="Standard Class"/>
    <s v="KL-16645"/>
    <s v="Ken Lonsdale"/>
    <x v="0"/>
    <s v="United States"/>
    <s v="Newark"/>
    <x v="13"/>
    <n v="19711"/>
    <s v="East"/>
    <s v="TEC-PH-10001819"/>
    <x v="2"/>
    <s v="Phones"/>
    <s v="Innergie mMini Combo Duo USB Travel Charging Kit"/>
    <n v="89.98"/>
    <n v="2"/>
    <n v="0"/>
    <n v="43.190399999999997"/>
  </r>
  <r>
    <n v="2740"/>
    <x v="1345"/>
    <x v="513"/>
    <d v="2017-04-18T00:00:00"/>
    <s v="First Class"/>
    <s v="EB-13750"/>
    <s v="Edward Becker"/>
    <x v="1"/>
    <s v="United States"/>
    <s v="Hoover"/>
    <x v="19"/>
    <n v="35244"/>
    <s v="South"/>
    <s v="OFF-SU-10000157"/>
    <x v="1"/>
    <s v="Supplies"/>
    <s v="Compact Automatic Electric Letter Opener"/>
    <n v="477.24"/>
    <n v="4"/>
    <n v="0"/>
    <n v="9.5448000000000093"/>
  </r>
  <r>
    <n v="2741"/>
    <x v="1345"/>
    <x v="513"/>
    <d v="2017-04-18T00:00:00"/>
    <s v="First Class"/>
    <s v="EB-13750"/>
    <s v="Edward Becker"/>
    <x v="1"/>
    <s v="United States"/>
    <s v="Hoover"/>
    <x v="19"/>
    <n v="35244"/>
    <s v="South"/>
    <s v="TEC-AC-10004227"/>
    <x v="2"/>
    <s v="Accessories"/>
    <s v="SanDisk Ultra 16 GB MicroSDHC Class 10 Memory Card"/>
    <n v="25.98"/>
    <n v="2"/>
    <n v="0"/>
    <n v="1.558799999999998"/>
  </r>
  <r>
    <n v="2742"/>
    <x v="1346"/>
    <x v="781"/>
    <d v="2016-02-27T00:00:00"/>
    <s v="Second Class"/>
    <s v="BD-11725"/>
    <s v="Bruce Degenhardt"/>
    <x v="0"/>
    <s v="United States"/>
    <s v="Newark"/>
    <x v="24"/>
    <n v="43055"/>
    <s v="East"/>
    <s v="OFF-EN-10003134"/>
    <x v="1"/>
    <s v="Envelopes"/>
    <s v="Staple envelope"/>
    <n v="46.72"/>
    <n v="5"/>
    <n v="0.2"/>
    <n v="17.52"/>
  </r>
  <r>
    <n v="2743"/>
    <x v="1347"/>
    <x v="130"/>
    <d v="2014-11-08T00:00:00"/>
    <s v="Standard Class"/>
    <s v="MS-17530"/>
    <s v="MaryBeth Skach"/>
    <x v="0"/>
    <s v="United States"/>
    <s v="San Diego"/>
    <x v="1"/>
    <n v="92037"/>
    <s v="West"/>
    <s v="FUR-FU-10004671"/>
    <x v="0"/>
    <s v="Furnishings"/>
    <s v="Executive Impressions 12&quot; Wall Clock"/>
    <n v="35.340000000000003"/>
    <n v="2"/>
    <n v="0"/>
    <n v="13.429200000000002"/>
  </r>
  <r>
    <n v="2744"/>
    <x v="1348"/>
    <x v="782"/>
    <d v="2015-06-25T00:00:00"/>
    <s v="Second Class"/>
    <s v="SC-20770"/>
    <s v="Stewart Carmichael"/>
    <x v="1"/>
    <s v="United States"/>
    <s v="San Francisco"/>
    <x v="1"/>
    <n v="94122"/>
    <s v="West"/>
    <s v="FUR-FU-10002253"/>
    <x v="0"/>
    <s v="Furnishings"/>
    <s v="Howard Miller 13&quot; Diameter Pewter Finish Round Wall Clock"/>
    <n v="257.64"/>
    <n v="6"/>
    <n v="0"/>
    <n v="100.4796"/>
  </r>
  <r>
    <n v="2745"/>
    <x v="1348"/>
    <x v="782"/>
    <d v="2015-06-25T00:00:00"/>
    <s v="Second Class"/>
    <s v="SC-20770"/>
    <s v="Stewart Carmichael"/>
    <x v="1"/>
    <s v="United States"/>
    <s v="San Francisco"/>
    <x v="1"/>
    <n v="94122"/>
    <s v="West"/>
    <s v="TEC-PH-10002726"/>
    <x v="2"/>
    <s v="Phones"/>
    <s v="netTALK DUO VoIP Telephone Service"/>
    <n v="125.97600000000001"/>
    <n v="3"/>
    <n v="0.2"/>
    <n v="47.241"/>
  </r>
  <r>
    <n v="2746"/>
    <x v="1349"/>
    <x v="783"/>
    <d v="2017-08-11T00:00:00"/>
    <s v="Second Class"/>
    <s v="FM-14380"/>
    <s v="Fred McMath"/>
    <x v="0"/>
    <s v="United States"/>
    <s v="Jacksonville"/>
    <x v="3"/>
    <n v="28540"/>
    <s v="South"/>
    <s v="TEC-AC-10004571"/>
    <x v="2"/>
    <s v="Accessories"/>
    <s v="Logitech G700s Rechargeable Gaming Mouse"/>
    <n v="79.992000000000004"/>
    <n v="1"/>
    <n v="0.2"/>
    <n v="21.997800000000002"/>
  </r>
  <r>
    <n v="2747"/>
    <x v="1350"/>
    <x v="552"/>
    <d v="2014-05-17T00:00:00"/>
    <s v="Standard Class"/>
    <s v="KT-16480"/>
    <s v="Kean Thornton"/>
    <x v="0"/>
    <s v="United States"/>
    <s v="Franklin"/>
    <x v="31"/>
    <n v="2038"/>
    <s v="East"/>
    <s v="FUR-TA-10002228"/>
    <x v="0"/>
    <s v="Tables"/>
    <s v="Bevis Traditional Conference Table Top, Plinth Base"/>
    <n v="700.05600000000004"/>
    <n v="3"/>
    <n v="0.3"/>
    <n v="-130.0104"/>
  </r>
  <r>
    <n v="2748"/>
    <x v="1351"/>
    <x v="6"/>
    <d v="2015-11-26T00:00:00"/>
    <s v="Standard Class"/>
    <s v="AP-10720"/>
    <s v="Anne Pryor"/>
    <x v="2"/>
    <s v="United States"/>
    <s v="Frisco"/>
    <x v="5"/>
    <n v="75034"/>
    <s v="Central"/>
    <s v="TEC-AC-10004127"/>
    <x v="2"/>
    <s v="Accessories"/>
    <s v="SanDisk Cruzer 8 GB USB Flash Drive"/>
    <n v="27.168000000000003"/>
    <n v="4"/>
    <n v="0.2"/>
    <n v="-1.3583999999999987"/>
  </r>
  <r>
    <n v="2749"/>
    <x v="1352"/>
    <x v="784"/>
    <d v="2015-12-08T00:00:00"/>
    <s v="Standard Class"/>
    <s v="RH-19555"/>
    <s v="Ritsa Hightower"/>
    <x v="0"/>
    <s v="United States"/>
    <s v="Tallahassee"/>
    <x v="2"/>
    <n v="32303"/>
    <s v="South"/>
    <s v="OFF-BI-10001553"/>
    <x v="1"/>
    <s v="Binders"/>
    <s v="SpineVue Locking Slant-D Ring Binders by Cardinal"/>
    <n v="8.2260000000000009"/>
    <n v="3"/>
    <n v="0.7"/>
    <n v="-6.0323999999999991"/>
  </r>
  <r>
    <n v="2750"/>
    <x v="1353"/>
    <x v="785"/>
    <d v="2014-06-14T00:00:00"/>
    <s v="Standard Class"/>
    <s v="CS-11950"/>
    <s v="Carlos Soltero"/>
    <x v="0"/>
    <s v="United States"/>
    <s v="Seattle"/>
    <x v="4"/>
    <n v="98115"/>
    <s v="West"/>
    <s v="FUR-CH-10002758"/>
    <x v="0"/>
    <s v="Chairs"/>
    <s v="Hon Deluxe Fabric Upholstered Stacking Chairs, Squared Back"/>
    <n v="585.55200000000002"/>
    <n v="3"/>
    <n v="0.2"/>
    <n v="73.19399999999996"/>
  </r>
  <r>
    <n v="2751"/>
    <x v="1354"/>
    <x v="233"/>
    <d v="2014-08-11T00:00:00"/>
    <s v="Second Class"/>
    <s v="TM-21010"/>
    <s v="Tamara Manning"/>
    <x v="0"/>
    <s v="United States"/>
    <s v="Vacaville"/>
    <x v="1"/>
    <n v="95687"/>
    <s v="West"/>
    <s v="OFF-ST-10000532"/>
    <x v="1"/>
    <s v="Storage"/>
    <s v="Advantus Rolling Drawer Organizers"/>
    <n v="423.28"/>
    <n v="11"/>
    <n v="0"/>
    <n v="110.05279999999999"/>
  </r>
  <r>
    <n v="2752"/>
    <x v="1355"/>
    <x v="542"/>
    <d v="2014-05-30T00:00:00"/>
    <s v="Standard Class"/>
    <s v="HF-14995"/>
    <s v="Herbert Flentye"/>
    <x v="0"/>
    <s v="United States"/>
    <s v="Los Angeles"/>
    <x v="1"/>
    <n v="90008"/>
    <s v="West"/>
    <s v="FUR-CH-10000988"/>
    <x v="0"/>
    <s v="Chairs"/>
    <s v="Hon Olson Stacker Stools"/>
    <n v="225.29600000000002"/>
    <n v="2"/>
    <n v="0.2"/>
    <n v="22.529599999999995"/>
  </r>
  <r>
    <n v="2753"/>
    <x v="1356"/>
    <x v="786"/>
    <d v="2015-04-21T00:00:00"/>
    <s v="Standard Class"/>
    <s v="GA-14515"/>
    <s v="George Ashbrook"/>
    <x v="0"/>
    <s v="United States"/>
    <s v="San Francisco"/>
    <x v="1"/>
    <n v="94122"/>
    <s v="West"/>
    <s v="OFF-AR-10003251"/>
    <x v="1"/>
    <s v="Art"/>
    <s v="Prang Drawing Pencil Set"/>
    <n v="5.56"/>
    <n v="2"/>
    <n v="0"/>
    <n v="2.2239999999999998"/>
  </r>
  <r>
    <n v="2754"/>
    <x v="1356"/>
    <x v="786"/>
    <d v="2015-04-21T00:00:00"/>
    <s v="Standard Class"/>
    <s v="GA-14515"/>
    <s v="George Ashbrook"/>
    <x v="0"/>
    <s v="United States"/>
    <s v="San Francisco"/>
    <x v="1"/>
    <n v="94122"/>
    <s v="West"/>
    <s v="TEC-AC-10003174"/>
    <x v="2"/>
    <s v="Accessories"/>
    <s v="Plantronics S12 Corded Telephone Headset System"/>
    <n v="323.37"/>
    <n v="3"/>
    <n v="0"/>
    <n v="129.34800000000001"/>
  </r>
  <r>
    <n v="2755"/>
    <x v="1356"/>
    <x v="786"/>
    <d v="2015-04-21T00:00:00"/>
    <s v="Standard Class"/>
    <s v="GA-14515"/>
    <s v="George Ashbrook"/>
    <x v="0"/>
    <s v="United States"/>
    <s v="San Francisco"/>
    <x v="1"/>
    <n v="94122"/>
    <s v="West"/>
    <s v="TEC-PH-10002310"/>
    <x v="2"/>
    <s v="Phones"/>
    <s v="Plantronics Calisto P620-M USB Wireless Speakerphone System"/>
    <n v="783.96000000000015"/>
    <n v="5"/>
    <n v="0.2"/>
    <n v="68.59650000000002"/>
  </r>
  <r>
    <n v="2756"/>
    <x v="1356"/>
    <x v="786"/>
    <d v="2015-04-21T00:00:00"/>
    <s v="Standard Class"/>
    <s v="GA-14515"/>
    <s v="George Ashbrook"/>
    <x v="0"/>
    <s v="United States"/>
    <s v="San Francisco"/>
    <x v="1"/>
    <n v="94122"/>
    <s v="West"/>
    <s v="OFF-AP-10002651"/>
    <x v="1"/>
    <s v="Appliances"/>
    <s v="Hoover Upright Vacuum With Dirt Cup"/>
    <n v="1447.6499999999999"/>
    <n v="5"/>
    <n v="0"/>
    <n v="419.8184999999998"/>
  </r>
  <r>
    <n v="2757"/>
    <x v="1356"/>
    <x v="786"/>
    <d v="2015-04-21T00:00:00"/>
    <s v="Standard Class"/>
    <s v="GA-14515"/>
    <s v="George Ashbrook"/>
    <x v="0"/>
    <s v="United States"/>
    <s v="San Francisco"/>
    <x v="1"/>
    <n v="94122"/>
    <s v="West"/>
    <s v="OFF-PA-10001184"/>
    <x v="1"/>
    <s v="Paper"/>
    <s v="Xerox 1903"/>
    <n v="11.96"/>
    <n v="2"/>
    <n v="0"/>
    <n v="5.8604000000000003"/>
  </r>
  <r>
    <n v="2758"/>
    <x v="1357"/>
    <x v="725"/>
    <d v="2016-06-13T00:00:00"/>
    <s v="Second Class"/>
    <s v="ES-14020"/>
    <s v="Erica Smith"/>
    <x v="0"/>
    <s v="United States"/>
    <s v="New York City"/>
    <x v="15"/>
    <n v="10035"/>
    <s v="East"/>
    <s v="TEC-AC-10002402"/>
    <x v="2"/>
    <s v="Accessories"/>
    <s v="Razer Kraken PRO Over Ear PC and Music Headset"/>
    <n v="239.96999999999997"/>
    <n v="3"/>
    <n v="0"/>
    <n v="71.990999999999985"/>
  </r>
  <r>
    <n v="2759"/>
    <x v="1358"/>
    <x v="21"/>
    <d v="2016-03-15T00:00:00"/>
    <s v="Standard Class"/>
    <s v="JP-16135"/>
    <s v="Julie Prescott"/>
    <x v="2"/>
    <s v="United States"/>
    <s v="Columbus"/>
    <x v="32"/>
    <n v="31907"/>
    <s v="South"/>
    <s v="FUR-FU-10004270"/>
    <x v="0"/>
    <s v="Furnishings"/>
    <s v="Executive Impressions 13&quot; Clairmont Wall Clock"/>
    <n v="76.92"/>
    <n v="4"/>
    <n v="0"/>
    <n v="31.537200000000006"/>
  </r>
  <r>
    <n v="2760"/>
    <x v="1358"/>
    <x v="21"/>
    <d v="2016-03-15T00:00:00"/>
    <s v="Standard Class"/>
    <s v="JP-16135"/>
    <s v="Julie Prescott"/>
    <x v="2"/>
    <s v="United States"/>
    <s v="Columbus"/>
    <x v="32"/>
    <n v="31907"/>
    <s v="South"/>
    <s v="OFF-ST-10001526"/>
    <x v="1"/>
    <s v="Storage"/>
    <s v="Iceberg Mobile Mega Data/Printer Cart "/>
    <n v="481.32"/>
    <n v="4"/>
    <n v="0"/>
    <n v="125.14319999999998"/>
  </r>
  <r>
    <n v="2761"/>
    <x v="1359"/>
    <x v="542"/>
    <d v="2014-05-29T00:00:00"/>
    <s v="First Class"/>
    <s v="Dp-13240"/>
    <s v="Dean percer"/>
    <x v="2"/>
    <s v="United States"/>
    <s v="Murray"/>
    <x v="7"/>
    <n v="84107"/>
    <s v="West"/>
    <s v="OFF-PA-10002893"/>
    <x v="1"/>
    <s v="Paper"/>
    <s v="Wirebound Service Call Books, 5 1/2&quot; x 4&quot;"/>
    <n v="48.4"/>
    <n v="5"/>
    <n v="0"/>
    <n v="23.231999999999999"/>
  </r>
  <r>
    <n v="2762"/>
    <x v="1360"/>
    <x v="386"/>
    <d v="2017-10-14T00:00:00"/>
    <s v="First Class"/>
    <s v="NK-18490"/>
    <s v="Neil Knudson"/>
    <x v="2"/>
    <s v="United States"/>
    <s v="San Francisco"/>
    <x v="1"/>
    <n v="94110"/>
    <s v="West"/>
    <s v="TEC-AC-10003709"/>
    <x v="2"/>
    <s v="Accessories"/>
    <s v="Maxell 4.7GB DVD-R 5/Pack"/>
    <n v="0.99"/>
    <n v="1"/>
    <n v="0"/>
    <n v="0.4356000000000001"/>
  </r>
  <r>
    <n v="2763"/>
    <x v="1360"/>
    <x v="386"/>
    <d v="2017-10-14T00:00:00"/>
    <s v="First Class"/>
    <s v="NK-18490"/>
    <s v="Neil Knudson"/>
    <x v="2"/>
    <s v="United States"/>
    <s v="San Francisco"/>
    <x v="1"/>
    <n v="94110"/>
    <s v="West"/>
    <s v="OFF-BI-10001191"/>
    <x v="1"/>
    <s v="Binders"/>
    <s v="Canvas Sectional Post Binders"/>
    <n v="101.84"/>
    <n v="5"/>
    <n v="0.2"/>
    <n v="36.917000000000002"/>
  </r>
  <r>
    <n v="2764"/>
    <x v="1361"/>
    <x v="738"/>
    <d v="2017-06-28T00:00:00"/>
    <s v="Standard Class"/>
    <s v="PL-18925"/>
    <s v="Paul Lucas"/>
    <x v="2"/>
    <s v="United States"/>
    <s v="Philadelphia"/>
    <x v="9"/>
    <n v="19140"/>
    <s v="East"/>
    <s v="OFF-BI-10003166"/>
    <x v="1"/>
    <s v="Binders"/>
    <s v="GBC Plasticlear Binding Covers"/>
    <n v="10.332000000000003"/>
    <n v="3"/>
    <n v="0.7"/>
    <n v="-7.5767999999999986"/>
  </r>
  <r>
    <n v="2765"/>
    <x v="1361"/>
    <x v="738"/>
    <d v="2017-06-28T00:00:00"/>
    <s v="Standard Class"/>
    <s v="PL-18925"/>
    <s v="Paul Lucas"/>
    <x v="2"/>
    <s v="United States"/>
    <s v="Philadelphia"/>
    <x v="9"/>
    <n v="19140"/>
    <s v="East"/>
    <s v="OFF-BI-10003982"/>
    <x v="1"/>
    <s v="Binders"/>
    <s v="Wilson Jones Century Plastic Molded Ring Binders"/>
    <n v="31.155000000000005"/>
    <n v="5"/>
    <n v="0.7"/>
    <n v="-23.8855"/>
  </r>
  <r>
    <n v="2766"/>
    <x v="1361"/>
    <x v="738"/>
    <d v="2017-06-28T00:00:00"/>
    <s v="Standard Class"/>
    <s v="PL-18925"/>
    <s v="Paul Lucas"/>
    <x v="2"/>
    <s v="United States"/>
    <s v="Philadelphia"/>
    <x v="9"/>
    <n v="19140"/>
    <s v="East"/>
    <s v="OFF-ST-10004835"/>
    <x v="1"/>
    <s v="Storage"/>
    <s v="Plastic Stacking Crates &amp; Casters"/>
    <n v="8.9280000000000008"/>
    <n v="2"/>
    <n v="0.2"/>
    <n v="0.66959999999999997"/>
  </r>
  <r>
    <n v="2767"/>
    <x v="1362"/>
    <x v="787"/>
    <d v="2017-01-18T00:00:00"/>
    <s v="First Class"/>
    <s v="RW-19690"/>
    <s v="Robert Waldorf"/>
    <x v="0"/>
    <s v="United States"/>
    <s v="Philadelphia"/>
    <x v="9"/>
    <n v="19134"/>
    <s v="East"/>
    <s v="OFF-AP-10000159"/>
    <x v="1"/>
    <s v="Appliances"/>
    <s v="Belkin F9M820V08 8 Outlet Surge"/>
    <n v="34.384"/>
    <n v="1"/>
    <n v="0.2"/>
    <n v="3.8681999999999945"/>
  </r>
  <r>
    <n v="2768"/>
    <x v="1362"/>
    <x v="787"/>
    <d v="2017-01-18T00:00:00"/>
    <s v="First Class"/>
    <s v="RW-19690"/>
    <s v="Robert Waldorf"/>
    <x v="0"/>
    <s v="United States"/>
    <s v="Philadelphia"/>
    <x v="9"/>
    <n v="19134"/>
    <s v="East"/>
    <s v="OFF-AP-10002945"/>
    <x v="1"/>
    <s v="Appliances"/>
    <s v="Honeywell Enviracaire Portable HEPA Air Cleaner for 17' x 22' Room"/>
    <n v="1924.1599999999999"/>
    <n v="8"/>
    <n v="0.2"/>
    <n v="312.67599999999993"/>
  </r>
  <r>
    <n v="2769"/>
    <x v="1363"/>
    <x v="788"/>
    <d v="2015-04-07T00:00:00"/>
    <s v="Standard Class"/>
    <s v="MO-17950"/>
    <s v="Michael Oakman"/>
    <x v="0"/>
    <s v="United States"/>
    <s v="Dallas"/>
    <x v="5"/>
    <n v="75220"/>
    <s v="Central"/>
    <s v="OFF-AP-10001242"/>
    <x v="1"/>
    <s v="Appliances"/>
    <s v="APC 7 Outlet Network SurgeArrest Surge Protector"/>
    <n v="32.191999999999993"/>
    <n v="2"/>
    <n v="0.8"/>
    <n v="-80.48"/>
  </r>
  <r>
    <n v="2770"/>
    <x v="1363"/>
    <x v="788"/>
    <d v="2015-04-07T00:00:00"/>
    <s v="Standard Class"/>
    <s v="MO-17950"/>
    <s v="Michael Oakman"/>
    <x v="0"/>
    <s v="United States"/>
    <s v="Dallas"/>
    <x v="5"/>
    <n v="75220"/>
    <s v="Central"/>
    <s v="TEC-AC-10003038"/>
    <x v="2"/>
    <s v="Accessories"/>
    <s v="Kingston Digital DataTraveler 16GB USB 2.0"/>
    <n v="50.120000000000005"/>
    <n v="7"/>
    <n v="0.2"/>
    <n v="-0.62650000000000716"/>
  </r>
  <r>
    <n v="2771"/>
    <x v="1363"/>
    <x v="788"/>
    <d v="2015-04-07T00:00:00"/>
    <s v="Standard Class"/>
    <s v="MO-17950"/>
    <s v="Michael Oakman"/>
    <x v="0"/>
    <s v="United States"/>
    <s v="Dallas"/>
    <x v="5"/>
    <n v="75220"/>
    <s v="Central"/>
    <s v="TEC-AC-10003289"/>
    <x v="2"/>
    <s v="Accessories"/>
    <s v="Anker Ultra-Slim Mini Bluetooth 3.0 Wireless Keyboard"/>
    <n v="47.975999999999999"/>
    <n v="3"/>
    <n v="0.2"/>
    <n v="1.7990999999999993"/>
  </r>
  <r>
    <n v="2772"/>
    <x v="1364"/>
    <x v="323"/>
    <d v="2016-09-10T00:00:00"/>
    <s v="Standard Class"/>
    <s v="JJ-15445"/>
    <s v="Jennifer Jackson"/>
    <x v="0"/>
    <s v="United States"/>
    <s v="Waukesha"/>
    <x v="6"/>
    <n v="53186"/>
    <s v="Central"/>
    <s v="OFF-ST-10000918"/>
    <x v="1"/>
    <s v="Storage"/>
    <s v="Crate-A-Files"/>
    <n v="54.5"/>
    <n v="5"/>
    <n v="0"/>
    <n v="14.169999999999998"/>
  </r>
  <r>
    <n v="2773"/>
    <x v="1365"/>
    <x v="389"/>
    <d v="2017-12-12T00:00:00"/>
    <s v="First Class"/>
    <s v="BT-11680"/>
    <s v="Brian Thompson"/>
    <x v="0"/>
    <s v="United States"/>
    <s v="Fort Lauderdale"/>
    <x v="2"/>
    <n v="33311"/>
    <s v="South"/>
    <s v="FUR-FU-10001940"/>
    <x v="0"/>
    <s v="Furnishings"/>
    <s v="Staple-based wall hangings"/>
    <n v="19.103999999999999"/>
    <n v="3"/>
    <n v="0.2"/>
    <n v="5.7312000000000012"/>
  </r>
  <r>
    <n v="2774"/>
    <x v="1366"/>
    <x v="441"/>
    <d v="2016-11-26T00:00:00"/>
    <s v="Standard Class"/>
    <s v="RD-19585"/>
    <s v="Rob Dowd"/>
    <x v="0"/>
    <s v="United States"/>
    <s v="Detroit"/>
    <x v="12"/>
    <n v="48205"/>
    <s v="Central"/>
    <s v="OFF-BI-10002852"/>
    <x v="1"/>
    <s v="Binders"/>
    <s v="Ibico Standard Transparent Covers"/>
    <n v="49.44"/>
    <n v="3"/>
    <n v="0"/>
    <n v="24.2256"/>
  </r>
  <r>
    <n v="2775"/>
    <x v="1367"/>
    <x v="343"/>
    <d v="2017-11-18T00:00:00"/>
    <s v="Standard Class"/>
    <s v="ML-17755"/>
    <s v="Max Ludwig"/>
    <x v="2"/>
    <s v="United States"/>
    <s v="Springfield"/>
    <x v="24"/>
    <n v="45503"/>
    <s v="East"/>
    <s v="OFF-PA-10004451"/>
    <x v="1"/>
    <s v="Paper"/>
    <s v="Xerox 222"/>
    <n v="10.368000000000002"/>
    <n v="2"/>
    <n v="0.2"/>
    <n v="3.6288"/>
  </r>
  <r>
    <n v="2776"/>
    <x v="1368"/>
    <x v="147"/>
    <d v="2016-10-25T00:00:00"/>
    <s v="Standard Class"/>
    <s v="JE-15745"/>
    <s v="Joel Eaton"/>
    <x v="0"/>
    <s v="United States"/>
    <s v="San Diego"/>
    <x v="1"/>
    <n v="92037"/>
    <s v="West"/>
    <s v="OFF-ST-10004804"/>
    <x v="1"/>
    <s v="Storage"/>
    <s v="Belkin 19&quot; Vented Equipment Shelf, Black"/>
    <n v="154.44"/>
    <n v="3"/>
    <n v="0"/>
    <n v="1.5444000000000031"/>
  </r>
  <r>
    <n v="2777"/>
    <x v="1369"/>
    <x v="379"/>
    <d v="2015-12-25T00:00:00"/>
    <s v="Standard Class"/>
    <s v="ER-13855"/>
    <s v="Elpida Rittenbach"/>
    <x v="1"/>
    <s v="United States"/>
    <s v="Colorado Springs"/>
    <x v="22"/>
    <n v="80906"/>
    <s v="West"/>
    <s v="OFF-AP-10003971"/>
    <x v="1"/>
    <s v="Appliances"/>
    <s v="Belkin 6 Outlet Metallic Surge Strip"/>
    <n v="60.984000000000009"/>
    <n v="7"/>
    <n v="0.2"/>
    <n v="4.5737999999999985"/>
  </r>
  <r>
    <n v="2778"/>
    <x v="1370"/>
    <x v="789"/>
    <d v="2015-07-19T00:00:00"/>
    <s v="Second Class"/>
    <s v="JM-15535"/>
    <s v="Jessica Myrick"/>
    <x v="0"/>
    <s v="United States"/>
    <s v="Bakersfield"/>
    <x v="1"/>
    <n v="93309"/>
    <s v="West"/>
    <s v="FUR-BO-10003159"/>
    <x v="0"/>
    <s v="Bookcases"/>
    <s v="Sauder Camden County Collection Libraries, Planked Cherry Finish"/>
    <n v="195.46600000000001"/>
    <n v="2"/>
    <n v="0.15"/>
    <n v="-13.797600000000017"/>
  </r>
  <r>
    <n v="2779"/>
    <x v="1371"/>
    <x v="504"/>
    <d v="2017-05-05T00:00:00"/>
    <s v="Standard Class"/>
    <s v="SS-20140"/>
    <s v="Saphhira Shifley"/>
    <x v="1"/>
    <s v="United States"/>
    <s v="Pompano Beach"/>
    <x v="2"/>
    <n v="33068"/>
    <s v="South"/>
    <s v="FUR-FU-10001935"/>
    <x v="0"/>
    <s v="Furnishings"/>
    <s v="3M Hangers With Command Adhesive"/>
    <n v="23.680000000000003"/>
    <n v="8"/>
    <n v="0.2"/>
    <n v="6.216000000000002"/>
  </r>
  <r>
    <n v="2780"/>
    <x v="1371"/>
    <x v="504"/>
    <d v="2017-05-05T00:00:00"/>
    <s v="Standard Class"/>
    <s v="SS-20140"/>
    <s v="Saphhira Shifley"/>
    <x v="1"/>
    <s v="United States"/>
    <s v="Pompano Beach"/>
    <x v="2"/>
    <n v="33068"/>
    <s v="South"/>
    <s v="TEC-AC-10003433"/>
    <x v="2"/>
    <s v="Accessories"/>
    <s v="Maxell 4.7GB DVD+R 5/Pack"/>
    <n v="2.3760000000000003"/>
    <n v="3"/>
    <n v="0.2"/>
    <n v="0.74249999999999994"/>
  </r>
  <r>
    <n v="2781"/>
    <x v="1372"/>
    <x v="636"/>
    <d v="2017-05-08T00:00:00"/>
    <s v="First Class"/>
    <s v="TC-21295"/>
    <s v="Toby Carlisle"/>
    <x v="0"/>
    <s v="United States"/>
    <s v="New York City"/>
    <x v="15"/>
    <n v="10035"/>
    <s v="East"/>
    <s v="OFF-LA-10004544"/>
    <x v="1"/>
    <s v="Labels"/>
    <s v="Avery 505"/>
    <n v="59.2"/>
    <n v="4"/>
    <n v="0"/>
    <n v="29.6"/>
  </r>
  <r>
    <n v="2782"/>
    <x v="1373"/>
    <x v="225"/>
    <d v="2017-11-27T00:00:00"/>
    <s v="Standard Class"/>
    <s v="HG-15025"/>
    <s v="Hunter Glantz"/>
    <x v="0"/>
    <s v="United States"/>
    <s v="Lakeville"/>
    <x v="11"/>
    <n v="55044"/>
    <s v="Central"/>
    <s v="OFF-AR-10001026"/>
    <x v="1"/>
    <s v="Art"/>
    <s v="Sanford Uni-Blazer View Highlighters, Chisel Tip, Yellow"/>
    <n v="22"/>
    <n v="10"/>
    <n v="0"/>
    <n v="9.6800000000000015"/>
  </r>
  <r>
    <n v="2783"/>
    <x v="1374"/>
    <x v="583"/>
    <d v="2016-11-16T00:00:00"/>
    <s v="Standard Class"/>
    <s v="LD-17005"/>
    <s v="Lisa DeCherney"/>
    <x v="0"/>
    <s v="United States"/>
    <s v="Detroit"/>
    <x v="12"/>
    <n v="48234"/>
    <s v="Central"/>
    <s v="TEC-PH-10001336"/>
    <x v="2"/>
    <s v="Phones"/>
    <s v="Digium D40 VoIP phone"/>
    <n v="257.98"/>
    <n v="2"/>
    <n v="0"/>
    <n v="74.8142"/>
  </r>
  <r>
    <n v="2784"/>
    <x v="1375"/>
    <x v="732"/>
    <d v="2016-11-10T00:00:00"/>
    <s v="Standard Class"/>
    <s v="AS-10285"/>
    <s v="Alejandro Savely"/>
    <x v="1"/>
    <s v="United States"/>
    <s v="Philadelphia"/>
    <x v="9"/>
    <n v="19134"/>
    <s v="East"/>
    <s v="TEC-PH-10003187"/>
    <x v="2"/>
    <s v="Phones"/>
    <s v="Anker Astro Mini 3000mAh Ultra-Compact Portable Charger"/>
    <n v="23.987999999999996"/>
    <n v="2"/>
    <n v="0.4"/>
    <n v="-15.991999999999999"/>
  </r>
  <r>
    <n v="2785"/>
    <x v="1376"/>
    <x v="790"/>
    <d v="2016-10-15T00:00:00"/>
    <s v="Standard Class"/>
    <s v="MP-17965"/>
    <s v="Michael Paige"/>
    <x v="1"/>
    <s v="United States"/>
    <s v="Troy"/>
    <x v="24"/>
    <n v="45373"/>
    <s v="East"/>
    <s v="TEC-PH-10004897"/>
    <x v="2"/>
    <s v="Phones"/>
    <s v="Mediabridge Sport Armband iPhone 5s"/>
    <n v="23.975999999999999"/>
    <n v="4"/>
    <n v="0.4"/>
    <n v="-15.584400000000002"/>
  </r>
  <r>
    <n v="2786"/>
    <x v="1377"/>
    <x v="481"/>
    <d v="2015-09-23T00:00:00"/>
    <s v="First Class"/>
    <s v="CD-12790"/>
    <s v="Cynthia Delaney"/>
    <x v="2"/>
    <s v="United States"/>
    <s v="Los Angeles"/>
    <x v="1"/>
    <n v="90036"/>
    <s v="West"/>
    <s v="FUR-CH-10004997"/>
    <x v="0"/>
    <s v="Chairs"/>
    <s v="Hon Every-Day Series Multi-Task Chairs"/>
    <n v="601.53599999999994"/>
    <n v="4"/>
    <n v="0.2"/>
    <n v="0"/>
  </r>
  <r>
    <n v="2787"/>
    <x v="1377"/>
    <x v="481"/>
    <d v="2015-09-23T00:00:00"/>
    <s v="First Class"/>
    <s v="CD-12790"/>
    <s v="Cynthia Delaney"/>
    <x v="2"/>
    <s v="United States"/>
    <s v="Los Angeles"/>
    <x v="1"/>
    <n v="90036"/>
    <s v="West"/>
    <s v="OFF-FA-10002763"/>
    <x v="1"/>
    <s v="Fasteners"/>
    <s v="Advantus Map Pennant Flags and Round Head Tacks"/>
    <n v="7.9"/>
    <n v="2"/>
    <n v="0"/>
    <n v="2.5279999999999996"/>
  </r>
  <r>
    <n v="2788"/>
    <x v="1378"/>
    <x v="266"/>
    <d v="2014-12-06T00:00:00"/>
    <s v="Standard Class"/>
    <s v="MD-17860"/>
    <s v="Michael Dominguez"/>
    <x v="1"/>
    <s v="United States"/>
    <s v="Corpus Christi"/>
    <x v="5"/>
    <n v="78415"/>
    <s v="Central"/>
    <s v="FUR-FU-10001588"/>
    <x v="0"/>
    <s v="Furnishings"/>
    <s v="Deflect-o SuperTray Unbreakable Stackable Tray, Letter, Black"/>
    <n v="58.36"/>
    <n v="5"/>
    <n v="0.6"/>
    <n v="-24.802999999999997"/>
  </r>
  <r>
    <n v="2789"/>
    <x v="1378"/>
    <x v="266"/>
    <d v="2014-12-06T00:00:00"/>
    <s v="Standard Class"/>
    <s v="MD-17860"/>
    <s v="Michael Dominguez"/>
    <x v="1"/>
    <s v="United States"/>
    <s v="Corpus Christi"/>
    <x v="5"/>
    <n v="78415"/>
    <s v="Central"/>
    <s v="OFF-AR-10000940"/>
    <x v="1"/>
    <s v="Art"/>
    <s v="Newell 343"/>
    <n v="16.463999999999999"/>
    <n v="7"/>
    <n v="0.2"/>
    <n v="1.4406000000000008"/>
  </r>
  <r>
    <n v="2790"/>
    <x v="1378"/>
    <x v="266"/>
    <d v="2014-12-06T00:00:00"/>
    <s v="Standard Class"/>
    <s v="MD-17860"/>
    <s v="Michael Dominguez"/>
    <x v="1"/>
    <s v="United States"/>
    <s v="Corpus Christi"/>
    <x v="5"/>
    <n v="78415"/>
    <s v="Central"/>
    <s v="FUR-FU-10002759"/>
    <x v="0"/>
    <s v="Furnishings"/>
    <s v="12-1/2 Diameter Round Wall Clock"/>
    <n v="39.960000000000008"/>
    <n v="5"/>
    <n v="0.6"/>
    <n v="-23.975999999999999"/>
  </r>
  <r>
    <n v="2791"/>
    <x v="1379"/>
    <x v="158"/>
    <d v="2014-09-22T00:00:00"/>
    <s v="First Class"/>
    <s v="BM-11650"/>
    <s v="Brian Moss"/>
    <x v="1"/>
    <s v="United States"/>
    <s v="Omaha"/>
    <x v="8"/>
    <n v="68104"/>
    <s v="Central"/>
    <s v="OFF-AP-10000358"/>
    <x v="1"/>
    <s v="Appliances"/>
    <s v="Fellowes Basic Home/Office Series Surge Protectors"/>
    <n v="25.96"/>
    <n v="2"/>
    <n v="0"/>
    <n v="7.5283999999999978"/>
  </r>
  <r>
    <n v="2792"/>
    <x v="1379"/>
    <x v="158"/>
    <d v="2014-09-22T00:00:00"/>
    <s v="First Class"/>
    <s v="BM-11650"/>
    <s v="Brian Moss"/>
    <x v="1"/>
    <s v="United States"/>
    <s v="Omaha"/>
    <x v="8"/>
    <n v="68104"/>
    <s v="Central"/>
    <s v="OFF-AP-10003281"/>
    <x v="1"/>
    <s v="Appliances"/>
    <s v="Acco 6 Outlet Guardian Standard Surge Suppressor"/>
    <n v="36.269999999999996"/>
    <n v="3"/>
    <n v="0"/>
    <n v="10.880999999999997"/>
  </r>
  <r>
    <n v="2793"/>
    <x v="1379"/>
    <x v="158"/>
    <d v="2014-09-22T00:00:00"/>
    <s v="First Class"/>
    <s v="BM-11650"/>
    <s v="Brian Moss"/>
    <x v="1"/>
    <s v="United States"/>
    <s v="Omaha"/>
    <x v="8"/>
    <n v="68104"/>
    <s v="Central"/>
    <s v="OFF-PA-10000029"/>
    <x v="1"/>
    <s v="Paper"/>
    <s v="Xerox 224"/>
    <n v="6.48"/>
    <n v="1"/>
    <n v="0"/>
    <n v="3.1104000000000003"/>
  </r>
  <r>
    <n v="2794"/>
    <x v="1380"/>
    <x v="791"/>
    <d v="2014-04-17T00:00:00"/>
    <s v="Standard Class"/>
    <s v="KN-16450"/>
    <s v="Kean Nguyen"/>
    <x v="1"/>
    <s v="United States"/>
    <s v="Redondo Beach"/>
    <x v="1"/>
    <n v="90278"/>
    <s v="West"/>
    <s v="TEC-PH-10001557"/>
    <x v="2"/>
    <s v="Phones"/>
    <s v="Pyle PMP37LED"/>
    <n v="1075.088"/>
    <n v="14"/>
    <n v="0.2"/>
    <n v="94.070199999999943"/>
  </r>
  <r>
    <n v="2795"/>
    <x v="1380"/>
    <x v="791"/>
    <d v="2014-04-17T00:00:00"/>
    <s v="Standard Class"/>
    <s v="KN-16450"/>
    <s v="Kean Nguyen"/>
    <x v="1"/>
    <s v="United States"/>
    <s v="Redondo Beach"/>
    <x v="1"/>
    <n v="90278"/>
    <s v="West"/>
    <s v="TEC-PH-10000576"/>
    <x v="2"/>
    <s v="Phones"/>
    <s v="AT&amp;T 1080 Corded phone"/>
    <n v="438.36800000000005"/>
    <n v="4"/>
    <n v="0.2"/>
    <n v="38.357200000000006"/>
  </r>
  <r>
    <n v="2796"/>
    <x v="1380"/>
    <x v="791"/>
    <d v="2014-04-17T00:00:00"/>
    <s v="Standard Class"/>
    <s v="KN-16450"/>
    <s v="Kean Nguyen"/>
    <x v="1"/>
    <s v="United States"/>
    <s v="Redondo Beach"/>
    <x v="1"/>
    <n v="90278"/>
    <s v="West"/>
    <s v="OFF-BI-10002764"/>
    <x v="1"/>
    <s v="Binders"/>
    <s v="Recycled Pressboard Report Cover with Reinforced Top Hinge"/>
    <n v="18.088000000000001"/>
    <n v="7"/>
    <n v="0.2"/>
    <n v="6.5569000000000006"/>
  </r>
  <r>
    <n v="2797"/>
    <x v="1380"/>
    <x v="791"/>
    <d v="2014-04-17T00:00:00"/>
    <s v="Standard Class"/>
    <s v="KN-16450"/>
    <s v="Kean Nguyen"/>
    <x v="1"/>
    <s v="United States"/>
    <s v="Redondo Beach"/>
    <x v="1"/>
    <n v="90278"/>
    <s v="West"/>
    <s v="FUR-BO-10001337"/>
    <x v="0"/>
    <s v="Bookcases"/>
    <s v="O'Sullivan Living Dimensions 2-Shelf Bookcases"/>
    <n v="308.49900000000002"/>
    <n v="3"/>
    <n v="0.15"/>
    <n v="-18.146999999999998"/>
  </r>
  <r>
    <n v="2798"/>
    <x v="1381"/>
    <x v="179"/>
    <d v="2017-10-27T00:00:00"/>
    <s v="Standard Class"/>
    <s v="IG-15085"/>
    <s v="Ivan Gibson"/>
    <x v="0"/>
    <s v="United States"/>
    <s v="Little Rock"/>
    <x v="36"/>
    <n v="72209"/>
    <s v="South"/>
    <s v="OFF-AR-10002257"/>
    <x v="1"/>
    <s v="Art"/>
    <s v="Eldon Spacemaker Box, Quick-Snap Lid, Clear"/>
    <n v="13.36"/>
    <n v="4"/>
    <n v="0"/>
    <n v="4.1415999999999986"/>
  </r>
  <r>
    <n v="2799"/>
    <x v="1381"/>
    <x v="179"/>
    <d v="2017-10-27T00:00:00"/>
    <s v="Standard Class"/>
    <s v="IG-15085"/>
    <s v="Ivan Gibson"/>
    <x v="0"/>
    <s v="United States"/>
    <s v="Little Rock"/>
    <x v="36"/>
    <n v="72209"/>
    <s v="South"/>
    <s v="OFF-PA-10001019"/>
    <x v="1"/>
    <s v="Paper"/>
    <s v="Xerox 1884"/>
    <n v="39.96"/>
    <n v="2"/>
    <n v="0"/>
    <n v="18.781199999999998"/>
  </r>
  <r>
    <n v="2800"/>
    <x v="1381"/>
    <x v="179"/>
    <d v="2017-10-27T00:00:00"/>
    <s v="Standard Class"/>
    <s v="IG-15085"/>
    <s v="Ivan Gibson"/>
    <x v="0"/>
    <s v="United States"/>
    <s v="Little Rock"/>
    <x v="36"/>
    <n v="72209"/>
    <s v="South"/>
    <s v="OFF-BI-10003364"/>
    <x v="1"/>
    <s v="Binders"/>
    <s v="Binding Machine Supplies"/>
    <n v="145.85000000000002"/>
    <n v="5"/>
    <n v="0"/>
    <n v="70.007999999999996"/>
  </r>
  <r>
    <n v="2801"/>
    <x v="1382"/>
    <x v="792"/>
    <d v="2016-10-28T00:00:00"/>
    <s v="First Class"/>
    <s v="JS-15595"/>
    <s v="Jill Stevenson"/>
    <x v="1"/>
    <s v="United States"/>
    <s v="Miami"/>
    <x v="2"/>
    <n v="33180"/>
    <s v="South"/>
    <s v="TEC-PH-10000984"/>
    <x v="2"/>
    <s v="Phones"/>
    <s v="Panasonic KX-TG9471B"/>
    <n v="783.96000000000015"/>
    <n v="5"/>
    <n v="0.2"/>
    <n v="78.396000000000043"/>
  </r>
  <r>
    <n v="2802"/>
    <x v="1383"/>
    <x v="549"/>
    <d v="2015-11-04T00:00:00"/>
    <s v="First Class"/>
    <s v="GA-14725"/>
    <s v="Guy Armstrong"/>
    <x v="0"/>
    <s v="United States"/>
    <s v="Salem"/>
    <x v="21"/>
    <n v="97301"/>
    <s v="West"/>
    <s v="OFF-AR-10001683"/>
    <x v="1"/>
    <s v="Art"/>
    <s v="Lumber Crayons"/>
    <n v="7.88"/>
    <n v="1"/>
    <n v="0.2"/>
    <n v="1.7730000000000004"/>
  </r>
  <r>
    <n v="2803"/>
    <x v="1384"/>
    <x v="132"/>
    <d v="2017-11-08T00:00:00"/>
    <s v="Standard Class"/>
    <s v="DL-13330"/>
    <s v="Denise Leinenbach"/>
    <x v="0"/>
    <s v="United States"/>
    <s v="Las Cruces"/>
    <x v="27"/>
    <n v="88001"/>
    <s v="West"/>
    <s v="FUR-FU-10000629"/>
    <x v="0"/>
    <s v="Furnishings"/>
    <s v="9-3/4 Diameter Round Wall Clock"/>
    <n v="41.37"/>
    <n v="3"/>
    <n v="0"/>
    <n v="17.375399999999999"/>
  </r>
  <r>
    <n v="2804"/>
    <x v="1385"/>
    <x v="793"/>
    <d v="2015-05-16T00:00:00"/>
    <s v="Standard Class"/>
    <s v="CS-12505"/>
    <s v="Cindy Stewart"/>
    <x v="0"/>
    <s v="United States"/>
    <s v="San Francisco"/>
    <x v="1"/>
    <n v="94122"/>
    <s v="West"/>
    <s v="OFF-PA-10003893"/>
    <x v="1"/>
    <s v="Paper"/>
    <s v="Xerox 1962"/>
    <n v="12.84"/>
    <n v="3"/>
    <n v="0"/>
    <n v="5.7779999999999987"/>
  </r>
  <r>
    <n v="2805"/>
    <x v="1385"/>
    <x v="793"/>
    <d v="2015-05-16T00:00:00"/>
    <s v="Standard Class"/>
    <s v="CS-12505"/>
    <s v="Cindy Stewart"/>
    <x v="0"/>
    <s v="United States"/>
    <s v="San Francisco"/>
    <x v="1"/>
    <n v="94122"/>
    <s v="West"/>
    <s v="OFF-PA-10004239"/>
    <x v="1"/>
    <s v="Paper"/>
    <s v="Xerox 1953"/>
    <n v="25.68"/>
    <n v="6"/>
    <n v="0"/>
    <n v="11.555999999999997"/>
  </r>
  <r>
    <n v="2806"/>
    <x v="1386"/>
    <x v="67"/>
    <d v="2015-09-11T00:00:00"/>
    <s v="Standard Class"/>
    <s v="CC-12145"/>
    <s v="Charles Crestani"/>
    <x v="0"/>
    <s v="United States"/>
    <s v="El Paso"/>
    <x v="5"/>
    <n v="79907"/>
    <s v="Central"/>
    <s v="FUR-CH-10000553"/>
    <x v="0"/>
    <s v="Chairs"/>
    <s v="Metal Folding Chairs, Beige, 4/Carton"/>
    <n v="47.515999999999991"/>
    <n v="2"/>
    <n v="0.3"/>
    <n v="-2.0364000000000004"/>
  </r>
  <r>
    <n v="2807"/>
    <x v="1387"/>
    <x v="395"/>
    <d v="2015-07-27T00:00:00"/>
    <s v="Second Class"/>
    <s v="MH-18025"/>
    <s v="Michelle Huthwaite"/>
    <x v="0"/>
    <s v="United States"/>
    <s v="Seattle"/>
    <x v="4"/>
    <n v="98115"/>
    <s v="West"/>
    <s v="OFF-FA-10004395"/>
    <x v="1"/>
    <s v="Fasteners"/>
    <s v="Plymouth Boxed Rubber Bands by Plymouth"/>
    <n v="9.42"/>
    <n v="2"/>
    <n v="0"/>
    <n v="0.47100000000000009"/>
  </r>
  <r>
    <n v="2808"/>
    <x v="1387"/>
    <x v="395"/>
    <d v="2015-07-27T00:00:00"/>
    <s v="Second Class"/>
    <s v="MH-18025"/>
    <s v="Michelle Huthwaite"/>
    <x v="0"/>
    <s v="United States"/>
    <s v="Seattle"/>
    <x v="4"/>
    <n v="98115"/>
    <s v="West"/>
    <s v="OFF-PA-10004782"/>
    <x v="1"/>
    <s v="Paper"/>
    <s v="Xerox 228"/>
    <n v="12.96"/>
    <n v="2"/>
    <n v="0"/>
    <n v="6.2208000000000006"/>
  </r>
  <r>
    <n v="2809"/>
    <x v="1387"/>
    <x v="395"/>
    <d v="2015-07-27T00:00:00"/>
    <s v="Second Class"/>
    <s v="MH-18025"/>
    <s v="Michelle Huthwaite"/>
    <x v="0"/>
    <s v="United States"/>
    <s v="Seattle"/>
    <x v="4"/>
    <n v="98115"/>
    <s v="West"/>
    <s v="FUR-BO-10002213"/>
    <x v="0"/>
    <s v="Bookcases"/>
    <s v="Sauder Forest Hills Library, Woodland Oak Finish"/>
    <n v="704.9"/>
    <n v="5"/>
    <n v="0"/>
    <n v="56.392000000000024"/>
  </r>
  <r>
    <n v="2810"/>
    <x v="1387"/>
    <x v="395"/>
    <d v="2015-07-27T00:00:00"/>
    <s v="Second Class"/>
    <s v="MH-18025"/>
    <s v="Michelle Huthwaite"/>
    <x v="0"/>
    <s v="United States"/>
    <s v="Seattle"/>
    <x v="4"/>
    <n v="98115"/>
    <s v="West"/>
    <s v="FUR-CH-10001854"/>
    <x v="0"/>
    <s v="Chairs"/>
    <s v="Office Star - Professional Matrix Back Chair with 2-to-1 Synchro Tilt and Mesh Fabric Seat"/>
    <n v="561.5680000000001"/>
    <n v="2"/>
    <n v="0.2"/>
    <n v="28.078400000000016"/>
  </r>
  <r>
    <n v="2811"/>
    <x v="1388"/>
    <x v="547"/>
    <d v="2015-11-18T00:00:00"/>
    <s v="Second Class"/>
    <s v="MP-18175"/>
    <s v="Mike Pelletier"/>
    <x v="2"/>
    <s v="United States"/>
    <s v="Milwaukee"/>
    <x v="6"/>
    <n v="53209"/>
    <s v="Central"/>
    <s v="OFF-PA-10000157"/>
    <x v="1"/>
    <s v="Paper"/>
    <s v="Xerox 191"/>
    <n v="179.82"/>
    <n v="9"/>
    <n v="0"/>
    <n v="84.5154"/>
  </r>
  <r>
    <n v="2812"/>
    <x v="1388"/>
    <x v="547"/>
    <d v="2015-11-18T00:00:00"/>
    <s v="Second Class"/>
    <s v="MP-18175"/>
    <s v="Mike Pelletier"/>
    <x v="2"/>
    <s v="United States"/>
    <s v="Milwaukee"/>
    <x v="6"/>
    <n v="53209"/>
    <s v="Central"/>
    <s v="FUR-FU-10001185"/>
    <x v="0"/>
    <s v="Furnishings"/>
    <s v="Advantus Employee of the Month Certificate Frame, 11 x 13-1/2"/>
    <n v="185.57999999999998"/>
    <n v="6"/>
    <n v="0"/>
    <n v="76.087800000000001"/>
  </r>
  <r>
    <n v="2813"/>
    <x v="1388"/>
    <x v="547"/>
    <d v="2015-11-18T00:00:00"/>
    <s v="Second Class"/>
    <s v="MP-18175"/>
    <s v="Mike Pelletier"/>
    <x v="2"/>
    <s v="United States"/>
    <s v="Milwaukee"/>
    <x v="6"/>
    <n v="53209"/>
    <s v="Central"/>
    <s v="FUR-TA-10001520"/>
    <x v="0"/>
    <s v="Tables"/>
    <s v="Lesro Sheffield Collection Coffee Table, End Table, Center Table, Corner Table"/>
    <n v="214.11"/>
    <n v="3"/>
    <n v="0"/>
    <n v="36.398699999999977"/>
  </r>
  <r>
    <n v="2814"/>
    <x v="1388"/>
    <x v="547"/>
    <d v="2015-11-18T00:00:00"/>
    <s v="Second Class"/>
    <s v="MP-18175"/>
    <s v="Mike Pelletier"/>
    <x v="2"/>
    <s v="United States"/>
    <s v="Milwaukee"/>
    <x v="6"/>
    <n v="53209"/>
    <s v="Central"/>
    <s v="TEC-AC-10004145"/>
    <x v="2"/>
    <s v="Accessories"/>
    <s v="Logitech diNovo Edge Keyboard"/>
    <n v="999.96"/>
    <n v="4"/>
    <n v="0"/>
    <n v="229.99080000000004"/>
  </r>
  <r>
    <n v="2815"/>
    <x v="1388"/>
    <x v="547"/>
    <d v="2015-11-18T00:00:00"/>
    <s v="Second Class"/>
    <s v="MP-18175"/>
    <s v="Mike Pelletier"/>
    <x v="2"/>
    <s v="United States"/>
    <s v="Milwaukee"/>
    <x v="6"/>
    <n v="53209"/>
    <s v="Central"/>
    <s v="FUR-TA-10000688"/>
    <x v="0"/>
    <s v="Tables"/>
    <s v="Chromcraft Bull-Nose Wood Round Conference Table Top, Wood Base"/>
    <n v="653.54999999999995"/>
    <n v="3"/>
    <n v="0"/>
    <n v="111.10349999999994"/>
  </r>
  <r>
    <n v="2816"/>
    <x v="1389"/>
    <x v="135"/>
    <d v="2015-09-08T00:00:00"/>
    <s v="Standard Class"/>
    <s v="DR-12940"/>
    <s v="Daniel Raglin"/>
    <x v="2"/>
    <s v="United States"/>
    <s v="Franklin"/>
    <x v="31"/>
    <n v="2038"/>
    <s v="East"/>
    <s v="OFF-BI-10001510"/>
    <x v="1"/>
    <s v="Binders"/>
    <s v="Deluxe Heavy-Duty Vinyl Round Ring Binder"/>
    <n v="114.60000000000001"/>
    <n v="5"/>
    <n v="0"/>
    <n v="51.57"/>
  </r>
  <r>
    <n v="2817"/>
    <x v="1389"/>
    <x v="135"/>
    <d v="2015-09-08T00:00:00"/>
    <s v="Standard Class"/>
    <s v="DR-12940"/>
    <s v="Daniel Raglin"/>
    <x v="2"/>
    <s v="United States"/>
    <s v="Franklin"/>
    <x v="31"/>
    <n v="2038"/>
    <s v="East"/>
    <s v="FUR-CH-10003817"/>
    <x v="0"/>
    <s v="Chairs"/>
    <s v="Global Value Steno Chair, Gray"/>
    <n v="60.74"/>
    <n v="1"/>
    <n v="0"/>
    <n v="15.185000000000002"/>
  </r>
  <r>
    <n v="2818"/>
    <x v="1389"/>
    <x v="135"/>
    <d v="2015-09-08T00:00:00"/>
    <s v="Standard Class"/>
    <s v="DR-12940"/>
    <s v="Daniel Raglin"/>
    <x v="2"/>
    <s v="United States"/>
    <s v="Franklin"/>
    <x v="31"/>
    <n v="2038"/>
    <s v="East"/>
    <s v="FUR-FU-10000308"/>
    <x v="0"/>
    <s v="Furnishings"/>
    <s v="Deflect-o Glass Clear Studded Chair Mats"/>
    <n v="124.36"/>
    <n v="2"/>
    <n v="0"/>
    <n v="27.359200000000001"/>
  </r>
  <r>
    <n v="2819"/>
    <x v="1389"/>
    <x v="135"/>
    <d v="2015-09-08T00:00:00"/>
    <s v="Standard Class"/>
    <s v="DR-12940"/>
    <s v="Daniel Raglin"/>
    <x v="2"/>
    <s v="United States"/>
    <s v="Franklin"/>
    <x v="31"/>
    <n v="2038"/>
    <s v="East"/>
    <s v="OFF-ST-10003208"/>
    <x v="1"/>
    <s v="Storage"/>
    <s v="Adjustable Depth Letter/Legal Cart"/>
    <n v="1088.76"/>
    <n v="6"/>
    <n v="0"/>
    <n v="315.74039999999985"/>
  </r>
  <r>
    <n v="2820"/>
    <x v="1390"/>
    <x v="465"/>
    <d v="2016-05-08T00:00:00"/>
    <s v="First Class"/>
    <s v="DM-13015"/>
    <s v="Darrin Martin"/>
    <x v="0"/>
    <s v="United States"/>
    <s v="Encinitas"/>
    <x v="1"/>
    <n v="92024"/>
    <s v="West"/>
    <s v="OFF-BI-10003784"/>
    <x v="1"/>
    <s v="Binders"/>
    <s v="Computer Printout Index Tabs"/>
    <n v="6.7200000000000006"/>
    <n v="5"/>
    <n v="0.2"/>
    <n v="2.351999999999999"/>
  </r>
  <r>
    <n v="2821"/>
    <x v="1390"/>
    <x v="465"/>
    <d v="2016-05-08T00:00:00"/>
    <s v="First Class"/>
    <s v="DM-13015"/>
    <s v="Darrin Martin"/>
    <x v="0"/>
    <s v="United States"/>
    <s v="Encinitas"/>
    <x v="1"/>
    <n v="92024"/>
    <s v="West"/>
    <s v="FUR-TA-10003748"/>
    <x v="0"/>
    <s v="Tables"/>
    <s v="Bevis 36 x 72 Conference Tables"/>
    <n v="298.77600000000001"/>
    <n v="3"/>
    <n v="0.2"/>
    <n v="7.4693999999999932"/>
  </r>
  <r>
    <n v="2822"/>
    <x v="1391"/>
    <x v="413"/>
    <d v="2017-01-05T00:00:00"/>
    <s v="Standard Class"/>
    <s v="BD-11620"/>
    <s v="Brian DeCherney"/>
    <x v="0"/>
    <s v="United States"/>
    <s v="Anaheim"/>
    <x v="1"/>
    <n v="92804"/>
    <s v="West"/>
    <s v="TEC-PH-10002563"/>
    <x v="2"/>
    <s v="Phones"/>
    <s v="Adtran 1202752G1"/>
    <n v="302.37599999999998"/>
    <n v="3"/>
    <n v="0.2"/>
    <n v="22.678200000000018"/>
  </r>
  <r>
    <n v="2823"/>
    <x v="1392"/>
    <x v="65"/>
    <d v="2017-09-20T00:00:00"/>
    <s v="First Class"/>
    <s v="DC-12850"/>
    <s v="Dan Campbell"/>
    <x v="0"/>
    <s v="United States"/>
    <s v="Arlington"/>
    <x v="5"/>
    <n v="76017"/>
    <s v="Central"/>
    <s v="OFF-AR-10000122"/>
    <x v="1"/>
    <s v="Art"/>
    <s v="Newell 314"/>
    <n v="8.9280000000000008"/>
    <n v="2"/>
    <n v="0.2"/>
    <n v="0.55799999999999894"/>
  </r>
  <r>
    <n v="2824"/>
    <x v="1392"/>
    <x v="65"/>
    <d v="2017-09-20T00:00:00"/>
    <s v="First Class"/>
    <s v="DC-12850"/>
    <s v="Dan Campbell"/>
    <x v="0"/>
    <s v="United States"/>
    <s v="Arlington"/>
    <x v="5"/>
    <n v="76017"/>
    <s v="Central"/>
    <s v="OFF-ST-10000352"/>
    <x v="1"/>
    <s v="Storage"/>
    <s v="Acco Perma 2700 Stacking Storage Drawers"/>
    <n v="47.584000000000003"/>
    <n v="2"/>
    <n v="0.2"/>
    <n v="-2.9739999999999966"/>
  </r>
  <r>
    <n v="2825"/>
    <x v="1393"/>
    <x v="794"/>
    <d v="2014-09-30T00:00:00"/>
    <s v="Standard Class"/>
    <s v="MT-18070"/>
    <s v="Michelle Tran"/>
    <x v="2"/>
    <s v="United States"/>
    <s v="Houston"/>
    <x v="5"/>
    <n v="77041"/>
    <s v="Central"/>
    <s v="OFF-PA-10003270"/>
    <x v="1"/>
    <s v="Paper"/>
    <s v="Xerox 1954"/>
    <n v="33.792000000000002"/>
    <n v="8"/>
    <n v="0.2"/>
    <n v="10.559999999999999"/>
  </r>
  <r>
    <n v="2826"/>
    <x v="1393"/>
    <x v="794"/>
    <d v="2014-09-30T00:00:00"/>
    <s v="Standard Class"/>
    <s v="MT-18070"/>
    <s v="Michelle Tran"/>
    <x v="2"/>
    <s v="United States"/>
    <s v="Houston"/>
    <x v="5"/>
    <n v="77041"/>
    <s v="Central"/>
    <s v="FUR-BO-10003272"/>
    <x v="0"/>
    <s v="Bookcases"/>
    <s v="O'Sullivan Living Dimensions 5-Shelf Bookcases"/>
    <n v="300.53279999999995"/>
    <n v="2"/>
    <n v="0.32"/>
    <n v="-97.23120000000003"/>
  </r>
  <r>
    <n v="2827"/>
    <x v="1393"/>
    <x v="794"/>
    <d v="2014-09-30T00:00:00"/>
    <s v="Standard Class"/>
    <s v="MT-18070"/>
    <s v="Michelle Tran"/>
    <x v="2"/>
    <s v="United States"/>
    <s v="Houston"/>
    <x v="5"/>
    <n v="77041"/>
    <s v="Central"/>
    <s v="OFF-BI-10002982"/>
    <x v="1"/>
    <s v="Binders"/>
    <s v="Avery Self-Adhesive Photo Pockets for Polaroid Photos"/>
    <n v="2.7239999999999993"/>
    <n v="2"/>
    <n v="0.8"/>
    <n v="-4.3584000000000014"/>
  </r>
  <r>
    <n v="2828"/>
    <x v="1393"/>
    <x v="794"/>
    <d v="2014-09-30T00:00:00"/>
    <s v="Standard Class"/>
    <s v="MT-18070"/>
    <s v="Michelle Tran"/>
    <x v="2"/>
    <s v="United States"/>
    <s v="Houston"/>
    <x v="5"/>
    <n v="77041"/>
    <s v="Central"/>
    <s v="OFF-EN-10001509"/>
    <x v="1"/>
    <s v="Envelopes"/>
    <s v="Poly String Tie Envelopes"/>
    <n v="3.2640000000000002"/>
    <n v="2"/>
    <n v="0.2"/>
    <n v="1.1015999999999997"/>
  </r>
  <r>
    <n v="2829"/>
    <x v="1394"/>
    <x v="131"/>
    <d v="2016-04-26T00:00:00"/>
    <s v="First Class"/>
    <s v="MJ-17740"/>
    <s v="Max Jones"/>
    <x v="0"/>
    <s v="United States"/>
    <s v="Lancaster"/>
    <x v="24"/>
    <n v="43130"/>
    <s v="East"/>
    <s v="OFF-PA-10002421"/>
    <x v="1"/>
    <s v="Paper"/>
    <s v="Embossed Ink Jet Note Cards"/>
    <n v="108.33600000000001"/>
    <n v="6"/>
    <n v="0.2"/>
    <n v="37.917599999999993"/>
  </r>
  <r>
    <n v="2830"/>
    <x v="1394"/>
    <x v="131"/>
    <d v="2016-04-26T00:00:00"/>
    <s v="First Class"/>
    <s v="MJ-17740"/>
    <s v="Max Jones"/>
    <x v="0"/>
    <s v="United States"/>
    <s v="Lancaster"/>
    <x v="24"/>
    <n v="43130"/>
    <s v="East"/>
    <s v="OFF-ST-10000760"/>
    <x v="1"/>
    <s v="Storage"/>
    <s v="Eldon Fold 'N Roll Cart System"/>
    <n v="55.92"/>
    <n v="5"/>
    <n v="0.2"/>
    <n v="6.2910000000000004"/>
  </r>
  <r>
    <n v="2831"/>
    <x v="1394"/>
    <x v="131"/>
    <d v="2016-04-26T00:00:00"/>
    <s v="First Class"/>
    <s v="MJ-17740"/>
    <s v="Max Jones"/>
    <x v="0"/>
    <s v="United States"/>
    <s v="Lancaster"/>
    <x v="24"/>
    <n v="43130"/>
    <s v="East"/>
    <s v="OFF-PA-10002923"/>
    <x v="1"/>
    <s v="Paper"/>
    <s v="Xerox 1942"/>
    <n v="78.304000000000002"/>
    <n v="2"/>
    <n v="0.2"/>
    <n v="29.363999999999997"/>
  </r>
  <r>
    <n v="2832"/>
    <x v="1395"/>
    <x v="301"/>
    <d v="2014-11-05T00:00:00"/>
    <s v="Standard Class"/>
    <s v="ND-18370"/>
    <s v="Natalie DeCherney"/>
    <x v="0"/>
    <s v="United States"/>
    <s v="Portland"/>
    <x v="21"/>
    <n v="97206"/>
    <s v="West"/>
    <s v="OFF-ST-10001128"/>
    <x v="1"/>
    <s v="Storage"/>
    <s v="Carina Mini System Audio Rack, Model AR050B"/>
    <n v="443.92"/>
    <n v="5"/>
    <n v="0.2"/>
    <n v="-94.33299999999997"/>
  </r>
  <r>
    <n v="2833"/>
    <x v="1395"/>
    <x v="301"/>
    <d v="2014-11-05T00:00:00"/>
    <s v="Standard Class"/>
    <s v="ND-18370"/>
    <s v="Natalie DeCherney"/>
    <x v="0"/>
    <s v="United States"/>
    <s v="Portland"/>
    <x v="21"/>
    <n v="97206"/>
    <s v="West"/>
    <s v="TEC-PH-10000673"/>
    <x v="2"/>
    <s v="Phones"/>
    <s v="Plantronics Voyager Pro HD - Bluetooth Headset"/>
    <n v="155.976"/>
    <n v="3"/>
    <n v="0.2"/>
    <n v="54.5916"/>
  </r>
  <r>
    <n v="2834"/>
    <x v="1396"/>
    <x v="795"/>
    <d v="2017-01-31T00:00:00"/>
    <s v="Second Class"/>
    <s v="CA-11965"/>
    <s v="Carol Adams"/>
    <x v="1"/>
    <s v="United States"/>
    <s v="Hoover"/>
    <x v="19"/>
    <n v="35244"/>
    <s v="South"/>
    <s v="OFF-AR-10001547"/>
    <x v="1"/>
    <s v="Art"/>
    <s v="Newell 311"/>
    <n v="15.469999999999999"/>
    <n v="7"/>
    <n v="0"/>
    <n v="4.1768999999999998"/>
  </r>
  <r>
    <n v="2835"/>
    <x v="1396"/>
    <x v="795"/>
    <d v="2017-01-31T00:00:00"/>
    <s v="Second Class"/>
    <s v="CA-11965"/>
    <s v="Carol Adams"/>
    <x v="1"/>
    <s v="United States"/>
    <s v="Hoover"/>
    <x v="19"/>
    <n v="35244"/>
    <s v="South"/>
    <s v="OFF-BI-10001890"/>
    <x v="1"/>
    <s v="Binders"/>
    <s v="Avery Poly Binder Pockets"/>
    <n v="7.16"/>
    <n v="2"/>
    <n v="0"/>
    <n v="3.4367999999999999"/>
  </r>
  <r>
    <n v="2836"/>
    <x v="1397"/>
    <x v="343"/>
    <d v="2017-11-16T00:00:00"/>
    <s v="Standard Class"/>
    <s v="GA-14725"/>
    <s v="Guy Armstrong"/>
    <x v="0"/>
    <s v="United States"/>
    <s v="Los Angeles"/>
    <x v="1"/>
    <n v="90036"/>
    <s v="West"/>
    <s v="OFF-AP-10003971"/>
    <x v="1"/>
    <s v="Appliances"/>
    <s v="Belkin 6 Outlet Metallic Surge Strip"/>
    <n v="10.89"/>
    <n v="1"/>
    <n v="0"/>
    <n v="2.8314000000000004"/>
  </r>
  <r>
    <n v="2837"/>
    <x v="1397"/>
    <x v="343"/>
    <d v="2017-11-16T00:00:00"/>
    <s v="Standard Class"/>
    <s v="GA-14725"/>
    <s v="Guy Armstrong"/>
    <x v="0"/>
    <s v="United States"/>
    <s v="Los Angeles"/>
    <x v="1"/>
    <n v="90036"/>
    <s v="West"/>
    <s v="OFF-PA-10000520"/>
    <x v="1"/>
    <s v="Paper"/>
    <s v="Xerox 201"/>
    <n v="19.440000000000001"/>
    <n v="3"/>
    <n v="0"/>
    <n v="9.3312000000000008"/>
  </r>
  <r>
    <n v="2838"/>
    <x v="1397"/>
    <x v="343"/>
    <d v="2017-11-16T00:00:00"/>
    <s v="Standard Class"/>
    <s v="GA-14725"/>
    <s v="Guy Armstrong"/>
    <x v="0"/>
    <s v="United States"/>
    <s v="Los Angeles"/>
    <x v="1"/>
    <n v="90036"/>
    <s v="West"/>
    <s v="OFF-BI-10000977"/>
    <x v="1"/>
    <s v="Binders"/>
    <s v="Ibico Plastic Spiral Binding Combs"/>
    <n v="121.6"/>
    <n v="5"/>
    <n v="0.2"/>
    <n v="39.519999999999989"/>
  </r>
  <r>
    <n v="2839"/>
    <x v="1398"/>
    <x v="632"/>
    <d v="2016-06-12T00:00:00"/>
    <s v="First Class"/>
    <s v="TC-21295"/>
    <s v="Toby Carlisle"/>
    <x v="0"/>
    <s v="United States"/>
    <s v="Tallahassee"/>
    <x v="2"/>
    <n v="32303"/>
    <s v="South"/>
    <s v="TEC-MA-10002178"/>
    <x v="2"/>
    <s v="Machines"/>
    <s v="Cisco CP-7937G Unified IP Conference Station Phone"/>
    <n v="695.7"/>
    <n v="2"/>
    <n v="0.5"/>
    <n v="-27.827999999999975"/>
  </r>
  <r>
    <n v="2840"/>
    <x v="1399"/>
    <x v="37"/>
    <d v="2015-09-08T00:00:00"/>
    <s v="Second Class"/>
    <s v="JB-15400"/>
    <s v="Jennifer Braxton"/>
    <x v="1"/>
    <s v="United States"/>
    <s v="New York City"/>
    <x v="15"/>
    <n v="10009"/>
    <s v="East"/>
    <s v="OFF-ST-10001526"/>
    <x v="1"/>
    <s v="Storage"/>
    <s v="Iceberg Mobile Mega Data/Printer Cart "/>
    <n v="120.33"/>
    <n v="1"/>
    <n v="0"/>
    <n v="31.285799999999995"/>
  </r>
  <r>
    <n v="2841"/>
    <x v="1400"/>
    <x v="619"/>
    <d v="2014-03-19T00:00:00"/>
    <s v="Standard Class"/>
    <s v="CK-12325"/>
    <s v="Christine Kargatis"/>
    <x v="2"/>
    <s v="United States"/>
    <s v="Chesapeake"/>
    <x v="17"/>
    <n v="23320"/>
    <s v="South"/>
    <s v="FUR-CH-10003379"/>
    <x v="0"/>
    <s v="Chairs"/>
    <s v="Global Commerce Series High-Back Swivel/Tilt Chairs"/>
    <n v="1139.92"/>
    <n v="4"/>
    <n v="0"/>
    <n v="284.98"/>
  </r>
  <r>
    <n v="2842"/>
    <x v="1401"/>
    <x v="515"/>
    <d v="2017-09-04T00:00:00"/>
    <s v="Second Class"/>
    <s v="RL-19615"/>
    <s v="Rob Lucas"/>
    <x v="0"/>
    <s v="United States"/>
    <s v="Fayetteville"/>
    <x v="3"/>
    <n v="28314"/>
    <s v="South"/>
    <s v="OFF-PA-10000100"/>
    <x v="1"/>
    <s v="Paper"/>
    <s v="Xerox 1945"/>
    <n v="229.54400000000001"/>
    <n v="7"/>
    <n v="0.2"/>
    <n v="83.209699999999998"/>
  </r>
  <r>
    <n v="2843"/>
    <x v="1402"/>
    <x v="721"/>
    <d v="2017-03-27T00:00:00"/>
    <s v="Standard Class"/>
    <s v="AC-10660"/>
    <s v="Anna Chung"/>
    <x v="0"/>
    <s v="United States"/>
    <s v="Huntsville"/>
    <x v="5"/>
    <n v="77340"/>
    <s v="Central"/>
    <s v="OFF-ST-10001809"/>
    <x v="1"/>
    <s v="Storage"/>
    <s v="Fellowes Officeware Wire Shelving"/>
    <n v="143.72800000000001"/>
    <n v="2"/>
    <n v="0.2"/>
    <n v="-32.338800000000006"/>
  </r>
  <r>
    <n v="2844"/>
    <x v="1403"/>
    <x v="796"/>
    <d v="2017-05-22T00:00:00"/>
    <s v="Standard Class"/>
    <s v="BH-11710"/>
    <s v="Brosina Hoffman"/>
    <x v="0"/>
    <s v="United States"/>
    <s v="Philadelphia"/>
    <x v="9"/>
    <n v="19140"/>
    <s v="East"/>
    <s v="TEC-AC-10000387"/>
    <x v="2"/>
    <s v="Accessories"/>
    <s v="KeyTronic KT800P2 - Keyboard - Black"/>
    <n v="36.048000000000002"/>
    <n v="3"/>
    <n v="0.2"/>
    <n v="-0.90120000000000111"/>
  </r>
  <r>
    <n v="2845"/>
    <x v="1404"/>
    <x v="797"/>
    <d v="2016-12-31T00:00:00"/>
    <s v="Standard Class"/>
    <s v="BG-11695"/>
    <s v="Brooke Gillingham"/>
    <x v="1"/>
    <s v="United States"/>
    <s v="Woodstock"/>
    <x v="10"/>
    <n v="60098"/>
    <s v="Central"/>
    <s v="FUR-CH-10004853"/>
    <x v="0"/>
    <s v="Chairs"/>
    <s v="Global Manager's Adjustable Task Chair, Storm"/>
    <n v="845.48799999999994"/>
    <n v="8"/>
    <n v="0.3"/>
    <n v="-12.078400000000101"/>
  </r>
  <r>
    <n v="2846"/>
    <x v="1405"/>
    <x v="701"/>
    <d v="2017-11-20T00:00:00"/>
    <s v="First Class"/>
    <s v="XP-21865"/>
    <s v="Xylona Preis"/>
    <x v="0"/>
    <s v="United States"/>
    <s v="Everett"/>
    <x v="31"/>
    <n v="2149"/>
    <s v="East"/>
    <s v="OFF-AR-10001958"/>
    <x v="1"/>
    <s v="Art"/>
    <s v="Stanley Bostitch Contemporary Electric Pencil Sharpeners"/>
    <n v="50.94"/>
    <n v="3"/>
    <n v="0"/>
    <n v="14.263200000000001"/>
  </r>
  <r>
    <n v="2847"/>
    <x v="1406"/>
    <x v="18"/>
    <d v="2017-09-15T00:00:00"/>
    <s v="Standard Class"/>
    <s v="SN-20560"/>
    <s v="Skye Norling"/>
    <x v="2"/>
    <s v="United States"/>
    <s v="Chicago"/>
    <x v="10"/>
    <n v="60653"/>
    <s v="Central"/>
    <s v="OFF-BI-10003527"/>
    <x v="1"/>
    <s v="Binders"/>
    <s v="Fellowes PB500 Electric Punch Plastic Comb Binding Machine with Manual Bind"/>
    <n v="762.59399999999982"/>
    <n v="3"/>
    <n v="0.8"/>
    <n v="-1143.8910000000001"/>
  </r>
  <r>
    <n v="2848"/>
    <x v="1407"/>
    <x v="798"/>
    <d v="2017-04-15T00:00:00"/>
    <s v="Standard Class"/>
    <s v="DM-13345"/>
    <s v="Denise Monton"/>
    <x v="1"/>
    <s v="United States"/>
    <s v="Roswell"/>
    <x v="32"/>
    <n v="30076"/>
    <s v="South"/>
    <s v="FUR-FU-10003832"/>
    <x v="0"/>
    <s v="Furnishings"/>
    <s v="Eldon Expressions Punched Metal &amp; Wood Desk Accessories, Black &amp; Cherry"/>
    <n v="56.28"/>
    <n v="6"/>
    <n v="0"/>
    <n v="15.758400000000002"/>
  </r>
  <r>
    <n v="2849"/>
    <x v="1407"/>
    <x v="798"/>
    <d v="2017-04-15T00:00:00"/>
    <s v="Standard Class"/>
    <s v="DM-13345"/>
    <s v="Denise Monton"/>
    <x v="1"/>
    <s v="United States"/>
    <s v="Roswell"/>
    <x v="32"/>
    <n v="30076"/>
    <s v="South"/>
    <s v="OFF-BI-10001359"/>
    <x v="1"/>
    <s v="Binders"/>
    <s v="GBC DocuBind TL300 Electric Binding System"/>
    <n v="2690.9700000000003"/>
    <n v="3"/>
    <n v="0"/>
    <n v="1264.7558999999999"/>
  </r>
  <r>
    <n v="2850"/>
    <x v="1408"/>
    <x v="85"/>
    <d v="2016-12-03T00:00:00"/>
    <s v="Standard Class"/>
    <s v="AJ-10780"/>
    <s v="Anthony Jacobs"/>
    <x v="1"/>
    <s v="United States"/>
    <s v="Palm Coast"/>
    <x v="2"/>
    <n v="32137"/>
    <s v="South"/>
    <s v="OFF-BI-10002976"/>
    <x v="1"/>
    <s v="Binders"/>
    <s v="ACCOHIDE Binder by Acco"/>
    <n v="7.4340000000000011"/>
    <n v="6"/>
    <n v="0.7"/>
    <n v="-5.6993999999999971"/>
  </r>
  <r>
    <n v="2851"/>
    <x v="1409"/>
    <x v="799"/>
    <d v="2016-06-05T00:00:00"/>
    <s v="First Class"/>
    <s v="KC-16255"/>
    <s v="Karen Carlisle"/>
    <x v="1"/>
    <s v="United States"/>
    <s v="Philadelphia"/>
    <x v="9"/>
    <n v="19120"/>
    <s v="East"/>
    <s v="OFF-ST-10000736"/>
    <x v="1"/>
    <s v="Storage"/>
    <s v="Carina Double Wide Media Storage Towers in Natural &amp; Black"/>
    <n v="64.784000000000006"/>
    <n v="1"/>
    <n v="0.2"/>
    <n v="-12.956800000000005"/>
  </r>
  <r>
    <n v="2852"/>
    <x v="1410"/>
    <x v="94"/>
    <d v="2017-12-22T00:00:00"/>
    <s v="Standard Class"/>
    <s v="VF-21715"/>
    <s v="Vicky Freymann"/>
    <x v="2"/>
    <s v="United States"/>
    <s v="Columbus"/>
    <x v="14"/>
    <n v="47201"/>
    <s v="Central"/>
    <s v="OFF-PA-10001745"/>
    <x v="1"/>
    <s v="Paper"/>
    <s v="Wirebound Message Books, 2 7/8&quot; x 5&quot;, 3 Forms per Page"/>
    <n v="28.16"/>
    <n v="4"/>
    <n v="0"/>
    <n v="13.235199999999999"/>
  </r>
  <r>
    <n v="2853"/>
    <x v="1411"/>
    <x v="690"/>
    <d v="2016-03-21T00:00:00"/>
    <s v="Second Class"/>
    <s v="SV-20935"/>
    <s v="Susan Vittorini"/>
    <x v="0"/>
    <s v="United States"/>
    <s v="Oceanside"/>
    <x v="15"/>
    <n v="11572"/>
    <s v="East"/>
    <s v="FUR-FU-10000409"/>
    <x v="0"/>
    <s v="Furnishings"/>
    <s v="GE 4 Foot Flourescent Tube, 40 Watt"/>
    <n v="14.98"/>
    <n v="1"/>
    <n v="0"/>
    <n v="6.8908000000000005"/>
  </r>
  <r>
    <n v="2854"/>
    <x v="1411"/>
    <x v="690"/>
    <d v="2016-03-21T00:00:00"/>
    <s v="Second Class"/>
    <s v="SV-20935"/>
    <s v="Susan Vittorini"/>
    <x v="0"/>
    <s v="United States"/>
    <s v="Oceanside"/>
    <x v="15"/>
    <n v="11572"/>
    <s v="East"/>
    <s v="FUR-FU-10000221"/>
    <x v="0"/>
    <s v="Furnishings"/>
    <s v="Master Caster Door Stop, Brown"/>
    <n v="20.32"/>
    <n v="4"/>
    <n v="0"/>
    <n v="6.9087999999999994"/>
  </r>
  <r>
    <n v="2855"/>
    <x v="1412"/>
    <x v="648"/>
    <d v="2017-08-20T00:00:00"/>
    <s v="Same Day"/>
    <s v="EM-13810"/>
    <s v="Eleni McCrary"/>
    <x v="1"/>
    <s v="United States"/>
    <s v="Franklin"/>
    <x v="31"/>
    <n v="2038"/>
    <s v="East"/>
    <s v="OFF-ST-10000344"/>
    <x v="1"/>
    <s v="Storage"/>
    <s v="Neat Ideas Personal Hanging Folder Files, Black"/>
    <n v="40.29"/>
    <n v="3"/>
    <n v="0"/>
    <n v="10.475399999999999"/>
  </r>
  <r>
    <n v="2856"/>
    <x v="1413"/>
    <x v="800"/>
    <d v="2017-07-31T00:00:00"/>
    <s v="Standard Class"/>
    <s v="RB-19360"/>
    <s v="Raymond Buch"/>
    <x v="0"/>
    <s v="United States"/>
    <s v="Sioux Falls"/>
    <x v="44"/>
    <n v="57103"/>
    <s v="Central"/>
    <s v="OFF-LA-10003663"/>
    <x v="1"/>
    <s v="Labels"/>
    <s v="Avery 498"/>
    <n v="20.23"/>
    <n v="7"/>
    <n v="0"/>
    <n v="9.5081000000000007"/>
  </r>
  <r>
    <n v="2857"/>
    <x v="1414"/>
    <x v="370"/>
    <d v="2016-08-29T00:00:00"/>
    <s v="First Class"/>
    <s v="DJ-13510"/>
    <s v="Don Jones"/>
    <x v="1"/>
    <s v="United States"/>
    <s v="San Diego"/>
    <x v="1"/>
    <n v="92037"/>
    <s v="West"/>
    <s v="FUR-CH-10001215"/>
    <x v="0"/>
    <s v="Chairs"/>
    <s v="Global Troy Executive Leather Low-Back Tilter"/>
    <n v="1603.1360000000002"/>
    <n v="4"/>
    <n v="0.2"/>
    <n v="100.19599999999997"/>
  </r>
  <r>
    <n v="2858"/>
    <x v="1415"/>
    <x v="243"/>
    <d v="2016-08-17T00:00:00"/>
    <s v="Second Class"/>
    <s v="CC-12370"/>
    <s v="Christopher Conant"/>
    <x v="0"/>
    <s v="United States"/>
    <s v="Fayetteville"/>
    <x v="3"/>
    <n v="28314"/>
    <s v="South"/>
    <s v="FUR-CH-10000988"/>
    <x v="0"/>
    <s v="Chairs"/>
    <s v="Hon Olson Stacker Stools"/>
    <n v="225.29600000000002"/>
    <n v="2"/>
    <n v="0.2"/>
    <n v="22.529599999999995"/>
  </r>
  <r>
    <n v="2859"/>
    <x v="1416"/>
    <x v="240"/>
    <d v="2017-05-23T00:00:00"/>
    <s v="Standard Class"/>
    <s v="SC-20380"/>
    <s v="Shahid Collister"/>
    <x v="0"/>
    <s v="United States"/>
    <s v="Atlanta"/>
    <x v="32"/>
    <n v="30318"/>
    <s v="South"/>
    <s v="TEC-AC-10003441"/>
    <x v="2"/>
    <s v="Accessories"/>
    <s v="Kingston Digital DataTraveler 32GB USB 2.0"/>
    <n v="67.8"/>
    <n v="4"/>
    <n v="0"/>
    <n v="4.0679999999999978"/>
  </r>
  <r>
    <n v="2860"/>
    <x v="1416"/>
    <x v="240"/>
    <d v="2017-05-23T00:00:00"/>
    <s v="Standard Class"/>
    <s v="SC-20380"/>
    <s v="Shahid Collister"/>
    <x v="0"/>
    <s v="United States"/>
    <s v="Atlanta"/>
    <x v="32"/>
    <n v="30318"/>
    <s v="South"/>
    <s v="TEC-PH-10004389"/>
    <x v="2"/>
    <s v="Phones"/>
    <s v="Nokia Lumia 925"/>
    <n v="377.96999999999997"/>
    <n v="3"/>
    <n v="0"/>
    <n v="98.272200000000012"/>
  </r>
  <r>
    <n v="2861"/>
    <x v="1416"/>
    <x v="240"/>
    <d v="2017-05-23T00:00:00"/>
    <s v="Standard Class"/>
    <s v="SC-20380"/>
    <s v="Shahid Collister"/>
    <x v="0"/>
    <s v="United States"/>
    <s v="Atlanta"/>
    <x v="32"/>
    <n v="30318"/>
    <s v="South"/>
    <s v="FUR-BO-10004695"/>
    <x v="0"/>
    <s v="Bookcases"/>
    <s v="O'Sullivan 2-Door Barrister Bookcase in Odessa Pine"/>
    <n v="1628.82"/>
    <n v="9"/>
    <n v="0"/>
    <n v="374.62859999999989"/>
  </r>
  <r>
    <n v="2862"/>
    <x v="1416"/>
    <x v="240"/>
    <d v="2017-05-23T00:00:00"/>
    <s v="Standard Class"/>
    <s v="SC-20380"/>
    <s v="Shahid Collister"/>
    <x v="0"/>
    <s v="United States"/>
    <s v="Atlanta"/>
    <x v="32"/>
    <n v="30318"/>
    <s v="South"/>
    <s v="OFF-PA-10000100"/>
    <x v="1"/>
    <s v="Paper"/>
    <s v="Xerox 1945"/>
    <n v="286.93"/>
    <n v="7"/>
    <n v="0"/>
    <n v="140.59569999999999"/>
  </r>
  <r>
    <n v="2863"/>
    <x v="1417"/>
    <x v="801"/>
    <d v="2017-08-17T00:00:00"/>
    <s v="Standard Class"/>
    <s v="RH-19495"/>
    <s v="Rick Hansen"/>
    <x v="0"/>
    <s v="United States"/>
    <s v="Orlando"/>
    <x v="2"/>
    <n v="32839"/>
    <s v="South"/>
    <s v="OFF-PA-10000223"/>
    <x v="1"/>
    <s v="Paper"/>
    <s v="Xerox 2000"/>
    <n v="20.736000000000004"/>
    <n v="4"/>
    <n v="0.2"/>
    <n v="7.2576000000000001"/>
  </r>
  <r>
    <n v="2864"/>
    <x v="1418"/>
    <x v="802"/>
    <d v="2017-08-13T00:00:00"/>
    <s v="Same Day"/>
    <s v="JK-15370"/>
    <s v="Jay Kimmel"/>
    <x v="0"/>
    <s v="United States"/>
    <s v="San Francisco"/>
    <x v="1"/>
    <n v="94122"/>
    <s v="West"/>
    <s v="OFF-ST-10001325"/>
    <x v="1"/>
    <s v="Storage"/>
    <s v="Sterilite Officeware Hinged File Box"/>
    <n v="31.44"/>
    <n v="3"/>
    <n v="0"/>
    <n v="8.4888000000000012"/>
  </r>
  <r>
    <n v="2865"/>
    <x v="1418"/>
    <x v="802"/>
    <d v="2017-08-13T00:00:00"/>
    <s v="Same Day"/>
    <s v="JK-15370"/>
    <s v="Jay Kimmel"/>
    <x v="0"/>
    <s v="United States"/>
    <s v="San Francisco"/>
    <x v="1"/>
    <n v="94122"/>
    <s v="West"/>
    <s v="OFF-AP-10004249"/>
    <x v="1"/>
    <s v="Appliances"/>
    <s v="Staple holder"/>
    <n v="83.79"/>
    <n v="7"/>
    <n v="0"/>
    <n v="22.623299999999997"/>
  </r>
  <r>
    <n v="2866"/>
    <x v="1418"/>
    <x v="802"/>
    <d v="2017-08-13T00:00:00"/>
    <s v="Same Day"/>
    <s v="JK-15370"/>
    <s v="Jay Kimmel"/>
    <x v="0"/>
    <s v="United States"/>
    <s v="San Francisco"/>
    <x v="1"/>
    <n v="94122"/>
    <s v="West"/>
    <s v="OFF-AR-10000588"/>
    <x v="1"/>
    <s v="Art"/>
    <s v="Newell 345"/>
    <n v="59.519999999999996"/>
    <n v="3"/>
    <n v="0"/>
    <n v="15.475200000000001"/>
  </r>
  <r>
    <n v="2867"/>
    <x v="1418"/>
    <x v="802"/>
    <d v="2017-08-13T00:00:00"/>
    <s v="Same Day"/>
    <s v="JK-15370"/>
    <s v="Jay Kimmel"/>
    <x v="0"/>
    <s v="United States"/>
    <s v="San Francisco"/>
    <x v="1"/>
    <n v="94122"/>
    <s v="West"/>
    <s v="OFF-SU-10000946"/>
    <x v="1"/>
    <s v="Supplies"/>
    <s v="Staple remover"/>
    <n v="31.92"/>
    <n v="4"/>
    <n v="0"/>
    <n v="9.2567999999999984"/>
  </r>
  <r>
    <n v="2868"/>
    <x v="1419"/>
    <x v="338"/>
    <d v="2016-11-12T00:00:00"/>
    <s v="Second Class"/>
    <s v="AF-10885"/>
    <s v="Art Foster"/>
    <x v="0"/>
    <s v="United States"/>
    <s v="Toledo"/>
    <x v="24"/>
    <n v="43615"/>
    <s v="East"/>
    <s v="OFF-SU-10001225"/>
    <x v="1"/>
    <s v="Supplies"/>
    <s v="Staple remover"/>
    <n v="14.720000000000002"/>
    <n v="5"/>
    <n v="0.2"/>
    <n v="-3.3120000000000012"/>
  </r>
  <r>
    <n v="2869"/>
    <x v="1419"/>
    <x v="338"/>
    <d v="2016-11-12T00:00:00"/>
    <s v="Second Class"/>
    <s v="AF-10885"/>
    <s v="Art Foster"/>
    <x v="0"/>
    <s v="United States"/>
    <s v="Toledo"/>
    <x v="24"/>
    <n v="43615"/>
    <s v="East"/>
    <s v="OFF-ST-10001558"/>
    <x v="1"/>
    <s v="Storage"/>
    <s v="Acco Perma 4000 Stacking Storage Drawers"/>
    <n v="38.975999999999999"/>
    <n v="3"/>
    <n v="0.2"/>
    <n v="-2.4359999999999999"/>
  </r>
  <r>
    <n v="2870"/>
    <x v="1420"/>
    <x v="492"/>
    <d v="2017-06-19T00:00:00"/>
    <s v="Standard Class"/>
    <s v="LC-16885"/>
    <s v="Lena Creighton"/>
    <x v="0"/>
    <s v="United States"/>
    <s v="Saint Petersburg"/>
    <x v="2"/>
    <n v="33710"/>
    <s v="South"/>
    <s v="FUR-FU-10001546"/>
    <x v="0"/>
    <s v="Furnishings"/>
    <s v="Dana Swing-Arm Lamps"/>
    <n v="17.088000000000001"/>
    <n v="2"/>
    <n v="0.2"/>
    <n v="1.0679999999999996"/>
  </r>
  <r>
    <n v="2871"/>
    <x v="1421"/>
    <x v="579"/>
    <d v="2014-03-26T00:00:00"/>
    <s v="Standard Class"/>
    <s v="BF-11275"/>
    <s v="Beth Fritzler"/>
    <x v="1"/>
    <s v="United States"/>
    <s v="Tucson"/>
    <x v="16"/>
    <n v="85705"/>
    <s v="West"/>
    <s v="OFF-PA-10002581"/>
    <x v="1"/>
    <s v="Paper"/>
    <s v="Xerox 1951"/>
    <n v="74.352000000000004"/>
    <n v="3"/>
    <n v="0.2"/>
    <n v="23.234999999999992"/>
  </r>
  <r>
    <n v="2872"/>
    <x v="1421"/>
    <x v="579"/>
    <d v="2014-03-26T00:00:00"/>
    <s v="Standard Class"/>
    <s v="BF-11275"/>
    <s v="Beth Fritzler"/>
    <x v="1"/>
    <s v="United States"/>
    <s v="Tucson"/>
    <x v="16"/>
    <n v="85705"/>
    <s v="West"/>
    <s v="FUR-CH-10001482"/>
    <x v="0"/>
    <s v="Chairs"/>
    <s v="Office Star - Mesh Screen back chair with Vinyl seat"/>
    <n v="314.35199999999998"/>
    <n v="3"/>
    <n v="0.2"/>
    <n v="-35.36460000000001"/>
  </r>
  <r>
    <n v="2873"/>
    <x v="1422"/>
    <x v="140"/>
    <d v="2017-06-20T00:00:00"/>
    <s v="Standard Class"/>
    <s v="SC-20800"/>
    <s v="Stuart Calhoun"/>
    <x v="0"/>
    <s v="United States"/>
    <s v="Los Angeles"/>
    <x v="1"/>
    <n v="90036"/>
    <s v="West"/>
    <s v="OFF-AR-10002399"/>
    <x v="1"/>
    <s v="Art"/>
    <s v="Dixon Prang Watercolor Pencils, 10-Color Set with Brush"/>
    <n v="4.26"/>
    <n v="1"/>
    <n v="0"/>
    <n v="1.7465999999999999"/>
  </r>
  <r>
    <n v="2874"/>
    <x v="1423"/>
    <x v="673"/>
    <d v="2017-11-22T00:00:00"/>
    <s v="Standard Class"/>
    <s v="SW-20275"/>
    <s v="Scott Williamson"/>
    <x v="0"/>
    <s v="United States"/>
    <s v="San Diego"/>
    <x v="1"/>
    <n v="92105"/>
    <s v="West"/>
    <s v="OFF-ST-10001963"/>
    <x v="1"/>
    <s v="Storage"/>
    <s v="Tennsco Regal Shelving Units"/>
    <n v="811.28"/>
    <n v="8"/>
    <n v="0"/>
    <n v="24.338399999999979"/>
  </r>
  <r>
    <n v="2875"/>
    <x v="1424"/>
    <x v="614"/>
    <d v="2017-12-31T00:00:00"/>
    <s v="First Class"/>
    <s v="MC-17845"/>
    <s v="Michael Chen"/>
    <x v="0"/>
    <s v="United States"/>
    <s v="New York City"/>
    <x v="15"/>
    <n v="10035"/>
    <s v="East"/>
    <s v="OFF-FA-10002988"/>
    <x v="1"/>
    <s v="Fasteners"/>
    <s v="Ideal Clamps"/>
    <n v="6.0299999999999994"/>
    <n v="3"/>
    <n v="0"/>
    <n v="2.9546999999999999"/>
  </r>
  <r>
    <n v="2876"/>
    <x v="1425"/>
    <x v="803"/>
    <d v="2016-01-23T00:00:00"/>
    <s v="Second Class"/>
    <s v="TD-20995"/>
    <s v="Tamara Dahlen"/>
    <x v="0"/>
    <s v="United States"/>
    <s v="San Diego"/>
    <x v="1"/>
    <n v="92037"/>
    <s v="West"/>
    <s v="FUR-CH-10004289"/>
    <x v="0"/>
    <s v="Chairs"/>
    <s v="Global Super Steno Chair"/>
    <n v="153.56800000000001"/>
    <n v="2"/>
    <n v="0.2"/>
    <n v="-5.758800000000015"/>
  </r>
  <r>
    <n v="2877"/>
    <x v="1425"/>
    <x v="803"/>
    <d v="2016-01-23T00:00:00"/>
    <s v="Second Class"/>
    <s v="TD-20995"/>
    <s v="Tamara Dahlen"/>
    <x v="0"/>
    <s v="United States"/>
    <s v="San Diego"/>
    <x v="1"/>
    <n v="92037"/>
    <s v="West"/>
    <s v="FUR-CH-10000785"/>
    <x v="0"/>
    <s v="Chairs"/>
    <s v="Global Ergonomic Managers Chair"/>
    <n v="1013.4879999999999"/>
    <n v="7"/>
    <n v="0.2"/>
    <n v="76.011600000000016"/>
  </r>
  <r>
    <n v="2878"/>
    <x v="1426"/>
    <x v="804"/>
    <d v="2016-01-19T00:00:00"/>
    <s v="Standard Class"/>
    <s v="Dp-13240"/>
    <s v="Dean percer"/>
    <x v="2"/>
    <s v="United States"/>
    <s v="Westfield"/>
    <x v="30"/>
    <n v="7090"/>
    <s v="East"/>
    <s v="OFF-EN-10003040"/>
    <x v="1"/>
    <s v="Envelopes"/>
    <s v="Quality Park Security Envelopes"/>
    <n v="52.34"/>
    <n v="2"/>
    <n v="0"/>
    <n v="24.599800000000002"/>
  </r>
  <r>
    <n v="2879"/>
    <x v="1426"/>
    <x v="804"/>
    <d v="2016-01-19T00:00:00"/>
    <s v="Standard Class"/>
    <s v="Dp-13240"/>
    <s v="Dean percer"/>
    <x v="2"/>
    <s v="United States"/>
    <s v="Westfield"/>
    <x v="30"/>
    <n v="7090"/>
    <s v="East"/>
    <s v="OFF-AR-10001573"/>
    <x v="1"/>
    <s v="Art"/>
    <s v="American Pencil"/>
    <n v="4.66"/>
    <n v="2"/>
    <n v="0"/>
    <n v="1.3513999999999995"/>
  </r>
  <r>
    <n v="2880"/>
    <x v="1426"/>
    <x v="804"/>
    <d v="2016-01-19T00:00:00"/>
    <s v="Standard Class"/>
    <s v="Dp-13240"/>
    <s v="Dean percer"/>
    <x v="2"/>
    <s v="United States"/>
    <s v="Westfield"/>
    <x v="30"/>
    <n v="7090"/>
    <s v="East"/>
    <s v="TEC-AC-10000844"/>
    <x v="2"/>
    <s v="Accessories"/>
    <s v="Logitech Gaming G510s - Keyboard"/>
    <n v="254.96999999999997"/>
    <n v="3"/>
    <n v="0"/>
    <n v="91.789199999999994"/>
  </r>
  <r>
    <n v="2881"/>
    <x v="1427"/>
    <x v="251"/>
    <d v="2016-09-23T00:00:00"/>
    <s v="Second Class"/>
    <s v="SD-20485"/>
    <s v="Shirley Daniels"/>
    <x v="2"/>
    <s v="United States"/>
    <s v="Orange"/>
    <x v="30"/>
    <n v="7050"/>
    <s v="East"/>
    <s v="OFF-BI-10000756"/>
    <x v="1"/>
    <s v="Binders"/>
    <s v="Storex DuraTech Recycled Plastic Frosted Binders"/>
    <n v="25.44"/>
    <n v="6"/>
    <n v="0"/>
    <n v="12.72"/>
  </r>
  <r>
    <n v="2882"/>
    <x v="1427"/>
    <x v="251"/>
    <d v="2016-09-23T00:00:00"/>
    <s v="Second Class"/>
    <s v="SD-20485"/>
    <s v="Shirley Daniels"/>
    <x v="2"/>
    <s v="United States"/>
    <s v="Orange"/>
    <x v="30"/>
    <n v="7050"/>
    <s v="East"/>
    <s v="OFF-SU-10000381"/>
    <x v="1"/>
    <s v="Supplies"/>
    <s v="Acme Forged Steel Scissors with Black Enamel Handles"/>
    <n v="27.93"/>
    <n v="3"/>
    <n v="0"/>
    <n v="8.0996999999999986"/>
  </r>
  <r>
    <n v="2883"/>
    <x v="1428"/>
    <x v="805"/>
    <d v="2014-02-25T00:00:00"/>
    <s v="Standard Class"/>
    <s v="TM-21010"/>
    <s v="Tamara Manning"/>
    <x v="0"/>
    <s v="United States"/>
    <s v="Woodstock"/>
    <x v="10"/>
    <n v="60098"/>
    <s v="Central"/>
    <s v="OFF-BI-10004094"/>
    <x v="1"/>
    <s v="Binders"/>
    <s v="GBC Standard Plastic Binding Systems Combs"/>
    <n v="8.8499999999999979"/>
    <n v="5"/>
    <n v="0.8"/>
    <n v="-13.717499999999998"/>
  </r>
  <r>
    <n v="2884"/>
    <x v="1429"/>
    <x v="583"/>
    <d v="2016-11-16T00:00:00"/>
    <s v="Second Class"/>
    <s v="BK-11260"/>
    <s v="Berenike Kampe"/>
    <x v="0"/>
    <s v="United States"/>
    <s v="San Francisco"/>
    <x v="1"/>
    <n v="94110"/>
    <s v="West"/>
    <s v="FUR-FU-10001852"/>
    <x v="0"/>
    <s v="Furnishings"/>
    <s v="Eldon Regeneration Recycled Desk Accessories, Smoke"/>
    <n v="6.96"/>
    <n v="4"/>
    <n v="0"/>
    <n v="2.2271999999999998"/>
  </r>
  <r>
    <n v="2885"/>
    <x v="1430"/>
    <x v="806"/>
    <d v="2016-02-03T00:00:00"/>
    <s v="Standard Class"/>
    <s v="JF-15490"/>
    <s v="Jeremy Farry"/>
    <x v="0"/>
    <s v="United States"/>
    <s v="San Francisco"/>
    <x v="1"/>
    <n v="94122"/>
    <s v="West"/>
    <s v="OFF-BI-10000014"/>
    <x v="1"/>
    <s v="Binders"/>
    <s v="Heavy-Duty E-Z-D Binders"/>
    <n v="17.456"/>
    <n v="2"/>
    <n v="0.2"/>
    <n v="5.8914"/>
  </r>
  <r>
    <n v="2886"/>
    <x v="1431"/>
    <x v="807"/>
    <d v="2016-10-22T00:00:00"/>
    <s v="Standard Class"/>
    <s v="EP-13915"/>
    <s v="Emily Phan"/>
    <x v="0"/>
    <s v="United States"/>
    <s v="Tempe"/>
    <x v="16"/>
    <n v="85281"/>
    <s v="West"/>
    <s v="FUR-CH-10003396"/>
    <x v="0"/>
    <s v="Chairs"/>
    <s v="Global Deluxe Steno Chair"/>
    <n v="307.92"/>
    <n v="5"/>
    <n v="0.2"/>
    <n v="-34.64100000000002"/>
  </r>
  <r>
    <n v="2887"/>
    <x v="1432"/>
    <x v="404"/>
    <d v="2017-12-19T00:00:00"/>
    <s v="First Class"/>
    <s v="EP-13915"/>
    <s v="Emily Phan"/>
    <x v="0"/>
    <s v="United States"/>
    <s v="Los Angeles"/>
    <x v="1"/>
    <n v="90008"/>
    <s v="West"/>
    <s v="OFF-AR-10003811"/>
    <x v="1"/>
    <s v="Art"/>
    <s v="Newell 327"/>
    <n v="6.63"/>
    <n v="3"/>
    <n v="0"/>
    <n v="1.7901"/>
  </r>
  <r>
    <n v="2888"/>
    <x v="1432"/>
    <x v="404"/>
    <d v="2017-12-19T00:00:00"/>
    <s v="First Class"/>
    <s v="EP-13915"/>
    <s v="Emily Phan"/>
    <x v="0"/>
    <s v="United States"/>
    <s v="Los Angeles"/>
    <x v="1"/>
    <n v="90008"/>
    <s v="West"/>
    <s v="OFF-PA-10003172"/>
    <x v="1"/>
    <s v="Paper"/>
    <s v="Xerox 1996"/>
    <n v="12.96"/>
    <n v="2"/>
    <n v="0"/>
    <n v="6.2208000000000006"/>
  </r>
  <r>
    <n v="2889"/>
    <x v="1432"/>
    <x v="404"/>
    <d v="2017-12-19T00:00:00"/>
    <s v="First Class"/>
    <s v="EP-13915"/>
    <s v="Emily Phan"/>
    <x v="0"/>
    <s v="United States"/>
    <s v="Los Angeles"/>
    <x v="1"/>
    <n v="90008"/>
    <s v="West"/>
    <s v="OFF-PA-10000289"/>
    <x v="1"/>
    <s v="Paper"/>
    <s v="Xerox 213"/>
    <n v="32.400000000000006"/>
    <n v="5"/>
    <n v="0"/>
    <n v="15.552000000000001"/>
  </r>
  <r>
    <n v="2890"/>
    <x v="1433"/>
    <x v="808"/>
    <d v="2017-11-06T00:00:00"/>
    <s v="Standard Class"/>
    <s v="KH-16630"/>
    <s v="Ken Heidel"/>
    <x v="1"/>
    <s v="United States"/>
    <s v="Seattle"/>
    <x v="4"/>
    <n v="98105"/>
    <s v="West"/>
    <s v="OFF-PA-10000791"/>
    <x v="1"/>
    <s v="Paper"/>
    <s v="Wirebound Message Books, Four 2 3/4 x 5 Forms per Page, 200 Sets per Book"/>
    <n v="23.849999999999998"/>
    <n v="5"/>
    <n v="0"/>
    <n v="10.732499999999998"/>
  </r>
  <r>
    <n v="2891"/>
    <x v="1434"/>
    <x v="333"/>
    <d v="2014-05-01T00:00:00"/>
    <s v="Second Class"/>
    <s v="HG-14845"/>
    <s v="Harry Greene"/>
    <x v="0"/>
    <s v="United States"/>
    <s v="Lake Charles"/>
    <x v="28"/>
    <n v="70601"/>
    <s v="South"/>
    <s v="FUR-CH-10002304"/>
    <x v="0"/>
    <s v="Chairs"/>
    <s v="Global Stack Chair without Arms, Black"/>
    <n v="51.96"/>
    <n v="2"/>
    <n v="0"/>
    <n v="12.990000000000002"/>
  </r>
  <r>
    <n v="2892"/>
    <x v="1434"/>
    <x v="333"/>
    <d v="2014-05-01T00:00:00"/>
    <s v="Second Class"/>
    <s v="HG-14845"/>
    <s v="Harry Greene"/>
    <x v="0"/>
    <s v="United States"/>
    <s v="Lake Charles"/>
    <x v="28"/>
    <n v="70601"/>
    <s v="South"/>
    <s v="OFF-BI-10000136"/>
    <x v="1"/>
    <s v="Binders"/>
    <s v="Avery Non-Stick Heavy Duty View Round Locking Ring Binders"/>
    <n v="17.940000000000001"/>
    <n v="3"/>
    <n v="0"/>
    <n v="8.6112000000000002"/>
  </r>
  <r>
    <n v="2893"/>
    <x v="1435"/>
    <x v="436"/>
    <d v="2017-10-29T00:00:00"/>
    <s v="Standard Class"/>
    <s v="JC-16105"/>
    <s v="Julie Creighton"/>
    <x v="1"/>
    <s v="United States"/>
    <s v="Rochester"/>
    <x v="15"/>
    <n v="14609"/>
    <s v="East"/>
    <s v="OFF-PA-10003739"/>
    <x v="1"/>
    <s v="Paper"/>
    <s v="Xerox 1969"/>
    <n v="11.56"/>
    <n v="2"/>
    <n v="0"/>
    <n v="5.6644000000000005"/>
  </r>
  <r>
    <n v="2894"/>
    <x v="1435"/>
    <x v="436"/>
    <d v="2017-10-29T00:00:00"/>
    <s v="Standard Class"/>
    <s v="JC-16105"/>
    <s v="Julie Creighton"/>
    <x v="1"/>
    <s v="United States"/>
    <s v="Rochester"/>
    <x v="15"/>
    <n v="14609"/>
    <s v="East"/>
    <s v="OFF-PA-10002479"/>
    <x v="1"/>
    <s v="Paper"/>
    <s v="Xerox 4200 Series MultiUse Premium Copy Paper (20Lb. and 84 Bright)"/>
    <n v="26.400000000000002"/>
    <n v="5"/>
    <n v="0"/>
    <n v="11.879999999999999"/>
  </r>
  <r>
    <n v="2895"/>
    <x v="1435"/>
    <x v="436"/>
    <d v="2017-10-29T00:00:00"/>
    <s v="Standard Class"/>
    <s v="JC-16105"/>
    <s v="Julie Creighton"/>
    <x v="1"/>
    <s v="United States"/>
    <s v="Rochester"/>
    <x v="15"/>
    <n v="14609"/>
    <s v="East"/>
    <s v="FUR-FU-10000771"/>
    <x v="0"/>
    <s v="Furnishings"/>
    <s v="Eldon 200 Class Desk Accessories, Smoke"/>
    <n v="69.08"/>
    <n v="11"/>
    <n v="0"/>
    <n v="29.013600000000004"/>
  </r>
  <r>
    <n v="2896"/>
    <x v="1435"/>
    <x v="436"/>
    <d v="2017-10-29T00:00:00"/>
    <s v="Standard Class"/>
    <s v="JC-16105"/>
    <s v="Julie Creighton"/>
    <x v="1"/>
    <s v="United States"/>
    <s v="Rochester"/>
    <x v="15"/>
    <n v="14609"/>
    <s v="East"/>
    <s v="TEC-PH-10001552"/>
    <x v="2"/>
    <s v="Phones"/>
    <s v="I Need's 3d Hello Kitty Hybrid Silicone Case Cover for HTC One X 4g with 3d Hello Kitty Stylus Pen Green/pink"/>
    <n v="35.880000000000003"/>
    <n v="3"/>
    <n v="0"/>
    <n v="10.046400000000002"/>
  </r>
  <r>
    <n v="2897"/>
    <x v="1436"/>
    <x v="809"/>
    <d v="2014-04-03T00:00:00"/>
    <s v="Standard Class"/>
    <s v="KM-16720"/>
    <s v="Kunst Miller"/>
    <x v="0"/>
    <s v="United States"/>
    <s v="Long Beach"/>
    <x v="15"/>
    <n v="11561"/>
    <s v="East"/>
    <s v="OFF-AR-10001915"/>
    <x v="1"/>
    <s v="Art"/>
    <s v="Peel-Off China Markers"/>
    <n v="49.65"/>
    <n v="5"/>
    <n v="0"/>
    <n v="20.853000000000002"/>
  </r>
  <r>
    <n v="2898"/>
    <x v="1437"/>
    <x v="810"/>
    <d v="2016-01-09T00:00:00"/>
    <s v="Standard Class"/>
    <s v="EB-13975"/>
    <s v="Erica Bern"/>
    <x v="1"/>
    <s v="United States"/>
    <s v="Charlotte"/>
    <x v="3"/>
    <n v="28205"/>
    <s v="South"/>
    <s v="TEC-CO-10000971"/>
    <x v="2"/>
    <s v="Copiers"/>
    <s v="Hewlett Packard 310 Color Digital Copier"/>
    <n v="959.96800000000007"/>
    <n v="4"/>
    <n v="0.2"/>
    <n v="119.99599999999992"/>
  </r>
  <r>
    <n v="2899"/>
    <x v="1438"/>
    <x v="33"/>
    <d v="2015-04-30T00:00:00"/>
    <s v="Standard Class"/>
    <s v="PW-19240"/>
    <s v="Pierre Wener"/>
    <x v="0"/>
    <s v="United States"/>
    <s v="Houston"/>
    <x v="5"/>
    <n v="77036"/>
    <s v="Central"/>
    <s v="FUR-CH-10004086"/>
    <x v="0"/>
    <s v="Chairs"/>
    <s v="Hon 4070 Series Pagoda Armless Upholstered Stacking Chairs"/>
    <n v="408.42200000000003"/>
    <n v="2"/>
    <n v="0.3"/>
    <n v="-5.8346000000000231"/>
  </r>
  <r>
    <n v="2900"/>
    <x v="1439"/>
    <x v="811"/>
    <d v="2015-09-17T00:00:00"/>
    <s v="Standard Class"/>
    <s v="PG-18895"/>
    <s v="Paul Gonzalez"/>
    <x v="0"/>
    <s v="United States"/>
    <s v="New York City"/>
    <x v="15"/>
    <n v="10035"/>
    <s v="East"/>
    <s v="TEC-CO-10000971"/>
    <x v="2"/>
    <s v="Copiers"/>
    <s v="Hewlett Packard 310 Color Digital Copier"/>
    <n v="479.98400000000004"/>
    <n v="2"/>
    <n v="0.2"/>
    <n v="59.997999999999962"/>
  </r>
  <r>
    <n v="2901"/>
    <x v="1439"/>
    <x v="811"/>
    <d v="2015-09-17T00:00:00"/>
    <s v="Standard Class"/>
    <s v="PG-18895"/>
    <s v="Paul Gonzalez"/>
    <x v="0"/>
    <s v="United States"/>
    <s v="New York City"/>
    <x v="15"/>
    <n v="10035"/>
    <s v="East"/>
    <s v="OFF-LA-10001317"/>
    <x v="1"/>
    <s v="Labels"/>
    <s v="Avery 520"/>
    <n v="12.6"/>
    <n v="4"/>
    <n v="0"/>
    <n v="6.048"/>
  </r>
  <r>
    <n v="2902"/>
    <x v="1440"/>
    <x v="220"/>
    <d v="2017-09-15T00:00:00"/>
    <s v="Standard Class"/>
    <s v="DB-12910"/>
    <s v="Daniel Byrd"/>
    <x v="2"/>
    <s v="United States"/>
    <s v="Columbus"/>
    <x v="32"/>
    <n v="31907"/>
    <s v="South"/>
    <s v="OFF-PA-10003656"/>
    <x v="1"/>
    <s v="Paper"/>
    <s v="Xerox 1935"/>
    <n v="184.66"/>
    <n v="7"/>
    <n v="0"/>
    <n v="84.943599999999989"/>
  </r>
  <r>
    <n v="2903"/>
    <x v="1441"/>
    <x v="1"/>
    <d v="2016-06-17T00:00:00"/>
    <s v="Standard Class"/>
    <s v="CR-12730"/>
    <s v="Craig Reiter"/>
    <x v="0"/>
    <s v="United States"/>
    <s v="Chicago"/>
    <x v="10"/>
    <n v="60610"/>
    <s v="Central"/>
    <s v="OFF-PA-10002160"/>
    <x v="1"/>
    <s v="Paper"/>
    <s v="Xerox 1978"/>
    <n v="23.120000000000005"/>
    <n v="5"/>
    <n v="0.2"/>
    <n v="8.3810000000000002"/>
  </r>
  <r>
    <n v="2904"/>
    <x v="1442"/>
    <x v="812"/>
    <d v="2016-07-01T00:00:00"/>
    <s v="Standard Class"/>
    <s v="KH-16330"/>
    <s v="Katharine Harms"/>
    <x v="1"/>
    <s v="United States"/>
    <s v="Highland Park"/>
    <x v="10"/>
    <n v="60035"/>
    <s v="Central"/>
    <s v="OFF-PA-10000575"/>
    <x v="1"/>
    <s v="Paper"/>
    <s v="Wirebound Message Books, Four 2 3/4 x 5 White Forms per Page"/>
    <n v="37.463999999999999"/>
    <n v="7"/>
    <n v="0.2"/>
    <n v="12.175799999999999"/>
  </r>
  <r>
    <n v="2905"/>
    <x v="1442"/>
    <x v="812"/>
    <d v="2016-07-01T00:00:00"/>
    <s v="Standard Class"/>
    <s v="KH-16330"/>
    <s v="Katharine Harms"/>
    <x v="1"/>
    <s v="United States"/>
    <s v="Highland Park"/>
    <x v="10"/>
    <n v="60035"/>
    <s v="Central"/>
    <s v="FUR-CH-10003981"/>
    <x v="0"/>
    <s v="Chairs"/>
    <s v="Global Commerce Series Low-Back Swivel/Tilt Chairs"/>
    <n v="539.65800000000002"/>
    <n v="3"/>
    <n v="0.3"/>
    <n v="-7.7094000000001017"/>
  </r>
  <r>
    <n v="2906"/>
    <x v="1443"/>
    <x v="467"/>
    <d v="2014-09-30T00:00:00"/>
    <s v="Standard Class"/>
    <s v="CS-12400"/>
    <s v="Christopher Schild"/>
    <x v="2"/>
    <s v="United States"/>
    <s v="Seattle"/>
    <x v="4"/>
    <n v="98115"/>
    <s v="West"/>
    <s v="OFF-ST-10002615"/>
    <x v="1"/>
    <s v="Storage"/>
    <s v="Dual Level, Single-Width Filing Carts"/>
    <n v="310.12"/>
    <n v="2"/>
    <n v="0"/>
    <n v="80.631200000000007"/>
  </r>
  <r>
    <n v="2907"/>
    <x v="1444"/>
    <x v="132"/>
    <d v="2017-11-09T00:00:00"/>
    <s v="Standard Class"/>
    <s v="DL-12925"/>
    <s v="Daniel Lacy"/>
    <x v="0"/>
    <s v="United States"/>
    <s v="Eagan"/>
    <x v="11"/>
    <n v="55122"/>
    <s v="Central"/>
    <s v="OFF-PA-10000327"/>
    <x v="1"/>
    <s v="Paper"/>
    <s v="Xerox 1971"/>
    <n v="8.56"/>
    <n v="2"/>
    <n v="0"/>
    <n v="3.8519999999999994"/>
  </r>
  <r>
    <n v="2908"/>
    <x v="1444"/>
    <x v="132"/>
    <d v="2017-11-09T00:00:00"/>
    <s v="Standard Class"/>
    <s v="DL-12925"/>
    <s v="Daniel Lacy"/>
    <x v="0"/>
    <s v="United States"/>
    <s v="Eagan"/>
    <x v="11"/>
    <n v="55122"/>
    <s v="Central"/>
    <s v="OFF-ST-10001325"/>
    <x v="1"/>
    <s v="Storage"/>
    <s v="Sterilite Officeware Hinged File Box"/>
    <n v="52.400000000000006"/>
    <n v="5"/>
    <n v="0"/>
    <n v="14.148"/>
  </r>
  <r>
    <n v="2909"/>
    <x v="1444"/>
    <x v="132"/>
    <d v="2017-11-09T00:00:00"/>
    <s v="Standard Class"/>
    <s v="DL-12925"/>
    <s v="Daniel Lacy"/>
    <x v="0"/>
    <s v="United States"/>
    <s v="Eagan"/>
    <x v="11"/>
    <n v="55122"/>
    <s v="Central"/>
    <s v="OFF-LA-10001771"/>
    <x v="1"/>
    <s v="Labels"/>
    <s v="Avery 513"/>
    <n v="14.940000000000001"/>
    <n v="3"/>
    <n v="0"/>
    <n v="6.8723999999999998"/>
  </r>
  <r>
    <n v="2910"/>
    <x v="1445"/>
    <x v="600"/>
    <d v="2017-02-23T00:00:00"/>
    <s v="Standard Class"/>
    <s v="ME-17725"/>
    <s v="Max Engle"/>
    <x v="0"/>
    <s v="United States"/>
    <s v="Seattle"/>
    <x v="4"/>
    <n v="98103"/>
    <s v="West"/>
    <s v="OFF-FA-10004968"/>
    <x v="1"/>
    <s v="Fasteners"/>
    <s v="Rubber Band Ball"/>
    <n v="11.22"/>
    <n v="3"/>
    <n v="0"/>
    <n v="0.2244000000000006"/>
  </r>
  <r>
    <n v="2911"/>
    <x v="1446"/>
    <x v="599"/>
    <d v="2015-11-09T00:00:00"/>
    <s v="Standard Class"/>
    <s v="VD-21670"/>
    <s v="Valerie Dominguez"/>
    <x v="0"/>
    <s v="United States"/>
    <s v="Coral Springs"/>
    <x v="2"/>
    <n v="33065"/>
    <s v="South"/>
    <s v="OFF-AP-10000576"/>
    <x v="1"/>
    <s v="Appliances"/>
    <s v="Belkin 325VA UPS Surge Protector, 6'"/>
    <n v="387.13600000000002"/>
    <n v="4"/>
    <n v="0.2"/>
    <n v="24.196000000000012"/>
  </r>
  <r>
    <n v="2912"/>
    <x v="1447"/>
    <x v="737"/>
    <d v="2014-06-21T00:00:00"/>
    <s v="Standard Class"/>
    <s v="CK-12205"/>
    <s v="Chloris Kastensmidt"/>
    <x v="0"/>
    <s v="United States"/>
    <s v="Hempstead"/>
    <x v="15"/>
    <n v="11550"/>
    <s v="East"/>
    <s v="OFF-EN-10003286"/>
    <x v="1"/>
    <s v="Envelopes"/>
    <s v="Staple envelope"/>
    <n v="41.4"/>
    <n v="5"/>
    <n v="0"/>
    <n v="19.457999999999998"/>
  </r>
  <r>
    <n v="2913"/>
    <x v="1447"/>
    <x v="737"/>
    <d v="2014-06-21T00:00:00"/>
    <s v="Standard Class"/>
    <s v="CK-12205"/>
    <s v="Chloris Kastensmidt"/>
    <x v="0"/>
    <s v="United States"/>
    <s v="Hempstead"/>
    <x v="15"/>
    <n v="11550"/>
    <s v="East"/>
    <s v="OFF-AR-10003772"/>
    <x v="1"/>
    <s v="Art"/>
    <s v="Boston 16750 Black Compact Battery Pencil Sharpener"/>
    <n v="35"/>
    <n v="4"/>
    <n v="0"/>
    <n v="10.499999999999996"/>
  </r>
  <r>
    <n v="2914"/>
    <x v="1447"/>
    <x v="737"/>
    <d v="2014-06-21T00:00:00"/>
    <s v="Standard Class"/>
    <s v="CK-12205"/>
    <s v="Chloris Kastensmidt"/>
    <x v="0"/>
    <s v="United States"/>
    <s v="Hempstead"/>
    <x v="15"/>
    <n v="11550"/>
    <s v="East"/>
    <s v="OFF-BI-10002852"/>
    <x v="1"/>
    <s v="Binders"/>
    <s v="Ibico Standard Transparent Covers"/>
    <n v="39.552000000000007"/>
    <n v="3"/>
    <n v="0.2"/>
    <n v="14.337599999999998"/>
  </r>
  <r>
    <n v="2915"/>
    <x v="1448"/>
    <x v="88"/>
    <d v="2015-10-17T00:00:00"/>
    <s v="Second Class"/>
    <s v="DL-12925"/>
    <s v="Daniel Lacy"/>
    <x v="0"/>
    <s v="United States"/>
    <s v="Noblesville"/>
    <x v="14"/>
    <n v="46060"/>
    <s v="Central"/>
    <s v="TEC-PH-10002890"/>
    <x v="2"/>
    <s v="Phones"/>
    <s v="AT&amp;T 17929 Lendline Telephone"/>
    <n v="135.72"/>
    <n v="3"/>
    <n v="0"/>
    <n v="35.287199999999999"/>
  </r>
  <r>
    <n v="2916"/>
    <x v="1448"/>
    <x v="88"/>
    <d v="2015-10-17T00:00:00"/>
    <s v="Second Class"/>
    <s v="DL-12925"/>
    <s v="Daniel Lacy"/>
    <x v="0"/>
    <s v="United States"/>
    <s v="Noblesville"/>
    <x v="14"/>
    <n v="46060"/>
    <s v="Central"/>
    <s v="OFF-BI-10001308"/>
    <x v="1"/>
    <s v="Binders"/>
    <s v="GBC Standard Plastic Binding Systems' Combs"/>
    <n v="12.56"/>
    <n v="2"/>
    <n v="0"/>
    <n v="5.6519999999999992"/>
  </r>
  <r>
    <n v="2917"/>
    <x v="1448"/>
    <x v="88"/>
    <d v="2015-10-17T00:00:00"/>
    <s v="Second Class"/>
    <s v="DL-12925"/>
    <s v="Daniel Lacy"/>
    <x v="0"/>
    <s v="United States"/>
    <s v="Noblesville"/>
    <x v="14"/>
    <n v="46060"/>
    <s v="Central"/>
    <s v="TEC-PH-10001750"/>
    <x v="2"/>
    <s v="Phones"/>
    <s v="Samsung Rugby III"/>
    <n v="263.95999999999998"/>
    <n v="4"/>
    <n v="0"/>
    <n v="71.269200000000012"/>
  </r>
  <r>
    <n v="2918"/>
    <x v="1449"/>
    <x v="151"/>
    <d v="2017-08-30T00:00:00"/>
    <s v="First Class"/>
    <s v="SE-20110"/>
    <s v="Sanjit Engle"/>
    <x v="0"/>
    <s v="United States"/>
    <s v="Dallas"/>
    <x v="5"/>
    <n v="75220"/>
    <s v="Central"/>
    <s v="OFF-AR-10003338"/>
    <x v="1"/>
    <s v="Art"/>
    <s v="Eberhard Faber 3 1/2&quot; Golf Pencils"/>
    <n v="5.9520000000000008"/>
    <n v="1"/>
    <n v="0.2"/>
    <n v="0.37200000000000011"/>
  </r>
  <r>
    <n v="2919"/>
    <x v="1450"/>
    <x v="813"/>
    <d v="2016-11-23T00:00:00"/>
    <s v="Same Day"/>
    <s v="LS-17200"/>
    <s v="Luke Schmidt"/>
    <x v="1"/>
    <s v="United States"/>
    <s v="Philadelphia"/>
    <x v="9"/>
    <n v="19140"/>
    <s v="East"/>
    <s v="OFF-FA-10002763"/>
    <x v="1"/>
    <s v="Fasteners"/>
    <s v="Advantus Map Pennant Flags and Round Head Tacks"/>
    <n v="15.8"/>
    <n v="5"/>
    <n v="0.2"/>
    <n v="2.3699999999999983"/>
  </r>
  <r>
    <n v="2920"/>
    <x v="1450"/>
    <x v="813"/>
    <d v="2016-11-23T00:00:00"/>
    <s v="Same Day"/>
    <s v="LS-17200"/>
    <s v="Luke Schmidt"/>
    <x v="1"/>
    <s v="United States"/>
    <s v="Philadelphia"/>
    <x v="9"/>
    <n v="19140"/>
    <s v="East"/>
    <s v="FUR-FU-10002088"/>
    <x v="0"/>
    <s v="Furnishings"/>
    <s v="Nu-Dell Float Frame 11 x 14 1/2"/>
    <n v="14.368000000000002"/>
    <n v="2"/>
    <n v="0.2"/>
    <n v="3.9512"/>
  </r>
  <r>
    <n v="2921"/>
    <x v="1450"/>
    <x v="813"/>
    <d v="2016-11-23T00:00:00"/>
    <s v="Same Day"/>
    <s v="LS-17200"/>
    <s v="Luke Schmidt"/>
    <x v="1"/>
    <s v="United States"/>
    <s v="Philadelphia"/>
    <x v="9"/>
    <n v="19140"/>
    <s v="East"/>
    <s v="FUR-FU-10003976"/>
    <x v="0"/>
    <s v="Furnishings"/>
    <s v="DAX Executive Solid Wood Document Frame, Desktop or Hang, Mahogany, 5 x 7"/>
    <n v="70.448000000000008"/>
    <n v="7"/>
    <n v="0.2"/>
    <n v="12.328399999999988"/>
  </r>
  <r>
    <n v="2922"/>
    <x v="1451"/>
    <x v="289"/>
    <d v="2017-01-30T00:00:00"/>
    <s v="Same Day"/>
    <s v="MM-17920"/>
    <s v="Michael Moore"/>
    <x v="0"/>
    <s v="United States"/>
    <s v="San Francisco"/>
    <x v="1"/>
    <n v="94109"/>
    <s v="West"/>
    <s v="OFF-ST-10001511"/>
    <x v="1"/>
    <s v="Storage"/>
    <s v="Space Solutions Commercial Steel Shelving"/>
    <n v="129.30000000000001"/>
    <n v="2"/>
    <n v="0"/>
    <n v="6.4649999999999892"/>
  </r>
  <r>
    <n v="2923"/>
    <x v="1452"/>
    <x v="672"/>
    <d v="2015-12-03T00:00:00"/>
    <s v="Second Class"/>
    <s v="DB-13270"/>
    <s v="Deborah Brumfield"/>
    <x v="2"/>
    <s v="United States"/>
    <s v="Austin"/>
    <x v="5"/>
    <n v="78745"/>
    <s v="Central"/>
    <s v="OFF-BI-10000301"/>
    <x v="1"/>
    <s v="Binders"/>
    <s v="GBC Instant Report Kit"/>
    <n v="3.8819999999999988"/>
    <n v="3"/>
    <n v="0.8"/>
    <n v="-5.8230000000000004"/>
  </r>
  <r>
    <n v="2924"/>
    <x v="1453"/>
    <x v="307"/>
    <d v="2014-07-04T00:00:00"/>
    <s v="Standard Class"/>
    <s v="RW-19630"/>
    <s v="Rob Williams"/>
    <x v="1"/>
    <s v="United States"/>
    <s v="Detroit"/>
    <x v="12"/>
    <n v="48234"/>
    <s v="Central"/>
    <s v="OFF-FA-10003495"/>
    <x v="1"/>
    <s v="Fasteners"/>
    <s v="Staples"/>
    <n v="6.08"/>
    <n v="1"/>
    <n v="0"/>
    <n v="3.04"/>
  </r>
  <r>
    <n v="2925"/>
    <x v="1454"/>
    <x v="814"/>
    <d v="2014-09-05T00:00:00"/>
    <s v="First Class"/>
    <s v="JM-16195"/>
    <s v="Justin MacKendrick"/>
    <x v="0"/>
    <s v="United States"/>
    <s v="Watertown"/>
    <x v="15"/>
    <n v="13601"/>
    <s v="East"/>
    <s v="OFF-AP-10001303"/>
    <x v="1"/>
    <s v="Appliances"/>
    <s v="Holmes Cool Mist Humidifier for the Whole House with 8-Gallon Output per Day, Extended Life Filter"/>
    <n v="19.899999999999999"/>
    <n v="1"/>
    <n v="0"/>
    <n v="8.9549999999999983"/>
  </r>
  <r>
    <n v="2926"/>
    <x v="1454"/>
    <x v="814"/>
    <d v="2014-09-05T00:00:00"/>
    <s v="First Class"/>
    <s v="JM-16195"/>
    <s v="Justin MacKendrick"/>
    <x v="0"/>
    <s v="United States"/>
    <s v="Watertown"/>
    <x v="15"/>
    <n v="13601"/>
    <s v="East"/>
    <s v="FUR-FU-10002116"/>
    <x v="0"/>
    <s v="Furnishings"/>
    <s v="Tenex Carpeted, Granite-Look or Clear Contemporary Contour Shape Chair Mats"/>
    <n v="70.709999999999994"/>
    <n v="1"/>
    <n v="0"/>
    <n v="4.9496999999999929"/>
  </r>
  <r>
    <n v="2927"/>
    <x v="1455"/>
    <x v="815"/>
    <d v="2017-07-14T00:00:00"/>
    <s v="Second Class"/>
    <s v="BP-11155"/>
    <s v="Becky Pak"/>
    <x v="0"/>
    <s v="United States"/>
    <s v="Columbus"/>
    <x v="32"/>
    <n v="31907"/>
    <s v="South"/>
    <s v="FUR-FU-10000771"/>
    <x v="0"/>
    <s v="Furnishings"/>
    <s v="Eldon 200 Class Desk Accessories, Smoke"/>
    <n v="18.84"/>
    <n v="3"/>
    <n v="0"/>
    <n v="7.9128000000000007"/>
  </r>
  <r>
    <n v="2928"/>
    <x v="1456"/>
    <x v="400"/>
    <d v="2017-06-10T00:00:00"/>
    <s v="Standard Class"/>
    <s v="CT-11995"/>
    <s v="Carol Triggs"/>
    <x v="0"/>
    <s v="United States"/>
    <s v="Apple Valley"/>
    <x v="11"/>
    <n v="55124"/>
    <s v="Central"/>
    <s v="OFF-AR-10002255"/>
    <x v="1"/>
    <s v="Art"/>
    <s v="Newell 346"/>
    <n v="8.64"/>
    <n v="3"/>
    <n v="0"/>
    <n v="2.5055999999999998"/>
  </r>
  <r>
    <n v="2929"/>
    <x v="1457"/>
    <x v="15"/>
    <d v="2017-10-26T00:00:00"/>
    <s v="Standard Class"/>
    <s v="TH-21550"/>
    <s v="Tracy Hopkins"/>
    <x v="2"/>
    <s v="United States"/>
    <s v="Burlington"/>
    <x v="3"/>
    <n v="27217"/>
    <s v="South"/>
    <s v="OFF-BI-10004995"/>
    <x v="1"/>
    <s v="Binders"/>
    <s v="GBC DocuBind P400 Electric Binding System"/>
    <n v="1633.1880000000003"/>
    <n v="4"/>
    <n v="0.7"/>
    <n v="-1306.5504000000001"/>
  </r>
  <r>
    <n v="2930"/>
    <x v="1458"/>
    <x v="551"/>
    <d v="2017-11-24T00:00:00"/>
    <s v="Standard Class"/>
    <s v="ME-17320"/>
    <s v="Maria Etezadi"/>
    <x v="2"/>
    <s v="United States"/>
    <s v="Saginaw"/>
    <x v="12"/>
    <n v="48601"/>
    <s v="Central"/>
    <s v="FUR-FU-10002597"/>
    <x v="0"/>
    <s v="Furnishings"/>
    <s v="C-Line Magnetic Cubicle Keepers, Clear Polypropylene"/>
    <n v="19.760000000000002"/>
    <n v="4"/>
    <n v="0"/>
    <n v="8.2992000000000008"/>
  </r>
  <r>
    <n v="2931"/>
    <x v="1459"/>
    <x v="816"/>
    <d v="2015-08-08T00:00:00"/>
    <s v="Same Day"/>
    <s v="TT-21220"/>
    <s v="Thomas Thornton"/>
    <x v="0"/>
    <s v="United States"/>
    <s v="San Francisco"/>
    <x v="1"/>
    <n v="94109"/>
    <s v="West"/>
    <s v="OFF-BI-10004970"/>
    <x v="1"/>
    <s v="Binders"/>
    <s v="ACCOHIDE 3-Ring Binder, Blue, 1&quot;"/>
    <n v="6.6080000000000005"/>
    <n v="2"/>
    <n v="0.2"/>
    <n v="2.2302"/>
  </r>
  <r>
    <n v="2932"/>
    <x v="1459"/>
    <x v="816"/>
    <d v="2015-08-08T00:00:00"/>
    <s v="Same Day"/>
    <s v="TT-21220"/>
    <s v="Thomas Thornton"/>
    <x v="0"/>
    <s v="United States"/>
    <s v="San Francisco"/>
    <x v="1"/>
    <n v="94109"/>
    <s v="West"/>
    <s v="OFF-BI-10002557"/>
    <x v="1"/>
    <s v="Binders"/>
    <s v="Presstex Flexible Ring Binders"/>
    <n v="7.28"/>
    <n v="2"/>
    <n v="0.2"/>
    <n v="2.7299999999999995"/>
  </r>
  <r>
    <n v="2933"/>
    <x v="1459"/>
    <x v="816"/>
    <d v="2015-08-08T00:00:00"/>
    <s v="Same Day"/>
    <s v="TT-21220"/>
    <s v="Thomas Thornton"/>
    <x v="0"/>
    <s v="United States"/>
    <s v="San Francisco"/>
    <x v="1"/>
    <n v="94109"/>
    <s v="West"/>
    <s v="FUR-CH-10000785"/>
    <x v="0"/>
    <s v="Chairs"/>
    <s v="Global Ergonomic Managers Chair"/>
    <n v="144.78399999999999"/>
    <n v="1"/>
    <n v="0.2"/>
    <n v="10.858800000000002"/>
  </r>
  <r>
    <n v="2934"/>
    <x v="1460"/>
    <x v="409"/>
    <d v="2016-12-12T00:00:00"/>
    <s v="Standard Class"/>
    <s v="GT-14710"/>
    <s v="Greg Tran"/>
    <x v="0"/>
    <s v="United States"/>
    <s v="Seattle"/>
    <x v="4"/>
    <n v="98105"/>
    <s v="West"/>
    <s v="TEC-PH-10002310"/>
    <x v="2"/>
    <s v="Phones"/>
    <s v="Plantronics Calisto P620-M USB Wireless Speakerphone System"/>
    <n v="156.79200000000003"/>
    <n v="1"/>
    <n v="0.2"/>
    <n v="13.719300000000004"/>
  </r>
  <r>
    <n v="2935"/>
    <x v="1460"/>
    <x v="409"/>
    <d v="2016-12-12T00:00:00"/>
    <s v="Standard Class"/>
    <s v="GT-14710"/>
    <s v="Greg Tran"/>
    <x v="0"/>
    <s v="United States"/>
    <s v="Seattle"/>
    <x v="4"/>
    <n v="98105"/>
    <s v="West"/>
    <s v="TEC-PH-10002834"/>
    <x v="2"/>
    <s v="Phones"/>
    <s v="Google Nexus 5"/>
    <n v="431.97600000000006"/>
    <n v="3"/>
    <n v="0.2"/>
    <n v="26.998499999999993"/>
  </r>
  <r>
    <n v="2936"/>
    <x v="1460"/>
    <x v="409"/>
    <d v="2016-12-12T00:00:00"/>
    <s v="Standard Class"/>
    <s v="GT-14710"/>
    <s v="Greg Tran"/>
    <x v="0"/>
    <s v="United States"/>
    <s v="Seattle"/>
    <x v="4"/>
    <n v="98105"/>
    <s v="West"/>
    <s v="OFF-EN-10000927"/>
    <x v="1"/>
    <s v="Envelopes"/>
    <s v="Jet-Pak Recycled Peel 'N' Seal Padded Mailers"/>
    <n v="35.89"/>
    <n v="1"/>
    <n v="0"/>
    <n v="16.150499999999997"/>
  </r>
  <r>
    <n v="2937"/>
    <x v="1460"/>
    <x v="409"/>
    <d v="2016-12-12T00:00:00"/>
    <s v="Standard Class"/>
    <s v="GT-14710"/>
    <s v="Greg Tran"/>
    <x v="0"/>
    <s v="United States"/>
    <s v="Seattle"/>
    <x v="4"/>
    <n v="98105"/>
    <s v="West"/>
    <s v="OFF-BI-10001636"/>
    <x v="1"/>
    <s v="Binders"/>
    <s v="Ibico Plastic and Wire Spiral Binding Combs"/>
    <n v="47.207999999999998"/>
    <n v="7"/>
    <n v="0.2"/>
    <n v="15.342599999999997"/>
  </r>
  <r>
    <n v="2938"/>
    <x v="1460"/>
    <x v="409"/>
    <d v="2016-12-12T00:00:00"/>
    <s v="Standard Class"/>
    <s v="GT-14710"/>
    <s v="Greg Tran"/>
    <x v="0"/>
    <s v="United States"/>
    <s v="Seattle"/>
    <x v="4"/>
    <n v="98105"/>
    <s v="West"/>
    <s v="OFF-PA-10001736"/>
    <x v="1"/>
    <s v="Paper"/>
    <s v="Xerox 1880"/>
    <n v="248.07999999999998"/>
    <n v="7"/>
    <n v="0"/>
    <n v="116.59759999999997"/>
  </r>
  <r>
    <n v="2939"/>
    <x v="1460"/>
    <x v="409"/>
    <d v="2016-12-12T00:00:00"/>
    <s v="Standard Class"/>
    <s v="GT-14710"/>
    <s v="Greg Tran"/>
    <x v="0"/>
    <s v="United States"/>
    <s v="Seattle"/>
    <x v="4"/>
    <n v="98105"/>
    <s v="West"/>
    <s v="OFF-PA-10000482"/>
    <x v="1"/>
    <s v="Paper"/>
    <s v="Snap-A-Way Black Print Carbonless Ruled Speed Letter, Triplicate"/>
    <n v="189.7"/>
    <n v="5"/>
    <n v="0"/>
    <n v="89.158999999999992"/>
  </r>
  <r>
    <n v="2940"/>
    <x v="1460"/>
    <x v="409"/>
    <d v="2016-12-12T00:00:00"/>
    <s v="Standard Class"/>
    <s v="GT-14710"/>
    <s v="Greg Tran"/>
    <x v="0"/>
    <s v="United States"/>
    <s v="Seattle"/>
    <x v="4"/>
    <n v="98105"/>
    <s v="West"/>
    <s v="OFF-BI-10001658"/>
    <x v="1"/>
    <s v="Binders"/>
    <s v="GBC Standard Therm-A-Bind Covers"/>
    <n v="59.808000000000007"/>
    <n v="3"/>
    <n v="0.2"/>
    <n v="19.4376"/>
  </r>
  <r>
    <n v="2941"/>
    <x v="1461"/>
    <x v="613"/>
    <d v="2017-03-31T00:00:00"/>
    <s v="Standard Class"/>
    <s v="JD-16150"/>
    <s v="Justin Deggeller"/>
    <x v="1"/>
    <s v="United States"/>
    <s v="Milwaukee"/>
    <x v="6"/>
    <n v="53209"/>
    <s v="Central"/>
    <s v="FUR-CH-10000422"/>
    <x v="0"/>
    <s v="Chairs"/>
    <s v="Global Highback Leather Tilter in Burgundy"/>
    <n v="90.99"/>
    <n v="1"/>
    <n v="0"/>
    <n v="14.558400000000006"/>
  </r>
  <r>
    <n v="2942"/>
    <x v="1461"/>
    <x v="613"/>
    <d v="2017-03-31T00:00:00"/>
    <s v="Standard Class"/>
    <s v="JD-16150"/>
    <s v="Justin Deggeller"/>
    <x v="1"/>
    <s v="United States"/>
    <s v="Milwaukee"/>
    <x v="6"/>
    <n v="53209"/>
    <s v="Central"/>
    <s v="FUR-CH-10004675"/>
    <x v="0"/>
    <s v="Chairs"/>
    <s v="Lifetime Advantage Folding Chairs, 4/Carton"/>
    <n v="1526.5600000000002"/>
    <n v="7"/>
    <n v="0"/>
    <n v="427.43679999999995"/>
  </r>
  <r>
    <n v="2943"/>
    <x v="1461"/>
    <x v="613"/>
    <d v="2017-03-31T00:00:00"/>
    <s v="Standard Class"/>
    <s v="JD-16150"/>
    <s v="Justin Deggeller"/>
    <x v="1"/>
    <s v="United States"/>
    <s v="Milwaukee"/>
    <x v="6"/>
    <n v="53209"/>
    <s v="Central"/>
    <s v="FUR-CH-10002880"/>
    <x v="0"/>
    <s v="Chairs"/>
    <s v="Global High-Back Leather Tilter, Burgundy"/>
    <n v="368.96999999999997"/>
    <n v="3"/>
    <n v="0"/>
    <n v="40.586699999999979"/>
  </r>
  <r>
    <n v="2944"/>
    <x v="1462"/>
    <x v="123"/>
    <d v="2017-11-24T00:00:00"/>
    <s v="Standard Class"/>
    <s v="MC-18100"/>
    <s v="Mick Crebagga"/>
    <x v="0"/>
    <s v="United States"/>
    <s v="Los Angeles"/>
    <x v="1"/>
    <n v="90049"/>
    <s v="West"/>
    <s v="OFF-ST-10000675"/>
    <x v="1"/>
    <s v="Storage"/>
    <s v="File Shuttle II and Handi-File, Black"/>
    <n v="305.01"/>
    <n v="9"/>
    <n v="0"/>
    <n v="76.252499999999998"/>
  </r>
  <r>
    <n v="2945"/>
    <x v="1462"/>
    <x v="123"/>
    <d v="2017-11-24T00:00:00"/>
    <s v="Standard Class"/>
    <s v="MC-18100"/>
    <s v="Mick Crebagga"/>
    <x v="0"/>
    <s v="United States"/>
    <s v="Los Angeles"/>
    <x v="1"/>
    <n v="90049"/>
    <s v="West"/>
    <s v="FUR-FU-10002685"/>
    <x v="0"/>
    <s v="Furnishings"/>
    <s v="Executive Impressions 13-1/2&quot; Indoor/Outdoor Wall Clock"/>
    <n v="18.7"/>
    <n v="1"/>
    <n v="0"/>
    <n v="7.1059999999999999"/>
  </r>
  <r>
    <n v="2946"/>
    <x v="1463"/>
    <x v="254"/>
    <d v="2016-11-05T00:00:00"/>
    <s v="First Class"/>
    <s v="LH-17020"/>
    <s v="Lisa Hazard"/>
    <x v="0"/>
    <s v="United States"/>
    <s v="San Francisco"/>
    <x v="1"/>
    <n v="94122"/>
    <s v="West"/>
    <s v="FUR-FU-10004020"/>
    <x v="0"/>
    <s v="Furnishings"/>
    <s v="Advantus Panel Wall Acrylic Frame"/>
    <n v="38.29"/>
    <n v="7"/>
    <n v="0"/>
    <n v="16.464700000000001"/>
  </r>
  <r>
    <n v="2947"/>
    <x v="1464"/>
    <x v="817"/>
    <d v="2017-12-18T00:00:00"/>
    <s v="Standard Class"/>
    <s v="MP-18175"/>
    <s v="Mike Pelletier"/>
    <x v="2"/>
    <s v="United States"/>
    <s v="San Diego"/>
    <x v="1"/>
    <n v="92024"/>
    <s v="West"/>
    <s v="FUR-FU-10004963"/>
    <x v="0"/>
    <s v="Furnishings"/>
    <s v="Eldon 400 Class Desk Accessories, Black Carbon"/>
    <n v="26.25"/>
    <n v="3"/>
    <n v="0"/>
    <n v="11.025000000000002"/>
  </r>
  <r>
    <n v="2948"/>
    <x v="1464"/>
    <x v="817"/>
    <d v="2017-12-18T00:00:00"/>
    <s v="Standard Class"/>
    <s v="MP-18175"/>
    <s v="Mike Pelletier"/>
    <x v="2"/>
    <s v="United States"/>
    <s v="San Diego"/>
    <x v="1"/>
    <n v="92024"/>
    <s v="West"/>
    <s v="OFF-BI-10000174"/>
    <x v="1"/>
    <s v="Binders"/>
    <s v="Wilson Jones Clip &amp; Carry Folder Binder Tool for Ring Binders, Clear"/>
    <n v="64.959999999999994"/>
    <n v="14"/>
    <n v="0.2"/>
    <n v="22.736000000000001"/>
  </r>
  <r>
    <n v="2949"/>
    <x v="1464"/>
    <x v="817"/>
    <d v="2017-12-18T00:00:00"/>
    <s v="Standard Class"/>
    <s v="MP-18175"/>
    <s v="Mike Pelletier"/>
    <x v="2"/>
    <s v="United States"/>
    <s v="San Diego"/>
    <x v="1"/>
    <n v="92024"/>
    <s v="West"/>
    <s v="OFF-EN-10000461"/>
    <x v="1"/>
    <s v="Envelopes"/>
    <s v="#10- 4 1/8&quot; x 9 1/2&quot; Recycled Envelopes"/>
    <n v="43.7"/>
    <n v="5"/>
    <n v="0"/>
    <n v="20.539000000000001"/>
  </r>
  <r>
    <n v="2950"/>
    <x v="1465"/>
    <x v="105"/>
    <d v="2017-11-12T00:00:00"/>
    <s v="Same Day"/>
    <s v="EM-14140"/>
    <s v="Eugene Moren"/>
    <x v="2"/>
    <s v="United States"/>
    <s v="Glendale"/>
    <x v="16"/>
    <n v="85301"/>
    <s v="West"/>
    <s v="TEC-AC-10001266"/>
    <x v="2"/>
    <s v="Accessories"/>
    <s v="Memorex Micro Travel Drive 8 GB"/>
    <n v="41.6"/>
    <n v="4"/>
    <n v="0.2"/>
    <n v="12.999999999999998"/>
  </r>
  <r>
    <n v="2951"/>
    <x v="1465"/>
    <x v="105"/>
    <d v="2017-11-12T00:00:00"/>
    <s v="Same Day"/>
    <s v="EM-14140"/>
    <s v="Eugene Moren"/>
    <x v="2"/>
    <s v="United States"/>
    <s v="Glendale"/>
    <x v="16"/>
    <n v="85301"/>
    <s v="West"/>
    <s v="OFF-PA-10002160"/>
    <x v="1"/>
    <s v="Paper"/>
    <s v="Xerox 1978"/>
    <n v="23.120000000000005"/>
    <n v="5"/>
    <n v="0.2"/>
    <n v="8.3810000000000002"/>
  </r>
  <r>
    <n v="2952"/>
    <x v="1465"/>
    <x v="105"/>
    <d v="2017-11-12T00:00:00"/>
    <s v="Same Day"/>
    <s v="EM-14140"/>
    <s v="Eugene Moren"/>
    <x v="2"/>
    <s v="United States"/>
    <s v="Glendale"/>
    <x v="16"/>
    <n v="85301"/>
    <s v="West"/>
    <s v="FUR-CH-10004875"/>
    <x v="0"/>
    <s v="Chairs"/>
    <s v="Harbour Creations 67200 Series Stacking Chairs"/>
    <n v="113.88800000000002"/>
    <n v="2"/>
    <n v="0.2"/>
    <n v="9.9651999999999994"/>
  </r>
  <r>
    <n v="2953"/>
    <x v="1465"/>
    <x v="105"/>
    <d v="2017-11-12T00:00:00"/>
    <s v="Same Day"/>
    <s v="EM-14140"/>
    <s v="Eugene Moren"/>
    <x v="2"/>
    <s v="United States"/>
    <s v="Glendale"/>
    <x v="16"/>
    <n v="85301"/>
    <s v="West"/>
    <s v="FUR-FU-10000305"/>
    <x v="0"/>
    <s v="Furnishings"/>
    <s v="Tenex V2T-RE Standard Weight Series Chair Mat, 45&quot; x 53&quot;, Lip 25&quot; x 12&quot;"/>
    <n v="113.56800000000001"/>
    <n v="2"/>
    <n v="0.2"/>
    <n v="-5.6784000000000034"/>
  </r>
  <r>
    <n v="2954"/>
    <x v="1465"/>
    <x v="105"/>
    <d v="2017-11-12T00:00:00"/>
    <s v="Same Day"/>
    <s v="EM-14140"/>
    <s v="Eugene Moren"/>
    <x v="2"/>
    <s v="United States"/>
    <s v="Glendale"/>
    <x v="16"/>
    <n v="85301"/>
    <s v="West"/>
    <s v="TEC-PH-10000347"/>
    <x v="2"/>
    <s v="Phones"/>
    <s v="Cush Cases Heavy Duty Rugged Cover Case for Samsung Galaxy S5 - Purple"/>
    <n v="7.9200000000000008"/>
    <n v="2"/>
    <n v="0.2"/>
    <n v="0.69299999999999984"/>
  </r>
  <r>
    <n v="2955"/>
    <x v="1465"/>
    <x v="105"/>
    <d v="2017-11-12T00:00:00"/>
    <s v="Same Day"/>
    <s v="EM-14140"/>
    <s v="Eugene Moren"/>
    <x v="2"/>
    <s v="United States"/>
    <s v="Glendale"/>
    <x v="16"/>
    <n v="85301"/>
    <s v="West"/>
    <s v="TEC-PH-10001459"/>
    <x v="2"/>
    <s v="Phones"/>
    <s v="Samsung Galaxy Mega 6.3"/>
    <n v="671.98400000000004"/>
    <n v="2"/>
    <n v="0.2"/>
    <n v="50.398800000000023"/>
  </r>
  <r>
    <n v="2956"/>
    <x v="1466"/>
    <x v="298"/>
    <d v="2016-08-24T00:00:00"/>
    <s v="Standard Class"/>
    <s v="GG-14650"/>
    <s v="Greg Guthrie"/>
    <x v="1"/>
    <s v="United States"/>
    <s v="New York City"/>
    <x v="15"/>
    <n v="10035"/>
    <s v="East"/>
    <s v="TEC-PH-10000439"/>
    <x v="2"/>
    <s v="Phones"/>
    <s v="GE DSL Phone Line Filter"/>
    <n v="39.99"/>
    <n v="1"/>
    <n v="0"/>
    <n v="11.597099999999998"/>
  </r>
  <r>
    <n v="2957"/>
    <x v="1467"/>
    <x v="818"/>
    <d v="2017-07-04T00:00:00"/>
    <s v="Standard Class"/>
    <s v="MA-17995"/>
    <s v="Michelle Arnett"/>
    <x v="2"/>
    <s v="United States"/>
    <s v="Watertown"/>
    <x v="15"/>
    <n v="13601"/>
    <s v="East"/>
    <s v="FUR-CH-10002647"/>
    <x v="0"/>
    <s v="Chairs"/>
    <s v="Situations Contoured Folding Chairs, 4/Set"/>
    <n v="191.64600000000002"/>
    <n v="3"/>
    <n v="0.1"/>
    <n v="31.94100000000001"/>
  </r>
  <r>
    <n v="2958"/>
    <x v="1468"/>
    <x v="464"/>
    <d v="2017-05-09T00:00:00"/>
    <s v="Standard Class"/>
    <s v="SH-20395"/>
    <s v="Shahid Hopkins"/>
    <x v="0"/>
    <s v="United States"/>
    <s v="Springfield"/>
    <x v="24"/>
    <n v="45503"/>
    <s v="East"/>
    <s v="OFF-BI-10003910"/>
    <x v="1"/>
    <s v="Binders"/>
    <s v="DXL Angle-View Binders with Locking Rings by Samsill"/>
    <n v="2.3130000000000002"/>
    <n v="1"/>
    <n v="0.7"/>
    <n v="-1.9274999999999993"/>
  </r>
  <r>
    <n v="2959"/>
    <x v="1469"/>
    <x v="100"/>
    <d v="2015-12-29T00:00:00"/>
    <s v="Standard Class"/>
    <s v="KT-16465"/>
    <s v="Kean Takahito"/>
    <x v="0"/>
    <s v="United States"/>
    <s v="Los Angeles"/>
    <x v="1"/>
    <n v="90032"/>
    <s v="West"/>
    <s v="OFF-BI-10001097"/>
    <x v="1"/>
    <s v="Binders"/>
    <s v="Avery Hole Reinforcements"/>
    <n v="19.936000000000003"/>
    <n v="4"/>
    <n v="0.2"/>
    <n v="7.2267999999999999"/>
  </r>
  <r>
    <n v="2960"/>
    <x v="1469"/>
    <x v="100"/>
    <d v="2015-12-29T00:00:00"/>
    <s v="Standard Class"/>
    <s v="KT-16465"/>
    <s v="Kean Takahito"/>
    <x v="0"/>
    <s v="United States"/>
    <s v="Los Angeles"/>
    <x v="1"/>
    <n v="90032"/>
    <s v="West"/>
    <s v="OFF-FA-10004854"/>
    <x v="1"/>
    <s v="Fasteners"/>
    <s v="Vinyl Coated Wire Paper Clips in Organizer Box, 800/Box"/>
    <n v="45.92"/>
    <n v="4"/>
    <n v="0"/>
    <n v="21.5824"/>
  </r>
  <r>
    <n v="2961"/>
    <x v="1470"/>
    <x v="466"/>
    <d v="2017-05-01T00:00:00"/>
    <s v="Standard Class"/>
    <s v="PO-19180"/>
    <s v="Philisse Overcash"/>
    <x v="2"/>
    <s v="United States"/>
    <s v="Seattle"/>
    <x v="4"/>
    <n v="98115"/>
    <s v="West"/>
    <s v="OFF-PA-10003673"/>
    <x v="1"/>
    <s v="Paper"/>
    <s v="Strathmore Photo Mount Cards"/>
    <n v="20.34"/>
    <n v="3"/>
    <n v="0"/>
    <n v="9.3563999999999989"/>
  </r>
  <r>
    <n v="2962"/>
    <x v="1470"/>
    <x v="466"/>
    <d v="2017-05-01T00:00:00"/>
    <s v="Standard Class"/>
    <s v="PO-19180"/>
    <s v="Philisse Overcash"/>
    <x v="2"/>
    <s v="United States"/>
    <s v="Seattle"/>
    <x v="4"/>
    <n v="98115"/>
    <s v="West"/>
    <s v="OFF-LA-10002034"/>
    <x v="1"/>
    <s v="Labels"/>
    <s v="Avery 478"/>
    <n v="39.28"/>
    <n v="8"/>
    <n v="0"/>
    <n v="19.247199999999999"/>
  </r>
  <r>
    <n v="2963"/>
    <x v="1471"/>
    <x v="819"/>
    <d v="2017-12-21T00:00:00"/>
    <s v="Second Class"/>
    <s v="AY-10555"/>
    <s v="Andy Yotov"/>
    <x v="1"/>
    <s v="United States"/>
    <s v="Oceanside"/>
    <x v="1"/>
    <n v="92054"/>
    <s v="West"/>
    <s v="FUR-CH-10002774"/>
    <x v="0"/>
    <s v="Chairs"/>
    <s v="Global Deluxe Stacking Chair, Gray"/>
    <n v="81.567999999999998"/>
    <n v="2"/>
    <n v="0.2"/>
    <n v="9.1763999999999974"/>
  </r>
  <r>
    <n v="2964"/>
    <x v="1471"/>
    <x v="819"/>
    <d v="2017-12-21T00:00:00"/>
    <s v="Second Class"/>
    <s v="AY-10555"/>
    <s v="Andy Yotov"/>
    <x v="1"/>
    <s v="United States"/>
    <s v="Oceanside"/>
    <x v="1"/>
    <n v="92054"/>
    <s v="West"/>
    <s v="FUR-CH-10003817"/>
    <x v="0"/>
    <s v="Chairs"/>
    <s v="Global Value Steno Chair, Gray"/>
    <n v="97.184000000000012"/>
    <n v="2"/>
    <n v="0.2"/>
    <n v="6.0740000000000016"/>
  </r>
  <r>
    <n v="2965"/>
    <x v="1471"/>
    <x v="819"/>
    <d v="2017-12-21T00:00:00"/>
    <s v="Second Class"/>
    <s v="AY-10555"/>
    <s v="Andy Yotov"/>
    <x v="1"/>
    <s v="United States"/>
    <s v="Oceanside"/>
    <x v="1"/>
    <n v="92054"/>
    <s v="West"/>
    <s v="OFF-BI-10002949"/>
    <x v="1"/>
    <s v="Binders"/>
    <s v="Prestige Round Ring Binders"/>
    <n v="24.320000000000004"/>
    <n v="5"/>
    <n v="0.2"/>
    <n v="8.2079999999999984"/>
  </r>
  <r>
    <n v="2966"/>
    <x v="1471"/>
    <x v="819"/>
    <d v="2017-12-21T00:00:00"/>
    <s v="Second Class"/>
    <s v="AY-10555"/>
    <s v="Andy Yotov"/>
    <x v="1"/>
    <s v="United States"/>
    <s v="Oceanside"/>
    <x v="1"/>
    <n v="92054"/>
    <s v="West"/>
    <s v="FUR-FU-10002445"/>
    <x v="0"/>
    <s v="Furnishings"/>
    <s v="DAX Two-Tone Rosewood/Black Document Frame, Desktop, 5 x 7"/>
    <n v="18.96"/>
    <n v="2"/>
    <n v="0"/>
    <n v="7.5840000000000014"/>
  </r>
  <r>
    <n v="2967"/>
    <x v="1472"/>
    <x v="422"/>
    <d v="2014-12-31T00:00:00"/>
    <s v="Standard Class"/>
    <s v="Co-12640"/>
    <s v="Corey-Lock"/>
    <x v="0"/>
    <s v="United States"/>
    <s v="Skokie"/>
    <x v="10"/>
    <n v="60076"/>
    <s v="Central"/>
    <s v="FUR-FU-10001473"/>
    <x v="0"/>
    <s v="Furnishings"/>
    <s v="DAX Wood Document Frame"/>
    <n v="32.952000000000005"/>
    <n v="6"/>
    <n v="0.6"/>
    <n v="-19.771199999999997"/>
  </r>
  <r>
    <n v="2968"/>
    <x v="1472"/>
    <x v="422"/>
    <d v="2014-12-31T00:00:00"/>
    <s v="Standard Class"/>
    <s v="Co-12640"/>
    <s v="Corey-Lock"/>
    <x v="0"/>
    <s v="United States"/>
    <s v="Skokie"/>
    <x v="10"/>
    <n v="60076"/>
    <s v="Central"/>
    <s v="OFF-ST-10002562"/>
    <x v="1"/>
    <s v="Storage"/>
    <s v="Staple magnet"/>
    <n v="30.016000000000005"/>
    <n v="4"/>
    <n v="0.2"/>
    <n v="3.0015999999999998"/>
  </r>
  <r>
    <n v="2969"/>
    <x v="1473"/>
    <x v="44"/>
    <d v="2017-11-09T00:00:00"/>
    <s v="Second Class"/>
    <s v="JF-15565"/>
    <s v="Jill Fjeld"/>
    <x v="0"/>
    <s v="United States"/>
    <s v="Fayetteville"/>
    <x v="3"/>
    <n v="28314"/>
    <s v="South"/>
    <s v="OFF-AP-10002118"/>
    <x v="1"/>
    <s v="Appliances"/>
    <s v="1.7 Cubic Foot Compact &quot;Cube&quot; Office Refrigerators"/>
    <n v="499.58400000000006"/>
    <n v="3"/>
    <n v="0.2"/>
    <n v="43.713600000000014"/>
  </r>
  <r>
    <n v="2970"/>
    <x v="1473"/>
    <x v="44"/>
    <d v="2017-11-09T00:00:00"/>
    <s v="Second Class"/>
    <s v="JF-15565"/>
    <s v="Jill Fjeld"/>
    <x v="0"/>
    <s v="United States"/>
    <s v="Fayetteville"/>
    <x v="3"/>
    <n v="28314"/>
    <s v="South"/>
    <s v="OFF-PA-10001800"/>
    <x v="1"/>
    <s v="Paper"/>
    <s v="Xerox 220"/>
    <n v="31.104000000000006"/>
    <n v="6"/>
    <n v="0.2"/>
    <n v="10.8864"/>
  </r>
  <r>
    <n v="2971"/>
    <x v="1473"/>
    <x v="44"/>
    <d v="2017-11-09T00:00:00"/>
    <s v="Second Class"/>
    <s v="JF-15565"/>
    <s v="Jill Fjeld"/>
    <x v="0"/>
    <s v="United States"/>
    <s v="Fayetteville"/>
    <x v="3"/>
    <n v="28314"/>
    <s v="South"/>
    <s v="OFF-BI-10002827"/>
    <x v="1"/>
    <s v="Binders"/>
    <s v="Avery Durable Poly Binders"/>
    <n v="13.272000000000002"/>
    <n v="8"/>
    <n v="0.7"/>
    <n v="-10.617599999999999"/>
  </r>
  <r>
    <n v="2972"/>
    <x v="1473"/>
    <x v="44"/>
    <d v="2017-11-09T00:00:00"/>
    <s v="Second Class"/>
    <s v="JF-15565"/>
    <s v="Jill Fjeld"/>
    <x v="0"/>
    <s v="United States"/>
    <s v="Fayetteville"/>
    <x v="3"/>
    <n v="28314"/>
    <s v="South"/>
    <s v="FUR-FU-10004671"/>
    <x v="0"/>
    <s v="Furnishings"/>
    <s v="Executive Impressions 12&quot; Wall Clock"/>
    <n v="28.272000000000006"/>
    <n v="2"/>
    <n v="0.2"/>
    <n v="6.3612000000000002"/>
  </r>
  <r>
    <n v="2973"/>
    <x v="1473"/>
    <x v="44"/>
    <d v="2017-11-09T00:00:00"/>
    <s v="Second Class"/>
    <s v="JF-15565"/>
    <s v="Jill Fjeld"/>
    <x v="0"/>
    <s v="United States"/>
    <s v="Fayetteville"/>
    <x v="3"/>
    <n v="28314"/>
    <s v="South"/>
    <s v="OFF-ST-10000736"/>
    <x v="1"/>
    <s v="Storage"/>
    <s v="Carina Double Wide Media Storage Towers in Natural &amp; Black"/>
    <n v="259.13600000000002"/>
    <n v="4"/>
    <n v="0.2"/>
    <n v="-51.827200000000019"/>
  </r>
  <r>
    <n v="2974"/>
    <x v="1474"/>
    <x v="819"/>
    <d v="2017-12-20T00:00:00"/>
    <s v="Standard Class"/>
    <s v="AR-10510"/>
    <s v="Andrew Roberts"/>
    <x v="0"/>
    <s v="United States"/>
    <s v="Tulsa"/>
    <x v="26"/>
    <n v="74133"/>
    <s v="Central"/>
    <s v="OFF-BI-10004656"/>
    <x v="1"/>
    <s v="Binders"/>
    <s v="Peel &amp; Stick Add-On Corner Pockets"/>
    <n v="10.8"/>
    <n v="5"/>
    <n v="0"/>
    <n v="5.1839999999999993"/>
  </r>
  <r>
    <n v="2975"/>
    <x v="1475"/>
    <x v="820"/>
    <d v="2015-05-12T00:00:00"/>
    <s v="Standard Class"/>
    <s v="AG-10675"/>
    <s v="Anna Gayman"/>
    <x v="0"/>
    <s v="United States"/>
    <s v="Allen"/>
    <x v="5"/>
    <n v="75002"/>
    <s v="Central"/>
    <s v="FUR-TA-10001095"/>
    <x v="0"/>
    <s v="Tables"/>
    <s v="Chromcraft Round Conference Tables"/>
    <n v="244.00599999999997"/>
    <n v="2"/>
    <n v="0.3"/>
    <n v="-31.372200000000007"/>
  </r>
  <r>
    <n v="2976"/>
    <x v="1475"/>
    <x v="820"/>
    <d v="2015-05-12T00:00:00"/>
    <s v="Standard Class"/>
    <s v="AG-10675"/>
    <s v="Anna Gayman"/>
    <x v="0"/>
    <s v="United States"/>
    <s v="Allen"/>
    <x v="5"/>
    <n v="75002"/>
    <s v="Central"/>
    <s v="OFF-PA-10000213"/>
    <x v="1"/>
    <s v="Paper"/>
    <s v="Xerox 198"/>
    <n v="15.936000000000002"/>
    <n v="4"/>
    <n v="0.2"/>
    <n v="5.378400000000001"/>
  </r>
  <r>
    <n v="2977"/>
    <x v="1476"/>
    <x v="769"/>
    <d v="2017-12-04T00:00:00"/>
    <s v="Same Day"/>
    <s v="DV-13045"/>
    <s v="Darrin Van Huff"/>
    <x v="1"/>
    <s v="United States"/>
    <s v="Philadelphia"/>
    <x v="9"/>
    <n v="19143"/>
    <s v="East"/>
    <s v="FUR-CH-10001797"/>
    <x v="0"/>
    <s v="Chairs"/>
    <s v="Safco Chair Connectors, 6/Carton"/>
    <n v="188.55199999999996"/>
    <n v="7"/>
    <n v="0.3"/>
    <n v="-2.693600000000032"/>
  </r>
  <r>
    <n v="2978"/>
    <x v="1477"/>
    <x v="621"/>
    <d v="2017-10-08T00:00:00"/>
    <s v="Second Class"/>
    <s v="HL-15040"/>
    <s v="Hunter Lopez"/>
    <x v="0"/>
    <s v="United States"/>
    <s v="Rochester"/>
    <x v="15"/>
    <n v="14609"/>
    <s v="East"/>
    <s v="OFF-ST-10002214"/>
    <x v="1"/>
    <s v="Storage"/>
    <s v="X-Rack File for Hanging Folders"/>
    <n v="22.58"/>
    <n v="2"/>
    <n v="0"/>
    <n v="5.8707999999999991"/>
  </r>
  <r>
    <n v="2979"/>
    <x v="1478"/>
    <x v="286"/>
    <d v="2014-01-16T00:00:00"/>
    <s v="Second Class"/>
    <s v="ND-18370"/>
    <s v="Natalie DeCherney"/>
    <x v="0"/>
    <s v="United States"/>
    <s v="Mount Pleasant"/>
    <x v="20"/>
    <n v="29464"/>
    <s v="South"/>
    <s v="FUR-CH-10000422"/>
    <x v="0"/>
    <s v="Chairs"/>
    <s v="Global Highback Leather Tilter in Burgundy"/>
    <n v="545.93999999999994"/>
    <n v="6"/>
    <n v="0"/>
    <n v="87.350400000000036"/>
  </r>
  <r>
    <n v="2980"/>
    <x v="1479"/>
    <x v="821"/>
    <d v="2015-06-17T00:00:00"/>
    <s v="Standard Class"/>
    <s v="GB-14575"/>
    <s v="Giulietta Baptist"/>
    <x v="0"/>
    <s v="United States"/>
    <s v="Philadelphia"/>
    <x v="9"/>
    <n v="19134"/>
    <s v="East"/>
    <s v="OFF-PA-10003848"/>
    <x v="1"/>
    <s v="Paper"/>
    <s v="Xerox 1997"/>
    <n v="20.736000000000004"/>
    <n v="4"/>
    <n v="0.2"/>
    <n v="7.2576000000000001"/>
  </r>
  <r>
    <n v="2981"/>
    <x v="1479"/>
    <x v="821"/>
    <d v="2015-06-17T00:00:00"/>
    <s v="Standard Class"/>
    <s v="GB-14575"/>
    <s v="Giulietta Baptist"/>
    <x v="0"/>
    <s v="United States"/>
    <s v="Philadelphia"/>
    <x v="9"/>
    <n v="19134"/>
    <s v="East"/>
    <s v="FUR-FU-10003623"/>
    <x v="0"/>
    <s v="Furnishings"/>
    <s v="DataProducts Ampli Magnifier Task Lamp, Black,"/>
    <n v="43.295999999999999"/>
    <n v="2"/>
    <n v="0.2"/>
    <n v="4.3295999999999975"/>
  </r>
  <r>
    <n v="2982"/>
    <x v="1480"/>
    <x v="136"/>
    <d v="2014-07-18T00:00:00"/>
    <s v="Standard Class"/>
    <s v="CL-12565"/>
    <s v="Clay Ludtke"/>
    <x v="0"/>
    <s v="United States"/>
    <s v="Seattle"/>
    <x v="4"/>
    <n v="98115"/>
    <s v="West"/>
    <s v="FUR-CH-10001797"/>
    <x v="0"/>
    <s v="Chairs"/>
    <s v="Safco Chair Connectors, 6/Carton"/>
    <n v="123.136"/>
    <n v="4"/>
    <n v="0.2"/>
    <n v="13.852799999999981"/>
  </r>
  <r>
    <n v="2983"/>
    <x v="1480"/>
    <x v="136"/>
    <d v="2014-07-18T00:00:00"/>
    <s v="Standard Class"/>
    <s v="CL-12565"/>
    <s v="Clay Ludtke"/>
    <x v="0"/>
    <s v="United States"/>
    <s v="Seattle"/>
    <x v="4"/>
    <n v="98115"/>
    <s v="West"/>
    <s v="OFF-BI-10003094"/>
    <x v="1"/>
    <s v="Binders"/>
    <s v="Self-Adhesive Ring Binder Labels"/>
    <n v="11.264000000000001"/>
    <n v="4"/>
    <n v="0.2"/>
    <n v="3.8015999999999992"/>
  </r>
  <r>
    <n v="2984"/>
    <x v="1481"/>
    <x v="776"/>
    <d v="2014-12-11T00:00:00"/>
    <s v="Second Class"/>
    <s v="RC-19960"/>
    <s v="Ryan Crowe"/>
    <x v="0"/>
    <s v="United States"/>
    <s v="Springfield"/>
    <x v="21"/>
    <n v="97477"/>
    <s v="West"/>
    <s v="OFF-ST-10002205"/>
    <x v="1"/>
    <s v="Storage"/>
    <s v="File Shuttle I and Handi-File"/>
    <n v="53.424000000000007"/>
    <n v="3"/>
    <n v="0.2"/>
    <n v="4.6746000000000016"/>
  </r>
  <r>
    <n v="2985"/>
    <x v="1481"/>
    <x v="776"/>
    <d v="2014-12-11T00:00:00"/>
    <s v="Second Class"/>
    <s v="RC-19960"/>
    <s v="Ryan Crowe"/>
    <x v="0"/>
    <s v="United States"/>
    <s v="Springfield"/>
    <x v="21"/>
    <n v="97477"/>
    <s v="West"/>
    <s v="FUR-TA-10003238"/>
    <x v="0"/>
    <s v="Tables"/>
    <s v="Chromcraft Bull-Nose Wood 48&quot; x 96&quot; Rectangular Conference Tables"/>
    <n v="275.49"/>
    <n v="1"/>
    <n v="0.5"/>
    <n v="-170.80380000000002"/>
  </r>
  <r>
    <n v="2986"/>
    <x v="1482"/>
    <x v="822"/>
    <d v="2016-05-30T00:00:00"/>
    <s v="Standard Class"/>
    <s v="JB-16045"/>
    <s v="Julia Barnett"/>
    <x v="2"/>
    <s v="United States"/>
    <s v="Columbus"/>
    <x v="32"/>
    <n v="31907"/>
    <s v="South"/>
    <s v="FUR-FU-10000755"/>
    <x v="0"/>
    <s v="Furnishings"/>
    <s v="Eldon Expressions Mahogany Wood Desk Collection"/>
    <n v="24.96"/>
    <n v="4"/>
    <n v="0"/>
    <n v="6.240000000000002"/>
  </r>
  <r>
    <n v="2987"/>
    <x v="1482"/>
    <x v="822"/>
    <d v="2016-05-30T00:00:00"/>
    <s v="Standard Class"/>
    <s v="JB-16045"/>
    <s v="Julia Barnett"/>
    <x v="2"/>
    <s v="United States"/>
    <s v="Columbus"/>
    <x v="32"/>
    <n v="31907"/>
    <s v="South"/>
    <s v="OFF-PA-10002893"/>
    <x v="1"/>
    <s v="Paper"/>
    <s v="Wirebound Service Call Books, 5 1/2&quot; x 4&quot;"/>
    <n v="19.36"/>
    <n v="2"/>
    <n v="0"/>
    <n v="9.2927999999999997"/>
  </r>
  <r>
    <n v="2988"/>
    <x v="1482"/>
    <x v="822"/>
    <d v="2016-05-30T00:00:00"/>
    <s v="Standard Class"/>
    <s v="JB-16045"/>
    <s v="Julia Barnett"/>
    <x v="2"/>
    <s v="United States"/>
    <s v="Columbus"/>
    <x v="32"/>
    <n v="31907"/>
    <s v="South"/>
    <s v="OFF-ST-10000689"/>
    <x v="1"/>
    <s v="Storage"/>
    <s v="Fellowes Strictly Business Drawer File, Letter/Legal Size"/>
    <n v="1267.6499999999999"/>
    <n v="9"/>
    <n v="0"/>
    <n v="152.11799999999999"/>
  </r>
  <r>
    <n v="2989"/>
    <x v="1483"/>
    <x v="823"/>
    <d v="2016-02-26T00:00:00"/>
    <s v="Second Class"/>
    <s v="MC-17635"/>
    <s v="Matthew Clasen"/>
    <x v="1"/>
    <s v="United States"/>
    <s v="Los Angeles"/>
    <x v="1"/>
    <n v="90032"/>
    <s v="West"/>
    <s v="TEC-AC-10004227"/>
    <x v="2"/>
    <s v="Accessories"/>
    <s v="SanDisk Ultra 16 GB MicroSDHC Class 10 Memory Card"/>
    <n v="12.99"/>
    <n v="1"/>
    <n v="0"/>
    <n v="0.77939999999999898"/>
  </r>
  <r>
    <n v="2990"/>
    <x v="1483"/>
    <x v="823"/>
    <d v="2016-02-26T00:00:00"/>
    <s v="Second Class"/>
    <s v="MC-17635"/>
    <s v="Matthew Clasen"/>
    <x v="1"/>
    <s v="United States"/>
    <s v="Los Angeles"/>
    <x v="1"/>
    <n v="90032"/>
    <s v="West"/>
    <s v="OFF-BI-10000174"/>
    <x v="1"/>
    <s v="Binders"/>
    <s v="Wilson Jones Clip &amp; Carry Folder Binder Tool for Ring Binders, Clear"/>
    <n v="18.559999999999999"/>
    <n v="4"/>
    <n v="0.2"/>
    <n v="6.4959999999999996"/>
  </r>
  <r>
    <n v="2991"/>
    <x v="1483"/>
    <x v="823"/>
    <d v="2016-02-26T00:00:00"/>
    <s v="Second Class"/>
    <s v="MC-17635"/>
    <s v="Matthew Clasen"/>
    <x v="1"/>
    <s v="United States"/>
    <s v="Los Angeles"/>
    <x v="1"/>
    <n v="90032"/>
    <s v="West"/>
    <s v="OFF-ST-10001809"/>
    <x v="1"/>
    <s v="Storage"/>
    <s v="Fellowes Officeware Wire Shelving"/>
    <n v="449.15"/>
    <n v="5"/>
    <n v="0"/>
    <n v="8.9829999999999899"/>
  </r>
  <r>
    <n v="2992"/>
    <x v="1483"/>
    <x v="823"/>
    <d v="2016-02-26T00:00:00"/>
    <s v="Second Class"/>
    <s v="MC-17635"/>
    <s v="Matthew Clasen"/>
    <x v="1"/>
    <s v="United States"/>
    <s v="Los Angeles"/>
    <x v="1"/>
    <n v="90032"/>
    <s v="West"/>
    <s v="OFF-BI-10002309"/>
    <x v="1"/>
    <s v="Binders"/>
    <s v="Avery Heavy-Duty EZD  Binder With Locking Rings"/>
    <n v="31.248000000000005"/>
    <n v="7"/>
    <n v="0.2"/>
    <n v="10.936799999999998"/>
  </r>
  <r>
    <n v="2993"/>
    <x v="1484"/>
    <x v="824"/>
    <d v="2016-10-06T00:00:00"/>
    <s v="Standard Class"/>
    <s v="TT-21265"/>
    <s v="Tim Taslimi"/>
    <x v="1"/>
    <s v="United States"/>
    <s v="New York City"/>
    <x v="15"/>
    <n v="10024"/>
    <s v="East"/>
    <s v="OFF-AP-10004532"/>
    <x v="1"/>
    <s v="Appliances"/>
    <s v="Kensington 6 Outlet Guardian Standard Surge Protector"/>
    <n v="61.44"/>
    <n v="3"/>
    <n v="0"/>
    <n v="16.588799999999999"/>
  </r>
  <r>
    <n v="2994"/>
    <x v="1485"/>
    <x v="825"/>
    <d v="2017-03-17T00:00:00"/>
    <s v="Standard Class"/>
    <s v="MJ-17740"/>
    <s v="Max Jones"/>
    <x v="0"/>
    <s v="United States"/>
    <s v="Detroit"/>
    <x v="12"/>
    <n v="48227"/>
    <s v="Central"/>
    <s v="OFF-BI-10003091"/>
    <x v="1"/>
    <s v="Binders"/>
    <s v="GBC DocuBind TL200 Manual Binding Machine"/>
    <n v="895.92"/>
    <n v="4"/>
    <n v="0"/>
    <n v="421.08239999999995"/>
  </r>
  <r>
    <n v="2995"/>
    <x v="1486"/>
    <x v="369"/>
    <d v="2016-09-13T00:00:00"/>
    <s v="Second Class"/>
    <s v="AT-10735"/>
    <s v="Annie Thurman"/>
    <x v="0"/>
    <s v="United States"/>
    <s v="Stockton"/>
    <x v="1"/>
    <n v="95207"/>
    <s v="West"/>
    <s v="OFF-BI-10004654"/>
    <x v="1"/>
    <s v="Binders"/>
    <s v="VariCap6 Expandable Binder"/>
    <n v="55.360000000000007"/>
    <n v="4"/>
    <n v="0.2"/>
    <n v="18.683999999999997"/>
  </r>
  <r>
    <n v="2996"/>
    <x v="1487"/>
    <x v="686"/>
    <d v="2014-07-21T00:00:00"/>
    <s v="Standard Class"/>
    <s v="PB-19150"/>
    <s v="Philip Brown"/>
    <x v="0"/>
    <s v="United States"/>
    <s v="Phoenix"/>
    <x v="16"/>
    <n v="85023"/>
    <s v="West"/>
    <s v="OFF-ST-10000760"/>
    <x v="1"/>
    <s v="Storage"/>
    <s v="Eldon Fold 'N Roll Cart System"/>
    <n v="55.92"/>
    <n v="5"/>
    <n v="0.2"/>
    <n v="6.2910000000000004"/>
  </r>
  <r>
    <n v="2997"/>
    <x v="1488"/>
    <x v="261"/>
    <d v="2014-06-25T00:00:00"/>
    <s v="Standard Class"/>
    <s v="NW-18400"/>
    <s v="Natalie Webber"/>
    <x v="0"/>
    <s v="United States"/>
    <s v="Philadelphia"/>
    <x v="9"/>
    <n v="19120"/>
    <s v="East"/>
    <s v="OFF-EN-10001539"/>
    <x v="1"/>
    <s v="Envelopes"/>
    <s v="Staple envelope"/>
    <n v="24.896000000000001"/>
    <n v="4"/>
    <n v="0.2"/>
    <n v="8.4024000000000001"/>
  </r>
  <r>
    <n v="2998"/>
    <x v="1488"/>
    <x v="261"/>
    <d v="2014-06-25T00:00:00"/>
    <s v="Standard Class"/>
    <s v="NW-18400"/>
    <s v="Natalie Webber"/>
    <x v="0"/>
    <s v="United States"/>
    <s v="Philadelphia"/>
    <x v="9"/>
    <n v="19120"/>
    <s v="East"/>
    <s v="FUR-FU-10000550"/>
    <x v="0"/>
    <s v="Furnishings"/>
    <s v="Stacking Trays by OIC"/>
    <n v="3.9840000000000004"/>
    <n v="1"/>
    <n v="0.2"/>
    <n v="0.64739999999999964"/>
  </r>
  <r>
    <n v="2999"/>
    <x v="1488"/>
    <x v="261"/>
    <d v="2014-06-25T00:00:00"/>
    <s v="Standard Class"/>
    <s v="NW-18400"/>
    <s v="Natalie Webber"/>
    <x v="0"/>
    <s v="United States"/>
    <s v="Philadelphia"/>
    <x v="9"/>
    <n v="19120"/>
    <s v="East"/>
    <s v="TEC-AC-10003628"/>
    <x v="2"/>
    <s v="Accessories"/>
    <s v="Logitech 910-002974 M325 Wireless Mouse for Web Scrolling"/>
    <n v="95.968000000000004"/>
    <n v="4"/>
    <n v="0.2"/>
    <n v="28.790400000000009"/>
  </r>
  <r>
    <n v="3000"/>
    <x v="1488"/>
    <x v="261"/>
    <d v="2014-06-25T00:00:00"/>
    <s v="Standard Class"/>
    <s v="NW-18400"/>
    <s v="Natalie Webber"/>
    <x v="0"/>
    <s v="United States"/>
    <s v="Philadelphia"/>
    <x v="9"/>
    <n v="19120"/>
    <s v="East"/>
    <s v="TEC-MA-10004521"/>
    <x v="2"/>
    <s v="Machines"/>
    <s v="Epson Perfection V600 Photo Scanner"/>
    <n v="206.99100000000004"/>
    <n v="3"/>
    <n v="0.7"/>
    <n v="-172.49250000000001"/>
  </r>
  <r>
    <n v="3001"/>
    <x v="1488"/>
    <x v="261"/>
    <d v="2014-06-25T00:00:00"/>
    <s v="Standard Class"/>
    <s v="NW-18400"/>
    <s v="Natalie Webber"/>
    <x v="0"/>
    <s v="United States"/>
    <s v="Philadelphia"/>
    <x v="9"/>
    <n v="19120"/>
    <s v="East"/>
    <s v="OFF-AP-10003860"/>
    <x v="1"/>
    <s v="Appliances"/>
    <s v="Fellowes Advanced 8 Outlet Surge Suppressor with Phone/Fax Protection"/>
    <n v="44.416000000000004"/>
    <n v="2"/>
    <n v="0.2"/>
    <n v="3.8864000000000001"/>
  </r>
  <r>
    <n v="3002"/>
    <x v="1488"/>
    <x v="261"/>
    <d v="2014-06-25T00:00:00"/>
    <s v="Standard Class"/>
    <s v="NW-18400"/>
    <s v="Natalie Webber"/>
    <x v="0"/>
    <s v="United States"/>
    <s v="Philadelphia"/>
    <x v="9"/>
    <n v="19120"/>
    <s v="East"/>
    <s v="OFF-BI-10000069"/>
    <x v="1"/>
    <s v="Binders"/>
    <s v="GBC Prepunched Paper, 19-Hole, for Binding Systems, 24-lb"/>
    <n v="9.006000000000002"/>
    <n v="2"/>
    <n v="0.7"/>
    <n v="-7.2048000000000023"/>
  </r>
  <r>
    <n v="3003"/>
    <x v="1489"/>
    <x v="761"/>
    <d v="2015-07-10T00:00:00"/>
    <s v="Standard Class"/>
    <s v="VP-21730"/>
    <s v="Victor Preis"/>
    <x v="2"/>
    <s v="United States"/>
    <s v="Sterling Heights"/>
    <x v="12"/>
    <n v="48310"/>
    <s v="Central"/>
    <s v="OFF-BI-10003655"/>
    <x v="1"/>
    <s v="Binders"/>
    <s v="Durable Pressboard Binders"/>
    <n v="19"/>
    <n v="5"/>
    <n v="0"/>
    <n v="8.93"/>
  </r>
  <r>
    <n v="3004"/>
    <x v="1490"/>
    <x v="819"/>
    <d v="2017-12-23T00:00:00"/>
    <s v="Standard Class"/>
    <s v="RD-19810"/>
    <s v="Ross DeVincentis"/>
    <x v="2"/>
    <s v="United States"/>
    <s v="Rochester"/>
    <x v="15"/>
    <n v="14609"/>
    <s v="East"/>
    <s v="OFF-BI-10001628"/>
    <x v="1"/>
    <s v="Binders"/>
    <s v="Acco Data Flex Cable Posts For Top &amp; Bottom Load Binders, 6&quot; Capacity"/>
    <n v="33.375999999999998"/>
    <n v="4"/>
    <n v="0.2"/>
    <n v="10.429999999999998"/>
  </r>
  <r>
    <n v="3005"/>
    <x v="1491"/>
    <x v="162"/>
    <d v="2016-09-10T00:00:00"/>
    <s v="First Class"/>
    <s v="MG-17875"/>
    <s v="Michael Grace"/>
    <x v="2"/>
    <s v="United States"/>
    <s v="New York City"/>
    <x v="15"/>
    <n v="10011"/>
    <s v="East"/>
    <s v="OFF-AP-10003779"/>
    <x v="1"/>
    <s v="Appliances"/>
    <s v="Kensington 7 Outlet MasterPiece Power Center with Fax/Phone Line Protection"/>
    <n v="207.48"/>
    <n v="1"/>
    <n v="0"/>
    <n v="62.243999999999971"/>
  </r>
  <r>
    <n v="3006"/>
    <x v="1492"/>
    <x v="826"/>
    <d v="2014-05-21T00:00:00"/>
    <s v="Standard Class"/>
    <s v="PA-19060"/>
    <s v="Pete Armstrong"/>
    <x v="2"/>
    <s v="United States"/>
    <s v="Eau Claire"/>
    <x v="6"/>
    <n v="54703"/>
    <s v="Central"/>
    <s v="OFF-BI-10000666"/>
    <x v="1"/>
    <s v="Binders"/>
    <s v="Surelock Post Binders"/>
    <n v="91.679999999999993"/>
    <n v="3"/>
    <n v="0"/>
    <n v="45.839999999999996"/>
  </r>
  <r>
    <n v="3007"/>
    <x v="1493"/>
    <x v="119"/>
    <d v="2017-10-15T00:00:00"/>
    <s v="First Class"/>
    <s v="CR-12730"/>
    <s v="Craig Reiter"/>
    <x v="0"/>
    <s v="United States"/>
    <s v="New York City"/>
    <x v="15"/>
    <n v="10009"/>
    <s v="East"/>
    <s v="OFF-AP-10000828"/>
    <x v="1"/>
    <s v="Appliances"/>
    <s v="Avanti 4.4 Cu. Ft. Refrigerator"/>
    <n v="904.9"/>
    <n v="5"/>
    <n v="0"/>
    <n v="253.37199999999996"/>
  </r>
  <r>
    <n v="3008"/>
    <x v="1494"/>
    <x v="745"/>
    <d v="2014-10-29T00:00:00"/>
    <s v="Standard Class"/>
    <s v="AA-10375"/>
    <s v="Allen Armold"/>
    <x v="0"/>
    <s v="United States"/>
    <s v="Rancho Cucamonga"/>
    <x v="1"/>
    <n v="91730"/>
    <s v="West"/>
    <s v="OFF-BI-10002706"/>
    <x v="1"/>
    <s v="Binders"/>
    <s v="Avery Premier Heavy-Duty Binder with Round Locking Rings"/>
    <n v="34.271999999999998"/>
    <n v="3"/>
    <n v="0.2"/>
    <n v="11.138399999999999"/>
  </r>
  <r>
    <n v="3009"/>
    <x v="1495"/>
    <x v="5"/>
    <d v="2016-12-06T00:00:00"/>
    <s v="First Class"/>
    <s v="JG-15160"/>
    <s v="James Galang"/>
    <x v="0"/>
    <s v="United States"/>
    <s v="Murray"/>
    <x v="0"/>
    <n v="42071"/>
    <s v="South"/>
    <s v="FUR-FU-10004748"/>
    <x v="0"/>
    <s v="Furnishings"/>
    <s v="Howard Miller 16&quot; Diameter Gallery Wall Clock"/>
    <n v="191.82"/>
    <n v="3"/>
    <n v="0"/>
    <n v="74.809799999999996"/>
  </r>
  <r>
    <n v="3010"/>
    <x v="1496"/>
    <x v="197"/>
    <d v="2016-07-29T00:00:00"/>
    <s v="Standard Class"/>
    <s v="RR-19525"/>
    <s v="Rick Reed"/>
    <x v="1"/>
    <s v="United States"/>
    <s v="Toledo"/>
    <x v="24"/>
    <n v="43615"/>
    <s v="East"/>
    <s v="OFF-AP-10000026"/>
    <x v="1"/>
    <s v="Appliances"/>
    <s v="Tripp Lite Isotel 6 Outlet Surge Protector with Fax/Modem Protection"/>
    <n v="243.88000000000002"/>
    <n v="5"/>
    <n v="0.2"/>
    <n v="27.43649999999996"/>
  </r>
  <r>
    <n v="3011"/>
    <x v="1497"/>
    <x v="827"/>
    <d v="2017-04-23T00:00:00"/>
    <s v="Standard Class"/>
    <s v="SR-20425"/>
    <s v="Sharelle Roach"/>
    <x v="2"/>
    <s v="United States"/>
    <s v="Louisville"/>
    <x v="22"/>
    <n v="80027"/>
    <s v="West"/>
    <s v="OFF-BI-10000773"/>
    <x v="1"/>
    <s v="Binders"/>
    <s v="Insertable Tab Post Binder Dividers"/>
    <n v="12.030000000000001"/>
    <n v="5"/>
    <n v="0.7"/>
    <n v="-9.222999999999999"/>
  </r>
  <r>
    <n v="3012"/>
    <x v="1497"/>
    <x v="827"/>
    <d v="2017-04-23T00:00:00"/>
    <s v="Standard Class"/>
    <s v="SR-20425"/>
    <s v="Sharelle Roach"/>
    <x v="2"/>
    <s v="United States"/>
    <s v="Louisville"/>
    <x v="22"/>
    <n v="80027"/>
    <s v="West"/>
    <s v="TEC-MA-10000822"/>
    <x v="2"/>
    <s v="Machines"/>
    <s v="Lexmark MX611dhe Monochrome Laser Printer"/>
    <n v="2549.9850000000006"/>
    <n v="5"/>
    <n v="0.7"/>
    <n v="-3399.9800000000009"/>
  </r>
  <r>
    <n v="3013"/>
    <x v="1497"/>
    <x v="827"/>
    <d v="2017-04-23T00:00:00"/>
    <s v="Standard Class"/>
    <s v="SR-20425"/>
    <s v="Sharelle Roach"/>
    <x v="2"/>
    <s v="United States"/>
    <s v="Louisville"/>
    <x v="22"/>
    <n v="80027"/>
    <s v="West"/>
    <s v="OFF-BI-10001543"/>
    <x v="1"/>
    <s v="Binders"/>
    <s v="GBC VeloBinder Manual Binding System"/>
    <n v="21.594000000000005"/>
    <n v="2"/>
    <n v="0.7"/>
    <n v="-15.835599999999999"/>
  </r>
  <r>
    <n v="3014"/>
    <x v="1497"/>
    <x v="827"/>
    <d v="2017-04-23T00:00:00"/>
    <s v="Standard Class"/>
    <s v="SR-20425"/>
    <s v="Sharelle Roach"/>
    <x v="2"/>
    <s v="United States"/>
    <s v="Louisville"/>
    <x v="22"/>
    <n v="80027"/>
    <s v="West"/>
    <s v="OFF-BI-10003355"/>
    <x v="1"/>
    <s v="Binders"/>
    <s v="Cardinal Holdit Business Card Pockets"/>
    <n v="8.9640000000000022"/>
    <n v="6"/>
    <n v="0.7"/>
    <n v="-6.573599999999999"/>
  </r>
  <r>
    <n v="3015"/>
    <x v="1497"/>
    <x v="827"/>
    <d v="2017-04-23T00:00:00"/>
    <s v="Standard Class"/>
    <s v="SR-20425"/>
    <s v="Sharelle Roach"/>
    <x v="2"/>
    <s v="United States"/>
    <s v="Louisville"/>
    <x v="22"/>
    <n v="80027"/>
    <s v="West"/>
    <s v="OFF-PA-10002005"/>
    <x v="1"/>
    <s v="Paper"/>
    <s v="Xerox 225"/>
    <n v="20.736000000000004"/>
    <n v="4"/>
    <n v="0.2"/>
    <n v="7.2576000000000001"/>
  </r>
  <r>
    <n v="3016"/>
    <x v="1498"/>
    <x v="14"/>
    <d v="2015-09-21T00:00:00"/>
    <s v="Standard Class"/>
    <s v="LS-16975"/>
    <s v="Lindsay Shagiari"/>
    <x v="2"/>
    <s v="United States"/>
    <s v="New York City"/>
    <x v="15"/>
    <n v="10035"/>
    <s v="East"/>
    <s v="FUR-TA-10004154"/>
    <x v="0"/>
    <s v="Tables"/>
    <s v="Riverside Furniture Oval Coffee Table, Oval End Table, End Table with Drawer"/>
    <n v="344.22"/>
    <n v="2"/>
    <n v="0.4"/>
    <n v="-103.26600000000002"/>
  </r>
  <r>
    <n v="3017"/>
    <x v="1499"/>
    <x v="828"/>
    <d v="2016-08-30T00:00:00"/>
    <s v="Standard Class"/>
    <s v="MH-18115"/>
    <s v="Mick Hernandez"/>
    <x v="2"/>
    <s v="United States"/>
    <s v="Pharr"/>
    <x v="5"/>
    <n v="78577"/>
    <s v="Central"/>
    <s v="OFF-ST-10002743"/>
    <x v="1"/>
    <s v="Storage"/>
    <s v="SAFCO Boltless Steel Shelving"/>
    <n v="727.29600000000005"/>
    <n v="8"/>
    <n v="0.2"/>
    <n v="-172.73280000000005"/>
  </r>
  <r>
    <n v="3018"/>
    <x v="1499"/>
    <x v="828"/>
    <d v="2016-08-30T00:00:00"/>
    <s v="Standard Class"/>
    <s v="MH-18115"/>
    <s v="Mick Hernandez"/>
    <x v="2"/>
    <s v="United States"/>
    <s v="Pharr"/>
    <x v="5"/>
    <n v="78577"/>
    <s v="Central"/>
    <s v="FUR-FU-10004973"/>
    <x v="0"/>
    <s v="Furnishings"/>
    <s v="Flat Face Poster Frame"/>
    <n v="22.608000000000001"/>
    <n v="3"/>
    <n v="0.6"/>
    <n v="-10.173599999999997"/>
  </r>
  <r>
    <n v="3019"/>
    <x v="1499"/>
    <x v="828"/>
    <d v="2016-08-30T00:00:00"/>
    <s v="Standard Class"/>
    <s v="MH-18115"/>
    <s v="Mick Hernandez"/>
    <x v="2"/>
    <s v="United States"/>
    <s v="Pharr"/>
    <x v="5"/>
    <n v="78577"/>
    <s v="Central"/>
    <s v="TEC-AC-10002842"/>
    <x v="2"/>
    <s v="Accessories"/>
    <s v="WD My Passport Ultra 2TB Portable External Hard Drive"/>
    <n v="666.4"/>
    <n v="7"/>
    <n v="0.2"/>
    <n v="-33.319999999999965"/>
  </r>
  <r>
    <n v="3020"/>
    <x v="1500"/>
    <x v="627"/>
    <d v="2015-11-14T00:00:00"/>
    <s v="Standard Class"/>
    <s v="SC-20095"/>
    <s v="Sanjit Chand"/>
    <x v="0"/>
    <s v="United States"/>
    <s v="West Jordan"/>
    <x v="7"/>
    <n v="84084"/>
    <s v="West"/>
    <s v="OFF-FA-10002701"/>
    <x v="1"/>
    <s v="Fasteners"/>
    <s v="Alliance Rubber Bands"/>
    <n v="5.04"/>
    <n v="3"/>
    <n v="0"/>
    <n v="0.20159999999999978"/>
  </r>
  <r>
    <n v="3021"/>
    <x v="1500"/>
    <x v="627"/>
    <d v="2015-11-14T00:00:00"/>
    <s v="Standard Class"/>
    <s v="SC-20095"/>
    <s v="Sanjit Chand"/>
    <x v="0"/>
    <s v="United States"/>
    <s v="West Jordan"/>
    <x v="7"/>
    <n v="84084"/>
    <s v="West"/>
    <s v="OFF-PA-10001125"/>
    <x v="1"/>
    <s v="Paper"/>
    <s v="Xerox 1988"/>
    <n v="92.94"/>
    <n v="3"/>
    <n v="0"/>
    <n v="41.822999999999993"/>
  </r>
  <r>
    <n v="3022"/>
    <x v="1500"/>
    <x v="627"/>
    <d v="2015-11-14T00:00:00"/>
    <s v="Standard Class"/>
    <s v="SC-20095"/>
    <s v="Sanjit Chand"/>
    <x v="0"/>
    <s v="United States"/>
    <s v="West Jordan"/>
    <x v="7"/>
    <n v="84084"/>
    <s v="West"/>
    <s v="FUR-FU-10004090"/>
    <x v="0"/>
    <s v="Furnishings"/>
    <s v="Executive Impressions 14&quot; Contract Wall Clock"/>
    <n v="66.69"/>
    <n v="3"/>
    <n v="0"/>
    <n v="22.007699999999996"/>
  </r>
  <r>
    <n v="3023"/>
    <x v="1500"/>
    <x v="627"/>
    <d v="2015-11-14T00:00:00"/>
    <s v="Standard Class"/>
    <s v="SC-20095"/>
    <s v="Sanjit Chand"/>
    <x v="0"/>
    <s v="United States"/>
    <s v="West Jordan"/>
    <x v="7"/>
    <n v="84084"/>
    <s v="West"/>
    <s v="OFF-BI-10001510"/>
    <x v="1"/>
    <s v="Binders"/>
    <s v="Deluxe Heavy-Duty Vinyl Round Ring Binder"/>
    <n v="91.68"/>
    <n v="5"/>
    <n v="0.2"/>
    <n v="28.65"/>
  </r>
  <r>
    <n v="3024"/>
    <x v="1501"/>
    <x v="701"/>
    <d v="2017-11-23T00:00:00"/>
    <s v="Standard Class"/>
    <s v="JB-16000"/>
    <s v="Joy Bell-"/>
    <x v="0"/>
    <s v="United States"/>
    <s v="Brownsville"/>
    <x v="5"/>
    <n v="78521"/>
    <s v="Central"/>
    <s v="FUR-BO-10002202"/>
    <x v="0"/>
    <s v="Bookcases"/>
    <s v="Atlantic Metals Mobile 2-Shelf Bookcases, Custom Colors"/>
    <n v="327.73279999999994"/>
    <n v="2"/>
    <n v="0.32"/>
    <n v="-14.458800000000025"/>
  </r>
  <r>
    <n v="3025"/>
    <x v="1502"/>
    <x v="627"/>
    <d v="2015-11-13T00:00:00"/>
    <s v="Standard Class"/>
    <s v="AC-10450"/>
    <s v="Amy Cox"/>
    <x v="0"/>
    <s v="United States"/>
    <s v="New York City"/>
    <x v="15"/>
    <n v="10011"/>
    <s v="East"/>
    <s v="OFF-BI-10001922"/>
    <x v="1"/>
    <s v="Binders"/>
    <s v="Storex Dura Pro Binders"/>
    <n v="52.272000000000006"/>
    <n v="11"/>
    <n v="0.2"/>
    <n v="17.641799999999996"/>
  </r>
  <r>
    <n v="3026"/>
    <x v="1502"/>
    <x v="627"/>
    <d v="2015-11-13T00:00:00"/>
    <s v="Standard Class"/>
    <s v="AC-10450"/>
    <s v="Amy Cox"/>
    <x v="0"/>
    <s v="United States"/>
    <s v="New York City"/>
    <x v="15"/>
    <n v="10011"/>
    <s v="East"/>
    <s v="OFF-PA-10001667"/>
    <x v="1"/>
    <s v="Paper"/>
    <s v="Great White Multi-Use Recycled Paper (20Lb. and 84 Bright)"/>
    <n v="17.940000000000001"/>
    <n v="3"/>
    <n v="0"/>
    <n v="8.0730000000000004"/>
  </r>
  <r>
    <n v="3027"/>
    <x v="1503"/>
    <x v="300"/>
    <d v="2017-04-26T00:00:00"/>
    <s v="Standard Class"/>
    <s v="MO-17800"/>
    <s v="Meg O'Connel"/>
    <x v="2"/>
    <s v="United States"/>
    <s v="Philadelphia"/>
    <x v="9"/>
    <n v="19140"/>
    <s v="East"/>
    <s v="FUR-FU-10001488"/>
    <x v="0"/>
    <s v="Furnishings"/>
    <s v="Tenex 46&quot; x 60&quot; Computer Anti-Static Chairmat, Rectangular Shaped"/>
    <n v="254.35200000000003"/>
    <n v="3"/>
    <n v="0.2"/>
    <n v="0"/>
  </r>
  <r>
    <n v="3028"/>
    <x v="1504"/>
    <x v="829"/>
    <d v="2014-08-24T00:00:00"/>
    <s v="Same Day"/>
    <s v="RB-19645"/>
    <s v="Robert Barroso"/>
    <x v="1"/>
    <s v="United States"/>
    <s v="Billings"/>
    <x v="37"/>
    <n v="59102"/>
    <s v="West"/>
    <s v="OFF-BI-10002799"/>
    <x v="1"/>
    <s v="Binders"/>
    <s v="SlimView Poly Binder, 3/8&quot;"/>
    <n v="8.2880000000000003"/>
    <n v="2"/>
    <n v="0.2"/>
    <n v="2.6935999999999991"/>
  </r>
  <r>
    <n v="3029"/>
    <x v="1505"/>
    <x v="94"/>
    <d v="2017-12-21T00:00:00"/>
    <s v="Standard Class"/>
    <s v="AI-10855"/>
    <s v="Arianne Irving"/>
    <x v="0"/>
    <s v="United States"/>
    <s v="Chesapeake"/>
    <x v="17"/>
    <n v="23320"/>
    <s v="South"/>
    <s v="FUR-CH-10003846"/>
    <x v="0"/>
    <s v="Chairs"/>
    <s v="Hon Valutask Swivel Chairs"/>
    <n v="504.90000000000003"/>
    <n v="5"/>
    <n v="0"/>
    <n v="80.78400000000002"/>
  </r>
  <r>
    <n v="3030"/>
    <x v="1506"/>
    <x v="830"/>
    <d v="2016-03-28T00:00:00"/>
    <s v="Standard Class"/>
    <s v="DR-12880"/>
    <s v="Dan Reichenbach"/>
    <x v="1"/>
    <s v="United States"/>
    <s v="Gresham"/>
    <x v="21"/>
    <n v="97030"/>
    <s v="West"/>
    <s v="TEC-PH-10003691"/>
    <x v="2"/>
    <s v="Phones"/>
    <s v="BlackBerry Q10"/>
    <n v="403.16800000000001"/>
    <n v="4"/>
    <n v="0.2"/>
    <n v="25.198000000000008"/>
  </r>
  <r>
    <n v="3031"/>
    <x v="1507"/>
    <x v="481"/>
    <d v="2015-09-27T00:00:00"/>
    <s v="Standard Class"/>
    <s v="DM-12955"/>
    <s v="Dario Medina"/>
    <x v="1"/>
    <s v="United States"/>
    <s v="Lincoln Park"/>
    <x v="12"/>
    <n v="48146"/>
    <s v="Central"/>
    <s v="FUR-BO-10000468"/>
    <x v="0"/>
    <s v="Bookcases"/>
    <s v="O'Sullivan 2-Shelf Heavy-Duty Bookcases"/>
    <n v="194.32"/>
    <n v="4"/>
    <n v="0"/>
    <n v="31.091200000000015"/>
  </r>
  <r>
    <n v="3032"/>
    <x v="1507"/>
    <x v="481"/>
    <d v="2015-09-27T00:00:00"/>
    <s v="Standard Class"/>
    <s v="DM-12955"/>
    <s v="Dario Medina"/>
    <x v="1"/>
    <s v="United States"/>
    <s v="Lincoln Park"/>
    <x v="12"/>
    <n v="48146"/>
    <s v="Central"/>
    <s v="OFF-AR-10001044"/>
    <x v="1"/>
    <s v="Art"/>
    <s v="BOSTON Ranger #55 Pencil Sharpener, Black"/>
    <n v="25.99"/>
    <n v="1"/>
    <n v="0"/>
    <n v="7.5370999999999988"/>
  </r>
  <r>
    <n v="3033"/>
    <x v="1508"/>
    <x v="831"/>
    <d v="2016-11-26T00:00:00"/>
    <s v="Standard Class"/>
    <s v="JH-16180"/>
    <s v="Justin Hirsh"/>
    <x v="0"/>
    <s v="United States"/>
    <s v="Gresham"/>
    <x v="21"/>
    <n v="97030"/>
    <s v="West"/>
    <s v="FUR-CH-10003833"/>
    <x v="0"/>
    <s v="Chairs"/>
    <s v="Novimex Fabric Task Chair"/>
    <n v="195.136"/>
    <n v="4"/>
    <n v="0.2"/>
    <n v="-12.196000000000005"/>
  </r>
  <r>
    <n v="3034"/>
    <x v="1509"/>
    <x v="118"/>
    <d v="2017-09-21T00:00:00"/>
    <s v="Standard Class"/>
    <s v="AB-10060"/>
    <s v="Adam Bellavance"/>
    <x v="2"/>
    <s v="United States"/>
    <s v="Philadelphia"/>
    <x v="9"/>
    <n v="19143"/>
    <s v="East"/>
    <s v="OFF-PA-10004355"/>
    <x v="1"/>
    <s v="Paper"/>
    <s v="Xerox 231"/>
    <n v="20.736000000000004"/>
    <n v="4"/>
    <n v="0.2"/>
    <n v="7.2576000000000001"/>
  </r>
  <r>
    <n v="3035"/>
    <x v="1510"/>
    <x v="832"/>
    <d v="2015-06-16T00:00:00"/>
    <s v="Standard Class"/>
    <s v="BD-11605"/>
    <s v="Brian Dahlen"/>
    <x v="0"/>
    <s v="United States"/>
    <s v="Monroe"/>
    <x v="28"/>
    <n v="71203"/>
    <s v="South"/>
    <s v="TEC-AC-10003038"/>
    <x v="2"/>
    <s v="Accessories"/>
    <s v="Kingston Digital DataTraveler 16GB USB 2.0"/>
    <n v="53.699999999999996"/>
    <n v="6"/>
    <n v="0"/>
    <n v="10.202999999999994"/>
  </r>
  <r>
    <n v="3036"/>
    <x v="1510"/>
    <x v="832"/>
    <d v="2015-06-16T00:00:00"/>
    <s v="Standard Class"/>
    <s v="BD-11605"/>
    <s v="Brian Dahlen"/>
    <x v="0"/>
    <s v="United States"/>
    <s v="Monroe"/>
    <x v="28"/>
    <n v="71203"/>
    <s v="South"/>
    <s v="OFF-BI-10002799"/>
    <x v="1"/>
    <s v="Binders"/>
    <s v="SlimView Poly Binder, 3/8&quot;"/>
    <n v="36.26"/>
    <n v="7"/>
    <n v="0"/>
    <n v="16.679599999999997"/>
  </r>
  <r>
    <n v="3037"/>
    <x v="1510"/>
    <x v="832"/>
    <d v="2015-06-16T00:00:00"/>
    <s v="Standard Class"/>
    <s v="BD-11605"/>
    <s v="Brian Dahlen"/>
    <x v="0"/>
    <s v="United States"/>
    <s v="Monroe"/>
    <x v="28"/>
    <n v="71203"/>
    <s v="South"/>
    <s v="OFF-AR-10003582"/>
    <x v="1"/>
    <s v="Art"/>
    <s v="Boston Electric Pencil Sharpener, Model 1818, Charcoal Black"/>
    <n v="56.3"/>
    <n v="2"/>
    <n v="0"/>
    <n v="15.764000000000003"/>
  </r>
  <r>
    <n v="3038"/>
    <x v="1510"/>
    <x v="832"/>
    <d v="2015-06-16T00:00:00"/>
    <s v="Standard Class"/>
    <s v="BD-11605"/>
    <s v="Brian Dahlen"/>
    <x v="0"/>
    <s v="United States"/>
    <s v="Monroe"/>
    <x v="28"/>
    <n v="71203"/>
    <s v="South"/>
    <s v="OFF-PA-10004451"/>
    <x v="1"/>
    <s v="Paper"/>
    <s v="Xerox 222"/>
    <n v="32.400000000000006"/>
    <n v="5"/>
    <n v="0"/>
    <n v="15.552000000000001"/>
  </r>
  <r>
    <n v="3039"/>
    <x v="1510"/>
    <x v="832"/>
    <d v="2015-06-16T00:00:00"/>
    <s v="Standard Class"/>
    <s v="BD-11605"/>
    <s v="Brian Dahlen"/>
    <x v="0"/>
    <s v="United States"/>
    <s v="Monroe"/>
    <x v="28"/>
    <n v="71203"/>
    <s v="South"/>
    <s v="FUR-FU-10004666"/>
    <x v="0"/>
    <s v="Furnishings"/>
    <s v="DAX Clear Channel Poster Frame"/>
    <n v="29.16"/>
    <n v="2"/>
    <n v="0"/>
    <n v="10.789200000000001"/>
  </r>
  <r>
    <n v="3040"/>
    <x v="1511"/>
    <x v="621"/>
    <d v="2017-10-08T00:00:00"/>
    <s v="Standard Class"/>
    <s v="AS-10045"/>
    <s v="Aaron Smayling"/>
    <x v="1"/>
    <s v="United States"/>
    <s v="Pasadena"/>
    <x v="1"/>
    <n v="91104"/>
    <s v="West"/>
    <s v="FUR-TA-10001520"/>
    <x v="0"/>
    <s v="Tables"/>
    <s v="Lesro Sheffield Collection Coffee Table, End Table, Center Table, Corner Table"/>
    <n v="171.28800000000001"/>
    <n v="3"/>
    <n v="0.2"/>
    <n v="-6.423300000000026"/>
  </r>
  <r>
    <n v="3041"/>
    <x v="1512"/>
    <x v="465"/>
    <d v="2016-05-09T00:00:00"/>
    <s v="Standard Class"/>
    <s v="ZD-21925"/>
    <s v="Zuschuss Donatelli"/>
    <x v="0"/>
    <s v="United States"/>
    <s v="Chattanooga"/>
    <x v="18"/>
    <n v="37421"/>
    <s v="South"/>
    <s v="FUR-FU-10004270"/>
    <x v="0"/>
    <s v="Furnishings"/>
    <s v="Eldon Image Series Desk Accessories, Burgundy"/>
    <n v="16.72"/>
    <n v="5"/>
    <n v="0.2"/>
    <n v="3.3439999999999994"/>
  </r>
  <r>
    <n v="3042"/>
    <x v="1513"/>
    <x v="220"/>
    <d v="2017-09-12T00:00:00"/>
    <s v="Same Day"/>
    <s v="KF-16285"/>
    <s v="Karen Ferguson"/>
    <x v="2"/>
    <s v="United States"/>
    <s v="Long Beach"/>
    <x v="1"/>
    <n v="90805"/>
    <s v="West"/>
    <s v="OFF-PA-10003172"/>
    <x v="1"/>
    <s v="Paper"/>
    <s v="Xerox 1996"/>
    <n v="12.96"/>
    <n v="2"/>
    <n v="0"/>
    <n v="6.2208000000000006"/>
  </r>
  <r>
    <n v="3043"/>
    <x v="1513"/>
    <x v="220"/>
    <d v="2017-09-12T00:00:00"/>
    <s v="Same Day"/>
    <s v="KF-16285"/>
    <s v="Karen Ferguson"/>
    <x v="2"/>
    <s v="United States"/>
    <s v="Long Beach"/>
    <x v="1"/>
    <n v="90805"/>
    <s v="West"/>
    <s v="OFF-EN-10002312"/>
    <x v="1"/>
    <s v="Envelopes"/>
    <s v="#10 Self-Seal White Envelopes"/>
    <n v="22.18"/>
    <n v="2"/>
    <n v="0"/>
    <n v="10.8682"/>
  </r>
  <r>
    <n v="3044"/>
    <x v="1513"/>
    <x v="220"/>
    <d v="2017-09-12T00:00:00"/>
    <s v="Same Day"/>
    <s v="KF-16285"/>
    <s v="Karen Ferguson"/>
    <x v="2"/>
    <s v="United States"/>
    <s v="Long Beach"/>
    <x v="1"/>
    <n v="90805"/>
    <s v="West"/>
    <s v="FUR-CH-10002320"/>
    <x v="0"/>
    <s v="Chairs"/>
    <s v="Hon Pagoda Stacking Chairs"/>
    <n v="2054.2720000000004"/>
    <n v="8"/>
    <n v="0.2"/>
    <n v="256.78399999999976"/>
  </r>
  <r>
    <n v="3045"/>
    <x v="1514"/>
    <x v="28"/>
    <d v="2015-05-02T00:00:00"/>
    <s v="Second Class"/>
    <s v="BP-11230"/>
    <s v="Benjamin Patterson"/>
    <x v="0"/>
    <s v="United States"/>
    <s v="Troy"/>
    <x v="24"/>
    <n v="45373"/>
    <s v="East"/>
    <s v="TEC-PH-10001530"/>
    <x v="2"/>
    <s v="Phones"/>
    <s v="Cisco Unified IP Phone 7945G VoIP phone"/>
    <n v="1022.97"/>
    <n v="5"/>
    <n v="0.4"/>
    <n v="-255.74250000000001"/>
  </r>
  <r>
    <n v="3046"/>
    <x v="1515"/>
    <x v="44"/>
    <d v="2017-11-10T00:00:00"/>
    <s v="Second Class"/>
    <s v="CC-12430"/>
    <s v="Chuck Clark"/>
    <x v="2"/>
    <s v="United States"/>
    <s v="Minneapolis"/>
    <x v="11"/>
    <n v="55407"/>
    <s v="Central"/>
    <s v="OFF-AR-10001216"/>
    <x v="1"/>
    <s v="Art"/>
    <s v="Newell 339"/>
    <n v="13.899999999999999"/>
    <n v="5"/>
    <n v="0"/>
    <n v="3.6139999999999994"/>
  </r>
  <r>
    <n v="3047"/>
    <x v="1515"/>
    <x v="44"/>
    <d v="2017-11-10T00:00:00"/>
    <s v="Second Class"/>
    <s v="CC-12430"/>
    <s v="Chuck Clark"/>
    <x v="2"/>
    <s v="United States"/>
    <s v="Minneapolis"/>
    <x v="11"/>
    <n v="55407"/>
    <s v="Central"/>
    <s v="OFF-PA-10003127"/>
    <x v="1"/>
    <s v="Paper"/>
    <s v="Easy-staple paper"/>
    <n v="26.38"/>
    <n v="1"/>
    <n v="0"/>
    <n v="12.134799999999998"/>
  </r>
  <r>
    <n v="3048"/>
    <x v="1516"/>
    <x v="587"/>
    <d v="2014-10-04T00:00:00"/>
    <s v="Standard Class"/>
    <s v="DB-13615"/>
    <s v="Doug Bickford"/>
    <x v="0"/>
    <s v="United States"/>
    <s v="Seattle"/>
    <x v="4"/>
    <n v="98105"/>
    <s v="West"/>
    <s v="OFF-BI-10003910"/>
    <x v="1"/>
    <s v="Binders"/>
    <s v="DXL Angle-View Binders with Locking Rings by Samsill"/>
    <n v="43.176000000000002"/>
    <n v="7"/>
    <n v="0.2"/>
    <n v="13.4925"/>
  </r>
  <r>
    <n v="3049"/>
    <x v="1517"/>
    <x v="459"/>
    <d v="2017-04-04T00:00:00"/>
    <s v="First Class"/>
    <s v="TC-21475"/>
    <s v="Tony Chapman"/>
    <x v="2"/>
    <s v="United States"/>
    <s v="Columbus"/>
    <x v="32"/>
    <n v="31907"/>
    <s v="South"/>
    <s v="FUR-TA-10004534"/>
    <x v="0"/>
    <s v="Tables"/>
    <s v="Bevis 44 x 96 Conference Tables"/>
    <n v="411.8"/>
    <n v="2"/>
    <n v="0"/>
    <n v="70.005999999999972"/>
  </r>
  <r>
    <n v="3050"/>
    <x v="1517"/>
    <x v="459"/>
    <d v="2017-04-04T00:00:00"/>
    <s v="First Class"/>
    <s v="TC-21475"/>
    <s v="Tony Chapman"/>
    <x v="2"/>
    <s v="United States"/>
    <s v="Columbus"/>
    <x v="32"/>
    <n v="31907"/>
    <s v="South"/>
    <s v="TEC-AC-10000892"/>
    <x v="2"/>
    <s v="Accessories"/>
    <s v="NETGEAR N750 Dual Band Wi-Fi Gigabit Router"/>
    <n v="360"/>
    <n v="4"/>
    <n v="0"/>
    <n v="129.6"/>
  </r>
  <r>
    <n v="3051"/>
    <x v="1518"/>
    <x v="833"/>
    <d v="2017-10-11T00:00:00"/>
    <s v="Standard Class"/>
    <s v="NZ-18565"/>
    <s v="Nick Zandusky"/>
    <x v="2"/>
    <s v="United States"/>
    <s v="Meridian"/>
    <x v="45"/>
    <n v="83642"/>
    <s v="West"/>
    <s v="FUR-FU-10003247"/>
    <x v="0"/>
    <s v="Furnishings"/>
    <s v="36X48 HARDFLOOR CHAIRMAT"/>
    <n v="41.96"/>
    <n v="2"/>
    <n v="0"/>
    <n v="2.9371999999999971"/>
  </r>
  <r>
    <n v="3052"/>
    <x v="1518"/>
    <x v="833"/>
    <d v="2017-10-11T00:00:00"/>
    <s v="Standard Class"/>
    <s v="NZ-18565"/>
    <s v="Nick Zandusky"/>
    <x v="2"/>
    <s v="United States"/>
    <s v="Meridian"/>
    <x v="45"/>
    <n v="83642"/>
    <s v="West"/>
    <s v="OFF-AP-10004336"/>
    <x v="1"/>
    <s v="Appliances"/>
    <s v="Conquest 14 Commercial Heavy-Duty Upright Vacuum, Collection System, Accessory Kit"/>
    <n v="227.84"/>
    <n v="4"/>
    <n v="0"/>
    <n v="66.073599999999971"/>
  </r>
  <r>
    <n v="3053"/>
    <x v="1518"/>
    <x v="833"/>
    <d v="2017-10-11T00:00:00"/>
    <s v="Standard Class"/>
    <s v="NZ-18565"/>
    <s v="Nick Zandusky"/>
    <x v="2"/>
    <s v="United States"/>
    <s v="Meridian"/>
    <x v="45"/>
    <n v="83642"/>
    <s v="West"/>
    <s v="OFF-PA-10001295"/>
    <x v="1"/>
    <s v="Paper"/>
    <s v="Computer Printout Paper with Letter-Trim Perforations"/>
    <n v="37.94"/>
    <n v="2"/>
    <n v="0"/>
    <n v="18.211199999999998"/>
  </r>
  <r>
    <n v="3054"/>
    <x v="1519"/>
    <x v="526"/>
    <d v="2016-04-14T00:00:00"/>
    <s v="Second Class"/>
    <s v="SW-20350"/>
    <s v="Sean Wendt"/>
    <x v="2"/>
    <s v="United States"/>
    <s v="Detroit"/>
    <x v="12"/>
    <n v="48227"/>
    <s v="Central"/>
    <s v="TEC-PH-10002555"/>
    <x v="2"/>
    <s v="Phones"/>
    <s v="Nortel Meridian M5316 Digital phone"/>
    <n v="517.9"/>
    <n v="2"/>
    <n v="0"/>
    <n v="134.654"/>
  </r>
  <r>
    <n v="3055"/>
    <x v="1519"/>
    <x v="526"/>
    <d v="2016-04-14T00:00:00"/>
    <s v="Second Class"/>
    <s v="SW-20350"/>
    <s v="Sean Wendt"/>
    <x v="2"/>
    <s v="United States"/>
    <s v="Detroit"/>
    <x v="12"/>
    <n v="48227"/>
    <s v="Central"/>
    <s v="OFF-BI-10000831"/>
    <x v="1"/>
    <s v="Binders"/>
    <s v="Storex Flexible Poly Binders with Double Pockets"/>
    <n v="5.28"/>
    <n v="2"/>
    <n v="0"/>
    <n v="2.4287999999999998"/>
  </r>
  <r>
    <n v="3056"/>
    <x v="1520"/>
    <x v="834"/>
    <d v="2015-09-01T00:00:00"/>
    <s v="Standard Class"/>
    <s v="TS-21370"/>
    <s v="Todd Sumrall"/>
    <x v="1"/>
    <s v="United States"/>
    <s v="Chicago"/>
    <x v="10"/>
    <n v="60623"/>
    <s v="Central"/>
    <s v="TEC-CO-10001046"/>
    <x v="2"/>
    <s v="Copiers"/>
    <s v="Canon Imageclass D680 Copier / Fax"/>
    <n v="2799.9600000000005"/>
    <n v="5"/>
    <n v="0.2"/>
    <n v="874.98749999999984"/>
  </r>
  <r>
    <n v="3057"/>
    <x v="1521"/>
    <x v="15"/>
    <d v="2017-10-24T00:00:00"/>
    <s v="Second Class"/>
    <s v="HH-15010"/>
    <s v="Hilary Holden"/>
    <x v="1"/>
    <s v="United States"/>
    <s v="San Francisco"/>
    <x v="1"/>
    <n v="94110"/>
    <s v="West"/>
    <s v="OFF-EN-10002973"/>
    <x v="1"/>
    <s v="Envelopes"/>
    <s v="Ampad #10 Peel &amp; Seel Holiday Envelopes"/>
    <n v="8.9600000000000009"/>
    <n v="2"/>
    <n v="0"/>
    <n v="4.3008000000000006"/>
  </r>
  <r>
    <n v="3058"/>
    <x v="1521"/>
    <x v="15"/>
    <d v="2017-10-24T00:00:00"/>
    <s v="Second Class"/>
    <s v="HH-15010"/>
    <s v="Hilary Holden"/>
    <x v="1"/>
    <s v="United States"/>
    <s v="San Francisco"/>
    <x v="1"/>
    <n v="94110"/>
    <s v="West"/>
    <s v="OFF-LA-10001641"/>
    <x v="1"/>
    <s v="Labels"/>
    <s v="Avery 518"/>
    <n v="31.5"/>
    <n v="10"/>
    <n v="0"/>
    <n v="15.120000000000001"/>
  </r>
  <r>
    <n v="3059"/>
    <x v="1521"/>
    <x v="15"/>
    <d v="2017-10-24T00:00:00"/>
    <s v="Second Class"/>
    <s v="HH-15010"/>
    <s v="Hilary Holden"/>
    <x v="1"/>
    <s v="United States"/>
    <s v="San Francisco"/>
    <x v="1"/>
    <n v="94110"/>
    <s v="West"/>
    <s v="FUR-FU-10003878"/>
    <x v="0"/>
    <s v="Furnishings"/>
    <s v="Linden 10&quot; Round Wall Clock, Black"/>
    <n v="30.56"/>
    <n v="2"/>
    <n v="0"/>
    <n v="10.3904"/>
  </r>
  <r>
    <n v="3060"/>
    <x v="1521"/>
    <x v="15"/>
    <d v="2017-10-24T00:00:00"/>
    <s v="Second Class"/>
    <s v="HH-15010"/>
    <s v="Hilary Holden"/>
    <x v="1"/>
    <s v="United States"/>
    <s v="San Francisco"/>
    <x v="1"/>
    <n v="94110"/>
    <s v="West"/>
    <s v="FUR-TA-10003837"/>
    <x v="0"/>
    <s v="Tables"/>
    <s v="Anderson Hickey Conga Table Tops &amp; Accessories"/>
    <n v="24.368000000000002"/>
    <n v="2"/>
    <n v="0.2"/>
    <n v="-3.3506000000000018"/>
  </r>
  <r>
    <n v="3061"/>
    <x v="1522"/>
    <x v="77"/>
    <d v="2016-11-12T00:00:00"/>
    <s v="Standard Class"/>
    <s v="DM-13345"/>
    <s v="Denise Monton"/>
    <x v="1"/>
    <s v="United States"/>
    <s v="Newark"/>
    <x v="24"/>
    <n v="43055"/>
    <s v="East"/>
    <s v="TEC-AC-10002800"/>
    <x v="2"/>
    <s v="Accessories"/>
    <s v="Plantronics Audio 478 Stereo USB Headset"/>
    <n v="119.97600000000001"/>
    <n v="3"/>
    <n v="0.2"/>
    <n v="22.495499999999989"/>
  </r>
  <r>
    <n v="3062"/>
    <x v="1523"/>
    <x v="448"/>
    <d v="2017-03-07T00:00:00"/>
    <s v="Standard Class"/>
    <s v="RE-19450"/>
    <s v="Richard Eichhorn"/>
    <x v="0"/>
    <s v="United States"/>
    <s v="Dallas"/>
    <x v="5"/>
    <n v="75081"/>
    <s v="Central"/>
    <s v="OFF-PA-10001307"/>
    <x v="1"/>
    <s v="Paper"/>
    <s v="Important Message Pads, 50 4-1/4 x 5-1/2 Forms per Pad"/>
    <n v="26.880000000000003"/>
    <n v="8"/>
    <n v="0.2"/>
    <n v="9.743999999999998"/>
  </r>
  <r>
    <n v="3063"/>
    <x v="1524"/>
    <x v="154"/>
    <d v="2015-11-29T00:00:00"/>
    <s v="First Class"/>
    <s v="JD-16150"/>
    <s v="Justin Deggeller"/>
    <x v="1"/>
    <s v="United States"/>
    <s v="Newark"/>
    <x v="13"/>
    <n v="19711"/>
    <s v="East"/>
    <s v="TEC-PH-10002350"/>
    <x v="2"/>
    <s v="Phones"/>
    <s v="Apple EarPods with Remote and Mic"/>
    <n v="83.97"/>
    <n v="3"/>
    <n v="0"/>
    <n v="23.511599999999998"/>
  </r>
  <r>
    <n v="3064"/>
    <x v="1524"/>
    <x v="154"/>
    <d v="2015-11-29T00:00:00"/>
    <s v="First Class"/>
    <s v="JD-16150"/>
    <s v="Justin Deggeller"/>
    <x v="1"/>
    <s v="United States"/>
    <s v="Newark"/>
    <x v="13"/>
    <n v="19711"/>
    <s v="East"/>
    <s v="TEC-AC-10000397"/>
    <x v="2"/>
    <s v="Accessories"/>
    <s v="Perixx PERIBOARD-512B, Ergonomic Split Keyboard"/>
    <n v="104.97"/>
    <n v="3"/>
    <n v="0"/>
    <n v="7.3479000000000028"/>
  </r>
  <r>
    <n v="3065"/>
    <x v="1525"/>
    <x v="677"/>
    <d v="2017-03-18T00:00:00"/>
    <s v="Second Class"/>
    <s v="BF-11215"/>
    <s v="Benjamin Farhat"/>
    <x v="2"/>
    <s v="United States"/>
    <s v="Albuquerque"/>
    <x v="27"/>
    <n v="87105"/>
    <s v="West"/>
    <s v="OFF-ST-10000615"/>
    <x v="1"/>
    <s v="Storage"/>
    <s v="SimpliFile Personal File, Black Granite, 15w x 6-15/16d x 11-1/4h"/>
    <n v="90.8"/>
    <n v="8"/>
    <n v="0"/>
    <n v="25.424000000000007"/>
  </r>
  <r>
    <n v="3066"/>
    <x v="1525"/>
    <x v="677"/>
    <d v="2017-03-18T00:00:00"/>
    <s v="Second Class"/>
    <s v="BF-11215"/>
    <s v="Benjamin Farhat"/>
    <x v="2"/>
    <s v="United States"/>
    <s v="Albuquerque"/>
    <x v="27"/>
    <n v="87105"/>
    <s v="West"/>
    <s v="TEC-PH-10004531"/>
    <x v="2"/>
    <s v="Phones"/>
    <s v="OtterBox Commuter Series Case - iPhone 5 &amp; 5s"/>
    <n v="140.73599999999999"/>
    <n v="8"/>
    <n v="0.2"/>
    <n v="49.257599999999996"/>
  </r>
  <r>
    <n v="3067"/>
    <x v="1525"/>
    <x v="677"/>
    <d v="2017-03-18T00:00:00"/>
    <s v="Second Class"/>
    <s v="BF-11215"/>
    <s v="Benjamin Farhat"/>
    <x v="2"/>
    <s v="United States"/>
    <s v="Albuquerque"/>
    <x v="27"/>
    <n v="87105"/>
    <s v="West"/>
    <s v="TEC-AC-10004001"/>
    <x v="2"/>
    <s v="Accessories"/>
    <s v="Logitech Wireless Headset H600 Over-The-Head Design"/>
    <n v="214.95000000000002"/>
    <n v="5"/>
    <n v="0"/>
    <n v="88.129500000000007"/>
  </r>
  <r>
    <n v="3068"/>
    <x v="1525"/>
    <x v="677"/>
    <d v="2017-03-18T00:00:00"/>
    <s v="Second Class"/>
    <s v="BF-11215"/>
    <s v="Benjamin Farhat"/>
    <x v="2"/>
    <s v="United States"/>
    <s v="Albuquerque"/>
    <x v="27"/>
    <n v="87105"/>
    <s v="West"/>
    <s v="OFF-PA-10001534"/>
    <x v="1"/>
    <s v="Paper"/>
    <s v="Xerox 230"/>
    <n v="45.36"/>
    <n v="7"/>
    <n v="0"/>
    <n v="21.772800000000004"/>
  </r>
  <r>
    <n v="3069"/>
    <x v="1525"/>
    <x v="677"/>
    <d v="2017-03-18T00:00:00"/>
    <s v="Second Class"/>
    <s v="BF-11215"/>
    <s v="Benjamin Farhat"/>
    <x v="2"/>
    <s v="United States"/>
    <s v="Albuquerque"/>
    <x v="27"/>
    <n v="87105"/>
    <s v="West"/>
    <s v="OFF-PA-10001815"/>
    <x v="1"/>
    <s v="Paper"/>
    <s v="Xerox 1885"/>
    <n v="288.24"/>
    <n v="6"/>
    <n v="0"/>
    <n v="138.35519999999997"/>
  </r>
  <r>
    <n v="3070"/>
    <x v="1526"/>
    <x v="329"/>
    <d v="2017-11-30T00:00:00"/>
    <s v="Same Day"/>
    <s v="ML-17755"/>
    <s v="Max Ludwig"/>
    <x v="2"/>
    <s v="United States"/>
    <s v="Toledo"/>
    <x v="24"/>
    <n v="43615"/>
    <s v="East"/>
    <s v="OFF-AP-10003779"/>
    <x v="1"/>
    <s v="Appliances"/>
    <s v="Kensington 7 Outlet MasterPiece Power Center with Fax/Phone Line Protection"/>
    <n v="663.93600000000004"/>
    <n v="4"/>
    <n v="0.2"/>
    <n v="82.991999999999877"/>
  </r>
  <r>
    <n v="3071"/>
    <x v="1527"/>
    <x v="664"/>
    <d v="2014-11-22T00:00:00"/>
    <s v="Standard Class"/>
    <s v="YC-21895"/>
    <s v="Yoseph Carroll"/>
    <x v="1"/>
    <s v="United States"/>
    <s v="Newark"/>
    <x v="13"/>
    <n v="19711"/>
    <s v="East"/>
    <s v="OFF-ST-10002011"/>
    <x v="1"/>
    <s v="Storage"/>
    <s v="Smead Adjustable Mobile File Trolley with Lockable Top"/>
    <n v="2934.33"/>
    <n v="7"/>
    <n v="0"/>
    <n v="792.26910000000021"/>
  </r>
  <r>
    <n v="3072"/>
    <x v="1527"/>
    <x v="664"/>
    <d v="2014-11-22T00:00:00"/>
    <s v="Standard Class"/>
    <s v="YC-21895"/>
    <s v="Yoseph Carroll"/>
    <x v="1"/>
    <s v="United States"/>
    <s v="Newark"/>
    <x v="13"/>
    <n v="19711"/>
    <s v="East"/>
    <s v="FUR-FU-10002379"/>
    <x v="0"/>
    <s v="Furnishings"/>
    <s v="Eldon Econocleat Chair Mats for Low Pile Carpets"/>
    <n v="124.41"/>
    <n v="3"/>
    <n v="0"/>
    <n v="14.929199999999994"/>
  </r>
  <r>
    <n v="3073"/>
    <x v="1527"/>
    <x v="664"/>
    <d v="2014-11-22T00:00:00"/>
    <s v="Standard Class"/>
    <s v="YC-21895"/>
    <s v="Yoseph Carroll"/>
    <x v="1"/>
    <s v="United States"/>
    <s v="Newark"/>
    <x v="13"/>
    <n v="19711"/>
    <s v="East"/>
    <s v="OFF-AR-10003752"/>
    <x v="1"/>
    <s v="Art"/>
    <s v="Deluxe Chalkboard Eraser Cleaner"/>
    <n v="57.75"/>
    <n v="5"/>
    <n v="0"/>
    <n v="26.564999999999998"/>
  </r>
  <r>
    <n v="3074"/>
    <x v="1528"/>
    <x v="835"/>
    <d v="2016-01-05T00:00:00"/>
    <s v="First Class"/>
    <s v="LR-16915"/>
    <s v="Lena Radford"/>
    <x v="0"/>
    <s v="United States"/>
    <s v="Los Angeles"/>
    <x v="1"/>
    <n v="90045"/>
    <s v="West"/>
    <s v="OFF-ST-10003692"/>
    <x v="1"/>
    <s v="Storage"/>
    <s v="Recycled Steel Personal File for Hanging File Folders"/>
    <n v="114.46"/>
    <n v="2"/>
    <n v="0"/>
    <n v="28.614999999999995"/>
  </r>
  <r>
    <n v="3075"/>
    <x v="1529"/>
    <x v="292"/>
    <d v="2015-10-08T00:00:00"/>
    <s v="Standard Class"/>
    <s v="BS-11755"/>
    <s v="Bruce Stewart"/>
    <x v="0"/>
    <s v="United States"/>
    <s v="Los Angeles"/>
    <x v="1"/>
    <n v="90032"/>
    <s v="West"/>
    <s v="FUR-BO-10004409"/>
    <x v="0"/>
    <s v="Bookcases"/>
    <s v="Safco Value Mate Series Steel Bookcases, Baked Enamel Finish on Steel, Gray"/>
    <n v="120.666"/>
    <n v="2"/>
    <n v="0.15"/>
    <n v="18.454800000000002"/>
  </r>
  <r>
    <n v="3076"/>
    <x v="1530"/>
    <x v="836"/>
    <d v="2014-07-24T00:00:00"/>
    <s v="Standard Class"/>
    <s v="KM-16375"/>
    <s v="Katherine Murray"/>
    <x v="2"/>
    <s v="United States"/>
    <s v="Dallas"/>
    <x v="5"/>
    <n v="75217"/>
    <s v="Central"/>
    <s v="OFF-ST-10003306"/>
    <x v="1"/>
    <s v="Storage"/>
    <s v="Letter Size Cart"/>
    <n v="342.86400000000003"/>
    <n v="3"/>
    <n v="0.2"/>
    <n v="38.572199999999953"/>
  </r>
  <r>
    <n v="3077"/>
    <x v="1530"/>
    <x v="836"/>
    <d v="2014-07-24T00:00:00"/>
    <s v="Standard Class"/>
    <s v="KM-16375"/>
    <s v="Katherine Murray"/>
    <x v="2"/>
    <s v="United States"/>
    <s v="Dallas"/>
    <x v="5"/>
    <n v="75217"/>
    <s v="Central"/>
    <s v="FUR-FU-10003724"/>
    <x v="0"/>
    <s v="Furnishings"/>
    <s v="Westinghouse Clip-On Gooseneck Lamps"/>
    <n v="16.739999999999998"/>
    <n v="5"/>
    <n v="0.6"/>
    <n v="-14.228999999999997"/>
  </r>
  <r>
    <n v="3078"/>
    <x v="1530"/>
    <x v="836"/>
    <d v="2014-07-24T00:00:00"/>
    <s v="Standard Class"/>
    <s v="KM-16375"/>
    <s v="Katherine Murray"/>
    <x v="2"/>
    <s v="United States"/>
    <s v="Dallas"/>
    <x v="5"/>
    <n v="75217"/>
    <s v="Central"/>
    <s v="FUR-CH-10002024"/>
    <x v="0"/>
    <s v="Chairs"/>
    <s v="HON 5400 Series Task Chairs for Big and Tall"/>
    <n v="981.37199999999996"/>
    <n v="2"/>
    <n v="0.3"/>
    <n v="-140.19599999999997"/>
  </r>
  <r>
    <n v="3079"/>
    <x v="1531"/>
    <x v="371"/>
    <d v="2014-05-25T00:00:00"/>
    <s v="Standard Class"/>
    <s v="BT-11530"/>
    <s v="Bradley Talbott"/>
    <x v="2"/>
    <s v="United States"/>
    <s v="San Diego"/>
    <x v="1"/>
    <n v="92037"/>
    <s v="West"/>
    <s v="OFF-AR-10003514"/>
    <x v="1"/>
    <s v="Art"/>
    <s v="4009 Highlighters by Sanford"/>
    <n v="31.84"/>
    <n v="8"/>
    <n v="0"/>
    <n v="10.507199999999997"/>
  </r>
  <r>
    <n v="3080"/>
    <x v="1532"/>
    <x v="507"/>
    <d v="2017-09-05T00:00:00"/>
    <s v="First Class"/>
    <s v="KB-16405"/>
    <s v="Katrina Bavinger"/>
    <x v="2"/>
    <s v="United States"/>
    <s v="Apple Valley"/>
    <x v="1"/>
    <n v="92307"/>
    <s v="West"/>
    <s v="OFF-PA-10001800"/>
    <x v="1"/>
    <s v="Paper"/>
    <s v="Xerox 220"/>
    <n v="12.96"/>
    <n v="2"/>
    <n v="0"/>
    <n v="6.2208000000000006"/>
  </r>
  <r>
    <n v="3081"/>
    <x v="1532"/>
    <x v="507"/>
    <d v="2017-09-05T00:00:00"/>
    <s v="First Class"/>
    <s v="KB-16405"/>
    <s v="Katrina Bavinger"/>
    <x v="2"/>
    <s v="United States"/>
    <s v="Apple Valley"/>
    <x v="1"/>
    <n v="92307"/>
    <s v="West"/>
    <s v="TEC-PH-10003589"/>
    <x v="2"/>
    <s v="Phones"/>
    <s v="invisibleSHIELD by ZAGG Smudge-Free Screen Protector"/>
    <n v="43.176000000000002"/>
    <n v="3"/>
    <n v="0.2"/>
    <n v="15.111599999999999"/>
  </r>
  <r>
    <n v="3082"/>
    <x v="1533"/>
    <x v="837"/>
    <d v="2017-06-02T00:00:00"/>
    <s v="Standard Class"/>
    <s v="DW-13480"/>
    <s v="Dianna Wilson"/>
    <x v="2"/>
    <s v="United States"/>
    <s v="Louisville"/>
    <x v="0"/>
    <n v="40214"/>
    <s v="South"/>
    <s v="OFF-BI-10003364"/>
    <x v="1"/>
    <s v="Binders"/>
    <s v="Binding Machine Supplies"/>
    <n v="58.34"/>
    <n v="2"/>
    <n v="0"/>
    <n v="28.0032"/>
  </r>
  <r>
    <n v="3083"/>
    <x v="1533"/>
    <x v="837"/>
    <d v="2017-06-02T00:00:00"/>
    <s v="Standard Class"/>
    <s v="DW-13480"/>
    <s v="Dianna Wilson"/>
    <x v="2"/>
    <s v="United States"/>
    <s v="Louisville"/>
    <x v="0"/>
    <n v="40214"/>
    <s v="South"/>
    <s v="TEC-PH-10002834"/>
    <x v="2"/>
    <s v="Phones"/>
    <s v="Google Nexus 5"/>
    <n v="539.97"/>
    <n v="3"/>
    <n v="0"/>
    <n v="134.99250000000001"/>
  </r>
  <r>
    <n v="3084"/>
    <x v="1534"/>
    <x v="838"/>
    <d v="2014-02-03T00:00:00"/>
    <s v="Standard Class"/>
    <s v="JC-15340"/>
    <s v="Jasper Cacioppo"/>
    <x v="0"/>
    <s v="United States"/>
    <s v="New York City"/>
    <x v="15"/>
    <n v="10024"/>
    <s v="East"/>
    <s v="OFF-BI-10000343"/>
    <x v="1"/>
    <s v="Binders"/>
    <s v="Pressboard Covers with Storage Hooks, 9 1/2&quot; x 11&quot;, Light Blue"/>
    <n v="3.9280000000000004"/>
    <n v="1"/>
    <n v="0.2"/>
    <n v="1.3256999999999999"/>
  </r>
  <r>
    <n v="3085"/>
    <x v="1535"/>
    <x v="839"/>
    <d v="2017-02-14T00:00:00"/>
    <s v="Standard Class"/>
    <s v="TP-21415"/>
    <s v="Tom Prescott"/>
    <x v="0"/>
    <s v="United States"/>
    <s v="Houston"/>
    <x v="5"/>
    <n v="77070"/>
    <s v="Central"/>
    <s v="OFF-BI-10004584"/>
    <x v="1"/>
    <s v="Binders"/>
    <s v="GBC ProClick 150 Presentation Binding System"/>
    <n v="252.78399999999996"/>
    <n v="4"/>
    <n v="0.8"/>
    <n v="-417.09360000000004"/>
  </r>
  <r>
    <n v="3086"/>
    <x v="1535"/>
    <x v="839"/>
    <d v="2017-02-14T00:00:00"/>
    <s v="Standard Class"/>
    <s v="TP-21415"/>
    <s v="Tom Prescott"/>
    <x v="0"/>
    <s v="United States"/>
    <s v="Houston"/>
    <x v="5"/>
    <n v="77070"/>
    <s v="Central"/>
    <s v="TEC-AC-10002402"/>
    <x v="2"/>
    <s v="Accessories"/>
    <s v="Razer Kraken PRO Over Ear PC and Music Headset"/>
    <n v="127.98399999999999"/>
    <n v="2"/>
    <n v="0.2"/>
    <n v="15.997999999999987"/>
  </r>
  <r>
    <n v="3087"/>
    <x v="1535"/>
    <x v="839"/>
    <d v="2017-02-14T00:00:00"/>
    <s v="Standard Class"/>
    <s v="TP-21415"/>
    <s v="Tom Prescott"/>
    <x v="0"/>
    <s v="United States"/>
    <s v="Houston"/>
    <x v="5"/>
    <n v="77070"/>
    <s v="Central"/>
    <s v="FUR-FU-10000550"/>
    <x v="0"/>
    <s v="Furnishings"/>
    <s v="Stacking Trays by OIC"/>
    <n v="3.9840000000000004"/>
    <n v="2"/>
    <n v="0.6"/>
    <n v="-2.6892000000000005"/>
  </r>
  <r>
    <n v="3088"/>
    <x v="1535"/>
    <x v="839"/>
    <d v="2017-02-14T00:00:00"/>
    <s v="Standard Class"/>
    <s v="TP-21415"/>
    <s v="Tom Prescott"/>
    <x v="0"/>
    <s v="United States"/>
    <s v="Houston"/>
    <x v="5"/>
    <n v="77070"/>
    <s v="Central"/>
    <s v="OFF-AP-10000055"/>
    <x v="1"/>
    <s v="Appliances"/>
    <s v="Belkin F9S820V06 8 Outlet Surge"/>
    <n v="12.991999999999996"/>
    <n v="2"/>
    <n v="0.8"/>
    <n v="-32.480000000000004"/>
  </r>
  <r>
    <n v="3089"/>
    <x v="1536"/>
    <x v="185"/>
    <d v="2017-04-02T00:00:00"/>
    <s v="Second Class"/>
    <s v="DB-12910"/>
    <s v="Daniel Byrd"/>
    <x v="2"/>
    <s v="United States"/>
    <s v="Henderson"/>
    <x v="0"/>
    <n v="42420"/>
    <s v="South"/>
    <s v="FUR-FU-10001591"/>
    <x v="0"/>
    <s v="Furnishings"/>
    <s v="Advantus Panel Wall Certificate Holder - 8.5x11"/>
    <n v="61"/>
    <n v="5"/>
    <n v="0"/>
    <n v="25.620000000000005"/>
  </r>
  <r>
    <n v="3090"/>
    <x v="1536"/>
    <x v="185"/>
    <d v="2017-04-02T00:00:00"/>
    <s v="Second Class"/>
    <s v="DB-12910"/>
    <s v="Daniel Byrd"/>
    <x v="2"/>
    <s v="United States"/>
    <s v="Henderson"/>
    <x v="0"/>
    <n v="42420"/>
    <s v="South"/>
    <s v="TEC-PH-10000526"/>
    <x v="2"/>
    <s v="Phones"/>
    <s v="Vtech CS6719"/>
    <n v="671.93"/>
    <n v="7"/>
    <n v="0"/>
    <n v="188.1404"/>
  </r>
  <r>
    <n v="3091"/>
    <x v="1537"/>
    <x v="840"/>
    <d v="2016-03-08T00:00:00"/>
    <s v="Standard Class"/>
    <s v="BH-11710"/>
    <s v="Brosina Hoffman"/>
    <x v="0"/>
    <s v="United States"/>
    <s v="Newark"/>
    <x v="13"/>
    <n v="19711"/>
    <s v="East"/>
    <s v="OFF-BI-10001071"/>
    <x v="1"/>
    <s v="Binders"/>
    <s v="GBC ProClick Punch Binding System"/>
    <n v="447.85999999999996"/>
    <n v="7"/>
    <n v="0"/>
    <n v="219.45140000000001"/>
  </r>
  <r>
    <n v="3092"/>
    <x v="1537"/>
    <x v="840"/>
    <d v="2016-03-08T00:00:00"/>
    <s v="Standard Class"/>
    <s v="BH-11710"/>
    <s v="Brosina Hoffman"/>
    <x v="0"/>
    <s v="United States"/>
    <s v="Newark"/>
    <x v="13"/>
    <n v="19711"/>
    <s v="East"/>
    <s v="TEC-PH-10001557"/>
    <x v="2"/>
    <s v="Phones"/>
    <s v="Pyle PMP37LED"/>
    <n v="479.95"/>
    <n v="5"/>
    <n v="0"/>
    <n v="129.5865"/>
  </r>
  <r>
    <n v="3093"/>
    <x v="1537"/>
    <x v="840"/>
    <d v="2016-03-08T00:00:00"/>
    <s v="Standard Class"/>
    <s v="BH-11710"/>
    <s v="Brosina Hoffman"/>
    <x v="0"/>
    <s v="United States"/>
    <s v="Newark"/>
    <x v="13"/>
    <n v="19711"/>
    <s v="East"/>
    <s v="OFF-PA-10001977"/>
    <x v="1"/>
    <s v="Paper"/>
    <s v="Xerox 194"/>
    <n v="166.44"/>
    <n v="3"/>
    <n v="0"/>
    <n v="79.891199999999998"/>
  </r>
  <r>
    <n v="3094"/>
    <x v="1538"/>
    <x v="841"/>
    <d v="2015-08-23T00:00:00"/>
    <s v="Same Day"/>
    <s v="TD-20995"/>
    <s v="Tamara Dahlen"/>
    <x v="0"/>
    <s v="United States"/>
    <s v="Bolingbrook"/>
    <x v="10"/>
    <n v="60440"/>
    <s v="Central"/>
    <s v="OFF-SU-10004231"/>
    <x v="1"/>
    <s v="Supplies"/>
    <s v="Acme Tagit Stainless Steel Antibacterial Scissors"/>
    <n v="31.680000000000003"/>
    <n v="4"/>
    <n v="0.2"/>
    <n v="2.7719999999999994"/>
  </r>
  <r>
    <n v="3095"/>
    <x v="1538"/>
    <x v="841"/>
    <d v="2015-08-23T00:00:00"/>
    <s v="Same Day"/>
    <s v="TD-20995"/>
    <s v="Tamara Dahlen"/>
    <x v="0"/>
    <s v="United States"/>
    <s v="Bolingbrook"/>
    <x v="10"/>
    <n v="60440"/>
    <s v="Central"/>
    <s v="OFF-PA-10000809"/>
    <x v="1"/>
    <s v="Paper"/>
    <s v="Xerox 206"/>
    <n v="10.368000000000002"/>
    <n v="2"/>
    <n v="0.2"/>
    <n v="3.6288"/>
  </r>
  <r>
    <n v="3096"/>
    <x v="1538"/>
    <x v="841"/>
    <d v="2015-08-23T00:00:00"/>
    <s v="Same Day"/>
    <s v="TD-20995"/>
    <s v="Tamara Dahlen"/>
    <x v="0"/>
    <s v="United States"/>
    <s v="Bolingbrook"/>
    <x v="10"/>
    <n v="60440"/>
    <s v="Central"/>
    <s v="OFF-FA-10003021"/>
    <x v="1"/>
    <s v="Fasteners"/>
    <s v="Staples"/>
    <n v="12.032"/>
    <n v="8"/>
    <n v="0.2"/>
    <n v="2.2559999999999993"/>
  </r>
  <r>
    <n v="3097"/>
    <x v="1538"/>
    <x v="841"/>
    <d v="2015-08-23T00:00:00"/>
    <s v="Same Day"/>
    <s v="TD-20995"/>
    <s v="Tamara Dahlen"/>
    <x v="0"/>
    <s v="United States"/>
    <s v="Bolingbrook"/>
    <x v="10"/>
    <n v="60440"/>
    <s v="Central"/>
    <s v="OFF-AP-10000696"/>
    <x v="1"/>
    <s v="Appliances"/>
    <s v="Holmes Odor Grabber"/>
    <n v="5.7679999999999989"/>
    <n v="2"/>
    <n v="0.8"/>
    <n v="-13.554800000000004"/>
  </r>
  <r>
    <n v="3098"/>
    <x v="1539"/>
    <x v="842"/>
    <d v="2017-05-01T00:00:00"/>
    <s v="Standard Class"/>
    <s v="CV-12805"/>
    <s v="Cynthia Voltz"/>
    <x v="1"/>
    <s v="United States"/>
    <s v="Fort Worth"/>
    <x v="5"/>
    <n v="76106"/>
    <s v="Central"/>
    <s v="OFF-LA-10001158"/>
    <x v="1"/>
    <s v="Labels"/>
    <s v="Avery Address/Shipping Labels for Typewriters, 4&quot; x 2&quot;"/>
    <n v="33.119999999999997"/>
    <n v="4"/>
    <n v="0.2"/>
    <n v="11.592000000000001"/>
  </r>
  <r>
    <n v="3099"/>
    <x v="1539"/>
    <x v="842"/>
    <d v="2017-05-01T00:00:00"/>
    <s v="Standard Class"/>
    <s v="CV-12805"/>
    <s v="Cynthia Voltz"/>
    <x v="1"/>
    <s v="United States"/>
    <s v="Fort Worth"/>
    <x v="5"/>
    <n v="76106"/>
    <s v="Central"/>
    <s v="FUR-BO-10002268"/>
    <x v="0"/>
    <s v="Bookcases"/>
    <s v="Sauder Barrister Bookcases"/>
    <n v="220.26559999999998"/>
    <n v="4"/>
    <n v="0.32"/>
    <n v="-42.1096"/>
  </r>
  <r>
    <n v="3100"/>
    <x v="1540"/>
    <x v="349"/>
    <d v="2017-04-19T00:00:00"/>
    <s v="Standard Class"/>
    <s v="CS-12355"/>
    <s v="Christine Sundaresam"/>
    <x v="0"/>
    <s v="United States"/>
    <s v="New York City"/>
    <x v="15"/>
    <n v="10024"/>
    <s v="East"/>
    <s v="OFF-BI-10000829"/>
    <x v="1"/>
    <s v="Binders"/>
    <s v="Avery Non-Stick Binders"/>
    <n v="10.776000000000002"/>
    <n v="3"/>
    <n v="0.2"/>
    <n v="3.5021999999999989"/>
  </r>
  <r>
    <n v="3101"/>
    <x v="1540"/>
    <x v="349"/>
    <d v="2017-04-19T00:00:00"/>
    <s v="Standard Class"/>
    <s v="CS-12355"/>
    <s v="Christine Sundaresam"/>
    <x v="0"/>
    <s v="United States"/>
    <s v="New York City"/>
    <x v="15"/>
    <n v="10024"/>
    <s v="East"/>
    <s v="FUR-BO-10003441"/>
    <x v="0"/>
    <s v="Bookcases"/>
    <s v="Bush Westfield Collection Bookcases, Fully Assembled"/>
    <n v="242.35200000000003"/>
    <n v="3"/>
    <n v="0.2"/>
    <n v="9.0881999999999721"/>
  </r>
  <r>
    <n v="3102"/>
    <x v="1541"/>
    <x v="66"/>
    <d v="2017-12-27T00:00:00"/>
    <s v="Second Class"/>
    <s v="JG-15310"/>
    <s v="Jason Gross"/>
    <x v="1"/>
    <s v="United States"/>
    <s v="Providence"/>
    <x v="34"/>
    <n v="2908"/>
    <s v="East"/>
    <s v="OFF-SU-10003505"/>
    <x v="1"/>
    <s v="Supplies"/>
    <s v="Premier Electric Letter Opener"/>
    <n v="695.16"/>
    <n v="6"/>
    <n v="0"/>
    <n v="34.757999999999953"/>
  </r>
  <r>
    <n v="3103"/>
    <x v="1541"/>
    <x v="66"/>
    <d v="2017-12-27T00:00:00"/>
    <s v="Second Class"/>
    <s v="JG-15310"/>
    <s v="Jason Gross"/>
    <x v="1"/>
    <s v="United States"/>
    <s v="Providence"/>
    <x v="34"/>
    <n v="2908"/>
    <s v="East"/>
    <s v="FUR-BO-10003660"/>
    <x v="0"/>
    <s v="Bookcases"/>
    <s v="Bush Cubix Collection Bookcases, Fully Assembled"/>
    <n v="220.98"/>
    <n v="1"/>
    <n v="0"/>
    <n v="50.825400000000002"/>
  </r>
  <r>
    <n v="3104"/>
    <x v="1542"/>
    <x v="16"/>
    <d v="2016-12-12T00:00:00"/>
    <s v="Standard Class"/>
    <s v="JP-16135"/>
    <s v="Julie Prescott"/>
    <x v="2"/>
    <s v="United States"/>
    <s v="Columbus"/>
    <x v="24"/>
    <n v="43229"/>
    <s v="East"/>
    <s v="OFF-BI-10001267"/>
    <x v="1"/>
    <s v="Binders"/>
    <s v="Universal Recycled Hanging Pressboard Report Binders, Letter Size"/>
    <n v="12.957000000000001"/>
    <n v="7"/>
    <n v="0.7"/>
    <n v="-9.5018000000000029"/>
  </r>
  <r>
    <n v="3105"/>
    <x v="1543"/>
    <x v="721"/>
    <d v="2017-03-29T00:00:00"/>
    <s v="Standard Class"/>
    <s v="EC-14050"/>
    <s v="Erin Creighton"/>
    <x v="0"/>
    <s v="United States"/>
    <s v="New York City"/>
    <x v="15"/>
    <n v="10024"/>
    <s v="East"/>
    <s v="OFF-PA-10002741"/>
    <x v="1"/>
    <s v="Paper"/>
    <s v="Xerox 1980"/>
    <n v="25.68"/>
    <n v="6"/>
    <n v="0"/>
    <n v="11.555999999999997"/>
  </r>
  <r>
    <n v="3106"/>
    <x v="1544"/>
    <x v="197"/>
    <d v="2016-07-29T00:00:00"/>
    <s v="Standard Class"/>
    <s v="KH-16630"/>
    <s v="Ken Heidel"/>
    <x v="1"/>
    <s v="United States"/>
    <s v="Houston"/>
    <x v="5"/>
    <n v="77070"/>
    <s v="Central"/>
    <s v="OFF-LA-10004345"/>
    <x v="1"/>
    <s v="Labels"/>
    <s v="Avery 493"/>
    <n v="15.712000000000002"/>
    <n v="4"/>
    <n v="0.2"/>
    <n v="5.6955999999999989"/>
  </r>
  <r>
    <n v="3107"/>
    <x v="1545"/>
    <x v="815"/>
    <d v="2017-07-14T00:00:00"/>
    <s v="Standard Class"/>
    <s v="FG-14260"/>
    <s v="Frank Gastineau"/>
    <x v="2"/>
    <s v="United States"/>
    <s v="Aurora"/>
    <x v="10"/>
    <n v="60505"/>
    <s v="Central"/>
    <s v="OFF-ST-10004340"/>
    <x v="1"/>
    <s v="Storage"/>
    <s v="Fellowes Mobile File Cart, Black"/>
    <n v="298.464"/>
    <n v="6"/>
    <n v="0.2"/>
    <n v="26.115600000000015"/>
  </r>
  <r>
    <n v="3108"/>
    <x v="1546"/>
    <x v="19"/>
    <d v="2016-07-22T00:00:00"/>
    <s v="Standard Class"/>
    <s v="AA-10480"/>
    <s v="Andrew Allen"/>
    <x v="0"/>
    <s v="United States"/>
    <s v="Springfield"/>
    <x v="25"/>
    <n v="65807"/>
    <s v="Central"/>
    <s v="OFF-PA-10001471"/>
    <x v="1"/>
    <s v="Paper"/>
    <s v="Strathmore Photo Frame Cards"/>
    <n v="21.93"/>
    <n v="3"/>
    <n v="0"/>
    <n v="10.087799999999998"/>
  </r>
  <r>
    <n v="3109"/>
    <x v="1546"/>
    <x v="19"/>
    <d v="2016-07-22T00:00:00"/>
    <s v="Standard Class"/>
    <s v="AA-10480"/>
    <s v="Andrew Allen"/>
    <x v="0"/>
    <s v="United States"/>
    <s v="Springfield"/>
    <x v="25"/>
    <n v="65807"/>
    <s v="Central"/>
    <s v="OFF-ST-10002344"/>
    <x v="1"/>
    <s v="Storage"/>
    <s v="Carina 42&quot;Hx23 3/4&quot;W Media Storage Unit"/>
    <n v="242.94"/>
    <n v="3"/>
    <n v="0"/>
    <n v="4.8588000000000164"/>
  </r>
  <r>
    <n v="3110"/>
    <x v="1546"/>
    <x v="19"/>
    <d v="2016-07-22T00:00:00"/>
    <s v="Standard Class"/>
    <s v="AA-10480"/>
    <s v="Andrew Allen"/>
    <x v="0"/>
    <s v="United States"/>
    <s v="Springfield"/>
    <x v="25"/>
    <n v="65807"/>
    <s v="Central"/>
    <s v="OFF-PA-10001892"/>
    <x v="1"/>
    <s v="Paper"/>
    <s v="Rediform Wirebound &quot;Phone Memo&quot; Message Book, 11 x 5-3/4"/>
    <n v="7.64"/>
    <n v="1"/>
    <n v="0"/>
    <n v="3.7435999999999998"/>
  </r>
  <r>
    <n v="3111"/>
    <x v="1546"/>
    <x v="19"/>
    <d v="2016-07-22T00:00:00"/>
    <s v="Standard Class"/>
    <s v="AA-10480"/>
    <s v="Andrew Allen"/>
    <x v="0"/>
    <s v="United States"/>
    <s v="Springfield"/>
    <x v="25"/>
    <n v="65807"/>
    <s v="Central"/>
    <s v="OFF-PA-10001934"/>
    <x v="1"/>
    <s v="Paper"/>
    <s v="Xerox 1993"/>
    <n v="51.84"/>
    <n v="8"/>
    <n v="0"/>
    <n v="25.401600000000002"/>
  </r>
  <r>
    <n v="3112"/>
    <x v="1546"/>
    <x v="19"/>
    <d v="2016-07-22T00:00:00"/>
    <s v="Standard Class"/>
    <s v="AA-10480"/>
    <s v="Andrew Allen"/>
    <x v="0"/>
    <s v="United States"/>
    <s v="Springfield"/>
    <x v="25"/>
    <n v="65807"/>
    <s v="Central"/>
    <s v="OFF-ST-10000078"/>
    <x v="1"/>
    <s v="Storage"/>
    <s v="Tennsco 6- and 18-Compartment Lockers"/>
    <n v="265.17"/>
    <n v="1"/>
    <n v="0"/>
    <n v="47.730599999999981"/>
  </r>
  <r>
    <n v="3113"/>
    <x v="1547"/>
    <x v="828"/>
    <d v="2016-08-30T00:00:00"/>
    <s v="Standard Class"/>
    <s v="MS-17770"/>
    <s v="Maxwell Schwartz"/>
    <x v="0"/>
    <s v="United States"/>
    <s v="Seattle"/>
    <x v="4"/>
    <n v="98105"/>
    <s v="West"/>
    <s v="TEC-MA-10001972"/>
    <x v="2"/>
    <s v="Machines"/>
    <s v="Okidata C331dn Printer"/>
    <n v="837.59999999999991"/>
    <n v="3"/>
    <n v="0.2"/>
    <n v="62.82000000000005"/>
  </r>
  <r>
    <n v="3114"/>
    <x v="1547"/>
    <x v="828"/>
    <d v="2016-08-30T00:00:00"/>
    <s v="Standard Class"/>
    <s v="MS-17770"/>
    <s v="Maxwell Schwartz"/>
    <x v="0"/>
    <s v="United States"/>
    <s v="Seattle"/>
    <x v="4"/>
    <n v="98105"/>
    <s v="West"/>
    <s v="OFF-EN-10002504"/>
    <x v="1"/>
    <s v="Envelopes"/>
    <s v="Tyvek  Top-Opening Peel &amp; Seel Envelopes, Plain White"/>
    <n v="135.9"/>
    <n v="5"/>
    <n v="0"/>
    <n v="63.872999999999998"/>
  </r>
  <r>
    <n v="3115"/>
    <x v="1547"/>
    <x v="828"/>
    <d v="2016-08-30T00:00:00"/>
    <s v="Standard Class"/>
    <s v="MS-17770"/>
    <s v="Maxwell Schwartz"/>
    <x v="0"/>
    <s v="United States"/>
    <s v="Seattle"/>
    <x v="4"/>
    <n v="98105"/>
    <s v="West"/>
    <s v="OFF-PA-10002160"/>
    <x v="1"/>
    <s v="Paper"/>
    <s v="Xerox 1978"/>
    <n v="34.68"/>
    <n v="6"/>
    <n v="0"/>
    <n v="16.993200000000002"/>
  </r>
  <r>
    <n v="3116"/>
    <x v="1547"/>
    <x v="828"/>
    <d v="2016-08-30T00:00:00"/>
    <s v="Standard Class"/>
    <s v="MS-17770"/>
    <s v="Maxwell Schwartz"/>
    <x v="0"/>
    <s v="United States"/>
    <s v="Seattle"/>
    <x v="4"/>
    <n v="98105"/>
    <s v="West"/>
    <s v="FUR-CH-10001973"/>
    <x v="0"/>
    <s v="Chairs"/>
    <s v="Office Star Flex Back Scooter Chair with White Frame"/>
    <n v="532.70400000000006"/>
    <n v="6"/>
    <n v="0.2"/>
    <n v="-39.952800000000025"/>
  </r>
  <r>
    <n v="3117"/>
    <x v="1547"/>
    <x v="828"/>
    <d v="2016-08-30T00:00:00"/>
    <s v="Standard Class"/>
    <s v="MS-17770"/>
    <s v="Maxwell Schwartz"/>
    <x v="0"/>
    <s v="United States"/>
    <s v="Seattle"/>
    <x v="4"/>
    <n v="98105"/>
    <s v="West"/>
    <s v="OFF-AP-10001492"/>
    <x v="1"/>
    <s v="Appliances"/>
    <s v="Acco Six-Outlet Power Strip, 4' Cord Length"/>
    <n v="43.099999999999994"/>
    <n v="5"/>
    <n v="0"/>
    <n v="11.206"/>
  </r>
  <r>
    <n v="3118"/>
    <x v="1547"/>
    <x v="828"/>
    <d v="2016-08-30T00:00:00"/>
    <s v="Standard Class"/>
    <s v="MS-17770"/>
    <s v="Maxwell Schwartz"/>
    <x v="0"/>
    <s v="United States"/>
    <s v="Seattle"/>
    <x v="4"/>
    <n v="98105"/>
    <s v="West"/>
    <s v="OFF-SU-10002189"/>
    <x v="1"/>
    <s v="Supplies"/>
    <s v="Acme Rosewood Handle Letter Opener"/>
    <n v="15.88"/>
    <n v="4"/>
    <n v="0"/>
    <n v="0.15879999999999939"/>
  </r>
  <r>
    <n v="3119"/>
    <x v="1548"/>
    <x v="832"/>
    <d v="2015-06-12T00:00:00"/>
    <s v="First Class"/>
    <s v="JE-15610"/>
    <s v="Jim Epp"/>
    <x v="1"/>
    <s v="United States"/>
    <s v="Lakeland"/>
    <x v="2"/>
    <n v="33801"/>
    <s v="South"/>
    <s v="FUR-CH-10003312"/>
    <x v="0"/>
    <s v="Chairs"/>
    <s v="Hon 2090 “Pillow Soft” Series Mid Back Swivel/Tilt Chairs"/>
    <n v="1123.92"/>
    <n v="5"/>
    <n v="0.2"/>
    <n v="-182.63700000000017"/>
  </r>
  <r>
    <n v="3120"/>
    <x v="1548"/>
    <x v="832"/>
    <d v="2015-06-12T00:00:00"/>
    <s v="First Class"/>
    <s v="JE-15610"/>
    <s v="Jim Epp"/>
    <x v="1"/>
    <s v="United States"/>
    <s v="Lakeland"/>
    <x v="2"/>
    <n v="33801"/>
    <s v="South"/>
    <s v="TEC-PH-10002496"/>
    <x v="2"/>
    <s v="Phones"/>
    <s v="Cisco SPA301"/>
    <n v="249.58400000000003"/>
    <n v="2"/>
    <n v="0.2"/>
    <n v="31.197999999999986"/>
  </r>
  <r>
    <n v="3121"/>
    <x v="1548"/>
    <x v="832"/>
    <d v="2015-06-12T00:00:00"/>
    <s v="First Class"/>
    <s v="JE-15610"/>
    <s v="Jim Epp"/>
    <x v="1"/>
    <s v="United States"/>
    <s v="Lakeland"/>
    <x v="2"/>
    <n v="33801"/>
    <s v="South"/>
    <s v="FUR-FU-10003464"/>
    <x v="0"/>
    <s v="Furnishings"/>
    <s v="Seth Thomas 8 1/2&quot; Cubicle Clock"/>
    <n v="48.671999999999997"/>
    <n v="3"/>
    <n v="0.2"/>
    <n v="7.3007999999999988"/>
  </r>
  <r>
    <n v="3122"/>
    <x v="1548"/>
    <x v="832"/>
    <d v="2015-06-12T00:00:00"/>
    <s v="First Class"/>
    <s v="JE-15610"/>
    <s v="Jim Epp"/>
    <x v="1"/>
    <s v="United States"/>
    <s v="Lakeland"/>
    <x v="2"/>
    <n v="33801"/>
    <s v="South"/>
    <s v="OFF-AR-10000380"/>
    <x v="1"/>
    <s v="Art"/>
    <s v="Hunt PowerHouse Electric Pencil Sharpener, Blue"/>
    <n v="60.768000000000001"/>
    <n v="2"/>
    <n v="0.2"/>
    <n v="7.5959999999999894"/>
  </r>
  <r>
    <n v="3123"/>
    <x v="1548"/>
    <x v="832"/>
    <d v="2015-06-12T00:00:00"/>
    <s v="First Class"/>
    <s v="JE-15610"/>
    <s v="Jim Epp"/>
    <x v="1"/>
    <s v="United States"/>
    <s v="Lakeland"/>
    <x v="2"/>
    <n v="33801"/>
    <s v="South"/>
    <s v="OFF-BI-10004593"/>
    <x v="1"/>
    <s v="Binders"/>
    <s v="Ibico Laser Imprintable Binding System Covers"/>
    <n v="78.600000000000009"/>
    <n v="5"/>
    <n v="0.7"/>
    <n v="-62.88000000000001"/>
  </r>
  <r>
    <n v="3124"/>
    <x v="1548"/>
    <x v="832"/>
    <d v="2015-06-12T00:00:00"/>
    <s v="First Class"/>
    <s v="JE-15610"/>
    <s v="Jim Epp"/>
    <x v="1"/>
    <s v="United States"/>
    <s v="Lakeland"/>
    <x v="2"/>
    <n v="33801"/>
    <s v="South"/>
    <s v="OFF-BI-10001308"/>
    <x v="1"/>
    <s v="Binders"/>
    <s v="GBC Standard Plastic Binding Systems' Combs"/>
    <n v="3.7680000000000007"/>
    <n v="2"/>
    <n v="0.7"/>
    <n v="-3.1400000000000006"/>
  </r>
  <r>
    <n v="3125"/>
    <x v="1548"/>
    <x v="832"/>
    <d v="2015-06-12T00:00:00"/>
    <s v="First Class"/>
    <s v="JE-15610"/>
    <s v="Jim Epp"/>
    <x v="1"/>
    <s v="United States"/>
    <s v="Lakeland"/>
    <x v="2"/>
    <n v="33801"/>
    <s v="South"/>
    <s v="OFF-ST-10001780"/>
    <x v="1"/>
    <s v="Storage"/>
    <s v="Tennsco 16-Compartment Lockers with Coat Rack"/>
    <n v="1036.624"/>
    <n v="2"/>
    <n v="0.2"/>
    <n v="51.831200000000024"/>
  </r>
  <r>
    <n v="3126"/>
    <x v="1548"/>
    <x v="832"/>
    <d v="2015-06-12T00:00:00"/>
    <s v="First Class"/>
    <s v="JE-15610"/>
    <s v="Jim Epp"/>
    <x v="1"/>
    <s v="United States"/>
    <s v="Lakeland"/>
    <x v="2"/>
    <n v="33801"/>
    <s v="South"/>
    <s v="OFF-ST-10003816"/>
    <x v="1"/>
    <s v="Storage"/>
    <s v="Fellowes High-Stak Drawer Files"/>
    <n v="563.80799999999999"/>
    <n v="4"/>
    <n v="0.2"/>
    <n v="21.142799999999966"/>
  </r>
  <r>
    <n v="3127"/>
    <x v="1549"/>
    <x v="565"/>
    <d v="2017-09-12T00:00:00"/>
    <s v="Standard Class"/>
    <s v="EB-14110"/>
    <s v="Eugene Barchas"/>
    <x v="0"/>
    <s v="United States"/>
    <s v="Philadelphia"/>
    <x v="9"/>
    <n v="19134"/>
    <s v="East"/>
    <s v="TEC-PH-10002200"/>
    <x v="2"/>
    <s v="Phones"/>
    <s v="Aastra 6757i CT Wireless VoIP phone"/>
    <n v="258.52799999999996"/>
    <n v="2"/>
    <n v="0.4"/>
    <n v="-47.396800000000013"/>
  </r>
  <r>
    <n v="3128"/>
    <x v="1550"/>
    <x v="280"/>
    <d v="2017-10-06T00:00:00"/>
    <s v="Standard Class"/>
    <s v="BP-11155"/>
    <s v="Becky Pak"/>
    <x v="0"/>
    <s v="United States"/>
    <s v="New York City"/>
    <x v="15"/>
    <n v="10011"/>
    <s v="East"/>
    <s v="OFF-PA-10004438"/>
    <x v="1"/>
    <s v="Paper"/>
    <s v="Xerox 1907"/>
    <n v="49.12"/>
    <n v="4"/>
    <n v="0"/>
    <n v="23.086399999999998"/>
  </r>
  <r>
    <n v="3129"/>
    <x v="1551"/>
    <x v="757"/>
    <d v="2014-12-17T00:00:00"/>
    <s v="First Class"/>
    <s v="CC-12100"/>
    <s v="Chad Cunningham"/>
    <x v="2"/>
    <s v="United States"/>
    <s v="Los Angeles"/>
    <x v="1"/>
    <n v="90049"/>
    <s v="West"/>
    <s v="FUR-FU-10004090"/>
    <x v="0"/>
    <s v="Furnishings"/>
    <s v="Executive Impressions 14&quot; Contract Wall Clock"/>
    <n v="44.46"/>
    <n v="2"/>
    <n v="0"/>
    <n v="14.671799999999998"/>
  </r>
  <r>
    <n v="3130"/>
    <x v="1551"/>
    <x v="757"/>
    <d v="2014-12-17T00:00:00"/>
    <s v="First Class"/>
    <s v="CC-12100"/>
    <s v="Chad Cunningham"/>
    <x v="2"/>
    <s v="United States"/>
    <s v="Los Angeles"/>
    <x v="1"/>
    <n v="90049"/>
    <s v="West"/>
    <s v="FUR-CH-10002602"/>
    <x v="0"/>
    <s v="Chairs"/>
    <s v="DMI Arturo Collection Mission-style Design Wood Chair"/>
    <n v="241.56799999999998"/>
    <n v="2"/>
    <n v="0.2"/>
    <n v="18.11760000000001"/>
  </r>
  <r>
    <n v="3131"/>
    <x v="1551"/>
    <x v="757"/>
    <d v="2014-12-17T00:00:00"/>
    <s v="First Class"/>
    <s v="CC-12100"/>
    <s v="Chad Cunningham"/>
    <x v="2"/>
    <s v="United States"/>
    <s v="Los Angeles"/>
    <x v="1"/>
    <n v="90049"/>
    <s v="West"/>
    <s v="TEC-AC-10001142"/>
    <x v="2"/>
    <s v="Accessories"/>
    <s v="First Data FD10 PIN Pad"/>
    <n v="395"/>
    <n v="5"/>
    <n v="0"/>
    <n v="39.499999999999957"/>
  </r>
  <r>
    <n v="3132"/>
    <x v="1551"/>
    <x v="757"/>
    <d v="2014-12-17T00:00:00"/>
    <s v="First Class"/>
    <s v="CC-12100"/>
    <s v="Chad Cunningham"/>
    <x v="2"/>
    <s v="United States"/>
    <s v="Los Angeles"/>
    <x v="1"/>
    <n v="90049"/>
    <s v="West"/>
    <s v="TEC-PH-10004977"/>
    <x v="2"/>
    <s v="Phones"/>
    <s v="GE 30524EE4"/>
    <n v="627.16800000000012"/>
    <n v="4"/>
    <n v="0.2"/>
    <n v="70.55639999999994"/>
  </r>
  <r>
    <n v="3133"/>
    <x v="1552"/>
    <x v="829"/>
    <d v="2014-08-26T00:00:00"/>
    <s v="First Class"/>
    <s v="JP-15460"/>
    <s v="Jennifer Patt"/>
    <x v="1"/>
    <s v="United States"/>
    <s v="Oceanside"/>
    <x v="15"/>
    <n v="11572"/>
    <s v="East"/>
    <s v="FUR-FU-10004586"/>
    <x v="0"/>
    <s v="Furnishings"/>
    <s v="G.E. Longer-Life Indoor Recessed Floodlight Bulbs"/>
    <n v="13.28"/>
    <n v="2"/>
    <n v="0"/>
    <n v="6.3743999999999996"/>
  </r>
  <r>
    <n v="3134"/>
    <x v="1552"/>
    <x v="829"/>
    <d v="2014-08-26T00:00:00"/>
    <s v="First Class"/>
    <s v="JP-15460"/>
    <s v="Jennifer Patt"/>
    <x v="1"/>
    <s v="United States"/>
    <s v="Oceanside"/>
    <x v="15"/>
    <n v="11572"/>
    <s v="East"/>
    <s v="OFF-BI-10001116"/>
    <x v="1"/>
    <s v="Binders"/>
    <s v="Wilson Jones 1&quot; Hanging DublLock Ring Binders"/>
    <n v="12.672000000000001"/>
    <n v="3"/>
    <n v="0.2"/>
    <n v="4.4352000000000009"/>
  </r>
  <r>
    <n v="3135"/>
    <x v="1553"/>
    <x v="105"/>
    <d v="2017-11-18T00:00:00"/>
    <s v="Standard Class"/>
    <s v="LS-16975"/>
    <s v="Lindsay Shagiari"/>
    <x v="2"/>
    <s v="United States"/>
    <s v="Dallas"/>
    <x v="5"/>
    <n v="75081"/>
    <s v="Central"/>
    <s v="OFF-BI-10000666"/>
    <x v="1"/>
    <s v="Binders"/>
    <s v="Surelock Post Binders"/>
    <n v="30.559999999999992"/>
    <n v="5"/>
    <n v="0.8"/>
    <n v="-45.840000000000018"/>
  </r>
  <r>
    <n v="3136"/>
    <x v="1553"/>
    <x v="105"/>
    <d v="2017-11-18T00:00:00"/>
    <s v="Standard Class"/>
    <s v="LS-16975"/>
    <s v="Lindsay Shagiari"/>
    <x v="2"/>
    <s v="United States"/>
    <s v="Dallas"/>
    <x v="5"/>
    <n v="75081"/>
    <s v="Central"/>
    <s v="OFF-ST-10002583"/>
    <x v="1"/>
    <s v="Storage"/>
    <s v="Fellowes Neat Ideas Storage Cubes"/>
    <n v="77.951999999999998"/>
    <n v="3"/>
    <n v="0.2"/>
    <n v="-15.590400000000002"/>
  </r>
  <r>
    <n v="3137"/>
    <x v="1553"/>
    <x v="105"/>
    <d v="2017-11-18T00:00:00"/>
    <s v="Standard Class"/>
    <s v="LS-16975"/>
    <s v="Lindsay Shagiari"/>
    <x v="2"/>
    <s v="United States"/>
    <s v="Dallas"/>
    <x v="5"/>
    <n v="75081"/>
    <s v="Central"/>
    <s v="TEC-PH-10004908"/>
    <x v="2"/>
    <s v="Phones"/>
    <s v="Panasonic KX TS3282W Corded phone"/>
    <n v="67.992000000000004"/>
    <n v="1"/>
    <n v="0.2"/>
    <n v="8.4989999999999917"/>
  </r>
  <r>
    <n v="3138"/>
    <x v="1553"/>
    <x v="105"/>
    <d v="2017-11-18T00:00:00"/>
    <s v="Standard Class"/>
    <s v="LS-16975"/>
    <s v="Lindsay Shagiari"/>
    <x v="2"/>
    <s v="United States"/>
    <s v="Dallas"/>
    <x v="5"/>
    <n v="75081"/>
    <s v="Central"/>
    <s v="OFF-EN-10001219"/>
    <x v="1"/>
    <s v="Envelopes"/>
    <s v="#10- 4 1/8&quot; x 9 1/2&quot; Security-Tint Envelopes"/>
    <n v="12.224"/>
    <n v="2"/>
    <n v="0.2"/>
    <n v="4.4311999999999996"/>
  </r>
  <r>
    <n v="3139"/>
    <x v="1553"/>
    <x v="105"/>
    <d v="2017-11-18T00:00:00"/>
    <s v="Standard Class"/>
    <s v="LS-16975"/>
    <s v="Lindsay Shagiari"/>
    <x v="2"/>
    <s v="United States"/>
    <s v="Dallas"/>
    <x v="5"/>
    <n v="75081"/>
    <s v="Central"/>
    <s v="TEC-AC-10004568"/>
    <x v="2"/>
    <s v="Accessories"/>
    <s v="Maxell LTO Ultrium - 800 GB"/>
    <n v="44.783999999999999"/>
    <n v="2"/>
    <n v="0.2"/>
    <n v="-0.55980000000000452"/>
  </r>
  <r>
    <n v="3140"/>
    <x v="1553"/>
    <x v="105"/>
    <d v="2017-11-18T00:00:00"/>
    <s v="Standard Class"/>
    <s v="LS-16975"/>
    <s v="Lindsay Shagiari"/>
    <x v="2"/>
    <s v="United States"/>
    <s v="Dallas"/>
    <x v="5"/>
    <n v="75081"/>
    <s v="Central"/>
    <s v="FUR-FU-10001756"/>
    <x v="0"/>
    <s v="Furnishings"/>
    <s v="Eldon Expressions Desk Accessory, Wood Photo Frame, Mahogany"/>
    <n v="22.847999999999999"/>
    <n v="3"/>
    <n v="0.6"/>
    <n v="-17.707200000000007"/>
  </r>
  <r>
    <n v="3141"/>
    <x v="1554"/>
    <x v="334"/>
    <d v="2015-04-28T00:00:00"/>
    <s v="First Class"/>
    <s v="JL-15850"/>
    <s v="John Lucas"/>
    <x v="0"/>
    <s v="United States"/>
    <s v="New York City"/>
    <x v="15"/>
    <n v="10035"/>
    <s v="East"/>
    <s v="OFF-AP-10002311"/>
    <x v="1"/>
    <s v="Appliances"/>
    <s v="Holmes Replacement Filter for HEPA Air Cleaner, Very Large Room, HEPA Filter"/>
    <n v="206.43"/>
    <n v="3"/>
    <n v="0"/>
    <n v="90.829200000000014"/>
  </r>
  <r>
    <n v="3142"/>
    <x v="1555"/>
    <x v="432"/>
    <d v="2014-12-12T00:00:00"/>
    <s v="Same Day"/>
    <s v="CY-12745"/>
    <s v="Craig Yedwab"/>
    <x v="1"/>
    <s v="United States"/>
    <s v="San Antonio"/>
    <x v="5"/>
    <n v="78207"/>
    <s v="Central"/>
    <s v="OFF-BI-10003650"/>
    <x v="1"/>
    <s v="Binders"/>
    <s v="GBC DocuBind 300 Electric Binding Machine"/>
    <n v="210.39199999999997"/>
    <n v="2"/>
    <n v="0.8"/>
    <n v="-336.62720000000013"/>
  </r>
  <r>
    <n v="3143"/>
    <x v="1556"/>
    <x v="145"/>
    <d v="2017-09-27T00:00:00"/>
    <s v="Second Class"/>
    <s v="RB-19360"/>
    <s v="Raymond Buch"/>
    <x v="0"/>
    <s v="United States"/>
    <s v="Cincinnati"/>
    <x v="24"/>
    <n v="45231"/>
    <s v="East"/>
    <s v="TEC-AC-10003628"/>
    <x v="2"/>
    <s v="Accessories"/>
    <s v="Logitech 910-002974 M325 Wireless Mouse for Web Scrolling"/>
    <n v="119.96000000000001"/>
    <n v="5"/>
    <n v="0.2"/>
    <n v="35.988000000000007"/>
  </r>
  <r>
    <n v="3144"/>
    <x v="1556"/>
    <x v="145"/>
    <d v="2017-09-27T00:00:00"/>
    <s v="Second Class"/>
    <s v="RB-19360"/>
    <s v="Raymond Buch"/>
    <x v="0"/>
    <s v="United States"/>
    <s v="Cincinnati"/>
    <x v="24"/>
    <n v="45231"/>
    <s v="East"/>
    <s v="OFF-AR-10001547"/>
    <x v="1"/>
    <s v="Art"/>
    <s v="Newell 311"/>
    <n v="10.608000000000001"/>
    <n v="6"/>
    <n v="0.2"/>
    <n v="0.92819999999999991"/>
  </r>
  <r>
    <n v="3145"/>
    <x v="1557"/>
    <x v="64"/>
    <d v="2016-09-11T00:00:00"/>
    <s v="Standard Class"/>
    <s v="AR-10825"/>
    <s v="Anthony Rawles"/>
    <x v="1"/>
    <s v="United States"/>
    <s v="Austin"/>
    <x v="5"/>
    <n v="78745"/>
    <s v="Central"/>
    <s v="FUR-CH-10002647"/>
    <x v="0"/>
    <s v="Chairs"/>
    <s v="Situations Contoured Folding Chairs, 4/Set"/>
    <n v="347.80200000000002"/>
    <n v="7"/>
    <n v="0.3"/>
    <n v="-24.842999999999961"/>
  </r>
  <r>
    <n v="3146"/>
    <x v="1558"/>
    <x v="512"/>
    <d v="2017-02-13T00:00:00"/>
    <s v="Second Class"/>
    <s v="CS-11845"/>
    <s v="Cari Sayre"/>
    <x v="1"/>
    <s v="United States"/>
    <s v="Seattle"/>
    <x v="4"/>
    <n v="98105"/>
    <s v="West"/>
    <s v="FUR-CH-10004495"/>
    <x v="0"/>
    <s v="Chairs"/>
    <s v="Global Leather and Oak Executive Chair, Black"/>
    <n v="963.13600000000008"/>
    <n v="4"/>
    <n v="0.2"/>
    <n v="108.35279999999986"/>
  </r>
  <r>
    <n v="3147"/>
    <x v="1558"/>
    <x v="512"/>
    <d v="2017-02-13T00:00:00"/>
    <s v="Second Class"/>
    <s v="CS-11845"/>
    <s v="Cari Sayre"/>
    <x v="1"/>
    <s v="United States"/>
    <s v="Seattle"/>
    <x v="4"/>
    <n v="98105"/>
    <s v="West"/>
    <s v="TEC-PH-10002923"/>
    <x v="2"/>
    <s v="Phones"/>
    <s v="Logitech B530 USB Headset - headset - Full size, Binaural"/>
    <n v="88.77600000000001"/>
    <n v="3"/>
    <n v="0.2"/>
    <n v="7.7679000000000009"/>
  </r>
  <r>
    <n v="3148"/>
    <x v="1559"/>
    <x v="479"/>
    <d v="2014-07-03T00:00:00"/>
    <s v="Second Class"/>
    <s v="AR-10825"/>
    <s v="Anthony Rawles"/>
    <x v="1"/>
    <s v="United States"/>
    <s v="Los Angeles"/>
    <x v="1"/>
    <n v="90004"/>
    <s v="West"/>
    <s v="OFF-AR-10001374"/>
    <x v="1"/>
    <s v="Art"/>
    <s v="BIC Brite Liner Highlighters, Chisel Tip"/>
    <n v="32.400000000000006"/>
    <n v="5"/>
    <n v="0"/>
    <n v="10.367999999999999"/>
  </r>
  <r>
    <n v="3149"/>
    <x v="1560"/>
    <x v="843"/>
    <d v="2016-06-10T00:00:00"/>
    <s v="First Class"/>
    <s v="RD-19810"/>
    <s v="Ross DeVincentis"/>
    <x v="2"/>
    <s v="United States"/>
    <s v="New York City"/>
    <x v="15"/>
    <n v="10035"/>
    <s v="East"/>
    <s v="OFF-PA-10003441"/>
    <x v="1"/>
    <s v="Paper"/>
    <s v="Xerox 226"/>
    <n v="32.400000000000006"/>
    <n v="5"/>
    <n v="0"/>
    <n v="15.552000000000001"/>
  </r>
  <r>
    <n v="3150"/>
    <x v="1561"/>
    <x v="414"/>
    <d v="2014-12-25T00:00:00"/>
    <s v="Standard Class"/>
    <s v="KH-16510"/>
    <s v="Keith Herrera"/>
    <x v="0"/>
    <s v="United States"/>
    <s v="Seattle"/>
    <x v="4"/>
    <n v="98103"/>
    <s v="West"/>
    <s v="OFF-LA-10002043"/>
    <x v="1"/>
    <s v="Labels"/>
    <s v="Avery 489"/>
    <n v="31.049999999999997"/>
    <n v="3"/>
    <n v="0"/>
    <n v="14.904"/>
  </r>
  <r>
    <n v="3151"/>
    <x v="1562"/>
    <x v="83"/>
    <d v="2015-12-18T00:00:00"/>
    <s v="First Class"/>
    <s v="NF-18385"/>
    <s v="Natalie Fritzler"/>
    <x v="0"/>
    <s v="United States"/>
    <s v="Newark"/>
    <x v="24"/>
    <n v="43055"/>
    <s v="East"/>
    <s v="TEC-AC-10002049"/>
    <x v="2"/>
    <s v="Accessories"/>
    <s v="Plantronics Savi W720 Multi-Device Wireless Headset System"/>
    <n v="2025.3600000000001"/>
    <n v="6"/>
    <n v="0.2"/>
    <n v="607.60800000000006"/>
  </r>
  <r>
    <n v="3152"/>
    <x v="1562"/>
    <x v="83"/>
    <d v="2015-12-18T00:00:00"/>
    <s v="First Class"/>
    <s v="NF-18385"/>
    <s v="Natalie Fritzler"/>
    <x v="0"/>
    <s v="United States"/>
    <s v="Newark"/>
    <x v="24"/>
    <n v="43055"/>
    <s v="East"/>
    <s v="TEC-MA-10000418"/>
    <x v="2"/>
    <s v="Machines"/>
    <s v="Cubify CubeX 3D Printer Double Head Print"/>
    <n v="1799.9940000000001"/>
    <n v="2"/>
    <n v="0.7"/>
    <n v="-2639.9912000000004"/>
  </r>
  <r>
    <n v="3153"/>
    <x v="1562"/>
    <x v="83"/>
    <d v="2015-12-18T00:00:00"/>
    <s v="First Class"/>
    <s v="NF-18385"/>
    <s v="Natalie Fritzler"/>
    <x v="0"/>
    <s v="United States"/>
    <s v="Newark"/>
    <x v="24"/>
    <n v="43055"/>
    <s v="East"/>
    <s v="TEC-PH-10004908"/>
    <x v="2"/>
    <s v="Phones"/>
    <s v="Panasonic KX TS3282W Corded phone"/>
    <n v="101.98799999999999"/>
    <n v="2"/>
    <n v="0.4"/>
    <n v="-16.998000000000019"/>
  </r>
  <r>
    <n v="3154"/>
    <x v="1562"/>
    <x v="83"/>
    <d v="2015-12-18T00:00:00"/>
    <s v="First Class"/>
    <s v="NF-18385"/>
    <s v="Natalie Fritzler"/>
    <x v="0"/>
    <s v="United States"/>
    <s v="Newark"/>
    <x v="24"/>
    <n v="43055"/>
    <s v="East"/>
    <s v="FUR-FU-10004091"/>
    <x v="0"/>
    <s v="Furnishings"/>
    <s v="Howard Miller 13&quot; Diameter Goldtone Round Wall Clock"/>
    <n v="262.86399999999998"/>
    <n v="7"/>
    <n v="0.2"/>
    <n v="69.001800000000017"/>
  </r>
  <r>
    <n v="3155"/>
    <x v="1563"/>
    <x v="228"/>
    <d v="2017-07-24T00:00:00"/>
    <s v="Standard Class"/>
    <s v="SM-20950"/>
    <s v="Suzanne McNair"/>
    <x v="1"/>
    <s v="United States"/>
    <s v="Maple Grove"/>
    <x v="11"/>
    <n v="55369"/>
    <s v="Central"/>
    <s v="OFF-BI-10004600"/>
    <x v="1"/>
    <s v="Binders"/>
    <s v="Ibico Ibimaster 300 Manual Binding System"/>
    <n v="735.98"/>
    <n v="2"/>
    <n v="0"/>
    <n v="331.19099999999997"/>
  </r>
  <r>
    <n v="3156"/>
    <x v="1564"/>
    <x v="93"/>
    <d v="2014-08-05T00:00:00"/>
    <s v="Second Class"/>
    <s v="GH-14410"/>
    <s v="Gary Hansen"/>
    <x v="2"/>
    <s v="United States"/>
    <s v="Glendale"/>
    <x v="16"/>
    <n v="85301"/>
    <s v="West"/>
    <s v="OFF-PA-10001289"/>
    <x v="1"/>
    <s v="Paper"/>
    <s v="White Computer Printout Paper by Universal"/>
    <n v="93.024000000000001"/>
    <n v="3"/>
    <n v="0.2"/>
    <n v="33.721199999999996"/>
  </r>
  <r>
    <n v="3157"/>
    <x v="1565"/>
    <x v="252"/>
    <d v="2015-08-28T00:00:00"/>
    <s v="Standard Class"/>
    <s v="EM-13810"/>
    <s v="Eleni McCrary"/>
    <x v="1"/>
    <s v="United States"/>
    <s v="New York City"/>
    <x v="15"/>
    <n v="10009"/>
    <s v="East"/>
    <s v="FUR-TA-10001539"/>
    <x v="0"/>
    <s v="Tables"/>
    <s v="Chromcraft Rectangular Conference Tables"/>
    <n v="284.36399999999998"/>
    <n v="2"/>
    <n v="0.4"/>
    <n v="-75.830400000000054"/>
  </r>
  <r>
    <n v="3158"/>
    <x v="1565"/>
    <x v="252"/>
    <d v="2015-08-28T00:00:00"/>
    <s v="Standard Class"/>
    <s v="EM-13810"/>
    <s v="Eleni McCrary"/>
    <x v="1"/>
    <s v="United States"/>
    <s v="New York City"/>
    <x v="15"/>
    <n v="10009"/>
    <s v="East"/>
    <s v="TEC-AC-10001266"/>
    <x v="2"/>
    <s v="Accessories"/>
    <s v="Memorex Micro Travel Drive 8 GB"/>
    <n v="26"/>
    <n v="2"/>
    <n v="0"/>
    <n v="11.7"/>
  </r>
  <r>
    <n v="3159"/>
    <x v="1566"/>
    <x v="253"/>
    <d v="2016-03-27T00:00:00"/>
    <s v="First Class"/>
    <s v="DB-13210"/>
    <s v="Dean Braden"/>
    <x v="0"/>
    <s v="United States"/>
    <s v="Jacksonville"/>
    <x v="3"/>
    <n v="28540"/>
    <s v="South"/>
    <s v="OFF-ST-10001291"/>
    <x v="1"/>
    <s v="Storage"/>
    <s v="Tenex Personal Self-Stacking Standard File Box, Black/Gray"/>
    <n v="67.64"/>
    <n v="5"/>
    <n v="0.2"/>
    <n v="5.9184999999999981"/>
  </r>
  <r>
    <n v="3160"/>
    <x v="1566"/>
    <x v="253"/>
    <d v="2016-03-27T00:00:00"/>
    <s v="First Class"/>
    <s v="DB-13210"/>
    <s v="Dean Braden"/>
    <x v="0"/>
    <s v="United States"/>
    <s v="Jacksonville"/>
    <x v="3"/>
    <n v="28540"/>
    <s v="South"/>
    <s v="TEC-AC-10001314"/>
    <x v="2"/>
    <s v="Accessories"/>
    <s v="Case Logic 2.4GHz Wireless Keyboard"/>
    <n v="119.97600000000001"/>
    <n v="3"/>
    <n v="0.2"/>
    <n v="-17.996400000000019"/>
  </r>
  <r>
    <n v="3161"/>
    <x v="1567"/>
    <x v="171"/>
    <d v="2014-09-16T00:00:00"/>
    <s v="Second Class"/>
    <s v="PT-19090"/>
    <s v="Pete Takahito"/>
    <x v="0"/>
    <s v="United States"/>
    <s v="Houston"/>
    <x v="5"/>
    <n v="77070"/>
    <s v="Central"/>
    <s v="OFF-BI-10004040"/>
    <x v="1"/>
    <s v="Binders"/>
    <s v="Wilson Jones Impact Binders"/>
    <n v="5.1799999999999988"/>
    <n v="5"/>
    <n v="0.8"/>
    <n v="-8.0289999999999999"/>
  </r>
  <r>
    <n v="3162"/>
    <x v="1568"/>
    <x v="158"/>
    <d v="2014-09-25T00:00:00"/>
    <s v="Standard Class"/>
    <s v="HF-14995"/>
    <s v="Herbert Flentye"/>
    <x v="0"/>
    <s v="United States"/>
    <s v="San Francisco"/>
    <x v="1"/>
    <n v="94109"/>
    <s v="West"/>
    <s v="OFF-EN-10001539"/>
    <x v="1"/>
    <s v="Envelopes"/>
    <s v="Staple envelope"/>
    <n v="15.56"/>
    <n v="2"/>
    <n v="0"/>
    <n v="7.3132000000000001"/>
  </r>
  <r>
    <n v="3163"/>
    <x v="1568"/>
    <x v="158"/>
    <d v="2014-09-25T00:00:00"/>
    <s v="Standard Class"/>
    <s v="HF-14995"/>
    <s v="Herbert Flentye"/>
    <x v="0"/>
    <s v="United States"/>
    <s v="San Francisco"/>
    <x v="1"/>
    <n v="94109"/>
    <s v="West"/>
    <s v="OFF-EN-10004483"/>
    <x v="1"/>
    <s v="Envelopes"/>
    <s v="#10 White Business Envelopes,4 1/8 x 9 1/2"/>
    <n v="78.349999999999994"/>
    <n v="5"/>
    <n v="0"/>
    <n v="36.824499999999993"/>
  </r>
  <r>
    <n v="3164"/>
    <x v="1568"/>
    <x v="158"/>
    <d v="2014-09-25T00:00:00"/>
    <s v="Standard Class"/>
    <s v="HF-14995"/>
    <s v="Herbert Flentye"/>
    <x v="0"/>
    <s v="United States"/>
    <s v="San Francisco"/>
    <x v="1"/>
    <n v="94109"/>
    <s v="West"/>
    <s v="OFF-AR-10001615"/>
    <x v="1"/>
    <s v="Art"/>
    <s v="Newell 34"/>
    <n v="59.519999999999996"/>
    <n v="3"/>
    <n v="0"/>
    <n v="15.475200000000001"/>
  </r>
  <r>
    <n v="3165"/>
    <x v="1568"/>
    <x v="158"/>
    <d v="2014-09-25T00:00:00"/>
    <s v="Standard Class"/>
    <s v="HF-14995"/>
    <s v="Herbert Flentye"/>
    <x v="0"/>
    <s v="United States"/>
    <s v="San Francisco"/>
    <x v="1"/>
    <n v="94109"/>
    <s v="West"/>
    <s v="OFF-PA-10000327"/>
    <x v="1"/>
    <s v="Paper"/>
    <s v="Xerox 1971"/>
    <n v="38.520000000000003"/>
    <n v="9"/>
    <n v="0"/>
    <n v="17.333999999999996"/>
  </r>
  <r>
    <n v="3166"/>
    <x v="1568"/>
    <x v="158"/>
    <d v="2014-09-25T00:00:00"/>
    <s v="Standard Class"/>
    <s v="HF-14995"/>
    <s v="Herbert Flentye"/>
    <x v="0"/>
    <s v="United States"/>
    <s v="San Francisco"/>
    <x v="1"/>
    <n v="94109"/>
    <s v="West"/>
    <s v="TEC-PH-10001299"/>
    <x v="2"/>
    <s v="Phones"/>
    <s v="Polycom CX300 Desktop Phone USB VoIP phone"/>
    <n v="239.98400000000004"/>
    <n v="2"/>
    <n v="0.2"/>
    <n v="23.998400000000004"/>
  </r>
  <r>
    <n v="3167"/>
    <x v="1568"/>
    <x v="158"/>
    <d v="2014-09-25T00:00:00"/>
    <s v="Standard Class"/>
    <s v="HF-14995"/>
    <s v="Herbert Flentye"/>
    <x v="0"/>
    <s v="United States"/>
    <s v="San Francisco"/>
    <x v="1"/>
    <n v="94109"/>
    <s v="West"/>
    <s v="OFF-PA-10002246"/>
    <x v="1"/>
    <s v="Paper"/>
    <s v="Wirebound Four 2-3/4 x 5 Forms per Page, 400 Sets per Book"/>
    <n v="19.350000000000001"/>
    <n v="3"/>
    <n v="0"/>
    <n v="9.4815000000000005"/>
  </r>
  <r>
    <n v="3168"/>
    <x v="1569"/>
    <x v="517"/>
    <d v="2016-10-31T00:00:00"/>
    <s v="First Class"/>
    <s v="KW-16435"/>
    <s v="Katrina Willman"/>
    <x v="0"/>
    <s v="United States"/>
    <s v="Lansing"/>
    <x v="12"/>
    <n v="48911"/>
    <s v="Central"/>
    <s v="FUR-FU-10002671"/>
    <x v="0"/>
    <s v="Furnishings"/>
    <s v="Electrix 20W Halogen Replacement Bulb for Zoom-In Desk Lamp"/>
    <n v="67"/>
    <n v="5"/>
    <n v="0"/>
    <n v="32.159999999999997"/>
  </r>
  <r>
    <n v="3169"/>
    <x v="1570"/>
    <x v="316"/>
    <d v="2016-06-03T00:00:00"/>
    <s v="Standard Class"/>
    <s v="KC-16675"/>
    <s v="Kimberly Carter"/>
    <x v="1"/>
    <s v="United States"/>
    <s v="Tallahassee"/>
    <x v="2"/>
    <n v="32303"/>
    <s v="South"/>
    <s v="FUR-CH-10003833"/>
    <x v="0"/>
    <s v="Chairs"/>
    <s v="Novimex Fabric Task Chair"/>
    <n v="390.27199999999999"/>
    <n v="8"/>
    <n v="0.2"/>
    <n v="-24.39200000000001"/>
  </r>
  <r>
    <n v="3170"/>
    <x v="1570"/>
    <x v="316"/>
    <d v="2016-06-03T00:00:00"/>
    <s v="Standard Class"/>
    <s v="KC-16675"/>
    <s v="Kimberly Carter"/>
    <x v="1"/>
    <s v="United States"/>
    <s v="Tallahassee"/>
    <x v="2"/>
    <n v="32303"/>
    <s v="South"/>
    <s v="OFF-PA-10001667"/>
    <x v="1"/>
    <s v="Paper"/>
    <s v="Great White Multi-Use Recycled Paper (20Lb. and 84 Bright)"/>
    <n v="62.192000000000007"/>
    <n v="13"/>
    <n v="0.2"/>
    <n v="19.434999999999995"/>
  </r>
  <r>
    <n v="3171"/>
    <x v="1571"/>
    <x v="202"/>
    <d v="2017-12-26T00:00:00"/>
    <s v="Second Class"/>
    <s v="PK-19075"/>
    <s v="Pete Kriz"/>
    <x v="0"/>
    <s v="United States"/>
    <s v="Columbia"/>
    <x v="20"/>
    <n v="29203"/>
    <s v="South"/>
    <s v="OFF-BI-10002003"/>
    <x v="1"/>
    <s v="Binders"/>
    <s v="Ibico Presentation Index for Binding Systems"/>
    <n v="23.88"/>
    <n v="6"/>
    <n v="0"/>
    <n v="11.223600000000001"/>
  </r>
  <r>
    <n v="3172"/>
    <x v="1572"/>
    <x v="844"/>
    <d v="2016-03-28T00:00:00"/>
    <s v="Standard Class"/>
    <s v="KT-16465"/>
    <s v="Kean Takahito"/>
    <x v="0"/>
    <s v="United States"/>
    <s v="Chicago"/>
    <x v="10"/>
    <n v="60623"/>
    <s v="Central"/>
    <s v="OFF-BI-10004465"/>
    <x v="1"/>
    <s v="Binders"/>
    <s v="Avery Durable Slant Ring Binders"/>
    <n v="3.1679999999999993"/>
    <n v="2"/>
    <n v="0.8"/>
    <n v="-4.7520000000000007"/>
  </r>
  <r>
    <n v="3173"/>
    <x v="1572"/>
    <x v="844"/>
    <d v="2016-03-28T00:00:00"/>
    <s v="Standard Class"/>
    <s v="KT-16465"/>
    <s v="Kean Takahito"/>
    <x v="0"/>
    <s v="United States"/>
    <s v="Chicago"/>
    <x v="10"/>
    <n v="60623"/>
    <s v="Central"/>
    <s v="FUR-CH-10000665"/>
    <x v="0"/>
    <s v="Chairs"/>
    <s v="Global Airflow Leather Mesh Back Chair, Black"/>
    <n v="528.42999999999995"/>
    <n v="5"/>
    <n v="0.3"/>
    <n v="0"/>
  </r>
  <r>
    <n v="3174"/>
    <x v="1572"/>
    <x v="844"/>
    <d v="2016-03-28T00:00:00"/>
    <s v="Standard Class"/>
    <s v="KT-16465"/>
    <s v="Kean Takahito"/>
    <x v="0"/>
    <s v="United States"/>
    <s v="Chicago"/>
    <x v="10"/>
    <n v="60623"/>
    <s v="Central"/>
    <s v="OFF-AR-10004956"/>
    <x v="1"/>
    <s v="Art"/>
    <s v="Newell 33"/>
    <n v="13.392000000000001"/>
    <n v="3"/>
    <n v="0.2"/>
    <n v="1.5065999999999975"/>
  </r>
  <r>
    <n v="3175"/>
    <x v="1573"/>
    <x v="343"/>
    <d v="2017-11-18T00:00:00"/>
    <s v="Standard Class"/>
    <s v="EP-13915"/>
    <s v="Emily Phan"/>
    <x v="0"/>
    <s v="United States"/>
    <s v="Detroit"/>
    <x v="12"/>
    <n v="48227"/>
    <s v="Central"/>
    <s v="OFF-AR-10004260"/>
    <x v="1"/>
    <s v="Art"/>
    <s v="Boston 1799 Powerhouse Electric Pencil Sharpener"/>
    <n v="181.86"/>
    <n v="7"/>
    <n v="0"/>
    <n v="50.9208"/>
  </r>
  <r>
    <n v="3176"/>
    <x v="1574"/>
    <x v="397"/>
    <d v="2017-09-29T00:00:00"/>
    <s v="Standard Class"/>
    <s v="AP-10915"/>
    <s v="Arthur Prichep"/>
    <x v="0"/>
    <s v="United States"/>
    <s v="Fort Collins"/>
    <x v="22"/>
    <n v="80525"/>
    <s v="West"/>
    <s v="FUR-BO-10001811"/>
    <x v="0"/>
    <s v="Bookcases"/>
    <s v="Atlantic Metals Mobile 5-Shelf Bookcases, Custom Colors"/>
    <n v="180.58800000000005"/>
    <n v="2"/>
    <n v="0.7"/>
    <n v="-240.78400000000005"/>
  </r>
  <r>
    <n v="3177"/>
    <x v="1574"/>
    <x v="397"/>
    <d v="2017-09-29T00:00:00"/>
    <s v="Standard Class"/>
    <s v="AP-10915"/>
    <s v="Arthur Prichep"/>
    <x v="0"/>
    <s v="United States"/>
    <s v="Fort Collins"/>
    <x v="22"/>
    <n v="80525"/>
    <s v="West"/>
    <s v="TEC-AC-10003280"/>
    <x v="2"/>
    <s v="Accessories"/>
    <s v="Belkin F8E887 USB Wired Ergonomic Keyboard"/>
    <n v="47.984000000000002"/>
    <n v="2"/>
    <n v="0.2"/>
    <n v="0.59979999999999656"/>
  </r>
  <r>
    <n v="3178"/>
    <x v="1575"/>
    <x v="18"/>
    <d v="2017-09-10T00:00:00"/>
    <s v="Same Day"/>
    <s v="SH-20395"/>
    <s v="Shahid Hopkins"/>
    <x v="0"/>
    <s v="United States"/>
    <s v="New York City"/>
    <x v="15"/>
    <n v="10024"/>
    <s v="East"/>
    <s v="OFF-PA-10004911"/>
    <x v="1"/>
    <s v="Paper"/>
    <s v="Rediform S.O.S. 1-Up Phone Message Bk, 4-1/4x3-1/16 Bk, 1 Form/Pg, 40 Messages/Bk, 3/Pk"/>
    <n v="18.760000000000002"/>
    <n v="2"/>
    <n v="0"/>
    <n v="9.0048000000000012"/>
  </r>
  <r>
    <n v="3179"/>
    <x v="1576"/>
    <x v="256"/>
    <d v="2017-12-11T00:00:00"/>
    <s v="Standard Class"/>
    <s v="SM-20950"/>
    <s v="Suzanne McNair"/>
    <x v="1"/>
    <s v="United States"/>
    <s v="New York City"/>
    <x v="15"/>
    <n v="10011"/>
    <s v="East"/>
    <s v="FUR-FU-10001487"/>
    <x v="0"/>
    <s v="Furnishings"/>
    <s v="Eldon Expressions Wood and Plastic Desk Accessories, Cherry Wood"/>
    <n v="20.94"/>
    <n v="3"/>
    <n v="0"/>
    <n v="6.0725999999999987"/>
  </r>
  <r>
    <n v="3180"/>
    <x v="1576"/>
    <x v="256"/>
    <d v="2017-12-11T00:00:00"/>
    <s v="Standard Class"/>
    <s v="SM-20950"/>
    <s v="Suzanne McNair"/>
    <x v="1"/>
    <s v="United States"/>
    <s v="New York City"/>
    <x v="15"/>
    <n v="10011"/>
    <s v="East"/>
    <s v="FUR-FU-10000521"/>
    <x v="0"/>
    <s v="Furnishings"/>
    <s v="Seth Thomas 14&quot; Putty-Colored Wall Clock"/>
    <n v="58.68"/>
    <n v="2"/>
    <n v="0"/>
    <n v="18.190799999999996"/>
  </r>
  <r>
    <n v="3181"/>
    <x v="1576"/>
    <x v="256"/>
    <d v="2017-12-11T00:00:00"/>
    <s v="Standard Class"/>
    <s v="SM-20950"/>
    <s v="Suzanne McNair"/>
    <x v="1"/>
    <s v="United States"/>
    <s v="New York City"/>
    <x v="15"/>
    <n v="10011"/>
    <s v="East"/>
    <s v="OFF-AP-10001271"/>
    <x v="1"/>
    <s v="Appliances"/>
    <s v="Eureka The Boss Cordless Rechargeable Stick Vac"/>
    <n v="254.89999999999998"/>
    <n v="5"/>
    <n v="0"/>
    <n v="68.823000000000008"/>
  </r>
  <r>
    <n v="3182"/>
    <x v="1577"/>
    <x v="45"/>
    <d v="2017-11-12T00:00:00"/>
    <s v="Second Class"/>
    <s v="BM-11650"/>
    <s v="Brian Moss"/>
    <x v="1"/>
    <s v="United States"/>
    <s v="Columbia"/>
    <x v="39"/>
    <n v="21044"/>
    <s v="East"/>
    <s v="OFF-BI-10004728"/>
    <x v="1"/>
    <s v="Binders"/>
    <s v="Wilson Jones Turn Tabs Binder Tool for Ring Binders"/>
    <n v="9.64"/>
    <n v="2"/>
    <n v="0"/>
    <n v="4.4344000000000001"/>
  </r>
  <r>
    <n v="3183"/>
    <x v="1577"/>
    <x v="45"/>
    <d v="2017-11-12T00:00:00"/>
    <s v="Second Class"/>
    <s v="BM-11650"/>
    <s v="Brian Moss"/>
    <x v="1"/>
    <s v="United States"/>
    <s v="Columbia"/>
    <x v="39"/>
    <n v="21044"/>
    <s v="East"/>
    <s v="TEC-AC-10004666"/>
    <x v="2"/>
    <s v="Accessories"/>
    <s v="Maxell iVDR EX 500GB Cartridge"/>
    <n v="826.62000000000012"/>
    <n v="3"/>
    <n v="0"/>
    <n v="355.4466000000001"/>
  </r>
  <r>
    <n v="3184"/>
    <x v="1577"/>
    <x v="45"/>
    <d v="2017-11-12T00:00:00"/>
    <s v="Second Class"/>
    <s v="BM-11650"/>
    <s v="Brian Moss"/>
    <x v="1"/>
    <s v="United States"/>
    <s v="Columbia"/>
    <x v="39"/>
    <n v="21044"/>
    <s v="East"/>
    <s v="OFF-ST-10003208"/>
    <x v="1"/>
    <s v="Storage"/>
    <s v="Adjustable Depth Letter/Legal Cart"/>
    <n v="1633.14"/>
    <n v="9"/>
    <n v="0"/>
    <n v="473.61059999999975"/>
  </r>
  <r>
    <n v="3185"/>
    <x v="1577"/>
    <x v="45"/>
    <d v="2017-11-12T00:00:00"/>
    <s v="Second Class"/>
    <s v="BM-11650"/>
    <s v="Brian Moss"/>
    <x v="1"/>
    <s v="United States"/>
    <s v="Columbia"/>
    <x v="39"/>
    <n v="21044"/>
    <s v="East"/>
    <s v="OFF-ST-10003208"/>
    <x v="1"/>
    <s v="Storage"/>
    <s v="Adjustable Depth Letter/Legal Cart"/>
    <n v="544.38"/>
    <n v="3"/>
    <n v="0"/>
    <n v="157.87019999999993"/>
  </r>
  <r>
    <n v="3186"/>
    <x v="1578"/>
    <x v="845"/>
    <d v="2014-11-09T00:00:00"/>
    <s v="First Class"/>
    <s v="TC-20980"/>
    <s v="Tamara Chand"/>
    <x v="1"/>
    <s v="United States"/>
    <s v="Houston"/>
    <x v="5"/>
    <n v="77041"/>
    <s v="Central"/>
    <s v="OFF-BI-10000632"/>
    <x v="1"/>
    <s v="Binders"/>
    <s v="Satellite Sectional Post Binders"/>
    <n v="26.045999999999992"/>
    <n v="3"/>
    <n v="0.8"/>
    <n v="-44.278199999999998"/>
  </r>
  <r>
    <n v="3187"/>
    <x v="1578"/>
    <x v="845"/>
    <d v="2014-11-09T00:00:00"/>
    <s v="First Class"/>
    <s v="TC-20980"/>
    <s v="Tamara Chand"/>
    <x v="1"/>
    <s v="United States"/>
    <s v="Houston"/>
    <x v="5"/>
    <n v="77041"/>
    <s v="Central"/>
    <s v="OFF-EN-10004773"/>
    <x v="1"/>
    <s v="Envelopes"/>
    <s v="Staple envelope"/>
    <n v="74.352000000000004"/>
    <n v="3"/>
    <n v="0.2"/>
    <n v="26.952599999999997"/>
  </r>
  <r>
    <n v="3188"/>
    <x v="1579"/>
    <x v="846"/>
    <d v="2017-03-17T00:00:00"/>
    <s v="Standard Class"/>
    <s v="KB-16585"/>
    <s v="Ken Black"/>
    <x v="1"/>
    <s v="United States"/>
    <s v="Lowell"/>
    <x v="31"/>
    <n v="1852"/>
    <s v="East"/>
    <s v="TEC-PH-10004700"/>
    <x v="2"/>
    <s v="Phones"/>
    <s v="PowerGen Dual USB Car Charger"/>
    <n v="69.930000000000007"/>
    <n v="7"/>
    <n v="0"/>
    <n v="32.1678"/>
  </r>
  <r>
    <n v="3189"/>
    <x v="1580"/>
    <x v="179"/>
    <d v="2017-10-22T00:00:00"/>
    <s v="Second Class"/>
    <s v="JE-16165"/>
    <s v="Justin Ellison"/>
    <x v="1"/>
    <s v="United States"/>
    <s v="Woodland"/>
    <x v="1"/>
    <n v="95695"/>
    <s v="West"/>
    <s v="OFF-LA-10003714"/>
    <x v="1"/>
    <s v="Labels"/>
    <s v="Avery 510"/>
    <n v="3.75"/>
    <n v="1"/>
    <n v="0"/>
    <n v="1.7999999999999998"/>
  </r>
  <r>
    <n v="3190"/>
    <x v="1580"/>
    <x v="179"/>
    <d v="2017-10-22T00:00:00"/>
    <s v="Second Class"/>
    <s v="JE-16165"/>
    <s v="Justin Ellison"/>
    <x v="1"/>
    <s v="United States"/>
    <s v="Woodland"/>
    <x v="1"/>
    <n v="95695"/>
    <s v="West"/>
    <s v="OFF-BI-10001787"/>
    <x v="1"/>
    <s v="Binders"/>
    <s v="Wilson Jones Four-Pocket Poly Binders"/>
    <n v="20.928000000000001"/>
    <n v="4"/>
    <n v="0.2"/>
    <n v="7.5864000000000003"/>
  </r>
  <r>
    <n v="3191"/>
    <x v="1581"/>
    <x v="17"/>
    <d v="2016-01-01T00:00:00"/>
    <s v="Standard Class"/>
    <s v="DR-12940"/>
    <s v="Daniel Raglin"/>
    <x v="2"/>
    <s v="United States"/>
    <s v="Chicago"/>
    <x v="10"/>
    <n v="60610"/>
    <s v="Central"/>
    <s v="OFF-ST-10002957"/>
    <x v="1"/>
    <s v="Storage"/>
    <s v="Sterilite Show Offs Storage Containers"/>
    <n v="12.672000000000001"/>
    <n v="3"/>
    <n v="0.2"/>
    <n v="-3.1680000000000001"/>
  </r>
  <r>
    <n v="3192"/>
    <x v="1582"/>
    <x v="280"/>
    <d v="2017-10-08T00:00:00"/>
    <s v="Standard Class"/>
    <s v="RW-19630"/>
    <s v="Rob Williams"/>
    <x v="1"/>
    <s v="United States"/>
    <s v="New York City"/>
    <x v="15"/>
    <n v="10035"/>
    <s v="East"/>
    <s v="TEC-PH-10002115"/>
    <x v="2"/>
    <s v="Phones"/>
    <s v="Plantronics 81402"/>
    <n v="65.989999999999995"/>
    <n v="1"/>
    <n v="0"/>
    <n v="17.157400000000003"/>
  </r>
  <r>
    <n v="3193"/>
    <x v="1583"/>
    <x v="400"/>
    <d v="2017-06-08T00:00:00"/>
    <s v="Standard Class"/>
    <s v="ML-18040"/>
    <s v="Michelle Lonsdale"/>
    <x v="1"/>
    <s v="United States"/>
    <s v="Missouri City"/>
    <x v="5"/>
    <n v="77489"/>
    <s v="Central"/>
    <s v="OFF-BI-10002557"/>
    <x v="1"/>
    <s v="Binders"/>
    <s v="Presstex Flexible Ring Binders"/>
    <n v="6.3699999999999983"/>
    <n v="7"/>
    <n v="0.8"/>
    <n v="-9.5550000000000015"/>
  </r>
  <r>
    <n v="3194"/>
    <x v="1584"/>
    <x v="416"/>
    <d v="2014-09-04T00:00:00"/>
    <s v="First Class"/>
    <s v="JL-15130"/>
    <s v="Jack Lebron"/>
    <x v="0"/>
    <s v="United States"/>
    <s v="Houston"/>
    <x v="5"/>
    <n v="77036"/>
    <s v="Central"/>
    <s v="OFF-BI-10002949"/>
    <x v="1"/>
    <s v="Binders"/>
    <s v="Prestige Round Ring Binders"/>
    <n v="3.6479999999999992"/>
    <n v="3"/>
    <n v="0.8"/>
    <n v="-6.0192000000000032"/>
  </r>
  <r>
    <n v="3195"/>
    <x v="1584"/>
    <x v="416"/>
    <d v="2014-09-04T00:00:00"/>
    <s v="First Class"/>
    <s v="JL-15130"/>
    <s v="Jack Lebron"/>
    <x v="0"/>
    <s v="United States"/>
    <s v="Houston"/>
    <x v="5"/>
    <n v="77036"/>
    <s v="Central"/>
    <s v="OFF-PA-10004100"/>
    <x v="1"/>
    <s v="Paper"/>
    <s v="Xerox 216"/>
    <n v="31.104000000000006"/>
    <n v="6"/>
    <n v="0.2"/>
    <n v="10.8864"/>
  </r>
  <r>
    <n v="3196"/>
    <x v="1585"/>
    <x v="590"/>
    <d v="2016-08-13T00:00:00"/>
    <s v="Standard Class"/>
    <s v="CM-12655"/>
    <s v="Corinna Mitchell"/>
    <x v="2"/>
    <s v="United States"/>
    <s v="Jackson"/>
    <x v="35"/>
    <n v="39212"/>
    <s v="South"/>
    <s v="OFF-FA-10001883"/>
    <x v="1"/>
    <s v="Fasteners"/>
    <s v="Alliance Super-Size Bands, Assorted Sizes"/>
    <n v="23.34"/>
    <n v="3"/>
    <n v="0"/>
    <n v="0.23339999999999961"/>
  </r>
  <r>
    <n v="3197"/>
    <x v="1586"/>
    <x v="847"/>
    <d v="2017-07-28T00:00:00"/>
    <s v="Standard Class"/>
    <s v="FH-14365"/>
    <s v="Fred Hopkins"/>
    <x v="1"/>
    <s v="United States"/>
    <s v="New York City"/>
    <x v="15"/>
    <n v="10009"/>
    <s v="East"/>
    <s v="TEC-PH-10000702"/>
    <x v="2"/>
    <s v="Phones"/>
    <s v="Square Credit Card Reader, 4 1/2&quot; x 4 1/2&quot; x 1&quot;, White"/>
    <n v="29.97"/>
    <n v="3"/>
    <n v="0"/>
    <n v="14.085899999999999"/>
  </r>
  <r>
    <n v="3198"/>
    <x v="1587"/>
    <x v="848"/>
    <d v="2015-07-10T00:00:00"/>
    <s v="Same Day"/>
    <s v="EH-13945"/>
    <s v="Eric Hoffmann"/>
    <x v="0"/>
    <s v="United States"/>
    <s v="Tempe"/>
    <x v="16"/>
    <n v="85281"/>
    <s v="West"/>
    <s v="OFF-BI-10003196"/>
    <x v="1"/>
    <s v="Binders"/>
    <s v="Accohide Poly Flexible Ring Binders"/>
    <n v="3.366000000000001"/>
    <n v="3"/>
    <n v="0.7"/>
    <n v="-2.2439999999999989"/>
  </r>
  <r>
    <n v="3199"/>
    <x v="1588"/>
    <x v="588"/>
    <d v="2014-12-07T00:00:00"/>
    <s v="Standard Class"/>
    <s v="TB-21280"/>
    <s v="Toby Braunhardt"/>
    <x v="0"/>
    <s v="United States"/>
    <s v="Jacksonville"/>
    <x v="3"/>
    <n v="28540"/>
    <s v="South"/>
    <s v="TEC-PH-10001644"/>
    <x v="2"/>
    <s v="Phones"/>
    <s v="BlueLounge Milo Smartphone Stand, White/Metallic"/>
    <n v="95.968000000000004"/>
    <n v="4"/>
    <n v="0.2"/>
    <n v="9.5968000000000053"/>
  </r>
  <r>
    <n v="3200"/>
    <x v="1589"/>
    <x v="404"/>
    <d v="2017-12-22T00:00:00"/>
    <s v="Standard Class"/>
    <s v="AH-10030"/>
    <s v="Aaron Hawkins"/>
    <x v="1"/>
    <s v="United States"/>
    <s v="Philadelphia"/>
    <x v="9"/>
    <n v="19134"/>
    <s v="East"/>
    <s v="OFF-AR-10003183"/>
    <x v="1"/>
    <s v="Art"/>
    <s v="Avery Fluorescent Highlighter Four-Color Set"/>
    <n v="18.704000000000001"/>
    <n v="7"/>
    <n v="0.2"/>
    <n v="2.3379999999999983"/>
  </r>
  <r>
    <n v="3201"/>
    <x v="1590"/>
    <x v="598"/>
    <d v="2014-05-20T00:00:00"/>
    <s v="Second Class"/>
    <s v="TT-21070"/>
    <s v="Ted Trevino"/>
    <x v="0"/>
    <s v="United States"/>
    <s v="Akron"/>
    <x v="24"/>
    <n v="44312"/>
    <s v="East"/>
    <s v="FUR-FU-10000308"/>
    <x v="0"/>
    <s v="Furnishings"/>
    <s v="Deflect-o Glass Clear Studded Chair Mats"/>
    <n v="149.232"/>
    <n v="3"/>
    <n v="0.2"/>
    <n v="3.7308000000000021"/>
  </r>
  <r>
    <n v="3202"/>
    <x v="1590"/>
    <x v="598"/>
    <d v="2014-05-20T00:00:00"/>
    <s v="Second Class"/>
    <s v="TT-21070"/>
    <s v="Ted Trevino"/>
    <x v="0"/>
    <s v="United States"/>
    <s v="Akron"/>
    <x v="24"/>
    <n v="44312"/>
    <s v="East"/>
    <s v="OFF-PA-10001526"/>
    <x v="1"/>
    <s v="Paper"/>
    <s v="Xerox 1949"/>
    <n v="15.936000000000002"/>
    <n v="4"/>
    <n v="0.2"/>
    <n v="5.7768000000000015"/>
  </r>
  <r>
    <n v="3203"/>
    <x v="1591"/>
    <x v="849"/>
    <d v="2014-11-16T00:00:00"/>
    <s v="Standard Class"/>
    <s v="RD-19900"/>
    <s v="Ruben Dartt"/>
    <x v="0"/>
    <s v="United States"/>
    <s v="San Diego"/>
    <x v="1"/>
    <n v="92037"/>
    <s v="West"/>
    <s v="TEC-PH-10002103"/>
    <x v="2"/>
    <s v="Phones"/>
    <s v="Jabra SPEAK 410"/>
    <n v="601.53599999999994"/>
    <n v="8"/>
    <n v="0.2"/>
    <n v="60.153600000000012"/>
  </r>
  <r>
    <n v="3204"/>
    <x v="1591"/>
    <x v="849"/>
    <d v="2014-11-16T00:00:00"/>
    <s v="Standard Class"/>
    <s v="RD-19900"/>
    <s v="Ruben Dartt"/>
    <x v="0"/>
    <s v="United States"/>
    <s v="San Diego"/>
    <x v="1"/>
    <n v="92037"/>
    <s v="West"/>
    <s v="TEC-AC-10004209"/>
    <x v="2"/>
    <s v="Accessories"/>
    <s v="Memorex Froggy Flash Drive 4 GB"/>
    <n v="10.99"/>
    <n v="1"/>
    <n v="0"/>
    <n v="4.2861000000000002"/>
  </r>
  <r>
    <n v="3205"/>
    <x v="1591"/>
    <x v="849"/>
    <d v="2014-11-16T00:00:00"/>
    <s v="Standard Class"/>
    <s v="RD-19900"/>
    <s v="Ruben Dartt"/>
    <x v="0"/>
    <s v="United States"/>
    <s v="San Diego"/>
    <x v="1"/>
    <n v="92037"/>
    <s v="West"/>
    <s v="FUR-FU-10000397"/>
    <x v="0"/>
    <s v="Furnishings"/>
    <s v="Luxo Economy Swing Arm Lamp"/>
    <n v="39.880000000000003"/>
    <n v="2"/>
    <n v="0"/>
    <n v="11.166400000000003"/>
  </r>
  <r>
    <n v="3206"/>
    <x v="1591"/>
    <x v="849"/>
    <d v="2014-11-16T00:00:00"/>
    <s v="Standard Class"/>
    <s v="RD-19900"/>
    <s v="Ruben Dartt"/>
    <x v="0"/>
    <s v="United States"/>
    <s v="San Diego"/>
    <x v="1"/>
    <n v="92037"/>
    <s v="West"/>
    <s v="OFF-PA-10002137"/>
    <x v="1"/>
    <s v="Paper"/>
    <s v="Southworth 100% Résumé Paper, 24lb."/>
    <n v="62.24"/>
    <n v="8"/>
    <n v="0"/>
    <n v="28.007999999999996"/>
  </r>
  <r>
    <n v="3207"/>
    <x v="1591"/>
    <x v="849"/>
    <d v="2014-11-16T00:00:00"/>
    <s v="Standard Class"/>
    <s v="RD-19900"/>
    <s v="Ruben Dartt"/>
    <x v="0"/>
    <s v="United States"/>
    <s v="San Diego"/>
    <x v="1"/>
    <n v="92037"/>
    <s v="West"/>
    <s v="FUR-FU-10001867"/>
    <x v="0"/>
    <s v="Furnishings"/>
    <s v="Eldon Expressions Punched Metal &amp; Wood Desk Accessories, Pewter &amp; Cherry"/>
    <n v="53.2"/>
    <n v="5"/>
    <n v="0"/>
    <n v="14.896000000000003"/>
  </r>
  <r>
    <n v="3208"/>
    <x v="1591"/>
    <x v="849"/>
    <d v="2014-11-16T00:00:00"/>
    <s v="Standard Class"/>
    <s v="RD-19900"/>
    <s v="Ruben Dartt"/>
    <x v="0"/>
    <s v="United States"/>
    <s v="San Diego"/>
    <x v="1"/>
    <n v="92037"/>
    <s v="West"/>
    <s v="OFF-LA-10000407"/>
    <x v="1"/>
    <s v="Labels"/>
    <s v="Avery White Multi-Purpose Labels"/>
    <n v="39.840000000000003"/>
    <n v="8"/>
    <n v="0"/>
    <n v="18.3264"/>
  </r>
  <r>
    <n v="3209"/>
    <x v="1592"/>
    <x v="850"/>
    <d v="2016-01-15T00:00:00"/>
    <s v="Standard Class"/>
    <s v="LA-16780"/>
    <s v="Laura Armstrong"/>
    <x v="1"/>
    <s v="United States"/>
    <s v="Fresno"/>
    <x v="1"/>
    <n v="93727"/>
    <s v="West"/>
    <s v="TEC-AC-10000420"/>
    <x v="2"/>
    <s v="Accessories"/>
    <s v="Logitech G500s Laser Gaming Mouse with Adjustable Weight Tuning"/>
    <n v="349.95"/>
    <n v="5"/>
    <n v="0"/>
    <n v="118.98299999999999"/>
  </r>
  <r>
    <n v="3210"/>
    <x v="1592"/>
    <x v="850"/>
    <d v="2016-01-15T00:00:00"/>
    <s v="Standard Class"/>
    <s v="LA-16780"/>
    <s v="Laura Armstrong"/>
    <x v="1"/>
    <s v="United States"/>
    <s v="Fresno"/>
    <x v="1"/>
    <n v="93727"/>
    <s v="West"/>
    <s v="TEC-PH-10002726"/>
    <x v="2"/>
    <s v="Phones"/>
    <s v="netTALK DUO VoIP Telephone Service"/>
    <n v="377.92800000000005"/>
    <n v="9"/>
    <n v="0.2"/>
    <n v="141.72300000000001"/>
  </r>
  <r>
    <n v="3211"/>
    <x v="1593"/>
    <x v="585"/>
    <d v="2017-09-27T00:00:00"/>
    <s v="Standard Class"/>
    <s v="SH-19975"/>
    <s v="Sally Hughsby"/>
    <x v="1"/>
    <s v="United States"/>
    <s v="Pearland"/>
    <x v="5"/>
    <n v="77581"/>
    <s v="Central"/>
    <s v="OFF-EN-10001415"/>
    <x v="1"/>
    <s v="Envelopes"/>
    <s v="Staple envelope"/>
    <n v="13.392000000000001"/>
    <n v="3"/>
    <n v="0.2"/>
    <n v="5.0220000000000002"/>
  </r>
  <r>
    <n v="3212"/>
    <x v="1593"/>
    <x v="585"/>
    <d v="2017-09-27T00:00:00"/>
    <s v="Standard Class"/>
    <s v="SH-19975"/>
    <s v="Sally Hughsby"/>
    <x v="1"/>
    <s v="United States"/>
    <s v="Pearland"/>
    <x v="5"/>
    <n v="77581"/>
    <s v="Central"/>
    <s v="OFF-BI-10000773"/>
    <x v="1"/>
    <s v="Binders"/>
    <s v="Insertable Tab Post Binder Dividers"/>
    <n v="11.227999999999998"/>
    <n v="7"/>
    <n v="0.8"/>
    <n v="-18.52620000000001"/>
  </r>
  <r>
    <n v="3213"/>
    <x v="1594"/>
    <x v="851"/>
    <d v="2014-12-28T00:00:00"/>
    <s v="Standard Class"/>
    <s v="SF-20200"/>
    <s v="Sarah Foster"/>
    <x v="0"/>
    <s v="United States"/>
    <s v="Richmond"/>
    <x v="14"/>
    <n v="47374"/>
    <s v="Central"/>
    <s v="OFF-AP-10002350"/>
    <x v="1"/>
    <s v="Appliances"/>
    <s v="Belkin F9H710-06 7 Outlet SurgeMaster Surge Protector"/>
    <n v="207.24"/>
    <n v="11"/>
    <n v="0"/>
    <n v="58.027200000000001"/>
  </r>
  <r>
    <n v="3214"/>
    <x v="1595"/>
    <x v="439"/>
    <d v="2016-06-01T00:00:00"/>
    <s v="Standard Class"/>
    <s v="TH-21235"/>
    <s v="Tiffany House"/>
    <x v="1"/>
    <s v="United States"/>
    <s v="Philadelphia"/>
    <x v="9"/>
    <n v="19134"/>
    <s v="East"/>
    <s v="OFF-AR-10001919"/>
    <x v="1"/>
    <s v="Art"/>
    <s v="OIC #2 Pencils, Medium Soft"/>
    <n v="1.504"/>
    <n v="1"/>
    <n v="0.2"/>
    <n v="0.16919999999999991"/>
  </r>
  <r>
    <n v="3215"/>
    <x v="1595"/>
    <x v="439"/>
    <d v="2016-06-01T00:00:00"/>
    <s v="Standard Class"/>
    <s v="TH-21235"/>
    <s v="Tiffany House"/>
    <x v="1"/>
    <s v="United States"/>
    <s v="Philadelphia"/>
    <x v="9"/>
    <n v="19134"/>
    <s v="East"/>
    <s v="OFF-AP-10002082"/>
    <x v="1"/>
    <s v="Appliances"/>
    <s v="Holmes HEPA Air Purifier"/>
    <n v="34.848000000000006"/>
    <n v="2"/>
    <n v="0.2"/>
    <n v="6.5339999999999971"/>
  </r>
  <r>
    <n v="3216"/>
    <x v="1596"/>
    <x v="141"/>
    <d v="2017-07-10T00:00:00"/>
    <s v="First Class"/>
    <s v="VG-21790"/>
    <s v="Vivek Gonzalez"/>
    <x v="0"/>
    <s v="United States"/>
    <s v="San Mateo"/>
    <x v="1"/>
    <n v="94403"/>
    <s v="West"/>
    <s v="OFF-LA-10002762"/>
    <x v="1"/>
    <s v="Labels"/>
    <s v="Avery 485"/>
    <n v="75.179999999999993"/>
    <n v="6"/>
    <n v="0"/>
    <n v="35.334599999999995"/>
  </r>
  <r>
    <n v="3217"/>
    <x v="1597"/>
    <x v="8"/>
    <d v="2014-05-17T00:00:00"/>
    <s v="Standard Class"/>
    <s v="NP-18325"/>
    <s v="Naresj Patel"/>
    <x v="0"/>
    <s v="United States"/>
    <s v="Oakland"/>
    <x v="1"/>
    <n v="94601"/>
    <s v="West"/>
    <s v="TEC-AC-10002800"/>
    <x v="2"/>
    <s v="Accessories"/>
    <s v="Plantronics Audio 478 Stereo USB Headset"/>
    <n v="149.97"/>
    <n v="3"/>
    <n v="0"/>
    <n v="52.489499999999992"/>
  </r>
  <r>
    <n v="3218"/>
    <x v="1598"/>
    <x v="468"/>
    <d v="2017-11-16T00:00:00"/>
    <s v="Standard Class"/>
    <s v="FH-14275"/>
    <s v="Frank Hawley"/>
    <x v="1"/>
    <s v="United States"/>
    <s v="New York City"/>
    <x v="15"/>
    <n v="10024"/>
    <s v="East"/>
    <s v="OFF-BI-10003925"/>
    <x v="1"/>
    <s v="Binders"/>
    <s v="Fellowes PB300 Plastic Comb Binding Machine"/>
    <n v="931.17600000000016"/>
    <n v="3"/>
    <n v="0.2"/>
    <n v="314.27190000000002"/>
  </r>
  <r>
    <n v="3219"/>
    <x v="1598"/>
    <x v="468"/>
    <d v="2017-11-16T00:00:00"/>
    <s v="Standard Class"/>
    <s v="FH-14275"/>
    <s v="Frank Hawley"/>
    <x v="1"/>
    <s v="United States"/>
    <s v="New York City"/>
    <x v="15"/>
    <n v="10024"/>
    <s v="East"/>
    <s v="TEC-PH-10002200"/>
    <x v="2"/>
    <s v="Phones"/>
    <s v="Aastra 6757i CT Wireless VoIP phone"/>
    <n v="430.88"/>
    <n v="2"/>
    <n v="0"/>
    <n v="124.95519999999999"/>
  </r>
  <r>
    <n v="3220"/>
    <x v="1599"/>
    <x v="653"/>
    <d v="2015-10-08T00:00:00"/>
    <s v="Standard Class"/>
    <s v="JP-15460"/>
    <s v="Jennifer Patt"/>
    <x v="1"/>
    <s v="United States"/>
    <s v="Lakewood"/>
    <x v="30"/>
    <n v="8701"/>
    <s v="East"/>
    <s v="OFF-PA-10001295"/>
    <x v="1"/>
    <s v="Paper"/>
    <s v="Computer Printout Paper with Letter-Trim Perforations"/>
    <n v="94.85"/>
    <n v="5"/>
    <n v="0"/>
    <n v="45.527999999999992"/>
  </r>
  <r>
    <n v="3221"/>
    <x v="1599"/>
    <x v="653"/>
    <d v="2015-10-08T00:00:00"/>
    <s v="Standard Class"/>
    <s v="JP-15460"/>
    <s v="Jennifer Patt"/>
    <x v="1"/>
    <s v="United States"/>
    <s v="Lakewood"/>
    <x v="30"/>
    <n v="8701"/>
    <s v="East"/>
    <s v="OFF-EN-10002500"/>
    <x v="1"/>
    <s v="Envelopes"/>
    <s v="Globe Weis Peel &amp; Seel First Class Envelopes"/>
    <n v="51.12"/>
    <n v="4"/>
    <n v="0"/>
    <n v="23.003999999999998"/>
  </r>
  <r>
    <n v="3222"/>
    <x v="1599"/>
    <x v="653"/>
    <d v="2015-10-08T00:00:00"/>
    <s v="Standard Class"/>
    <s v="JP-15460"/>
    <s v="Jennifer Patt"/>
    <x v="1"/>
    <s v="United States"/>
    <s v="Lakewood"/>
    <x v="30"/>
    <n v="8701"/>
    <s v="East"/>
    <s v="TEC-AC-10000892"/>
    <x v="2"/>
    <s v="Accessories"/>
    <s v="NETGEAR N750 Dual Band Wi-Fi Gigabit Router"/>
    <n v="90"/>
    <n v="1"/>
    <n v="0"/>
    <n v="32.4"/>
  </r>
  <r>
    <n v="3223"/>
    <x v="1600"/>
    <x v="852"/>
    <d v="2014-10-05T00:00:00"/>
    <s v="First Class"/>
    <s v="ES-14080"/>
    <s v="Erin Smith"/>
    <x v="1"/>
    <s v="United States"/>
    <s v="Tempe"/>
    <x v="16"/>
    <n v="85281"/>
    <s v="West"/>
    <s v="OFF-PA-10001838"/>
    <x v="1"/>
    <s v="Paper"/>
    <s v="Adams Telephone Message Book W/Dividers/Space For Phone Numbers, 5 1/4&quot;X8 1/2&quot;, 300/Messages"/>
    <n v="9.4079999999999995"/>
    <n v="2"/>
    <n v="0.2"/>
    <n v="3.4103999999999997"/>
  </r>
  <r>
    <n v="3224"/>
    <x v="1600"/>
    <x v="852"/>
    <d v="2014-10-05T00:00:00"/>
    <s v="First Class"/>
    <s v="ES-14080"/>
    <s v="Erin Smith"/>
    <x v="1"/>
    <s v="United States"/>
    <s v="Tempe"/>
    <x v="16"/>
    <n v="85281"/>
    <s v="West"/>
    <s v="OFF-FA-10000735"/>
    <x v="1"/>
    <s v="Fasteners"/>
    <s v="Staples"/>
    <n v="4.6719999999999997"/>
    <n v="2"/>
    <n v="0.2"/>
    <n v="1.4599999999999997"/>
  </r>
  <r>
    <n v="3225"/>
    <x v="1600"/>
    <x v="852"/>
    <d v="2014-10-05T00:00:00"/>
    <s v="First Class"/>
    <s v="ES-14080"/>
    <s v="Erin Smith"/>
    <x v="1"/>
    <s v="United States"/>
    <s v="Tempe"/>
    <x v="16"/>
    <n v="85281"/>
    <s v="West"/>
    <s v="TEC-PH-10001760"/>
    <x v="2"/>
    <s v="Phones"/>
    <s v="Bose SoundLink Bluetooth Speaker"/>
    <n v="318.40000000000003"/>
    <n v="2"/>
    <n v="0.2"/>
    <n v="107.46"/>
  </r>
  <r>
    <n v="3226"/>
    <x v="1600"/>
    <x v="852"/>
    <d v="2014-10-05T00:00:00"/>
    <s v="First Class"/>
    <s v="ES-14080"/>
    <s v="Erin Smith"/>
    <x v="1"/>
    <s v="United States"/>
    <s v="Tempe"/>
    <x v="16"/>
    <n v="85281"/>
    <s v="West"/>
    <s v="OFF-EN-10004846"/>
    <x v="1"/>
    <s v="Envelopes"/>
    <s v="Letter or Legal Size Expandable Poly String Tie Envelopes"/>
    <n v="12.768000000000001"/>
    <n v="6"/>
    <n v="0.2"/>
    <n v="4.628400000000001"/>
  </r>
  <r>
    <n v="3227"/>
    <x v="1600"/>
    <x v="852"/>
    <d v="2014-10-05T00:00:00"/>
    <s v="First Class"/>
    <s v="ES-14080"/>
    <s v="Erin Smith"/>
    <x v="1"/>
    <s v="United States"/>
    <s v="Tempe"/>
    <x v="16"/>
    <n v="85281"/>
    <s v="West"/>
    <s v="OFF-SU-10003567"/>
    <x v="1"/>
    <s v="Supplies"/>
    <s v="Stiletto Hand Letter Openers"/>
    <n v="15.36"/>
    <n v="2"/>
    <n v="0.2"/>
    <n v="-3.2639999999999993"/>
  </r>
  <r>
    <n v="3228"/>
    <x v="1600"/>
    <x v="852"/>
    <d v="2014-10-05T00:00:00"/>
    <s v="First Class"/>
    <s v="ES-14080"/>
    <s v="Erin Smith"/>
    <x v="1"/>
    <s v="United States"/>
    <s v="Tempe"/>
    <x v="16"/>
    <n v="85281"/>
    <s v="West"/>
    <s v="TEC-PH-10001557"/>
    <x v="2"/>
    <s v="Phones"/>
    <s v="Pyle PMP37LED"/>
    <n v="230.376"/>
    <n v="3"/>
    <n v="0.2"/>
    <n v="20.157899999999991"/>
  </r>
  <r>
    <n v="3229"/>
    <x v="1600"/>
    <x v="852"/>
    <d v="2014-10-05T00:00:00"/>
    <s v="First Class"/>
    <s v="ES-14080"/>
    <s v="Erin Smith"/>
    <x v="1"/>
    <s v="United States"/>
    <s v="Tempe"/>
    <x v="16"/>
    <n v="85281"/>
    <s v="West"/>
    <s v="TEC-AC-10003038"/>
    <x v="2"/>
    <s v="Accessories"/>
    <s v="Kingston Digital DataTraveler 16GB USB 2.0"/>
    <n v="7.16"/>
    <n v="1"/>
    <n v="0.2"/>
    <n v="-8.9500000000001023E-2"/>
  </r>
  <r>
    <n v="3230"/>
    <x v="1601"/>
    <x v="430"/>
    <d v="2014-08-16T00:00:00"/>
    <s v="Standard Class"/>
    <s v="KL-16645"/>
    <s v="Ken Lonsdale"/>
    <x v="0"/>
    <s v="United States"/>
    <s v="New York City"/>
    <x v="15"/>
    <n v="10035"/>
    <s v="East"/>
    <s v="OFF-ST-10004459"/>
    <x v="1"/>
    <s v="Storage"/>
    <s v="Tennsco Single-Tier Lockers"/>
    <n v="375.34"/>
    <n v="1"/>
    <n v="0"/>
    <n v="18.766999999999996"/>
  </r>
  <r>
    <n v="3231"/>
    <x v="1602"/>
    <x v="853"/>
    <d v="2017-09-05T00:00:00"/>
    <s v="Second Class"/>
    <s v="BN-11515"/>
    <s v="Bradley Nguyen"/>
    <x v="0"/>
    <s v="United States"/>
    <s v="New York City"/>
    <x v="15"/>
    <n v="10009"/>
    <s v="East"/>
    <s v="FUR-FU-10004960"/>
    <x v="0"/>
    <s v="Furnishings"/>
    <s v="Seth Thomas 12&quot; Clock w/ Goldtone Case"/>
    <n v="114.9"/>
    <n v="5"/>
    <n v="0"/>
    <n v="39.066000000000003"/>
  </r>
  <r>
    <n v="3232"/>
    <x v="1603"/>
    <x v="513"/>
    <d v="2017-04-22T00:00:00"/>
    <s v="Standard Class"/>
    <s v="ND-18370"/>
    <s v="Natalie DeCherney"/>
    <x v="0"/>
    <s v="United States"/>
    <s v="Houston"/>
    <x v="5"/>
    <n v="77095"/>
    <s v="Central"/>
    <s v="OFF-BI-10000632"/>
    <x v="1"/>
    <s v="Binders"/>
    <s v="Satellite Sectional Post Binders"/>
    <n v="26.045999999999992"/>
    <n v="3"/>
    <n v="0.8"/>
    <n v="-44.278199999999998"/>
  </r>
  <r>
    <n v="3233"/>
    <x v="1603"/>
    <x v="513"/>
    <d v="2017-04-22T00:00:00"/>
    <s v="Standard Class"/>
    <s v="ND-18370"/>
    <s v="Natalie DeCherney"/>
    <x v="0"/>
    <s v="United States"/>
    <s v="Houston"/>
    <x v="5"/>
    <n v="77095"/>
    <s v="Central"/>
    <s v="OFF-BI-10001107"/>
    <x v="1"/>
    <s v="Binders"/>
    <s v="GBC White Gloss Covers, Plain Front"/>
    <n v="2.8959999999999995"/>
    <n v="1"/>
    <n v="0.8"/>
    <n v="-4.7784000000000013"/>
  </r>
  <r>
    <n v="3234"/>
    <x v="1603"/>
    <x v="513"/>
    <d v="2017-04-22T00:00:00"/>
    <s v="Standard Class"/>
    <s v="ND-18370"/>
    <s v="Natalie DeCherney"/>
    <x v="0"/>
    <s v="United States"/>
    <s v="Houston"/>
    <x v="5"/>
    <n v="77095"/>
    <s v="Central"/>
    <s v="OFF-ST-10002301"/>
    <x v="1"/>
    <s v="Storage"/>
    <s v="Tennsco Commercial Shelving"/>
    <n v="32.544000000000004"/>
    <n v="2"/>
    <n v="0.2"/>
    <n v="-7.7292000000000041"/>
  </r>
  <r>
    <n v="3235"/>
    <x v="1604"/>
    <x v="423"/>
    <d v="2016-04-27T00:00:00"/>
    <s v="First Class"/>
    <s v="JL-15130"/>
    <s v="Jack Lebron"/>
    <x v="0"/>
    <s v="United States"/>
    <s v="Riverside"/>
    <x v="1"/>
    <n v="92503"/>
    <s v="West"/>
    <s v="OFF-BI-10003355"/>
    <x v="1"/>
    <s v="Binders"/>
    <s v="Cardinal Holdit Business Card Pockets"/>
    <n v="3.9840000000000004"/>
    <n v="1"/>
    <n v="0.2"/>
    <n v="1.3944000000000001"/>
  </r>
  <r>
    <n v="3236"/>
    <x v="1605"/>
    <x v="804"/>
    <d v="2016-01-15T00:00:00"/>
    <s v="Same Day"/>
    <s v="RC-19825"/>
    <s v="Roy Collins"/>
    <x v="0"/>
    <s v="United States"/>
    <s v="Fairfield"/>
    <x v="29"/>
    <n v="6824"/>
    <s v="East"/>
    <s v="FUR-TA-10002903"/>
    <x v="0"/>
    <s v="Tables"/>
    <s v="Bevis Round Bullnose 29&quot; High Table Top"/>
    <n v="181.79699999999997"/>
    <n v="1"/>
    <n v="0.3"/>
    <n v="-15.582599999999999"/>
  </r>
  <r>
    <n v="3237"/>
    <x v="1606"/>
    <x v="440"/>
    <d v="2016-05-02T00:00:00"/>
    <s v="Same Day"/>
    <s v="CC-12475"/>
    <s v="Cindy Chapman"/>
    <x v="0"/>
    <s v="United States"/>
    <s v="New York City"/>
    <x v="15"/>
    <n v="10024"/>
    <s v="East"/>
    <s v="OFF-ST-10001580"/>
    <x v="1"/>
    <s v="Storage"/>
    <s v="Super Decoflex Portable Personal File"/>
    <n v="44.94"/>
    <n v="3"/>
    <n v="0"/>
    <n v="12.5832"/>
  </r>
  <r>
    <n v="3238"/>
    <x v="1606"/>
    <x v="440"/>
    <d v="2016-05-02T00:00:00"/>
    <s v="Same Day"/>
    <s v="CC-12475"/>
    <s v="Cindy Chapman"/>
    <x v="0"/>
    <s v="United States"/>
    <s v="New York City"/>
    <x v="15"/>
    <n v="10024"/>
    <s v="East"/>
    <s v="OFF-BI-10000315"/>
    <x v="1"/>
    <s v="Binders"/>
    <s v="Poly Designer Cover &amp; Back"/>
    <n v="45.576000000000001"/>
    <n v="3"/>
    <n v="0.2"/>
    <n v="15.951599999999997"/>
  </r>
  <r>
    <n v="3239"/>
    <x v="1607"/>
    <x v="73"/>
    <d v="2016-11-27T00:00:00"/>
    <s v="Standard Class"/>
    <s v="DW-13195"/>
    <s v="David Wiener"/>
    <x v="1"/>
    <s v="United States"/>
    <s v="Houston"/>
    <x v="5"/>
    <n v="77095"/>
    <s v="Central"/>
    <s v="FUR-CH-10003774"/>
    <x v="0"/>
    <s v="Chairs"/>
    <s v="Global Wood Trimmed Manager's Task Chair, Khaki"/>
    <n v="318.43"/>
    <n v="5"/>
    <n v="0.3"/>
    <n v="-77.333000000000013"/>
  </r>
  <r>
    <n v="3240"/>
    <x v="1607"/>
    <x v="73"/>
    <d v="2016-11-27T00:00:00"/>
    <s v="Standard Class"/>
    <s v="DW-13195"/>
    <s v="David Wiener"/>
    <x v="1"/>
    <s v="United States"/>
    <s v="Houston"/>
    <x v="5"/>
    <n v="77095"/>
    <s v="Central"/>
    <s v="TEC-PH-10003095"/>
    <x v="2"/>
    <s v="Phones"/>
    <s v="Samsung HM1900 Bluetooth Headset"/>
    <n v="122.91999999999999"/>
    <n v="7"/>
    <n v="0.2"/>
    <n v="46.095000000000006"/>
  </r>
  <r>
    <n v="3241"/>
    <x v="1607"/>
    <x v="73"/>
    <d v="2016-11-27T00:00:00"/>
    <s v="Standard Class"/>
    <s v="DW-13195"/>
    <s v="David Wiener"/>
    <x v="1"/>
    <s v="United States"/>
    <s v="Houston"/>
    <x v="5"/>
    <n v="77095"/>
    <s v="Central"/>
    <s v="FUR-FU-10000023"/>
    <x v="0"/>
    <s v="Furnishings"/>
    <s v="Eldon Wave Desk Accessories"/>
    <n v="7.0679999999999996"/>
    <n v="3"/>
    <n v="0.6"/>
    <n v="-2.8271999999999995"/>
  </r>
  <r>
    <n v="3242"/>
    <x v="1608"/>
    <x v="854"/>
    <d v="2016-02-03T00:00:00"/>
    <s v="First Class"/>
    <s v="CK-12760"/>
    <s v="Cyma Kinney"/>
    <x v="1"/>
    <s v="United States"/>
    <s v="Arlington"/>
    <x v="17"/>
    <n v="22204"/>
    <s v="South"/>
    <s v="OFF-ST-10002214"/>
    <x v="1"/>
    <s v="Storage"/>
    <s v="X-Rack File for Hanging Folders"/>
    <n v="56.449999999999996"/>
    <n v="5"/>
    <n v="0"/>
    <n v="14.676999999999998"/>
  </r>
  <r>
    <n v="3243"/>
    <x v="1609"/>
    <x v="185"/>
    <d v="2017-04-05T00:00:00"/>
    <s v="Second Class"/>
    <s v="EG-13900"/>
    <s v="Emily Grady"/>
    <x v="0"/>
    <s v="United States"/>
    <s v="Chicago"/>
    <x v="10"/>
    <n v="60623"/>
    <s v="Central"/>
    <s v="OFF-BI-10002799"/>
    <x v="1"/>
    <s v="Binders"/>
    <s v="SlimView Poly Binder, 3/8&quot;"/>
    <n v="13.467999999999998"/>
    <n v="13"/>
    <n v="0.8"/>
    <n v="-22.895600000000005"/>
  </r>
  <r>
    <n v="3244"/>
    <x v="1610"/>
    <x v="96"/>
    <d v="2017-12-05T00:00:00"/>
    <s v="Standard Class"/>
    <s v="SJ-20215"/>
    <s v="Sarah Jordon"/>
    <x v="0"/>
    <s v="United States"/>
    <s v="Grand Prairie"/>
    <x v="5"/>
    <n v="75051"/>
    <s v="Central"/>
    <s v="TEC-PH-10004912"/>
    <x v="2"/>
    <s v="Phones"/>
    <s v="Cisco SPA112 2 Port Phone Adapter"/>
    <n v="219.80000000000004"/>
    <n v="5"/>
    <n v="0.2"/>
    <n v="24.727499999999971"/>
  </r>
  <r>
    <n v="3245"/>
    <x v="1610"/>
    <x v="96"/>
    <d v="2017-12-05T00:00:00"/>
    <s v="Standard Class"/>
    <s v="SJ-20215"/>
    <s v="Sarah Jordon"/>
    <x v="0"/>
    <s v="United States"/>
    <s v="Grand Prairie"/>
    <x v="5"/>
    <n v="75051"/>
    <s v="Central"/>
    <s v="FUR-CH-10002602"/>
    <x v="0"/>
    <s v="Chairs"/>
    <s v="DMI Arturo Collection Mission-style Design Wood Chair"/>
    <n v="317.05799999999999"/>
    <n v="3"/>
    <n v="0.3"/>
    <n v="-18.117599999999996"/>
  </r>
  <r>
    <n v="3246"/>
    <x v="1611"/>
    <x v="389"/>
    <d v="2017-12-12T00:00:00"/>
    <s v="Second Class"/>
    <s v="BP-11185"/>
    <s v="Ben Peterman"/>
    <x v="1"/>
    <s v="United States"/>
    <s v="Seattle"/>
    <x v="4"/>
    <n v="98103"/>
    <s v="West"/>
    <s v="TEC-AC-10004510"/>
    <x v="2"/>
    <s v="Accessories"/>
    <s v="Logitech Desktop MK120 Mouse and keyboard Combo"/>
    <n v="49.08"/>
    <n v="3"/>
    <n v="0"/>
    <n v="4.9079999999999977"/>
  </r>
  <r>
    <n v="3247"/>
    <x v="1611"/>
    <x v="389"/>
    <d v="2017-12-12T00:00:00"/>
    <s v="Second Class"/>
    <s v="BP-11185"/>
    <s v="Ben Peterman"/>
    <x v="1"/>
    <s v="United States"/>
    <s v="Seattle"/>
    <x v="4"/>
    <n v="98103"/>
    <s v="West"/>
    <s v="OFF-ST-10000060"/>
    <x v="1"/>
    <s v="Storage"/>
    <s v="Fellowes Bankers Box Staxonsteel Drawer File/Stacking System"/>
    <n v="324.90000000000003"/>
    <n v="5"/>
    <n v="0"/>
    <n v="38.988000000000014"/>
  </r>
  <r>
    <n v="3248"/>
    <x v="1611"/>
    <x v="389"/>
    <d v="2017-12-12T00:00:00"/>
    <s v="Second Class"/>
    <s v="BP-11185"/>
    <s v="Ben Peterman"/>
    <x v="1"/>
    <s v="United States"/>
    <s v="Seattle"/>
    <x v="4"/>
    <n v="98103"/>
    <s v="West"/>
    <s v="OFF-AR-10000799"/>
    <x v="1"/>
    <s v="Art"/>
    <s v="Col-Erase Pencils with Erasers"/>
    <n v="18.240000000000002"/>
    <n v="3"/>
    <n v="0"/>
    <n v="5.2895999999999983"/>
  </r>
  <r>
    <n v="3249"/>
    <x v="1612"/>
    <x v="42"/>
    <d v="2016-09-21T00:00:00"/>
    <s v="Standard Class"/>
    <s v="SJ-20125"/>
    <s v="Sanjit Jacobs"/>
    <x v="2"/>
    <s v="United States"/>
    <s v="Seattle"/>
    <x v="4"/>
    <n v="98103"/>
    <s v="West"/>
    <s v="FUR-CH-10004875"/>
    <x v="0"/>
    <s v="Chairs"/>
    <s v="Harbour Creations 67200 Series Stacking Chairs"/>
    <n v="113.88800000000002"/>
    <n v="2"/>
    <n v="0.2"/>
    <n v="9.9651999999999994"/>
  </r>
  <r>
    <n v="3250"/>
    <x v="1612"/>
    <x v="42"/>
    <d v="2016-09-21T00:00:00"/>
    <s v="Standard Class"/>
    <s v="SJ-20125"/>
    <s v="Sanjit Jacobs"/>
    <x v="2"/>
    <s v="United States"/>
    <s v="Seattle"/>
    <x v="4"/>
    <n v="98103"/>
    <s v="West"/>
    <s v="TEC-PH-10002085"/>
    <x v="2"/>
    <s v="Phones"/>
    <s v="Clarity 53712"/>
    <n v="105.584"/>
    <n v="2"/>
    <n v="0.2"/>
    <n v="7.9188000000000045"/>
  </r>
  <r>
    <n v="3251"/>
    <x v="1613"/>
    <x v="443"/>
    <d v="2016-12-29T00:00:00"/>
    <s v="Standard Class"/>
    <s v="MC-17590"/>
    <s v="Matt Collister"/>
    <x v="1"/>
    <s v="United States"/>
    <s v="Grand Rapids"/>
    <x v="12"/>
    <n v="49505"/>
    <s v="Central"/>
    <s v="OFF-FA-10000992"/>
    <x v="1"/>
    <s v="Fasteners"/>
    <s v="Acco Clips to Go Binder Clips, 24 Clips in Two Sizes"/>
    <n v="24.849999999999998"/>
    <n v="7"/>
    <n v="0"/>
    <n v="11.679499999999999"/>
  </r>
  <r>
    <n v="3252"/>
    <x v="1614"/>
    <x v="827"/>
    <d v="2017-04-19T00:00:00"/>
    <s v="First Class"/>
    <s v="BG-11740"/>
    <s v="Bruce Geld"/>
    <x v="0"/>
    <s v="United States"/>
    <s v="Philadelphia"/>
    <x v="9"/>
    <n v="19120"/>
    <s v="East"/>
    <s v="FUR-FU-10001473"/>
    <x v="0"/>
    <s v="Furnishings"/>
    <s v="Eldon Executive Woodline II Desk Accessories, Mahogany"/>
    <n v="60.311999999999998"/>
    <n v="3"/>
    <n v="0.2"/>
    <n v="5.2773000000000003"/>
  </r>
  <r>
    <n v="3253"/>
    <x v="1615"/>
    <x v="855"/>
    <d v="2017-10-30T00:00:00"/>
    <s v="Second Class"/>
    <s v="MA-17560"/>
    <s v="Matt Abelman"/>
    <x v="2"/>
    <s v="United States"/>
    <s v="Chicago"/>
    <x v="10"/>
    <n v="60610"/>
    <s v="Central"/>
    <s v="OFF-AR-10003045"/>
    <x v="1"/>
    <s v="Art"/>
    <s v="Prang Colored Pencils"/>
    <n v="7.0559999999999992"/>
    <n v="3"/>
    <n v="0.2"/>
    <n v="2.2050000000000001"/>
  </r>
  <r>
    <n v="3254"/>
    <x v="1615"/>
    <x v="855"/>
    <d v="2017-10-30T00:00:00"/>
    <s v="Second Class"/>
    <s v="MA-17560"/>
    <s v="Matt Abelman"/>
    <x v="2"/>
    <s v="United States"/>
    <s v="Chicago"/>
    <x v="10"/>
    <n v="60610"/>
    <s v="Central"/>
    <s v="TEC-PH-10001536"/>
    <x v="2"/>
    <s v="Phones"/>
    <s v="Spigen Samsung Galaxy S5 Case Wallet"/>
    <n v="27.183999999999997"/>
    <n v="2"/>
    <n v="0.2"/>
    <n v="2.0387999999999984"/>
  </r>
  <r>
    <n v="3255"/>
    <x v="1616"/>
    <x v="630"/>
    <d v="2016-07-14T00:00:00"/>
    <s v="Standard Class"/>
    <s v="CC-12220"/>
    <s v="Chris Cortes"/>
    <x v="0"/>
    <s v="United States"/>
    <s v="Seattle"/>
    <x v="4"/>
    <n v="98105"/>
    <s v="West"/>
    <s v="TEC-PH-10001580"/>
    <x v="2"/>
    <s v="Phones"/>
    <s v="Logitech Mobile Speakerphone P710e - speaker phone"/>
    <n v="107.98399999999999"/>
    <n v="1"/>
    <n v="0.2"/>
    <n v="9.4485999999999954"/>
  </r>
  <r>
    <n v="3256"/>
    <x v="1616"/>
    <x v="630"/>
    <d v="2016-07-14T00:00:00"/>
    <s v="Standard Class"/>
    <s v="CC-12220"/>
    <s v="Chris Cortes"/>
    <x v="0"/>
    <s v="United States"/>
    <s v="Seattle"/>
    <x v="4"/>
    <n v="98105"/>
    <s v="West"/>
    <s v="OFF-BI-10004209"/>
    <x v="1"/>
    <s v="Binders"/>
    <s v="Fellowes Twister Kit, Gray/Clear, 3/pkg"/>
    <n v="19.295999999999999"/>
    <n v="3"/>
    <n v="0.2"/>
    <n v="6.0299999999999994"/>
  </r>
  <r>
    <n v="3257"/>
    <x v="1617"/>
    <x v="101"/>
    <d v="2015-08-14T00:00:00"/>
    <s v="Standard Class"/>
    <s v="RA-19885"/>
    <s v="Ruben Ausman"/>
    <x v="1"/>
    <s v="United States"/>
    <s v="Jacksonville"/>
    <x v="2"/>
    <n v="32216"/>
    <s v="South"/>
    <s v="OFF-LA-10001613"/>
    <x v="1"/>
    <s v="Labels"/>
    <s v="Avery File Folder Labels"/>
    <n v="4.6079999999999997"/>
    <n v="2"/>
    <n v="0.2"/>
    <n v="1.6704000000000001"/>
  </r>
  <r>
    <n v="3258"/>
    <x v="1618"/>
    <x v="10"/>
    <d v="2016-12-14T00:00:00"/>
    <s v="Second Class"/>
    <s v="DK-12835"/>
    <s v="Damala Kotsonis"/>
    <x v="1"/>
    <s v="United States"/>
    <s v="Franklin"/>
    <x v="18"/>
    <n v="37064"/>
    <s v="South"/>
    <s v="FUR-TA-10001676"/>
    <x v="0"/>
    <s v="Tables"/>
    <s v="Hon 61000 Series Interactive Training Tables"/>
    <n v="79.97399999999999"/>
    <n v="3"/>
    <n v="0.4"/>
    <n v="-29.323800000000006"/>
  </r>
  <r>
    <n v="3259"/>
    <x v="1618"/>
    <x v="10"/>
    <d v="2016-12-14T00:00:00"/>
    <s v="Second Class"/>
    <s v="DK-12835"/>
    <s v="Damala Kotsonis"/>
    <x v="1"/>
    <s v="United States"/>
    <s v="Franklin"/>
    <x v="18"/>
    <n v="37064"/>
    <s v="South"/>
    <s v="OFF-BI-10003712"/>
    <x v="1"/>
    <s v="Binders"/>
    <s v="Acco Pressboard Covers with Storage Hooks, 14 7/8&quot; x 11&quot;, Light Blue"/>
    <n v="2.9460000000000006"/>
    <n v="2"/>
    <n v="0.7"/>
    <n v="-2.0621999999999998"/>
  </r>
  <r>
    <n v="3260"/>
    <x v="1619"/>
    <x v="373"/>
    <d v="2016-11-17T00:00:00"/>
    <s v="Standard Class"/>
    <s v="LB-16795"/>
    <s v="Laurel Beltran"/>
    <x v="2"/>
    <s v="United States"/>
    <s v="Highland Park"/>
    <x v="10"/>
    <n v="60035"/>
    <s v="Central"/>
    <s v="OFF-BI-10000285"/>
    <x v="1"/>
    <s v="Binders"/>
    <s v="XtraLife ClearVue Slant-D Ring Binders by Cardinal"/>
    <n v="3.1359999999999992"/>
    <n v="2"/>
    <n v="0.8"/>
    <n v="-4.7040000000000006"/>
  </r>
  <r>
    <n v="3261"/>
    <x v="1620"/>
    <x v="687"/>
    <d v="2014-11-15T00:00:00"/>
    <s v="First Class"/>
    <s v="CM-11815"/>
    <s v="Candace McMahon"/>
    <x v="1"/>
    <s v="United States"/>
    <s v="Pasadena"/>
    <x v="5"/>
    <n v="77506"/>
    <s v="Central"/>
    <s v="OFF-PA-10004609"/>
    <x v="1"/>
    <s v="Paper"/>
    <s v="Xerox 221"/>
    <n v="20.736000000000004"/>
    <n v="4"/>
    <n v="0.2"/>
    <n v="7.2576000000000001"/>
  </r>
  <r>
    <n v="3262"/>
    <x v="1621"/>
    <x v="664"/>
    <d v="2014-11-19T00:00:00"/>
    <s v="First Class"/>
    <s v="TS-21205"/>
    <s v="Thomas Seio"/>
    <x v="1"/>
    <s v="United States"/>
    <s v="San Francisco"/>
    <x v="1"/>
    <n v="94109"/>
    <s v="West"/>
    <s v="TEC-AC-10001314"/>
    <x v="2"/>
    <s v="Accessories"/>
    <s v="Case Logic 2.4GHz Wireless Keyboard"/>
    <n v="99.98"/>
    <n v="2"/>
    <n v="0"/>
    <n v="7.9983999999999895"/>
  </r>
  <r>
    <n v="3263"/>
    <x v="1621"/>
    <x v="664"/>
    <d v="2014-11-19T00:00:00"/>
    <s v="First Class"/>
    <s v="TS-21205"/>
    <s v="Thomas Seio"/>
    <x v="1"/>
    <s v="United States"/>
    <s v="San Francisco"/>
    <x v="1"/>
    <n v="94109"/>
    <s v="West"/>
    <s v="OFF-PA-10003395"/>
    <x v="1"/>
    <s v="Paper"/>
    <s v="Xerox 1941"/>
    <n v="733.94999999999993"/>
    <n v="7"/>
    <n v="0"/>
    <n v="352.29599999999999"/>
  </r>
  <r>
    <n v="3264"/>
    <x v="1621"/>
    <x v="664"/>
    <d v="2014-11-19T00:00:00"/>
    <s v="First Class"/>
    <s v="TS-21205"/>
    <s v="Thomas Seio"/>
    <x v="1"/>
    <s v="United States"/>
    <s v="San Francisco"/>
    <x v="1"/>
    <n v="94109"/>
    <s v="West"/>
    <s v="OFF-AP-10001242"/>
    <x v="1"/>
    <s v="Appliances"/>
    <s v="APC 7 Outlet Network SurgeArrest Surge Protector"/>
    <n v="241.44"/>
    <n v="3"/>
    <n v="0"/>
    <n v="72.431999999999988"/>
  </r>
  <r>
    <n v="3265"/>
    <x v="1622"/>
    <x v="758"/>
    <d v="2016-03-08T00:00:00"/>
    <s v="Second Class"/>
    <s v="RF-19345"/>
    <s v="Randy Ferguson"/>
    <x v="1"/>
    <s v="United States"/>
    <s v="Miami"/>
    <x v="2"/>
    <n v="33180"/>
    <s v="South"/>
    <s v="OFF-LA-10001641"/>
    <x v="1"/>
    <s v="Labels"/>
    <s v="Avery 518"/>
    <n v="10.08"/>
    <n v="4"/>
    <n v="0.2"/>
    <n v="3.528"/>
  </r>
  <r>
    <n v="3266"/>
    <x v="1623"/>
    <x v="856"/>
    <d v="2014-10-15T00:00:00"/>
    <s v="Standard Class"/>
    <s v="JF-15565"/>
    <s v="Jill Fjeld"/>
    <x v="0"/>
    <s v="United States"/>
    <s v="Philadelphia"/>
    <x v="9"/>
    <n v="19120"/>
    <s v="East"/>
    <s v="OFF-ST-10003816"/>
    <x v="1"/>
    <s v="Storage"/>
    <s v="Fellowes High-Stak Drawer Files"/>
    <n v="281.904"/>
    <n v="2"/>
    <n v="0.2"/>
    <n v="10.571399999999983"/>
  </r>
  <r>
    <n v="3267"/>
    <x v="1623"/>
    <x v="856"/>
    <d v="2014-10-15T00:00:00"/>
    <s v="Standard Class"/>
    <s v="JF-15565"/>
    <s v="Jill Fjeld"/>
    <x v="0"/>
    <s v="United States"/>
    <s v="Philadelphia"/>
    <x v="9"/>
    <n v="19120"/>
    <s v="East"/>
    <s v="OFF-EN-10002230"/>
    <x v="1"/>
    <s v="Envelopes"/>
    <s v="Airmail Envelopes"/>
    <n v="201.43200000000002"/>
    <n v="3"/>
    <n v="0.2"/>
    <n v="67.983299999999986"/>
  </r>
  <r>
    <n v="3268"/>
    <x v="1624"/>
    <x v="857"/>
    <d v="2014-05-29T00:00:00"/>
    <s v="Standard Class"/>
    <s v="EH-14185"/>
    <s v="Evan Henry"/>
    <x v="0"/>
    <s v="United States"/>
    <s v="Decatur"/>
    <x v="19"/>
    <n v="35601"/>
    <s v="South"/>
    <s v="TEC-PH-10002660"/>
    <x v="2"/>
    <s v="Phones"/>
    <s v="Nortel Networks T7316 E Nt8 B27"/>
    <n v="135.97999999999999"/>
    <n v="2"/>
    <n v="0"/>
    <n v="33.995000000000005"/>
  </r>
  <r>
    <n v="3269"/>
    <x v="1624"/>
    <x v="857"/>
    <d v="2014-05-29T00:00:00"/>
    <s v="Standard Class"/>
    <s v="EH-14185"/>
    <s v="Evan Henry"/>
    <x v="0"/>
    <s v="United States"/>
    <s v="Decatur"/>
    <x v="19"/>
    <n v="35601"/>
    <s v="South"/>
    <s v="TEC-PH-10003171"/>
    <x v="2"/>
    <s v="Phones"/>
    <s v="Plantronics Encore H101 Dual Earpieces Headset"/>
    <n v="44.95"/>
    <n v="1"/>
    <n v="0"/>
    <n v="12.585999999999999"/>
  </r>
  <r>
    <n v="3270"/>
    <x v="1625"/>
    <x v="858"/>
    <d v="2014-07-19T00:00:00"/>
    <s v="Standard Class"/>
    <s v="VW-21775"/>
    <s v="Victoria Wilson"/>
    <x v="1"/>
    <s v="United States"/>
    <s v="Sioux Falls"/>
    <x v="44"/>
    <n v="57103"/>
    <s v="Central"/>
    <s v="TEC-AC-10003709"/>
    <x v="2"/>
    <s v="Accessories"/>
    <s v="Maxell 4.7GB DVD-R 5/Pack"/>
    <n v="2.9699999999999998"/>
    <n v="3"/>
    <n v="0"/>
    <n v="1.3068000000000004"/>
  </r>
  <r>
    <n v="3271"/>
    <x v="1625"/>
    <x v="858"/>
    <d v="2014-07-19T00:00:00"/>
    <s v="Standard Class"/>
    <s v="VW-21775"/>
    <s v="Victoria Wilson"/>
    <x v="1"/>
    <s v="United States"/>
    <s v="Sioux Falls"/>
    <x v="44"/>
    <n v="57103"/>
    <s v="Central"/>
    <s v="OFF-FA-10000304"/>
    <x v="1"/>
    <s v="Fasteners"/>
    <s v="Advantus Push Pins"/>
    <n v="6.5400000000000009"/>
    <n v="3"/>
    <n v="0"/>
    <n v="2.6814000000000004"/>
  </r>
  <r>
    <n v="3272"/>
    <x v="1626"/>
    <x v="17"/>
    <d v="2015-12-29T00:00:00"/>
    <s v="Second Class"/>
    <s v="KN-16450"/>
    <s v="Kean Nguyen"/>
    <x v="1"/>
    <s v="United States"/>
    <s v="Visalia"/>
    <x v="1"/>
    <n v="93277"/>
    <s v="West"/>
    <s v="TEC-AC-10003709"/>
    <x v="2"/>
    <s v="Accessories"/>
    <s v="Maxell 4.7GB DVD-R 5/Pack"/>
    <n v="7.92"/>
    <n v="8"/>
    <n v="0"/>
    <n v="3.4848000000000008"/>
  </r>
  <r>
    <n v="3273"/>
    <x v="1627"/>
    <x v="97"/>
    <d v="2015-02-16T00:00:00"/>
    <s v="Standard Class"/>
    <s v="SJ-20215"/>
    <s v="Sarah Jordon"/>
    <x v="0"/>
    <s v="United States"/>
    <s v="Los Angeles"/>
    <x v="1"/>
    <n v="90049"/>
    <s v="West"/>
    <s v="FUR-CH-10002774"/>
    <x v="0"/>
    <s v="Chairs"/>
    <s v="Global Deluxe Stacking Chair, Gray"/>
    <n v="203.92"/>
    <n v="5"/>
    <n v="0.2"/>
    <n v="22.940999999999995"/>
  </r>
  <r>
    <n v="3274"/>
    <x v="1628"/>
    <x v="540"/>
    <d v="2017-05-12T00:00:00"/>
    <s v="Standard Class"/>
    <s v="PS-19045"/>
    <s v="Penelope Sewall"/>
    <x v="2"/>
    <s v="United States"/>
    <s v="Los Angeles"/>
    <x v="1"/>
    <n v="90032"/>
    <s v="West"/>
    <s v="TEC-CO-10001046"/>
    <x v="2"/>
    <s v="Copiers"/>
    <s v="Canon Imageclass D680 Copier / Fax"/>
    <n v="3359.9520000000002"/>
    <n v="6"/>
    <n v="0.2"/>
    <n v="1049.9849999999999"/>
  </r>
  <r>
    <n v="3275"/>
    <x v="1629"/>
    <x v="808"/>
    <d v="2017-11-06T00:00:00"/>
    <s v="Standard Class"/>
    <s v="KM-16225"/>
    <s v="Kalyca Meade"/>
    <x v="1"/>
    <s v="United States"/>
    <s v="Overland Park"/>
    <x v="41"/>
    <n v="66212"/>
    <s v="Central"/>
    <s v="OFF-FA-10003495"/>
    <x v="1"/>
    <s v="Fasteners"/>
    <s v="Staples"/>
    <n v="18.240000000000002"/>
    <n v="3"/>
    <n v="0"/>
    <n v="9.120000000000001"/>
  </r>
  <r>
    <n v="3276"/>
    <x v="1629"/>
    <x v="808"/>
    <d v="2017-11-06T00:00:00"/>
    <s v="Standard Class"/>
    <s v="KM-16225"/>
    <s v="Kalyca Meade"/>
    <x v="1"/>
    <s v="United States"/>
    <s v="Overland Park"/>
    <x v="41"/>
    <n v="66212"/>
    <s v="Central"/>
    <s v="OFF-AR-10004685"/>
    <x v="1"/>
    <s v="Art"/>
    <s v="Binney &amp; Smith Crayola Metallic Colored Pencils, 8-Color Set"/>
    <n v="27.78"/>
    <n v="6"/>
    <n v="0"/>
    <n v="9.1673999999999989"/>
  </r>
  <r>
    <n v="3277"/>
    <x v="1630"/>
    <x v="267"/>
    <d v="2014-04-09T00:00:00"/>
    <s v="Second Class"/>
    <s v="GM-14695"/>
    <s v="Greg Maxwell"/>
    <x v="1"/>
    <s v="United States"/>
    <s v="Alexandria"/>
    <x v="17"/>
    <n v="22304"/>
    <s v="South"/>
    <s v="OFF-AR-10004757"/>
    <x v="1"/>
    <s v="Art"/>
    <s v="Crayola Colored Pencils"/>
    <n v="22.959999999999997"/>
    <n v="7"/>
    <n v="0"/>
    <n v="7.5767999999999986"/>
  </r>
  <r>
    <n v="3278"/>
    <x v="1630"/>
    <x v="267"/>
    <d v="2014-04-09T00:00:00"/>
    <s v="Second Class"/>
    <s v="GM-14695"/>
    <s v="Greg Maxwell"/>
    <x v="1"/>
    <s v="United States"/>
    <s v="Alexandria"/>
    <x v="17"/>
    <n v="22304"/>
    <s v="South"/>
    <s v="TEC-PH-10001615"/>
    <x v="2"/>
    <s v="Phones"/>
    <s v="AT&amp;T CL82213"/>
    <n v="28.99"/>
    <n v="1"/>
    <n v="0"/>
    <n v="8.4070999999999962"/>
  </r>
  <r>
    <n v="3279"/>
    <x v="1630"/>
    <x v="267"/>
    <d v="2014-04-09T00:00:00"/>
    <s v="Second Class"/>
    <s v="GM-14695"/>
    <s v="Greg Maxwell"/>
    <x v="1"/>
    <s v="United States"/>
    <s v="Alexandria"/>
    <x v="17"/>
    <n v="22304"/>
    <s v="South"/>
    <s v="OFF-PA-10003349"/>
    <x v="1"/>
    <s v="Paper"/>
    <s v="Xerox 1957"/>
    <n v="12.96"/>
    <n v="2"/>
    <n v="0"/>
    <n v="6.3504000000000005"/>
  </r>
  <r>
    <n v="3280"/>
    <x v="1630"/>
    <x v="267"/>
    <d v="2014-04-09T00:00:00"/>
    <s v="Second Class"/>
    <s v="GM-14695"/>
    <s v="Greg Maxwell"/>
    <x v="1"/>
    <s v="United States"/>
    <s v="Alexandria"/>
    <x v="17"/>
    <n v="22304"/>
    <s v="South"/>
    <s v="OFF-AR-10000127"/>
    <x v="1"/>
    <s v="Art"/>
    <s v="Newell 321"/>
    <n v="22.959999999999997"/>
    <n v="7"/>
    <n v="0"/>
    <n v="6.6583999999999968"/>
  </r>
  <r>
    <n v="3281"/>
    <x v="1630"/>
    <x v="267"/>
    <d v="2014-04-09T00:00:00"/>
    <s v="Second Class"/>
    <s v="GM-14695"/>
    <s v="Greg Maxwell"/>
    <x v="1"/>
    <s v="United States"/>
    <s v="Alexandria"/>
    <x v="17"/>
    <n v="22304"/>
    <s v="South"/>
    <s v="OFF-SU-10002881"/>
    <x v="1"/>
    <s v="Supplies"/>
    <s v="Martin Yale Chadless Opener Electric Letter Opener"/>
    <n v="4164.0499999999993"/>
    <n v="5"/>
    <n v="0"/>
    <n v="83.281000000000063"/>
  </r>
  <r>
    <n v="3282"/>
    <x v="1631"/>
    <x v="328"/>
    <d v="2014-09-24T00:00:00"/>
    <s v="Standard Class"/>
    <s v="KT-16465"/>
    <s v="Kean Takahito"/>
    <x v="0"/>
    <s v="United States"/>
    <s v="Raleigh"/>
    <x v="3"/>
    <n v="27604"/>
    <s v="South"/>
    <s v="TEC-AC-10001109"/>
    <x v="2"/>
    <s v="Accessories"/>
    <s v="Logitech Trackman Marble Mouse"/>
    <n v="47.984000000000002"/>
    <n v="2"/>
    <n v="0.2"/>
    <n v="13.195600000000001"/>
  </r>
  <r>
    <n v="3283"/>
    <x v="1631"/>
    <x v="328"/>
    <d v="2014-09-24T00:00:00"/>
    <s v="Standard Class"/>
    <s v="KT-16465"/>
    <s v="Kean Takahito"/>
    <x v="0"/>
    <s v="United States"/>
    <s v="Raleigh"/>
    <x v="3"/>
    <n v="27604"/>
    <s v="South"/>
    <s v="OFF-PA-10000682"/>
    <x v="1"/>
    <s v="Paper"/>
    <s v="Xerox 1924"/>
    <n v="4.6240000000000006"/>
    <n v="1"/>
    <n v="0.2"/>
    <n v="1.6762000000000001"/>
  </r>
  <r>
    <n v="3284"/>
    <x v="1632"/>
    <x v="587"/>
    <d v="2014-10-06T00:00:00"/>
    <s v="Standard Class"/>
    <s v="MH-17785"/>
    <s v="Maya Herman"/>
    <x v="1"/>
    <s v="United States"/>
    <s v="New York City"/>
    <x v="15"/>
    <n v="10035"/>
    <s v="East"/>
    <s v="FUR-FU-10000221"/>
    <x v="0"/>
    <s v="Furnishings"/>
    <s v="Master Caster Door Stop, Brown"/>
    <n v="15.24"/>
    <n v="3"/>
    <n v="0"/>
    <n v="5.1815999999999995"/>
  </r>
  <r>
    <n v="3285"/>
    <x v="1633"/>
    <x v="171"/>
    <d v="2014-09-17T00:00:00"/>
    <s v="Standard Class"/>
    <s v="AF-10885"/>
    <s v="Art Foster"/>
    <x v="0"/>
    <s v="United States"/>
    <s v="Fairfield"/>
    <x v="24"/>
    <n v="45014"/>
    <s v="East"/>
    <s v="OFF-BI-10002429"/>
    <x v="1"/>
    <s v="Binders"/>
    <s v="Premier Elliptical Ring Binder, Black"/>
    <n v="63.924000000000007"/>
    <n v="7"/>
    <n v="0.7"/>
    <n v="-46.877600000000001"/>
  </r>
  <r>
    <n v="3286"/>
    <x v="1634"/>
    <x v="297"/>
    <d v="2017-02-25T00:00:00"/>
    <s v="Standard Class"/>
    <s v="JP-16135"/>
    <s v="Julie Prescott"/>
    <x v="2"/>
    <s v="United States"/>
    <s v="Muskogee"/>
    <x v="26"/>
    <n v="74403"/>
    <s v="Central"/>
    <s v="OFF-AR-10002375"/>
    <x v="1"/>
    <s v="Art"/>
    <s v="Newell 351"/>
    <n v="6.56"/>
    <n v="2"/>
    <n v="0"/>
    <n v="1.9023999999999992"/>
  </r>
  <r>
    <n v="3287"/>
    <x v="1634"/>
    <x v="297"/>
    <d v="2017-02-25T00:00:00"/>
    <s v="Standard Class"/>
    <s v="JP-16135"/>
    <s v="Julie Prescott"/>
    <x v="2"/>
    <s v="United States"/>
    <s v="Muskogee"/>
    <x v="26"/>
    <n v="74403"/>
    <s v="Central"/>
    <s v="OFF-AP-10000595"/>
    <x v="1"/>
    <s v="Appliances"/>
    <s v="Disposable Triple-Filter Dust Bags"/>
    <n v="13.11"/>
    <n v="3"/>
    <n v="0"/>
    <n v="3.4086000000000003"/>
  </r>
  <r>
    <n v="3288"/>
    <x v="1635"/>
    <x v="350"/>
    <d v="2015-12-15T00:00:00"/>
    <s v="First Class"/>
    <s v="RD-19585"/>
    <s v="Rob Dowd"/>
    <x v="0"/>
    <s v="United States"/>
    <s v="Temecula"/>
    <x v="1"/>
    <n v="92592"/>
    <s v="West"/>
    <s v="TEC-PH-10001530"/>
    <x v="2"/>
    <s v="Phones"/>
    <s v="Plantronics Voyager Pro Legend"/>
    <n v="494.37600000000009"/>
    <n v="3"/>
    <n v="0.2"/>
    <n v="49.437599999999975"/>
  </r>
  <r>
    <n v="3289"/>
    <x v="1635"/>
    <x v="350"/>
    <d v="2015-12-15T00:00:00"/>
    <s v="First Class"/>
    <s v="RD-19585"/>
    <s v="Rob Dowd"/>
    <x v="0"/>
    <s v="United States"/>
    <s v="Temecula"/>
    <x v="1"/>
    <n v="92592"/>
    <s v="West"/>
    <s v="OFF-BI-10000050"/>
    <x v="1"/>
    <s v="Binders"/>
    <s v="Angle-D Binders with Locking Rings, Label Holders"/>
    <n v="29.2"/>
    <n v="5"/>
    <n v="0.2"/>
    <n v="9.8549999999999969"/>
  </r>
  <r>
    <n v="3290"/>
    <x v="1635"/>
    <x v="350"/>
    <d v="2015-12-15T00:00:00"/>
    <s v="First Class"/>
    <s v="RD-19585"/>
    <s v="Rob Dowd"/>
    <x v="0"/>
    <s v="United States"/>
    <s v="Temecula"/>
    <x v="1"/>
    <n v="92592"/>
    <s v="West"/>
    <s v="TEC-AC-10001552"/>
    <x v="2"/>
    <s v="Accessories"/>
    <s v="Logitech K350 2.4Ghz Wireless Keyboard"/>
    <n v="248.85000000000002"/>
    <n v="5"/>
    <n v="0"/>
    <n v="27.373499999999993"/>
  </r>
  <r>
    <n v="3291"/>
    <x v="1635"/>
    <x v="350"/>
    <d v="2015-12-15T00:00:00"/>
    <s v="First Class"/>
    <s v="RD-19585"/>
    <s v="Rob Dowd"/>
    <x v="0"/>
    <s v="United States"/>
    <s v="Temecula"/>
    <x v="1"/>
    <n v="92592"/>
    <s v="West"/>
    <s v="TEC-AC-10003399"/>
    <x v="2"/>
    <s v="Accessories"/>
    <s v="Memorex Mini Travel Drive 64 GB USB 2.0 Flash Drive"/>
    <n v="36.24"/>
    <n v="1"/>
    <n v="0"/>
    <n v="15.220800000000001"/>
  </r>
  <r>
    <n v="3292"/>
    <x v="1636"/>
    <x v="859"/>
    <d v="2016-11-04T00:00:00"/>
    <s v="Standard Class"/>
    <s v="JF-15295"/>
    <s v="Jason Fortune-"/>
    <x v="0"/>
    <s v="United States"/>
    <s v="Sterling Heights"/>
    <x v="12"/>
    <n v="48310"/>
    <s v="Central"/>
    <s v="OFF-AR-10004078"/>
    <x v="1"/>
    <s v="Art"/>
    <s v="Newell 312"/>
    <n v="11.68"/>
    <n v="2"/>
    <n v="0"/>
    <n v="3.5039999999999996"/>
  </r>
  <r>
    <n v="3293"/>
    <x v="1637"/>
    <x v="58"/>
    <d v="2014-12-30T00:00:00"/>
    <s v="Standard Class"/>
    <s v="CK-12595"/>
    <s v="Clytie Kelty"/>
    <x v="0"/>
    <s v="United States"/>
    <s v="San Diego"/>
    <x v="1"/>
    <n v="92024"/>
    <s v="West"/>
    <s v="OFF-SU-10002189"/>
    <x v="1"/>
    <s v="Supplies"/>
    <s v="Acme Rosewood Handle Letter Opener"/>
    <n v="11.91"/>
    <n v="3"/>
    <n v="0"/>
    <n v="0.11909999999999954"/>
  </r>
  <r>
    <n v="3294"/>
    <x v="1637"/>
    <x v="58"/>
    <d v="2014-12-30T00:00:00"/>
    <s v="Standard Class"/>
    <s v="CK-12595"/>
    <s v="Clytie Kelty"/>
    <x v="0"/>
    <s v="United States"/>
    <s v="San Diego"/>
    <x v="1"/>
    <n v="92024"/>
    <s v="West"/>
    <s v="FUR-FU-10001852"/>
    <x v="0"/>
    <s v="Furnishings"/>
    <s v="Eldon Regeneration Recycled Desk Accessories, Smoke"/>
    <n v="3.48"/>
    <n v="2"/>
    <n v="0"/>
    <n v="1.1135999999999999"/>
  </r>
  <r>
    <n v="3295"/>
    <x v="1638"/>
    <x v="860"/>
    <d v="2014-08-18T00:00:00"/>
    <s v="First Class"/>
    <s v="KH-16510"/>
    <s v="Keith Herrera"/>
    <x v="0"/>
    <s v="United States"/>
    <s v="Dallas"/>
    <x v="5"/>
    <n v="75081"/>
    <s v="Central"/>
    <s v="OFF-BI-10003638"/>
    <x v="1"/>
    <s v="Binders"/>
    <s v="GBC Durable Plastic Covers"/>
    <n v="30.959999999999994"/>
    <n v="8"/>
    <n v="0.8"/>
    <n v="-52.632000000000019"/>
  </r>
  <r>
    <n v="3296"/>
    <x v="1639"/>
    <x v="172"/>
    <d v="2017-10-03T00:00:00"/>
    <s v="First Class"/>
    <s v="CM-12655"/>
    <s v="Corinna Mitchell"/>
    <x v="2"/>
    <s v="United States"/>
    <s v="New York City"/>
    <x v="15"/>
    <n v="10035"/>
    <s v="East"/>
    <s v="TEC-MA-10002428"/>
    <x v="2"/>
    <s v="Machines"/>
    <s v="Fellowes Powershred HS-440 4-Sheet High Security Shredder"/>
    <n v="1704.89"/>
    <n v="11"/>
    <n v="0"/>
    <n v="767.20049999999992"/>
  </r>
  <r>
    <n v="3297"/>
    <x v="1640"/>
    <x v="293"/>
    <d v="2015-05-30T00:00:00"/>
    <s v="Standard Class"/>
    <s v="EB-13870"/>
    <s v="Emily Burns"/>
    <x v="0"/>
    <s v="United States"/>
    <s v="Phoenix"/>
    <x v="16"/>
    <n v="85023"/>
    <s v="West"/>
    <s v="OFF-BI-10001036"/>
    <x v="1"/>
    <s v="Binders"/>
    <s v="Cardinal EasyOpen D-Ring Binders"/>
    <n v="19.194000000000003"/>
    <n v="7"/>
    <n v="0.7"/>
    <n v="-12.795999999999999"/>
  </r>
  <r>
    <n v="3298"/>
    <x v="1640"/>
    <x v="293"/>
    <d v="2015-05-30T00:00:00"/>
    <s v="Standard Class"/>
    <s v="EB-13870"/>
    <s v="Emily Burns"/>
    <x v="0"/>
    <s v="United States"/>
    <s v="Phoenix"/>
    <x v="16"/>
    <n v="85023"/>
    <s v="West"/>
    <s v="OFF-AP-10004708"/>
    <x v="1"/>
    <s v="Appliances"/>
    <s v="Fellowes Superior 10 Outlet Split Surge Protector"/>
    <n v="121.79200000000002"/>
    <n v="4"/>
    <n v="0.2"/>
    <n v="13.701599999999988"/>
  </r>
  <r>
    <n v="3299"/>
    <x v="1641"/>
    <x v="673"/>
    <d v="2017-11-16T00:00:00"/>
    <s v="Same Day"/>
    <s v="MW-18235"/>
    <s v="Mitch Willingham"/>
    <x v="1"/>
    <s v="United States"/>
    <s v="San Francisco"/>
    <x v="1"/>
    <n v="94122"/>
    <s v="West"/>
    <s v="TEC-MA-10000488"/>
    <x v="2"/>
    <s v="Machines"/>
    <s v="Bady BDG101FRU Card Printer"/>
    <n v="1919.9760000000001"/>
    <n v="3"/>
    <n v="0.2"/>
    <n v="215.99729999999977"/>
  </r>
  <r>
    <n v="3300"/>
    <x v="1642"/>
    <x v="728"/>
    <d v="2014-11-22T00:00:00"/>
    <s v="Standard Class"/>
    <s v="CS-11950"/>
    <s v="Carlos Soltero"/>
    <x v="0"/>
    <s v="United States"/>
    <s v="Philadelphia"/>
    <x v="9"/>
    <n v="19140"/>
    <s v="East"/>
    <s v="OFF-BI-10003656"/>
    <x v="1"/>
    <s v="Binders"/>
    <s v="Fellowes PB200 Plastic Comb Binding Machine"/>
    <n v="50.997000000000007"/>
    <n v="1"/>
    <n v="0.7"/>
    <n v="-40.797600000000003"/>
  </r>
  <r>
    <n v="3301"/>
    <x v="1642"/>
    <x v="728"/>
    <d v="2014-11-22T00:00:00"/>
    <s v="Standard Class"/>
    <s v="CS-11950"/>
    <s v="Carlos Soltero"/>
    <x v="0"/>
    <s v="United States"/>
    <s v="Philadelphia"/>
    <x v="9"/>
    <n v="19140"/>
    <s v="East"/>
    <s v="OFF-ST-10003656"/>
    <x v="1"/>
    <s v="Storage"/>
    <s v="Safco Industrial Wire Shelving"/>
    <n v="76.792000000000002"/>
    <n v="1"/>
    <n v="0.2"/>
    <n v="-16.318300000000001"/>
  </r>
  <r>
    <n v="3302"/>
    <x v="1642"/>
    <x v="728"/>
    <d v="2014-11-22T00:00:00"/>
    <s v="Standard Class"/>
    <s v="CS-11950"/>
    <s v="Carlos Soltero"/>
    <x v="0"/>
    <s v="United States"/>
    <s v="Philadelphia"/>
    <x v="9"/>
    <n v="19140"/>
    <s v="East"/>
    <s v="TEC-PH-10001128"/>
    <x v="2"/>
    <s v="Phones"/>
    <s v="Motorola Droid Maxx"/>
    <n v="539.96399999999994"/>
    <n v="6"/>
    <n v="0.4"/>
    <n v="-107.99280000000002"/>
  </r>
  <r>
    <n v="3303"/>
    <x v="1642"/>
    <x v="728"/>
    <d v="2014-11-22T00:00:00"/>
    <s v="Standard Class"/>
    <s v="CS-11950"/>
    <s v="Carlos Soltero"/>
    <x v="0"/>
    <s v="United States"/>
    <s v="Philadelphia"/>
    <x v="9"/>
    <n v="19140"/>
    <s v="East"/>
    <s v="FUR-FU-10001473"/>
    <x v="0"/>
    <s v="Furnishings"/>
    <s v="Eldon Executive Woodline II Desk Accessories, Mahogany"/>
    <n v="60.311999999999998"/>
    <n v="3"/>
    <n v="0.2"/>
    <n v="5.2773000000000003"/>
  </r>
  <r>
    <n v="3304"/>
    <x v="1642"/>
    <x v="728"/>
    <d v="2014-11-22T00:00:00"/>
    <s v="Standard Class"/>
    <s v="CS-11950"/>
    <s v="Carlos Soltero"/>
    <x v="0"/>
    <s v="United States"/>
    <s v="Philadelphia"/>
    <x v="9"/>
    <n v="19140"/>
    <s v="East"/>
    <s v="OFF-BI-10004656"/>
    <x v="1"/>
    <s v="Binders"/>
    <s v="Peel &amp; Stick Add-On Corner Pockets"/>
    <n v="1.9440000000000004"/>
    <n v="3"/>
    <n v="0.7"/>
    <n v="-1.4255999999999998"/>
  </r>
  <r>
    <n v="3305"/>
    <x v="1643"/>
    <x v="125"/>
    <d v="2015-01-01T00:00:00"/>
    <s v="Second Class"/>
    <s v="SP-20620"/>
    <s v="Stefania Perrino"/>
    <x v="1"/>
    <s v="United States"/>
    <s v="Laredo"/>
    <x v="5"/>
    <n v="78041"/>
    <s v="Central"/>
    <s v="OFF-EN-10004955"/>
    <x v="1"/>
    <s v="Envelopes"/>
    <s v="Fashion Color Clasp Envelopes"/>
    <n v="12.984000000000002"/>
    <n v="3"/>
    <n v="0.2"/>
    <n v="4.7066999999999997"/>
  </r>
  <r>
    <n v="3306"/>
    <x v="1643"/>
    <x v="125"/>
    <d v="2015-01-01T00:00:00"/>
    <s v="Second Class"/>
    <s v="SP-20620"/>
    <s v="Stefania Perrino"/>
    <x v="1"/>
    <s v="United States"/>
    <s v="Laredo"/>
    <x v="5"/>
    <n v="78041"/>
    <s v="Central"/>
    <s v="TEC-PH-10002468"/>
    <x v="2"/>
    <s v="Phones"/>
    <s v="Plantronics CS 50-USB - headset - Convertible, Monaural"/>
    <n v="217.58400000000003"/>
    <n v="2"/>
    <n v="0.2"/>
    <n v="19.03860000000001"/>
  </r>
  <r>
    <n v="3307"/>
    <x v="1643"/>
    <x v="125"/>
    <d v="2015-01-01T00:00:00"/>
    <s v="Second Class"/>
    <s v="SP-20620"/>
    <s v="Stefania Perrino"/>
    <x v="1"/>
    <s v="United States"/>
    <s v="Laredo"/>
    <x v="5"/>
    <n v="78041"/>
    <s v="Central"/>
    <s v="TEC-PH-10000576"/>
    <x v="2"/>
    <s v="Phones"/>
    <s v="AT&amp;T 1080 Corded phone"/>
    <n v="328.77600000000007"/>
    <n v="3"/>
    <n v="0.2"/>
    <n v="28.767899999999997"/>
  </r>
  <r>
    <n v="3308"/>
    <x v="1643"/>
    <x v="125"/>
    <d v="2015-01-01T00:00:00"/>
    <s v="Second Class"/>
    <s v="SP-20620"/>
    <s v="Stefania Perrino"/>
    <x v="1"/>
    <s v="United States"/>
    <s v="Laredo"/>
    <x v="5"/>
    <n v="78041"/>
    <s v="Central"/>
    <s v="OFF-BI-10002160"/>
    <x v="1"/>
    <s v="Binders"/>
    <s v="Acco Hanging Data Binders"/>
    <n v="2.2859999999999996"/>
    <n v="3"/>
    <n v="0.8"/>
    <n v="-3.6576000000000004"/>
  </r>
  <r>
    <n v="3309"/>
    <x v="1643"/>
    <x v="125"/>
    <d v="2015-01-01T00:00:00"/>
    <s v="Second Class"/>
    <s v="SP-20620"/>
    <s v="Stefania Perrino"/>
    <x v="1"/>
    <s v="United States"/>
    <s v="Laredo"/>
    <x v="5"/>
    <n v="78041"/>
    <s v="Central"/>
    <s v="TEC-AC-10003628"/>
    <x v="2"/>
    <s v="Accessories"/>
    <s v="Logitech 910-002974 M325 Wireless Mouse for Web Scrolling"/>
    <n v="47.984000000000002"/>
    <n v="2"/>
    <n v="0.2"/>
    <n v="14.395200000000004"/>
  </r>
  <r>
    <n v="3310"/>
    <x v="1644"/>
    <x v="599"/>
    <d v="2015-11-11T00:00:00"/>
    <s v="Standard Class"/>
    <s v="GT-14635"/>
    <s v="Grant Thornton"/>
    <x v="1"/>
    <s v="United States"/>
    <s v="New York City"/>
    <x v="15"/>
    <n v="10009"/>
    <s v="East"/>
    <s v="OFF-BI-10001116"/>
    <x v="1"/>
    <s v="Binders"/>
    <s v="Wilson Jones 1&quot; Hanging DublLock Ring Binders"/>
    <n v="25.344000000000001"/>
    <n v="6"/>
    <n v="0.2"/>
    <n v="8.8704000000000018"/>
  </r>
  <r>
    <n v="3311"/>
    <x v="1645"/>
    <x v="42"/>
    <d v="2016-09-22T00:00:00"/>
    <s v="Standard Class"/>
    <s v="LW-17215"/>
    <s v="Luke Weiss"/>
    <x v="0"/>
    <s v="United States"/>
    <s v="New York City"/>
    <x v="15"/>
    <n v="10035"/>
    <s v="East"/>
    <s v="OFF-BI-10002026"/>
    <x v="1"/>
    <s v="Binders"/>
    <s v="Avery Arch Ring Binders"/>
    <n v="232.40000000000003"/>
    <n v="5"/>
    <n v="0.2"/>
    <n v="78.434999999999988"/>
  </r>
  <r>
    <n v="3312"/>
    <x v="1646"/>
    <x v="231"/>
    <d v="2016-03-25T00:00:00"/>
    <s v="Second Class"/>
    <s v="AH-10030"/>
    <s v="Aaron Hawkins"/>
    <x v="1"/>
    <s v="United States"/>
    <s v="Gulfport"/>
    <x v="35"/>
    <n v="39503"/>
    <s v="South"/>
    <s v="FUR-FU-10003691"/>
    <x v="0"/>
    <s v="Furnishings"/>
    <s v="Eldon Image Series Desk Accessories, Ebony"/>
    <n v="86.45"/>
    <n v="7"/>
    <n v="0"/>
    <n v="38.038000000000004"/>
  </r>
  <r>
    <n v="3313"/>
    <x v="1647"/>
    <x v="127"/>
    <d v="2014-10-01T00:00:00"/>
    <s v="Standard Class"/>
    <s v="TH-21100"/>
    <s v="Thea Hendricks"/>
    <x v="0"/>
    <s v="United States"/>
    <s v="San Diego"/>
    <x v="1"/>
    <n v="92037"/>
    <s v="West"/>
    <s v="FUR-CH-10002602"/>
    <x v="0"/>
    <s v="Chairs"/>
    <s v="DMI Arturo Collection Mission-style Design Wood Chair"/>
    <n v="603.91999999999996"/>
    <n v="5"/>
    <n v="0.2"/>
    <n v="45.294000000000011"/>
  </r>
  <r>
    <n v="3314"/>
    <x v="1647"/>
    <x v="127"/>
    <d v="2014-10-01T00:00:00"/>
    <s v="Standard Class"/>
    <s v="TH-21100"/>
    <s v="Thea Hendricks"/>
    <x v="0"/>
    <s v="United States"/>
    <s v="San Diego"/>
    <x v="1"/>
    <n v="92037"/>
    <s v="West"/>
    <s v="OFF-PA-10000675"/>
    <x v="1"/>
    <s v="Paper"/>
    <s v="Xerox 1919"/>
    <n v="81.98"/>
    <n v="2"/>
    <n v="0"/>
    <n v="40.170200000000001"/>
  </r>
  <r>
    <n v="3315"/>
    <x v="1648"/>
    <x v="165"/>
    <d v="2017-12-28T00:00:00"/>
    <s v="Standard Class"/>
    <s v="HG-15025"/>
    <s v="Hunter Glantz"/>
    <x v="0"/>
    <s v="United States"/>
    <s v="Oceanside"/>
    <x v="15"/>
    <n v="11572"/>
    <s v="East"/>
    <s v="FUR-CH-10002602"/>
    <x v="0"/>
    <s v="Chairs"/>
    <s v="DMI Arturo Collection Mission-style Design Wood Chair"/>
    <n v="271.76400000000001"/>
    <n v="2"/>
    <n v="0.1"/>
    <n v="48.313600000000008"/>
  </r>
  <r>
    <n v="3316"/>
    <x v="1648"/>
    <x v="165"/>
    <d v="2017-12-28T00:00:00"/>
    <s v="Standard Class"/>
    <s v="HG-15025"/>
    <s v="Hunter Glantz"/>
    <x v="0"/>
    <s v="United States"/>
    <s v="Oceanside"/>
    <x v="15"/>
    <n v="11572"/>
    <s v="East"/>
    <s v="OFF-BI-10001900"/>
    <x v="1"/>
    <s v="Binders"/>
    <s v="DXL Angle-View Binders with Locking Rings, Black"/>
    <n v="14.376000000000001"/>
    <n v="3"/>
    <n v="0.2"/>
    <n v="4.8518999999999997"/>
  </r>
  <r>
    <n v="3317"/>
    <x v="1649"/>
    <x v="468"/>
    <d v="2017-11-15T00:00:00"/>
    <s v="Second Class"/>
    <s v="EB-13750"/>
    <s v="Edward Becker"/>
    <x v="1"/>
    <s v="United States"/>
    <s v="Round Rock"/>
    <x v="5"/>
    <n v="78664"/>
    <s v="Central"/>
    <s v="FUR-FU-10001468"/>
    <x v="0"/>
    <s v="Furnishings"/>
    <s v="Tenex Antistatic Computer Chair Mats"/>
    <n v="341.96"/>
    <n v="5"/>
    <n v="0.6"/>
    <n v="-427.45000000000005"/>
  </r>
  <r>
    <n v="3318"/>
    <x v="1650"/>
    <x v="861"/>
    <d v="2015-09-15T00:00:00"/>
    <s v="Standard Class"/>
    <s v="SC-20725"/>
    <s v="Steven Cartwright"/>
    <x v="0"/>
    <s v="United States"/>
    <s v="Redlands"/>
    <x v="1"/>
    <n v="92374"/>
    <s v="West"/>
    <s v="OFF-AR-10004648"/>
    <x v="1"/>
    <s v="Art"/>
    <s v="Boston 19500 Mighty Mite Electric Pencil Sharpener"/>
    <n v="181.35"/>
    <n v="9"/>
    <n v="0"/>
    <n v="48.964500000000001"/>
  </r>
  <r>
    <n v="3319"/>
    <x v="1650"/>
    <x v="861"/>
    <d v="2015-09-15T00:00:00"/>
    <s v="Standard Class"/>
    <s v="SC-20725"/>
    <s v="Steven Cartwright"/>
    <x v="0"/>
    <s v="United States"/>
    <s v="Redlands"/>
    <x v="1"/>
    <n v="92374"/>
    <s v="West"/>
    <s v="OFF-LA-10003190"/>
    <x v="1"/>
    <s v="Labels"/>
    <s v="Avery 474"/>
    <n v="8.64"/>
    <n v="3"/>
    <n v="0"/>
    <n v="4.2336"/>
  </r>
  <r>
    <n v="3320"/>
    <x v="1651"/>
    <x v="414"/>
    <d v="2014-12-25T00:00:00"/>
    <s v="Standard Class"/>
    <s v="TS-21505"/>
    <s v="Tony Sayre"/>
    <x v="0"/>
    <s v="United States"/>
    <s v="Columbia"/>
    <x v="18"/>
    <n v="38401"/>
    <s v="South"/>
    <s v="OFF-AP-10004868"/>
    <x v="1"/>
    <s v="Appliances"/>
    <s v="Hoover Commercial Soft Guard Upright Vacuum And Disposable Filtration Bags"/>
    <n v="43.512"/>
    <n v="7"/>
    <n v="0.2"/>
    <n v="3.8073000000000015"/>
  </r>
  <r>
    <n v="3321"/>
    <x v="1651"/>
    <x v="414"/>
    <d v="2014-12-25T00:00:00"/>
    <s v="Standard Class"/>
    <s v="TS-21505"/>
    <s v="Tony Sayre"/>
    <x v="0"/>
    <s v="United States"/>
    <s v="Columbia"/>
    <x v="18"/>
    <n v="38401"/>
    <s v="South"/>
    <s v="FUR-CH-10004287"/>
    <x v="0"/>
    <s v="Chairs"/>
    <s v="SAFCO Arco Folding Chair"/>
    <n v="662.88"/>
    <n v="3"/>
    <n v="0.2"/>
    <n v="74.573999999999955"/>
  </r>
  <r>
    <n v="3322"/>
    <x v="1651"/>
    <x v="414"/>
    <d v="2014-12-25T00:00:00"/>
    <s v="Standard Class"/>
    <s v="TS-21505"/>
    <s v="Tony Sayre"/>
    <x v="0"/>
    <s v="United States"/>
    <s v="Columbia"/>
    <x v="18"/>
    <n v="38401"/>
    <s v="South"/>
    <s v="OFF-PA-10002689"/>
    <x v="1"/>
    <s v="Paper"/>
    <s v="Weyerhaeuser First Choice Laser/Copy Paper (20Lb. and 88 Bright)"/>
    <n v="25.920000000000005"/>
    <n v="5"/>
    <n v="0.2"/>
    <n v="9.0719999999999992"/>
  </r>
  <r>
    <n v="3323"/>
    <x v="1652"/>
    <x v="862"/>
    <d v="2015-07-27T00:00:00"/>
    <s v="Standard Class"/>
    <s v="TH-21550"/>
    <s v="Tracy Hopkins"/>
    <x v="2"/>
    <s v="United States"/>
    <s v="New York City"/>
    <x v="15"/>
    <n v="10009"/>
    <s v="East"/>
    <s v="OFF-AP-10002892"/>
    <x v="1"/>
    <s v="Appliances"/>
    <s v="Belkin F5C206VTEL 6 Outlet Surge"/>
    <n v="68.94"/>
    <n v="3"/>
    <n v="0"/>
    <n v="20.681999999999995"/>
  </r>
  <r>
    <n v="3324"/>
    <x v="1652"/>
    <x v="862"/>
    <d v="2015-07-27T00:00:00"/>
    <s v="Standard Class"/>
    <s v="TH-21550"/>
    <s v="Tracy Hopkins"/>
    <x v="2"/>
    <s v="United States"/>
    <s v="New York City"/>
    <x v="15"/>
    <n v="10009"/>
    <s v="East"/>
    <s v="FUR-FU-10002253"/>
    <x v="0"/>
    <s v="Furnishings"/>
    <s v="Howard Miller 13&quot; Diameter Pewter Finish Round Wall Clock"/>
    <n v="128.82"/>
    <n v="3"/>
    <n v="0"/>
    <n v="50.239800000000002"/>
  </r>
  <r>
    <n v="3325"/>
    <x v="1653"/>
    <x v="7"/>
    <d v="2014-11-15T00:00:00"/>
    <s v="Standard Class"/>
    <s v="KD-16270"/>
    <s v="Karen Daniels"/>
    <x v="0"/>
    <s v="United States"/>
    <s v="Houston"/>
    <x v="5"/>
    <n v="77095"/>
    <s v="Central"/>
    <s v="OFF-BI-10001359"/>
    <x v="1"/>
    <s v="Binders"/>
    <s v="GBC DocuBind TL300 Electric Binding System"/>
    <n v="896.98999999999978"/>
    <n v="5"/>
    <n v="0.8"/>
    <n v="-1480.0335000000009"/>
  </r>
  <r>
    <n v="3326"/>
    <x v="1653"/>
    <x v="7"/>
    <d v="2014-11-15T00:00:00"/>
    <s v="Standard Class"/>
    <s v="KD-16270"/>
    <s v="Karen Daniels"/>
    <x v="0"/>
    <s v="United States"/>
    <s v="Houston"/>
    <x v="5"/>
    <n v="77095"/>
    <s v="Central"/>
    <s v="OFF-BI-10001267"/>
    <x v="1"/>
    <s v="Binders"/>
    <s v="Universal Recycled Hanging Pressboard Report Binders, Letter Size"/>
    <n v="1.2339999999999998"/>
    <n v="1"/>
    <n v="0.8"/>
    <n v="-1.9744000000000002"/>
  </r>
  <r>
    <n v="3327"/>
    <x v="1653"/>
    <x v="7"/>
    <d v="2014-11-15T00:00:00"/>
    <s v="Standard Class"/>
    <s v="KD-16270"/>
    <s v="Karen Daniels"/>
    <x v="0"/>
    <s v="United States"/>
    <s v="Houston"/>
    <x v="5"/>
    <n v="77095"/>
    <s v="Central"/>
    <s v="OFF-AR-10003582"/>
    <x v="1"/>
    <s v="Art"/>
    <s v="Boston Electric Pencil Sharpener, Model 1818, Charcoal Black"/>
    <n v="67.56"/>
    <n v="3"/>
    <n v="0.2"/>
    <n v="6.7560000000000038"/>
  </r>
  <r>
    <n v="3328"/>
    <x v="1653"/>
    <x v="7"/>
    <d v="2014-11-15T00:00:00"/>
    <s v="Standard Class"/>
    <s v="KD-16270"/>
    <s v="Karen Daniels"/>
    <x v="0"/>
    <s v="United States"/>
    <s v="Houston"/>
    <x v="5"/>
    <n v="77095"/>
    <s v="Central"/>
    <s v="OFF-PA-10003724"/>
    <x v="1"/>
    <s v="Paper"/>
    <s v="Wirebound Message Book, 4 per Page"/>
    <n v="21.720000000000002"/>
    <n v="5"/>
    <n v="0.2"/>
    <n v="7.8734999999999991"/>
  </r>
  <r>
    <n v="3329"/>
    <x v="1653"/>
    <x v="7"/>
    <d v="2014-11-15T00:00:00"/>
    <s v="Standard Class"/>
    <s v="KD-16270"/>
    <s v="Karen Daniels"/>
    <x v="0"/>
    <s v="United States"/>
    <s v="Houston"/>
    <x v="5"/>
    <n v="77095"/>
    <s v="Central"/>
    <s v="OFF-PA-10001033"/>
    <x v="1"/>
    <s v="Paper"/>
    <s v="Xerox 1893"/>
    <n v="262.33600000000001"/>
    <n v="8"/>
    <n v="0.2"/>
    <n v="95.096800000000002"/>
  </r>
  <r>
    <n v="3330"/>
    <x v="1653"/>
    <x v="7"/>
    <d v="2014-11-15T00:00:00"/>
    <s v="Standard Class"/>
    <s v="KD-16270"/>
    <s v="Karen Daniels"/>
    <x v="0"/>
    <s v="United States"/>
    <s v="Houston"/>
    <x v="5"/>
    <n v="77095"/>
    <s v="Central"/>
    <s v="TEC-PH-10003505"/>
    <x v="2"/>
    <s v="Phones"/>
    <s v="Geemarc AmpliPOWER60"/>
    <n v="148.47999999999999"/>
    <n v="2"/>
    <n v="0.2"/>
    <n v="16.703999999999986"/>
  </r>
  <r>
    <n v="3331"/>
    <x v="1653"/>
    <x v="7"/>
    <d v="2014-11-15T00:00:00"/>
    <s v="Standard Class"/>
    <s v="KD-16270"/>
    <s v="Karen Daniels"/>
    <x v="0"/>
    <s v="United States"/>
    <s v="Houston"/>
    <x v="5"/>
    <n v="77095"/>
    <s v="Central"/>
    <s v="TEC-PH-10004959"/>
    <x v="2"/>
    <s v="Phones"/>
    <s v="Classic Ivory Antique Telephone ZL1810"/>
    <n v="241.17599999999999"/>
    <n v="3"/>
    <n v="0.2"/>
    <n v="15.07350000000001"/>
  </r>
  <r>
    <n v="3332"/>
    <x v="1654"/>
    <x v="817"/>
    <d v="2017-12-20T00:00:00"/>
    <s v="Standard Class"/>
    <s v="GM-14455"/>
    <s v="Gary Mitchum"/>
    <x v="2"/>
    <s v="United States"/>
    <s v="Chicago"/>
    <x v="10"/>
    <n v="60653"/>
    <s v="Central"/>
    <s v="TEC-AC-10000474"/>
    <x v="2"/>
    <s v="Accessories"/>
    <s v="Kensington Expert Mouse Optical USB Trackball for PC or Mac"/>
    <n v="227.976"/>
    <n v="3"/>
    <n v="0.2"/>
    <n v="28.496999999999957"/>
  </r>
  <r>
    <n v="3333"/>
    <x v="1654"/>
    <x v="817"/>
    <d v="2017-12-20T00:00:00"/>
    <s v="Standard Class"/>
    <s v="GM-14455"/>
    <s v="Gary Mitchum"/>
    <x v="2"/>
    <s v="United States"/>
    <s v="Chicago"/>
    <x v="10"/>
    <n v="60653"/>
    <s v="Central"/>
    <s v="TEC-PH-10003095"/>
    <x v="2"/>
    <s v="Phones"/>
    <s v="Samsung HM1900 Bluetooth Headset"/>
    <n v="52.679999999999993"/>
    <n v="3"/>
    <n v="0.2"/>
    <n v="19.754999999999999"/>
  </r>
  <r>
    <n v="3334"/>
    <x v="1654"/>
    <x v="817"/>
    <d v="2017-12-20T00:00:00"/>
    <s v="Standard Class"/>
    <s v="GM-14455"/>
    <s v="Gary Mitchum"/>
    <x v="2"/>
    <s v="United States"/>
    <s v="Chicago"/>
    <x v="10"/>
    <n v="60653"/>
    <s v="Central"/>
    <s v="FUR-FU-10002963"/>
    <x v="0"/>
    <s v="Furnishings"/>
    <s v="Master Caster Door Stop, Gray"/>
    <n v="2.032"/>
    <n v="1"/>
    <n v="0.6"/>
    <n v="-1.3208000000000002"/>
  </r>
  <r>
    <n v="3335"/>
    <x v="1655"/>
    <x v="170"/>
    <d v="2017-08-22T00:00:00"/>
    <s v="First Class"/>
    <s v="PR-18880"/>
    <s v="Patrick Ryan"/>
    <x v="0"/>
    <s v="United States"/>
    <s v="Oakland"/>
    <x v="1"/>
    <n v="94601"/>
    <s v="West"/>
    <s v="OFF-AR-10000203"/>
    <x v="1"/>
    <s v="Art"/>
    <s v="Newell 336"/>
    <n v="17.12"/>
    <n v="4"/>
    <n v="0"/>
    <n v="4.9647999999999985"/>
  </r>
  <r>
    <n v="3336"/>
    <x v="1655"/>
    <x v="170"/>
    <d v="2017-08-22T00:00:00"/>
    <s v="First Class"/>
    <s v="PR-18880"/>
    <s v="Patrick Ryan"/>
    <x v="0"/>
    <s v="United States"/>
    <s v="Oakland"/>
    <x v="1"/>
    <n v="94601"/>
    <s v="West"/>
    <s v="TEC-PH-10004667"/>
    <x v="2"/>
    <s v="Phones"/>
    <s v="Cisco 8x8 Inc. 6753i IP Business Phone System"/>
    <n v="431.96800000000007"/>
    <n v="4"/>
    <n v="0.2"/>
    <n v="37.797199999999975"/>
  </r>
  <r>
    <n v="3337"/>
    <x v="1655"/>
    <x v="170"/>
    <d v="2017-08-22T00:00:00"/>
    <s v="First Class"/>
    <s v="PR-18880"/>
    <s v="Patrick Ryan"/>
    <x v="0"/>
    <s v="United States"/>
    <s v="Oakland"/>
    <x v="1"/>
    <n v="94601"/>
    <s v="West"/>
    <s v="FUR-FU-10000193"/>
    <x v="0"/>
    <s v="Furnishings"/>
    <s v="Tenex Chairmats For Use with Hard Floors"/>
    <n v="129.91999999999999"/>
    <n v="4"/>
    <n v="0"/>
    <n v="10.393599999999992"/>
  </r>
  <r>
    <n v="3338"/>
    <x v="1655"/>
    <x v="170"/>
    <d v="2017-08-22T00:00:00"/>
    <s v="First Class"/>
    <s v="PR-18880"/>
    <s v="Patrick Ryan"/>
    <x v="0"/>
    <s v="United States"/>
    <s v="Oakland"/>
    <x v="1"/>
    <n v="94601"/>
    <s v="West"/>
    <s v="FUR-TA-10001539"/>
    <x v="0"/>
    <s v="Tables"/>
    <s v="Chromcraft Rectangular Conference Tables"/>
    <n v="568.72800000000007"/>
    <n v="3"/>
    <n v="0.2"/>
    <n v="28.436399999999935"/>
  </r>
  <r>
    <n v="3339"/>
    <x v="1655"/>
    <x v="170"/>
    <d v="2017-08-22T00:00:00"/>
    <s v="First Class"/>
    <s v="PR-18880"/>
    <s v="Patrick Ryan"/>
    <x v="0"/>
    <s v="United States"/>
    <s v="Oakland"/>
    <x v="1"/>
    <n v="94601"/>
    <s v="West"/>
    <s v="OFF-BI-10000962"/>
    <x v="1"/>
    <s v="Binders"/>
    <s v="Acco Flexible ACCOHIDE Square Ring Data Binder, Dark Blue, 11 1/2&quot; X 14&quot; 7/8&quot;"/>
    <n v="117.14400000000001"/>
    <n v="9"/>
    <n v="0.2"/>
    <n v="42.464699999999993"/>
  </r>
  <r>
    <n v="3340"/>
    <x v="1655"/>
    <x v="170"/>
    <d v="2017-08-22T00:00:00"/>
    <s v="First Class"/>
    <s v="PR-18880"/>
    <s v="Patrick Ryan"/>
    <x v="0"/>
    <s v="United States"/>
    <s v="Oakland"/>
    <x v="1"/>
    <n v="94601"/>
    <s v="West"/>
    <s v="OFF-AP-10002867"/>
    <x v="1"/>
    <s v="Appliances"/>
    <s v="Fellowes Command Center 5-outlet power strip"/>
    <n v="203.52"/>
    <n v="3"/>
    <n v="0"/>
    <n v="54.950400000000002"/>
  </r>
  <r>
    <n v="3341"/>
    <x v="1655"/>
    <x v="170"/>
    <d v="2017-08-22T00:00:00"/>
    <s v="First Class"/>
    <s v="PR-18880"/>
    <s v="Patrick Ryan"/>
    <x v="0"/>
    <s v="United States"/>
    <s v="Oakland"/>
    <x v="1"/>
    <n v="94601"/>
    <s v="West"/>
    <s v="OFF-LA-10001158"/>
    <x v="1"/>
    <s v="Labels"/>
    <s v="Avery Address/Shipping Labels for Typewriters, 4&quot; x 2&quot;"/>
    <n v="51.75"/>
    <n v="5"/>
    <n v="0"/>
    <n v="24.84"/>
  </r>
  <r>
    <n v="3342"/>
    <x v="1656"/>
    <x v="278"/>
    <d v="2016-09-01T00:00:00"/>
    <s v="Second Class"/>
    <s v="TB-21055"/>
    <s v="Ted Butterfield"/>
    <x v="0"/>
    <s v="United States"/>
    <s v="Quincy"/>
    <x v="31"/>
    <n v="2169"/>
    <s v="East"/>
    <s v="OFF-PA-10000675"/>
    <x v="1"/>
    <s v="Paper"/>
    <s v="Xerox 1919"/>
    <n v="122.97"/>
    <n v="3"/>
    <n v="0"/>
    <n v="60.255300000000005"/>
  </r>
  <r>
    <n v="3343"/>
    <x v="1656"/>
    <x v="278"/>
    <d v="2016-09-01T00:00:00"/>
    <s v="Second Class"/>
    <s v="TB-21055"/>
    <s v="Ted Butterfield"/>
    <x v="0"/>
    <s v="United States"/>
    <s v="Quincy"/>
    <x v="31"/>
    <n v="2169"/>
    <s v="East"/>
    <s v="FUR-TA-10001307"/>
    <x v="0"/>
    <s v="Tables"/>
    <s v="SAFCO PlanMaster Heigh-Adjustable Drafting Table Base, 43w x 30d x 30-37h, Black"/>
    <n v="244.61499999999998"/>
    <n v="1"/>
    <n v="0.3"/>
    <n v="20.966999999999999"/>
  </r>
  <r>
    <n v="3344"/>
    <x v="1656"/>
    <x v="278"/>
    <d v="2016-09-01T00:00:00"/>
    <s v="Second Class"/>
    <s v="TB-21055"/>
    <s v="Ted Butterfield"/>
    <x v="0"/>
    <s v="United States"/>
    <s v="Quincy"/>
    <x v="31"/>
    <n v="2169"/>
    <s v="East"/>
    <s v="TEC-PH-10000011"/>
    <x v="2"/>
    <s v="Phones"/>
    <s v="PureGear Roll-On Screen Protector"/>
    <n v="59.97"/>
    <n v="3"/>
    <n v="0"/>
    <n v="28.785599999999995"/>
  </r>
  <r>
    <n v="3345"/>
    <x v="1656"/>
    <x v="278"/>
    <d v="2016-09-01T00:00:00"/>
    <s v="Second Class"/>
    <s v="TB-21055"/>
    <s v="Ted Butterfield"/>
    <x v="0"/>
    <s v="United States"/>
    <s v="Quincy"/>
    <x v="31"/>
    <n v="2169"/>
    <s v="East"/>
    <s v="OFF-PA-10002666"/>
    <x v="1"/>
    <s v="Paper"/>
    <s v="Southworth 25% Cotton Linen-Finish Paper &amp; Envelopes"/>
    <n v="81.540000000000006"/>
    <n v="9"/>
    <n v="0"/>
    <n v="36.692999999999998"/>
  </r>
  <r>
    <n v="3346"/>
    <x v="1656"/>
    <x v="278"/>
    <d v="2016-09-01T00:00:00"/>
    <s v="Second Class"/>
    <s v="TB-21055"/>
    <s v="Ted Butterfield"/>
    <x v="0"/>
    <s v="United States"/>
    <s v="Quincy"/>
    <x v="31"/>
    <n v="2169"/>
    <s v="East"/>
    <s v="OFF-FA-10000735"/>
    <x v="1"/>
    <s v="Fasteners"/>
    <s v="Staples"/>
    <n v="11.68"/>
    <n v="4"/>
    <n v="0"/>
    <n v="5.2559999999999993"/>
  </r>
  <r>
    <n v="3347"/>
    <x v="1656"/>
    <x v="278"/>
    <d v="2016-09-01T00:00:00"/>
    <s v="Second Class"/>
    <s v="TB-21055"/>
    <s v="Ted Butterfield"/>
    <x v="0"/>
    <s v="United States"/>
    <s v="Quincy"/>
    <x v="31"/>
    <n v="2169"/>
    <s v="East"/>
    <s v="OFF-BI-10000174"/>
    <x v="1"/>
    <s v="Binders"/>
    <s v="Wilson Jones Clip &amp; Carry Folder Binder Tool for Ring Binders, Clear"/>
    <n v="29"/>
    <n v="5"/>
    <n v="0"/>
    <n v="13.919999999999998"/>
  </r>
  <r>
    <n v="3348"/>
    <x v="1657"/>
    <x v="863"/>
    <d v="2015-08-20T00:00:00"/>
    <s v="Standard Class"/>
    <s v="ON-18715"/>
    <s v="Odella Nelson"/>
    <x v="1"/>
    <s v="United States"/>
    <s v="Yucaipa"/>
    <x v="1"/>
    <n v="92399"/>
    <s v="West"/>
    <s v="OFF-AR-10003156"/>
    <x v="1"/>
    <s v="Art"/>
    <s v="50 Colored Long Pencils"/>
    <n v="50.8"/>
    <n v="5"/>
    <n v="0"/>
    <n v="13.208000000000002"/>
  </r>
  <r>
    <n v="3349"/>
    <x v="1658"/>
    <x v="60"/>
    <d v="2017-11-07T00:00:00"/>
    <s v="First Class"/>
    <s v="AH-10195"/>
    <s v="Alan Haines"/>
    <x v="1"/>
    <s v="United States"/>
    <s v="Chicago"/>
    <x v="10"/>
    <n v="60623"/>
    <s v="Central"/>
    <s v="OFF-BI-10000474"/>
    <x v="1"/>
    <s v="Binders"/>
    <s v="Avery Recycled Flexi-View Covers for Binding Systems"/>
    <n v="16.029999999999998"/>
    <n v="5"/>
    <n v="0.8"/>
    <n v="-25.648000000000003"/>
  </r>
  <r>
    <n v="3350"/>
    <x v="1659"/>
    <x v="864"/>
    <d v="2016-08-21T00:00:00"/>
    <s v="Standard Class"/>
    <s v="NM-18520"/>
    <s v="Neoma Murray"/>
    <x v="0"/>
    <s v="United States"/>
    <s v="Seattle"/>
    <x v="4"/>
    <n v="98105"/>
    <s v="West"/>
    <s v="OFF-BI-10003712"/>
    <x v="1"/>
    <s v="Binders"/>
    <s v="Acco Pressboard Covers with Storage Hooks, 14 7/8&quot; x 11&quot;, Light Blue"/>
    <n v="15.712000000000002"/>
    <n v="4"/>
    <n v="0.2"/>
    <n v="5.6955999999999989"/>
  </r>
  <r>
    <n v="3351"/>
    <x v="1660"/>
    <x v="482"/>
    <d v="2016-12-31T00:00:00"/>
    <s v="Standard Class"/>
    <s v="AR-10510"/>
    <s v="Andrew Roberts"/>
    <x v="0"/>
    <s v="United States"/>
    <s v="New York City"/>
    <x v="15"/>
    <n v="10024"/>
    <s v="East"/>
    <s v="TEC-AC-10003280"/>
    <x v="2"/>
    <s v="Accessories"/>
    <s v="Belkin F8E887 USB Wired Ergonomic Keyboard"/>
    <n v="89.97"/>
    <n v="3"/>
    <n v="0"/>
    <n v="18.893699999999995"/>
  </r>
  <r>
    <n v="3352"/>
    <x v="1661"/>
    <x v="865"/>
    <d v="2014-09-28T00:00:00"/>
    <s v="Standard Class"/>
    <s v="BM-11650"/>
    <s v="Brian Moss"/>
    <x v="1"/>
    <s v="United States"/>
    <s v="San Diego"/>
    <x v="1"/>
    <n v="92037"/>
    <s v="West"/>
    <s v="FUR-BO-10002916"/>
    <x v="0"/>
    <s v="Bookcases"/>
    <s v="Rush Hierlooms Collection 1&quot; Thick Stackable Bookcases"/>
    <n v="435.99900000000002"/>
    <n v="3"/>
    <n v="0.15"/>
    <n v="20.517599999999987"/>
  </r>
  <r>
    <n v="3353"/>
    <x v="1661"/>
    <x v="865"/>
    <d v="2014-09-28T00:00:00"/>
    <s v="Standard Class"/>
    <s v="BM-11650"/>
    <s v="Brian Moss"/>
    <x v="1"/>
    <s v="United States"/>
    <s v="San Diego"/>
    <x v="1"/>
    <n v="92037"/>
    <s v="West"/>
    <s v="TEC-PH-10002726"/>
    <x v="2"/>
    <s v="Phones"/>
    <s v="netTALK DUO VoIP Telephone Service"/>
    <n v="83.984000000000009"/>
    <n v="2"/>
    <n v="0.2"/>
    <n v="31.494"/>
  </r>
  <r>
    <n v="3354"/>
    <x v="1662"/>
    <x v="866"/>
    <d v="2014-07-24T00:00:00"/>
    <s v="Standard Class"/>
    <s v="CA-12310"/>
    <s v="Christine Abelman"/>
    <x v="1"/>
    <s v="United States"/>
    <s v="Bristol"/>
    <x v="29"/>
    <n v="6010"/>
    <s v="East"/>
    <s v="TEC-PH-10000895"/>
    <x v="2"/>
    <s v="Phones"/>
    <s v="Polycom VVX 310 VoIP phone"/>
    <n v="359.98"/>
    <n v="2"/>
    <n v="0"/>
    <n v="93.594800000000021"/>
  </r>
  <r>
    <n v="3355"/>
    <x v="1662"/>
    <x v="866"/>
    <d v="2014-07-24T00:00:00"/>
    <s v="Standard Class"/>
    <s v="CA-12310"/>
    <s v="Christine Abelman"/>
    <x v="1"/>
    <s v="United States"/>
    <s v="Bristol"/>
    <x v="29"/>
    <n v="6010"/>
    <s v="East"/>
    <s v="FUR-TA-10004152"/>
    <x v="0"/>
    <s v="Tables"/>
    <s v="Barricks 18&quot; x 48&quot; Non-Folding Utility Table with Bottom Storage Shelf"/>
    <n v="70.559999999999988"/>
    <n v="1"/>
    <n v="0.3"/>
    <n v="-4.032"/>
  </r>
  <r>
    <n v="3356"/>
    <x v="1662"/>
    <x v="866"/>
    <d v="2014-07-24T00:00:00"/>
    <s v="Standard Class"/>
    <s v="CA-12310"/>
    <s v="Christine Abelman"/>
    <x v="1"/>
    <s v="United States"/>
    <s v="Bristol"/>
    <x v="29"/>
    <n v="6010"/>
    <s v="East"/>
    <s v="OFF-BI-10003694"/>
    <x v="1"/>
    <s v="Binders"/>
    <s v="Avery 3 1/2&quot; Diskette Storage Pages, 10/Pack"/>
    <n v="20.88"/>
    <n v="2"/>
    <n v="0"/>
    <n v="9.6047999999999991"/>
  </r>
  <r>
    <n v="3357"/>
    <x v="1662"/>
    <x v="866"/>
    <d v="2014-07-24T00:00:00"/>
    <s v="Standard Class"/>
    <s v="CA-12310"/>
    <s v="Christine Abelman"/>
    <x v="1"/>
    <s v="United States"/>
    <s v="Bristol"/>
    <x v="29"/>
    <n v="6010"/>
    <s v="East"/>
    <s v="OFF-BI-10002160"/>
    <x v="1"/>
    <s v="Binders"/>
    <s v="Acco Hanging Data Binders"/>
    <n v="3.81"/>
    <n v="1"/>
    <n v="0"/>
    <n v="1.8288"/>
  </r>
  <r>
    <n v="3358"/>
    <x v="1663"/>
    <x v="210"/>
    <d v="2017-09-13T00:00:00"/>
    <s v="Standard Class"/>
    <s v="NF-18595"/>
    <s v="Nicole Fjeld"/>
    <x v="2"/>
    <s v="United States"/>
    <s v="Chicago"/>
    <x v="10"/>
    <n v="60610"/>
    <s v="Central"/>
    <s v="OFF-PA-10001685"/>
    <x v="1"/>
    <s v="Paper"/>
    <s v="Easy-staple paper"/>
    <n v="73.007999999999996"/>
    <n v="9"/>
    <n v="0.2"/>
    <n v="26.465400000000006"/>
  </r>
  <r>
    <n v="3359"/>
    <x v="1664"/>
    <x v="715"/>
    <d v="2016-05-10T00:00:00"/>
    <s v="Standard Class"/>
    <s v="AF-10870"/>
    <s v="Art Ferguson"/>
    <x v="0"/>
    <s v="United States"/>
    <s v="Chicago"/>
    <x v="10"/>
    <n v="60610"/>
    <s v="Central"/>
    <s v="OFF-BI-10000773"/>
    <x v="1"/>
    <s v="Binders"/>
    <s v="Insertable Tab Post Binder Dividers"/>
    <n v="3.2079999999999993"/>
    <n v="2"/>
    <n v="0.8"/>
    <n v="-5.2932000000000023"/>
  </r>
  <r>
    <n v="3360"/>
    <x v="1664"/>
    <x v="715"/>
    <d v="2016-05-10T00:00:00"/>
    <s v="Standard Class"/>
    <s v="AF-10870"/>
    <s v="Art Ferguson"/>
    <x v="0"/>
    <s v="United States"/>
    <s v="Chicago"/>
    <x v="10"/>
    <n v="60610"/>
    <s v="Central"/>
    <s v="TEC-AC-10004510"/>
    <x v="2"/>
    <s v="Accessories"/>
    <s v="Logitech Desktop MK120 Mouse and keyboard Combo"/>
    <n v="26.176000000000002"/>
    <n v="2"/>
    <n v="0.2"/>
    <n v="-3.272000000000002"/>
  </r>
  <r>
    <n v="3361"/>
    <x v="1665"/>
    <x v="593"/>
    <d v="2015-06-08T00:00:00"/>
    <s v="Second Class"/>
    <s v="TC-21535"/>
    <s v="Tracy Collins"/>
    <x v="2"/>
    <s v="United States"/>
    <s v="New York City"/>
    <x v="15"/>
    <n v="10024"/>
    <s v="East"/>
    <s v="OFF-PA-10004569"/>
    <x v="1"/>
    <s v="Paper"/>
    <s v="Wirebound Message Books, Two 4 1/4&quot; x 5&quot; Forms per Page"/>
    <n v="30.44"/>
    <n v="4"/>
    <n v="0"/>
    <n v="14.306799999999999"/>
  </r>
  <r>
    <n v="3362"/>
    <x v="1665"/>
    <x v="593"/>
    <d v="2015-06-08T00:00:00"/>
    <s v="Second Class"/>
    <s v="TC-21535"/>
    <s v="Tracy Collins"/>
    <x v="2"/>
    <s v="United States"/>
    <s v="New York City"/>
    <x v="15"/>
    <n v="10024"/>
    <s v="East"/>
    <s v="FUR-FU-10000672"/>
    <x v="0"/>
    <s v="Furnishings"/>
    <s v="Executive Impressions 10&quot; Spectator Wall Clock"/>
    <n v="35.28"/>
    <n v="3"/>
    <n v="0"/>
    <n v="11.995199999999997"/>
  </r>
  <r>
    <n v="3363"/>
    <x v="1666"/>
    <x v="350"/>
    <d v="2015-12-20T00:00:00"/>
    <s v="Standard Class"/>
    <s v="Dp-13240"/>
    <s v="Dean percer"/>
    <x v="2"/>
    <s v="United States"/>
    <s v="Revere"/>
    <x v="31"/>
    <n v="2151"/>
    <s v="East"/>
    <s v="OFF-PA-10004451"/>
    <x v="1"/>
    <s v="Paper"/>
    <s v="Xerox 222"/>
    <n v="19.440000000000001"/>
    <n v="3"/>
    <n v="0"/>
    <n v="9.3312000000000008"/>
  </r>
  <r>
    <n v="3364"/>
    <x v="1666"/>
    <x v="350"/>
    <d v="2015-12-20T00:00:00"/>
    <s v="Standard Class"/>
    <s v="Dp-13240"/>
    <s v="Dean percer"/>
    <x v="2"/>
    <s v="United States"/>
    <s v="Revere"/>
    <x v="31"/>
    <n v="2151"/>
    <s v="East"/>
    <s v="OFF-BI-10004738"/>
    <x v="1"/>
    <s v="Binders"/>
    <s v="Flexible Leather- Look Classic Collection Ring Binder"/>
    <n v="37.880000000000003"/>
    <n v="2"/>
    <n v="0"/>
    <n v="18.940000000000001"/>
  </r>
  <r>
    <n v="3365"/>
    <x v="1667"/>
    <x v="87"/>
    <d v="2016-07-18T00:00:00"/>
    <s v="Second Class"/>
    <s v="MC-17425"/>
    <s v="Mark Cousins"/>
    <x v="1"/>
    <s v="United States"/>
    <s v="Houston"/>
    <x v="5"/>
    <n v="77036"/>
    <s v="Central"/>
    <s v="FUR-FU-10001940"/>
    <x v="0"/>
    <s v="Furnishings"/>
    <s v="Staple-based wall hangings"/>
    <n v="9.5519999999999996"/>
    <n v="3"/>
    <n v="0.6"/>
    <n v="-3.8207999999999984"/>
  </r>
  <r>
    <n v="3366"/>
    <x v="1668"/>
    <x v="867"/>
    <d v="2014-02-02T00:00:00"/>
    <s v="First Class"/>
    <s v="LC-17050"/>
    <s v="Liz Carlisle"/>
    <x v="0"/>
    <s v="United States"/>
    <s v="Mission Viejo"/>
    <x v="1"/>
    <n v="92691"/>
    <s v="West"/>
    <s v="FUR-BO-10003966"/>
    <x v="0"/>
    <s v="Bookcases"/>
    <s v="Sauder Facets Collection Library, Sky Alder Finish"/>
    <n v="290.666"/>
    <n v="2"/>
    <n v="0.15"/>
    <n v="3.4195999999999884"/>
  </r>
  <r>
    <n v="3367"/>
    <x v="1669"/>
    <x v="868"/>
    <d v="2014-07-15T00:00:00"/>
    <s v="Standard Class"/>
    <s v="BM-11650"/>
    <s v="Brian Moss"/>
    <x v="1"/>
    <s v="United States"/>
    <s v="Dallas"/>
    <x v="5"/>
    <n v="75217"/>
    <s v="Central"/>
    <s v="OFF-PA-10003072"/>
    <x v="1"/>
    <s v="Paper"/>
    <s v="Eureka Recycled Copy Paper 8 1/2&quot; x 11&quot;, Ream"/>
    <n v="10.368000000000002"/>
    <n v="2"/>
    <n v="0.2"/>
    <n v="3.6288"/>
  </r>
  <r>
    <n v="3368"/>
    <x v="1669"/>
    <x v="868"/>
    <d v="2014-07-15T00:00:00"/>
    <s v="Standard Class"/>
    <s v="BM-11650"/>
    <s v="Brian Moss"/>
    <x v="1"/>
    <s v="United States"/>
    <s v="Dallas"/>
    <x v="5"/>
    <n v="75217"/>
    <s v="Central"/>
    <s v="OFF-PA-10002245"/>
    <x v="1"/>
    <s v="Paper"/>
    <s v="Xerox 1895"/>
    <n v="14.352000000000002"/>
    <n v="3"/>
    <n v="0.2"/>
    <n v="4.4849999999999994"/>
  </r>
  <r>
    <n v="3369"/>
    <x v="1670"/>
    <x v="82"/>
    <d v="2015-11-25T00:00:00"/>
    <s v="Standard Class"/>
    <s v="NW-18400"/>
    <s v="Natalie Webber"/>
    <x v="0"/>
    <s v="United States"/>
    <s v="Las Vegas"/>
    <x v="33"/>
    <n v="89115"/>
    <s v="West"/>
    <s v="FUR-BO-10002598"/>
    <x v="0"/>
    <s v="Bookcases"/>
    <s v="Hon Metal Bookcases, Putty"/>
    <n v="141.96"/>
    <n v="2"/>
    <n v="0"/>
    <n v="41.168399999999991"/>
  </r>
  <r>
    <n v="3370"/>
    <x v="1670"/>
    <x v="82"/>
    <d v="2015-11-25T00:00:00"/>
    <s v="Standard Class"/>
    <s v="NW-18400"/>
    <s v="Natalie Webber"/>
    <x v="0"/>
    <s v="United States"/>
    <s v="Las Vegas"/>
    <x v="33"/>
    <n v="89115"/>
    <s v="West"/>
    <s v="OFF-BI-10002225"/>
    <x v="1"/>
    <s v="Binders"/>
    <s v="Square Ring Data Binders, Rigid 75 Pt. Covers, 11&quot; x 14-7/8&quot;"/>
    <n v="66.048000000000002"/>
    <n v="4"/>
    <n v="0.2"/>
    <n v="23.116799999999998"/>
  </r>
  <r>
    <n v="3371"/>
    <x v="1671"/>
    <x v="869"/>
    <d v="2016-03-25T00:00:00"/>
    <s v="Same Day"/>
    <s v="TB-21280"/>
    <s v="Toby Braunhardt"/>
    <x v="0"/>
    <s v="United States"/>
    <s v="Norman"/>
    <x v="26"/>
    <n v="73071"/>
    <s v="Central"/>
    <s v="TEC-AC-10003832"/>
    <x v="2"/>
    <s v="Accessories"/>
    <s v="Logitech P710e Mobile Speakerphone"/>
    <n v="1287.45"/>
    <n v="5"/>
    <n v="0"/>
    <n v="244.61549999999988"/>
  </r>
  <r>
    <n v="3372"/>
    <x v="1672"/>
    <x v="397"/>
    <d v="2017-09-30T00:00:00"/>
    <s v="Standard Class"/>
    <s v="BS-11755"/>
    <s v="Bruce Stewart"/>
    <x v="0"/>
    <s v="United States"/>
    <s v="San Francisco"/>
    <x v="1"/>
    <n v="94122"/>
    <s v="West"/>
    <s v="OFF-BI-10000822"/>
    <x v="1"/>
    <s v="Binders"/>
    <s v="Acco PRESSTEX Data Binder with Storage Hooks, Light Blue, 9 1/2&quot; X 11&quot;"/>
    <n v="25.824000000000002"/>
    <n v="6"/>
    <n v="0.2"/>
    <n v="9.0383999999999993"/>
  </r>
  <r>
    <n v="3373"/>
    <x v="1672"/>
    <x v="397"/>
    <d v="2017-09-30T00:00:00"/>
    <s v="Standard Class"/>
    <s v="BS-11755"/>
    <s v="Bruce Stewart"/>
    <x v="0"/>
    <s v="United States"/>
    <s v="San Francisco"/>
    <x v="1"/>
    <n v="94122"/>
    <s v="West"/>
    <s v="OFF-AP-10001242"/>
    <x v="1"/>
    <s v="Appliances"/>
    <s v="APC 7 Outlet Network SurgeArrest Surge Protector"/>
    <n v="160.96"/>
    <n v="2"/>
    <n v="0"/>
    <n v="48.287999999999997"/>
  </r>
  <r>
    <n v="3374"/>
    <x v="1673"/>
    <x v="784"/>
    <d v="2015-12-10T00:00:00"/>
    <s v="Standard Class"/>
    <s v="SO-20335"/>
    <s v="Sean O'Donnell"/>
    <x v="0"/>
    <s v="United States"/>
    <s v="Hempstead"/>
    <x v="15"/>
    <n v="11550"/>
    <s v="East"/>
    <s v="FUR-FU-10002445"/>
    <x v="0"/>
    <s v="Furnishings"/>
    <s v="DAX Two-Tone Rosewood/Black Document Frame, Desktop, 5 x 7"/>
    <n v="28.44"/>
    <n v="3"/>
    <n v="0"/>
    <n v="11.376000000000001"/>
  </r>
  <r>
    <n v="3375"/>
    <x v="1673"/>
    <x v="784"/>
    <d v="2015-12-10T00:00:00"/>
    <s v="Standard Class"/>
    <s v="SO-20335"/>
    <s v="Sean O'Donnell"/>
    <x v="0"/>
    <s v="United States"/>
    <s v="Hempstead"/>
    <x v="15"/>
    <n v="11550"/>
    <s v="East"/>
    <s v="FUR-CH-10002372"/>
    <x v="0"/>
    <s v="Chairs"/>
    <s v="Office Star - Ergonomically Designed Knee Chair"/>
    <n v="364.41"/>
    <n v="5"/>
    <n v="0.1"/>
    <n v="8.0980000000000203"/>
  </r>
  <r>
    <n v="3376"/>
    <x v="1673"/>
    <x v="784"/>
    <d v="2015-12-10T00:00:00"/>
    <s v="Standard Class"/>
    <s v="SO-20335"/>
    <s v="Sean O'Donnell"/>
    <x v="0"/>
    <s v="United States"/>
    <s v="Hempstead"/>
    <x v="15"/>
    <n v="11550"/>
    <s v="East"/>
    <s v="TEC-PH-10000376"/>
    <x v="2"/>
    <s v="Phones"/>
    <s v="Square Credit Card Reader"/>
    <n v="39.96"/>
    <n v="4"/>
    <n v="0"/>
    <n v="10.389600000000002"/>
  </r>
  <r>
    <n v="3377"/>
    <x v="1673"/>
    <x v="784"/>
    <d v="2015-12-10T00:00:00"/>
    <s v="Standard Class"/>
    <s v="SO-20335"/>
    <s v="Sean O'Donnell"/>
    <x v="0"/>
    <s v="United States"/>
    <s v="Hempstead"/>
    <x v="15"/>
    <n v="11550"/>
    <s v="East"/>
    <s v="FUR-CH-10002965"/>
    <x v="0"/>
    <s v="Chairs"/>
    <s v="Global Leather Highback Executive Chair with Pneumatic Height Adjustment, Black"/>
    <n v="361.76400000000001"/>
    <n v="2"/>
    <n v="0.1"/>
    <n v="68.333200000000005"/>
  </r>
  <r>
    <n v="3378"/>
    <x v="1674"/>
    <x v="474"/>
    <d v="2016-11-04T00:00:00"/>
    <s v="First Class"/>
    <s v="CS-12490"/>
    <s v="Cindy Schnelling"/>
    <x v="1"/>
    <s v="United States"/>
    <s v="Conroe"/>
    <x v="5"/>
    <n v="77301"/>
    <s v="Central"/>
    <s v="OFF-ST-10004950"/>
    <x v="1"/>
    <s v="Storage"/>
    <s v="Tenex Personal Filing Tote With Secure Closure Lid, Black/Frost"/>
    <n v="111.67200000000001"/>
    <n v="9"/>
    <n v="0.2"/>
    <n v="6.9794999999999909"/>
  </r>
  <r>
    <n v="3379"/>
    <x v="1675"/>
    <x v="294"/>
    <d v="2017-03-21T00:00:00"/>
    <s v="Standard Class"/>
    <s v="PO-19180"/>
    <s v="Philisse Overcash"/>
    <x v="2"/>
    <s v="United States"/>
    <s v="Houston"/>
    <x v="5"/>
    <n v="77095"/>
    <s v="Central"/>
    <s v="OFF-BI-10003166"/>
    <x v="1"/>
    <s v="Binders"/>
    <s v="GBC Plasticlear Binding Covers"/>
    <n v="13.775999999999996"/>
    <n v="6"/>
    <n v="0.8"/>
    <n v="-22.04160000000001"/>
  </r>
  <r>
    <n v="3380"/>
    <x v="1675"/>
    <x v="294"/>
    <d v="2017-03-21T00:00:00"/>
    <s v="Standard Class"/>
    <s v="PO-19180"/>
    <s v="Philisse Overcash"/>
    <x v="2"/>
    <s v="United States"/>
    <s v="Houston"/>
    <x v="5"/>
    <n v="77095"/>
    <s v="Central"/>
    <s v="OFF-PA-10004610"/>
    <x v="1"/>
    <s v="Paper"/>
    <s v="Xerox 1900"/>
    <n v="10.272000000000002"/>
    <n v="3"/>
    <n v="0.2"/>
    <n v="3.2099999999999982"/>
  </r>
  <r>
    <n v="3381"/>
    <x v="1676"/>
    <x v="51"/>
    <d v="2017-11-24T00:00:00"/>
    <s v="First Class"/>
    <s v="TD-20995"/>
    <s v="Tamara Dahlen"/>
    <x v="0"/>
    <s v="United States"/>
    <s v="Philadelphia"/>
    <x v="9"/>
    <n v="19120"/>
    <s v="East"/>
    <s v="FUR-FU-10000320"/>
    <x v="0"/>
    <s v="Furnishings"/>
    <s v="OIC Stacking Trays"/>
    <n v="24.048000000000002"/>
    <n v="9"/>
    <n v="0.2"/>
    <n v="7.2144000000000013"/>
  </r>
  <r>
    <n v="3382"/>
    <x v="1677"/>
    <x v="151"/>
    <d v="2017-08-30T00:00:00"/>
    <s v="First Class"/>
    <s v="SP-20620"/>
    <s v="Stefania Perrino"/>
    <x v="1"/>
    <s v="United States"/>
    <s v="Tampa"/>
    <x v="2"/>
    <n v="33614"/>
    <s v="South"/>
    <s v="OFF-EN-10004030"/>
    <x v="1"/>
    <s v="Envelopes"/>
    <s v="Convenience Packs of Business Envelopes"/>
    <n v="2.8960000000000004"/>
    <n v="1"/>
    <n v="0.2"/>
    <n v="0.97739999999999994"/>
  </r>
  <r>
    <n v="3383"/>
    <x v="1678"/>
    <x v="784"/>
    <d v="2015-12-09T00:00:00"/>
    <s v="Second Class"/>
    <s v="MS-17365"/>
    <s v="Maribeth Schnelling"/>
    <x v="0"/>
    <s v="United States"/>
    <s v="New York City"/>
    <x v="15"/>
    <n v="10035"/>
    <s v="East"/>
    <s v="OFF-EN-10004147"/>
    <x v="1"/>
    <s v="Envelopes"/>
    <s v="Wausau Papers Astrobrights Colored Envelopes"/>
    <n v="17.940000000000001"/>
    <n v="3"/>
    <n v="0"/>
    <n v="8.7906000000000013"/>
  </r>
  <r>
    <n v="3384"/>
    <x v="1678"/>
    <x v="784"/>
    <d v="2015-12-09T00:00:00"/>
    <s v="Second Class"/>
    <s v="MS-17365"/>
    <s v="Maribeth Schnelling"/>
    <x v="0"/>
    <s v="United States"/>
    <s v="New York City"/>
    <x v="15"/>
    <n v="10035"/>
    <s v="East"/>
    <s v="FUR-CH-10003535"/>
    <x v="0"/>
    <s v="Chairs"/>
    <s v="Global Armless Task Chair, Royal Blue"/>
    <n v="384.17399999999998"/>
    <n v="7"/>
    <n v="0.1"/>
    <n v="29.880199999999981"/>
  </r>
  <r>
    <n v="3385"/>
    <x v="1678"/>
    <x v="784"/>
    <d v="2015-12-09T00:00:00"/>
    <s v="Second Class"/>
    <s v="MS-17365"/>
    <s v="Maribeth Schnelling"/>
    <x v="0"/>
    <s v="United States"/>
    <s v="New York City"/>
    <x v="15"/>
    <n v="10035"/>
    <s v="East"/>
    <s v="TEC-PH-10004586"/>
    <x v="2"/>
    <s v="Phones"/>
    <s v="Wilson SignalBoost 841262 DB PRO Amplifier Kit"/>
    <n v="1799.75"/>
    <n v="5"/>
    <n v="0"/>
    <n v="539.92499999999995"/>
  </r>
  <r>
    <n v="3386"/>
    <x v="1679"/>
    <x v="566"/>
    <d v="2017-10-11T00:00:00"/>
    <s v="Standard Class"/>
    <s v="Dp-13240"/>
    <s v="Dean percer"/>
    <x v="2"/>
    <s v="United States"/>
    <s v="Charlotte"/>
    <x v="3"/>
    <n v="28205"/>
    <s v="South"/>
    <s v="OFF-ST-10003208"/>
    <x v="1"/>
    <s v="Storage"/>
    <s v="Adjustable Depth Letter/Legal Cart"/>
    <n v="580.67200000000003"/>
    <n v="4"/>
    <n v="0.2"/>
    <n v="65.325599999999895"/>
  </r>
  <r>
    <n v="3387"/>
    <x v="1679"/>
    <x v="566"/>
    <d v="2017-10-11T00:00:00"/>
    <s v="Standard Class"/>
    <s v="Dp-13240"/>
    <s v="Dean percer"/>
    <x v="2"/>
    <s v="United States"/>
    <s v="Charlotte"/>
    <x v="3"/>
    <n v="28205"/>
    <s v="South"/>
    <s v="OFF-FA-10003112"/>
    <x v="1"/>
    <s v="Fasteners"/>
    <s v="Staples"/>
    <n v="18.936"/>
    <n v="3"/>
    <n v="0.2"/>
    <n v="5.9174999999999986"/>
  </r>
  <r>
    <n v="3388"/>
    <x v="1679"/>
    <x v="566"/>
    <d v="2017-10-11T00:00:00"/>
    <s v="Standard Class"/>
    <s v="Dp-13240"/>
    <s v="Dean percer"/>
    <x v="2"/>
    <s v="United States"/>
    <s v="Charlotte"/>
    <x v="3"/>
    <n v="28205"/>
    <s v="South"/>
    <s v="TEC-PH-10004447"/>
    <x v="2"/>
    <s v="Phones"/>
    <s v="Toshiba IPT2010-SD IP Telephone"/>
    <n v="222.38400000000001"/>
    <n v="2"/>
    <n v="0.2"/>
    <n v="16.678799999999995"/>
  </r>
  <r>
    <n v="3389"/>
    <x v="1679"/>
    <x v="566"/>
    <d v="2017-10-11T00:00:00"/>
    <s v="Standard Class"/>
    <s v="Dp-13240"/>
    <s v="Dean percer"/>
    <x v="2"/>
    <s v="United States"/>
    <s v="Charlotte"/>
    <x v="3"/>
    <n v="28205"/>
    <s v="South"/>
    <s v="OFF-BI-10002854"/>
    <x v="1"/>
    <s v="Binders"/>
    <s v="Performers Binder/Pad Holder, Black"/>
    <n v="50.454000000000015"/>
    <n v="6"/>
    <n v="0.7"/>
    <n v="-33.635999999999996"/>
  </r>
  <r>
    <n v="3390"/>
    <x v="1679"/>
    <x v="566"/>
    <d v="2017-10-11T00:00:00"/>
    <s v="Standard Class"/>
    <s v="Dp-13240"/>
    <s v="Dean percer"/>
    <x v="2"/>
    <s v="United States"/>
    <s v="Charlotte"/>
    <x v="3"/>
    <n v="28205"/>
    <s v="South"/>
    <s v="FUR-TA-10001039"/>
    <x v="0"/>
    <s v="Tables"/>
    <s v="KI Adjustable-Height Table"/>
    <n v="154.76400000000001"/>
    <n v="3"/>
    <n v="0.4"/>
    <n v="-36.11160000000001"/>
  </r>
  <r>
    <n v="3391"/>
    <x v="1680"/>
    <x v="613"/>
    <d v="2017-03-30T00:00:00"/>
    <s v="Second Class"/>
    <s v="DB-13660"/>
    <s v="Duane Benoit"/>
    <x v="0"/>
    <s v="United States"/>
    <s v="Dallas"/>
    <x v="5"/>
    <n v="75081"/>
    <s v="Central"/>
    <s v="OFF-PA-10004239"/>
    <x v="1"/>
    <s v="Paper"/>
    <s v="Xerox 1953"/>
    <n v="6.8480000000000008"/>
    <n v="2"/>
    <n v="0.2"/>
    <n v="2.1399999999999992"/>
  </r>
  <r>
    <n v="3392"/>
    <x v="1681"/>
    <x v="128"/>
    <d v="2014-08-13T00:00:00"/>
    <s v="Standard Class"/>
    <s v="MG-17650"/>
    <s v="Matthew Grinstein"/>
    <x v="2"/>
    <s v="United States"/>
    <s v="Seattle"/>
    <x v="4"/>
    <n v="98103"/>
    <s v="West"/>
    <s v="TEC-PH-10001530"/>
    <x v="2"/>
    <s v="Phones"/>
    <s v="Cisco Unified IP Phone 7945G VoIP phone"/>
    <n v="1091.1680000000001"/>
    <n v="4"/>
    <n v="0.2"/>
    <n v="68.197999999999979"/>
  </r>
  <r>
    <n v="3393"/>
    <x v="1681"/>
    <x v="128"/>
    <d v="2014-08-13T00:00:00"/>
    <s v="Standard Class"/>
    <s v="MG-17650"/>
    <s v="Matthew Grinstein"/>
    <x v="2"/>
    <s v="United States"/>
    <s v="Seattle"/>
    <x v="4"/>
    <n v="98103"/>
    <s v="West"/>
    <s v="TEC-PH-10000038"/>
    <x v="2"/>
    <s v="Phones"/>
    <s v="Jawbone MINI JAMBOX Wireless Bluetooth Speaker"/>
    <n v="219.16800000000001"/>
    <n v="2"/>
    <n v="0.2"/>
    <n v="-43.833600000000018"/>
  </r>
  <r>
    <n v="3394"/>
    <x v="1682"/>
    <x v="754"/>
    <d v="2014-11-25T00:00:00"/>
    <s v="First Class"/>
    <s v="EH-14185"/>
    <s v="Evan Henry"/>
    <x v="0"/>
    <s v="United States"/>
    <s v="Pasadena"/>
    <x v="5"/>
    <n v="77506"/>
    <s v="Central"/>
    <s v="OFF-BI-10001765"/>
    <x v="1"/>
    <s v="Binders"/>
    <s v="Wilson Jones Heavy-Duty Casebound Ring Binders with Metal Hinges"/>
    <n v="6.9279999999999982"/>
    <n v="1"/>
    <n v="0.8"/>
    <n v="-11.084800000000005"/>
  </r>
  <r>
    <n v="3395"/>
    <x v="1683"/>
    <x v="193"/>
    <d v="2017-06-10T00:00:00"/>
    <s v="Same Day"/>
    <s v="CL-11890"/>
    <s v="Carl Ludwig"/>
    <x v="0"/>
    <s v="United States"/>
    <s v="Philadelphia"/>
    <x v="9"/>
    <n v="19143"/>
    <s v="East"/>
    <s v="OFF-PA-10000380"/>
    <x v="1"/>
    <s v="Paper"/>
    <s v="REDIFORM Incoming/Outgoing Call Register, 11&quot; X 8 1/2&quot;, 100 Messages"/>
    <n v="40.032000000000004"/>
    <n v="6"/>
    <n v="0.2"/>
    <n v="15.011999999999999"/>
  </r>
  <r>
    <n v="3396"/>
    <x v="1684"/>
    <x v="870"/>
    <d v="2017-07-08T00:00:00"/>
    <s v="Standard Class"/>
    <s v="KF-16285"/>
    <s v="Karen Ferguson"/>
    <x v="2"/>
    <s v="United States"/>
    <s v="Indianapolis"/>
    <x v="14"/>
    <n v="46203"/>
    <s v="Central"/>
    <s v="OFF-ST-10001128"/>
    <x v="1"/>
    <s v="Storage"/>
    <s v="Carina Mini System Audio Rack, Model AR050B"/>
    <n v="443.92"/>
    <n v="4"/>
    <n v="0"/>
    <n v="13.317600000000027"/>
  </r>
  <r>
    <n v="3397"/>
    <x v="1684"/>
    <x v="870"/>
    <d v="2017-07-08T00:00:00"/>
    <s v="Standard Class"/>
    <s v="KF-16285"/>
    <s v="Karen Ferguson"/>
    <x v="2"/>
    <s v="United States"/>
    <s v="Indianapolis"/>
    <x v="14"/>
    <n v="46203"/>
    <s v="Central"/>
    <s v="OFF-BI-10003656"/>
    <x v="1"/>
    <s v="Binders"/>
    <s v="Fellowes PB200 Plastic Comb Binding Machine"/>
    <n v="169.99"/>
    <n v="1"/>
    <n v="0"/>
    <n v="78.195399999999992"/>
  </r>
  <r>
    <n v="3398"/>
    <x v="1684"/>
    <x v="870"/>
    <d v="2017-07-08T00:00:00"/>
    <s v="Standard Class"/>
    <s v="KF-16285"/>
    <s v="Karen Ferguson"/>
    <x v="2"/>
    <s v="United States"/>
    <s v="Indianapolis"/>
    <x v="14"/>
    <n v="46203"/>
    <s v="Central"/>
    <s v="OFF-PA-10003441"/>
    <x v="1"/>
    <s v="Paper"/>
    <s v="Xerox 226"/>
    <n v="25.92"/>
    <n v="4"/>
    <n v="0"/>
    <n v="12.441600000000001"/>
  </r>
  <r>
    <n v="3399"/>
    <x v="1685"/>
    <x v="871"/>
    <d v="2014-11-26T00:00:00"/>
    <s v="Standard Class"/>
    <s v="DH-13075"/>
    <s v="Dave Hallsten"/>
    <x v="1"/>
    <s v="United States"/>
    <s v="Richmond"/>
    <x v="0"/>
    <n v="40475"/>
    <s v="South"/>
    <s v="TEC-PH-10002923"/>
    <x v="2"/>
    <s v="Phones"/>
    <s v="Logitech B530 USB Headset - headset - Full size, Binaural"/>
    <n v="36.99"/>
    <n v="1"/>
    <n v="0"/>
    <n v="9.9873000000000012"/>
  </r>
  <r>
    <n v="3400"/>
    <x v="1685"/>
    <x v="871"/>
    <d v="2014-11-26T00:00:00"/>
    <s v="Standard Class"/>
    <s v="DH-13075"/>
    <s v="Dave Hallsten"/>
    <x v="1"/>
    <s v="United States"/>
    <s v="Richmond"/>
    <x v="0"/>
    <n v="40475"/>
    <s v="South"/>
    <s v="OFF-PA-10004359"/>
    <x v="1"/>
    <s v="Paper"/>
    <s v="Multicolor Computer Printout Paper"/>
    <n v="629.09999999999991"/>
    <n v="6"/>
    <n v="0"/>
    <n v="301.96799999999996"/>
  </r>
  <r>
    <n v="3401"/>
    <x v="1685"/>
    <x v="871"/>
    <d v="2014-11-26T00:00:00"/>
    <s v="Standard Class"/>
    <s v="DH-13075"/>
    <s v="Dave Hallsten"/>
    <x v="1"/>
    <s v="United States"/>
    <s v="Richmond"/>
    <x v="0"/>
    <n v="40475"/>
    <s v="South"/>
    <s v="OFF-ST-10001511"/>
    <x v="1"/>
    <s v="Storage"/>
    <s v="Space Solutions Commercial Steel Shelving"/>
    <n v="193.95000000000002"/>
    <n v="3"/>
    <n v="0"/>
    <n v="9.6974999999999838"/>
  </r>
  <r>
    <n v="3402"/>
    <x v="1685"/>
    <x v="871"/>
    <d v="2014-11-26T00:00:00"/>
    <s v="Standard Class"/>
    <s v="DH-13075"/>
    <s v="Dave Hallsten"/>
    <x v="1"/>
    <s v="United States"/>
    <s v="Richmond"/>
    <x v="0"/>
    <n v="40475"/>
    <s v="South"/>
    <s v="OFF-AR-10002833"/>
    <x v="1"/>
    <s v="Art"/>
    <s v="Newell 322"/>
    <n v="5.46"/>
    <n v="3"/>
    <n v="0"/>
    <n v="1.4742000000000002"/>
  </r>
  <r>
    <n v="3403"/>
    <x v="1686"/>
    <x v="124"/>
    <d v="2015-05-05T00:00:00"/>
    <s v="First Class"/>
    <s v="LA-16780"/>
    <s v="Laura Armstrong"/>
    <x v="1"/>
    <s v="United States"/>
    <s v="Tinley Park"/>
    <x v="10"/>
    <n v="60477"/>
    <s v="Central"/>
    <s v="FUR-FU-10001940"/>
    <x v="0"/>
    <s v="Furnishings"/>
    <s v="Staple-based wall hangings"/>
    <n v="22.288"/>
    <n v="7"/>
    <n v="0.6"/>
    <n v="-8.9151999999999987"/>
  </r>
  <r>
    <n v="3404"/>
    <x v="1687"/>
    <x v="148"/>
    <d v="2017-06-05T00:00:00"/>
    <s v="Standard Class"/>
    <s v="HZ-14950"/>
    <s v="Henia Zydlo"/>
    <x v="0"/>
    <s v="United States"/>
    <s v="Houston"/>
    <x v="5"/>
    <n v="77095"/>
    <s v="Central"/>
    <s v="FUR-FU-10003919"/>
    <x v="0"/>
    <s v="Furnishings"/>
    <s v="Eldon Executive Woodline II Cherry Finish Desk Accessories"/>
    <n v="65.424000000000007"/>
    <n v="4"/>
    <n v="0.6"/>
    <n v="-52.339199999999991"/>
  </r>
  <r>
    <n v="3405"/>
    <x v="1688"/>
    <x v="872"/>
    <d v="2015-10-17T00:00:00"/>
    <s v="Same Day"/>
    <s v="CM-12190"/>
    <s v="Charlotte Melton"/>
    <x v="0"/>
    <s v="United States"/>
    <s v="Los Angeles"/>
    <x v="1"/>
    <n v="90004"/>
    <s v="West"/>
    <s v="OFF-ST-10003479"/>
    <x v="1"/>
    <s v="Storage"/>
    <s v="Eldon Base for stackable storage shelf, platinum"/>
    <n v="77.88"/>
    <n v="2"/>
    <n v="0"/>
    <n v="3.8939999999999912"/>
  </r>
  <r>
    <n v="3406"/>
    <x v="1689"/>
    <x v="488"/>
    <d v="2014-04-27T00:00:00"/>
    <s v="Standard Class"/>
    <s v="LB-16795"/>
    <s v="Laurel Beltran"/>
    <x v="2"/>
    <s v="United States"/>
    <s v="Columbus"/>
    <x v="24"/>
    <n v="43229"/>
    <s v="East"/>
    <s v="FUR-CH-10002965"/>
    <x v="0"/>
    <s v="Chairs"/>
    <s v="Global Leather Highback Executive Chair with Pneumatic Height Adjustment, Black"/>
    <n v="281.37199999999996"/>
    <n v="2"/>
    <n v="0.3"/>
    <n v="-12.058799999999991"/>
  </r>
  <r>
    <n v="3407"/>
    <x v="1689"/>
    <x v="488"/>
    <d v="2014-04-27T00:00:00"/>
    <s v="Standard Class"/>
    <s v="LB-16795"/>
    <s v="Laurel Beltran"/>
    <x v="2"/>
    <s v="United States"/>
    <s v="Columbus"/>
    <x v="24"/>
    <n v="43229"/>
    <s v="East"/>
    <s v="FUR-CH-10002965"/>
    <x v="0"/>
    <s v="Chairs"/>
    <s v="Global Leather Highback Executive Chair with Pneumatic Height Adjustment, Black"/>
    <n v="281.37199999999996"/>
    <n v="2"/>
    <n v="0.3"/>
    <n v="-12.058799999999991"/>
  </r>
  <r>
    <n v="3408"/>
    <x v="1689"/>
    <x v="488"/>
    <d v="2014-04-27T00:00:00"/>
    <s v="Standard Class"/>
    <s v="LB-16795"/>
    <s v="Laurel Beltran"/>
    <x v="2"/>
    <s v="United States"/>
    <s v="Columbus"/>
    <x v="24"/>
    <n v="43229"/>
    <s v="East"/>
    <s v="OFF-BI-10000145"/>
    <x v="1"/>
    <s v="Binders"/>
    <s v="Zipper Ring Binder Pockets"/>
    <n v="7.4880000000000013"/>
    <n v="8"/>
    <n v="0.7"/>
    <n v="-5.2415999999999983"/>
  </r>
  <r>
    <n v="3409"/>
    <x v="1689"/>
    <x v="488"/>
    <d v="2014-04-27T00:00:00"/>
    <s v="Standard Class"/>
    <s v="LB-16795"/>
    <s v="Laurel Beltran"/>
    <x v="2"/>
    <s v="United States"/>
    <s v="Columbus"/>
    <x v="24"/>
    <n v="43229"/>
    <s v="East"/>
    <s v="FUR-FU-10002191"/>
    <x v="0"/>
    <s v="Furnishings"/>
    <s v="G.E. Halogen Desk Lamp Bulbs"/>
    <n v="22.336000000000002"/>
    <n v="4"/>
    <n v="0.2"/>
    <n v="7.8175999999999997"/>
  </r>
  <r>
    <n v="3410"/>
    <x v="1690"/>
    <x v="504"/>
    <d v="2017-05-06T00:00:00"/>
    <s v="Standard Class"/>
    <s v="JF-15490"/>
    <s v="Jeremy Farry"/>
    <x v="0"/>
    <s v="United States"/>
    <s v="Columbus"/>
    <x v="24"/>
    <n v="43229"/>
    <s v="East"/>
    <s v="OFF-PA-10004451"/>
    <x v="1"/>
    <s v="Paper"/>
    <s v="Xerox 222"/>
    <n v="10.368000000000002"/>
    <n v="2"/>
    <n v="0.2"/>
    <n v="3.6288"/>
  </r>
  <r>
    <n v="3411"/>
    <x v="1691"/>
    <x v="873"/>
    <d v="2016-09-24T00:00:00"/>
    <s v="Standard Class"/>
    <s v="GM-14695"/>
    <s v="Greg Maxwell"/>
    <x v="1"/>
    <s v="United States"/>
    <s v="San Francisco"/>
    <x v="1"/>
    <n v="94122"/>
    <s v="West"/>
    <s v="OFF-PA-10001471"/>
    <x v="1"/>
    <s v="Paper"/>
    <s v="Strathmore Photo Frame Cards"/>
    <n v="65.789999999999992"/>
    <n v="9"/>
    <n v="0"/>
    <n v="30.263399999999997"/>
  </r>
  <r>
    <n v="3412"/>
    <x v="1691"/>
    <x v="873"/>
    <d v="2016-09-24T00:00:00"/>
    <s v="Standard Class"/>
    <s v="GM-14695"/>
    <s v="Greg Maxwell"/>
    <x v="1"/>
    <s v="United States"/>
    <s v="San Francisco"/>
    <x v="1"/>
    <n v="94122"/>
    <s v="West"/>
    <s v="OFF-BI-10003656"/>
    <x v="1"/>
    <s v="Binders"/>
    <s v="Fellowes PB200 Plastic Comb Binding Machine"/>
    <n v="271.98400000000004"/>
    <n v="2"/>
    <n v="0.2"/>
    <n v="88.394799999999975"/>
  </r>
  <r>
    <n v="3413"/>
    <x v="1691"/>
    <x v="873"/>
    <d v="2016-09-24T00:00:00"/>
    <s v="Standard Class"/>
    <s v="GM-14695"/>
    <s v="Greg Maxwell"/>
    <x v="1"/>
    <s v="United States"/>
    <s v="San Francisco"/>
    <x v="1"/>
    <n v="94122"/>
    <s v="West"/>
    <s v="OFF-AR-10000940"/>
    <x v="1"/>
    <s v="Art"/>
    <s v="Newell 343"/>
    <n v="11.76"/>
    <n v="4"/>
    <n v="0"/>
    <n v="3.1752000000000002"/>
  </r>
  <r>
    <n v="3414"/>
    <x v="1691"/>
    <x v="873"/>
    <d v="2016-09-24T00:00:00"/>
    <s v="Standard Class"/>
    <s v="GM-14695"/>
    <s v="Greg Maxwell"/>
    <x v="1"/>
    <s v="United States"/>
    <s v="San Francisco"/>
    <x v="1"/>
    <n v="94122"/>
    <s v="West"/>
    <s v="OFF-PA-10002319"/>
    <x v="1"/>
    <s v="Paper"/>
    <s v="Xerox 1944"/>
    <n v="77.52"/>
    <n v="2"/>
    <n v="0"/>
    <n v="37.9848"/>
  </r>
  <r>
    <n v="3415"/>
    <x v="1691"/>
    <x v="873"/>
    <d v="2016-09-24T00:00:00"/>
    <s v="Standard Class"/>
    <s v="GM-14695"/>
    <s v="Greg Maxwell"/>
    <x v="1"/>
    <s v="United States"/>
    <s v="San Francisco"/>
    <x v="1"/>
    <n v="94122"/>
    <s v="West"/>
    <s v="OFF-BI-10000977"/>
    <x v="1"/>
    <s v="Binders"/>
    <s v="Ibico Plastic Spiral Binding Combs"/>
    <n v="48.64"/>
    <n v="2"/>
    <n v="0.2"/>
    <n v="15.807999999999996"/>
  </r>
  <r>
    <n v="3416"/>
    <x v="1692"/>
    <x v="476"/>
    <d v="2016-09-02T00:00:00"/>
    <s v="Same Day"/>
    <s v="SS-20590"/>
    <s v="Sonia Sunley"/>
    <x v="0"/>
    <s v="United States"/>
    <s v="Madison"/>
    <x v="6"/>
    <n v="53711"/>
    <s v="Central"/>
    <s v="OFF-FA-10002676"/>
    <x v="1"/>
    <s v="Fasteners"/>
    <s v="Colored Push Pins"/>
    <n v="1.81"/>
    <n v="1"/>
    <n v="0"/>
    <n v="0.65159999999999996"/>
  </r>
  <r>
    <n v="3417"/>
    <x v="1692"/>
    <x v="476"/>
    <d v="2016-09-02T00:00:00"/>
    <s v="Same Day"/>
    <s v="SS-20590"/>
    <s v="Sonia Sunley"/>
    <x v="0"/>
    <s v="United States"/>
    <s v="Madison"/>
    <x v="6"/>
    <n v="53711"/>
    <s v="Central"/>
    <s v="OFF-BI-10004970"/>
    <x v="1"/>
    <s v="Binders"/>
    <s v="ACCOHIDE 3-Ring Binder, Blue, 1&quot;"/>
    <n v="8.26"/>
    <n v="2"/>
    <n v="0"/>
    <n v="3.8822000000000001"/>
  </r>
  <r>
    <n v="3418"/>
    <x v="1693"/>
    <x v="381"/>
    <d v="2015-05-02T00:00:00"/>
    <s v="Standard Class"/>
    <s v="TC-21475"/>
    <s v="Tony Chapman"/>
    <x v="2"/>
    <s v="United States"/>
    <s v="Aurora"/>
    <x v="22"/>
    <n v="80013"/>
    <s v="West"/>
    <s v="OFF-AP-10003971"/>
    <x v="1"/>
    <s v="Appliances"/>
    <s v="Belkin 6 Outlet Metallic Surge Strip"/>
    <n v="43.560000000000009"/>
    <n v="5"/>
    <n v="0.2"/>
    <n v="3.2669999999999995"/>
  </r>
  <r>
    <n v="3419"/>
    <x v="1693"/>
    <x v="381"/>
    <d v="2015-05-02T00:00:00"/>
    <s v="Standard Class"/>
    <s v="TC-21475"/>
    <s v="Tony Chapman"/>
    <x v="2"/>
    <s v="United States"/>
    <s v="Aurora"/>
    <x v="22"/>
    <n v="80013"/>
    <s v="West"/>
    <s v="OFF-SU-10001574"/>
    <x v="1"/>
    <s v="Supplies"/>
    <s v="Acme Value Line Scissors"/>
    <n v="5.84"/>
    <n v="2"/>
    <n v="0.2"/>
    <n v="0.72999999999999954"/>
  </r>
  <r>
    <n v="3420"/>
    <x v="1694"/>
    <x v="684"/>
    <d v="2015-09-13T00:00:00"/>
    <s v="Standard Class"/>
    <s v="CC-12430"/>
    <s v="Chuck Clark"/>
    <x v="2"/>
    <s v="United States"/>
    <s v="New York City"/>
    <x v="15"/>
    <n v="10024"/>
    <s v="East"/>
    <s v="FUR-CH-10000665"/>
    <x v="0"/>
    <s v="Chairs"/>
    <s v="Global Airflow Leather Mesh Back Chair, Black"/>
    <n v="271.76400000000001"/>
    <n v="2"/>
    <n v="0.1"/>
    <n v="60.391999999999967"/>
  </r>
  <r>
    <n v="3421"/>
    <x v="1695"/>
    <x v="316"/>
    <d v="2016-06-03T00:00:00"/>
    <s v="Standard Class"/>
    <s v="CL-12565"/>
    <s v="Clay Ludtke"/>
    <x v="0"/>
    <s v="United States"/>
    <s v="Los Angeles"/>
    <x v="1"/>
    <n v="90004"/>
    <s v="West"/>
    <s v="OFF-AP-10000891"/>
    <x v="1"/>
    <s v="Appliances"/>
    <s v="Kensington 7 Outlet MasterPiece HOMEOFFICE Power Control Center"/>
    <n v="262.24"/>
    <n v="2"/>
    <n v="0"/>
    <n v="78.671999999999997"/>
  </r>
  <r>
    <n v="3422"/>
    <x v="1695"/>
    <x v="316"/>
    <d v="2016-06-03T00:00:00"/>
    <s v="Standard Class"/>
    <s v="CL-12565"/>
    <s v="Clay Ludtke"/>
    <x v="0"/>
    <s v="United States"/>
    <s v="Los Angeles"/>
    <x v="1"/>
    <n v="90004"/>
    <s v="West"/>
    <s v="OFF-PA-10003790"/>
    <x v="1"/>
    <s v="Paper"/>
    <s v="Xerox 1991"/>
    <n v="182.72"/>
    <n v="8"/>
    <n v="0"/>
    <n v="84.051199999999994"/>
  </r>
  <r>
    <n v="3423"/>
    <x v="1695"/>
    <x v="316"/>
    <d v="2016-06-03T00:00:00"/>
    <s v="Standard Class"/>
    <s v="CL-12565"/>
    <s v="Clay Ludtke"/>
    <x v="0"/>
    <s v="United States"/>
    <s v="Los Angeles"/>
    <x v="1"/>
    <n v="90004"/>
    <s v="West"/>
    <s v="TEC-AC-10002217"/>
    <x v="2"/>
    <s v="Accessories"/>
    <s v="Imation Clip USB flash drive - 8 GB"/>
    <n v="131.6"/>
    <n v="7"/>
    <n v="0"/>
    <n v="7.8960000000000008"/>
  </r>
  <r>
    <n v="3424"/>
    <x v="1695"/>
    <x v="316"/>
    <d v="2016-06-03T00:00:00"/>
    <s v="Standard Class"/>
    <s v="CL-12565"/>
    <s v="Clay Ludtke"/>
    <x v="0"/>
    <s v="United States"/>
    <s v="Los Angeles"/>
    <x v="1"/>
    <n v="90004"/>
    <s v="West"/>
    <s v="OFF-BI-10002215"/>
    <x v="1"/>
    <s v="Binders"/>
    <s v="Wilson Jones Hanging View Binder, White, 1&quot;"/>
    <n v="22.72"/>
    <n v="4"/>
    <n v="0.2"/>
    <n v="7.3839999999999986"/>
  </r>
  <r>
    <n v="3425"/>
    <x v="1695"/>
    <x v="316"/>
    <d v="2016-06-03T00:00:00"/>
    <s v="Standard Class"/>
    <s v="CL-12565"/>
    <s v="Clay Ludtke"/>
    <x v="0"/>
    <s v="United States"/>
    <s v="Los Angeles"/>
    <x v="1"/>
    <n v="90004"/>
    <s v="West"/>
    <s v="TEC-MA-10001972"/>
    <x v="2"/>
    <s v="Machines"/>
    <s v="Okidata C331dn Printer"/>
    <n v="558.4"/>
    <n v="2"/>
    <n v="0.2"/>
    <n v="41.880000000000024"/>
  </r>
  <r>
    <n v="3426"/>
    <x v="1696"/>
    <x v="496"/>
    <d v="2015-09-28T00:00:00"/>
    <s v="Standard Class"/>
    <s v="DE-13255"/>
    <s v="Deanra Eno"/>
    <x v="2"/>
    <s v="United States"/>
    <s v="Dubuque"/>
    <x v="23"/>
    <n v="52001"/>
    <s v="Central"/>
    <s v="OFF-BI-10001525"/>
    <x v="1"/>
    <s v="Binders"/>
    <s v="Acco Pressboard Covers with Storage Hooks, 14 7/8&quot; x 11&quot;, Executive Red"/>
    <n v="15.24"/>
    <n v="4"/>
    <n v="0"/>
    <n v="6.8579999999999988"/>
  </r>
  <r>
    <n v="3427"/>
    <x v="1696"/>
    <x v="496"/>
    <d v="2015-09-28T00:00:00"/>
    <s v="Standard Class"/>
    <s v="DE-13255"/>
    <s v="Deanra Eno"/>
    <x v="2"/>
    <s v="United States"/>
    <s v="Dubuque"/>
    <x v="23"/>
    <n v="52001"/>
    <s v="Central"/>
    <s v="FUR-CH-10000988"/>
    <x v="0"/>
    <s v="Chairs"/>
    <s v="Hon Olson Stacker Stools"/>
    <n v="1408.1"/>
    <n v="10"/>
    <n v="0"/>
    <n v="394.26800000000003"/>
  </r>
  <r>
    <n v="3428"/>
    <x v="1697"/>
    <x v="445"/>
    <d v="2017-07-06T00:00:00"/>
    <s v="Second Class"/>
    <s v="SZ-20035"/>
    <s v="Sam Zeldin"/>
    <x v="2"/>
    <s v="United States"/>
    <s v="Lancaster"/>
    <x v="24"/>
    <n v="43130"/>
    <s v="East"/>
    <s v="OFF-PA-10000174"/>
    <x v="1"/>
    <s v="Paper"/>
    <s v="Message Book, Wirebound, Four 5 1/2&quot; X 4&quot; Forms/Pg., 200 Dupl. Sets/Book"/>
    <n v="32.896000000000001"/>
    <n v="4"/>
    <n v="0.2"/>
    <n v="11.102399999999996"/>
  </r>
  <r>
    <n v="3429"/>
    <x v="1697"/>
    <x v="445"/>
    <d v="2017-07-06T00:00:00"/>
    <s v="Second Class"/>
    <s v="SZ-20035"/>
    <s v="Sam Zeldin"/>
    <x v="2"/>
    <s v="United States"/>
    <s v="Lancaster"/>
    <x v="24"/>
    <n v="43130"/>
    <s v="East"/>
    <s v="FUR-TA-10002041"/>
    <x v="0"/>
    <s v="Tables"/>
    <s v="Bevis Round Conference Table Top, X-Base"/>
    <n v="215.148"/>
    <n v="2"/>
    <n v="0.4"/>
    <n v="-103.98819999999998"/>
  </r>
  <r>
    <n v="3430"/>
    <x v="1697"/>
    <x v="445"/>
    <d v="2017-07-06T00:00:00"/>
    <s v="Second Class"/>
    <s v="SZ-20035"/>
    <s v="Sam Zeldin"/>
    <x v="2"/>
    <s v="United States"/>
    <s v="Lancaster"/>
    <x v="24"/>
    <n v="43130"/>
    <s v="East"/>
    <s v="OFF-PA-10002246"/>
    <x v="1"/>
    <s v="Paper"/>
    <s v="Wirebound Four 2-3/4 x 5 Forms per Page, 400 Sets per Book"/>
    <n v="30.96"/>
    <n v="6"/>
    <n v="0.2"/>
    <n v="11.223000000000001"/>
  </r>
  <r>
    <n v="3431"/>
    <x v="1698"/>
    <x v="166"/>
    <d v="2017-12-09T00:00:00"/>
    <s v="First Class"/>
    <s v="LF-17185"/>
    <s v="Luke Foster"/>
    <x v="0"/>
    <s v="United States"/>
    <s v="Inglewood"/>
    <x v="1"/>
    <n v="90301"/>
    <s v="West"/>
    <s v="OFF-ST-10003327"/>
    <x v="1"/>
    <s v="Storage"/>
    <s v="Akro-Mils 12-Gallon Tote"/>
    <n v="29.79"/>
    <n v="3"/>
    <n v="0"/>
    <n v="8.6390999999999956"/>
  </r>
  <r>
    <n v="3432"/>
    <x v="1698"/>
    <x v="166"/>
    <d v="2017-12-09T00:00:00"/>
    <s v="First Class"/>
    <s v="LF-17185"/>
    <s v="Luke Foster"/>
    <x v="0"/>
    <s v="United States"/>
    <s v="Inglewood"/>
    <x v="1"/>
    <n v="90301"/>
    <s v="West"/>
    <s v="FUR-FU-10002703"/>
    <x v="0"/>
    <s v="Furnishings"/>
    <s v="Tenex Traditional Chairmats for Hard Floors, Average Lip, 36&quot; x 48&quot;"/>
    <n v="128.9"/>
    <n v="2"/>
    <n v="0"/>
    <n v="15.468000000000004"/>
  </r>
  <r>
    <n v="3433"/>
    <x v="1698"/>
    <x v="166"/>
    <d v="2017-12-09T00:00:00"/>
    <s v="First Class"/>
    <s v="LF-17185"/>
    <s v="Luke Foster"/>
    <x v="0"/>
    <s v="United States"/>
    <s v="Inglewood"/>
    <x v="1"/>
    <n v="90301"/>
    <s v="West"/>
    <s v="OFF-PA-10003651"/>
    <x v="1"/>
    <s v="Paper"/>
    <s v="Xerox 1968"/>
    <n v="60.12"/>
    <n v="9"/>
    <n v="0"/>
    <n v="28.857599999999998"/>
  </r>
  <r>
    <n v="3434"/>
    <x v="1699"/>
    <x v="256"/>
    <d v="2017-12-09T00:00:00"/>
    <s v="Standard Class"/>
    <s v="AB-10165"/>
    <s v="Alan Barnes"/>
    <x v="0"/>
    <s v="United States"/>
    <s v="Bellevue"/>
    <x v="4"/>
    <n v="98006"/>
    <s v="West"/>
    <s v="OFF-BI-10001617"/>
    <x v="1"/>
    <s v="Binders"/>
    <s v="GBC Wire Binding Combs"/>
    <n v="24.816000000000003"/>
    <n v="3"/>
    <n v="0.2"/>
    <n v="8.3753999999999991"/>
  </r>
  <r>
    <n v="3435"/>
    <x v="1699"/>
    <x v="256"/>
    <d v="2017-12-09T00:00:00"/>
    <s v="Standard Class"/>
    <s v="AB-10165"/>
    <s v="Alan Barnes"/>
    <x v="0"/>
    <s v="United States"/>
    <s v="Bellevue"/>
    <x v="4"/>
    <n v="98006"/>
    <s v="West"/>
    <s v="OFF-BI-10000145"/>
    <x v="1"/>
    <s v="Binders"/>
    <s v="Zipper Ring Binder Pockets"/>
    <n v="14.976000000000003"/>
    <n v="6"/>
    <n v="0.2"/>
    <n v="5.4287999999999981"/>
  </r>
  <r>
    <n v="3436"/>
    <x v="1700"/>
    <x v="874"/>
    <d v="2015-09-29T00:00:00"/>
    <s v="First Class"/>
    <s v="NM-18520"/>
    <s v="Neoma Murray"/>
    <x v="0"/>
    <s v="United States"/>
    <s v="Chicago"/>
    <x v="10"/>
    <n v="60610"/>
    <s v="Central"/>
    <s v="OFF-BI-10001670"/>
    <x v="1"/>
    <s v="Binders"/>
    <s v="Vinyl Sectional Post Binders"/>
    <n v="15.079999999999998"/>
    <n v="2"/>
    <n v="0.8"/>
    <n v="-22.620000000000005"/>
  </r>
  <r>
    <n v="3437"/>
    <x v="1700"/>
    <x v="874"/>
    <d v="2015-09-29T00:00:00"/>
    <s v="First Class"/>
    <s v="NM-18520"/>
    <s v="Neoma Murray"/>
    <x v="0"/>
    <s v="United States"/>
    <s v="Chicago"/>
    <x v="10"/>
    <n v="60610"/>
    <s v="Central"/>
    <s v="FUR-FU-10003849"/>
    <x v="0"/>
    <s v="Furnishings"/>
    <s v="DAX Metal Frame, Desktop, Stepped-Edge"/>
    <n v="24.288"/>
    <n v="3"/>
    <n v="0.6"/>
    <n v="-12.751199999999997"/>
  </r>
  <r>
    <n v="3438"/>
    <x v="1701"/>
    <x v="505"/>
    <d v="2017-10-30T00:00:00"/>
    <s v="Same Day"/>
    <s v="RA-19945"/>
    <s v="Ryan Akin"/>
    <x v="0"/>
    <s v="United States"/>
    <s v="Dallas"/>
    <x v="5"/>
    <n v="75217"/>
    <s v="Central"/>
    <s v="FUR-FU-10003849"/>
    <x v="0"/>
    <s v="Furnishings"/>
    <s v="DAX Metal Frame, Desktop, Stepped-Edge"/>
    <n v="16.192"/>
    <n v="2"/>
    <n v="0.6"/>
    <n v="-8.5007999999999981"/>
  </r>
  <r>
    <n v="3439"/>
    <x v="1701"/>
    <x v="505"/>
    <d v="2017-10-30T00:00:00"/>
    <s v="Same Day"/>
    <s v="RA-19945"/>
    <s v="Ryan Akin"/>
    <x v="0"/>
    <s v="United States"/>
    <s v="Dallas"/>
    <x v="5"/>
    <n v="75217"/>
    <s v="Central"/>
    <s v="FUR-TA-10002041"/>
    <x v="0"/>
    <s v="Tables"/>
    <s v="Bevis Round Conference Table Top, X-Base"/>
    <n v="251.00599999999997"/>
    <n v="2"/>
    <n v="0.3"/>
    <n v="-68.130199999999988"/>
  </r>
  <r>
    <n v="3440"/>
    <x v="1701"/>
    <x v="505"/>
    <d v="2017-10-30T00:00:00"/>
    <s v="Same Day"/>
    <s v="RA-19945"/>
    <s v="Ryan Akin"/>
    <x v="0"/>
    <s v="United States"/>
    <s v="Dallas"/>
    <x v="5"/>
    <n v="75217"/>
    <s v="Central"/>
    <s v="OFF-ST-10002214"/>
    <x v="1"/>
    <s v="Storage"/>
    <s v="X-Rack File for Hanging Folders"/>
    <n v="54.192"/>
    <n v="6"/>
    <n v="0.2"/>
    <n v="4.0643999999999973"/>
  </r>
  <r>
    <n v="3441"/>
    <x v="1702"/>
    <x v="239"/>
    <d v="2015-11-30T00:00:00"/>
    <s v="Same Day"/>
    <s v="PO-19195"/>
    <s v="Phillina Ober"/>
    <x v="2"/>
    <s v="United States"/>
    <s v="San Francisco"/>
    <x v="1"/>
    <n v="94122"/>
    <s v="West"/>
    <s v="OFF-BI-10001078"/>
    <x v="1"/>
    <s v="Binders"/>
    <s v="Acco PRESSTEX Data Binder with Storage Hooks, Dark Blue, 14 7/8&quot; X 11&quot;"/>
    <n v="4.3040000000000003"/>
    <n v="1"/>
    <n v="0.2"/>
    <n v="1.5602"/>
  </r>
  <r>
    <n v="3442"/>
    <x v="1703"/>
    <x v="518"/>
    <d v="2014-03-14T00:00:00"/>
    <s v="Second Class"/>
    <s v="KA-16525"/>
    <s v="Kelly Andreada"/>
    <x v="0"/>
    <s v="United States"/>
    <s v="New York City"/>
    <x v="15"/>
    <n v="10024"/>
    <s v="East"/>
    <s v="OFF-PA-10002137"/>
    <x v="1"/>
    <s v="Paper"/>
    <s v="Southworth 100% Résumé Paper, 24lb."/>
    <n v="108.92"/>
    <n v="14"/>
    <n v="0"/>
    <n v="49.013999999999996"/>
  </r>
  <r>
    <n v="3443"/>
    <x v="1704"/>
    <x v="123"/>
    <d v="2017-11-23T00:00:00"/>
    <s v="Standard Class"/>
    <s v="JD-16150"/>
    <s v="Justin Deggeller"/>
    <x v="1"/>
    <s v="United States"/>
    <s v="New York City"/>
    <x v="15"/>
    <n v="10011"/>
    <s v="East"/>
    <s v="OFF-EN-10001415"/>
    <x v="1"/>
    <s v="Envelopes"/>
    <s v="Staple envelope"/>
    <n v="16.740000000000002"/>
    <n v="3"/>
    <n v="0"/>
    <n v="8.370000000000001"/>
  </r>
  <r>
    <n v="3444"/>
    <x v="1704"/>
    <x v="123"/>
    <d v="2017-11-23T00:00:00"/>
    <s v="Standard Class"/>
    <s v="JD-16150"/>
    <s v="Justin Deggeller"/>
    <x v="1"/>
    <s v="United States"/>
    <s v="New York City"/>
    <x v="15"/>
    <n v="10011"/>
    <s v="East"/>
    <s v="OFF-AP-10003849"/>
    <x v="1"/>
    <s v="Appliances"/>
    <s v="Hoover Shoulder Vac Commercial Portable Vacuum"/>
    <n v="2504.7399999999998"/>
    <n v="7"/>
    <n v="0"/>
    <n v="626.18499999999995"/>
  </r>
  <r>
    <n v="3445"/>
    <x v="1705"/>
    <x v="875"/>
    <d v="2016-08-02T00:00:00"/>
    <s v="Standard Class"/>
    <s v="JO-15145"/>
    <s v="Jack O'Briant"/>
    <x v="1"/>
    <s v="United States"/>
    <s v="Philadelphia"/>
    <x v="9"/>
    <n v="19140"/>
    <s v="East"/>
    <s v="OFF-ST-10001713"/>
    <x v="1"/>
    <s v="Storage"/>
    <s v="Gould Plastics 9-Pocket Panel Bin, 18-3/8w x 5-1/4d x 20-1/2h, Black"/>
    <n v="84.784000000000006"/>
    <n v="2"/>
    <n v="0.2"/>
    <n v="-16.956800000000005"/>
  </r>
  <r>
    <n v="3446"/>
    <x v="1706"/>
    <x v="821"/>
    <d v="2015-06-17T00:00:00"/>
    <s v="Standard Class"/>
    <s v="LE-16810"/>
    <s v="Laurel Elliston"/>
    <x v="0"/>
    <s v="United States"/>
    <s v="Newark"/>
    <x v="13"/>
    <n v="19711"/>
    <s v="East"/>
    <s v="OFF-ST-10001505"/>
    <x v="1"/>
    <s v="Storage"/>
    <s v="Perma STOR-ALL Hanging File Box, 13 1/8&quot;W x 12 1/4&quot;D x 10 1/2&quot;H"/>
    <n v="29.900000000000002"/>
    <n v="5"/>
    <n v="0"/>
    <n v="5.0829999999999975"/>
  </r>
  <r>
    <n v="3447"/>
    <x v="1707"/>
    <x v="876"/>
    <d v="2016-08-07T00:00:00"/>
    <s v="First Class"/>
    <s v="AH-10690"/>
    <s v="Anna Häberlin"/>
    <x v="1"/>
    <s v="United States"/>
    <s v="New York City"/>
    <x v="15"/>
    <n v="10024"/>
    <s v="East"/>
    <s v="OFF-PA-10000474"/>
    <x v="1"/>
    <s v="Paper"/>
    <s v="Easy-staple paper"/>
    <n v="70.88"/>
    <n v="2"/>
    <n v="0"/>
    <n v="33.313599999999994"/>
  </r>
  <r>
    <n v="3448"/>
    <x v="1708"/>
    <x v="532"/>
    <d v="2017-06-15T00:00:00"/>
    <s v="Standard Class"/>
    <s v="KN-16705"/>
    <s v="Kristina Nunn"/>
    <x v="2"/>
    <s v="United States"/>
    <s v="Auburn"/>
    <x v="19"/>
    <n v="36830"/>
    <s v="South"/>
    <s v="OFF-AR-10001919"/>
    <x v="1"/>
    <s v="Art"/>
    <s v="OIC #2 Pencils, Medium Soft"/>
    <n v="3.76"/>
    <n v="2"/>
    <n v="0"/>
    <n v="1.0903999999999998"/>
  </r>
  <r>
    <n v="3449"/>
    <x v="1709"/>
    <x v="877"/>
    <d v="2016-10-13T00:00:00"/>
    <s v="Standard Class"/>
    <s v="TB-21250"/>
    <s v="Tim Brockman"/>
    <x v="0"/>
    <s v="United States"/>
    <s v="Los Angeles"/>
    <x v="1"/>
    <n v="90049"/>
    <s v="West"/>
    <s v="OFF-BI-10004001"/>
    <x v="1"/>
    <s v="Binders"/>
    <s v="GBC Recycled VeloBinder Covers"/>
    <n v="27.263999999999999"/>
    <n v="2"/>
    <n v="0.2"/>
    <n v="8.8607999999999976"/>
  </r>
  <r>
    <n v="3450"/>
    <x v="1710"/>
    <x v="78"/>
    <d v="2014-09-14T00:00:00"/>
    <s v="Standard Class"/>
    <s v="DP-13390"/>
    <s v="Dennis Pardue"/>
    <x v="2"/>
    <s v="United States"/>
    <s v="San Francisco"/>
    <x v="1"/>
    <n v="94110"/>
    <s v="West"/>
    <s v="OFF-AP-10004785"/>
    <x v="1"/>
    <s v="Appliances"/>
    <s v="Holmes Replacement Filter for HEPA Air Cleaner, Medium Room"/>
    <n v="56.65"/>
    <n v="5"/>
    <n v="0"/>
    <n v="24.359500000000004"/>
  </r>
  <r>
    <n v="3451"/>
    <x v="1710"/>
    <x v="78"/>
    <d v="2014-09-14T00:00:00"/>
    <s v="Standard Class"/>
    <s v="DP-13390"/>
    <s v="Dennis Pardue"/>
    <x v="2"/>
    <s v="United States"/>
    <s v="San Francisco"/>
    <x v="1"/>
    <n v="94110"/>
    <s v="West"/>
    <s v="OFF-ST-10002406"/>
    <x v="1"/>
    <s v="Storage"/>
    <s v="Pizazz Global Quick File"/>
    <n v="14.97"/>
    <n v="1"/>
    <n v="0"/>
    <n v="4.1916000000000011"/>
  </r>
  <r>
    <n v="3452"/>
    <x v="1710"/>
    <x v="78"/>
    <d v="2014-09-14T00:00:00"/>
    <s v="Standard Class"/>
    <s v="DP-13390"/>
    <s v="Dennis Pardue"/>
    <x v="2"/>
    <s v="United States"/>
    <s v="San Francisco"/>
    <x v="1"/>
    <n v="94110"/>
    <s v="West"/>
    <s v="OFF-FA-10002988"/>
    <x v="1"/>
    <s v="Fasteners"/>
    <s v="Ideal Clamps"/>
    <n v="4.0199999999999996"/>
    <n v="2"/>
    <n v="0"/>
    <n v="1.9697999999999998"/>
  </r>
  <r>
    <n v="3453"/>
    <x v="1711"/>
    <x v="878"/>
    <d v="2014-03-21T00:00:00"/>
    <s v="Second Class"/>
    <s v="KN-16705"/>
    <s v="Kristina Nunn"/>
    <x v="2"/>
    <s v="United States"/>
    <s v="Raleigh"/>
    <x v="3"/>
    <n v="27604"/>
    <s v="South"/>
    <s v="TEC-PH-10002415"/>
    <x v="2"/>
    <s v="Phones"/>
    <s v="Polycom VoiceStation 500 Conference phone"/>
    <n v="471.92"/>
    <n v="2"/>
    <n v="0.2"/>
    <n v="29.495000000000019"/>
  </r>
  <r>
    <n v="3454"/>
    <x v="1712"/>
    <x v="879"/>
    <d v="2015-03-02T00:00:00"/>
    <s v="Second Class"/>
    <s v="ST-20530"/>
    <s v="Shui Tom"/>
    <x v="0"/>
    <s v="United States"/>
    <s v="Macon"/>
    <x v="32"/>
    <n v="31204"/>
    <s v="South"/>
    <s v="OFF-BI-10004236"/>
    <x v="1"/>
    <s v="Binders"/>
    <s v="XtraLife ClearVue Slant-D Ring Binder, White, 3&quot;"/>
    <n v="58.72"/>
    <n v="4"/>
    <n v="0"/>
    <n v="27.011199999999999"/>
  </r>
  <r>
    <n v="3455"/>
    <x v="1713"/>
    <x v="584"/>
    <d v="2015-07-14T00:00:00"/>
    <s v="Standard Class"/>
    <s v="EB-13870"/>
    <s v="Emily Burns"/>
    <x v="0"/>
    <s v="United States"/>
    <s v="Nashville"/>
    <x v="18"/>
    <n v="37211"/>
    <s v="South"/>
    <s v="OFF-AR-10000657"/>
    <x v="1"/>
    <s v="Art"/>
    <s v="Binney &amp; Smith inkTank Desk Highlighter, Chisel Tip, Yellow, 12/Box"/>
    <n v="5.16"/>
    <n v="3"/>
    <n v="0.2"/>
    <n v="0.83849999999999936"/>
  </r>
  <r>
    <n v="3456"/>
    <x v="1714"/>
    <x v="880"/>
    <d v="2016-02-27T00:00:00"/>
    <s v="Standard Class"/>
    <s v="AH-10210"/>
    <s v="Alan Hwang"/>
    <x v="0"/>
    <s v="United States"/>
    <s v="Nashville"/>
    <x v="18"/>
    <n v="37211"/>
    <s v="South"/>
    <s v="OFF-PA-10004996"/>
    <x v="1"/>
    <s v="Paper"/>
    <s v="Speediset Carbonless Redi-Letter 7&quot; x 8 1/2&quot;"/>
    <n v="16.496000000000002"/>
    <n v="2"/>
    <n v="0.2"/>
    <n v="5.5673999999999992"/>
  </r>
  <r>
    <n v="3457"/>
    <x v="1715"/>
    <x v="118"/>
    <d v="2017-09-18T00:00:00"/>
    <s v="First Class"/>
    <s v="AS-10090"/>
    <s v="Adam Shillingsburg"/>
    <x v="0"/>
    <s v="United States"/>
    <s v="Philadelphia"/>
    <x v="9"/>
    <n v="19143"/>
    <s v="East"/>
    <s v="TEC-AC-10001109"/>
    <x v="2"/>
    <s v="Accessories"/>
    <s v="Logitech Trackman Marble Mouse"/>
    <n v="71.975999999999999"/>
    <n v="3"/>
    <n v="0.2"/>
    <n v="19.793400000000005"/>
  </r>
  <r>
    <n v="3458"/>
    <x v="1715"/>
    <x v="118"/>
    <d v="2017-09-18T00:00:00"/>
    <s v="First Class"/>
    <s v="AS-10090"/>
    <s v="Adam Shillingsburg"/>
    <x v="0"/>
    <s v="United States"/>
    <s v="Philadelphia"/>
    <x v="9"/>
    <n v="19143"/>
    <s v="East"/>
    <s v="FUR-FU-10003832"/>
    <x v="0"/>
    <s v="Furnishings"/>
    <s v="Eldon Expressions Punched Metal &amp; Wood Desk Accessories, Black &amp; Cherry"/>
    <n v="22.512000000000004"/>
    <n v="3"/>
    <n v="0.2"/>
    <n v="2.2511999999999999"/>
  </r>
  <r>
    <n v="3459"/>
    <x v="1715"/>
    <x v="118"/>
    <d v="2017-09-18T00:00:00"/>
    <s v="First Class"/>
    <s v="AS-10090"/>
    <s v="Adam Shillingsburg"/>
    <x v="0"/>
    <s v="United States"/>
    <s v="Philadelphia"/>
    <x v="9"/>
    <n v="19143"/>
    <s v="East"/>
    <s v="OFF-BI-10002393"/>
    <x v="1"/>
    <s v="Binders"/>
    <s v="Binder Posts"/>
    <n v="3.4440000000000008"/>
    <n v="2"/>
    <n v="0.7"/>
    <n v="-2.7551999999999994"/>
  </r>
  <r>
    <n v="3460"/>
    <x v="1715"/>
    <x v="118"/>
    <d v="2017-09-18T00:00:00"/>
    <s v="First Class"/>
    <s v="AS-10090"/>
    <s v="Adam Shillingsburg"/>
    <x v="0"/>
    <s v="United States"/>
    <s v="Philadelphia"/>
    <x v="9"/>
    <n v="19143"/>
    <s v="East"/>
    <s v="OFF-BI-10001359"/>
    <x v="1"/>
    <s v="Binders"/>
    <s v="GBC DocuBind TL300 Electric Binding System"/>
    <n v="538.19400000000007"/>
    <n v="2"/>
    <n v="0.7"/>
    <n v="-412.61539999999991"/>
  </r>
  <r>
    <n v="3461"/>
    <x v="1715"/>
    <x v="118"/>
    <d v="2017-09-18T00:00:00"/>
    <s v="First Class"/>
    <s v="AS-10090"/>
    <s v="Adam Shillingsburg"/>
    <x v="0"/>
    <s v="United States"/>
    <s v="Philadelphia"/>
    <x v="9"/>
    <n v="19143"/>
    <s v="East"/>
    <s v="TEC-AC-10003628"/>
    <x v="2"/>
    <s v="Accessories"/>
    <s v="Logitech 910-002974 M325 Wireless Mouse for Web Scrolling"/>
    <n v="47.984000000000002"/>
    <n v="2"/>
    <n v="0.2"/>
    <n v="14.395200000000004"/>
  </r>
  <r>
    <n v="3462"/>
    <x v="1716"/>
    <x v="60"/>
    <d v="2017-11-10T00:00:00"/>
    <s v="Second Class"/>
    <s v="EM-13825"/>
    <s v="Elizabeth Moffitt"/>
    <x v="1"/>
    <s v="United States"/>
    <s v="Dallas"/>
    <x v="5"/>
    <n v="75081"/>
    <s v="Central"/>
    <s v="TEC-PH-10003012"/>
    <x v="2"/>
    <s v="Phones"/>
    <s v="Nortel Meridian M3904 Professional Digital phone"/>
    <n v="492.76800000000003"/>
    <n v="4"/>
    <n v="0.2"/>
    <n v="55.436399999999935"/>
  </r>
  <r>
    <n v="3463"/>
    <x v="1717"/>
    <x v="763"/>
    <d v="2015-02-23T00:00:00"/>
    <s v="Second Class"/>
    <s v="KA-16525"/>
    <s v="Kelly Andreada"/>
    <x v="0"/>
    <s v="United States"/>
    <s v="Perth Amboy"/>
    <x v="30"/>
    <n v="8861"/>
    <s v="East"/>
    <s v="OFF-AR-10003903"/>
    <x v="1"/>
    <s v="Art"/>
    <s v="Sanford 52201 APSCO Electric Pencil Sharpener"/>
    <n v="286.78999999999996"/>
    <n v="7"/>
    <n v="0"/>
    <n v="74.565400000000011"/>
  </r>
  <r>
    <n v="3464"/>
    <x v="1718"/>
    <x v="881"/>
    <d v="2016-11-30T00:00:00"/>
    <s v="Standard Class"/>
    <s v="HJ-14875"/>
    <s v="Heather Jas"/>
    <x v="2"/>
    <s v="United States"/>
    <s v="Jacksonville"/>
    <x v="2"/>
    <n v="32216"/>
    <s v="South"/>
    <s v="OFF-PA-10004675"/>
    <x v="1"/>
    <s v="Paper"/>
    <s v="Telephone Message Books with Fax/Mobile Section, 5 1/2&quot; x 3 3/16&quot;"/>
    <n v="5.08"/>
    <n v="1"/>
    <n v="0.2"/>
    <n v="1.6509999999999998"/>
  </r>
  <r>
    <n v="3465"/>
    <x v="1719"/>
    <x v="734"/>
    <d v="2017-12-05T00:00:00"/>
    <s v="Second Class"/>
    <s v="ND-18370"/>
    <s v="Natalie DeCherney"/>
    <x v="0"/>
    <s v="United States"/>
    <s v="Jacksonville"/>
    <x v="2"/>
    <n v="32216"/>
    <s v="South"/>
    <s v="TEC-AC-10001990"/>
    <x v="2"/>
    <s v="Accessories"/>
    <s v="Kensington Orbit Wireless Mobile Trackball for PC and Mac"/>
    <n v="47.992000000000004"/>
    <n v="1"/>
    <n v="0.2"/>
    <n v="7.198799999999995"/>
  </r>
  <r>
    <n v="3466"/>
    <x v="1720"/>
    <x v="229"/>
    <d v="2015-09-14T00:00:00"/>
    <s v="Standard Class"/>
    <s v="EH-13765"/>
    <s v="Edward Hooks"/>
    <x v="1"/>
    <s v="United States"/>
    <s v="Revere"/>
    <x v="31"/>
    <n v="2151"/>
    <s v="East"/>
    <s v="OFF-AP-10003842"/>
    <x v="1"/>
    <s v="Appliances"/>
    <s v="Euro-Pro Shark Turbo Vacuum"/>
    <n v="61.96"/>
    <n v="2"/>
    <n v="0"/>
    <n v="16.1096"/>
  </r>
  <r>
    <n v="3467"/>
    <x v="1720"/>
    <x v="229"/>
    <d v="2015-09-14T00:00:00"/>
    <s v="Standard Class"/>
    <s v="EH-13765"/>
    <s v="Edward Hooks"/>
    <x v="1"/>
    <s v="United States"/>
    <s v="Revere"/>
    <x v="31"/>
    <n v="2151"/>
    <s v="East"/>
    <s v="FUR-BO-10004695"/>
    <x v="0"/>
    <s v="Bookcases"/>
    <s v="O'Sullivan 2-Door Barrister Bookcase in Odessa Pine"/>
    <n v="361.96"/>
    <n v="2"/>
    <n v="0"/>
    <n v="83.25079999999997"/>
  </r>
  <r>
    <n v="3468"/>
    <x v="1720"/>
    <x v="229"/>
    <d v="2015-09-14T00:00:00"/>
    <s v="Standard Class"/>
    <s v="EH-13765"/>
    <s v="Edward Hooks"/>
    <x v="1"/>
    <s v="United States"/>
    <s v="Revere"/>
    <x v="31"/>
    <n v="2151"/>
    <s v="East"/>
    <s v="OFF-PA-10003039"/>
    <x v="1"/>
    <s v="Paper"/>
    <s v="Xerox 1960"/>
    <n v="278.82"/>
    <n v="9"/>
    <n v="0"/>
    <n v="125.46899999999999"/>
  </r>
  <r>
    <n v="3469"/>
    <x v="1721"/>
    <x v="882"/>
    <d v="2016-12-19T00:00:00"/>
    <s v="Standard Class"/>
    <s v="MC-17845"/>
    <s v="Michael Chen"/>
    <x v="0"/>
    <s v="United States"/>
    <s v="Jackson"/>
    <x v="35"/>
    <n v="39212"/>
    <s v="South"/>
    <s v="FUR-FU-10002045"/>
    <x v="0"/>
    <s v="Furnishings"/>
    <s v="Executive Impressions 14&quot;"/>
    <n v="133.38"/>
    <n v="6"/>
    <n v="0"/>
    <n v="58.687200000000011"/>
  </r>
  <r>
    <n v="3470"/>
    <x v="1722"/>
    <x v="744"/>
    <d v="2015-04-10T00:00:00"/>
    <s v="Standard Class"/>
    <s v="MH-17455"/>
    <s v="Mark Hamilton"/>
    <x v="0"/>
    <s v="United States"/>
    <s v="Jacksonville"/>
    <x v="3"/>
    <n v="28540"/>
    <s v="South"/>
    <s v="OFF-PA-10001019"/>
    <x v="1"/>
    <s v="Paper"/>
    <s v="Xerox 1884"/>
    <n v="47.952000000000005"/>
    <n v="3"/>
    <n v="0.2"/>
    <n v="16.183799999999998"/>
  </r>
  <r>
    <n v="3471"/>
    <x v="1723"/>
    <x v="49"/>
    <d v="2016-12-05T00:00:00"/>
    <s v="Standard Class"/>
    <s v="CL-11890"/>
    <s v="Carl Ludwig"/>
    <x v="0"/>
    <s v="United States"/>
    <s v="San Francisco"/>
    <x v="1"/>
    <n v="94122"/>
    <s v="West"/>
    <s v="FUR-FU-10003724"/>
    <x v="0"/>
    <s v="Furnishings"/>
    <s v="Westinghouse Clip-On Gooseneck Lamps"/>
    <n v="16.739999999999998"/>
    <n v="2"/>
    <n v="0"/>
    <n v="4.3523999999999994"/>
  </r>
  <r>
    <n v="3472"/>
    <x v="1724"/>
    <x v="105"/>
    <d v="2017-11-17T00:00:00"/>
    <s v="Standard Class"/>
    <s v="SF-20965"/>
    <s v="Sylvia Foulston"/>
    <x v="1"/>
    <s v="United States"/>
    <s v="Columbus"/>
    <x v="24"/>
    <n v="43229"/>
    <s v="East"/>
    <s v="OFF-PA-10003673"/>
    <x v="1"/>
    <s v="Paper"/>
    <s v="Strathmore Photo Mount Cards"/>
    <n v="10.848000000000001"/>
    <n v="2"/>
    <n v="0.2"/>
    <n v="3.5255999999999994"/>
  </r>
  <r>
    <n v="3473"/>
    <x v="1724"/>
    <x v="105"/>
    <d v="2017-11-17T00:00:00"/>
    <s v="Standard Class"/>
    <s v="SF-20965"/>
    <s v="Sylvia Foulston"/>
    <x v="1"/>
    <s v="United States"/>
    <s v="Columbus"/>
    <x v="24"/>
    <n v="43229"/>
    <s v="East"/>
    <s v="TEC-AC-10003614"/>
    <x v="2"/>
    <s v="Accessories"/>
    <s v="Verbatim 25 GB 6x Blu-ray Single Layer Recordable Disc, 10/Pack"/>
    <n v="18.544"/>
    <n v="2"/>
    <n v="0.2"/>
    <n v="3.0133999999999981"/>
  </r>
  <r>
    <n v="3474"/>
    <x v="1725"/>
    <x v="448"/>
    <d v="2017-03-10T00:00:00"/>
    <s v="Standard Class"/>
    <s v="EP-13915"/>
    <s v="Emily Phan"/>
    <x v="0"/>
    <s v="United States"/>
    <s v="Dearborn Heights"/>
    <x v="12"/>
    <n v="48127"/>
    <s v="Central"/>
    <s v="FUR-CH-10000785"/>
    <x v="0"/>
    <s v="Chairs"/>
    <s v="Global Ergonomic Managers Chair"/>
    <n v="180.98"/>
    <n v="1"/>
    <n v="0"/>
    <n v="47.0548"/>
  </r>
  <r>
    <n v="3475"/>
    <x v="1725"/>
    <x v="448"/>
    <d v="2017-03-10T00:00:00"/>
    <s v="Standard Class"/>
    <s v="EP-13915"/>
    <s v="Emily Phan"/>
    <x v="0"/>
    <s v="United States"/>
    <s v="Dearborn Heights"/>
    <x v="12"/>
    <n v="48127"/>
    <s v="Central"/>
    <s v="TEC-AC-10002926"/>
    <x v="2"/>
    <s v="Accessories"/>
    <s v="Logitech Wireless Marathon Mouse M705"/>
    <n v="99.98"/>
    <n v="2"/>
    <n v="0"/>
    <n v="42.991400000000006"/>
  </r>
  <r>
    <n v="3476"/>
    <x v="1726"/>
    <x v="581"/>
    <d v="2016-11-30T00:00:00"/>
    <s v="First Class"/>
    <s v="RW-19630"/>
    <s v="Rob Williams"/>
    <x v="1"/>
    <s v="United States"/>
    <s v="Overland Park"/>
    <x v="41"/>
    <n v="66212"/>
    <s v="Central"/>
    <s v="TEC-AC-10004633"/>
    <x v="2"/>
    <s v="Accessories"/>
    <s v="Verbatim 25 GB 6x Blu-ray Single Layer Recordable Disc, 3/Pack"/>
    <n v="34.950000000000003"/>
    <n v="5"/>
    <n v="0"/>
    <n v="15.378000000000004"/>
  </r>
  <r>
    <n v="3477"/>
    <x v="1726"/>
    <x v="581"/>
    <d v="2016-11-30T00:00:00"/>
    <s v="First Class"/>
    <s v="RW-19630"/>
    <s v="Rob Williams"/>
    <x v="1"/>
    <s v="United States"/>
    <s v="Overland Park"/>
    <x v="41"/>
    <n v="66212"/>
    <s v="Central"/>
    <s v="OFF-BI-10000977"/>
    <x v="1"/>
    <s v="Binders"/>
    <s v="Ibico Plastic Spiral Binding Combs"/>
    <n v="152"/>
    <n v="5"/>
    <n v="0"/>
    <n v="69.919999999999987"/>
  </r>
  <r>
    <n v="3478"/>
    <x v="1727"/>
    <x v="883"/>
    <d v="2014-09-05T00:00:00"/>
    <s v="Standard Class"/>
    <s v="SJ-20500"/>
    <s v="Shirley Jackson"/>
    <x v="0"/>
    <s v="United States"/>
    <s v="Santa Fe"/>
    <x v="27"/>
    <n v="87505"/>
    <s v="West"/>
    <s v="TEC-AC-10001635"/>
    <x v="2"/>
    <s v="Accessories"/>
    <s v="KeyTronic KT400U2 - Keyboard - Black"/>
    <n v="92.52"/>
    <n v="9"/>
    <n v="0"/>
    <n v="18.503999999999991"/>
  </r>
  <r>
    <n v="3479"/>
    <x v="1728"/>
    <x v="16"/>
    <d v="2016-12-14T00:00:00"/>
    <s v="Standard Class"/>
    <s v="SP-20620"/>
    <s v="Stefania Perrino"/>
    <x v="1"/>
    <s v="United States"/>
    <s v="San Francisco"/>
    <x v="1"/>
    <n v="94110"/>
    <s v="West"/>
    <s v="OFF-AR-10003056"/>
    <x v="1"/>
    <s v="Art"/>
    <s v="Newell 341"/>
    <n v="8.56"/>
    <n v="2"/>
    <n v="0"/>
    <n v="2.4823999999999993"/>
  </r>
  <r>
    <n v="3480"/>
    <x v="1728"/>
    <x v="16"/>
    <d v="2016-12-14T00:00:00"/>
    <s v="Standard Class"/>
    <s v="SP-20620"/>
    <s v="Stefania Perrino"/>
    <x v="1"/>
    <s v="United States"/>
    <s v="San Francisco"/>
    <x v="1"/>
    <n v="94110"/>
    <s v="West"/>
    <s v="OFF-PA-10003363"/>
    <x v="1"/>
    <s v="Paper"/>
    <s v="Xerox 204"/>
    <n v="45.36"/>
    <n v="7"/>
    <n v="0"/>
    <n v="21.772800000000004"/>
  </r>
  <r>
    <n v="3481"/>
    <x v="1728"/>
    <x v="16"/>
    <d v="2016-12-14T00:00:00"/>
    <s v="Standard Class"/>
    <s v="SP-20620"/>
    <s v="Stefania Perrino"/>
    <x v="1"/>
    <s v="United States"/>
    <s v="San Francisco"/>
    <x v="1"/>
    <n v="94110"/>
    <s v="West"/>
    <s v="FUR-TA-10003954"/>
    <x v="0"/>
    <s v="Tables"/>
    <s v="Hon 94000 Series Round Tables"/>
    <n v="1421.6640000000002"/>
    <n v="6"/>
    <n v="0.2"/>
    <n v="-195.47879999999998"/>
  </r>
  <r>
    <n v="3482"/>
    <x v="1729"/>
    <x v="884"/>
    <d v="2014-04-10T00:00:00"/>
    <s v="First Class"/>
    <s v="PJ-19015"/>
    <s v="Pauline Johnson"/>
    <x v="0"/>
    <s v="United States"/>
    <s v="Mobile"/>
    <x v="19"/>
    <n v="36608"/>
    <s v="South"/>
    <s v="FUR-FU-10004415"/>
    <x v="0"/>
    <s v="Furnishings"/>
    <s v="Stacking Tray, Side-Loading, Legal, Smoke"/>
    <n v="8.9600000000000009"/>
    <n v="2"/>
    <n v="0"/>
    <n v="2.7775999999999996"/>
  </r>
  <r>
    <n v="3483"/>
    <x v="1730"/>
    <x v="9"/>
    <d v="2014-08-29T00:00:00"/>
    <s v="First Class"/>
    <s v="CC-12610"/>
    <s v="Corey Catlett"/>
    <x v="1"/>
    <s v="United States"/>
    <s v="Springfield"/>
    <x v="17"/>
    <n v="22153"/>
    <s v="South"/>
    <s v="TEC-PH-10000455"/>
    <x v="2"/>
    <s v="Phones"/>
    <s v="GE 30522EE2"/>
    <n v="579.94999999999993"/>
    <n v="5"/>
    <n v="0"/>
    <n v="168.18549999999993"/>
  </r>
  <r>
    <n v="3484"/>
    <x v="1730"/>
    <x v="9"/>
    <d v="2014-08-29T00:00:00"/>
    <s v="First Class"/>
    <s v="CC-12610"/>
    <s v="Corey Catlett"/>
    <x v="1"/>
    <s v="United States"/>
    <s v="Springfield"/>
    <x v="17"/>
    <n v="22153"/>
    <s v="South"/>
    <s v="FUR-FU-10002456"/>
    <x v="0"/>
    <s v="Furnishings"/>
    <s v="Master Caster Door Stop, Large Neon Orange"/>
    <n v="29.12"/>
    <n v="4"/>
    <n v="0"/>
    <n v="12.521600000000003"/>
  </r>
  <r>
    <n v="3485"/>
    <x v="1730"/>
    <x v="9"/>
    <d v="2014-08-29T00:00:00"/>
    <s v="First Class"/>
    <s v="CC-12610"/>
    <s v="Corey Catlett"/>
    <x v="1"/>
    <s v="United States"/>
    <s v="Springfield"/>
    <x v="17"/>
    <n v="22153"/>
    <s v="South"/>
    <s v="FUR-TA-10003569"/>
    <x v="0"/>
    <s v="Tables"/>
    <s v="Bretford CR8500 Series Meeting Room Furniture"/>
    <n v="1202.94"/>
    <n v="3"/>
    <n v="0"/>
    <n v="300.73500000000001"/>
  </r>
  <r>
    <n v="3486"/>
    <x v="1731"/>
    <x v="147"/>
    <d v="2016-10-26T00:00:00"/>
    <s v="Standard Class"/>
    <s v="MY-18295"/>
    <s v="Muhammed Yedwab"/>
    <x v="1"/>
    <s v="United States"/>
    <s v="Newark"/>
    <x v="13"/>
    <n v="19711"/>
    <s v="East"/>
    <s v="OFF-BI-10002813"/>
    <x v="1"/>
    <s v="Binders"/>
    <s v="Avery Reinforcements for Hole-Punch Pages"/>
    <n v="7.92"/>
    <n v="4"/>
    <n v="0"/>
    <n v="3.5640000000000001"/>
  </r>
  <r>
    <n v="3487"/>
    <x v="1732"/>
    <x v="885"/>
    <d v="2016-11-30T00:00:00"/>
    <s v="Same Day"/>
    <s v="DB-13210"/>
    <s v="Dean Braden"/>
    <x v="0"/>
    <s v="United States"/>
    <s v="Hickory"/>
    <x v="3"/>
    <n v="28601"/>
    <s v="South"/>
    <s v="TEC-PH-10002890"/>
    <x v="2"/>
    <s v="Phones"/>
    <s v="AT&amp;T 17929 Lendline Telephone"/>
    <n v="36.192"/>
    <n v="1"/>
    <n v="0.2"/>
    <n v="2.7143999999999995"/>
  </r>
  <r>
    <n v="3488"/>
    <x v="1733"/>
    <x v="528"/>
    <d v="2017-09-11T00:00:00"/>
    <s v="Standard Class"/>
    <s v="MG-17875"/>
    <s v="Michael Grace"/>
    <x v="2"/>
    <s v="United States"/>
    <s v="Fort Lauderdale"/>
    <x v="2"/>
    <n v="33311"/>
    <s v="South"/>
    <s v="OFF-ST-10001522"/>
    <x v="1"/>
    <s v="Storage"/>
    <s v="Gould Plastics 18-Pocket Panel Bin, 34w x 5-1/4d x 20-1/2h"/>
    <n v="147.184"/>
    <n v="2"/>
    <n v="0.2"/>
    <n v="-29.436800000000012"/>
  </r>
  <r>
    <n v="3489"/>
    <x v="1734"/>
    <x v="740"/>
    <d v="2015-07-06T00:00:00"/>
    <s v="Standard Class"/>
    <s v="RH-19600"/>
    <s v="Rob Haberlin"/>
    <x v="0"/>
    <s v="United States"/>
    <s v="Carol Stream"/>
    <x v="10"/>
    <n v="60188"/>
    <s v="Central"/>
    <s v="FUR-CH-10004086"/>
    <x v="0"/>
    <s v="Chairs"/>
    <s v="Hon 4070 Series Pagoda Armless Upholstered Stacking Chairs"/>
    <n v="408.42200000000003"/>
    <n v="2"/>
    <n v="0.3"/>
    <n v="-5.8346000000000231"/>
  </r>
  <r>
    <n v="3490"/>
    <x v="1734"/>
    <x v="740"/>
    <d v="2015-07-06T00:00:00"/>
    <s v="Standard Class"/>
    <s v="RH-19600"/>
    <s v="Rob Haberlin"/>
    <x v="0"/>
    <s v="United States"/>
    <s v="Carol Stream"/>
    <x v="10"/>
    <n v="60188"/>
    <s v="Central"/>
    <s v="FUR-CH-10003774"/>
    <x v="0"/>
    <s v="Chairs"/>
    <s v="Global Wood Trimmed Manager's Task Chair, Khaki"/>
    <n v="382.11599999999999"/>
    <n v="6"/>
    <n v="0.3"/>
    <n v="-92.799600000000027"/>
  </r>
  <r>
    <n v="3491"/>
    <x v="1734"/>
    <x v="740"/>
    <d v="2015-07-06T00:00:00"/>
    <s v="Standard Class"/>
    <s v="RH-19600"/>
    <s v="Rob Haberlin"/>
    <x v="0"/>
    <s v="United States"/>
    <s v="Carol Stream"/>
    <x v="10"/>
    <n v="60188"/>
    <s v="Central"/>
    <s v="OFF-ST-10004507"/>
    <x v="1"/>
    <s v="Storage"/>
    <s v="Advantus Rolling Storage Box"/>
    <n v="68.599999999999994"/>
    <n v="5"/>
    <n v="0.2"/>
    <n v="6.0024999999999977"/>
  </r>
  <r>
    <n v="3492"/>
    <x v="1734"/>
    <x v="740"/>
    <d v="2015-07-06T00:00:00"/>
    <s v="Standard Class"/>
    <s v="RH-19600"/>
    <s v="Rob Haberlin"/>
    <x v="0"/>
    <s v="United States"/>
    <s v="Carol Stream"/>
    <x v="10"/>
    <n v="60188"/>
    <s v="Central"/>
    <s v="OFF-ST-10003208"/>
    <x v="1"/>
    <s v="Storage"/>
    <s v="Adjustable Depth Letter/Legal Cart"/>
    <n v="435.50400000000002"/>
    <n v="3"/>
    <n v="0.2"/>
    <n v="48.994199999999921"/>
  </r>
  <r>
    <n v="3493"/>
    <x v="1734"/>
    <x v="740"/>
    <d v="2015-07-06T00:00:00"/>
    <s v="Standard Class"/>
    <s v="RH-19600"/>
    <s v="Rob Haberlin"/>
    <x v="0"/>
    <s v="United States"/>
    <s v="Carol Stream"/>
    <x v="10"/>
    <n v="60188"/>
    <s v="Central"/>
    <s v="OFF-PA-10000659"/>
    <x v="1"/>
    <s v="Paper"/>
    <s v="Adams Phone Message Book, Professional, 400 Message Capacity, 5 3/6” x 11”"/>
    <n v="11.168000000000001"/>
    <n v="2"/>
    <n v="0.2"/>
    <n v="3.7692000000000001"/>
  </r>
  <r>
    <n v="3494"/>
    <x v="1735"/>
    <x v="241"/>
    <d v="2017-09-28T00:00:00"/>
    <s v="Standard Class"/>
    <s v="KB-16240"/>
    <s v="Karen Bern"/>
    <x v="1"/>
    <s v="United States"/>
    <s v="Saint Cloud"/>
    <x v="11"/>
    <n v="56301"/>
    <s v="Central"/>
    <s v="TEC-AC-10002305"/>
    <x v="2"/>
    <s v="Accessories"/>
    <s v="KeyTronic E03601U1 - Keyboard - Beige"/>
    <n v="72"/>
    <n v="4"/>
    <n v="0"/>
    <n v="12.959999999999994"/>
  </r>
  <r>
    <n v="3495"/>
    <x v="1735"/>
    <x v="241"/>
    <d v="2017-09-28T00:00:00"/>
    <s v="Standard Class"/>
    <s v="KB-16240"/>
    <s v="Karen Bern"/>
    <x v="1"/>
    <s v="United States"/>
    <s v="Saint Cloud"/>
    <x v="11"/>
    <n v="56301"/>
    <s v="Central"/>
    <s v="TEC-AC-10000990"/>
    <x v="2"/>
    <s v="Accessories"/>
    <s v="Imation Bio 2GB USB Flash Drive Imation Corp"/>
    <n v="655.90000000000009"/>
    <n v="5"/>
    <n v="0"/>
    <n v="275.47800000000001"/>
  </r>
  <r>
    <n v="3496"/>
    <x v="1735"/>
    <x v="241"/>
    <d v="2017-09-28T00:00:00"/>
    <s v="Standard Class"/>
    <s v="KB-16240"/>
    <s v="Karen Bern"/>
    <x v="1"/>
    <s v="United States"/>
    <s v="Saint Cloud"/>
    <x v="11"/>
    <n v="56301"/>
    <s v="Central"/>
    <s v="FUR-CH-10000665"/>
    <x v="0"/>
    <s v="Chairs"/>
    <s v="Global Airflow Leather Mesh Back Chair, Black"/>
    <n v="603.91999999999996"/>
    <n v="4"/>
    <n v="0"/>
    <n v="181.17599999999993"/>
  </r>
  <r>
    <n v="3497"/>
    <x v="1736"/>
    <x v="590"/>
    <d v="2016-08-15T00:00:00"/>
    <s v="Standard Class"/>
    <s v="CA-12055"/>
    <s v="Cathy Armstrong"/>
    <x v="2"/>
    <s v="United States"/>
    <s v="Los Angeles"/>
    <x v="1"/>
    <n v="90036"/>
    <s v="West"/>
    <s v="FUR-TA-10001932"/>
    <x v="0"/>
    <s v="Tables"/>
    <s v="Chromcraft 48&quot; x 96&quot; Racetrack Double Pedestal Table"/>
    <n v="513.024"/>
    <n v="2"/>
    <n v="0.2"/>
    <n v="12.82559999999998"/>
  </r>
  <r>
    <n v="3498"/>
    <x v="1736"/>
    <x v="590"/>
    <d v="2016-08-15T00:00:00"/>
    <s v="Standard Class"/>
    <s v="CA-12055"/>
    <s v="Cathy Armstrong"/>
    <x v="2"/>
    <s v="United States"/>
    <s v="Los Angeles"/>
    <x v="1"/>
    <n v="90036"/>
    <s v="West"/>
    <s v="OFF-AP-10004487"/>
    <x v="1"/>
    <s v="Appliances"/>
    <s v="Kensington 4 Outlet MasterPiece Compact Power Control Center"/>
    <n v="487.91999999999996"/>
    <n v="6"/>
    <n v="0"/>
    <n v="136.61759999999998"/>
  </r>
  <r>
    <n v="3499"/>
    <x v="1736"/>
    <x v="590"/>
    <d v="2016-08-15T00:00:00"/>
    <s v="Standard Class"/>
    <s v="CA-12055"/>
    <s v="Cathy Armstrong"/>
    <x v="2"/>
    <s v="United States"/>
    <s v="Los Angeles"/>
    <x v="1"/>
    <n v="90036"/>
    <s v="West"/>
    <s v="OFF-BI-10002160"/>
    <x v="1"/>
    <s v="Binders"/>
    <s v="Acco Hanging Data Binders"/>
    <n v="15.24"/>
    <n v="5"/>
    <n v="0.2"/>
    <n v="5.3339999999999996"/>
  </r>
  <r>
    <n v="3500"/>
    <x v="1737"/>
    <x v="321"/>
    <d v="2016-10-03T00:00:00"/>
    <s v="Standard Class"/>
    <s v="JK-15730"/>
    <s v="Joe Kamberova"/>
    <x v="0"/>
    <s v="United States"/>
    <s v="Mobile"/>
    <x v="19"/>
    <n v="36608"/>
    <s v="South"/>
    <s v="TEC-AC-10000420"/>
    <x v="2"/>
    <s v="Accessories"/>
    <s v="Logitech G500s Laser Gaming Mouse with Adjustable Weight Tuning"/>
    <n v="209.96999999999997"/>
    <n v="3"/>
    <n v="0"/>
    <n v="71.389799999999994"/>
  </r>
  <r>
    <n v="3501"/>
    <x v="1737"/>
    <x v="321"/>
    <d v="2016-10-03T00:00:00"/>
    <s v="Standard Class"/>
    <s v="JK-15730"/>
    <s v="Joe Kamberova"/>
    <x v="0"/>
    <s v="United States"/>
    <s v="Mobile"/>
    <x v="19"/>
    <n v="36608"/>
    <s v="South"/>
    <s v="OFF-BI-10001989"/>
    <x v="1"/>
    <s v="Binders"/>
    <s v="Premium Transparent Presentation Covers by GBC"/>
    <n v="62.94"/>
    <n v="3"/>
    <n v="0"/>
    <n v="30.211199999999998"/>
  </r>
  <r>
    <n v="3502"/>
    <x v="1737"/>
    <x v="321"/>
    <d v="2016-10-03T00:00:00"/>
    <s v="Standard Class"/>
    <s v="JK-15730"/>
    <s v="Joe Kamberova"/>
    <x v="0"/>
    <s v="United States"/>
    <s v="Mobile"/>
    <x v="19"/>
    <n v="36608"/>
    <s v="South"/>
    <s v="OFF-AR-10001149"/>
    <x v="1"/>
    <s v="Art"/>
    <s v="Sanford Colorific Colored Pencils, 12/Box"/>
    <n v="25.919999999999998"/>
    <n v="9"/>
    <n v="0"/>
    <n v="7.7759999999999989"/>
  </r>
  <r>
    <n v="3503"/>
    <x v="1738"/>
    <x v="318"/>
    <d v="2017-04-10T00:00:00"/>
    <s v="Same Day"/>
    <s v="RD-19930"/>
    <s v="Russell D'Ascenzo"/>
    <x v="0"/>
    <s v="United States"/>
    <s v="Austin"/>
    <x v="5"/>
    <n v="78745"/>
    <s v="Central"/>
    <s v="OFF-PA-10004101"/>
    <x v="1"/>
    <s v="Paper"/>
    <s v="Xerox 1894"/>
    <n v="10.368000000000002"/>
    <n v="2"/>
    <n v="0.2"/>
    <n v="3.6288"/>
  </r>
  <r>
    <n v="3504"/>
    <x v="1738"/>
    <x v="318"/>
    <d v="2017-04-10T00:00:00"/>
    <s v="Same Day"/>
    <s v="RD-19930"/>
    <s v="Russell D'Ascenzo"/>
    <x v="0"/>
    <s v="United States"/>
    <s v="Austin"/>
    <x v="5"/>
    <n v="78745"/>
    <s v="Central"/>
    <s v="TEC-AC-10001714"/>
    <x v="2"/>
    <s v="Accessories"/>
    <s v="Logitech MX Performance Wireless Mouse"/>
    <n v="95.736000000000004"/>
    <n v="3"/>
    <n v="0.2"/>
    <n v="20.343900000000001"/>
  </r>
  <r>
    <n v="3505"/>
    <x v="1739"/>
    <x v="122"/>
    <d v="2016-12-20T00:00:00"/>
    <s v="Second Class"/>
    <s v="JK-16120"/>
    <s v="Julie Kriz"/>
    <x v="2"/>
    <s v="United States"/>
    <s v="New York City"/>
    <x v="15"/>
    <n v="10009"/>
    <s v="East"/>
    <s v="OFF-ST-10003716"/>
    <x v="1"/>
    <s v="Storage"/>
    <s v="Tennsco Double-Tier Lockers"/>
    <n v="900.08"/>
    <n v="4"/>
    <n v="0"/>
    <n v="117.0104"/>
  </r>
  <r>
    <n v="3506"/>
    <x v="1740"/>
    <x v="886"/>
    <d v="2014-06-24T00:00:00"/>
    <s v="Standard Class"/>
    <s v="SC-20020"/>
    <s v="Sam Craven"/>
    <x v="0"/>
    <s v="United States"/>
    <s v="Plano"/>
    <x v="5"/>
    <n v="75023"/>
    <s v="Central"/>
    <s v="TEC-PH-10000369"/>
    <x v="2"/>
    <s v="Phones"/>
    <s v="HTC One Mini"/>
    <n v="201.584"/>
    <n v="2"/>
    <n v="0.2"/>
    <n v="20.158400000000015"/>
  </r>
  <r>
    <n v="3507"/>
    <x v="1740"/>
    <x v="886"/>
    <d v="2014-06-24T00:00:00"/>
    <s v="Standard Class"/>
    <s v="SC-20020"/>
    <s v="Sam Craven"/>
    <x v="0"/>
    <s v="United States"/>
    <s v="Plano"/>
    <x v="5"/>
    <n v="75023"/>
    <s v="Central"/>
    <s v="OFF-BI-10000756"/>
    <x v="1"/>
    <s v="Binders"/>
    <s v="Storex DuraTech Recycled Plastic Frosted Binders"/>
    <n v="3.3919999999999995"/>
    <n v="4"/>
    <n v="0.8"/>
    <n v="-5.088000000000001"/>
  </r>
  <r>
    <n v="3508"/>
    <x v="1740"/>
    <x v="886"/>
    <d v="2014-06-24T00:00:00"/>
    <s v="Standard Class"/>
    <s v="SC-20020"/>
    <s v="Sam Craven"/>
    <x v="0"/>
    <s v="United States"/>
    <s v="Plano"/>
    <x v="5"/>
    <n v="75023"/>
    <s v="Central"/>
    <s v="FUR-BO-10001608"/>
    <x v="0"/>
    <s v="Bookcases"/>
    <s v="Hon Metal Bookcases, Black"/>
    <n v="193.06559999999999"/>
    <n v="4"/>
    <n v="0.32"/>
    <n v="-19.874399999999994"/>
  </r>
  <r>
    <n v="3509"/>
    <x v="1740"/>
    <x v="886"/>
    <d v="2014-06-24T00:00:00"/>
    <s v="Standard Class"/>
    <s v="SC-20020"/>
    <s v="Sam Craven"/>
    <x v="0"/>
    <s v="United States"/>
    <s v="Plano"/>
    <x v="5"/>
    <n v="75023"/>
    <s v="Central"/>
    <s v="OFF-PA-10001166"/>
    <x v="1"/>
    <s v="Paper"/>
    <s v="Xerox 2"/>
    <n v="15.552000000000003"/>
    <n v="3"/>
    <n v="0.2"/>
    <n v="5.4432"/>
  </r>
  <r>
    <n v="3510"/>
    <x v="1740"/>
    <x v="886"/>
    <d v="2014-06-24T00:00:00"/>
    <s v="Standard Class"/>
    <s v="SC-20020"/>
    <s v="Sam Craven"/>
    <x v="0"/>
    <s v="United States"/>
    <s v="Plano"/>
    <x v="5"/>
    <n v="75023"/>
    <s v="Central"/>
    <s v="OFF-PA-10000587"/>
    <x v="1"/>
    <s v="Paper"/>
    <s v="Array Parchment Paper, Assorted Colors"/>
    <n v="11.648000000000001"/>
    <n v="2"/>
    <n v="0.2"/>
    <n v="4.0768000000000004"/>
  </r>
  <r>
    <n v="3511"/>
    <x v="1740"/>
    <x v="886"/>
    <d v="2014-06-24T00:00:00"/>
    <s v="Standard Class"/>
    <s v="SC-20020"/>
    <s v="Sam Craven"/>
    <x v="0"/>
    <s v="United States"/>
    <s v="Plano"/>
    <x v="5"/>
    <n v="75023"/>
    <s v="Central"/>
    <s v="TEC-MA-10001972"/>
    <x v="2"/>
    <s v="Machines"/>
    <s v="Okidata C331dn Printer"/>
    <n v="418.8"/>
    <n v="2"/>
    <n v="0.4"/>
    <n v="-97.71999999999997"/>
  </r>
  <r>
    <n v="3512"/>
    <x v="1740"/>
    <x v="886"/>
    <d v="2014-06-24T00:00:00"/>
    <s v="Standard Class"/>
    <s v="SC-20020"/>
    <s v="Sam Craven"/>
    <x v="0"/>
    <s v="United States"/>
    <s v="Plano"/>
    <x v="5"/>
    <n v="75023"/>
    <s v="Central"/>
    <s v="OFF-ST-10004123"/>
    <x v="1"/>
    <s v="Storage"/>
    <s v="Safco Industrial Wire Shelving System"/>
    <n v="509.48800000000006"/>
    <n v="7"/>
    <n v="0.2"/>
    <n v="-127.37200000000001"/>
  </r>
  <r>
    <n v="3513"/>
    <x v="1741"/>
    <x v="507"/>
    <d v="2017-09-06T00:00:00"/>
    <s v="First Class"/>
    <s v="HW-14935"/>
    <s v="Helen Wasserman"/>
    <x v="1"/>
    <s v="United States"/>
    <s v="Chicago"/>
    <x v="10"/>
    <n v="60653"/>
    <s v="Central"/>
    <s v="FUR-BO-10000112"/>
    <x v="0"/>
    <s v="Bookcases"/>
    <s v="Bush Birmingham Collection Bookcase, Dark Cherry"/>
    <n v="825.17399999999998"/>
    <n v="9"/>
    <n v="0.3"/>
    <n v="-117.88199999999998"/>
  </r>
  <r>
    <n v="3514"/>
    <x v="1741"/>
    <x v="507"/>
    <d v="2017-09-06T00:00:00"/>
    <s v="First Class"/>
    <s v="HW-14935"/>
    <s v="Helen Wasserman"/>
    <x v="1"/>
    <s v="United States"/>
    <s v="Chicago"/>
    <x v="10"/>
    <n v="60653"/>
    <s v="Central"/>
    <s v="OFF-PA-10004041"/>
    <x v="1"/>
    <s v="Paper"/>
    <s v="It's Hot Message Books with Stickers, 2 3/4&quot; x 5&quot;"/>
    <n v="17.760000000000002"/>
    <n v="3"/>
    <n v="0.2"/>
    <n v="5.55"/>
  </r>
  <r>
    <n v="3515"/>
    <x v="1741"/>
    <x v="507"/>
    <d v="2017-09-06T00:00:00"/>
    <s v="First Class"/>
    <s v="HW-14935"/>
    <s v="Helen Wasserman"/>
    <x v="1"/>
    <s v="United States"/>
    <s v="Chicago"/>
    <x v="10"/>
    <n v="60653"/>
    <s v="Central"/>
    <s v="OFF-AR-10001149"/>
    <x v="1"/>
    <s v="Art"/>
    <s v="Sanford Colorific Colored Pencils, 12/Box"/>
    <n v="6.911999999999999"/>
    <n v="3"/>
    <n v="0.2"/>
    <n v="0.86399999999999988"/>
  </r>
  <r>
    <n v="3516"/>
    <x v="1742"/>
    <x v="887"/>
    <d v="2016-12-24T00:00:00"/>
    <s v="Standard Class"/>
    <s v="SC-20800"/>
    <s v="Stuart Calhoun"/>
    <x v="0"/>
    <s v="United States"/>
    <s v="Jackson"/>
    <x v="35"/>
    <n v="39212"/>
    <s v="South"/>
    <s v="TEC-AC-10002323"/>
    <x v="2"/>
    <s v="Accessories"/>
    <s v="SanDisk Ultra 32 GB MicroSDHC Class 10 Memory Card"/>
    <n v="66.300000000000011"/>
    <n v="3"/>
    <n v="0"/>
    <n v="8.6190000000000033"/>
  </r>
  <r>
    <n v="3517"/>
    <x v="1743"/>
    <x v="888"/>
    <d v="2016-08-12T00:00:00"/>
    <s v="First Class"/>
    <s v="HA-14920"/>
    <s v="Helen Andreada"/>
    <x v="0"/>
    <s v="United States"/>
    <s v="Fayetteville"/>
    <x v="3"/>
    <n v="28314"/>
    <s v="South"/>
    <s v="OFF-PA-10000130"/>
    <x v="1"/>
    <s v="Paper"/>
    <s v="Xerox 199"/>
    <n v="30.816000000000003"/>
    <n v="9"/>
    <n v="0.2"/>
    <n v="9.6299999999999955"/>
  </r>
  <r>
    <n v="3518"/>
    <x v="1743"/>
    <x v="888"/>
    <d v="2016-08-12T00:00:00"/>
    <s v="First Class"/>
    <s v="HA-14920"/>
    <s v="Helen Andreada"/>
    <x v="0"/>
    <s v="United States"/>
    <s v="Fayetteville"/>
    <x v="3"/>
    <n v="28314"/>
    <s v="South"/>
    <s v="TEC-PH-10002350"/>
    <x v="2"/>
    <s v="Phones"/>
    <s v="Apple EarPods with Remote and Mic"/>
    <n v="44.783999999999999"/>
    <n v="2"/>
    <n v="0.2"/>
    <n v="4.4783999999999988"/>
  </r>
  <r>
    <n v="3519"/>
    <x v="1743"/>
    <x v="888"/>
    <d v="2016-08-12T00:00:00"/>
    <s v="First Class"/>
    <s v="HA-14920"/>
    <s v="Helen Andreada"/>
    <x v="0"/>
    <s v="United States"/>
    <s v="Fayetteville"/>
    <x v="3"/>
    <n v="28314"/>
    <s v="South"/>
    <s v="OFF-AP-10002518"/>
    <x v="1"/>
    <s v="Appliances"/>
    <s v="Kensington 7 Outlet MasterPiece Power Center"/>
    <n v="569.53599999999994"/>
    <n v="4"/>
    <n v="0.2"/>
    <n v="64.072799999999944"/>
  </r>
  <r>
    <n v="3520"/>
    <x v="1744"/>
    <x v="137"/>
    <d v="2015-06-25T00:00:00"/>
    <s v="First Class"/>
    <s v="MG-17875"/>
    <s v="Michael Grace"/>
    <x v="2"/>
    <s v="United States"/>
    <s v="Aurora"/>
    <x v="10"/>
    <n v="60505"/>
    <s v="Central"/>
    <s v="FUR-TA-10002645"/>
    <x v="0"/>
    <s v="Tables"/>
    <s v="Hon Rectangular Conference Tables"/>
    <n v="796.42500000000007"/>
    <n v="7"/>
    <n v="0.5"/>
    <n v="-525.6405000000002"/>
  </r>
  <r>
    <n v="3521"/>
    <x v="1745"/>
    <x v="889"/>
    <d v="2015-04-15T00:00:00"/>
    <s v="Standard Class"/>
    <s v="DM-12955"/>
    <s v="Dario Medina"/>
    <x v="1"/>
    <s v="United States"/>
    <s v="Sacramento"/>
    <x v="1"/>
    <n v="95823"/>
    <s v="West"/>
    <s v="OFF-BI-10000773"/>
    <x v="1"/>
    <s v="Binders"/>
    <s v="Insertable Tab Post Binder Dividers"/>
    <n v="12.832000000000001"/>
    <n v="2"/>
    <n v="0.2"/>
    <n v="4.3307999999999982"/>
  </r>
  <r>
    <n v="3522"/>
    <x v="1746"/>
    <x v="831"/>
    <d v="2016-11-25T00:00:00"/>
    <s v="Second Class"/>
    <s v="DM-13345"/>
    <s v="Denise Monton"/>
    <x v="1"/>
    <s v="United States"/>
    <s v="Des Moines"/>
    <x v="23"/>
    <n v="50315"/>
    <s v="Central"/>
    <s v="OFF-PA-10003845"/>
    <x v="1"/>
    <s v="Paper"/>
    <s v="Xerox 1987"/>
    <n v="40.46"/>
    <n v="7"/>
    <n v="0"/>
    <n v="19.825400000000002"/>
  </r>
  <r>
    <n v="3523"/>
    <x v="1746"/>
    <x v="831"/>
    <d v="2016-11-25T00:00:00"/>
    <s v="Second Class"/>
    <s v="DM-13345"/>
    <s v="Denise Monton"/>
    <x v="1"/>
    <s v="United States"/>
    <s v="Des Moines"/>
    <x v="23"/>
    <n v="50315"/>
    <s v="Central"/>
    <s v="TEC-PH-10001580"/>
    <x v="2"/>
    <s v="Phones"/>
    <s v="Logitech Mobile Speakerphone P710e - speaker phone"/>
    <n v="404.93999999999994"/>
    <n v="3"/>
    <n v="0"/>
    <n v="109.33379999999998"/>
  </r>
  <r>
    <n v="3524"/>
    <x v="1747"/>
    <x v="64"/>
    <d v="2016-09-10T00:00:00"/>
    <s v="Standard Class"/>
    <s v="ML-17395"/>
    <s v="Marina Lichtenstein"/>
    <x v="1"/>
    <s v="United States"/>
    <s v="San Diego"/>
    <x v="1"/>
    <n v="92105"/>
    <s v="West"/>
    <s v="TEC-AC-10002345"/>
    <x v="2"/>
    <s v="Accessories"/>
    <s v="HP Standard 104 key PS/2 Keyboard"/>
    <n v="116"/>
    <n v="8"/>
    <n v="0"/>
    <n v="29"/>
  </r>
  <r>
    <n v="3525"/>
    <x v="1748"/>
    <x v="390"/>
    <d v="2016-11-28T00:00:00"/>
    <s v="Standard Class"/>
    <s v="GA-14515"/>
    <s v="George Ashbrook"/>
    <x v="0"/>
    <s v="United States"/>
    <s v="Dallas"/>
    <x v="5"/>
    <n v="75081"/>
    <s v="Central"/>
    <s v="TEC-PH-10004120"/>
    <x v="2"/>
    <s v="Phones"/>
    <s v="AT&amp;T 1080 Phone"/>
    <n v="657.55200000000013"/>
    <n v="6"/>
    <n v="0.2"/>
    <n v="49.316399999999987"/>
  </r>
  <r>
    <n v="3526"/>
    <x v="1749"/>
    <x v="389"/>
    <d v="2017-12-15T00:00:00"/>
    <s v="Second Class"/>
    <s v="SU-20665"/>
    <s v="Stephanie Ulpright"/>
    <x v="2"/>
    <s v="United States"/>
    <s v="Jackson"/>
    <x v="35"/>
    <n v="39212"/>
    <s v="South"/>
    <s v="TEC-AC-10001838"/>
    <x v="2"/>
    <s v="Accessories"/>
    <s v="Razer Tiamat Over Ear 7.1 Surround Sound PC Gaming Headset"/>
    <n v="599.97"/>
    <n v="3"/>
    <n v="0"/>
    <n v="257.98710000000005"/>
  </r>
  <r>
    <n v="3527"/>
    <x v="1749"/>
    <x v="389"/>
    <d v="2017-12-15T00:00:00"/>
    <s v="Second Class"/>
    <s v="SU-20665"/>
    <s v="Stephanie Ulpright"/>
    <x v="2"/>
    <s v="United States"/>
    <s v="Jackson"/>
    <x v="35"/>
    <n v="39212"/>
    <s v="South"/>
    <s v="TEC-PH-10000148"/>
    <x v="2"/>
    <s v="Phones"/>
    <s v="Cyber Acoustics AC-202b Speech Recognition Stereo Headset"/>
    <n v="38.97"/>
    <n v="3"/>
    <n v="0"/>
    <n v="0.77940000000000076"/>
  </r>
  <r>
    <n v="3528"/>
    <x v="1749"/>
    <x v="389"/>
    <d v="2017-12-15T00:00:00"/>
    <s v="Second Class"/>
    <s v="SU-20665"/>
    <s v="Stephanie Ulpright"/>
    <x v="2"/>
    <s v="United States"/>
    <s v="Jackson"/>
    <x v="35"/>
    <n v="39212"/>
    <s v="South"/>
    <s v="OFF-BI-10003476"/>
    <x v="1"/>
    <s v="Binders"/>
    <s v="Avery Metallic Poly Binders"/>
    <n v="45.84"/>
    <n v="8"/>
    <n v="0"/>
    <n v="22.0032"/>
  </r>
  <r>
    <n v="3529"/>
    <x v="1750"/>
    <x v="890"/>
    <d v="2016-06-29T00:00:00"/>
    <s v="Standard Class"/>
    <s v="BD-11320"/>
    <s v="Bill Donatelli"/>
    <x v="0"/>
    <s v="United States"/>
    <s v="San Diego"/>
    <x v="1"/>
    <n v="92024"/>
    <s v="West"/>
    <s v="TEC-PH-10004833"/>
    <x v="2"/>
    <s v="Phones"/>
    <s v="Macally Suction Cup Mount"/>
    <n v="38.24"/>
    <n v="4"/>
    <n v="0.2"/>
    <n v="-9.56"/>
  </r>
  <r>
    <n v="3530"/>
    <x v="1751"/>
    <x v="14"/>
    <d v="2015-09-23T00:00:00"/>
    <s v="Standard Class"/>
    <s v="DB-13405"/>
    <s v="Denny Blanton"/>
    <x v="0"/>
    <s v="United States"/>
    <s v="Orlando"/>
    <x v="2"/>
    <n v="32839"/>
    <s v="South"/>
    <s v="TEC-AC-10001465"/>
    <x v="2"/>
    <s v="Accessories"/>
    <s v="SanDisk Cruzer 64 GB USB Flash Drive"/>
    <n v="87.168000000000006"/>
    <n v="3"/>
    <n v="0.2"/>
    <n v="10.895999999999987"/>
  </r>
  <r>
    <n v="3531"/>
    <x v="1752"/>
    <x v="288"/>
    <d v="2016-05-23T00:00:00"/>
    <s v="Standard Class"/>
    <s v="RP-19855"/>
    <s v="Roy Phan"/>
    <x v="1"/>
    <s v="United States"/>
    <s v="Lafayette"/>
    <x v="14"/>
    <n v="47905"/>
    <s v="Central"/>
    <s v="OFF-AR-10003056"/>
    <x v="1"/>
    <s v="Art"/>
    <s v="Newell 341"/>
    <n v="21.400000000000002"/>
    <n v="5"/>
    <n v="0"/>
    <n v="6.2059999999999977"/>
  </r>
  <r>
    <n v="3532"/>
    <x v="1753"/>
    <x v="316"/>
    <d v="2016-05-28T00:00:00"/>
    <s v="Same Day"/>
    <s v="EH-13765"/>
    <s v="Edward Hooks"/>
    <x v="1"/>
    <s v="United States"/>
    <s v="New York City"/>
    <x v="15"/>
    <n v="10035"/>
    <s v="East"/>
    <s v="OFF-SU-10001218"/>
    <x v="1"/>
    <s v="Supplies"/>
    <s v="Fiskars Softgrip Scissors"/>
    <n v="54.900000000000006"/>
    <n v="5"/>
    <n v="0"/>
    <n v="15.372000000000003"/>
  </r>
  <r>
    <n v="3533"/>
    <x v="1754"/>
    <x v="891"/>
    <d v="2014-04-23T00:00:00"/>
    <s v="Standard Class"/>
    <s v="JL-15835"/>
    <s v="John Lee"/>
    <x v="0"/>
    <s v="United States"/>
    <s v="Los Angeles"/>
    <x v="1"/>
    <n v="90049"/>
    <s v="West"/>
    <s v="TEC-MA-10002859"/>
    <x v="2"/>
    <s v="Machines"/>
    <s v="Ativa MDM8000 8-Sheet Micro-Cut Shredder"/>
    <n v="287.96800000000002"/>
    <n v="4"/>
    <n v="0.2"/>
    <n v="97.189199999999985"/>
  </r>
  <r>
    <n v="3534"/>
    <x v="1754"/>
    <x v="891"/>
    <d v="2014-04-23T00:00:00"/>
    <s v="Standard Class"/>
    <s v="JL-15835"/>
    <s v="John Lee"/>
    <x v="0"/>
    <s v="United States"/>
    <s v="Los Angeles"/>
    <x v="1"/>
    <n v="90049"/>
    <s v="West"/>
    <s v="OFF-AR-10002375"/>
    <x v="1"/>
    <s v="Art"/>
    <s v="Newell 351"/>
    <n v="13.12"/>
    <n v="4"/>
    <n v="0"/>
    <n v="3.8047999999999984"/>
  </r>
  <r>
    <n v="3535"/>
    <x v="1754"/>
    <x v="891"/>
    <d v="2014-04-23T00:00:00"/>
    <s v="Standard Class"/>
    <s v="JL-15835"/>
    <s v="John Lee"/>
    <x v="0"/>
    <s v="United States"/>
    <s v="Los Angeles"/>
    <x v="1"/>
    <n v="90049"/>
    <s v="West"/>
    <s v="OFF-AR-10000657"/>
    <x v="1"/>
    <s v="Art"/>
    <s v="Binney &amp; Smith inkTank Desk Highlighter, Chisel Tip, Yellow, 12/Box"/>
    <n v="10.75"/>
    <n v="5"/>
    <n v="0"/>
    <n v="3.547499999999999"/>
  </r>
  <r>
    <n v="3536"/>
    <x v="1754"/>
    <x v="891"/>
    <d v="2014-04-23T00:00:00"/>
    <s v="Standard Class"/>
    <s v="JL-15835"/>
    <s v="John Lee"/>
    <x v="0"/>
    <s v="United States"/>
    <s v="Los Angeles"/>
    <x v="1"/>
    <n v="90049"/>
    <s v="West"/>
    <s v="OFF-FA-10000134"/>
    <x v="1"/>
    <s v="Fasteners"/>
    <s v="Advantus Push Pins, Aluminum Head"/>
    <n v="11.62"/>
    <n v="2"/>
    <n v="0"/>
    <n v="3.6021999999999998"/>
  </r>
  <r>
    <n v="3537"/>
    <x v="1755"/>
    <x v="26"/>
    <d v="2016-06-20T00:00:00"/>
    <s v="Second Class"/>
    <s v="FM-14380"/>
    <s v="Fred McMath"/>
    <x v="0"/>
    <s v="United States"/>
    <s v="New York City"/>
    <x v="15"/>
    <n v="10024"/>
    <s v="East"/>
    <s v="OFF-ST-10000419"/>
    <x v="1"/>
    <s v="Storage"/>
    <s v="Rogers Jumbo File, Granite"/>
    <n v="40.74"/>
    <n v="3"/>
    <n v="0"/>
    <n v="0.4073999999999991"/>
  </r>
  <r>
    <n v="3538"/>
    <x v="1756"/>
    <x v="309"/>
    <d v="2014-05-09T00:00:00"/>
    <s v="Same Day"/>
    <s v="SB-20290"/>
    <s v="Sean Braxton"/>
    <x v="1"/>
    <s v="United States"/>
    <s v="Henderson"/>
    <x v="0"/>
    <n v="42420"/>
    <s v="South"/>
    <s v="OFF-ST-10000107"/>
    <x v="1"/>
    <s v="Storage"/>
    <s v="Fellowes Super Stor/Drawer"/>
    <n v="83.25"/>
    <n v="3"/>
    <n v="0"/>
    <n v="14.984999999999992"/>
  </r>
  <r>
    <n v="3539"/>
    <x v="1756"/>
    <x v="309"/>
    <d v="2014-05-09T00:00:00"/>
    <s v="Same Day"/>
    <s v="SB-20290"/>
    <s v="Sean Braxton"/>
    <x v="1"/>
    <s v="United States"/>
    <s v="Henderson"/>
    <x v="0"/>
    <n v="42420"/>
    <s v="South"/>
    <s v="OFF-LA-10001641"/>
    <x v="1"/>
    <s v="Labels"/>
    <s v="Avery 518"/>
    <n v="9.4499999999999993"/>
    <n v="3"/>
    <n v="0"/>
    <n v="4.5359999999999996"/>
  </r>
  <r>
    <n v="3540"/>
    <x v="1756"/>
    <x v="309"/>
    <d v="2014-05-09T00:00:00"/>
    <s v="Same Day"/>
    <s v="SB-20290"/>
    <s v="Sean Braxton"/>
    <x v="1"/>
    <s v="United States"/>
    <s v="Henderson"/>
    <x v="0"/>
    <n v="42420"/>
    <s v="South"/>
    <s v="OFF-LA-10003121"/>
    <x v="1"/>
    <s v="Labels"/>
    <s v="Avery 506"/>
    <n v="20.65"/>
    <n v="5"/>
    <n v="0"/>
    <n v="9.4989999999999988"/>
  </r>
  <r>
    <n v="3541"/>
    <x v="1756"/>
    <x v="309"/>
    <d v="2014-05-09T00:00:00"/>
    <s v="Same Day"/>
    <s v="SB-20290"/>
    <s v="Sean Braxton"/>
    <x v="1"/>
    <s v="United States"/>
    <s v="Henderson"/>
    <x v="0"/>
    <n v="42420"/>
    <s v="South"/>
    <s v="OFF-PA-10002689"/>
    <x v="1"/>
    <s v="Paper"/>
    <s v="Weyerhaeuser First Choice Laser/Copy Paper (20Lb. and 88 Bright)"/>
    <n v="45.36"/>
    <n v="7"/>
    <n v="0"/>
    <n v="21.772800000000004"/>
  </r>
  <r>
    <n v="3542"/>
    <x v="1757"/>
    <x v="31"/>
    <d v="2016-09-20T00:00:00"/>
    <s v="First Class"/>
    <s v="SV-20365"/>
    <s v="Seth Vernon"/>
    <x v="0"/>
    <s v="United States"/>
    <s v="Columbus"/>
    <x v="24"/>
    <n v="43229"/>
    <s v="East"/>
    <s v="FUR-FU-10002107"/>
    <x v="0"/>
    <s v="Furnishings"/>
    <s v="Eldon Pizzaz Desk Accessories"/>
    <n v="5.3520000000000003"/>
    <n v="3"/>
    <n v="0.2"/>
    <n v="1.6055999999999999"/>
  </r>
  <r>
    <n v="3543"/>
    <x v="1757"/>
    <x v="31"/>
    <d v="2016-09-20T00:00:00"/>
    <s v="First Class"/>
    <s v="SV-20365"/>
    <s v="Seth Vernon"/>
    <x v="0"/>
    <s v="United States"/>
    <s v="Columbus"/>
    <x v="24"/>
    <n v="43229"/>
    <s v="East"/>
    <s v="FUR-CH-10002647"/>
    <x v="0"/>
    <s v="Chairs"/>
    <s v="Situations Contoured Folding Chairs, 4/Set"/>
    <n v="99.372"/>
    <n v="2"/>
    <n v="0.3"/>
    <n v="-7.0979999999999919"/>
  </r>
  <r>
    <n v="3544"/>
    <x v="1757"/>
    <x v="31"/>
    <d v="2016-09-20T00:00:00"/>
    <s v="First Class"/>
    <s v="SV-20365"/>
    <s v="Seth Vernon"/>
    <x v="0"/>
    <s v="United States"/>
    <s v="Columbus"/>
    <x v="24"/>
    <n v="43229"/>
    <s v="East"/>
    <s v="OFF-AR-10002257"/>
    <x v="1"/>
    <s v="Art"/>
    <s v="Eldon Spacemaker Box, Quick-Snap Lid, Clear"/>
    <n v="2.6720000000000002"/>
    <n v="1"/>
    <n v="0.2"/>
    <n v="0.36739999999999962"/>
  </r>
  <r>
    <n v="3545"/>
    <x v="1758"/>
    <x v="331"/>
    <d v="2017-12-25T00:00:00"/>
    <s v="Second Class"/>
    <s v="MM-17920"/>
    <s v="Michael Moore"/>
    <x v="0"/>
    <s v="United States"/>
    <s v="College Station"/>
    <x v="5"/>
    <n v="77840"/>
    <s v="Central"/>
    <s v="OFF-PA-10004519"/>
    <x v="1"/>
    <s v="Paper"/>
    <s v="Spiral Phone Message Books with Labels by Adams"/>
    <n v="28.672000000000004"/>
    <n v="8"/>
    <n v="0.2"/>
    <n v="10.393600000000001"/>
  </r>
  <r>
    <n v="3546"/>
    <x v="1758"/>
    <x v="331"/>
    <d v="2017-12-25T00:00:00"/>
    <s v="Second Class"/>
    <s v="MM-17920"/>
    <s v="Michael Moore"/>
    <x v="0"/>
    <s v="United States"/>
    <s v="College Station"/>
    <x v="5"/>
    <n v="77840"/>
    <s v="Central"/>
    <s v="OFF-AP-10001947"/>
    <x v="1"/>
    <s v="Appliances"/>
    <s v="Acco 6 Outlet Guardian Premium Plus Surge Suppressor"/>
    <n v="29.311999999999994"/>
    <n v="8"/>
    <n v="0.8"/>
    <n v="-74.74560000000001"/>
  </r>
  <r>
    <n v="3547"/>
    <x v="1759"/>
    <x v="505"/>
    <d v="2017-11-01T00:00:00"/>
    <s v="First Class"/>
    <s v="RD-19810"/>
    <s v="Ross DeVincentis"/>
    <x v="2"/>
    <s v="United States"/>
    <s v="Richmond"/>
    <x v="0"/>
    <n v="40475"/>
    <s v="South"/>
    <s v="OFF-ST-10004963"/>
    <x v="1"/>
    <s v="Storage"/>
    <s v="Eldon Gobal File Keepers"/>
    <n v="105.98"/>
    <n v="7"/>
    <n v="0"/>
    <n v="4.2391999999999932"/>
  </r>
  <r>
    <n v="3548"/>
    <x v="1759"/>
    <x v="505"/>
    <d v="2017-11-01T00:00:00"/>
    <s v="First Class"/>
    <s v="RD-19810"/>
    <s v="Ross DeVincentis"/>
    <x v="2"/>
    <s v="United States"/>
    <s v="Richmond"/>
    <x v="0"/>
    <n v="40475"/>
    <s v="South"/>
    <s v="OFF-SU-10002573"/>
    <x v="1"/>
    <s v="Supplies"/>
    <s v="Acme 10&quot; Easy Grip Assistive Scissors"/>
    <n v="35.06"/>
    <n v="2"/>
    <n v="0"/>
    <n v="10.517999999999997"/>
  </r>
  <r>
    <n v="3549"/>
    <x v="1759"/>
    <x v="505"/>
    <d v="2017-11-01T00:00:00"/>
    <s v="First Class"/>
    <s v="RD-19810"/>
    <s v="Ross DeVincentis"/>
    <x v="2"/>
    <s v="United States"/>
    <s v="Richmond"/>
    <x v="0"/>
    <n v="40475"/>
    <s v="South"/>
    <s v="FUR-CH-10000553"/>
    <x v="0"/>
    <s v="Chairs"/>
    <s v="Metal Folding Chairs, Beige, 4/Carton"/>
    <n v="33.94"/>
    <n v="1"/>
    <n v="0"/>
    <n v="9.1637999999999984"/>
  </r>
  <r>
    <n v="3550"/>
    <x v="1759"/>
    <x v="505"/>
    <d v="2017-11-01T00:00:00"/>
    <s v="First Class"/>
    <s v="RD-19810"/>
    <s v="Ross DeVincentis"/>
    <x v="2"/>
    <s v="United States"/>
    <s v="Richmond"/>
    <x v="0"/>
    <n v="40475"/>
    <s v="South"/>
    <s v="OFF-LA-10001982"/>
    <x v="1"/>
    <s v="Labels"/>
    <s v="Smead Alpha-Z Color-Coded Name Labels First Letter Starter Set"/>
    <n v="30"/>
    <n v="8"/>
    <n v="0"/>
    <n v="14.399999999999999"/>
  </r>
  <r>
    <n v="3551"/>
    <x v="1760"/>
    <x v="892"/>
    <d v="2016-04-02T00:00:00"/>
    <s v="Second Class"/>
    <s v="ME-17320"/>
    <s v="Maria Etezadi"/>
    <x v="2"/>
    <s v="United States"/>
    <s v="Chicago"/>
    <x v="10"/>
    <n v="60653"/>
    <s v="Central"/>
    <s v="OFF-PA-10001295"/>
    <x v="1"/>
    <s v="Paper"/>
    <s v="Computer Printout Paper with Letter-Trim Perforations"/>
    <n v="45.527999999999999"/>
    <n v="3"/>
    <n v="0.2"/>
    <n v="15.934799999999997"/>
  </r>
  <r>
    <n v="3552"/>
    <x v="1760"/>
    <x v="892"/>
    <d v="2016-04-02T00:00:00"/>
    <s v="Second Class"/>
    <s v="ME-17320"/>
    <s v="Maria Etezadi"/>
    <x v="2"/>
    <s v="United States"/>
    <s v="Chicago"/>
    <x v="10"/>
    <n v="60653"/>
    <s v="Central"/>
    <s v="FUR-CH-10002965"/>
    <x v="0"/>
    <s v="Chairs"/>
    <s v="Global Leather Highback Executive Chair with Pneumatic Height Adjustment, Black"/>
    <n v="844.11599999999987"/>
    <n v="6"/>
    <n v="0.3"/>
    <n v="-36.176400000000001"/>
  </r>
  <r>
    <n v="3553"/>
    <x v="1760"/>
    <x v="892"/>
    <d v="2016-04-02T00:00:00"/>
    <s v="Second Class"/>
    <s v="ME-17320"/>
    <s v="Maria Etezadi"/>
    <x v="2"/>
    <s v="United States"/>
    <s v="Chicago"/>
    <x v="10"/>
    <n v="60653"/>
    <s v="Central"/>
    <s v="TEC-PH-10001254"/>
    <x v="2"/>
    <s v="Phones"/>
    <s v="Jabra BIZ 2300 Duo QD Duo Corded Headset"/>
    <n v="812.73599999999999"/>
    <n v="8"/>
    <n v="0.2"/>
    <n v="60.955199999999962"/>
  </r>
  <r>
    <n v="3554"/>
    <x v="1761"/>
    <x v="51"/>
    <d v="2017-11-26T00:00:00"/>
    <s v="Second Class"/>
    <s v="FH-14275"/>
    <s v="Frank Hawley"/>
    <x v="1"/>
    <s v="United States"/>
    <s v="Philadelphia"/>
    <x v="9"/>
    <n v="19120"/>
    <s v="East"/>
    <s v="OFF-BI-10001658"/>
    <x v="1"/>
    <s v="Binders"/>
    <s v="GBC Standard Therm-A-Bind Covers"/>
    <n v="7.4760000000000018"/>
    <n v="1"/>
    <n v="0.7"/>
    <n v="-5.9807999999999986"/>
  </r>
  <r>
    <n v="3555"/>
    <x v="1762"/>
    <x v="893"/>
    <d v="2014-03-26T00:00:00"/>
    <s v="Second Class"/>
    <s v="PO-18865"/>
    <s v="Patrick O'Donnell"/>
    <x v="0"/>
    <s v="United States"/>
    <s v="Los Angeles"/>
    <x v="1"/>
    <n v="90036"/>
    <s v="West"/>
    <s v="OFF-ST-10000585"/>
    <x v="1"/>
    <s v="Storage"/>
    <s v="Economy Rollaway Files"/>
    <n v="330.4"/>
    <n v="2"/>
    <n v="0"/>
    <n v="85.903999999999996"/>
  </r>
  <r>
    <n v="3556"/>
    <x v="1762"/>
    <x v="893"/>
    <d v="2014-03-26T00:00:00"/>
    <s v="Second Class"/>
    <s v="PO-18865"/>
    <s v="Patrick O'Donnell"/>
    <x v="0"/>
    <s v="United States"/>
    <s v="Los Angeles"/>
    <x v="1"/>
    <n v="90036"/>
    <s v="West"/>
    <s v="TEC-PH-10003484"/>
    <x v="2"/>
    <s v="Phones"/>
    <s v="Ooma Telo VoIP Home Phone System"/>
    <n v="604.75199999999995"/>
    <n v="6"/>
    <n v="0.2"/>
    <n v="37.797000000000025"/>
  </r>
  <r>
    <n v="3557"/>
    <x v="1763"/>
    <x v="96"/>
    <d v="2017-12-05T00:00:00"/>
    <s v="Standard Class"/>
    <s v="CC-12550"/>
    <s v="Clay Cheatham"/>
    <x v="0"/>
    <s v="United States"/>
    <s v="Los Angeles"/>
    <x v="1"/>
    <n v="90008"/>
    <s v="West"/>
    <s v="OFF-PA-10004735"/>
    <x v="1"/>
    <s v="Paper"/>
    <s v="Xerox 1905"/>
    <n v="45.36"/>
    <n v="7"/>
    <n v="0"/>
    <n v="21.772800000000004"/>
  </r>
  <r>
    <n v="3558"/>
    <x v="1763"/>
    <x v="96"/>
    <d v="2017-12-05T00:00:00"/>
    <s v="Standard Class"/>
    <s v="CC-12550"/>
    <s v="Clay Cheatham"/>
    <x v="0"/>
    <s v="United States"/>
    <s v="Los Angeles"/>
    <x v="1"/>
    <n v="90008"/>
    <s v="West"/>
    <s v="OFF-BI-10003429"/>
    <x v="1"/>
    <s v="Binders"/>
    <s v="Cardinal HOLDit! Binder Insert Strips,Extra Strips"/>
    <n v="10.128"/>
    <n v="2"/>
    <n v="0.2"/>
    <n v="3.6714000000000002"/>
  </r>
  <r>
    <n v="3559"/>
    <x v="1764"/>
    <x v="659"/>
    <d v="2017-11-12T00:00:00"/>
    <s v="Standard Class"/>
    <s v="TS-21505"/>
    <s v="Tony Sayre"/>
    <x v="0"/>
    <s v="United States"/>
    <s v="San Francisco"/>
    <x v="1"/>
    <n v="94122"/>
    <s v="West"/>
    <s v="OFF-BI-10002982"/>
    <x v="1"/>
    <s v="Binders"/>
    <s v="Avery Self-Adhesive Photo Pockets for Polaroid Photos"/>
    <n v="21.792000000000002"/>
    <n v="4"/>
    <n v="0.2"/>
    <n v="7.6271999999999984"/>
  </r>
  <r>
    <n v="3560"/>
    <x v="1764"/>
    <x v="659"/>
    <d v="2017-11-12T00:00:00"/>
    <s v="Standard Class"/>
    <s v="TS-21505"/>
    <s v="Tony Sayre"/>
    <x v="0"/>
    <s v="United States"/>
    <s v="San Francisco"/>
    <x v="1"/>
    <n v="94122"/>
    <s v="West"/>
    <s v="TEC-AC-10004975"/>
    <x v="2"/>
    <s v="Accessories"/>
    <s v="Plantronics Audio 995 Wireless Stereo Headset"/>
    <n v="439.8"/>
    <n v="4"/>
    <n v="0"/>
    <n v="145.13400000000001"/>
  </r>
  <r>
    <n v="3561"/>
    <x v="1765"/>
    <x v="507"/>
    <d v="2017-09-09T00:00:00"/>
    <s v="Second Class"/>
    <s v="MD-17350"/>
    <s v="Maribeth Dona"/>
    <x v="0"/>
    <s v="United States"/>
    <s v="Akron"/>
    <x v="24"/>
    <n v="44312"/>
    <s v="East"/>
    <s v="OFF-AR-10002335"/>
    <x v="1"/>
    <s v="Art"/>
    <s v="DIXON Oriole Pencils"/>
    <n v="8.2560000000000002"/>
    <n v="4"/>
    <n v="0.2"/>
    <n v="0.61920000000000019"/>
  </r>
  <r>
    <n v="3562"/>
    <x v="1765"/>
    <x v="507"/>
    <d v="2017-09-09T00:00:00"/>
    <s v="Second Class"/>
    <s v="MD-17350"/>
    <s v="Maribeth Dona"/>
    <x v="0"/>
    <s v="United States"/>
    <s v="Akron"/>
    <x v="24"/>
    <n v="44312"/>
    <s v="East"/>
    <s v="OFF-BI-10004001"/>
    <x v="1"/>
    <s v="Binders"/>
    <s v="GBC Recycled VeloBinder Covers"/>
    <n v="25.560000000000002"/>
    <n v="5"/>
    <n v="0.7"/>
    <n v="-20.448"/>
  </r>
  <r>
    <n v="3563"/>
    <x v="1765"/>
    <x v="507"/>
    <d v="2017-09-09T00:00:00"/>
    <s v="Second Class"/>
    <s v="MD-17350"/>
    <s v="Maribeth Dona"/>
    <x v="0"/>
    <s v="United States"/>
    <s v="Akron"/>
    <x v="24"/>
    <n v="44312"/>
    <s v="East"/>
    <s v="OFF-BI-10001634"/>
    <x v="1"/>
    <s v="Binders"/>
    <s v="Wilson Jones Active Use Binders"/>
    <n v="4.3680000000000012"/>
    <n v="2"/>
    <n v="0.7"/>
    <n v="-3.0575999999999999"/>
  </r>
  <r>
    <n v="3564"/>
    <x v="1765"/>
    <x v="507"/>
    <d v="2017-09-09T00:00:00"/>
    <s v="Second Class"/>
    <s v="MD-17350"/>
    <s v="Maribeth Dona"/>
    <x v="0"/>
    <s v="United States"/>
    <s v="Akron"/>
    <x v="24"/>
    <n v="44312"/>
    <s v="East"/>
    <s v="OFF-PA-10000007"/>
    <x v="1"/>
    <s v="Paper"/>
    <s v="Telephone Message Books with Fax/Mobile Section, 4 1/4&quot; x 6&quot;"/>
    <n v="11.520000000000001"/>
    <n v="4"/>
    <n v="0.2"/>
    <n v="3.7439999999999993"/>
  </r>
  <r>
    <n v="3565"/>
    <x v="1766"/>
    <x v="894"/>
    <d v="2016-07-06T00:00:00"/>
    <s v="First Class"/>
    <s v="GT-14755"/>
    <s v="Guy Thornton"/>
    <x v="0"/>
    <s v="United States"/>
    <s v="Los Angeles"/>
    <x v="1"/>
    <n v="90049"/>
    <s v="West"/>
    <s v="OFF-PA-10000552"/>
    <x v="1"/>
    <s v="Paper"/>
    <s v="Xerox 200"/>
    <n v="12.96"/>
    <n v="2"/>
    <n v="0"/>
    <n v="6.2208000000000006"/>
  </r>
  <r>
    <n v="3566"/>
    <x v="1766"/>
    <x v="894"/>
    <d v="2016-07-06T00:00:00"/>
    <s v="First Class"/>
    <s v="GT-14755"/>
    <s v="Guy Thornton"/>
    <x v="0"/>
    <s v="United States"/>
    <s v="Los Angeles"/>
    <x v="1"/>
    <n v="90049"/>
    <s v="West"/>
    <s v="OFF-FA-10001135"/>
    <x v="1"/>
    <s v="Fasteners"/>
    <s v="Brites Rubber Bands, 1 1/2 oz. Box"/>
    <n v="3.96"/>
    <n v="2"/>
    <n v="0"/>
    <n v="7.9200000000000159E-2"/>
  </r>
  <r>
    <n v="3567"/>
    <x v="1767"/>
    <x v="210"/>
    <d v="2017-09-14T00:00:00"/>
    <s v="Standard Class"/>
    <s v="RD-19660"/>
    <s v="Robert Dilbeck"/>
    <x v="2"/>
    <s v="United States"/>
    <s v="Independence"/>
    <x v="25"/>
    <n v="64055"/>
    <s v="Central"/>
    <s v="OFF-BI-10003650"/>
    <x v="1"/>
    <s v="Binders"/>
    <s v="GBC DocuBind 300 Electric Binding Machine"/>
    <n v="1577.94"/>
    <n v="3"/>
    <n v="0"/>
    <n v="757.41120000000001"/>
  </r>
  <r>
    <n v="3568"/>
    <x v="1768"/>
    <x v="369"/>
    <d v="2016-09-14T00:00:00"/>
    <s v="Second Class"/>
    <s v="DB-12910"/>
    <s v="Daniel Byrd"/>
    <x v="2"/>
    <s v="United States"/>
    <s v="Dallas"/>
    <x v="5"/>
    <n v="75220"/>
    <s v="Central"/>
    <s v="FUR-FU-10003832"/>
    <x v="0"/>
    <s v="Furnishings"/>
    <s v="Eldon Expressions Punched Metal &amp; Wood Desk Accessories, Black &amp; Cherry"/>
    <n v="15.008000000000003"/>
    <n v="4"/>
    <n v="0.6"/>
    <n v="-12.006399999999999"/>
  </r>
  <r>
    <n v="3569"/>
    <x v="1769"/>
    <x v="445"/>
    <d v="2017-07-03T00:00:00"/>
    <s v="Same Day"/>
    <s v="JK-15640"/>
    <s v="Jim Kriz"/>
    <x v="2"/>
    <s v="United States"/>
    <s v="Seattle"/>
    <x v="4"/>
    <n v="98105"/>
    <s v="West"/>
    <s v="TEC-AC-10003628"/>
    <x v="2"/>
    <s v="Accessories"/>
    <s v="Logitech 910-002974 M325 Wireless Mouse for Web Scrolling"/>
    <n v="59.98"/>
    <n v="2"/>
    <n v="0"/>
    <n v="26.391200000000005"/>
  </r>
  <r>
    <n v="3570"/>
    <x v="1769"/>
    <x v="445"/>
    <d v="2017-07-03T00:00:00"/>
    <s v="Same Day"/>
    <s v="JK-15640"/>
    <s v="Jim Kriz"/>
    <x v="2"/>
    <s v="United States"/>
    <s v="Seattle"/>
    <x v="4"/>
    <n v="98105"/>
    <s v="West"/>
    <s v="TEC-MA-10001148"/>
    <x v="2"/>
    <s v="Machines"/>
    <s v="Okidata MB491 Multifunction Printer"/>
    <n v="2395.2000000000003"/>
    <n v="6"/>
    <n v="0.2"/>
    <n v="209.58000000000004"/>
  </r>
  <r>
    <n v="3571"/>
    <x v="1769"/>
    <x v="445"/>
    <d v="2017-07-03T00:00:00"/>
    <s v="Same Day"/>
    <s v="JK-15640"/>
    <s v="Jim Kriz"/>
    <x v="2"/>
    <s v="United States"/>
    <s v="Seattle"/>
    <x v="4"/>
    <n v="98105"/>
    <s v="West"/>
    <s v="TEC-AC-10002049"/>
    <x v="2"/>
    <s v="Accessories"/>
    <s v="Plantronics Savi W720 Multi-Device Wireless Headset System"/>
    <n v="1687.8"/>
    <n v="4"/>
    <n v="0"/>
    <n v="742.63200000000006"/>
  </r>
  <r>
    <n v="3572"/>
    <x v="1769"/>
    <x v="445"/>
    <d v="2017-07-03T00:00:00"/>
    <s v="Same Day"/>
    <s v="JK-15640"/>
    <s v="Jim Kriz"/>
    <x v="2"/>
    <s v="United States"/>
    <s v="Seattle"/>
    <x v="4"/>
    <n v="98105"/>
    <s v="West"/>
    <s v="TEC-PH-10000702"/>
    <x v="2"/>
    <s v="Phones"/>
    <s v="Square Credit Card Reader, 4 1/2&quot; x 4 1/2&quot; x 1&quot;, White"/>
    <n v="7.9920000000000009"/>
    <n v="1"/>
    <n v="0.2"/>
    <n v="2.6972999999999994"/>
  </r>
  <r>
    <n v="3573"/>
    <x v="1770"/>
    <x v="222"/>
    <d v="2017-07-04T00:00:00"/>
    <s v="Standard Class"/>
    <s v="FC-14335"/>
    <s v="Fred Chung"/>
    <x v="1"/>
    <s v="United States"/>
    <s v="Mesquite"/>
    <x v="5"/>
    <n v="75150"/>
    <s v="Central"/>
    <s v="OFF-PA-10003953"/>
    <x v="1"/>
    <s v="Paper"/>
    <s v="Xerox 218"/>
    <n v="5.1840000000000011"/>
    <n v="1"/>
    <n v="0.2"/>
    <n v="1.8144"/>
  </r>
  <r>
    <n v="3574"/>
    <x v="1771"/>
    <x v="783"/>
    <d v="2017-08-12T00:00:00"/>
    <s v="Standard Class"/>
    <s v="JW-15955"/>
    <s v="Joni Wasserman"/>
    <x v="0"/>
    <s v="United States"/>
    <s v="Long Beach"/>
    <x v="15"/>
    <n v="11561"/>
    <s v="East"/>
    <s v="OFF-AR-10003602"/>
    <x v="1"/>
    <s v="Art"/>
    <s v="Quartet Omega Colored Chalk, 12/Pack"/>
    <n v="11.68"/>
    <n v="2"/>
    <n v="0"/>
    <n v="5.4895999999999994"/>
  </r>
  <r>
    <n v="3575"/>
    <x v="1771"/>
    <x v="783"/>
    <d v="2017-08-12T00:00:00"/>
    <s v="Standard Class"/>
    <s v="JW-15955"/>
    <s v="Joni Wasserman"/>
    <x v="0"/>
    <s v="United States"/>
    <s v="Long Beach"/>
    <x v="15"/>
    <n v="11561"/>
    <s v="East"/>
    <s v="OFF-AR-10004062"/>
    <x v="1"/>
    <s v="Art"/>
    <s v="Staples in misc. colors"/>
    <n v="104.80000000000001"/>
    <n v="10"/>
    <n v="0"/>
    <n v="26.200000000000003"/>
  </r>
  <r>
    <n v="3576"/>
    <x v="1772"/>
    <x v="531"/>
    <d v="2015-03-24T00:00:00"/>
    <s v="Standard Class"/>
    <s v="DC-12850"/>
    <s v="Dan Campbell"/>
    <x v="0"/>
    <s v="United States"/>
    <s v="North Miami"/>
    <x v="2"/>
    <n v="33161"/>
    <s v="South"/>
    <s v="OFF-PA-10001560"/>
    <x v="1"/>
    <s v="Paper"/>
    <s v="Adams Telephone Message Books, 5 1/4” x 11”"/>
    <n v="14.496000000000002"/>
    <n v="3"/>
    <n v="0.2"/>
    <n v="4.8924000000000003"/>
  </r>
  <r>
    <n v="3577"/>
    <x v="1773"/>
    <x v="843"/>
    <d v="2016-06-11T00:00:00"/>
    <s v="Standard Class"/>
    <s v="FM-14290"/>
    <s v="Frank Merwin"/>
    <x v="2"/>
    <s v="United States"/>
    <s v="Bakersfield"/>
    <x v="1"/>
    <n v="93309"/>
    <s v="West"/>
    <s v="OFF-BI-10003305"/>
    <x v="1"/>
    <s v="Binders"/>
    <s v="Avery Hanging File Binders"/>
    <n v="4.7840000000000007"/>
    <n v="1"/>
    <n v="0.2"/>
    <n v="1.5547999999999997"/>
  </r>
  <r>
    <n v="3578"/>
    <x v="1773"/>
    <x v="843"/>
    <d v="2016-06-11T00:00:00"/>
    <s v="Standard Class"/>
    <s v="FM-14290"/>
    <s v="Frank Merwin"/>
    <x v="2"/>
    <s v="United States"/>
    <s v="Bakersfield"/>
    <x v="1"/>
    <n v="93309"/>
    <s v="West"/>
    <s v="OFF-PA-10004000"/>
    <x v="1"/>
    <s v="Paper"/>
    <s v="While You Were Out Pads, 50 per Pad, 4 x 5 1/4, Green Cycle"/>
    <n v="4.7300000000000004"/>
    <n v="1"/>
    <n v="0"/>
    <n v="2.3177000000000003"/>
  </r>
  <r>
    <n v="3579"/>
    <x v="1774"/>
    <x v="197"/>
    <d v="2016-07-29T00:00:00"/>
    <s v="Standard Class"/>
    <s v="MT-17815"/>
    <s v="Meg Tillman"/>
    <x v="0"/>
    <s v="United States"/>
    <s v="Jackson"/>
    <x v="35"/>
    <n v="39212"/>
    <s v="South"/>
    <s v="OFF-ST-10000321"/>
    <x v="1"/>
    <s v="Storage"/>
    <s v="Akro Stacking Bins"/>
    <n v="7.89"/>
    <n v="1"/>
    <n v="0"/>
    <n v="0.31559999999999899"/>
  </r>
  <r>
    <n v="3580"/>
    <x v="1774"/>
    <x v="197"/>
    <d v="2016-07-29T00:00:00"/>
    <s v="Standard Class"/>
    <s v="MT-17815"/>
    <s v="Meg Tillman"/>
    <x v="0"/>
    <s v="United States"/>
    <s v="Jackson"/>
    <x v="35"/>
    <n v="39212"/>
    <s v="South"/>
    <s v="OFF-PA-10004665"/>
    <x v="1"/>
    <s v="Paper"/>
    <s v="Advantus Motivational Note Cards"/>
    <n v="65.5"/>
    <n v="5"/>
    <n v="0"/>
    <n v="32.094999999999999"/>
  </r>
  <r>
    <n v="3581"/>
    <x v="1774"/>
    <x v="197"/>
    <d v="2016-07-29T00:00:00"/>
    <s v="Standard Class"/>
    <s v="MT-17815"/>
    <s v="Meg Tillman"/>
    <x v="0"/>
    <s v="United States"/>
    <s v="Jackson"/>
    <x v="35"/>
    <n v="39212"/>
    <s v="South"/>
    <s v="FUR-TA-10004915"/>
    <x v="0"/>
    <s v="Tables"/>
    <s v="Office Impressions End Table, 20-1/2&quot;H x 24&quot;W x 20&quot;D"/>
    <n v="2430.08"/>
    <n v="8"/>
    <n v="0"/>
    <n v="388.81280000000015"/>
  </r>
  <r>
    <n v="3582"/>
    <x v="1775"/>
    <x v="172"/>
    <d v="2017-10-07T00:00:00"/>
    <s v="Standard Class"/>
    <s v="DK-13090"/>
    <s v="Dave Kipp"/>
    <x v="0"/>
    <s v="United States"/>
    <s v="Fremont"/>
    <x v="8"/>
    <n v="68025"/>
    <s v="Central"/>
    <s v="OFF-PA-10000994"/>
    <x v="1"/>
    <s v="Paper"/>
    <s v="Xerox 1915"/>
    <n v="104.85"/>
    <n v="1"/>
    <n v="0"/>
    <n v="50.327999999999996"/>
  </r>
  <r>
    <n v="3583"/>
    <x v="1776"/>
    <x v="895"/>
    <d v="2015-12-16T00:00:00"/>
    <s v="Standard Class"/>
    <s v="KD-16495"/>
    <s v="Keith Dawkins"/>
    <x v="1"/>
    <s v="United States"/>
    <s v="Jackson"/>
    <x v="12"/>
    <n v="49201"/>
    <s v="Central"/>
    <s v="OFF-AR-10001149"/>
    <x v="1"/>
    <s v="Art"/>
    <s v="Avery Hi-Liter Comfort Grip Fluorescent Highlighter, Yellow Ink"/>
    <n v="3.9"/>
    <n v="2"/>
    <n v="0"/>
    <n v="1.5209999999999999"/>
  </r>
  <r>
    <n v="3584"/>
    <x v="1776"/>
    <x v="895"/>
    <d v="2015-12-16T00:00:00"/>
    <s v="Standard Class"/>
    <s v="KD-16495"/>
    <s v="Keith Dawkins"/>
    <x v="1"/>
    <s v="United States"/>
    <s v="Jackson"/>
    <x v="12"/>
    <n v="49201"/>
    <s v="Central"/>
    <s v="FUR-TA-10003569"/>
    <x v="0"/>
    <s v="Tables"/>
    <s v="Bretford CR8500 Series Meeting Room Furniture"/>
    <n v="801.96"/>
    <n v="2"/>
    <n v="0"/>
    <n v="200.49"/>
  </r>
  <r>
    <n v="3585"/>
    <x v="1776"/>
    <x v="895"/>
    <d v="2015-12-16T00:00:00"/>
    <s v="Standard Class"/>
    <s v="KD-16495"/>
    <s v="Keith Dawkins"/>
    <x v="1"/>
    <s v="United States"/>
    <s v="Jackson"/>
    <x v="12"/>
    <n v="49201"/>
    <s v="Central"/>
    <s v="FUR-CH-10004289"/>
    <x v="0"/>
    <s v="Chairs"/>
    <s v="Global Super Steno Chair"/>
    <n v="191.96"/>
    <n v="2"/>
    <n v="0"/>
    <n v="32.633199999999988"/>
  </r>
  <r>
    <n v="3586"/>
    <x v="1776"/>
    <x v="895"/>
    <d v="2015-12-16T00:00:00"/>
    <s v="Standard Class"/>
    <s v="KD-16495"/>
    <s v="Keith Dawkins"/>
    <x v="1"/>
    <s v="United States"/>
    <s v="Jackson"/>
    <x v="12"/>
    <n v="49201"/>
    <s v="Central"/>
    <s v="OFF-LA-10001045"/>
    <x v="1"/>
    <s v="Labels"/>
    <s v="Permanent Self-Adhesive File Folder Labels for Typewriters by Universal"/>
    <n v="2.61"/>
    <n v="1"/>
    <n v="0"/>
    <n v="1.2005999999999999"/>
  </r>
  <r>
    <n v="3587"/>
    <x v="1777"/>
    <x v="213"/>
    <d v="2017-09-08T00:00:00"/>
    <s v="Standard Class"/>
    <s v="AG-10300"/>
    <s v="Aleksandra Gannaway"/>
    <x v="1"/>
    <s v="United States"/>
    <s v="San Francisco"/>
    <x v="1"/>
    <n v="94122"/>
    <s v="West"/>
    <s v="OFF-AR-10002053"/>
    <x v="1"/>
    <s v="Art"/>
    <s v="Premium Writing Pencils, Soft, #2 by Central Association for the Blind"/>
    <n v="5.96"/>
    <n v="2"/>
    <n v="0"/>
    <n v="1.6688000000000001"/>
  </r>
  <r>
    <n v="3588"/>
    <x v="1778"/>
    <x v="241"/>
    <d v="2017-09-28T00:00:00"/>
    <s v="Standard Class"/>
    <s v="MH-18115"/>
    <s v="Mick Hernandez"/>
    <x v="2"/>
    <s v="United States"/>
    <s v="Lancaster"/>
    <x v="24"/>
    <n v="43130"/>
    <s v="East"/>
    <s v="TEC-PH-10002885"/>
    <x v="2"/>
    <s v="Phones"/>
    <s v="Apple iPhone 5"/>
    <n v="1169.694"/>
    <n v="3"/>
    <n v="0.4"/>
    <n v="-253.43369999999993"/>
  </r>
  <r>
    <n v="3589"/>
    <x v="1779"/>
    <x v="484"/>
    <d v="2017-12-21T00:00:00"/>
    <s v="First Class"/>
    <s v="AC-10450"/>
    <s v="Amy Cox"/>
    <x v="0"/>
    <s v="United States"/>
    <s v="Lafayette"/>
    <x v="28"/>
    <n v="70506"/>
    <s v="South"/>
    <s v="OFF-SU-10002881"/>
    <x v="1"/>
    <s v="Supplies"/>
    <s v="Martin Yale Chadless Opener Electric Letter Opener"/>
    <n v="1665.62"/>
    <n v="2"/>
    <n v="0"/>
    <n v="33.312400000000025"/>
  </r>
  <r>
    <n v="3590"/>
    <x v="1780"/>
    <x v="221"/>
    <d v="2017-11-30T00:00:00"/>
    <s v="Standard Class"/>
    <s v="FM-14290"/>
    <s v="Frank Merwin"/>
    <x v="2"/>
    <s v="United States"/>
    <s v="Richmond"/>
    <x v="0"/>
    <n v="40475"/>
    <s v="South"/>
    <s v="OFF-BI-10000546"/>
    <x v="1"/>
    <s v="Binders"/>
    <s v="Avery Durable Binders"/>
    <n v="2.88"/>
    <n v="1"/>
    <n v="0"/>
    <n v="1.4112"/>
  </r>
  <r>
    <n v="3591"/>
    <x v="1780"/>
    <x v="221"/>
    <d v="2017-11-30T00:00:00"/>
    <s v="Standard Class"/>
    <s v="FM-14290"/>
    <s v="Frank Merwin"/>
    <x v="2"/>
    <s v="United States"/>
    <s v="Richmond"/>
    <x v="0"/>
    <n v="40475"/>
    <s v="South"/>
    <s v="OFF-ST-10001526"/>
    <x v="1"/>
    <s v="Storage"/>
    <s v="Iceberg Mobile Mega Data/Printer Cart "/>
    <n v="1443.96"/>
    <n v="12"/>
    <n v="0"/>
    <n v="375.42959999999994"/>
  </r>
  <r>
    <n v="3592"/>
    <x v="1781"/>
    <x v="736"/>
    <d v="2014-12-15T00:00:00"/>
    <s v="Second Class"/>
    <s v="RA-19285"/>
    <s v="Ralph Arnett"/>
    <x v="0"/>
    <s v="United States"/>
    <s v="Houston"/>
    <x v="5"/>
    <n v="77070"/>
    <s v="Central"/>
    <s v="OFF-SU-10001574"/>
    <x v="1"/>
    <s v="Supplies"/>
    <s v="Acme Value Line Scissors"/>
    <n v="2.92"/>
    <n v="1"/>
    <n v="0.2"/>
    <n v="0.36499999999999977"/>
  </r>
  <r>
    <n v="3593"/>
    <x v="1782"/>
    <x v="5"/>
    <d v="2016-12-07T00:00:00"/>
    <s v="Second Class"/>
    <s v="JG-15160"/>
    <s v="James Galang"/>
    <x v="0"/>
    <s v="United States"/>
    <s v="New York City"/>
    <x v="15"/>
    <n v="10024"/>
    <s v="East"/>
    <s v="OFF-ST-10002615"/>
    <x v="1"/>
    <s v="Storage"/>
    <s v="Dual Level, Single-Width Filing Carts"/>
    <n v="465.18"/>
    <n v="3"/>
    <n v="0"/>
    <n v="120.94680000000001"/>
  </r>
  <r>
    <n v="3594"/>
    <x v="1783"/>
    <x v="108"/>
    <d v="2016-09-17T00:00:00"/>
    <s v="Standard Class"/>
    <s v="NZ-18565"/>
    <s v="Nick Zandusky"/>
    <x v="2"/>
    <s v="United States"/>
    <s v="Toledo"/>
    <x v="24"/>
    <n v="43615"/>
    <s v="East"/>
    <s v="OFF-BI-10001658"/>
    <x v="1"/>
    <s v="Binders"/>
    <s v="GBC Standard Therm-A-Bind Covers"/>
    <n v="22.428000000000004"/>
    <n v="3"/>
    <n v="0.7"/>
    <n v="-17.942399999999992"/>
  </r>
  <r>
    <n v="3595"/>
    <x v="1783"/>
    <x v="108"/>
    <d v="2016-09-17T00:00:00"/>
    <s v="Standard Class"/>
    <s v="NZ-18565"/>
    <s v="Nick Zandusky"/>
    <x v="2"/>
    <s v="United States"/>
    <s v="Toledo"/>
    <x v="24"/>
    <n v="43615"/>
    <s v="East"/>
    <s v="OFF-ST-10002562"/>
    <x v="1"/>
    <s v="Storage"/>
    <s v="Staple magnet"/>
    <n v="37.52000000000001"/>
    <n v="5"/>
    <n v="0.2"/>
    <n v="3.7519999999999989"/>
  </r>
  <r>
    <n v="3596"/>
    <x v="1784"/>
    <x v="34"/>
    <d v="2017-12-15T00:00:00"/>
    <s v="Standard Class"/>
    <s v="KM-16225"/>
    <s v="Kalyca Meade"/>
    <x v="1"/>
    <s v="United States"/>
    <s v="Philadelphia"/>
    <x v="9"/>
    <n v="19143"/>
    <s v="East"/>
    <s v="OFF-AR-10004757"/>
    <x v="1"/>
    <s v="Art"/>
    <s v="Crayola Colored Pencils"/>
    <n v="2.6240000000000001"/>
    <n v="1"/>
    <n v="0.2"/>
    <n v="0.42639999999999978"/>
  </r>
  <r>
    <n v="3597"/>
    <x v="1785"/>
    <x v="340"/>
    <d v="2014-09-14T00:00:00"/>
    <s v="Second Class"/>
    <s v="LC-17140"/>
    <s v="Logan Currie"/>
    <x v="0"/>
    <s v="United States"/>
    <s v="Philadelphia"/>
    <x v="9"/>
    <n v="19140"/>
    <s v="East"/>
    <s v="OFF-PA-10000788"/>
    <x v="1"/>
    <s v="Paper"/>
    <s v="Xerox 210"/>
    <n v="15.552000000000003"/>
    <n v="3"/>
    <n v="0.2"/>
    <n v="5.4432"/>
  </r>
  <r>
    <n v="3598"/>
    <x v="1785"/>
    <x v="340"/>
    <d v="2014-09-14T00:00:00"/>
    <s v="Second Class"/>
    <s v="LC-17140"/>
    <s v="Logan Currie"/>
    <x v="0"/>
    <s v="United States"/>
    <s v="Philadelphia"/>
    <x v="9"/>
    <n v="19140"/>
    <s v="East"/>
    <s v="TEC-AC-10002134"/>
    <x v="2"/>
    <s v="Accessories"/>
    <s v="Rosewill 107 Normal Keys USB Wired Standard Keyboard"/>
    <n v="64.704000000000008"/>
    <n v="6"/>
    <n v="0.2"/>
    <n v="-4.852800000000002"/>
  </r>
  <r>
    <n v="3599"/>
    <x v="1785"/>
    <x v="340"/>
    <d v="2014-09-14T00:00:00"/>
    <s v="Second Class"/>
    <s v="LC-17140"/>
    <s v="Logan Currie"/>
    <x v="0"/>
    <s v="United States"/>
    <s v="Philadelphia"/>
    <x v="9"/>
    <n v="19140"/>
    <s v="East"/>
    <s v="FUR-FU-10002456"/>
    <x v="0"/>
    <s v="Furnishings"/>
    <s v="Master Caster Door Stop, Large Neon Orange"/>
    <n v="17.472000000000001"/>
    <n v="3"/>
    <n v="0.2"/>
    <n v="5.023200000000001"/>
  </r>
  <r>
    <n v="3600"/>
    <x v="1785"/>
    <x v="340"/>
    <d v="2014-09-14T00:00:00"/>
    <s v="Second Class"/>
    <s v="LC-17140"/>
    <s v="Logan Currie"/>
    <x v="0"/>
    <s v="United States"/>
    <s v="Philadelphia"/>
    <x v="9"/>
    <n v="19140"/>
    <s v="East"/>
    <s v="TEC-PH-10002549"/>
    <x v="2"/>
    <s v="Phones"/>
    <s v="Polycom SoundPoint IP 450 VoIP phone"/>
    <n v="135.51599999999999"/>
    <n v="1"/>
    <n v="0.4"/>
    <n v="-31.620400000000004"/>
  </r>
  <r>
    <n v="3601"/>
    <x v="1786"/>
    <x v="335"/>
    <d v="2017-06-30T00:00:00"/>
    <s v="Standard Class"/>
    <s v="NP-18700"/>
    <s v="Nora Preis"/>
    <x v="0"/>
    <s v="United States"/>
    <s v="Denver"/>
    <x v="22"/>
    <n v="80219"/>
    <s v="West"/>
    <s v="TEC-AC-10001990"/>
    <x v="2"/>
    <s v="Accessories"/>
    <s v="Kensington Orbit Wireless Mobile Trackball for PC and Mac"/>
    <n v="431.92800000000005"/>
    <n v="9"/>
    <n v="0.2"/>
    <n v="64.789199999999951"/>
  </r>
  <r>
    <n v="3602"/>
    <x v="1787"/>
    <x v="664"/>
    <d v="2014-11-24T00:00:00"/>
    <s v="Standard Class"/>
    <s v="RB-19330"/>
    <s v="Randy Bradley"/>
    <x v="0"/>
    <s v="United States"/>
    <s v="Philadelphia"/>
    <x v="9"/>
    <n v="19143"/>
    <s v="East"/>
    <s v="OFF-PA-10002137"/>
    <x v="1"/>
    <s v="Paper"/>
    <s v="Southworth 100% Résumé Paper, 24lb."/>
    <n v="12.448"/>
    <n v="2"/>
    <n v="0.2"/>
    <n v="3.8899999999999988"/>
  </r>
  <r>
    <n v="3603"/>
    <x v="1787"/>
    <x v="664"/>
    <d v="2014-11-24T00:00:00"/>
    <s v="Standard Class"/>
    <s v="RB-19330"/>
    <s v="Randy Bradley"/>
    <x v="0"/>
    <s v="United States"/>
    <s v="Philadelphia"/>
    <x v="9"/>
    <n v="19143"/>
    <s v="East"/>
    <s v="FUR-CH-10004997"/>
    <x v="0"/>
    <s v="Chairs"/>
    <s v="Hon Every-Day Series Multi-Task Chairs"/>
    <n v="657.93"/>
    <n v="5"/>
    <n v="0.3"/>
    <n v="-93.989999999999952"/>
  </r>
  <r>
    <n v="3604"/>
    <x v="1788"/>
    <x v="170"/>
    <d v="2017-08-27T00:00:00"/>
    <s v="Standard Class"/>
    <s v="TH-21550"/>
    <s v="Tracy Hopkins"/>
    <x v="2"/>
    <s v="United States"/>
    <s v="Columbia"/>
    <x v="39"/>
    <n v="21044"/>
    <s v="East"/>
    <s v="OFF-PA-10000357"/>
    <x v="1"/>
    <s v="Paper"/>
    <s v="Xerox 1888"/>
    <n v="277.39999999999998"/>
    <n v="5"/>
    <n v="0"/>
    <n v="133.15199999999999"/>
  </r>
  <r>
    <n v="3605"/>
    <x v="1788"/>
    <x v="170"/>
    <d v="2017-08-27T00:00:00"/>
    <s v="Standard Class"/>
    <s v="TH-21550"/>
    <s v="Tracy Hopkins"/>
    <x v="2"/>
    <s v="United States"/>
    <s v="Columbia"/>
    <x v="39"/>
    <n v="21044"/>
    <s v="East"/>
    <s v="FUR-FU-10003976"/>
    <x v="0"/>
    <s v="Furnishings"/>
    <s v="DAX Executive Solid Wood Document Frame, Desktop or Hang, Mahogany, 5 x 7"/>
    <n v="25.16"/>
    <n v="2"/>
    <n v="0"/>
    <n v="8.5543999999999976"/>
  </r>
  <r>
    <n v="3606"/>
    <x v="1788"/>
    <x v="170"/>
    <d v="2017-08-27T00:00:00"/>
    <s v="Standard Class"/>
    <s v="TH-21550"/>
    <s v="Tracy Hopkins"/>
    <x v="2"/>
    <s v="United States"/>
    <s v="Columbia"/>
    <x v="39"/>
    <n v="21044"/>
    <s v="East"/>
    <s v="FUR-FU-10004960"/>
    <x v="0"/>
    <s v="Furnishings"/>
    <s v="Seth Thomas 12&quot; Clock w/ Goldtone Case"/>
    <n v="91.92"/>
    <n v="4"/>
    <n v="0"/>
    <n v="31.252800000000001"/>
  </r>
  <r>
    <n v="3607"/>
    <x v="1789"/>
    <x v="299"/>
    <d v="2016-03-16T00:00:00"/>
    <s v="Second Class"/>
    <s v="CK-12595"/>
    <s v="Clytie Kelty"/>
    <x v="0"/>
    <s v="United States"/>
    <s v="New York City"/>
    <x v="15"/>
    <n v="10024"/>
    <s v="East"/>
    <s v="OFF-EN-10001099"/>
    <x v="1"/>
    <s v="Envelopes"/>
    <s v="Staple envelope"/>
    <n v="29.339999999999996"/>
    <n v="3"/>
    <n v="0"/>
    <n v="13.496399999999998"/>
  </r>
  <r>
    <n v="3608"/>
    <x v="1790"/>
    <x v="865"/>
    <d v="2014-09-28T00:00:00"/>
    <s v="Second Class"/>
    <s v="ST-20530"/>
    <s v="Shui Tom"/>
    <x v="0"/>
    <s v="United States"/>
    <s v="New York City"/>
    <x v="15"/>
    <n v="10035"/>
    <s v="East"/>
    <s v="OFF-BI-10002026"/>
    <x v="1"/>
    <s v="Binders"/>
    <s v="Avery Arch Ring Binders"/>
    <n v="139.44"/>
    <n v="3"/>
    <n v="0.2"/>
    <n v="47.060999999999993"/>
  </r>
  <r>
    <n v="3609"/>
    <x v="1791"/>
    <x v="582"/>
    <d v="2014-05-03T00:00:00"/>
    <s v="Standard Class"/>
    <s v="GB-14530"/>
    <s v="George Bell"/>
    <x v="1"/>
    <s v="United States"/>
    <s v="Newark"/>
    <x v="24"/>
    <n v="43055"/>
    <s v="East"/>
    <s v="OFF-LA-10001613"/>
    <x v="1"/>
    <s v="Labels"/>
    <s v="Avery File Folder Labels"/>
    <n v="6.911999999999999"/>
    <n v="3"/>
    <n v="0.2"/>
    <n v="2.5056000000000003"/>
  </r>
  <r>
    <n v="3610"/>
    <x v="1791"/>
    <x v="582"/>
    <d v="2014-05-03T00:00:00"/>
    <s v="Standard Class"/>
    <s v="GB-14530"/>
    <s v="George Bell"/>
    <x v="1"/>
    <s v="United States"/>
    <s v="Newark"/>
    <x v="24"/>
    <n v="43055"/>
    <s v="East"/>
    <s v="OFF-ST-10002214"/>
    <x v="1"/>
    <s v="Storage"/>
    <s v="X-Rack File for Hanging Folders"/>
    <n v="27.096"/>
    <n v="3"/>
    <n v="0.2"/>
    <n v="2.0321999999999987"/>
  </r>
  <r>
    <n v="3611"/>
    <x v="1791"/>
    <x v="582"/>
    <d v="2014-05-03T00:00:00"/>
    <s v="Standard Class"/>
    <s v="GB-14530"/>
    <s v="George Bell"/>
    <x v="1"/>
    <s v="United States"/>
    <s v="Newark"/>
    <x v="24"/>
    <n v="43055"/>
    <s v="East"/>
    <s v="OFF-ST-10001128"/>
    <x v="1"/>
    <s v="Storage"/>
    <s v="Carina Mini System Audio Rack, Model AR050B"/>
    <n v="177.56800000000001"/>
    <n v="2"/>
    <n v="0.2"/>
    <n v="-37.733199999999989"/>
  </r>
  <r>
    <n v="3612"/>
    <x v="1792"/>
    <x v="896"/>
    <d v="2016-12-01T00:00:00"/>
    <s v="Second Class"/>
    <s v="NC-18535"/>
    <s v="Nick Crebassa"/>
    <x v="1"/>
    <s v="United States"/>
    <s v="Dallas"/>
    <x v="5"/>
    <n v="75217"/>
    <s v="Central"/>
    <s v="TEC-AC-10004864"/>
    <x v="2"/>
    <s v="Accessories"/>
    <s v="Memorex Micro Travel Drive 32 GB"/>
    <n v="58.415999999999997"/>
    <n v="2"/>
    <n v="0.2"/>
    <n v="16.794600000000003"/>
  </r>
  <r>
    <n v="3613"/>
    <x v="1793"/>
    <x v="155"/>
    <d v="2015-12-08T00:00:00"/>
    <s v="Standard Class"/>
    <s v="AB-10255"/>
    <s v="Alejandro Ballentine"/>
    <x v="2"/>
    <s v="United States"/>
    <s v="Philadelphia"/>
    <x v="9"/>
    <n v="19134"/>
    <s v="East"/>
    <s v="OFF-PA-10000174"/>
    <x v="1"/>
    <s v="Paper"/>
    <s v="Message Book, Wirebound, Four 5 1/2&quot; X 4&quot; Forms/Pg., 200 Dupl. Sets/Book"/>
    <n v="16.448"/>
    <n v="2"/>
    <n v="0.2"/>
    <n v="5.5511999999999979"/>
  </r>
  <r>
    <n v="3614"/>
    <x v="1793"/>
    <x v="155"/>
    <d v="2015-12-08T00:00:00"/>
    <s v="Standard Class"/>
    <s v="AB-10255"/>
    <s v="Alejandro Ballentine"/>
    <x v="2"/>
    <s v="United States"/>
    <s v="Philadelphia"/>
    <x v="9"/>
    <n v="19134"/>
    <s v="East"/>
    <s v="TEC-AC-10000171"/>
    <x v="2"/>
    <s v="Accessories"/>
    <s v="Verbatim 25 GB 6x Blu-ray Single Layer Recordable Disc, 25/Pack"/>
    <n v="36.783999999999999"/>
    <n v="2"/>
    <n v="0.2"/>
    <n v="10.5754"/>
  </r>
  <r>
    <n v="3615"/>
    <x v="1794"/>
    <x v="123"/>
    <d v="2017-11-21T00:00:00"/>
    <s v="First Class"/>
    <s v="SC-20770"/>
    <s v="Stewart Carmichael"/>
    <x v="1"/>
    <s v="United States"/>
    <s v="San Antonio"/>
    <x v="5"/>
    <n v="78207"/>
    <s v="Central"/>
    <s v="FUR-TA-10002622"/>
    <x v="0"/>
    <s v="Tables"/>
    <s v="Bush Andora Conference Table, Maple/Graphite Gray Finish"/>
    <n v="718.11599999999987"/>
    <n v="6"/>
    <n v="0.3"/>
    <n v="-71.811599999999999"/>
  </r>
  <r>
    <n v="3616"/>
    <x v="1794"/>
    <x v="123"/>
    <d v="2017-11-21T00:00:00"/>
    <s v="First Class"/>
    <s v="SC-20770"/>
    <s v="Stewart Carmichael"/>
    <x v="1"/>
    <s v="United States"/>
    <s v="San Antonio"/>
    <x v="5"/>
    <n v="78207"/>
    <s v="Central"/>
    <s v="OFF-AR-10001915"/>
    <x v="1"/>
    <s v="Art"/>
    <s v="Peel-Off China Markers"/>
    <n v="31.776"/>
    <n v="4"/>
    <n v="0.2"/>
    <n v="8.7384000000000022"/>
  </r>
  <r>
    <n v="3617"/>
    <x v="1795"/>
    <x v="64"/>
    <d v="2016-09-09T00:00:00"/>
    <s v="Standard Class"/>
    <s v="JC-15340"/>
    <s v="Jasper Cacioppo"/>
    <x v="0"/>
    <s v="United States"/>
    <s v="Philadelphia"/>
    <x v="9"/>
    <n v="19120"/>
    <s v="East"/>
    <s v="OFF-BI-10004410"/>
    <x v="1"/>
    <s v="Binders"/>
    <s v="C-Line Peel &amp; Stick Add-On Filing Pockets, 8-3/4 x 5-1/8, 10/Pack"/>
    <n v="9.5550000000000015"/>
    <n v="5"/>
    <n v="0.7"/>
    <n v="-7.3254999999999981"/>
  </r>
  <r>
    <n v="3618"/>
    <x v="1796"/>
    <x v="507"/>
    <d v="2017-09-08T00:00:00"/>
    <s v="Standard Class"/>
    <s v="RA-19285"/>
    <s v="Ralph Arnett"/>
    <x v="0"/>
    <s v="United States"/>
    <s v="Los Angeles"/>
    <x v="1"/>
    <n v="90004"/>
    <s v="West"/>
    <s v="OFF-BI-10004632"/>
    <x v="1"/>
    <s v="Binders"/>
    <s v="Ibico Hi-Tech Manual Binding System"/>
    <n v="487.98400000000004"/>
    <n v="2"/>
    <n v="0.2"/>
    <n v="152.49499999999998"/>
  </r>
  <r>
    <n v="3619"/>
    <x v="1796"/>
    <x v="507"/>
    <d v="2017-09-08T00:00:00"/>
    <s v="Standard Class"/>
    <s v="RA-19285"/>
    <s v="Ralph Arnett"/>
    <x v="0"/>
    <s v="United States"/>
    <s v="Los Angeles"/>
    <x v="1"/>
    <n v="90004"/>
    <s v="West"/>
    <s v="TEC-PH-10002185"/>
    <x v="2"/>
    <s v="Phones"/>
    <s v="QVS USB Car Charger 2-Port 2.1Amp for iPod/iPhone/iPad/iPad 2/iPad 3"/>
    <n v="5.5600000000000005"/>
    <n v="1"/>
    <n v="0.2"/>
    <n v="1.7374999999999998"/>
  </r>
  <r>
    <n v="3620"/>
    <x v="1796"/>
    <x v="507"/>
    <d v="2017-09-08T00:00:00"/>
    <s v="Standard Class"/>
    <s v="RA-19285"/>
    <s v="Ralph Arnett"/>
    <x v="0"/>
    <s v="United States"/>
    <s v="Los Angeles"/>
    <x v="1"/>
    <n v="90004"/>
    <s v="West"/>
    <s v="OFF-ST-10002974"/>
    <x v="1"/>
    <s v="Storage"/>
    <s v="Trav-L-File Heavy-Duty Shuttle II, Black"/>
    <n v="217.85"/>
    <n v="5"/>
    <n v="0"/>
    <n v="65.35499999999999"/>
  </r>
  <r>
    <n v="3621"/>
    <x v="1797"/>
    <x v="897"/>
    <d v="2016-09-29T00:00:00"/>
    <s v="Standard Class"/>
    <s v="SH-19975"/>
    <s v="Sally Hughsby"/>
    <x v="1"/>
    <s v="United States"/>
    <s v="Smyrna"/>
    <x v="18"/>
    <n v="37167"/>
    <s v="South"/>
    <s v="OFF-AR-10003727"/>
    <x v="1"/>
    <s v="Art"/>
    <s v="Berol Giant Pencil Sharpener"/>
    <n v="40.775999999999996"/>
    <n v="3"/>
    <n v="0.2"/>
    <n v="4.5872999999999937"/>
  </r>
  <r>
    <n v="3622"/>
    <x v="1797"/>
    <x v="897"/>
    <d v="2016-09-29T00:00:00"/>
    <s v="Standard Class"/>
    <s v="SH-19975"/>
    <s v="Sally Hughsby"/>
    <x v="1"/>
    <s v="United States"/>
    <s v="Smyrna"/>
    <x v="18"/>
    <n v="37167"/>
    <s v="South"/>
    <s v="TEC-PH-10004071"/>
    <x v="2"/>
    <s v="Phones"/>
    <s v="PayAnywhere Card Reader"/>
    <n v="63.936000000000007"/>
    <n v="8"/>
    <n v="0.2"/>
    <n v="5.5944000000000003"/>
  </r>
  <r>
    <n v="3623"/>
    <x v="1798"/>
    <x v="80"/>
    <d v="2014-09-19T00:00:00"/>
    <s v="Standard Class"/>
    <s v="JC-15775"/>
    <s v="John Castell"/>
    <x v="0"/>
    <s v="United States"/>
    <s v="Macon"/>
    <x v="32"/>
    <n v="31204"/>
    <s v="South"/>
    <s v="FUR-FU-10002878"/>
    <x v="0"/>
    <s v="Furnishings"/>
    <s v="Seth Thomas 14&quot; Day/Date Wall Clock"/>
    <n v="142.4"/>
    <n v="5"/>
    <n v="0"/>
    <n v="52.688000000000002"/>
  </r>
  <r>
    <n v="3624"/>
    <x v="1798"/>
    <x v="80"/>
    <d v="2014-09-19T00:00:00"/>
    <s v="Standard Class"/>
    <s v="JC-15775"/>
    <s v="John Castell"/>
    <x v="0"/>
    <s v="United States"/>
    <s v="Macon"/>
    <x v="32"/>
    <n v="31204"/>
    <s v="South"/>
    <s v="OFF-BI-10001890"/>
    <x v="1"/>
    <s v="Binders"/>
    <s v="Avery Poly Binder Pockets"/>
    <n v="7.16"/>
    <n v="2"/>
    <n v="0"/>
    <n v="3.4367999999999999"/>
  </r>
  <r>
    <n v="3625"/>
    <x v="1799"/>
    <x v="240"/>
    <d v="2017-05-21T00:00:00"/>
    <s v="Second Class"/>
    <s v="BC-11125"/>
    <s v="Becky Castell"/>
    <x v="2"/>
    <s v="United States"/>
    <s v="San Francisco"/>
    <x v="1"/>
    <n v="94109"/>
    <s v="West"/>
    <s v="FUR-CH-10002647"/>
    <x v="0"/>
    <s v="Chairs"/>
    <s v="Situations Contoured Folding Chairs, 4/Set"/>
    <n v="681.40800000000013"/>
    <n v="12"/>
    <n v="0.2"/>
    <n v="42.588000000000022"/>
  </r>
  <r>
    <n v="3626"/>
    <x v="1799"/>
    <x v="240"/>
    <d v="2017-05-21T00:00:00"/>
    <s v="Second Class"/>
    <s v="BC-11125"/>
    <s v="Becky Castell"/>
    <x v="2"/>
    <s v="United States"/>
    <s v="San Francisco"/>
    <x v="1"/>
    <n v="94109"/>
    <s v="West"/>
    <s v="OFF-AR-10001315"/>
    <x v="1"/>
    <s v="Art"/>
    <s v="Newell 310"/>
    <n v="3.52"/>
    <n v="2"/>
    <n v="0"/>
    <n v="1.0207999999999999"/>
  </r>
  <r>
    <n v="3627"/>
    <x v="1799"/>
    <x v="240"/>
    <d v="2017-05-21T00:00:00"/>
    <s v="Second Class"/>
    <s v="BC-11125"/>
    <s v="Becky Castell"/>
    <x v="2"/>
    <s v="United States"/>
    <s v="San Francisco"/>
    <x v="1"/>
    <n v="94109"/>
    <s v="West"/>
    <s v="OFF-AR-10000122"/>
    <x v="1"/>
    <s v="Art"/>
    <s v="Newell 314"/>
    <n v="5.58"/>
    <n v="1"/>
    <n v="0"/>
    <n v="1.3949999999999996"/>
  </r>
  <r>
    <n v="3628"/>
    <x v="1799"/>
    <x v="240"/>
    <d v="2017-05-21T00:00:00"/>
    <s v="Second Class"/>
    <s v="BC-11125"/>
    <s v="Becky Castell"/>
    <x v="2"/>
    <s v="United States"/>
    <s v="San Francisco"/>
    <x v="1"/>
    <n v="94109"/>
    <s v="West"/>
    <s v="TEC-AC-10001465"/>
    <x v="2"/>
    <s v="Accessories"/>
    <s v="SanDisk Cruzer 64 GB USB Flash Drive"/>
    <n v="36.32"/>
    <n v="1"/>
    <n v="0"/>
    <n v="10.895999999999997"/>
  </r>
  <r>
    <n v="3629"/>
    <x v="1800"/>
    <x v="128"/>
    <d v="2014-08-13T00:00:00"/>
    <s v="Standard Class"/>
    <s v="JH-15985"/>
    <s v="Joseph Holt"/>
    <x v="0"/>
    <s v="United States"/>
    <s v="Seattle"/>
    <x v="4"/>
    <n v="98103"/>
    <s v="West"/>
    <s v="OFF-BI-10004600"/>
    <x v="1"/>
    <s v="Binders"/>
    <s v="Ibico Ibimaster 300 Manual Binding System"/>
    <n v="2060.7440000000001"/>
    <n v="7"/>
    <n v="0.2"/>
    <n v="643.98249999999996"/>
  </r>
  <r>
    <n v="3630"/>
    <x v="1801"/>
    <x v="200"/>
    <d v="2017-11-30T00:00:00"/>
    <s v="Standard Class"/>
    <s v="CC-12610"/>
    <s v="Corey Catlett"/>
    <x v="1"/>
    <s v="United States"/>
    <s v="Columbus"/>
    <x v="24"/>
    <n v="43229"/>
    <s v="East"/>
    <s v="OFF-AP-10002082"/>
    <x v="1"/>
    <s v="Appliances"/>
    <s v="Holmes HEPA Air Purifier"/>
    <n v="52.272000000000006"/>
    <n v="3"/>
    <n v="0.2"/>
    <n v="9.8009999999999984"/>
  </r>
  <r>
    <n v="3631"/>
    <x v="1801"/>
    <x v="200"/>
    <d v="2017-11-30T00:00:00"/>
    <s v="Standard Class"/>
    <s v="CC-12610"/>
    <s v="Corey Catlett"/>
    <x v="1"/>
    <s v="United States"/>
    <s v="Columbus"/>
    <x v="24"/>
    <n v="43229"/>
    <s v="East"/>
    <s v="OFF-AP-10004708"/>
    <x v="1"/>
    <s v="Appliances"/>
    <s v="Fellowes Superior 10 Outlet Split Surge Protector"/>
    <n v="213.13600000000002"/>
    <n v="7"/>
    <n v="0.2"/>
    <n v="23.977799999999988"/>
  </r>
  <r>
    <n v="3632"/>
    <x v="1802"/>
    <x v="898"/>
    <d v="2017-05-08T00:00:00"/>
    <s v="Second Class"/>
    <s v="DB-12970"/>
    <s v="Darren Budd"/>
    <x v="1"/>
    <s v="United States"/>
    <s v="Los Angeles"/>
    <x v="1"/>
    <n v="90004"/>
    <s v="West"/>
    <s v="OFF-ST-10000464"/>
    <x v="1"/>
    <s v="Storage"/>
    <s v="Multi-Use Personal File Cart and Caster Set, Three Stacking Bins"/>
    <n v="69.52"/>
    <n v="2"/>
    <n v="0"/>
    <n v="19.465600000000002"/>
  </r>
  <r>
    <n v="3633"/>
    <x v="1802"/>
    <x v="898"/>
    <d v="2017-05-08T00:00:00"/>
    <s v="Second Class"/>
    <s v="DB-12970"/>
    <s v="Darren Budd"/>
    <x v="1"/>
    <s v="United States"/>
    <s v="Los Angeles"/>
    <x v="1"/>
    <n v="90004"/>
    <s v="West"/>
    <s v="OFF-ST-10000025"/>
    <x v="1"/>
    <s v="Storage"/>
    <s v="Fellowes Stor/Drawer Steel Plus Storage Drawers"/>
    <n v="763.44"/>
    <n v="8"/>
    <n v="0"/>
    <n v="45.80639999999994"/>
  </r>
  <r>
    <n v="3634"/>
    <x v="1803"/>
    <x v="338"/>
    <d v="2016-11-14T00:00:00"/>
    <s v="Standard Class"/>
    <s v="PP-18955"/>
    <s v="Paul Prost"/>
    <x v="2"/>
    <s v="United States"/>
    <s v="Springfield"/>
    <x v="24"/>
    <n v="45503"/>
    <s v="East"/>
    <s v="OFF-LA-10001613"/>
    <x v="1"/>
    <s v="Labels"/>
    <s v="Avery File Folder Labels"/>
    <n v="9.2159999999999993"/>
    <n v="4"/>
    <n v="0.2"/>
    <n v="3.3408000000000002"/>
  </r>
  <r>
    <n v="3635"/>
    <x v="1803"/>
    <x v="338"/>
    <d v="2016-11-14T00:00:00"/>
    <s v="Standard Class"/>
    <s v="PP-18955"/>
    <s v="Paul Prost"/>
    <x v="2"/>
    <s v="United States"/>
    <s v="Springfield"/>
    <x v="24"/>
    <n v="45503"/>
    <s v="East"/>
    <s v="TEC-PH-10000376"/>
    <x v="2"/>
    <s v="Phones"/>
    <s v="Square Credit Card Reader"/>
    <n v="41.957999999999998"/>
    <n v="7"/>
    <n v="0.4"/>
    <n v="-9.7901999999999987"/>
  </r>
  <r>
    <n v="3636"/>
    <x v="1803"/>
    <x v="338"/>
    <d v="2016-11-14T00:00:00"/>
    <s v="Standard Class"/>
    <s v="PP-18955"/>
    <s v="Paul Prost"/>
    <x v="2"/>
    <s v="United States"/>
    <s v="Springfield"/>
    <x v="24"/>
    <n v="45503"/>
    <s v="East"/>
    <s v="OFF-PA-10004039"/>
    <x v="1"/>
    <s v="Paper"/>
    <s v="Xerox 1882"/>
    <n v="89.567999999999998"/>
    <n v="2"/>
    <n v="0.2"/>
    <n v="32.468400000000003"/>
  </r>
  <r>
    <n v="3637"/>
    <x v="1803"/>
    <x v="338"/>
    <d v="2016-11-14T00:00:00"/>
    <s v="Standard Class"/>
    <s v="PP-18955"/>
    <s v="Paul Prost"/>
    <x v="2"/>
    <s v="United States"/>
    <s v="Springfield"/>
    <x v="24"/>
    <n v="45503"/>
    <s v="East"/>
    <s v="OFF-PA-10001776"/>
    <x v="1"/>
    <s v="Paper"/>
    <s v="Wirebound Message Books, Four 2 3/4&quot; x 5&quot; Forms per Page, 600 Sets per Book"/>
    <n v="22.248000000000001"/>
    <n v="3"/>
    <n v="0.2"/>
    <n v="7.5086999999999984"/>
  </r>
  <r>
    <n v="3638"/>
    <x v="1803"/>
    <x v="338"/>
    <d v="2016-11-14T00:00:00"/>
    <s v="Standard Class"/>
    <s v="PP-18955"/>
    <s v="Paul Prost"/>
    <x v="2"/>
    <s v="United States"/>
    <s v="Springfield"/>
    <x v="24"/>
    <n v="45503"/>
    <s v="East"/>
    <s v="OFF-AP-10002457"/>
    <x v="1"/>
    <s v="Appliances"/>
    <s v="Eureka The Boss Plus 12-Amp Hard Box Upright Vacuum, Red"/>
    <n v="334.88000000000005"/>
    <n v="4"/>
    <n v="0.2"/>
    <n v="29.301999999999978"/>
  </r>
  <r>
    <n v="3639"/>
    <x v="1803"/>
    <x v="338"/>
    <d v="2016-11-14T00:00:00"/>
    <s v="Standard Class"/>
    <s v="PP-18955"/>
    <s v="Paul Prost"/>
    <x v="2"/>
    <s v="United States"/>
    <s v="Springfield"/>
    <x v="24"/>
    <n v="45503"/>
    <s v="East"/>
    <s v="FUR-FU-10000758"/>
    <x v="0"/>
    <s v="Furnishings"/>
    <s v="DAX Natural Wood-Tone Poster Frame"/>
    <n v="148.28800000000001"/>
    <n v="7"/>
    <n v="0.2"/>
    <n v="29.657599999999988"/>
  </r>
  <r>
    <n v="3640"/>
    <x v="1803"/>
    <x v="338"/>
    <d v="2016-11-14T00:00:00"/>
    <s v="Standard Class"/>
    <s v="PP-18955"/>
    <s v="Paul Prost"/>
    <x v="2"/>
    <s v="United States"/>
    <s v="Springfield"/>
    <x v="24"/>
    <n v="45503"/>
    <s v="East"/>
    <s v="OFF-PA-10000682"/>
    <x v="1"/>
    <s v="Paper"/>
    <s v="Xerox 1924"/>
    <n v="4.6240000000000006"/>
    <n v="1"/>
    <n v="0.2"/>
    <n v="1.6762000000000001"/>
  </r>
  <r>
    <n v="3641"/>
    <x v="1803"/>
    <x v="338"/>
    <d v="2016-11-14T00:00:00"/>
    <s v="Standard Class"/>
    <s v="PP-18955"/>
    <s v="Paul Prost"/>
    <x v="2"/>
    <s v="United States"/>
    <s v="Springfield"/>
    <x v="24"/>
    <n v="45503"/>
    <s v="East"/>
    <s v="TEC-AC-10002550"/>
    <x v="2"/>
    <s v="Accessories"/>
    <s v="Memorex 25GB 6X Branded Blu-Ray Recordable Disc, 30/Pack"/>
    <n v="178.92000000000002"/>
    <n v="7"/>
    <n v="0.2"/>
    <n v="-29.074500000000008"/>
  </r>
  <r>
    <n v="3642"/>
    <x v="1803"/>
    <x v="338"/>
    <d v="2016-11-14T00:00:00"/>
    <s v="Standard Class"/>
    <s v="PP-18955"/>
    <s v="Paul Prost"/>
    <x v="2"/>
    <s v="United States"/>
    <s v="Springfield"/>
    <x v="24"/>
    <n v="45503"/>
    <s v="East"/>
    <s v="OFF-BI-10002082"/>
    <x v="1"/>
    <s v="Binders"/>
    <s v="GBC Twin Loop Wire Binding Elements"/>
    <n v="69.888000000000005"/>
    <n v="7"/>
    <n v="0.7"/>
    <n v="-46.591999999999999"/>
  </r>
  <r>
    <n v="3643"/>
    <x v="1804"/>
    <x v="414"/>
    <d v="2014-12-23T00:00:00"/>
    <s v="Second Class"/>
    <s v="MC-17845"/>
    <s v="Michael Chen"/>
    <x v="0"/>
    <s v="United States"/>
    <s v="Los Angeles"/>
    <x v="1"/>
    <n v="90008"/>
    <s v="West"/>
    <s v="OFF-BI-10004632"/>
    <x v="1"/>
    <s v="Binders"/>
    <s v="Ibico Hi-Tech Manual Binding System"/>
    <n v="487.98400000000004"/>
    <n v="2"/>
    <n v="0.2"/>
    <n v="152.49499999999998"/>
  </r>
  <r>
    <n v="3644"/>
    <x v="1804"/>
    <x v="414"/>
    <d v="2014-12-23T00:00:00"/>
    <s v="Second Class"/>
    <s v="MC-17845"/>
    <s v="Michael Chen"/>
    <x v="0"/>
    <s v="United States"/>
    <s v="Los Angeles"/>
    <x v="1"/>
    <n v="90008"/>
    <s v="West"/>
    <s v="OFF-AR-10001725"/>
    <x v="1"/>
    <s v="Art"/>
    <s v="Boston Home &amp; Office Model 2000 Electric Pencil Sharpeners"/>
    <n v="47.3"/>
    <n v="2"/>
    <n v="0"/>
    <n v="12.298000000000002"/>
  </r>
  <r>
    <n v="3645"/>
    <x v="1804"/>
    <x v="414"/>
    <d v="2014-12-23T00:00:00"/>
    <s v="Second Class"/>
    <s v="MC-17845"/>
    <s v="Michael Chen"/>
    <x v="0"/>
    <s v="United States"/>
    <s v="Los Angeles"/>
    <x v="1"/>
    <n v="90008"/>
    <s v="West"/>
    <s v="OFF-AR-10004269"/>
    <x v="1"/>
    <s v="Art"/>
    <s v="Newell 31"/>
    <n v="4.13"/>
    <n v="1"/>
    <n v="0"/>
    <n v="1.1564000000000001"/>
  </r>
  <r>
    <n v="3646"/>
    <x v="1804"/>
    <x v="414"/>
    <d v="2014-12-23T00:00:00"/>
    <s v="Second Class"/>
    <s v="MC-17845"/>
    <s v="Michael Chen"/>
    <x v="0"/>
    <s v="United States"/>
    <s v="Los Angeles"/>
    <x v="1"/>
    <n v="90008"/>
    <s v="West"/>
    <s v="OFF-BI-10003007"/>
    <x v="1"/>
    <s v="Binders"/>
    <s v="Premium Transparent Presentation Covers, No Pattern/Clear, 8 1/2&quot; x 11&quot;"/>
    <n v="155.12"/>
    <n v="5"/>
    <n v="0.2"/>
    <n v="50.413999999999987"/>
  </r>
  <r>
    <n v="3647"/>
    <x v="1805"/>
    <x v="739"/>
    <d v="2014-07-27T00:00:00"/>
    <s v="Second Class"/>
    <s v="VF-21715"/>
    <s v="Vicky Freymann"/>
    <x v="2"/>
    <s v="United States"/>
    <s v="Los Angeles"/>
    <x v="1"/>
    <n v="90045"/>
    <s v="West"/>
    <s v="OFF-PA-10002195"/>
    <x v="1"/>
    <s v="Paper"/>
    <s v="Xerox 1966"/>
    <n v="6.48"/>
    <n v="1"/>
    <n v="0"/>
    <n v="3.1752000000000002"/>
  </r>
  <r>
    <n v="3648"/>
    <x v="1805"/>
    <x v="739"/>
    <d v="2014-07-27T00:00:00"/>
    <s v="Second Class"/>
    <s v="VF-21715"/>
    <s v="Vicky Freymann"/>
    <x v="2"/>
    <s v="United States"/>
    <s v="Los Angeles"/>
    <x v="1"/>
    <n v="90045"/>
    <s v="West"/>
    <s v="OFF-SU-10002522"/>
    <x v="1"/>
    <s v="Supplies"/>
    <s v="Acme Kleen Earth Office Shears"/>
    <n v="15.52"/>
    <n v="4"/>
    <n v="0"/>
    <n v="4.5007999999999981"/>
  </r>
  <r>
    <n v="3649"/>
    <x v="1806"/>
    <x v="6"/>
    <d v="2015-11-27T00:00:00"/>
    <s v="Standard Class"/>
    <s v="MC-17275"/>
    <s v="Marc Crier"/>
    <x v="0"/>
    <s v="United States"/>
    <s v="Memphis"/>
    <x v="18"/>
    <n v="38109"/>
    <s v="South"/>
    <s v="OFF-BI-10003712"/>
    <x v="1"/>
    <s v="Binders"/>
    <s v="Acco Pressboard Covers with Storage Hooks, 14 7/8&quot; x 11&quot;, Light Blue"/>
    <n v="2.9460000000000006"/>
    <n v="2"/>
    <n v="0.7"/>
    <n v="-2.0621999999999998"/>
  </r>
  <r>
    <n v="3650"/>
    <x v="1806"/>
    <x v="6"/>
    <d v="2015-11-27T00:00:00"/>
    <s v="Standard Class"/>
    <s v="MC-17275"/>
    <s v="Marc Crier"/>
    <x v="0"/>
    <s v="United States"/>
    <s v="Memphis"/>
    <x v="18"/>
    <n v="38109"/>
    <s v="South"/>
    <s v="OFF-FA-10004854"/>
    <x v="1"/>
    <s v="Fasteners"/>
    <s v="Vinyl Coated Wire Paper Clips in Organizer Box, 800/Box"/>
    <n v="55.104000000000006"/>
    <n v="6"/>
    <n v="0.2"/>
    <n v="18.597599999999993"/>
  </r>
  <r>
    <n v="3651"/>
    <x v="1807"/>
    <x v="34"/>
    <d v="2017-12-11T00:00:00"/>
    <s v="Second Class"/>
    <s v="DB-13210"/>
    <s v="Dean Braden"/>
    <x v="0"/>
    <s v="United States"/>
    <s v="Detroit"/>
    <x v="12"/>
    <n v="48234"/>
    <s v="Central"/>
    <s v="TEC-AC-10004859"/>
    <x v="2"/>
    <s v="Accessories"/>
    <s v="Maxell Pro 80 Minute CD-R, 10/Pack"/>
    <n v="104.88"/>
    <n v="6"/>
    <n v="0"/>
    <n v="41.952000000000005"/>
  </r>
  <r>
    <n v="3652"/>
    <x v="1807"/>
    <x v="34"/>
    <d v="2017-12-11T00:00:00"/>
    <s v="Second Class"/>
    <s v="DB-13210"/>
    <s v="Dean Braden"/>
    <x v="0"/>
    <s v="United States"/>
    <s v="Detroit"/>
    <x v="12"/>
    <n v="48234"/>
    <s v="Central"/>
    <s v="OFF-AR-10001860"/>
    <x v="1"/>
    <s v="Art"/>
    <s v="BIC Liqua Brite Liner"/>
    <n v="34.700000000000003"/>
    <n v="5"/>
    <n v="0"/>
    <n v="12.492000000000001"/>
  </r>
  <r>
    <n v="3653"/>
    <x v="1807"/>
    <x v="34"/>
    <d v="2017-12-11T00:00:00"/>
    <s v="Second Class"/>
    <s v="DB-13210"/>
    <s v="Dean Braden"/>
    <x v="0"/>
    <s v="United States"/>
    <s v="Detroit"/>
    <x v="12"/>
    <n v="48234"/>
    <s v="Central"/>
    <s v="OFF-BI-10001636"/>
    <x v="1"/>
    <s v="Binders"/>
    <s v="Ibico Plastic and Wire Spiral Binding Combs"/>
    <n v="33.72"/>
    <n v="4"/>
    <n v="0"/>
    <n v="15.511199999999999"/>
  </r>
  <r>
    <n v="3654"/>
    <x v="1807"/>
    <x v="34"/>
    <d v="2017-12-11T00:00:00"/>
    <s v="Second Class"/>
    <s v="DB-13210"/>
    <s v="Dean Braden"/>
    <x v="0"/>
    <s v="United States"/>
    <s v="Detroit"/>
    <x v="12"/>
    <n v="48234"/>
    <s v="Central"/>
    <s v="OFF-PA-10000349"/>
    <x v="1"/>
    <s v="Paper"/>
    <s v="Easy-staple paper"/>
    <n v="14.940000000000001"/>
    <n v="3"/>
    <n v="0"/>
    <n v="7.0218000000000007"/>
  </r>
  <r>
    <n v="3655"/>
    <x v="1808"/>
    <x v="515"/>
    <d v="2017-09-05T00:00:00"/>
    <s v="Standard Class"/>
    <s v="AJ-10945"/>
    <s v="Ashley Jarboe"/>
    <x v="0"/>
    <s v="United States"/>
    <s v="Lawrence"/>
    <x v="14"/>
    <n v="46226"/>
    <s v="Central"/>
    <s v="OFF-AP-10002439"/>
    <x v="1"/>
    <s v="Appliances"/>
    <s v="Tripp Lite Isotel 8 Ultra 8 Outlet Metal Surge"/>
    <n v="638.73"/>
    <n v="9"/>
    <n v="0"/>
    <n v="166.06979999999999"/>
  </r>
  <r>
    <n v="3656"/>
    <x v="1809"/>
    <x v="558"/>
    <d v="2017-04-30T00:00:00"/>
    <s v="Standard Class"/>
    <s v="CP-12340"/>
    <s v="Christine Phan"/>
    <x v="1"/>
    <s v="United States"/>
    <s v="Jacksonville"/>
    <x v="2"/>
    <n v="32216"/>
    <s v="South"/>
    <s v="OFF-ST-10001370"/>
    <x v="1"/>
    <s v="Storage"/>
    <s v="Sensible Storage WireTech Storage Systems"/>
    <n v="113.56800000000001"/>
    <n v="2"/>
    <n v="0.2"/>
    <n v="-21.294000000000018"/>
  </r>
  <r>
    <n v="3657"/>
    <x v="1810"/>
    <x v="565"/>
    <d v="2017-09-14T00:00:00"/>
    <s v="Standard Class"/>
    <s v="DB-13555"/>
    <s v="Dorothy Badders"/>
    <x v="1"/>
    <s v="United States"/>
    <s v="Dublin"/>
    <x v="24"/>
    <n v="43017"/>
    <s v="East"/>
    <s v="TEC-AC-10002558"/>
    <x v="2"/>
    <s v="Accessories"/>
    <s v="Imation Swivel Flash Drive USB flash drive - 8 GB"/>
    <n v="9.0960000000000001"/>
    <n v="1"/>
    <n v="0.2"/>
    <n v="1.7054999999999998"/>
  </r>
  <r>
    <n v="3658"/>
    <x v="1811"/>
    <x v="899"/>
    <d v="2015-03-17T00:00:00"/>
    <s v="Standard Class"/>
    <s v="EB-13750"/>
    <s v="Edward Becker"/>
    <x v="1"/>
    <s v="United States"/>
    <s v="Plantation"/>
    <x v="2"/>
    <n v="33317"/>
    <s v="South"/>
    <s v="OFF-EN-10004030"/>
    <x v="1"/>
    <s v="Envelopes"/>
    <s v="Convenience Packs of Business Envelopes"/>
    <n v="8.6880000000000006"/>
    <n v="3"/>
    <n v="0.2"/>
    <n v="2.9322000000000004"/>
  </r>
  <r>
    <n v="3659"/>
    <x v="1811"/>
    <x v="899"/>
    <d v="2015-03-17T00:00:00"/>
    <s v="Standard Class"/>
    <s v="EB-13750"/>
    <s v="Edward Becker"/>
    <x v="1"/>
    <s v="United States"/>
    <s v="Plantation"/>
    <x v="2"/>
    <n v="33317"/>
    <s v="South"/>
    <s v="FUR-FU-10003194"/>
    <x v="0"/>
    <s v="Furnishings"/>
    <s v="Eldon Expressions Desk Accessory, Wood Pencil Holder, Oak"/>
    <n v="30.880000000000003"/>
    <n v="4"/>
    <n v="0.2"/>
    <n v="3.8599999999999977"/>
  </r>
  <r>
    <n v="3660"/>
    <x v="1811"/>
    <x v="899"/>
    <d v="2015-03-17T00:00:00"/>
    <s v="Standard Class"/>
    <s v="EB-13750"/>
    <s v="Edward Becker"/>
    <x v="1"/>
    <s v="United States"/>
    <s v="Plantation"/>
    <x v="2"/>
    <n v="33317"/>
    <s v="South"/>
    <s v="FUR-FU-10001731"/>
    <x v="0"/>
    <s v="Furnishings"/>
    <s v="Acrylic Self-Standing Desk Frames"/>
    <n v="6.4080000000000004"/>
    <n v="3"/>
    <n v="0.2"/>
    <n v="1.4418"/>
  </r>
  <r>
    <n v="3661"/>
    <x v="1812"/>
    <x v="427"/>
    <d v="2016-07-23T00:00:00"/>
    <s v="Standard Class"/>
    <s v="JP-15460"/>
    <s v="Jennifer Patt"/>
    <x v="1"/>
    <s v="United States"/>
    <s v="Glendale"/>
    <x v="16"/>
    <n v="85301"/>
    <s v="West"/>
    <s v="OFF-SU-10004782"/>
    <x v="1"/>
    <s v="Supplies"/>
    <s v="Elite 5&quot; Scissors"/>
    <n v="33.799999999999997"/>
    <n v="5"/>
    <n v="0.2"/>
    <n v="4.2249999999999979"/>
  </r>
  <r>
    <n v="3662"/>
    <x v="1813"/>
    <x v="900"/>
    <d v="2016-06-15T00:00:00"/>
    <s v="Second Class"/>
    <s v="SC-20050"/>
    <s v="Sample Company A"/>
    <x v="2"/>
    <s v="United States"/>
    <s v="Jackson"/>
    <x v="12"/>
    <n v="49201"/>
    <s v="Central"/>
    <s v="TEC-PH-10003484"/>
    <x v="2"/>
    <s v="Phones"/>
    <s v="Ooma Telo VoIP Home Phone System"/>
    <n v="377.96999999999997"/>
    <n v="3"/>
    <n v="0"/>
    <n v="94.492500000000007"/>
  </r>
  <r>
    <n v="3663"/>
    <x v="1814"/>
    <x v="445"/>
    <d v="2017-07-09T00:00:00"/>
    <s v="Standard Class"/>
    <s v="FM-14290"/>
    <s v="Frank Merwin"/>
    <x v="2"/>
    <s v="United States"/>
    <s v="Quincy"/>
    <x v="31"/>
    <n v="2169"/>
    <s v="East"/>
    <s v="TEC-AC-10003590"/>
    <x v="2"/>
    <s v="Accessories"/>
    <s v="TRENDnet 56K USB 2.0 Phone, Internet and Fax Modem"/>
    <n v="258.89999999999998"/>
    <n v="10"/>
    <n v="0"/>
    <n v="93.203999999999994"/>
  </r>
  <r>
    <n v="3664"/>
    <x v="1814"/>
    <x v="445"/>
    <d v="2017-07-09T00:00:00"/>
    <s v="Standard Class"/>
    <s v="FM-14290"/>
    <s v="Frank Merwin"/>
    <x v="2"/>
    <s v="United States"/>
    <s v="Quincy"/>
    <x v="31"/>
    <n v="2169"/>
    <s v="East"/>
    <s v="OFF-PA-10001970"/>
    <x v="1"/>
    <s v="Paper"/>
    <s v="Xerox 1881"/>
    <n v="24.56"/>
    <n v="2"/>
    <n v="0"/>
    <n v="11.543199999999999"/>
  </r>
  <r>
    <n v="3665"/>
    <x v="1815"/>
    <x v="589"/>
    <d v="2014-12-13T00:00:00"/>
    <s v="Standard Class"/>
    <s v="TB-21250"/>
    <s v="Tim Brockman"/>
    <x v="0"/>
    <s v="United States"/>
    <s v="Salem"/>
    <x v="21"/>
    <n v="97301"/>
    <s v="West"/>
    <s v="OFF-LA-10001569"/>
    <x v="1"/>
    <s v="Labels"/>
    <s v="Avery 499"/>
    <n v="27.888000000000002"/>
    <n v="7"/>
    <n v="0.2"/>
    <n v="9.0635999999999974"/>
  </r>
  <r>
    <n v="3666"/>
    <x v="1815"/>
    <x v="589"/>
    <d v="2014-12-13T00:00:00"/>
    <s v="Standard Class"/>
    <s v="TB-21250"/>
    <s v="Tim Brockman"/>
    <x v="0"/>
    <s v="United States"/>
    <s v="Salem"/>
    <x v="21"/>
    <n v="97301"/>
    <s v="West"/>
    <s v="OFF-BI-10001132"/>
    <x v="1"/>
    <s v="Binders"/>
    <s v="Acco PRESSTEX Data Binder with Storage Hooks, Dark Blue, 9 1/2&quot; X 11&quot;"/>
    <n v="6.4560000000000004"/>
    <n v="4"/>
    <n v="0.7"/>
    <n v="-4.5191999999999979"/>
  </r>
  <r>
    <n v="3667"/>
    <x v="1815"/>
    <x v="589"/>
    <d v="2014-12-13T00:00:00"/>
    <s v="Standard Class"/>
    <s v="TB-21250"/>
    <s v="Tim Brockman"/>
    <x v="0"/>
    <s v="United States"/>
    <s v="Salem"/>
    <x v="21"/>
    <n v="97301"/>
    <s v="West"/>
    <s v="TEC-PH-10003095"/>
    <x v="2"/>
    <s v="Phones"/>
    <s v="Samsung HM1900 Bluetooth Headset"/>
    <n v="52.679999999999993"/>
    <n v="3"/>
    <n v="0.2"/>
    <n v="19.754999999999999"/>
  </r>
  <r>
    <n v="3668"/>
    <x v="1815"/>
    <x v="589"/>
    <d v="2014-12-13T00:00:00"/>
    <s v="Standard Class"/>
    <s v="TB-21250"/>
    <s v="Tim Brockman"/>
    <x v="0"/>
    <s v="United States"/>
    <s v="Salem"/>
    <x v="21"/>
    <n v="97301"/>
    <s v="West"/>
    <s v="OFF-SU-10000432"/>
    <x v="1"/>
    <s v="Supplies"/>
    <s v="Acco Side-Punched Conventional Columnar Pads"/>
    <n v="13.88"/>
    <n v="5"/>
    <n v="0.2"/>
    <n v="-2.6025000000000014"/>
  </r>
  <r>
    <n v="3669"/>
    <x v="1815"/>
    <x v="589"/>
    <d v="2014-12-13T00:00:00"/>
    <s v="Standard Class"/>
    <s v="TB-21250"/>
    <s v="Tim Brockman"/>
    <x v="0"/>
    <s v="United States"/>
    <s v="Salem"/>
    <x v="21"/>
    <n v="97301"/>
    <s v="West"/>
    <s v="TEC-AC-10004227"/>
    <x v="2"/>
    <s v="Accessories"/>
    <s v="SanDisk Ultra 16 GB MicroSDHC Class 10 Memory Card"/>
    <n v="103.92000000000002"/>
    <n v="10"/>
    <n v="0.2"/>
    <n v="-18.186000000000014"/>
  </r>
  <r>
    <n v="3670"/>
    <x v="1815"/>
    <x v="589"/>
    <d v="2014-12-13T00:00:00"/>
    <s v="Standard Class"/>
    <s v="TB-21250"/>
    <s v="Tim Brockman"/>
    <x v="0"/>
    <s v="United States"/>
    <s v="Salem"/>
    <x v="21"/>
    <n v="97301"/>
    <s v="West"/>
    <s v="OFF-LA-10004409"/>
    <x v="1"/>
    <s v="Labels"/>
    <s v="Avery 492"/>
    <n v="11.52"/>
    <n v="5"/>
    <n v="0.2"/>
    <n v="3.7439999999999989"/>
  </r>
  <r>
    <n v="3671"/>
    <x v="1815"/>
    <x v="589"/>
    <d v="2014-12-13T00:00:00"/>
    <s v="Standard Class"/>
    <s v="TB-21250"/>
    <s v="Tim Brockman"/>
    <x v="0"/>
    <s v="United States"/>
    <s v="Salem"/>
    <x v="21"/>
    <n v="97301"/>
    <s v="West"/>
    <s v="OFF-PA-10001569"/>
    <x v="1"/>
    <s v="Paper"/>
    <s v="Xerox 232"/>
    <n v="10.368000000000002"/>
    <n v="2"/>
    <n v="0.2"/>
    <n v="3.6288"/>
  </r>
  <r>
    <n v="3672"/>
    <x v="1815"/>
    <x v="589"/>
    <d v="2014-12-13T00:00:00"/>
    <s v="Standard Class"/>
    <s v="TB-21250"/>
    <s v="Tim Brockman"/>
    <x v="0"/>
    <s v="United States"/>
    <s v="Salem"/>
    <x v="21"/>
    <n v="97301"/>
    <s v="West"/>
    <s v="OFF-ST-10001031"/>
    <x v="1"/>
    <s v="Storage"/>
    <s v="Adjustable Personal File Tote"/>
    <n v="39.072000000000003"/>
    <n v="3"/>
    <n v="0.2"/>
    <n v="2.9304000000000023"/>
  </r>
  <r>
    <n v="3673"/>
    <x v="1816"/>
    <x v="143"/>
    <d v="2016-04-14T00:00:00"/>
    <s v="Standard Class"/>
    <s v="EH-14125"/>
    <s v="Eugene Hildebrand"/>
    <x v="2"/>
    <s v="United States"/>
    <s v="Troy"/>
    <x v="24"/>
    <n v="45373"/>
    <s v="East"/>
    <s v="OFF-EN-10002312"/>
    <x v="1"/>
    <s v="Envelopes"/>
    <s v="#10 Self-Seal White Envelopes"/>
    <n v="8.8719999999999999"/>
    <n v="1"/>
    <n v="0.2"/>
    <n v="3.2161"/>
  </r>
  <r>
    <n v="3674"/>
    <x v="1816"/>
    <x v="143"/>
    <d v="2016-04-14T00:00:00"/>
    <s v="Standard Class"/>
    <s v="EH-14125"/>
    <s v="Eugene Hildebrand"/>
    <x v="2"/>
    <s v="United States"/>
    <s v="Troy"/>
    <x v="24"/>
    <n v="45373"/>
    <s v="East"/>
    <s v="OFF-BI-10004224"/>
    <x v="1"/>
    <s v="Binders"/>
    <s v="Catalog Binders with Expanding Posts"/>
    <n v="121.10400000000003"/>
    <n v="6"/>
    <n v="0.7"/>
    <n v="-100.91999999999999"/>
  </r>
  <r>
    <n v="3675"/>
    <x v="1817"/>
    <x v="44"/>
    <d v="2017-11-11T00:00:00"/>
    <s v="Standard Class"/>
    <s v="ML-17410"/>
    <s v="Maris LaWare"/>
    <x v="0"/>
    <s v="United States"/>
    <s v="Philadelphia"/>
    <x v="9"/>
    <n v="19143"/>
    <s v="East"/>
    <s v="FUR-CH-10003774"/>
    <x v="0"/>
    <s v="Chairs"/>
    <s v="Global Wood Trimmed Manager's Task Chair, Khaki"/>
    <n v="127.372"/>
    <n v="2"/>
    <n v="0.3"/>
    <n v="-30.933200000000006"/>
  </r>
  <r>
    <n v="3676"/>
    <x v="1817"/>
    <x v="44"/>
    <d v="2017-11-11T00:00:00"/>
    <s v="Standard Class"/>
    <s v="ML-17410"/>
    <s v="Maris LaWare"/>
    <x v="0"/>
    <s v="United States"/>
    <s v="Philadelphia"/>
    <x v="9"/>
    <n v="19143"/>
    <s v="East"/>
    <s v="OFF-PA-10000157"/>
    <x v="1"/>
    <s v="Paper"/>
    <s v="Xerox 191"/>
    <n v="47.952000000000005"/>
    <n v="3"/>
    <n v="0.2"/>
    <n v="16.183799999999998"/>
  </r>
  <r>
    <n v="3677"/>
    <x v="1818"/>
    <x v="901"/>
    <d v="2015-12-09T00:00:00"/>
    <s v="Standard Class"/>
    <s v="MH-17620"/>
    <s v="Matt Hagelstein"/>
    <x v="1"/>
    <s v="United States"/>
    <s v="San Diego"/>
    <x v="1"/>
    <n v="92105"/>
    <s v="West"/>
    <s v="FUR-FU-10004090"/>
    <x v="0"/>
    <s v="Furnishings"/>
    <s v="Executive Impressions 14&quot; Contract Wall Clock"/>
    <n v="44.46"/>
    <n v="2"/>
    <n v="0"/>
    <n v="14.671799999999998"/>
  </r>
  <r>
    <n v="3678"/>
    <x v="1819"/>
    <x v="584"/>
    <d v="2015-07-14T00:00:00"/>
    <s v="Standard Class"/>
    <s v="BT-11680"/>
    <s v="Brian Thompson"/>
    <x v="0"/>
    <s v="United States"/>
    <s v="Clinton"/>
    <x v="39"/>
    <n v="20735"/>
    <s v="East"/>
    <s v="OFF-FA-10002763"/>
    <x v="1"/>
    <s v="Fasteners"/>
    <s v="Advantus Map Pennant Flags and Round Head Tacks"/>
    <n v="15.8"/>
    <n v="4"/>
    <n v="0"/>
    <n v="5.0559999999999992"/>
  </r>
  <r>
    <n v="3679"/>
    <x v="1819"/>
    <x v="584"/>
    <d v="2015-07-14T00:00:00"/>
    <s v="Standard Class"/>
    <s v="BT-11680"/>
    <s v="Brian Thompson"/>
    <x v="0"/>
    <s v="United States"/>
    <s v="Clinton"/>
    <x v="39"/>
    <n v="20735"/>
    <s v="East"/>
    <s v="TEC-MA-10002428"/>
    <x v="2"/>
    <s v="Machines"/>
    <s v="Fellowes Powershred HS-440 4-Sheet High Security Shredder"/>
    <n v="464.97"/>
    <n v="3"/>
    <n v="0"/>
    <n v="209.23649999999998"/>
  </r>
  <r>
    <n v="3680"/>
    <x v="1819"/>
    <x v="584"/>
    <d v="2015-07-14T00:00:00"/>
    <s v="Standard Class"/>
    <s v="BT-11680"/>
    <s v="Brian Thompson"/>
    <x v="0"/>
    <s v="United States"/>
    <s v="Clinton"/>
    <x v="39"/>
    <n v="20735"/>
    <s v="East"/>
    <s v="FUR-FU-10002918"/>
    <x v="0"/>
    <s v="Furnishings"/>
    <s v="Eldon ClusterMat Chair Mat with Cordless Antistatic Protection"/>
    <n v="181.96"/>
    <n v="2"/>
    <n v="0"/>
    <n v="20.015600000000006"/>
  </r>
  <r>
    <n v="3681"/>
    <x v="1819"/>
    <x v="584"/>
    <d v="2015-07-14T00:00:00"/>
    <s v="Standard Class"/>
    <s v="BT-11680"/>
    <s v="Brian Thompson"/>
    <x v="0"/>
    <s v="United States"/>
    <s v="Clinton"/>
    <x v="39"/>
    <n v="20735"/>
    <s v="East"/>
    <s v="OFF-LA-10000476"/>
    <x v="1"/>
    <s v="Labels"/>
    <s v="Avery 05222 Permanent Self-Adhesive File Folder Labels for Typewriters, on Rolls, White, 250/Roll"/>
    <n v="12.39"/>
    <n v="3"/>
    <n v="0"/>
    <n v="5.6993999999999998"/>
  </r>
  <r>
    <n v="3682"/>
    <x v="1819"/>
    <x v="584"/>
    <d v="2015-07-14T00:00:00"/>
    <s v="Standard Class"/>
    <s v="BT-11680"/>
    <s v="Brian Thompson"/>
    <x v="0"/>
    <s v="United States"/>
    <s v="Clinton"/>
    <x v="39"/>
    <n v="20735"/>
    <s v="East"/>
    <s v="OFF-BI-10002854"/>
    <x v="1"/>
    <s v="Binders"/>
    <s v="Performers Binder/Pad Holder, Black"/>
    <n v="84.09"/>
    <n v="3"/>
    <n v="0"/>
    <n v="42.045000000000002"/>
  </r>
  <r>
    <n v="3683"/>
    <x v="1819"/>
    <x v="584"/>
    <d v="2015-07-14T00:00:00"/>
    <s v="Standard Class"/>
    <s v="BT-11680"/>
    <s v="Brian Thompson"/>
    <x v="0"/>
    <s v="United States"/>
    <s v="Clinton"/>
    <x v="39"/>
    <n v="20735"/>
    <s v="East"/>
    <s v="OFF-AR-10002987"/>
    <x v="1"/>
    <s v="Art"/>
    <s v="Prismacolor Color Pencil Set"/>
    <n v="79.36"/>
    <n v="4"/>
    <n v="0"/>
    <n v="32.537600000000005"/>
  </r>
  <r>
    <n v="3684"/>
    <x v="1819"/>
    <x v="584"/>
    <d v="2015-07-14T00:00:00"/>
    <s v="Standard Class"/>
    <s v="BT-11680"/>
    <s v="Brian Thompson"/>
    <x v="0"/>
    <s v="United States"/>
    <s v="Clinton"/>
    <x v="39"/>
    <n v="20735"/>
    <s v="East"/>
    <s v="OFF-BI-10004001"/>
    <x v="1"/>
    <s v="Binders"/>
    <s v="GBC Recycled VeloBinder Covers"/>
    <n v="153.35999999999999"/>
    <n v="9"/>
    <n v="0"/>
    <n v="70.545599999999979"/>
  </r>
  <r>
    <n v="3685"/>
    <x v="1819"/>
    <x v="584"/>
    <d v="2015-07-14T00:00:00"/>
    <s v="Standard Class"/>
    <s v="BT-11680"/>
    <s v="Brian Thompson"/>
    <x v="0"/>
    <s v="United States"/>
    <s v="Clinton"/>
    <x v="39"/>
    <n v="20735"/>
    <s v="East"/>
    <s v="OFF-BI-10001634"/>
    <x v="1"/>
    <s v="Binders"/>
    <s v="Wilson Jones Active Use Binders"/>
    <n v="43.68"/>
    <n v="6"/>
    <n v="0"/>
    <n v="21.403200000000002"/>
  </r>
  <r>
    <n v="3686"/>
    <x v="1819"/>
    <x v="584"/>
    <d v="2015-07-14T00:00:00"/>
    <s v="Standard Class"/>
    <s v="BT-11680"/>
    <s v="Brian Thompson"/>
    <x v="0"/>
    <s v="United States"/>
    <s v="Clinton"/>
    <x v="39"/>
    <n v="20735"/>
    <s v="East"/>
    <s v="OFF-ST-10003722"/>
    <x v="1"/>
    <s v="Storage"/>
    <s v="Project Tote Personal File"/>
    <n v="98.21"/>
    <n v="7"/>
    <n v="0"/>
    <n v="28.480899999999984"/>
  </r>
  <r>
    <n v="3687"/>
    <x v="1820"/>
    <x v="180"/>
    <d v="2016-12-19T00:00:00"/>
    <s v="Standard Class"/>
    <s v="JC-15340"/>
    <s v="Jasper Cacioppo"/>
    <x v="0"/>
    <s v="United States"/>
    <s v="Riverside"/>
    <x v="1"/>
    <n v="92503"/>
    <s v="West"/>
    <s v="OFF-AR-10004757"/>
    <x v="1"/>
    <s v="Art"/>
    <s v="Crayola Colored Pencils"/>
    <n v="9.84"/>
    <n v="3"/>
    <n v="0"/>
    <n v="3.2471999999999994"/>
  </r>
  <r>
    <n v="3688"/>
    <x v="1821"/>
    <x v="244"/>
    <d v="2016-05-24T00:00:00"/>
    <s v="Standard Class"/>
    <s v="DB-13210"/>
    <s v="Dean Braden"/>
    <x v="0"/>
    <s v="United States"/>
    <s v="Port Saint Lucie"/>
    <x v="2"/>
    <n v="34952"/>
    <s v="South"/>
    <s v="OFF-BI-10004140"/>
    <x v="1"/>
    <s v="Binders"/>
    <s v="Avery Non-Stick Binders"/>
    <n v="2.6940000000000004"/>
    <n v="2"/>
    <n v="0.7"/>
    <n v="-2.2450000000000001"/>
  </r>
  <r>
    <n v="3689"/>
    <x v="1822"/>
    <x v="455"/>
    <d v="2017-06-05T00:00:00"/>
    <s v="Second Class"/>
    <s v="DO-13435"/>
    <s v="Denny Ordway"/>
    <x v="0"/>
    <s v="United States"/>
    <s v="Mesa"/>
    <x v="16"/>
    <n v="85204"/>
    <s v="West"/>
    <s v="OFF-PA-10002479"/>
    <x v="1"/>
    <s v="Paper"/>
    <s v="Xerox 4200 Series MultiUse Premium Copy Paper (20Lb. and 84 Bright)"/>
    <n v="25.344000000000001"/>
    <n v="6"/>
    <n v="0.2"/>
    <n v="7.92"/>
  </r>
  <r>
    <n v="3690"/>
    <x v="1822"/>
    <x v="455"/>
    <d v="2017-06-05T00:00:00"/>
    <s v="Second Class"/>
    <s v="DO-13435"/>
    <s v="Denny Ordway"/>
    <x v="0"/>
    <s v="United States"/>
    <s v="Mesa"/>
    <x v="16"/>
    <n v="85204"/>
    <s v="West"/>
    <s v="OFF-EN-10001141"/>
    <x v="1"/>
    <s v="Envelopes"/>
    <s v="Manila Recycled Extra-Heavyweight Clasp Envelopes, 6&quot; x 9&quot;"/>
    <n v="43.92"/>
    <n v="5"/>
    <n v="0.2"/>
    <n v="15.921000000000003"/>
  </r>
  <r>
    <n v="3691"/>
    <x v="1823"/>
    <x v="628"/>
    <d v="2015-11-02T00:00:00"/>
    <s v="Second Class"/>
    <s v="FA-14230"/>
    <s v="Frank Atkinson"/>
    <x v="1"/>
    <s v="United States"/>
    <s v="Denver"/>
    <x v="22"/>
    <n v="80219"/>
    <s v="West"/>
    <s v="TEC-MA-10000597"/>
    <x v="2"/>
    <s v="Machines"/>
    <s v="Lexmark S315 Color Inkjet Printer"/>
    <n v="59.994000000000007"/>
    <n v="2"/>
    <n v="0.7"/>
    <n v="-45.995400000000004"/>
  </r>
  <r>
    <n v="3692"/>
    <x v="1823"/>
    <x v="628"/>
    <d v="2015-11-02T00:00:00"/>
    <s v="Second Class"/>
    <s v="FA-14230"/>
    <s v="Frank Atkinson"/>
    <x v="1"/>
    <s v="United States"/>
    <s v="Denver"/>
    <x v="22"/>
    <n v="80219"/>
    <s v="West"/>
    <s v="TEC-CO-10001571"/>
    <x v="2"/>
    <s v="Copiers"/>
    <s v="Sharp 1540cs Digital Laser Copier"/>
    <n v="439.99200000000002"/>
    <n v="1"/>
    <n v="0.2"/>
    <n v="164.99700000000001"/>
  </r>
  <r>
    <n v="3693"/>
    <x v="1823"/>
    <x v="628"/>
    <d v="2015-11-02T00:00:00"/>
    <s v="Second Class"/>
    <s v="FA-14230"/>
    <s v="Frank Atkinson"/>
    <x v="1"/>
    <s v="United States"/>
    <s v="Denver"/>
    <x v="22"/>
    <n v="80219"/>
    <s v="West"/>
    <s v="TEC-PH-10004531"/>
    <x v="2"/>
    <s v="Phones"/>
    <s v="OtterBox Commuter Series Case - iPhone 5 &amp; 5s"/>
    <n v="87.96"/>
    <n v="5"/>
    <n v="0.2"/>
    <n v="30.785999999999998"/>
  </r>
  <r>
    <n v="3694"/>
    <x v="1823"/>
    <x v="628"/>
    <d v="2015-11-02T00:00:00"/>
    <s v="Second Class"/>
    <s v="FA-14230"/>
    <s v="Frank Atkinson"/>
    <x v="1"/>
    <s v="United States"/>
    <s v="Denver"/>
    <x v="22"/>
    <n v="80219"/>
    <s v="West"/>
    <s v="FUR-FU-10003026"/>
    <x v="0"/>
    <s v="Furnishings"/>
    <s v="Eldon Regeneration Recycled Desk Accessories, Black"/>
    <n v="15.488"/>
    <n v="4"/>
    <n v="0.2"/>
    <n v="3.6783999999999999"/>
  </r>
  <r>
    <n v="3695"/>
    <x v="1824"/>
    <x v="680"/>
    <d v="2016-10-20T00:00:00"/>
    <s v="Standard Class"/>
    <s v="QJ-19255"/>
    <s v="Quincy Jones"/>
    <x v="1"/>
    <s v="United States"/>
    <s v="Springfield"/>
    <x v="17"/>
    <n v="22153"/>
    <s v="South"/>
    <s v="OFF-BI-10002082"/>
    <x v="1"/>
    <s v="Binders"/>
    <s v="GBC Twin Loop Wire Binding Elements"/>
    <n v="232.96"/>
    <n v="7"/>
    <n v="0"/>
    <n v="116.48"/>
  </r>
  <r>
    <n v="3696"/>
    <x v="1824"/>
    <x v="680"/>
    <d v="2016-10-20T00:00:00"/>
    <s v="Standard Class"/>
    <s v="QJ-19255"/>
    <s v="Quincy Jones"/>
    <x v="1"/>
    <s v="United States"/>
    <s v="Springfield"/>
    <x v="17"/>
    <n v="22153"/>
    <s v="South"/>
    <s v="OFF-EN-10002312"/>
    <x v="1"/>
    <s v="Envelopes"/>
    <s v="#10 Self-Seal White Envelopes"/>
    <n v="66.539999999999992"/>
    <n v="6"/>
    <n v="0"/>
    <n v="32.604599999999998"/>
  </r>
  <r>
    <n v="3697"/>
    <x v="1824"/>
    <x v="680"/>
    <d v="2016-10-20T00:00:00"/>
    <s v="Standard Class"/>
    <s v="QJ-19255"/>
    <s v="Quincy Jones"/>
    <x v="1"/>
    <s v="United States"/>
    <s v="Springfield"/>
    <x v="17"/>
    <n v="22153"/>
    <s v="South"/>
    <s v="OFF-AP-10000696"/>
    <x v="1"/>
    <s v="Appliances"/>
    <s v="Holmes Odor Grabber"/>
    <n v="43.26"/>
    <n v="3"/>
    <n v="0"/>
    <n v="14.275799999999998"/>
  </r>
  <r>
    <n v="3698"/>
    <x v="1825"/>
    <x v="902"/>
    <d v="2015-11-21T00:00:00"/>
    <s v="Second Class"/>
    <s v="TC-21475"/>
    <s v="Tony Chapman"/>
    <x v="2"/>
    <s v="United States"/>
    <s v="Seattle"/>
    <x v="4"/>
    <n v="98115"/>
    <s v="West"/>
    <s v="FUR-FU-10000305"/>
    <x v="0"/>
    <s v="Furnishings"/>
    <s v="Tenex V2T-RE Standard Weight Series Chair Mat, 45&quot; x 53&quot;, Lip 25&quot; x 12&quot;"/>
    <n v="141.96"/>
    <n v="2"/>
    <n v="0"/>
    <n v="22.7136"/>
  </r>
  <r>
    <n v="3699"/>
    <x v="1826"/>
    <x v="103"/>
    <d v="2014-09-17T00:00:00"/>
    <s v="Standard Class"/>
    <s v="ON-18715"/>
    <s v="Odella Nelson"/>
    <x v="1"/>
    <s v="United States"/>
    <s v="Tempe"/>
    <x v="16"/>
    <n v="85281"/>
    <s v="West"/>
    <s v="OFF-ST-10001034"/>
    <x v="1"/>
    <s v="Storage"/>
    <s v="Eldon File Chest Portable File"/>
    <n v="79.400000000000006"/>
    <n v="5"/>
    <n v="0.2"/>
    <n v="5.9550000000000054"/>
  </r>
  <r>
    <n v="3700"/>
    <x v="1827"/>
    <x v="38"/>
    <d v="2017-11-18T00:00:00"/>
    <s v="Second Class"/>
    <s v="AD-10180"/>
    <s v="Alan Dominguez"/>
    <x v="2"/>
    <s v="United States"/>
    <s v="Yonkers"/>
    <x v="15"/>
    <n v="10701"/>
    <s v="East"/>
    <s v="TEC-AC-10004114"/>
    <x v="2"/>
    <s v="Accessories"/>
    <s v="KeyTronic 6101 Series - Keyboard - Black"/>
    <n v="163.96"/>
    <n v="4"/>
    <n v="0"/>
    <n v="70.502800000000008"/>
  </r>
  <r>
    <n v="3701"/>
    <x v="1828"/>
    <x v="165"/>
    <d v="2017-12-29T00:00:00"/>
    <s v="Standard Class"/>
    <s v="AC-10615"/>
    <s v="Ann Chong"/>
    <x v="1"/>
    <s v="United States"/>
    <s v="Rochester"/>
    <x v="15"/>
    <n v="14609"/>
    <s v="East"/>
    <s v="FUR-FU-10001602"/>
    <x v="0"/>
    <s v="Furnishings"/>
    <s v="Eldon Delta Triangular Chair Mat, 52&quot; x 58&quot;, Clear"/>
    <n v="37.93"/>
    <n v="1"/>
    <n v="0"/>
    <n v="6.8273999999999972"/>
  </r>
  <r>
    <n v="3702"/>
    <x v="1829"/>
    <x v="850"/>
    <d v="2016-01-13T00:00:00"/>
    <s v="Second Class"/>
    <s v="MF-17665"/>
    <s v="Maureen Fritzler"/>
    <x v="1"/>
    <s v="United States"/>
    <s v="Toledo"/>
    <x v="24"/>
    <n v="43615"/>
    <s v="East"/>
    <s v="FUR-FU-10002445"/>
    <x v="0"/>
    <s v="Furnishings"/>
    <s v="DAX Two-Tone Rosewood/Black Document Frame, Desktop, 5 x 7"/>
    <n v="15.168000000000001"/>
    <n v="2"/>
    <n v="0.2"/>
    <n v="3.7920000000000011"/>
  </r>
  <r>
    <n v="3703"/>
    <x v="1830"/>
    <x v="385"/>
    <d v="2015-06-19T00:00:00"/>
    <s v="Standard Class"/>
    <s v="DH-13075"/>
    <s v="Dave Hallsten"/>
    <x v="1"/>
    <s v="United States"/>
    <s v="Decatur"/>
    <x v="19"/>
    <n v="35601"/>
    <s v="South"/>
    <s v="OFF-AR-10004269"/>
    <x v="1"/>
    <s v="Art"/>
    <s v="Newell 31"/>
    <n v="24.78"/>
    <n v="6"/>
    <n v="0"/>
    <n v="6.9384000000000006"/>
  </r>
  <r>
    <n v="3704"/>
    <x v="1830"/>
    <x v="385"/>
    <d v="2015-06-19T00:00:00"/>
    <s v="Standard Class"/>
    <s v="DH-13075"/>
    <s v="Dave Hallsten"/>
    <x v="1"/>
    <s v="United States"/>
    <s v="Decatur"/>
    <x v="19"/>
    <n v="35601"/>
    <s v="South"/>
    <s v="OFF-BI-10001249"/>
    <x v="1"/>
    <s v="Binders"/>
    <s v="Avery Heavy-Duty EZD View Binder with Locking Rings"/>
    <n v="19.14"/>
    <n v="3"/>
    <n v="0"/>
    <n v="8.8043999999999993"/>
  </r>
  <r>
    <n v="3705"/>
    <x v="1830"/>
    <x v="385"/>
    <d v="2015-06-19T00:00:00"/>
    <s v="Standard Class"/>
    <s v="DH-13075"/>
    <s v="Dave Hallsten"/>
    <x v="1"/>
    <s v="United States"/>
    <s v="Decatur"/>
    <x v="19"/>
    <n v="35601"/>
    <s v="South"/>
    <s v="TEC-CO-10004202"/>
    <x v="2"/>
    <s v="Copiers"/>
    <s v="Brother DCP1000 Digital 3 in 1 Multifunction Machine"/>
    <n v="899.97"/>
    <n v="3"/>
    <n v="0"/>
    <n v="314.98950000000002"/>
  </r>
  <r>
    <n v="3706"/>
    <x v="1830"/>
    <x v="385"/>
    <d v="2015-06-19T00:00:00"/>
    <s v="Standard Class"/>
    <s v="DH-13075"/>
    <s v="Dave Hallsten"/>
    <x v="1"/>
    <s v="United States"/>
    <s v="Decatur"/>
    <x v="19"/>
    <n v="35601"/>
    <s v="South"/>
    <s v="OFF-PA-10003363"/>
    <x v="1"/>
    <s v="Paper"/>
    <s v="Xerox 204"/>
    <n v="32.400000000000006"/>
    <n v="5"/>
    <n v="0"/>
    <n v="15.552000000000001"/>
  </r>
  <r>
    <n v="3707"/>
    <x v="1831"/>
    <x v="257"/>
    <d v="2017-03-22T00:00:00"/>
    <s v="Standard Class"/>
    <s v="EN-13780"/>
    <s v="Edward Nazzal"/>
    <x v="0"/>
    <s v="United States"/>
    <s v="Dallas"/>
    <x v="5"/>
    <n v="75220"/>
    <s v="Central"/>
    <s v="OFF-AR-10001915"/>
    <x v="1"/>
    <s v="Art"/>
    <s v="Peel-Off China Markers"/>
    <n v="23.832000000000001"/>
    <n v="3"/>
    <n v="0.2"/>
    <n v="6.5538000000000007"/>
  </r>
  <r>
    <n v="3708"/>
    <x v="1832"/>
    <x v="533"/>
    <d v="2014-11-27T00:00:00"/>
    <s v="Standard Class"/>
    <s v="SS-20140"/>
    <s v="Saphhira Shifley"/>
    <x v="1"/>
    <s v="United States"/>
    <s v="Mesquite"/>
    <x v="5"/>
    <n v="75150"/>
    <s v="Central"/>
    <s v="FUR-FU-10001940"/>
    <x v="0"/>
    <s v="Furnishings"/>
    <s v="Staple-based wall hangings"/>
    <n v="6.3680000000000003"/>
    <n v="2"/>
    <n v="0.6"/>
    <n v="-2.5471999999999984"/>
  </r>
  <r>
    <n v="3709"/>
    <x v="1832"/>
    <x v="533"/>
    <d v="2014-11-27T00:00:00"/>
    <s v="Standard Class"/>
    <s v="SS-20140"/>
    <s v="Saphhira Shifley"/>
    <x v="1"/>
    <s v="United States"/>
    <s v="Mesquite"/>
    <x v="5"/>
    <n v="75150"/>
    <s v="Central"/>
    <s v="OFF-AP-10004336"/>
    <x v="1"/>
    <s v="Appliances"/>
    <s v="Conquest 14 Commercial Heavy-Duty Upright Vacuum, Collection System, Accessory Kit"/>
    <n v="34.175999999999995"/>
    <n v="3"/>
    <n v="0.8"/>
    <n v="-87.148800000000023"/>
  </r>
  <r>
    <n v="3710"/>
    <x v="1832"/>
    <x v="533"/>
    <d v="2014-11-27T00:00:00"/>
    <s v="Standard Class"/>
    <s v="SS-20140"/>
    <s v="Saphhira Shifley"/>
    <x v="1"/>
    <s v="United States"/>
    <s v="Mesquite"/>
    <x v="5"/>
    <n v="75150"/>
    <s v="Central"/>
    <s v="TEC-AC-10003709"/>
    <x v="2"/>
    <s v="Accessories"/>
    <s v="Maxell 4.7GB DVD-R 5/Pack"/>
    <n v="5.5440000000000005"/>
    <n v="7"/>
    <n v="0.2"/>
    <n v="1.6632000000000007"/>
  </r>
  <r>
    <n v="3711"/>
    <x v="1833"/>
    <x v="453"/>
    <d v="2017-10-17T00:00:00"/>
    <s v="First Class"/>
    <s v="RS-19765"/>
    <s v="Roland Schwarz"/>
    <x v="1"/>
    <s v="United States"/>
    <s v="Los Angeles"/>
    <x v="1"/>
    <n v="90045"/>
    <s v="West"/>
    <s v="FUR-TA-10001705"/>
    <x v="0"/>
    <s v="Tables"/>
    <s v="Bush Advantage Collection Round Conference Table"/>
    <n v="510.24"/>
    <n v="3"/>
    <n v="0.2"/>
    <n v="6.3779999999999575"/>
  </r>
  <r>
    <n v="3712"/>
    <x v="1833"/>
    <x v="453"/>
    <d v="2017-10-17T00:00:00"/>
    <s v="First Class"/>
    <s v="RS-19765"/>
    <s v="Roland Schwarz"/>
    <x v="1"/>
    <s v="United States"/>
    <s v="Los Angeles"/>
    <x v="1"/>
    <n v="90045"/>
    <s v="West"/>
    <s v="OFF-PA-10000675"/>
    <x v="1"/>
    <s v="Paper"/>
    <s v="Xerox 1919"/>
    <n v="204.95000000000002"/>
    <n v="5"/>
    <n v="0"/>
    <n v="100.4255"/>
  </r>
  <r>
    <n v="3713"/>
    <x v="1834"/>
    <x v="81"/>
    <d v="2017-04-24T00:00:00"/>
    <s v="First Class"/>
    <s v="JW-15955"/>
    <s v="Joni Wasserman"/>
    <x v="0"/>
    <s v="United States"/>
    <s v="Seattle"/>
    <x v="4"/>
    <n v="98103"/>
    <s v="West"/>
    <s v="TEC-AC-10000521"/>
    <x v="2"/>
    <s v="Accessories"/>
    <s v="Verbatim Slim CD and DVD Storage Cases, 50/Pack"/>
    <n v="11.54"/>
    <n v="1"/>
    <n v="0"/>
    <n v="3.4619999999999997"/>
  </r>
  <r>
    <n v="3714"/>
    <x v="1834"/>
    <x v="81"/>
    <d v="2017-04-24T00:00:00"/>
    <s v="First Class"/>
    <s v="JW-15955"/>
    <s v="Joni Wasserman"/>
    <x v="0"/>
    <s v="United States"/>
    <s v="Seattle"/>
    <x v="4"/>
    <n v="98103"/>
    <s v="West"/>
    <s v="FUR-FU-10004622"/>
    <x v="0"/>
    <s v="Furnishings"/>
    <s v="Eldon Advantage Foldable Chair Mats for Low Pile Carpets"/>
    <n v="162.60000000000002"/>
    <n v="3"/>
    <n v="0"/>
    <n v="34.145999999999994"/>
  </r>
  <r>
    <n v="3715"/>
    <x v="1835"/>
    <x v="589"/>
    <d v="2014-12-10T00:00:00"/>
    <s v="Second Class"/>
    <s v="JK-15625"/>
    <s v="Jim Karlsson"/>
    <x v="0"/>
    <s v="United States"/>
    <s v="Olympia"/>
    <x v="4"/>
    <n v="98502"/>
    <s v="West"/>
    <s v="OFF-PA-10001954"/>
    <x v="1"/>
    <s v="Paper"/>
    <s v="Xerox 1964"/>
    <n v="45.68"/>
    <n v="2"/>
    <n v="0"/>
    <n v="21.012799999999999"/>
  </r>
  <r>
    <n v="3716"/>
    <x v="1835"/>
    <x v="589"/>
    <d v="2014-12-10T00:00:00"/>
    <s v="Second Class"/>
    <s v="JK-15625"/>
    <s v="Jim Karlsson"/>
    <x v="0"/>
    <s v="United States"/>
    <s v="Olympia"/>
    <x v="4"/>
    <n v="98502"/>
    <s v="West"/>
    <s v="FUR-CH-10002602"/>
    <x v="0"/>
    <s v="Chairs"/>
    <s v="DMI Arturo Collection Mission-style Design Wood Chair"/>
    <n v="603.91999999999996"/>
    <n v="5"/>
    <n v="0.2"/>
    <n v="45.294000000000011"/>
  </r>
  <r>
    <n v="3717"/>
    <x v="1836"/>
    <x v="148"/>
    <d v="2017-06-02T00:00:00"/>
    <s v="Standard Class"/>
    <s v="JO-15550"/>
    <s v="Jesus Ocampo"/>
    <x v="2"/>
    <s v="United States"/>
    <s v="Omaha"/>
    <x v="8"/>
    <n v="68104"/>
    <s v="Central"/>
    <s v="OFF-FA-10004395"/>
    <x v="1"/>
    <s v="Fasteners"/>
    <s v="Plymouth Boxed Rubber Bands by Plymouth"/>
    <n v="23.55"/>
    <n v="5"/>
    <n v="0"/>
    <n v="1.1775000000000002"/>
  </r>
  <r>
    <n v="3718"/>
    <x v="1837"/>
    <x v="251"/>
    <d v="2016-09-23T00:00:00"/>
    <s v="Standard Class"/>
    <s v="TP-21130"/>
    <s v="Theone Pippenger"/>
    <x v="0"/>
    <s v="United States"/>
    <s v="Columbus"/>
    <x v="32"/>
    <n v="31907"/>
    <s v="South"/>
    <s v="OFF-SU-10003002"/>
    <x v="1"/>
    <s v="Supplies"/>
    <s v="Letter Slitter"/>
    <n v="5.04"/>
    <n v="2"/>
    <n v="0"/>
    <n v="0.15120000000000022"/>
  </r>
  <r>
    <n v="3719"/>
    <x v="1837"/>
    <x v="251"/>
    <d v="2016-09-23T00:00:00"/>
    <s v="Standard Class"/>
    <s v="TP-21130"/>
    <s v="Theone Pippenger"/>
    <x v="0"/>
    <s v="United States"/>
    <s v="Columbus"/>
    <x v="32"/>
    <n v="31907"/>
    <s v="South"/>
    <s v="TEC-AC-10002926"/>
    <x v="2"/>
    <s v="Accessories"/>
    <s v="Logitech Wireless Marathon Mouse M705"/>
    <n v="249.95000000000002"/>
    <n v="5"/>
    <n v="0"/>
    <n v="107.47850000000001"/>
  </r>
  <r>
    <n v="3720"/>
    <x v="1838"/>
    <x v="42"/>
    <d v="2016-09-23T00:00:00"/>
    <s v="Standard Class"/>
    <s v="BS-11590"/>
    <s v="Brendan Sweed"/>
    <x v="1"/>
    <s v="United States"/>
    <s v="Columbus"/>
    <x v="14"/>
    <n v="47201"/>
    <s v="Central"/>
    <s v="OFF-AR-10002656"/>
    <x v="1"/>
    <s v="Art"/>
    <s v="Sanford Liquid Accent Highlighters"/>
    <n v="33.4"/>
    <n v="5"/>
    <n v="0"/>
    <n v="12.357999999999997"/>
  </r>
  <r>
    <n v="3721"/>
    <x v="1839"/>
    <x v="887"/>
    <d v="2016-12-24T00:00:00"/>
    <s v="Standard Class"/>
    <s v="AB-10255"/>
    <s v="Alejandro Ballentine"/>
    <x v="2"/>
    <s v="United States"/>
    <s v="Jackson"/>
    <x v="35"/>
    <n v="39212"/>
    <s v="South"/>
    <s v="FUR-FU-10001918"/>
    <x v="0"/>
    <s v="Furnishings"/>
    <s v="C-Line Cubicle Keepers Polyproplyene Holder With Velcro Backings"/>
    <n v="18.920000000000002"/>
    <n v="4"/>
    <n v="0"/>
    <n v="7.3788000000000018"/>
  </r>
  <r>
    <n v="3722"/>
    <x v="1839"/>
    <x v="887"/>
    <d v="2016-12-24T00:00:00"/>
    <s v="Standard Class"/>
    <s v="AB-10255"/>
    <s v="Alejandro Ballentine"/>
    <x v="2"/>
    <s v="United States"/>
    <s v="Jackson"/>
    <x v="35"/>
    <n v="39212"/>
    <s v="South"/>
    <s v="OFF-BI-10003910"/>
    <x v="1"/>
    <s v="Binders"/>
    <s v="DXL Angle-View Binders with Locking Rings by Samsill"/>
    <n v="15.42"/>
    <n v="2"/>
    <n v="0"/>
    <n v="6.9390000000000001"/>
  </r>
  <r>
    <n v="3723"/>
    <x v="1840"/>
    <x v="903"/>
    <d v="2017-11-26T00:00:00"/>
    <s v="Standard Class"/>
    <s v="FO-14305"/>
    <s v="Frank Olsen"/>
    <x v="0"/>
    <s v="United States"/>
    <s v="Houston"/>
    <x v="5"/>
    <n v="77070"/>
    <s v="Central"/>
    <s v="OFF-AR-10000122"/>
    <x v="1"/>
    <s v="Art"/>
    <s v="Newell 314"/>
    <n v="35.712000000000003"/>
    <n v="8"/>
    <n v="0.2"/>
    <n v="2.2319999999999958"/>
  </r>
  <r>
    <n v="3724"/>
    <x v="1841"/>
    <x v="125"/>
    <d v="2015-01-04T00:00:00"/>
    <s v="Standard Class"/>
    <s v="MF-17665"/>
    <s v="Maureen Fritzler"/>
    <x v="1"/>
    <s v="United States"/>
    <s v="Phoenix"/>
    <x v="16"/>
    <n v="85023"/>
    <s v="West"/>
    <s v="OFF-BI-10004600"/>
    <x v="1"/>
    <s v="Binders"/>
    <s v="Ibico Ibimaster 300 Manual Binding System"/>
    <n v="551.98500000000013"/>
    <n v="5"/>
    <n v="0.7"/>
    <n v="-459.98750000000018"/>
  </r>
  <r>
    <n v="3725"/>
    <x v="1842"/>
    <x v="355"/>
    <d v="2017-04-05T00:00:00"/>
    <s v="First Class"/>
    <s v="SA-20830"/>
    <s v="Sue Ann Reed"/>
    <x v="0"/>
    <s v="United States"/>
    <s v="Chicago"/>
    <x v="10"/>
    <n v="60653"/>
    <s v="Central"/>
    <s v="OFF-AR-10003045"/>
    <x v="1"/>
    <s v="Art"/>
    <s v="Prang Colored Pencils"/>
    <n v="7.0559999999999992"/>
    <n v="3"/>
    <n v="0.2"/>
    <n v="2.2050000000000001"/>
  </r>
  <r>
    <n v="3726"/>
    <x v="1843"/>
    <x v="482"/>
    <d v="2017-01-02T00:00:00"/>
    <s v="Standard Class"/>
    <s v="SH-19975"/>
    <s v="Sally Hughsby"/>
    <x v="1"/>
    <s v="United States"/>
    <s v="Denver"/>
    <x v="22"/>
    <n v="80219"/>
    <s v="West"/>
    <s v="OFF-AP-10000252"/>
    <x v="1"/>
    <s v="Appliances"/>
    <s v="Harmony HEPA Quiet Air Purifiers"/>
    <n v="18.72"/>
    <n v="2"/>
    <n v="0.2"/>
    <n v="3.51"/>
  </r>
  <r>
    <n v="3727"/>
    <x v="1844"/>
    <x v="410"/>
    <d v="2016-06-11T00:00:00"/>
    <s v="Standard Class"/>
    <s v="JL-15235"/>
    <s v="Janet Lee"/>
    <x v="0"/>
    <s v="United States"/>
    <s v="Newark"/>
    <x v="13"/>
    <n v="19711"/>
    <s v="East"/>
    <s v="OFF-ST-10001496"/>
    <x v="1"/>
    <s v="Storage"/>
    <s v="Standard Rollaway File with Lock"/>
    <n v="360.38"/>
    <n v="2"/>
    <n v="0"/>
    <n v="93.698800000000006"/>
  </r>
  <r>
    <n v="3728"/>
    <x v="1844"/>
    <x v="410"/>
    <d v="2016-06-11T00:00:00"/>
    <s v="Standard Class"/>
    <s v="JL-15235"/>
    <s v="Janet Lee"/>
    <x v="0"/>
    <s v="United States"/>
    <s v="Newark"/>
    <x v="13"/>
    <n v="19711"/>
    <s v="East"/>
    <s v="OFF-AR-10000122"/>
    <x v="1"/>
    <s v="Art"/>
    <s v="Newell 314"/>
    <n v="11.16"/>
    <n v="2"/>
    <n v="0"/>
    <n v="2.7899999999999991"/>
  </r>
  <r>
    <n v="3729"/>
    <x v="1844"/>
    <x v="410"/>
    <d v="2016-06-11T00:00:00"/>
    <s v="Standard Class"/>
    <s v="JL-15235"/>
    <s v="Janet Lee"/>
    <x v="0"/>
    <s v="United States"/>
    <s v="Newark"/>
    <x v="13"/>
    <n v="19711"/>
    <s v="East"/>
    <s v="OFF-LA-10000407"/>
    <x v="1"/>
    <s v="Labels"/>
    <s v="Avery White Multi-Purpose Labels"/>
    <n v="14.940000000000001"/>
    <n v="3"/>
    <n v="0"/>
    <n v="6.8723999999999998"/>
  </r>
  <r>
    <n v="3730"/>
    <x v="1845"/>
    <x v="227"/>
    <d v="2015-09-23T00:00:00"/>
    <s v="Standard Class"/>
    <s v="KH-16630"/>
    <s v="Ken Heidel"/>
    <x v="1"/>
    <s v="United States"/>
    <s v="Clinton"/>
    <x v="39"/>
    <n v="20735"/>
    <s v="East"/>
    <s v="OFF-ST-10004950"/>
    <x v="1"/>
    <s v="Storage"/>
    <s v="Acco Perma 3000 Stacking Storage Drawers"/>
    <n v="41.96"/>
    <n v="2"/>
    <n v="0"/>
    <n v="7.9724000000000004"/>
  </r>
  <r>
    <n v="3731"/>
    <x v="1845"/>
    <x v="227"/>
    <d v="2015-09-23T00:00:00"/>
    <s v="Standard Class"/>
    <s v="KH-16630"/>
    <s v="Ken Heidel"/>
    <x v="1"/>
    <s v="United States"/>
    <s v="Clinton"/>
    <x v="39"/>
    <n v="20735"/>
    <s v="East"/>
    <s v="OFF-ST-10004123"/>
    <x v="1"/>
    <s v="Storage"/>
    <s v="Safco Industrial Wire Shelving System"/>
    <n v="636.86"/>
    <n v="7"/>
    <n v="0"/>
    <n v="0"/>
  </r>
  <r>
    <n v="3732"/>
    <x v="1845"/>
    <x v="227"/>
    <d v="2015-09-23T00:00:00"/>
    <s v="Standard Class"/>
    <s v="KH-16630"/>
    <s v="Ken Heidel"/>
    <x v="1"/>
    <s v="United States"/>
    <s v="Clinton"/>
    <x v="39"/>
    <n v="20735"/>
    <s v="East"/>
    <s v="TEC-PH-10000730"/>
    <x v="2"/>
    <s v="Phones"/>
    <s v="Samsung Galaxy S4 Active"/>
    <n v="499.99"/>
    <n v="1"/>
    <n v="0"/>
    <n v="129.99740000000003"/>
  </r>
  <r>
    <n v="3733"/>
    <x v="1845"/>
    <x v="227"/>
    <d v="2015-09-23T00:00:00"/>
    <s v="Standard Class"/>
    <s v="KH-16630"/>
    <s v="Ken Heidel"/>
    <x v="1"/>
    <s v="United States"/>
    <s v="Clinton"/>
    <x v="39"/>
    <n v="20735"/>
    <s v="East"/>
    <s v="TEC-PH-10000895"/>
    <x v="2"/>
    <s v="Phones"/>
    <s v="Polycom VVX 310 VoIP phone"/>
    <n v="1259.93"/>
    <n v="7"/>
    <n v="0"/>
    <n v="327.58180000000004"/>
  </r>
  <r>
    <n v="3734"/>
    <x v="1845"/>
    <x v="227"/>
    <d v="2015-09-23T00:00:00"/>
    <s v="Standard Class"/>
    <s v="KH-16630"/>
    <s v="Ken Heidel"/>
    <x v="1"/>
    <s v="United States"/>
    <s v="Clinton"/>
    <x v="39"/>
    <n v="20735"/>
    <s v="East"/>
    <s v="OFF-BI-10000962"/>
    <x v="1"/>
    <s v="Binders"/>
    <s v="Acco Flexible ACCOHIDE Square Ring Data Binder, Dark Blue, 11 1/2&quot; X 14&quot; 7/8&quot;"/>
    <n v="65.08"/>
    <n v="4"/>
    <n v="0"/>
    <n v="31.889199999999995"/>
  </r>
  <r>
    <n v="3735"/>
    <x v="1846"/>
    <x v="904"/>
    <d v="2017-03-11T00:00:00"/>
    <s v="Second Class"/>
    <s v="RM-19750"/>
    <s v="Roland Murray"/>
    <x v="0"/>
    <s v="United States"/>
    <s v="New York City"/>
    <x v="15"/>
    <n v="10011"/>
    <s v="East"/>
    <s v="OFF-PA-10002254"/>
    <x v="1"/>
    <s v="Paper"/>
    <s v="Xerox 1883"/>
    <n v="26.38"/>
    <n v="1"/>
    <n v="0"/>
    <n v="12.134799999999998"/>
  </r>
  <r>
    <n v="3736"/>
    <x v="1846"/>
    <x v="904"/>
    <d v="2017-03-11T00:00:00"/>
    <s v="Second Class"/>
    <s v="RM-19750"/>
    <s v="Roland Murray"/>
    <x v="0"/>
    <s v="United States"/>
    <s v="New York City"/>
    <x v="15"/>
    <n v="10011"/>
    <s v="East"/>
    <s v="FUR-FU-10002554"/>
    <x v="0"/>
    <s v="Furnishings"/>
    <s v="Westinghouse Floor Lamp with Metal Mesh Shade, Black"/>
    <n v="71.97"/>
    <n v="3"/>
    <n v="0"/>
    <n v="16.553099999999993"/>
  </r>
  <r>
    <n v="3737"/>
    <x v="1847"/>
    <x v="716"/>
    <d v="2016-03-17T00:00:00"/>
    <s v="Same Day"/>
    <s v="VM-21835"/>
    <s v="Vivian Mathis"/>
    <x v="0"/>
    <s v="United States"/>
    <s v="Newark"/>
    <x v="13"/>
    <n v="19711"/>
    <s v="East"/>
    <s v="TEC-PH-10000673"/>
    <x v="2"/>
    <s v="Phones"/>
    <s v="Plantronics Voyager Pro HD - Bluetooth Headset"/>
    <n v="129.97999999999999"/>
    <n v="2"/>
    <n v="0"/>
    <n v="62.3904"/>
  </r>
  <r>
    <n v="3738"/>
    <x v="1847"/>
    <x v="716"/>
    <d v="2016-03-17T00:00:00"/>
    <s v="Same Day"/>
    <s v="VM-21835"/>
    <s v="Vivian Mathis"/>
    <x v="0"/>
    <s v="United States"/>
    <s v="Newark"/>
    <x v="13"/>
    <n v="19711"/>
    <s v="East"/>
    <s v="OFF-BI-10000962"/>
    <x v="1"/>
    <s v="Binders"/>
    <s v="Acco Flexible ACCOHIDE Square Ring Data Binder, Dark Blue, 11 1/2&quot; X 14&quot; 7/8&quot;"/>
    <n v="32.54"/>
    <n v="2"/>
    <n v="0"/>
    <n v="15.944599999999998"/>
  </r>
  <r>
    <n v="3739"/>
    <x v="1848"/>
    <x v="10"/>
    <d v="2016-12-13T00:00:00"/>
    <s v="Standard Class"/>
    <s v="LH-17155"/>
    <s v="Logan Haushalter"/>
    <x v="0"/>
    <s v="United States"/>
    <s v="Jackson"/>
    <x v="12"/>
    <n v="49201"/>
    <s v="Central"/>
    <s v="TEC-PH-10003988"/>
    <x v="2"/>
    <s v="Phones"/>
    <s v="LF Elite 3D Dazzle Designer Hard Case Cover, Lf Stylus Pen and Wiper For Apple Iphone 5c Mini Lite"/>
    <n v="10.9"/>
    <n v="1"/>
    <n v="0"/>
    <n v="3.0520000000000005"/>
  </r>
  <r>
    <n v="3740"/>
    <x v="1848"/>
    <x v="10"/>
    <d v="2016-12-13T00:00:00"/>
    <s v="Standard Class"/>
    <s v="LH-17155"/>
    <s v="Logan Haushalter"/>
    <x v="0"/>
    <s v="United States"/>
    <s v="Jackson"/>
    <x v="12"/>
    <n v="49201"/>
    <s v="Central"/>
    <s v="TEC-AC-10001109"/>
    <x v="2"/>
    <s v="Accessories"/>
    <s v="Logitech Trackman Marble Mouse"/>
    <n v="59.98"/>
    <n v="2"/>
    <n v="0"/>
    <n v="25.191600000000001"/>
  </r>
  <r>
    <n v="3741"/>
    <x v="1848"/>
    <x v="10"/>
    <d v="2016-12-13T00:00:00"/>
    <s v="Standard Class"/>
    <s v="LH-17155"/>
    <s v="Logan Haushalter"/>
    <x v="0"/>
    <s v="United States"/>
    <s v="Jackson"/>
    <x v="12"/>
    <n v="49201"/>
    <s v="Central"/>
    <s v="OFF-AP-10002311"/>
    <x v="1"/>
    <s v="Appliances"/>
    <s v="Holmes Replacement Filter for HEPA Air Cleaner, Very Large Room, HEPA Filter"/>
    <n v="61.929000000000002"/>
    <n v="1"/>
    <n v="0.1"/>
    <n v="23.395400000000002"/>
  </r>
  <r>
    <n v="3742"/>
    <x v="1849"/>
    <x v="804"/>
    <d v="2016-01-21T00:00:00"/>
    <s v="Standard Class"/>
    <s v="WB-21850"/>
    <s v="William Brown"/>
    <x v="0"/>
    <s v="United States"/>
    <s v="New York City"/>
    <x v="15"/>
    <n v="10011"/>
    <s v="East"/>
    <s v="OFF-EN-10001137"/>
    <x v="1"/>
    <s v="Envelopes"/>
    <s v="#10 Gummed Flap White Envelopes, 100/Box"/>
    <n v="16.52"/>
    <n v="4"/>
    <n v="0"/>
    <n v="7.5991999999999997"/>
  </r>
  <r>
    <n v="3743"/>
    <x v="1849"/>
    <x v="804"/>
    <d v="2016-01-21T00:00:00"/>
    <s v="Standard Class"/>
    <s v="WB-21850"/>
    <s v="William Brown"/>
    <x v="0"/>
    <s v="United States"/>
    <s v="New York City"/>
    <x v="15"/>
    <n v="10011"/>
    <s v="East"/>
    <s v="OFF-PA-10004285"/>
    <x v="1"/>
    <s v="Paper"/>
    <s v="Xerox 1959"/>
    <n v="60.12"/>
    <n v="9"/>
    <n v="0"/>
    <n v="28.857599999999998"/>
  </r>
  <r>
    <n v="3744"/>
    <x v="1849"/>
    <x v="804"/>
    <d v="2016-01-21T00:00:00"/>
    <s v="Standard Class"/>
    <s v="WB-21850"/>
    <s v="William Brown"/>
    <x v="0"/>
    <s v="United States"/>
    <s v="New York City"/>
    <x v="15"/>
    <n v="10011"/>
    <s v="East"/>
    <s v="OFF-BI-10002225"/>
    <x v="1"/>
    <s v="Binders"/>
    <s v="Square Ring Data Binders, Rigid 75 Pt. Covers, 11&quot; x 14-7/8&quot;"/>
    <n v="49.536000000000001"/>
    <n v="3"/>
    <n v="0.2"/>
    <n v="17.337599999999998"/>
  </r>
  <r>
    <n v="3745"/>
    <x v="1850"/>
    <x v="745"/>
    <d v="2014-10-24T00:00:00"/>
    <s v="Same Day"/>
    <s v="AP-10915"/>
    <s v="Arthur Prichep"/>
    <x v="0"/>
    <s v="United States"/>
    <s v="Rock Hill"/>
    <x v="20"/>
    <n v="29730"/>
    <s v="South"/>
    <s v="OFF-FA-10002763"/>
    <x v="1"/>
    <s v="Fasteners"/>
    <s v="Advantus Map Pennant Flags and Round Head Tacks"/>
    <n v="11.850000000000001"/>
    <n v="3"/>
    <n v="0"/>
    <n v="3.7919999999999994"/>
  </r>
  <r>
    <n v="3746"/>
    <x v="1851"/>
    <x v="713"/>
    <d v="2016-09-28T00:00:00"/>
    <s v="Second Class"/>
    <s v="RA-19915"/>
    <s v="Russell Applegate"/>
    <x v="0"/>
    <s v="United States"/>
    <s v="Columbus"/>
    <x v="32"/>
    <n v="31907"/>
    <s v="South"/>
    <s v="OFF-ST-10003058"/>
    <x v="1"/>
    <s v="Storage"/>
    <s v="Eldon Mobile Mega Data Cart  Mega Stackable  Add-On Trays"/>
    <n v="118.25"/>
    <n v="5"/>
    <n v="0"/>
    <n v="34.292499999999997"/>
  </r>
  <r>
    <n v="3747"/>
    <x v="1851"/>
    <x v="713"/>
    <d v="2016-09-28T00:00:00"/>
    <s v="Second Class"/>
    <s v="RA-19915"/>
    <s v="Russell Applegate"/>
    <x v="0"/>
    <s v="United States"/>
    <s v="Columbus"/>
    <x v="32"/>
    <n v="31907"/>
    <s v="South"/>
    <s v="FUR-CH-10002084"/>
    <x v="0"/>
    <s v="Chairs"/>
    <s v="Hon Mobius Operator's Chair"/>
    <n v="368.96999999999997"/>
    <n v="3"/>
    <n v="0"/>
    <n v="81.173400000000001"/>
  </r>
  <r>
    <n v="3748"/>
    <x v="1852"/>
    <x v="151"/>
    <d v="2017-08-29T00:00:00"/>
    <s v="Second Class"/>
    <s v="DR-12880"/>
    <s v="Dan Reichenbach"/>
    <x v="1"/>
    <s v="United States"/>
    <s v="Inglewood"/>
    <x v="1"/>
    <n v="90301"/>
    <s v="West"/>
    <s v="FUR-FU-10002937"/>
    <x v="0"/>
    <s v="Furnishings"/>
    <s v="GE 48&quot; Fluorescent Tube, Cool White Energy Saver, 34 Watts, 30/Box"/>
    <n v="198.46"/>
    <n v="2"/>
    <n v="0"/>
    <n v="99.23"/>
  </r>
  <r>
    <n v="3749"/>
    <x v="1852"/>
    <x v="151"/>
    <d v="2017-08-29T00:00:00"/>
    <s v="Second Class"/>
    <s v="DR-12880"/>
    <s v="Dan Reichenbach"/>
    <x v="1"/>
    <s v="United States"/>
    <s v="Inglewood"/>
    <x v="1"/>
    <n v="90301"/>
    <s v="West"/>
    <s v="OFF-AP-10001242"/>
    <x v="1"/>
    <s v="Appliances"/>
    <s v="APC 7 Outlet Network SurgeArrest Surge Protector"/>
    <n v="321.92"/>
    <n v="4"/>
    <n v="0"/>
    <n v="96.575999999999993"/>
  </r>
  <r>
    <n v="3750"/>
    <x v="1852"/>
    <x v="151"/>
    <d v="2017-08-29T00:00:00"/>
    <s v="Second Class"/>
    <s v="DR-12880"/>
    <s v="Dan Reichenbach"/>
    <x v="1"/>
    <s v="United States"/>
    <s v="Inglewood"/>
    <x v="1"/>
    <n v="90301"/>
    <s v="West"/>
    <s v="TEC-CO-10001571"/>
    <x v="2"/>
    <s v="Copiers"/>
    <s v="Sharp 1540cs Digital Laser Copier"/>
    <n v="879.98400000000004"/>
    <n v="2"/>
    <n v="0.2"/>
    <n v="329.99400000000003"/>
  </r>
  <r>
    <n v="3751"/>
    <x v="1852"/>
    <x v="151"/>
    <d v="2017-08-29T00:00:00"/>
    <s v="Second Class"/>
    <s v="DR-12880"/>
    <s v="Dan Reichenbach"/>
    <x v="1"/>
    <s v="United States"/>
    <s v="Inglewood"/>
    <x v="1"/>
    <n v="90301"/>
    <s v="West"/>
    <s v="OFF-SU-10002503"/>
    <x v="1"/>
    <s v="Supplies"/>
    <s v="Acme Preferred Stainless Steel Scissors"/>
    <n v="28.4"/>
    <n v="5"/>
    <n v="0"/>
    <n v="8.2359999999999989"/>
  </r>
  <r>
    <n v="3752"/>
    <x v="1852"/>
    <x v="151"/>
    <d v="2017-08-29T00:00:00"/>
    <s v="Second Class"/>
    <s v="DR-12880"/>
    <s v="Dan Reichenbach"/>
    <x v="1"/>
    <s v="United States"/>
    <s v="Inglewood"/>
    <x v="1"/>
    <n v="90301"/>
    <s v="West"/>
    <s v="FUR-CH-10004886"/>
    <x v="0"/>
    <s v="Chairs"/>
    <s v="Bevis Steel Folding Chairs"/>
    <n v="230.28000000000003"/>
    <n v="3"/>
    <n v="0.2"/>
    <n v="23.027999999999992"/>
  </r>
  <r>
    <n v="3753"/>
    <x v="1852"/>
    <x v="151"/>
    <d v="2017-08-29T00:00:00"/>
    <s v="Second Class"/>
    <s v="DR-12880"/>
    <s v="Dan Reichenbach"/>
    <x v="1"/>
    <s v="United States"/>
    <s v="Inglewood"/>
    <x v="1"/>
    <n v="90301"/>
    <s v="West"/>
    <s v="OFF-PA-10001289"/>
    <x v="1"/>
    <s v="Paper"/>
    <s v="White Computer Printout Paper by Universal"/>
    <n v="116.28"/>
    <n v="3"/>
    <n v="0"/>
    <n v="56.977199999999996"/>
  </r>
  <r>
    <n v="3754"/>
    <x v="1852"/>
    <x v="151"/>
    <d v="2017-08-29T00:00:00"/>
    <s v="Second Class"/>
    <s v="DR-12880"/>
    <s v="Dan Reichenbach"/>
    <x v="1"/>
    <s v="United States"/>
    <s v="Inglewood"/>
    <x v="1"/>
    <n v="90301"/>
    <s v="West"/>
    <s v="OFF-BI-10003650"/>
    <x v="1"/>
    <s v="Binders"/>
    <s v="GBC DocuBind 300 Electric Binding Machine"/>
    <n v="841.5680000000001"/>
    <n v="2"/>
    <n v="0.2"/>
    <n v="294.54879999999991"/>
  </r>
  <r>
    <n v="3755"/>
    <x v="1852"/>
    <x v="151"/>
    <d v="2017-08-29T00:00:00"/>
    <s v="Second Class"/>
    <s v="DR-12880"/>
    <s v="Dan Reichenbach"/>
    <x v="1"/>
    <s v="United States"/>
    <s v="Inglewood"/>
    <x v="1"/>
    <n v="90301"/>
    <s v="West"/>
    <s v="OFF-ST-10001370"/>
    <x v="1"/>
    <s v="Storage"/>
    <s v="Sensible Storage WireTech Storage Systems"/>
    <n v="354.90000000000003"/>
    <n v="5"/>
    <n v="0"/>
    <n v="17.744999999999962"/>
  </r>
  <r>
    <n v="3756"/>
    <x v="1853"/>
    <x v="840"/>
    <d v="2016-03-06T00:00:00"/>
    <s v="First Class"/>
    <s v="JG-15310"/>
    <s v="Jason Gross"/>
    <x v="1"/>
    <s v="United States"/>
    <s v="Odessa"/>
    <x v="5"/>
    <n v="79762"/>
    <s v="Central"/>
    <s v="OFF-PA-10001892"/>
    <x v="1"/>
    <s v="Paper"/>
    <s v="Rediform Wirebound &quot;Phone Memo&quot; Message Book, 11 x 5-3/4"/>
    <n v="42.783999999999999"/>
    <n v="7"/>
    <n v="0.2"/>
    <n v="15.509199999999998"/>
  </r>
  <r>
    <n v="3757"/>
    <x v="1853"/>
    <x v="840"/>
    <d v="2016-03-06T00:00:00"/>
    <s v="First Class"/>
    <s v="JG-15310"/>
    <s v="Jason Gross"/>
    <x v="1"/>
    <s v="United States"/>
    <s v="Odessa"/>
    <x v="5"/>
    <n v="79762"/>
    <s v="Central"/>
    <s v="FUR-CH-10004983"/>
    <x v="0"/>
    <s v="Chairs"/>
    <s v="Office Star - Mid Back Dual function Ergonomic High Back Chair with 2-Way Adjustable Arms"/>
    <n v="563.42999999999984"/>
    <n v="5"/>
    <n v="0.3"/>
    <n v="-56.343000000000018"/>
  </r>
  <r>
    <n v="3758"/>
    <x v="1854"/>
    <x v="905"/>
    <d v="2016-03-04T00:00:00"/>
    <s v="Standard Class"/>
    <s v="LC-16870"/>
    <s v="Lena Cacioppo"/>
    <x v="0"/>
    <s v="United States"/>
    <s v="Newark"/>
    <x v="24"/>
    <n v="43055"/>
    <s v="East"/>
    <s v="OFF-AR-10001615"/>
    <x v="1"/>
    <s v="Art"/>
    <s v="Newell 34"/>
    <n v="111.104"/>
    <n v="7"/>
    <n v="0.2"/>
    <n v="8.3328000000000024"/>
  </r>
  <r>
    <n v="3759"/>
    <x v="1855"/>
    <x v="227"/>
    <d v="2015-09-23T00:00:00"/>
    <s v="Standard Class"/>
    <s v="GB-14530"/>
    <s v="George Bell"/>
    <x v="1"/>
    <s v="United States"/>
    <s v="Los Angeles"/>
    <x v="1"/>
    <n v="90049"/>
    <s v="West"/>
    <s v="OFF-AR-10003602"/>
    <x v="1"/>
    <s v="Art"/>
    <s v="Quartet Omega Colored Chalk, 12/Pack"/>
    <n v="11.68"/>
    <n v="2"/>
    <n v="0"/>
    <n v="5.4895999999999994"/>
  </r>
  <r>
    <n v="3760"/>
    <x v="1855"/>
    <x v="227"/>
    <d v="2015-09-23T00:00:00"/>
    <s v="Standard Class"/>
    <s v="GB-14530"/>
    <s v="George Bell"/>
    <x v="1"/>
    <s v="United States"/>
    <s v="Los Angeles"/>
    <x v="1"/>
    <n v="90049"/>
    <s v="West"/>
    <s v="OFF-SU-10004782"/>
    <x v="1"/>
    <s v="Supplies"/>
    <s v="Elite 5&quot; Scissors"/>
    <n v="16.899999999999999"/>
    <n v="2"/>
    <n v="0"/>
    <n v="5.0699999999999985"/>
  </r>
  <r>
    <n v="3761"/>
    <x v="1855"/>
    <x v="227"/>
    <d v="2015-09-23T00:00:00"/>
    <s v="Standard Class"/>
    <s v="GB-14530"/>
    <s v="George Bell"/>
    <x v="1"/>
    <s v="United States"/>
    <s v="Los Angeles"/>
    <x v="1"/>
    <n v="90049"/>
    <s v="West"/>
    <s v="FUR-FU-10001591"/>
    <x v="0"/>
    <s v="Furnishings"/>
    <s v="Advantus Panel Wall Certificate Holder - 8.5x11"/>
    <n v="24.4"/>
    <n v="2"/>
    <n v="0"/>
    <n v="10.248000000000001"/>
  </r>
  <r>
    <n v="3762"/>
    <x v="1856"/>
    <x v="605"/>
    <d v="2017-05-17T00:00:00"/>
    <s v="Standard Class"/>
    <s v="CK-12205"/>
    <s v="Chloris Kastensmidt"/>
    <x v="0"/>
    <s v="United States"/>
    <s v="Everett"/>
    <x v="31"/>
    <n v="2149"/>
    <s v="East"/>
    <s v="OFF-PA-10000659"/>
    <x v="1"/>
    <s v="Paper"/>
    <s v="TOPS Carbonless Receipt Book, Four 2-3/4 x 7-1/4 Money Receipts per Page"/>
    <n v="87.6"/>
    <n v="5"/>
    <n v="0"/>
    <n v="42.047999999999995"/>
  </r>
  <r>
    <n v="3763"/>
    <x v="1857"/>
    <x v="572"/>
    <d v="2016-08-18T00:00:00"/>
    <s v="Second Class"/>
    <s v="TS-21160"/>
    <s v="Theresa Swint"/>
    <x v="1"/>
    <s v="United States"/>
    <s v="West Allis"/>
    <x v="6"/>
    <n v="53214"/>
    <s v="Central"/>
    <s v="FUR-BO-10001337"/>
    <x v="0"/>
    <s v="Bookcases"/>
    <s v="O'Sullivan Living Dimensions 2-Shelf Bookcases"/>
    <n v="241.96"/>
    <n v="2"/>
    <n v="0"/>
    <n v="24.195999999999998"/>
  </r>
  <r>
    <n v="3764"/>
    <x v="1857"/>
    <x v="572"/>
    <d v="2016-08-18T00:00:00"/>
    <s v="Second Class"/>
    <s v="TS-21160"/>
    <s v="Theresa Swint"/>
    <x v="1"/>
    <s v="United States"/>
    <s v="West Allis"/>
    <x v="6"/>
    <n v="53214"/>
    <s v="Central"/>
    <s v="OFF-BI-10003529"/>
    <x v="1"/>
    <s v="Binders"/>
    <s v="Avery Round Ring Poly Binders"/>
    <n v="8.52"/>
    <n v="3"/>
    <n v="0"/>
    <n v="4.1747999999999994"/>
  </r>
  <r>
    <n v="3765"/>
    <x v="1858"/>
    <x v="906"/>
    <d v="2017-03-02T00:00:00"/>
    <s v="Standard Class"/>
    <s v="MH-18025"/>
    <s v="Michelle Huthwaite"/>
    <x v="0"/>
    <s v="United States"/>
    <s v="Chicago"/>
    <x v="10"/>
    <n v="60623"/>
    <s v="Central"/>
    <s v="OFF-BI-10002609"/>
    <x v="1"/>
    <s v="Binders"/>
    <s v="Avery Hidden Tab Dividers for Binding Systems"/>
    <n v="1.7879999999999996"/>
    <n v="3"/>
    <n v="0.8"/>
    <n v="-3.0396000000000001"/>
  </r>
  <r>
    <n v="3766"/>
    <x v="1859"/>
    <x v="844"/>
    <d v="2016-03-25T00:00:00"/>
    <s v="Standard Class"/>
    <s v="DM-12955"/>
    <s v="Dario Medina"/>
    <x v="1"/>
    <s v="United States"/>
    <s v="Houston"/>
    <x v="5"/>
    <n v="77036"/>
    <s v="Central"/>
    <s v="FUR-TA-10004767"/>
    <x v="0"/>
    <s v="Tables"/>
    <s v="Safco Drafting Table"/>
    <n v="99.372"/>
    <n v="2"/>
    <n v="0.3"/>
    <n v="-1.4196000000000097"/>
  </r>
  <r>
    <n v="3767"/>
    <x v="1859"/>
    <x v="844"/>
    <d v="2016-03-25T00:00:00"/>
    <s v="Standard Class"/>
    <s v="DM-12955"/>
    <s v="Dario Medina"/>
    <x v="1"/>
    <s v="United States"/>
    <s v="Houston"/>
    <x v="5"/>
    <n v="77036"/>
    <s v="Central"/>
    <s v="OFF-AR-10001868"/>
    <x v="1"/>
    <s v="Art"/>
    <s v="Prang Dustless Chalk Sticks"/>
    <n v="1.3440000000000001"/>
    <n v="1"/>
    <n v="0.2"/>
    <n v="0.504"/>
  </r>
  <r>
    <n v="3768"/>
    <x v="1860"/>
    <x v="575"/>
    <d v="2015-12-10T00:00:00"/>
    <s v="Second Class"/>
    <s v="JJ-15760"/>
    <s v="Joel Jenkins"/>
    <x v="2"/>
    <s v="United States"/>
    <s v="Houston"/>
    <x v="5"/>
    <n v="77036"/>
    <s v="Central"/>
    <s v="TEC-PH-10004896"/>
    <x v="2"/>
    <s v="Phones"/>
    <s v="Nokia Lumia 521 (T-Mobile)"/>
    <n v="119.96000000000001"/>
    <n v="5"/>
    <n v="0.2"/>
    <n v="11.996000000000002"/>
  </r>
  <r>
    <n v="3769"/>
    <x v="1861"/>
    <x v="757"/>
    <d v="2014-12-20T00:00:00"/>
    <s v="Second Class"/>
    <s v="KB-16585"/>
    <s v="Ken Black"/>
    <x v="1"/>
    <s v="United States"/>
    <s v="Hialeah"/>
    <x v="2"/>
    <n v="33012"/>
    <s v="South"/>
    <s v="FUR-CH-10000988"/>
    <x v="0"/>
    <s v="Chairs"/>
    <s v="Hon Olson Stacker Stools"/>
    <n v="1013.8320000000001"/>
    <n v="9"/>
    <n v="0.2"/>
    <n v="101.38319999999999"/>
  </r>
  <r>
    <n v="3770"/>
    <x v="1861"/>
    <x v="757"/>
    <d v="2014-12-20T00:00:00"/>
    <s v="Second Class"/>
    <s v="KB-16585"/>
    <s v="Ken Black"/>
    <x v="1"/>
    <s v="United States"/>
    <s v="Hialeah"/>
    <x v="2"/>
    <n v="33012"/>
    <s v="South"/>
    <s v="OFF-FA-10000490"/>
    <x v="1"/>
    <s v="Fasteners"/>
    <s v="OIC Binder Clips, Mini, 1/4&quot; Capacity, Black"/>
    <n v="1.984"/>
    <n v="2"/>
    <n v="0.2"/>
    <n v="0.66959999999999997"/>
  </r>
  <r>
    <n v="3771"/>
    <x v="1862"/>
    <x v="907"/>
    <d v="2016-12-21T00:00:00"/>
    <s v="Standard Class"/>
    <s v="CM-12160"/>
    <s v="Charles McCrossin"/>
    <x v="0"/>
    <s v="United States"/>
    <s v="San Francisco"/>
    <x v="1"/>
    <n v="94122"/>
    <s v="West"/>
    <s v="FUR-TA-10004256"/>
    <x v="0"/>
    <s v="Tables"/>
    <s v="Bretford “Just In Time” Height-Adjustable Multi-Task Work Tables"/>
    <n v="2003.52"/>
    <n v="6"/>
    <n v="0.2"/>
    <n v="-325.57200000000023"/>
  </r>
  <r>
    <n v="3772"/>
    <x v="1863"/>
    <x v="536"/>
    <d v="2016-05-17T00:00:00"/>
    <s v="Standard Class"/>
    <s v="FM-14215"/>
    <s v="Filia McAdams"/>
    <x v="1"/>
    <s v="United States"/>
    <s v="Philadelphia"/>
    <x v="9"/>
    <n v="19140"/>
    <s v="East"/>
    <s v="OFF-ST-10004804"/>
    <x v="1"/>
    <s v="Storage"/>
    <s v="Belkin 19&quot; Vented Equipment Shelf, Black"/>
    <n v="82.367999999999995"/>
    <n v="2"/>
    <n v="0.2"/>
    <n v="-19.562399999999997"/>
  </r>
  <r>
    <n v="3773"/>
    <x v="1864"/>
    <x v="908"/>
    <d v="2014-08-11T00:00:00"/>
    <s v="Second Class"/>
    <s v="RF-19735"/>
    <s v="Roland Fjeld"/>
    <x v="0"/>
    <s v="United States"/>
    <s v="Columbia"/>
    <x v="20"/>
    <n v="29203"/>
    <s v="South"/>
    <s v="TEC-AC-10000023"/>
    <x v="2"/>
    <s v="Accessories"/>
    <s v="Maxell 74 Minute CD-R Spindle, 50/Pack"/>
    <n v="62.91"/>
    <n v="3"/>
    <n v="0"/>
    <n v="22.647599999999997"/>
  </r>
  <r>
    <n v="3774"/>
    <x v="1865"/>
    <x v="909"/>
    <d v="2014-04-13T00:00:00"/>
    <s v="Second Class"/>
    <s v="JK-15370"/>
    <s v="Jay Kimmel"/>
    <x v="0"/>
    <s v="United States"/>
    <s v="Miami"/>
    <x v="2"/>
    <n v="33180"/>
    <s v="South"/>
    <s v="OFF-FA-10001332"/>
    <x v="1"/>
    <s v="Fasteners"/>
    <s v="Acco Banker's Clasps, 5 3/4&quot;-Long"/>
    <n v="6.911999999999999"/>
    <n v="3"/>
    <n v="0.2"/>
    <n v="2.3327999999999998"/>
  </r>
  <r>
    <n v="3775"/>
    <x v="1865"/>
    <x v="909"/>
    <d v="2014-04-13T00:00:00"/>
    <s v="Second Class"/>
    <s v="JK-15370"/>
    <s v="Jay Kimmel"/>
    <x v="0"/>
    <s v="United States"/>
    <s v="Miami"/>
    <x v="2"/>
    <n v="33180"/>
    <s v="South"/>
    <s v="TEC-AC-10002001"/>
    <x v="2"/>
    <s v="Accessories"/>
    <s v="Logitech Wireless Gaming Headset G930"/>
    <n v="383.97600000000006"/>
    <n v="3"/>
    <n v="0.2"/>
    <n v="81.59490000000001"/>
  </r>
  <r>
    <n v="3776"/>
    <x v="1865"/>
    <x v="909"/>
    <d v="2014-04-13T00:00:00"/>
    <s v="Second Class"/>
    <s v="JK-15370"/>
    <s v="Jay Kimmel"/>
    <x v="0"/>
    <s v="United States"/>
    <s v="Miami"/>
    <x v="2"/>
    <n v="33180"/>
    <s v="South"/>
    <s v="OFF-PA-10000029"/>
    <x v="1"/>
    <s v="Paper"/>
    <s v="Xerox 224"/>
    <n v="10.368000000000002"/>
    <n v="2"/>
    <n v="0.2"/>
    <n v="3.6288"/>
  </r>
  <r>
    <n v="3777"/>
    <x v="1865"/>
    <x v="909"/>
    <d v="2014-04-13T00:00:00"/>
    <s v="Second Class"/>
    <s v="JK-15370"/>
    <s v="Jay Kimmel"/>
    <x v="0"/>
    <s v="United States"/>
    <s v="Miami"/>
    <x v="2"/>
    <n v="33180"/>
    <s v="South"/>
    <s v="TEC-AC-10001874"/>
    <x v="2"/>
    <s v="Accessories"/>
    <s v="Logitech Wireless Anywhere Mouse MX for PC and Mac"/>
    <n v="335.94400000000002"/>
    <n v="7"/>
    <n v="0.2"/>
    <n v="41.992999999999995"/>
  </r>
  <r>
    <n v="3778"/>
    <x v="1866"/>
    <x v="910"/>
    <d v="2015-05-08T00:00:00"/>
    <s v="Standard Class"/>
    <s v="JB-16045"/>
    <s v="Julia Barnett"/>
    <x v="2"/>
    <s v="United States"/>
    <s v="Chula Vista"/>
    <x v="1"/>
    <n v="91911"/>
    <s v="West"/>
    <s v="FUR-FU-10002298"/>
    <x v="0"/>
    <s v="Furnishings"/>
    <s v="Rubbermaid ClusterMat Chairmats, Mat Size- 66&quot; x 60&quot;, Lip 20&quot; x 11&quot; -90 Degree Angle"/>
    <n v="665.88"/>
    <n v="6"/>
    <n v="0"/>
    <n v="106.54079999999999"/>
  </r>
  <r>
    <n v="3779"/>
    <x v="1867"/>
    <x v="329"/>
    <d v="2017-12-02T00:00:00"/>
    <s v="Second Class"/>
    <s v="PN-18775"/>
    <s v="Parhena Norris"/>
    <x v="2"/>
    <s v="United States"/>
    <s v="Miami"/>
    <x v="2"/>
    <n v="33180"/>
    <s v="South"/>
    <s v="TEC-PH-10002564"/>
    <x v="2"/>
    <s v="Phones"/>
    <s v="OtterBox Defender Series Case - Samsung Galaxy S4"/>
    <n v="71.975999999999999"/>
    <n v="3"/>
    <n v="0.2"/>
    <n v="8.9969999999999892"/>
  </r>
  <r>
    <n v="3780"/>
    <x v="1868"/>
    <x v="911"/>
    <d v="2017-02-20T00:00:00"/>
    <s v="Standard Class"/>
    <s v="LF-17185"/>
    <s v="Luke Foster"/>
    <x v="0"/>
    <s v="United States"/>
    <s v="New York City"/>
    <x v="15"/>
    <n v="10035"/>
    <s v="East"/>
    <s v="OFF-PA-10003465"/>
    <x v="1"/>
    <s v="Paper"/>
    <s v="Xerox 1912"/>
    <n v="37.94"/>
    <n v="2"/>
    <n v="0"/>
    <n v="18.211199999999998"/>
  </r>
  <r>
    <n v="3781"/>
    <x v="1869"/>
    <x v="912"/>
    <d v="2014-11-20T00:00:00"/>
    <s v="Standard Class"/>
    <s v="RH-19510"/>
    <s v="Rick Huthwaite"/>
    <x v="2"/>
    <s v="United States"/>
    <s v="Manhattan"/>
    <x v="41"/>
    <n v="66502"/>
    <s v="Central"/>
    <s v="TEC-PH-10000038"/>
    <x v="2"/>
    <s v="Phones"/>
    <s v="Jawbone MINI JAMBOX Wireless Bluetooth Speaker"/>
    <n v="273.95999999999998"/>
    <n v="2"/>
    <n v="0"/>
    <n v="10.958399999999983"/>
  </r>
  <r>
    <n v="3782"/>
    <x v="1870"/>
    <x v="584"/>
    <d v="2015-07-14T00:00:00"/>
    <s v="Second Class"/>
    <s v="MC-17575"/>
    <s v="Matt Collins"/>
    <x v="0"/>
    <s v="United States"/>
    <s v="Philadelphia"/>
    <x v="9"/>
    <n v="19120"/>
    <s v="East"/>
    <s v="TEC-PH-10003072"/>
    <x v="2"/>
    <s v="Phones"/>
    <s v="Panasonic KX-TG9541B DECT 6.0 Digital 2-Line Expandable Cordless Phone With Digital Answering System"/>
    <n v="269.98199999999997"/>
    <n v="3"/>
    <n v="0.4"/>
    <n v="40.497299999999996"/>
  </r>
  <r>
    <n v="3783"/>
    <x v="1871"/>
    <x v="38"/>
    <d v="2017-11-16T00:00:00"/>
    <s v="Second Class"/>
    <s v="MN-17935"/>
    <s v="Michael Nguyen"/>
    <x v="0"/>
    <s v="United States"/>
    <s v="Memphis"/>
    <x v="18"/>
    <n v="38109"/>
    <s v="South"/>
    <s v="OFF-PA-10003424"/>
    <x v="1"/>
    <s v="Paper"/>
    <s v="&quot;While you Were Out&quot; Message Book, One Form per Page"/>
    <n v="8.9039999999999999"/>
    <n v="3"/>
    <n v="0.2"/>
    <n v="3.3389999999999995"/>
  </r>
  <r>
    <n v="3784"/>
    <x v="1871"/>
    <x v="38"/>
    <d v="2017-11-16T00:00:00"/>
    <s v="Second Class"/>
    <s v="MN-17935"/>
    <s v="Michael Nguyen"/>
    <x v="0"/>
    <s v="United States"/>
    <s v="Memphis"/>
    <x v="18"/>
    <n v="38109"/>
    <s v="South"/>
    <s v="OFF-ST-10003716"/>
    <x v="1"/>
    <s v="Storage"/>
    <s v="Tennsco Double-Tier Lockers"/>
    <n v="720.06400000000008"/>
    <n v="4"/>
    <n v="0.2"/>
    <n v="-63.005600000000015"/>
  </r>
  <r>
    <n v="3785"/>
    <x v="1872"/>
    <x v="689"/>
    <d v="2017-08-04T00:00:00"/>
    <s v="Standard Class"/>
    <s v="EH-14125"/>
    <s v="Eugene Hildebrand"/>
    <x v="2"/>
    <s v="United States"/>
    <s v="Fort Lauderdale"/>
    <x v="2"/>
    <n v="33311"/>
    <s v="South"/>
    <s v="TEC-AC-10003590"/>
    <x v="2"/>
    <s v="Accessories"/>
    <s v="TRENDnet 56K USB 2.0 Phone, Internet and Fax Modem"/>
    <n v="41.424000000000007"/>
    <n v="2"/>
    <n v="0.2"/>
    <n v="8.2847999999999971"/>
  </r>
  <r>
    <n v="3786"/>
    <x v="1873"/>
    <x v="377"/>
    <d v="2017-12-30T00:00:00"/>
    <s v="Standard Class"/>
    <s v="TC-21535"/>
    <s v="Tracy Collins"/>
    <x v="2"/>
    <s v="United States"/>
    <s v="Columbus"/>
    <x v="24"/>
    <n v="43229"/>
    <s v="East"/>
    <s v="OFF-BI-10000494"/>
    <x v="1"/>
    <s v="Binders"/>
    <s v="Acco Economy Flexible Poly Round Ring Binder"/>
    <n v="3.1320000000000001"/>
    <n v="2"/>
    <n v="0.7"/>
    <n v="-2.6099999999999994"/>
  </r>
  <r>
    <n v="3787"/>
    <x v="1874"/>
    <x v="731"/>
    <d v="2016-11-04T00:00:00"/>
    <s v="Standard Class"/>
    <s v="JD-15895"/>
    <s v="Jonathan Doherty"/>
    <x v="1"/>
    <s v="United States"/>
    <s v="Los Angeles"/>
    <x v="1"/>
    <n v="90045"/>
    <s v="West"/>
    <s v="OFF-ST-10002615"/>
    <x v="1"/>
    <s v="Storage"/>
    <s v="Dual Level, Single-Width Filing Carts"/>
    <n v="1085.42"/>
    <n v="7"/>
    <n v="0"/>
    <n v="282.20920000000001"/>
  </r>
  <r>
    <n v="3788"/>
    <x v="1875"/>
    <x v="913"/>
    <d v="2016-09-09T00:00:00"/>
    <s v="Standard Class"/>
    <s v="IL-15100"/>
    <s v="Ivan Liston"/>
    <x v="0"/>
    <s v="United States"/>
    <s v="Houston"/>
    <x v="5"/>
    <n v="77041"/>
    <s v="Central"/>
    <s v="OFF-AR-10002804"/>
    <x v="1"/>
    <s v="Art"/>
    <s v="Faber Castell Col-Erase Pencils"/>
    <n v="3.9119999999999999"/>
    <n v="1"/>
    <n v="0.2"/>
    <n v="1.0269000000000001"/>
  </r>
  <r>
    <n v="3789"/>
    <x v="1875"/>
    <x v="913"/>
    <d v="2016-09-09T00:00:00"/>
    <s v="Standard Class"/>
    <s v="IL-15100"/>
    <s v="Ivan Liston"/>
    <x v="0"/>
    <s v="United States"/>
    <s v="Houston"/>
    <x v="5"/>
    <n v="77041"/>
    <s v="Central"/>
    <s v="OFF-AR-10001044"/>
    <x v="1"/>
    <s v="Art"/>
    <s v="BOSTON Ranger #55 Pencil Sharpener, Black"/>
    <n v="62.376000000000005"/>
    <n v="3"/>
    <n v="0.2"/>
    <n v="7.0172999999999952"/>
  </r>
  <r>
    <n v="3790"/>
    <x v="1876"/>
    <x v="764"/>
    <d v="2016-04-21T00:00:00"/>
    <s v="Standard Class"/>
    <s v="SW-20350"/>
    <s v="Sean Wendt"/>
    <x v="2"/>
    <s v="United States"/>
    <s v="Omaha"/>
    <x v="8"/>
    <n v="68104"/>
    <s v="Central"/>
    <s v="OFF-FA-10000134"/>
    <x v="1"/>
    <s v="Fasteners"/>
    <s v="Advantus Push Pins, Aluminum Head"/>
    <n v="29.049999999999997"/>
    <n v="5"/>
    <n v="0"/>
    <n v="9.0054999999999996"/>
  </r>
  <r>
    <n v="3791"/>
    <x v="1877"/>
    <x v="260"/>
    <d v="2014-07-11T00:00:00"/>
    <s v="Standard Class"/>
    <s v="DP-13390"/>
    <s v="Dennis Pardue"/>
    <x v="2"/>
    <s v="United States"/>
    <s v="Los Angeles"/>
    <x v="1"/>
    <n v="90004"/>
    <s v="West"/>
    <s v="OFF-BI-10001670"/>
    <x v="1"/>
    <s v="Binders"/>
    <s v="Vinyl Sectional Post Binders"/>
    <n v="180.96000000000004"/>
    <n v="6"/>
    <n v="0.2"/>
    <n v="67.86"/>
  </r>
  <r>
    <n v="3792"/>
    <x v="1878"/>
    <x v="914"/>
    <d v="2015-02-28T00:00:00"/>
    <s v="First Class"/>
    <s v="BT-11395"/>
    <s v="Bill Tyler"/>
    <x v="1"/>
    <s v="United States"/>
    <s v="Altoona"/>
    <x v="9"/>
    <n v="16602"/>
    <s v="East"/>
    <s v="OFF-BI-10000343"/>
    <x v="1"/>
    <s v="Binders"/>
    <s v="Pressboard Covers with Storage Hooks, 9 1/2&quot; x 11&quot;, Light Blue"/>
    <n v="4.4190000000000005"/>
    <n v="3"/>
    <n v="0.7"/>
    <n v="-3.3879000000000001"/>
  </r>
  <r>
    <n v="3793"/>
    <x v="1878"/>
    <x v="914"/>
    <d v="2015-02-28T00:00:00"/>
    <s v="First Class"/>
    <s v="BT-11395"/>
    <s v="Bill Tyler"/>
    <x v="1"/>
    <s v="United States"/>
    <s v="Altoona"/>
    <x v="9"/>
    <n v="16602"/>
    <s v="East"/>
    <s v="OFF-AR-10002257"/>
    <x v="1"/>
    <s v="Art"/>
    <s v="Eldon Spacemaker Box, Quick-Snap Lid, Clear"/>
    <n v="16.032"/>
    <n v="6"/>
    <n v="0.2"/>
    <n v="2.2043999999999979"/>
  </r>
  <r>
    <n v="3794"/>
    <x v="1879"/>
    <x v="154"/>
    <d v="2015-12-01T00:00:00"/>
    <s v="Standard Class"/>
    <s v="JE-15475"/>
    <s v="Jeremy Ellison"/>
    <x v="0"/>
    <s v="United States"/>
    <s v="New York City"/>
    <x v="15"/>
    <n v="10024"/>
    <s v="East"/>
    <s v="OFF-AR-10001915"/>
    <x v="1"/>
    <s v="Art"/>
    <s v="Peel-Off China Markers"/>
    <n v="29.79"/>
    <n v="3"/>
    <n v="0"/>
    <n v="12.511800000000001"/>
  </r>
  <r>
    <n v="3795"/>
    <x v="1880"/>
    <x v="915"/>
    <d v="2014-02-02T00:00:00"/>
    <s v="Standard Class"/>
    <s v="EJ-13720"/>
    <s v="Ed Jacobs"/>
    <x v="0"/>
    <s v="United States"/>
    <s v="San Diego"/>
    <x v="1"/>
    <n v="92037"/>
    <s v="West"/>
    <s v="OFF-ST-10003692"/>
    <x v="1"/>
    <s v="Storage"/>
    <s v="Recycled Steel Personal File for Hanging File Folders"/>
    <n v="57.23"/>
    <n v="1"/>
    <n v="0"/>
    <n v="14.307499999999997"/>
  </r>
  <r>
    <n v="3796"/>
    <x v="1880"/>
    <x v="915"/>
    <d v="2014-02-02T00:00:00"/>
    <s v="Standard Class"/>
    <s v="EJ-13720"/>
    <s v="Ed Jacobs"/>
    <x v="0"/>
    <s v="United States"/>
    <s v="San Diego"/>
    <x v="1"/>
    <n v="92037"/>
    <s v="West"/>
    <s v="FUR-TA-10003469"/>
    <x v="0"/>
    <s v="Tables"/>
    <s v="Balt Split Level Computer Training Table"/>
    <n v="333"/>
    <n v="3"/>
    <n v="0.2"/>
    <n v="-16.649999999999991"/>
  </r>
  <r>
    <n v="3797"/>
    <x v="1880"/>
    <x v="915"/>
    <d v="2014-02-02T00:00:00"/>
    <s v="Standard Class"/>
    <s v="EJ-13720"/>
    <s v="Ed Jacobs"/>
    <x v="0"/>
    <s v="United States"/>
    <s v="San Diego"/>
    <x v="1"/>
    <n v="92037"/>
    <s v="West"/>
    <s v="OFF-AR-10003179"/>
    <x v="1"/>
    <s v="Art"/>
    <s v="Dixon Ticonderoga Core-Lock Colored Pencils"/>
    <n v="36.44"/>
    <n v="4"/>
    <n v="0"/>
    <n v="12.025199999999998"/>
  </r>
  <r>
    <n v="3798"/>
    <x v="1881"/>
    <x v="397"/>
    <d v="2017-09-26T00:00:00"/>
    <s v="First Class"/>
    <s v="BE-11410"/>
    <s v="Bobby Elias"/>
    <x v="0"/>
    <s v="United States"/>
    <s v="Miami"/>
    <x v="2"/>
    <n v="33178"/>
    <s v="South"/>
    <s v="OFF-PA-10003395"/>
    <x v="1"/>
    <s v="Paper"/>
    <s v="Xerox 1941"/>
    <n v="251.64"/>
    <n v="3"/>
    <n v="0.2"/>
    <n v="88.073999999999984"/>
  </r>
  <r>
    <n v="3799"/>
    <x v="1882"/>
    <x v="259"/>
    <d v="2017-11-05T00:00:00"/>
    <s v="First Class"/>
    <s v="KL-16555"/>
    <s v="Kelly Lampkin"/>
    <x v="1"/>
    <s v="United States"/>
    <s v="Greensboro"/>
    <x v="3"/>
    <n v="27405"/>
    <s v="South"/>
    <s v="FUR-TA-10004575"/>
    <x v="0"/>
    <s v="Tables"/>
    <s v="Hon 5100 Series Wood Tables"/>
    <n v="523.76400000000001"/>
    <n v="3"/>
    <n v="0.4"/>
    <n v="-192.04680000000008"/>
  </r>
  <r>
    <n v="3800"/>
    <x v="1882"/>
    <x v="259"/>
    <d v="2017-11-05T00:00:00"/>
    <s v="First Class"/>
    <s v="KL-16555"/>
    <s v="Kelly Lampkin"/>
    <x v="1"/>
    <s v="United States"/>
    <s v="Greensboro"/>
    <x v="3"/>
    <n v="27405"/>
    <s v="South"/>
    <s v="TEC-PH-10002483"/>
    <x v="2"/>
    <s v="Phones"/>
    <s v="Motorola Moto X"/>
    <n v="1359.96"/>
    <n v="5"/>
    <n v="0.2"/>
    <n v="118.99650000000003"/>
  </r>
  <r>
    <n v="3801"/>
    <x v="1883"/>
    <x v="500"/>
    <d v="2016-10-20T00:00:00"/>
    <s v="Standard Class"/>
    <s v="NC-18415"/>
    <s v="Nathan Cano"/>
    <x v="0"/>
    <s v="United States"/>
    <s v="Jacksonville"/>
    <x v="3"/>
    <n v="28540"/>
    <s v="South"/>
    <s v="FUR-CH-10003606"/>
    <x v="0"/>
    <s v="Chairs"/>
    <s v="SAFCO Folding Chair Trolley"/>
    <n v="102.59200000000001"/>
    <n v="1"/>
    <n v="0.2"/>
    <n v="10.2592"/>
  </r>
  <r>
    <n v="3802"/>
    <x v="1883"/>
    <x v="500"/>
    <d v="2016-10-20T00:00:00"/>
    <s v="Standard Class"/>
    <s v="NC-18415"/>
    <s v="Nathan Cano"/>
    <x v="0"/>
    <s v="United States"/>
    <s v="Jacksonville"/>
    <x v="3"/>
    <n v="28540"/>
    <s v="South"/>
    <s v="TEC-AC-10002473"/>
    <x v="2"/>
    <s v="Accessories"/>
    <s v="Maxell 4.7GB DVD-R"/>
    <n v="22.704000000000001"/>
    <n v="1"/>
    <n v="0.2"/>
    <n v="5.9597999999999995"/>
  </r>
  <r>
    <n v="3803"/>
    <x v="1883"/>
    <x v="500"/>
    <d v="2016-10-20T00:00:00"/>
    <s v="Standard Class"/>
    <s v="NC-18415"/>
    <s v="Nathan Cano"/>
    <x v="0"/>
    <s v="United States"/>
    <s v="Jacksonville"/>
    <x v="3"/>
    <n v="28540"/>
    <s v="South"/>
    <s v="OFF-PA-10002319"/>
    <x v="1"/>
    <s v="Paper"/>
    <s v="Xerox 1944"/>
    <n v="93.024000000000001"/>
    <n v="3"/>
    <n v="0.2"/>
    <n v="33.721199999999996"/>
  </r>
  <r>
    <n v="3804"/>
    <x v="1883"/>
    <x v="500"/>
    <d v="2016-10-20T00:00:00"/>
    <s v="Standard Class"/>
    <s v="NC-18415"/>
    <s v="Nathan Cano"/>
    <x v="0"/>
    <s v="United States"/>
    <s v="Jacksonville"/>
    <x v="3"/>
    <n v="28540"/>
    <s v="South"/>
    <s v="OFF-SU-10000946"/>
    <x v="1"/>
    <s v="Supplies"/>
    <s v="Staple remover"/>
    <n v="12.768000000000001"/>
    <n v="2"/>
    <n v="0.2"/>
    <n v="1.436399999999999"/>
  </r>
  <r>
    <n v="3805"/>
    <x v="1883"/>
    <x v="500"/>
    <d v="2016-10-20T00:00:00"/>
    <s v="Standard Class"/>
    <s v="NC-18415"/>
    <s v="Nathan Cano"/>
    <x v="0"/>
    <s v="United States"/>
    <s v="Jacksonville"/>
    <x v="3"/>
    <n v="28540"/>
    <s v="South"/>
    <s v="OFF-EN-10001335"/>
    <x v="1"/>
    <s v="Envelopes"/>
    <s v="White Business Envelopes with Contemporary Seam, Recycled White Business Envelopes"/>
    <n v="35.008000000000003"/>
    <n v="4"/>
    <n v="0.2"/>
    <n v="13.127999999999998"/>
  </r>
  <r>
    <n v="3806"/>
    <x v="1883"/>
    <x v="500"/>
    <d v="2016-10-20T00:00:00"/>
    <s v="Standard Class"/>
    <s v="NC-18415"/>
    <s v="Nathan Cano"/>
    <x v="0"/>
    <s v="United States"/>
    <s v="Jacksonville"/>
    <x v="3"/>
    <n v="28540"/>
    <s v="South"/>
    <s v="OFF-PA-10002377"/>
    <x v="1"/>
    <s v="Paper"/>
    <s v="Xerox 1916"/>
    <n v="39.152000000000001"/>
    <n v="1"/>
    <n v="0.2"/>
    <n v="14.681999999999999"/>
  </r>
  <r>
    <n v="3807"/>
    <x v="1884"/>
    <x v="768"/>
    <d v="2015-11-19T00:00:00"/>
    <s v="Standard Class"/>
    <s v="AH-10690"/>
    <s v="Anna Häberlin"/>
    <x v="1"/>
    <s v="United States"/>
    <s v="Plantation"/>
    <x v="2"/>
    <n v="33317"/>
    <s v="South"/>
    <s v="OFF-AR-10001246"/>
    <x v="1"/>
    <s v="Art"/>
    <s v="Newell 317"/>
    <n v="11.76"/>
    <n v="5"/>
    <n v="0.2"/>
    <n v="1.3229999999999991"/>
  </r>
  <r>
    <n v="3808"/>
    <x v="1884"/>
    <x v="768"/>
    <d v="2015-11-19T00:00:00"/>
    <s v="Standard Class"/>
    <s v="AH-10690"/>
    <s v="Anna Häberlin"/>
    <x v="1"/>
    <s v="United States"/>
    <s v="Plantation"/>
    <x v="2"/>
    <n v="33317"/>
    <s v="South"/>
    <s v="OFF-BI-10003291"/>
    <x v="1"/>
    <s v="Binders"/>
    <s v="Wilson Jones Leather-Like Binders with DublLock Round Rings"/>
    <n v="5.2380000000000013"/>
    <n v="2"/>
    <n v="0.7"/>
    <n v="-4.0158000000000005"/>
  </r>
  <r>
    <n v="3809"/>
    <x v="1884"/>
    <x v="768"/>
    <d v="2015-11-19T00:00:00"/>
    <s v="Standard Class"/>
    <s v="AH-10690"/>
    <s v="Anna Häberlin"/>
    <x v="1"/>
    <s v="United States"/>
    <s v="Plantation"/>
    <x v="2"/>
    <n v="33317"/>
    <s v="South"/>
    <s v="OFF-BI-10002799"/>
    <x v="1"/>
    <s v="Binders"/>
    <s v="SlimView Poly Binder, 3/8&quot;"/>
    <n v="4.6619999999999999"/>
    <n v="3"/>
    <n v="0.7"/>
    <n v="-3.7295999999999996"/>
  </r>
  <r>
    <n v="3810"/>
    <x v="1884"/>
    <x v="768"/>
    <d v="2015-11-19T00:00:00"/>
    <s v="Standard Class"/>
    <s v="AH-10690"/>
    <s v="Anna Häberlin"/>
    <x v="1"/>
    <s v="United States"/>
    <s v="Plantation"/>
    <x v="2"/>
    <n v="33317"/>
    <s v="South"/>
    <s v="FUR-CH-10003298"/>
    <x v="0"/>
    <s v="Chairs"/>
    <s v="Office Star - Contemporary Task Swivel chair with Loop Arms, Charcoal"/>
    <n v="523.91999999999996"/>
    <n v="5"/>
    <n v="0.2"/>
    <n v="-72.039000000000044"/>
  </r>
  <r>
    <n v="3811"/>
    <x v="1884"/>
    <x v="768"/>
    <d v="2015-11-19T00:00:00"/>
    <s v="Standard Class"/>
    <s v="AH-10690"/>
    <s v="Anna Häberlin"/>
    <x v="1"/>
    <s v="United States"/>
    <s v="Plantation"/>
    <x v="2"/>
    <n v="33317"/>
    <s v="South"/>
    <s v="TEC-PH-10000441"/>
    <x v="2"/>
    <s v="Phones"/>
    <s v="VTech DS6151"/>
    <n v="100.792"/>
    <n v="1"/>
    <n v="0.2"/>
    <n v="10.079200000000007"/>
  </r>
  <r>
    <n v="3812"/>
    <x v="1884"/>
    <x v="768"/>
    <d v="2015-11-19T00:00:00"/>
    <s v="Standard Class"/>
    <s v="AH-10690"/>
    <s v="Anna Häberlin"/>
    <x v="1"/>
    <s v="United States"/>
    <s v="Plantation"/>
    <x v="2"/>
    <n v="33317"/>
    <s v="South"/>
    <s v="FUR-CH-10004477"/>
    <x v="0"/>
    <s v="Chairs"/>
    <s v="Global Push Button Manager's Chair, Indigo"/>
    <n v="146.13600000000002"/>
    <n v="3"/>
    <n v="0.2"/>
    <n v="16.440299999999986"/>
  </r>
  <r>
    <n v="3813"/>
    <x v="1885"/>
    <x v="916"/>
    <d v="2017-03-05T00:00:00"/>
    <s v="Same Day"/>
    <s v="PK-19075"/>
    <s v="Pete Kriz"/>
    <x v="0"/>
    <s v="United States"/>
    <s v="Milwaukee"/>
    <x v="6"/>
    <n v="53209"/>
    <s v="Central"/>
    <s v="OFF-LA-10003537"/>
    <x v="1"/>
    <s v="Labels"/>
    <s v="Avery 515"/>
    <n v="25.06"/>
    <n v="2"/>
    <n v="0"/>
    <n v="11.778199999999998"/>
  </r>
  <r>
    <n v="3814"/>
    <x v="1886"/>
    <x v="599"/>
    <d v="2015-11-09T00:00:00"/>
    <s v="Standard Class"/>
    <s v="NG-18430"/>
    <s v="Nathan Gelder"/>
    <x v="0"/>
    <s v="United States"/>
    <s v="Quincy"/>
    <x v="10"/>
    <n v="62301"/>
    <s v="Central"/>
    <s v="OFF-LA-10004484"/>
    <x v="1"/>
    <s v="Labels"/>
    <s v="Avery 476"/>
    <n v="19.824000000000002"/>
    <n v="6"/>
    <n v="0.2"/>
    <n v="6.4427999999999992"/>
  </r>
  <r>
    <n v="3815"/>
    <x v="1887"/>
    <x v="630"/>
    <d v="2016-07-08T00:00:00"/>
    <s v="Same Day"/>
    <s v="ZD-21925"/>
    <s v="Zuschuss Donatelli"/>
    <x v="0"/>
    <s v="United States"/>
    <s v="Jacksonville"/>
    <x v="2"/>
    <n v="32216"/>
    <s v="South"/>
    <s v="TEC-PH-10002824"/>
    <x v="2"/>
    <s v="Phones"/>
    <s v="Jabra SPEAK 410 Multidevice Speakerphone"/>
    <n v="823.96000000000015"/>
    <n v="5"/>
    <n v="0.2"/>
    <n v="51.497499999999974"/>
  </r>
  <r>
    <n v="3816"/>
    <x v="1887"/>
    <x v="630"/>
    <d v="2016-07-08T00:00:00"/>
    <s v="Same Day"/>
    <s v="ZD-21925"/>
    <s v="Zuschuss Donatelli"/>
    <x v="0"/>
    <s v="United States"/>
    <s v="Jacksonville"/>
    <x v="2"/>
    <n v="32216"/>
    <s v="South"/>
    <s v="OFF-PA-10004965"/>
    <x v="1"/>
    <s v="Paper"/>
    <s v="Xerox 1921"/>
    <n v="15.984000000000002"/>
    <n v="2"/>
    <n v="0.2"/>
    <n v="4.9949999999999992"/>
  </r>
  <r>
    <n v="3817"/>
    <x v="1888"/>
    <x v="426"/>
    <d v="2015-09-19T00:00:00"/>
    <s v="Standard Class"/>
    <s v="NW-18400"/>
    <s v="Natalie Webber"/>
    <x v="0"/>
    <s v="United States"/>
    <s v="Mobile"/>
    <x v="19"/>
    <n v="36608"/>
    <s v="South"/>
    <s v="FUR-TA-10003569"/>
    <x v="0"/>
    <s v="Tables"/>
    <s v="Bretford CR8500 Series Meeting Room Furniture"/>
    <n v="801.96"/>
    <n v="2"/>
    <n v="0"/>
    <n v="200.49"/>
  </r>
  <r>
    <n v="3818"/>
    <x v="1888"/>
    <x v="426"/>
    <d v="2015-09-19T00:00:00"/>
    <s v="Standard Class"/>
    <s v="NW-18400"/>
    <s v="Natalie Webber"/>
    <x v="0"/>
    <s v="United States"/>
    <s v="Mobile"/>
    <x v="19"/>
    <n v="36608"/>
    <s v="South"/>
    <s v="TEC-PH-10003187"/>
    <x v="2"/>
    <s v="Phones"/>
    <s v="Anker Astro Mini 3000mAh Ultra-Compact Portable Charger"/>
    <n v="59.97"/>
    <n v="3"/>
    <n v="0"/>
    <n v="0"/>
  </r>
  <r>
    <n v="3819"/>
    <x v="1888"/>
    <x v="426"/>
    <d v="2015-09-19T00:00:00"/>
    <s v="Standard Class"/>
    <s v="NW-18400"/>
    <s v="Natalie Webber"/>
    <x v="0"/>
    <s v="United States"/>
    <s v="Mobile"/>
    <x v="19"/>
    <n v="36608"/>
    <s v="South"/>
    <s v="FUR-CH-10004853"/>
    <x v="0"/>
    <s v="Chairs"/>
    <s v="Global Manager's Adjustable Task Chair, Storm"/>
    <n v="1056.8599999999999"/>
    <n v="7"/>
    <n v="0"/>
    <n v="306.48939999999988"/>
  </r>
  <r>
    <n v="3820"/>
    <x v="1889"/>
    <x v="449"/>
    <d v="2017-10-14T00:00:00"/>
    <s v="Standard Class"/>
    <s v="HG-14845"/>
    <s v="Harry Greene"/>
    <x v="0"/>
    <s v="United States"/>
    <s v="New York City"/>
    <x v="15"/>
    <n v="10024"/>
    <s v="East"/>
    <s v="OFF-BI-10001031"/>
    <x v="1"/>
    <s v="Binders"/>
    <s v="Pressboard Data Binders by Wilson Jones"/>
    <n v="12.816000000000001"/>
    <n v="3"/>
    <n v="0.2"/>
    <n v="4.3253999999999984"/>
  </r>
  <r>
    <n v="3821"/>
    <x v="1889"/>
    <x v="449"/>
    <d v="2017-10-14T00:00:00"/>
    <s v="Standard Class"/>
    <s v="HG-14845"/>
    <s v="Harry Greene"/>
    <x v="0"/>
    <s v="United States"/>
    <s v="New York City"/>
    <x v="15"/>
    <n v="10024"/>
    <s v="East"/>
    <s v="FUR-BO-10003034"/>
    <x v="0"/>
    <s v="Bookcases"/>
    <s v="O'Sullivan Elevations Bookcase, Cherry Finish"/>
    <n v="314.35199999999998"/>
    <n v="3"/>
    <n v="0.2"/>
    <n v="-15.71759999999999"/>
  </r>
  <r>
    <n v="3822"/>
    <x v="1889"/>
    <x v="449"/>
    <d v="2017-10-14T00:00:00"/>
    <s v="Standard Class"/>
    <s v="HG-14845"/>
    <s v="Harry Greene"/>
    <x v="0"/>
    <s v="United States"/>
    <s v="New York City"/>
    <x v="15"/>
    <n v="10024"/>
    <s v="East"/>
    <s v="OFF-PA-10000069"/>
    <x v="1"/>
    <s v="Paper"/>
    <s v="TOPS 4 x 6 Fluorescent Color Memo Sheets, 500 Sheets per Pack"/>
    <n v="18.98"/>
    <n v="2"/>
    <n v="0"/>
    <n v="8.9206000000000003"/>
  </r>
  <r>
    <n v="3823"/>
    <x v="1889"/>
    <x v="449"/>
    <d v="2017-10-14T00:00:00"/>
    <s v="Standard Class"/>
    <s v="HG-14845"/>
    <s v="Harry Greene"/>
    <x v="0"/>
    <s v="United States"/>
    <s v="New York City"/>
    <x v="15"/>
    <n v="10024"/>
    <s v="East"/>
    <s v="OFF-BI-10003655"/>
    <x v="1"/>
    <s v="Binders"/>
    <s v="Durable Pressboard Binders"/>
    <n v="18.240000000000002"/>
    <n v="6"/>
    <n v="0.2"/>
    <n v="6.1560000000000006"/>
  </r>
  <r>
    <n v="3824"/>
    <x v="1890"/>
    <x v="471"/>
    <d v="2015-09-18T00:00:00"/>
    <s v="Standard Class"/>
    <s v="CC-12685"/>
    <s v="Craig Carroll"/>
    <x v="0"/>
    <s v="United States"/>
    <s v="New York City"/>
    <x v="15"/>
    <n v="10011"/>
    <s v="East"/>
    <s v="OFF-ST-10000585"/>
    <x v="1"/>
    <s v="Storage"/>
    <s v="Economy Rollaway Files"/>
    <n v="991.19999999999993"/>
    <n v="6"/>
    <n v="0"/>
    <n v="257.71199999999999"/>
  </r>
  <r>
    <n v="3825"/>
    <x v="1890"/>
    <x v="471"/>
    <d v="2015-09-18T00:00:00"/>
    <s v="Standard Class"/>
    <s v="CC-12685"/>
    <s v="Craig Carroll"/>
    <x v="0"/>
    <s v="United States"/>
    <s v="New York City"/>
    <x v="15"/>
    <n v="10011"/>
    <s v="East"/>
    <s v="TEC-CO-10001571"/>
    <x v="2"/>
    <s v="Copiers"/>
    <s v="Sharp 1540cs Digital Laser Copier"/>
    <n v="879.98400000000004"/>
    <n v="2"/>
    <n v="0.2"/>
    <n v="329.99400000000003"/>
  </r>
  <r>
    <n v="3826"/>
    <x v="1890"/>
    <x v="471"/>
    <d v="2015-09-18T00:00:00"/>
    <s v="Standard Class"/>
    <s v="CC-12685"/>
    <s v="Craig Carroll"/>
    <x v="0"/>
    <s v="United States"/>
    <s v="New York City"/>
    <x v="15"/>
    <n v="10011"/>
    <s v="East"/>
    <s v="OFF-BI-10002012"/>
    <x v="1"/>
    <s v="Binders"/>
    <s v="Wilson Jones Easy Flow II Sheet Lifters"/>
    <n v="12.96"/>
    <n v="9"/>
    <n v="0.2"/>
    <n v="4.5359999999999996"/>
  </r>
  <r>
    <n v="3827"/>
    <x v="1891"/>
    <x v="273"/>
    <d v="2014-10-12T00:00:00"/>
    <s v="Standard Class"/>
    <s v="JG-15805"/>
    <s v="John Grady"/>
    <x v="1"/>
    <s v="United States"/>
    <s v="Dallas"/>
    <x v="5"/>
    <n v="75217"/>
    <s v="Central"/>
    <s v="OFF-ST-10001228"/>
    <x v="1"/>
    <s v="Storage"/>
    <s v="Fellowes Personal Hanging Folder Files, Navy"/>
    <n v="107.44"/>
    <n v="10"/>
    <n v="0.2"/>
    <n v="10.744000000000007"/>
  </r>
  <r>
    <n v="3828"/>
    <x v="1892"/>
    <x v="917"/>
    <d v="2017-05-11T00:00:00"/>
    <s v="Standard Class"/>
    <s v="RW-19540"/>
    <s v="Rick Wilson"/>
    <x v="1"/>
    <s v="United States"/>
    <s v="Detroit"/>
    <x v="12"/>
    <n v="48234"/>
    <s v="Central"/>
    <s v="FUR-CH-10004086"/>
    <x v="0"/>
    <s v="Chairs"/>
    <s v="Hon 4070 Series Pagoda Armless Upholstered Stacking Chairs"/>
    <n v="1458.65"/>
    <n v="5"/>
    <n v="0"/>
    <n v="423.00849999999997"/>
  </r>
  <r>
    <n v="3829"/>
    <x v="1892"/>
    <x v="917"/>
    <d v="2017-05-11T00:00:00"/>
    <s v="Standard Class"/>
    <s v="RW-19540"/>
    <s v="Rick Wilson"/>
    <x v="1"/>
    <s v="United States"/>
    <s v="Detroit"/>
    <x v="12"/>
    <n v="48234"/>
    <s v="Central"/>
    <s v="FUR-CH-10002017"/>
    <x v="0"/>
    <s v="Chairs"/>
    <s v="SAFCO Optional Arm Kit for Workspace Cribbage Stacking Chair"/>
    <n v="26.64"/>
    <n v="1"/>
    <n v="0"/>
    <n v="7.4591999999999992"/>
  </r>
  <r>
    <n v="3830"/>
    <x v="1892"/>
    <x v="917"/>
    <d v="2017-05-11T00:00:00"/>
    <s v="Standard Class"/>
    <s v="RW-19540"/>
    <s v="Rick Wilson"/>
    <x v="1"/>
    <s v="United States"/>
    <s v="Detroit"/>
    <x v="12"/>
    <n v="48234"/>
    <s v="Central"/>
    <s v="FUR-CH-10000595"/>
    <x v="0"/>
    <s v="Chairs"/>
    <s v="Safco Contoured Stacking Chairs"/>
    <n v="476.8"/>
    <n v="2"/>
    <n v="0"/>
    <n v="119.19999999999999"/>
  </r>
  <r>
    <n v="3831"/>
    <x v="1892"/>
    <x v="917"/>
    <d v="2017-05-11T00:00:00"/>
    <s v="Standard Class"/>
    <s v="RW-19540"/>
    <s v="Rick Wilson"/>
    <x v="1"/>
    <s v="United States"/>
    <s v="Detroit"/>
    <x v="12"/>
    <n v="48234"/>
    <s v="Central"/>
    <s v="OFF-AP-10001563"/>
    <x v="1"/>
    <s v="Appliances"/>
    <s v="Belkin Premiere Surge Master II 8-outlet surge protector"/>
    <n v="87.444000000000003"/>
    <n v="2"/>
    <n v="0.1"/>
    <n v="18.460399999999986"/>
  </r>
  <r>
    <n v="3832"/>
    <x v="1893"/>
    <x v="717"/>
    <d v="2015-11-19T00:00:00"/>
    <s v="Standard Class"/>
    <s v="LS-17230"/>
    <s v="Lycoris Saunders"/>
    <x v="0"/>
    <s v="United States"/>
    <s v="Dover"/>
    <x v="13"/>
    <n v="19901"/>
    <s v="East"/>
    <s v="FUR-FU-10004017"/>
    <x v="0"/>
    <s v="Furnishings"/>
    <s v="Executive Impressions 13&quot; Chairman Wall Clock"/>
    <n v="76.14"/>
    <n v="3"/>
    <n v="0"/>
    <n v="26.648999999999997"/>
  </r>
  <r>
    <n v="3833"/>
    <x v="1893"/>
    <x v="717"/>
    <d v="2015-11-19T00:00:00"/>
    <s v="Standard Class"/>
    <s v="LS-17230"/>
    <s v="Lycoris Saunders"/>
    <x v="0"/>
    <s v="United States"/>
    <s v="Dover"/>
    <x v="13"/>
    <n v="19901"/>
    <s v="East"/>
    <s v="OFF-BI-10002571"/>
    <x v="1"/>
    <s v="Binders"/>
    <s v="Avery Framed View Binder, EZD Ring (Locking), Navy, 1 1/2&quot;"/>
    <n v="19.96"/>
    <n v="2"/>
    <n v="0"/>
    <n v="9.3811999999999998"/>
  </r>
  <r>
    <n v="3834"/>
    <x v="1894"/>
    <x v="156"/>
    <d v="2014-11-24T00:00:00"/>
    <s v="Same Day"/>
    <s v="MY-18295"/>
    <s v="Muhammed Yedwab"/>
    <x v="1"/>
    <s v="United States"/>
    <s v="Columbus"/>
    <x v="24"/>
    <n v="43229"/>
    <s v="East"/>
    <s v="TEC-PH-10000560"/>
    <x v="2"/>
    <s v="Phones"/>
    <s v="Samsung Galaxy S III - 16GB - pebble blue (T-Mobile)"/>
    <n v="1049.97"/>
    <n v="5"/>
    <n v="0.4"/>
    <n v="-209.99399999999991"/>
  </r>
  <r>
    <n v="3835"/>
    <x v="1894"/>
    <x v="156"/>
    <d v="2014-11-24T00:00:00"/>
    <s v="Same Day"/>
    <s v="MY-18295"/>
    <s v="Muhammed Yedwab"/>
    <x v="1"/>
    <s v="United States"/>
    <s v="Columbus"/>
    <x v="24"/>
    <n v="43229"/>
    <s v="East"/>
    <s v="FUR-CH-10000847"/>
    <x v="0"/>
    <s v="Chairs"/>
    <s v="Global Executive Mid-Back Manager's Chair"/>
    <n v="611.05799999999999"/>
    <n v="3"/>
    <n v="0.3"/>
    <n v="-34.917600000000022"/>
  </r>
  <r>
    <n v="3836"/>
    <x v="1895"/>
    <x v="918"/>
    <d v="2014-04-15T00:00:00"/>
    <s v="Standard Class"/>
    <s v="JM-15655"/>
    <s v="Jim Mitchum"/>
    <x v="1"/>
    <s v="United States"/>
    <s v="Glendale"/>
    <x v="16"/>
    <n v="85301"/>
    <s v="West"/>
    <s v="OFF-FA-10000611"/>
    <x v="1"/>
    <s v="Fasteners"/>
    <s v="Binder Clips by OIC"/>
    <n v="2.3679999999999999"/>
    <n v="2"/>
    <n v="0.2"/>
    <n v="0.82879999999999987"/>
  </r>
  <r>
    <n v="3837"/>
    <x v="1895"/>
    <x v="918"/>
    <d v="2014-04-15T00:00:00"/>
    <s v="Standard Class"/>
    <s v="JM-15655"/>
    <s v="Jim Mitchum"/>
    <x v="1"/>
    <s v="United States"/>
    <s v="Glendale"/>
    <x v="16"/>
    <n v="85301"/>
    <s v="West"/>
    <s v="OFF-PA-10004733"/>
    <x v="1"/>
    <s v="Paper"/>
    <s v="Things To Do Today Spiral Book"/>
    <n v="19.008000000000003"/>
    <n v="3"/>
    <n v="0.2"/>
    <n v="6.8903999999999979"/>
  </r>
  <r>
    <n v="3838"/>
    <x v="1896"/>
    <x v="711"/>
    <d v="2014-08-02T00:00:00"/>
    <s v="Standard Class"/>
    <s v="KM-16720"/>
    <s v="Kunst Miller"/>
    <x v="0"/>
    <s v="United States"/>
    <s v="North Las Vegas"/>
    <x v="33"/>
    <n v="89031"/>
    <s v="West"/>
    <s v="TEC-PH-10001363"/>
    <x v="2"/>
    <s v="Phones"/>
    <s v="Apple iPhone 5S"/>
    <n v="911.98400000000004"/>
    <n v="2"/>
    <n v="0.2"/>
    <n v="113.99799999999991"/>
  </r>
  <r>
    <n v="3839"/>
    <x v="1896"/>
    <x v="711"/>
    <d v="2014-08-02T00:00:00"/>
    <s v="Standard Class"/>
    <s v="KM-16720"/>
    <s v="Kunst Miller"/>
    <x v="0"/>
    <s v="United States"/>
    <s v="North Las Vegas"/>
    <x v="33"/>
    <n v="89031"/>
    <s v="West"/>
    <s v="FUR-CH-10003312"/>
    <x v="0"/>
    <s v="Chairs"/>
    <s v="Hon 2090 “Pillow Soft” Series Mid Back Swivel/Tilt Chairs"/>
    <n v="674.35200000000009"/>
    <n v="3"/>
    <n v="0.2"/>
    <n v="-109.58220000000011"/>
  </r>
  <r>
    <n v="3840"/>
    <x v="1896"/>
    <x v="711"/>
    <d v="2014-08-02T00:00:00"/>
    <s v="Standard Class"/>
    <s v="KM-16720"/>
    <s v="Kunst Miller"/>
    <x v="0"/>
    <s v="United States"/>
    <s v="North Las Vegas"/>
    <x v="33"/>
    <n v="89031"/>
    <s v="West"/>
    <s v="FUR-FU-10004018"/>
    <x v="0"/>
    <s v="Furnishings"/>
    <s v="Tensor Computer Mounted Lamp"/>
    <n v="134.01"/>
    <n v="9"/>
    <n v="0"/>
    <n v="36.182700000000004"/>
  </r>
  <r>
    <n v="3841"/>
    <x v="1896"/>
    <x v="711"/>
    <d v="2014-08-02T00:00:00"/>
    <s v="Standard Class"/>
    <s v="KM-16720"/>
    <s v="Kunst Miller"/>
    <x v="0"/>
    <s v="United States"/>
    <s v="North Las Vegas"/>
    <x v="33"/>
    <n v="89031"/>
    <s v="West"/>
    <s v="TEC-AC-10004814"/>
    <x v="2"/>
    <s v="Accessories"/>
    <s v="Logitech Illuminated Ultrathin Keyboard with Backlighting"/>
    <n v="170.97"/>
    <n v="3"/>
    <n v="0"/>
    <n v="70.097700000000003"/>
  </r>
  <r>
    <n v="3842"/>
    <x v="1897"/>
    <x v="785"/>
    <d v="2014-06-12T00:00:00"/>
    <s v="Standard Class"/>
    <s v="KE-16420"/>
    <s v="Katrina Edelman"/>
    <x v="1"/>
    <s v="United States"/>
    <s v="Bristol"/>
    <x v="18"/>
    <n v="37620"/>
    <s v="South"/>
    <s v="FUR-CH-10002647"/>
    <x v="0"/>
    <s v="Chairs"/>
    <s v="Situations Contoured Folding Chairs, 4/Set"/>
    <n v="170.35200000000003"/>
    <n v="3"/>
    <n v="0.2"/>
    <n v="10.647000000000006"/>
  </r>
  <r>
    <n v="3843"/>
    <x v="1898"/>
    <x v="919"/>
    <d v="2014-10-31T00:00:00"/>
    <s v="First Class"/>
    <s v="TS-21370"/>
    <s v="Todd Sumrall"/>
    <x v="1"/>
    <s v="United States"/>
    <s v="Los Angeles"/>
    <x v="1"/>
    <n v="90049"/>
    <s v="West"/>
    <s v="OFF-BI-10004140"/>
    <x v="1"/>
    <s v="Binders"/>
    <s v="Avery Non-Stick Binders"/>
    <n v="7.1840000000000011"/>
    <n v="2"/>
    <n v="0.2"/>
    <n v="2.2449999999999992"/>
  </r>
  <r>
    <n v="3844"/>
    <x v="1898"/>
    <x v="919"/>
    <d v="2014-10-31T00:00:00"/>
    <s v="First Class"/>
    <s v="TS-21370"/>
    <s v="Todd Sumrall"/>
    <x v="1"/>
    <s v="United States"/>
    <s v="Los Angeles"/>
    <x v="1"/>
    <n v="90049"/>
    <s v="West"/>
    <s v="OFF-SU-10002301"/>
    <x v="1"/>
    <s v="Supplies"/>
    <s v="Serrated Blade or Curved Handle Hand Letter Openers"/>
    <n v="6.28"/>
    <n v="2"/>
    <n v="0"/>
    <n v="6.2800000000000189E-2"/>
  </r>
  <r>
    <n v="3845"/>
    <x v="1898"/>
    <x v="919"/>
    <d v="2014-10-31T00:00:00"/>
    <s v="First Class"/>
    <s v="TS-21370"/>
    <s v="Todd Sumrall"/>
    <x v="1"/>
    <s v="United States"/>
    <s v="Los Angeles"/>
    <x v="1"/>
    <n v="90049"/>
    <s v="West"/>
    <s v="OFF-SU-10000646"/>
    <x v="1"/>
    <s v="Supplies"/>
    <s v="Premier Automatic Letter Opener"/>
    <n v="480.74"/>
    <n v="2"/>
    <n v="0"/>
    <n v="14.422200000000032"/>
  </r>
  <r>
    <n v="3846"/>
    <x v="1898"/>
    <x v="919"/>
    <d v="2014-10-31T00:00:00"/>
    <s v="First Class"/>
    <s v="TS-21370"/>
    <s v="Todd Sumrall"/>
    <x v="1"/>
    <s v="United States"/>
    <s v="Los Angeles"/>
    <x v="1"/>
    <n v="90049"/>
    <s v="West"/>
    <s v="FUR-BO-10001337"/>
    <x v="0"/>
    <s v="Bookcases"/>
    <s v="O'Sullivan Living Dimensions 2-Shelf Bookcases"/>
    <n v="616.99800000000005"/>
    <n v="6"/>
    <n v="0.15"/>
    <n v="-36.293999999999997"/>
  </r>
  <r>
    <n v="3847"/>
    <x v="1898"/>
    <x v="919"/>
    <d v="2014-10-31T00:00:00"/>
    <s v="First Class"/>
    <s v="TS-21370"/>
    <s v="Todd Sumrall"/>
    <x v="1"/>
    <s v="United States"/>
    <s v="Los Angeles"/>
    <x v="1"/>
    <n v="90049"/>
    <s v="West"/>
    <s v="OFF-ST-10003442"/>
    <x v="1"/>
    <s v="Storage"/>
    <s v="Eldon Portable Mobile Manager"/>
    <n v="141.4"/>
    <n v="5"/>
    <n v="0"/>
    <n v="38.177999999999997"/>
  </r>
  <r>
    <n v="3848"/>
    <x v="1899"/>
    <x v="920"/>
    <d v="2017-11-27T00:00:00"/>
    <s v="Second Class"/>
    <s v="SZ-20035"/>
    <s v="Sam Zeldin"/>
    <x v="2"/>
    <s v="United States"/>
    <s v="Canton"/>
    <x v="12"/>
    <n v="48187"/>
    <s v="Central"/>
    <s v="OFF-ST-10001097"/>
    <x v="1"/>
    <s v="Storage"/>
    <s v="Office Impressions Heavy Duty Welded Shelving &amp; Multimedia Storage Drawers"/>
    <n v="501.81000000000006"/>
    <n v="3"/>
    <n v="0"/>
    <n v="0"/>
  </r>
  <r>
    <n v="3849"/>
    <x v="1900"/>
    <x v="585"/>
    <d v="2017-09-23T00:00:00"/>
    <s v="First Class"/>
    <s v="JE-15745"/>
    <s v="Joel Eaton"/>
    <x v="0"/>
    <s v="United States"/>
    <s v="Fayetteville"/>
    <x v="36"/>
    <n v="72701"/>
    <s v="South"/>
    <s v="OFF-BI-10004318"/>
    <x v="1"/>
    <s v="Binders"/>
    <s v="Ibico EB-19 Dual Function Manual Binding System"/>
    <n v="691.96"/>
    <n v="4"/>
    <n v="0"/>
    <n v="318.30160000000001"/>
  </r>
  <r>
    <n v="3850"/>
    <x v="1900"/>
    <x v="585"/>
    <d v="2017-09-23T00:00:00"/>
    <s v="First Class"/>
    <s v="JE-15745"/>
    <s v="Joel Eaton"/>
    <x v="0"/>
    <s v="United States"/>
    <s v="Fayetteville"/>
    <x v="36"/>
    <n v="72701"/>
    <s v="South"/>
    <s v="TEC-AC-10004633"/>
    <x v="2"/>
    <s v="Accessories"/>
    <s v="Verbatim 25 GB 6x Blu-ray Single Layer Recordable Disc, 3/Pack"/>
    <n v="34.950000000000003"/>
    <n v="5"/>
    <n v="0"/>
    <n v="15.378000000000004"/>
  </r>
  <r>
    <n v="3851"/>
    <x v="1901"/>
    <x v="784"/>
    <d v="2015-12-09T00:00:00"/>
    <s v="Standard Class"/>
    <s v="MS-17980"/>
    <s v="Michael Stewart"/>
    <x v="1"/>
    <s v="United States"/>
    <s v="Springfield"/>
    <x v="25"/>
    <n v="65807"/>
    <s v="Central"/>
    <s v="OFF-PA-10001970"/>
    <x v="1"/>
    <s v="Paper"/>
    <s v="Xerox 1881"/>
    <n v="85.96"/>
    <n v="7"/>
    <n v="0"/>
    <n v="40.401199999999996"/>
  </r>
  <r>
    <n v="3852"/>
    <x v="1902"/>
    <x v="481"/>
    <d v="2015-09-21T00:00:00"/>
    <s v="Same Day"/>
    <s v="DH-13675"/>
    <s v="Duane Huffman"/>
    <x v="2"/>
    <s v="United States"/>
    <s v="Quincy"/>
    <x v="31"/>
    <n v="2169"/>
    <s v="East"/>
    <s v="FUR-FU-10004006"/>
    <x v="0"/>
    <s v="Furnishings"/>
    <s v="Deflect-o DuraMat Lighweight, Studded, Beveled Mat for Low Pile Carpeting"/>
    <n v="85.3"/>
    <n v="2"/>
    <n v="0"/>
    <n v="14.500999999999991"/>
  </r>
  <r>
    <n v="3853"/>
    <x v="1903"/>
    <x v="200"/>
    <d v="2017-11-29T00:00:00"/>
    <s v="First Class"/>
    <s v="GT-14755"/>
    <s v="Guy Thornton"/>
    <x v="0"/>
    <s v="United States"/>
    <s v="Rockford"/>
    <x v="10"/>
    <n v="61107"/>
    <s v="Central"/>
    <s v="OFF-BI-10001524"/>
    <x v="1"/>
    <s v="Binders"/>
    <s v="GBC Premium Transparent Covers with Diagonal Lined Pattern"/>
    <n v="33.567999999999991"/>
    <n v="8"/>
    <n v="0.8"/>
    <n v="-53.708800000000025"/>
  </r>
  <r>
    <n v="3854"/>
    <x v="1904"/>
    <x v="921"/>
    <d v="2017-06-10T00:00:00"/>
    <s v="Standard Class"/>
    <s v="GH-14410"/>
    <s v="Gary Hansen"/>
    <x v="2"/>
    <s v="United States"/>
    <s v="San Francisco"/>
    <x v="1"/>
    <n v="94122"/>
    <s v="West"/>
    <s v="FUR-FU-10004164"/>
    <x v="0"/>
    <s v="Furnishings"/>
    <s v="Eldon 300 Class Desk Accessories, Black"/>
    <n v="4.95"/>
    <n v="1"/>
    <n v="0"/>
    <n v="2.1780000000000004"/>
  </r>
  <r>
    <n v="3855"/>
    <x v="1904"/>
    <x v="921"/>
    <d v="2017-06-10T00:00:00"/>
    <s v="Standard Class"/>
    <s v="GH-14410"/>
    <s v="Gary Hansen"/>
    <x v="2"/>
    <s v="United States"/>
    <s v="San Francisco"/>
    <x v="1"/>
    <n v="94122"/>
    <s v="West"/>
    <s v="OFF-ST-10002957"/>
    <x v="1"/>
    <s v="Storage"/>
    <s v="Sterilite Show Offs Storage Containers"/>
    <n v="26.400000000000002"/>
    <n v="5"/>
    <n v="0"/>
    <n v="0"/>
  </r>
  <r>
    <n v="3856"/>
    <x v="1905"/>
    <x v="436"/>
    <d v="2017-10-28T00:00:00"/>
    <s v="Second Class"/>
    <s v="DM-13015"/>
    <s v="Darrin Martin"/>
    <x v="0"/>
    <s v="United States"/>
    <s v="San Antonio"/>
    <x v="5"/>
    <n v="78207"/>
    <s v="Central"/>
    <s v="OFF-BI-10004364"/>
    <x v="1"/>
    <s v="Binders"/>
    <s v="Storex Dura Pro Binders"/>
    <n v="3.5639999999999992"/>
    <n v="3"/>
    <n v="0.8"/>
    <n v="-6.2370000000000019"/>
  </r>
  <r>
    <n v="3857"/>
    <x v="1905"/>
    <x v="436"/>
    <d v="2017-10-28T00:00:00"/>
    <s v="Second Class"/>
    <s v="DM-13015"/>
    <s v="Darrin Martin"/>
    <x v="0"/>
    <s v="United States"/>
    <s v="San Antonio"/>
    <x v="5"/>
    <n v="78207"/>
    <s v="Central"/>
    <s v="TEC-PH-10002824"/>
    <x v="2"/>
    <s v="Phones"/>
    <s v="Jabra SPEAK 410 Multidevice Speakerphone"/>
    <n v="823.96000000000015"/>
    <n v="5"/>
    <n v="0.2"/>
    <n v="51.497499999999974"/>
  </r>
  <r>
    <n v="3858"/>
    <x v="1905"/>
    <x v="436"/>
    <d v="2017-10-28T00:00:00"/>
    <s v="Second Class"/>
    <s v="DM-13015"/>
    <s v="Darrin Martin"/>
    <x v="0"/>
    <s v="United States"/>
    <s v="San Antonio"/>
    <x v="5"/>
    <n v="78207"/>
    <s v="Central"/>
    <s v="OFF-AR-10000634"/>
    <x v="1"/>
    <s v="Art"/>
    <s v="Newell 320"/>
    <n v="10.272000000000002"/>
    <n v="3"/>
    <n v="0.2"/>
    <n v="0.89880000000000004"/>
  </r>
  <r>
    <n v="3859"/>
    <x v="1906"/>
    <x v="414"/>
    <d v="2014-12-20T00:00:00"/>
    <s v="Same Day"/>
    <s v="TC-21295"/>
    <s v="Toby Carlisle"/>
    <x v="0"/>
    <s v="United States"/>
    <s v="Thornton"/>
    <x v="22"/>
    <n v="80229"/>
    <s v="West"/>
    <s v="TEC-AC-10001539"/>
    <x v="2"/>
    <s v="Accessories"/>
    <s v="Logitech G430 Surround Sound Gaming Headset with Dolby 7.1 Technology"/>
    <n v="447.94399999999996"/>
    <n v="7"/>
    <n v="0.2"/>
    <n v="89.588799999999992"/>
  </r>
  <r>
    <n v="3860"/>
    <x v="1907"/>
    <x v="922"/>
    <d v="2017-02-22T00:00:00"/>
    <s v="Standard Class"/>
    <s v="JK-16120"/>
    <s v="Julie Kriz"/>
    <x v="2"/>
    <s v="United States"/>
    <s v="Chicago"/>
    <x v="10"/>
    <n v="60653"/>
    <s v="Central"/>
    <s v="FUR-TA-10001932"/>
    <x v="0"/>
    <s v="Tables"/>
    <s v="Chromcraft 48&quot; x 96&quot; Racetrack Double Pedestal Table"/>
    <n v="480.96"/>
    <n v="3"/>
    <n v="0.5"/>
    <n v="-269.33760000000001"/>
  </r>
  <r>
    <n v="3861"/>
    <x v="1907"/>
    <x v="922"/>
    <d v="2017-02-22T00:00:00"/>
    <s v="Standard Class"/>
    <s v="JK-16120"/>
    <s v="Julie Kriz"/>
    <x v="2"/>
    <s v="United States"/>
    <s v="Chicago"/>
    <x v="10"/>
    <n v="60653"/>
    <s v="Central"/>
    <s v="TEC-PH-10002789"/>
    <x v="2"/>
    <s v="Phones"/>
    <s v="LG Exalt"/>
    <n v="124.79200000000002"/>
    <n v="1"/>
    <n v="0.2"/>
    <n v="10.919299999999996"/>
  </r>
  <r>
    <n v="3862"/>
    <x v="1908"/>
    <x v="523"/>
    <d v="2014-05-10T00:00:00"/>
    <s v="Standard Class"/>
    <s v="NC-18415"/>
    <s v="Nathan Cano"/>
    <x v="0"/>
    <s v="United States"/>
    <s v="Yonkers"/>
    <x v="15"/>
    <n v="10701"/>
    <s v="East"/>
    <s v="OFF-BI-10004828"/>
    <x v="1"/>
    <s v="Binders"/>
    <s v="GBC Poly Designer Binding Covers"/>
    <n v="40.176000000000002"/>
    <n v="3"/>
    <n v="0.2"/>
    <n v="14.563799999999997"/>
  </r>
  <r>
    <n v="3863"/>
    <x v="1908"/>
    <x v="523"/>
    <d v="2014-05-10T00:00:00"/>
    <s v="Standard Class"/>
    <s v="NC-18415"/>
    <s v="Nathan Cano"/>
    <x v="0"/>
    <s v="United States"/>
    <s v="Yonkers"/>
    <x v="15"/>
    <n v="10701"/>
    <s v="East"/>
    <s v="OFF-BI-10003981"/>
    <x v="1"/>
    <s v="Binders"/>
    <s v="Avery Durable Plastic 1&quot; Binders"/>
    <n v="10.896000000000001"/>
    <n v="3"/>
    <n v="0.2"/>
    <n v="3.9497999999999998"/>
  </r>
  <r>
    <n v="3864"/>
    <x v="1909"/>
    <x v="161"/>
    <d v="2017-10-19T00:00:00"/>
    <s v="Second Class"/>
    <s v="AJ-10960"/>
    <s v="Astrea Jones"/>
    <x v="0"/>
    <s v="United States"/>
    <s v="San Diego"/>
    <x v="1"/>
    <n v="92037"/>
    <s v="West"/>
    <s v="OFF-AR-10001770"/>
    <x v="1"/>
    <s v="Art"/>
    <s v="Economy #2 Pencils"/>
    <n v="10.64"/>
    <n v="4"/>
    <n v="0"/>
    <n v="2.7664"/>
  </r>
  <r>
    <n v="3865"/>
    <x v="1910"/>
    <x v="109"/>
    <d v="2015-12-03T00:00:00"/>
    <s v="Standard Class"/>
    <s v="LC-16885"/>
    <s v="Lena Creighton"/>
    <x v="0"/>
    <s v="United States"/>
    <s v="Champaign"/>
    <x v="10"/>
    <n v="61821"/>
    <s v="Central"/>
    <s v="FUR-FU-10004904"/>
    <x v="0"/>
    <s v="Furnishings"/>
    <s v="Eldon &quot;L&quot; Workstation Diamond Chairmat"/>
    <n v="151.96"/>
    <n v="5"/>
    <n v="0.6"/>
    <n v="-182.35200000000003"/>
  </r>
  <r>
    <n v="3866"/>
    <x v="1911"/>
    <x v="923"/>
    <d v="2014-07-29T00:00:00"/>
    <s v="Second Class"/>
    <s v="GW-14605"/>
    <s v="Giulietta Weimer"/>
    <x v="0"/>
    <s v="United States"/>
    <s v="San Francisco"/>
    <x v="1"/>
    <n v="94122"/>
    <s v="West"/>
    <s v="TEC-AC-10002842"/>
    <x v="2"/>
    <s v="Accessories"/>
    <s v="WD My Passport Ultra 2TB Portable External Hard Drive"/>
    <n v="238"/>
    <n v="2"/>
    <n v="0"/>
    <n v="38.080000000000013"/>
  </r>
  <r>
    <n v="3867"/>
    <x v="1912"/>
    <x v="756"/>
    <d v="2017-04-25T00:00:00"/>
    <s v="Second Class"/>
    <s v="SC-20305"/>
    <s v="Sean Christensen"/>
    <x v="0"/>
    <s v="United States"/>
    <s v="Lawrence"/>
    <x v="14"/>
    <n v="46226"/>
    <s v="Central"/>
    <s v="TEC-AC-10003590"/>
    <x v="2"/>
    <s v="Accessories"/>
    <s v="TRENDnet 56K USB 2.0 Phone, Internet and Fax Modem"/>
    <n v="155.34"/>
    <n v="6"/>
    <n v="0"/>
    <n v="55.922399999999996"/>
  </r>
  <r>
    <n v="3868"/>
    <x v="1913"/>
    <x v="924"/>
    <d v="2015-10-27T00:00:00"/>
    <s v="Second Class"/>
    <s v="JF-15355"/>
    <s v="Jay Fein"/>
    <x v="0"/>
    <s v="United States"/>
    <s v="San Diego"/>
    <x v="1"/>
    <n v="92105"/>
    <s v="West"/>
    <s v="TEC-AC-10000710"/>
    <x v="2"/>
    <s v="Accessories"/>
    <s v="Maxell DVD-RAM Discs"/>
    <n v="148.32"/>
    <n v="9"/>
    <n v="0"/>
    <n v="63.777600000000007"/>
  </r>
  <r>
    <n v="3869"/>
    <x v="1913"/>
    <x v="924"/>
    <d v="2015-10-27T00:00:00"/>
    <s v="Second Class"/>
    <s v="JF-15355"/>
    <s v="Jay Fein"/>
    <x v="0"/>
    <s v="United States"/>
    <s v="San Diego"/>
    <x v="1"/>
    <n v="92105"/>
    <s v="West"/>
    <s v="FUR-CH-10004495"/>
    <x v="0"/>
    <s v="Chairs"/>
    <s v="Global Leather and Oak Executive Chair, Black"/>
    <n v="240.78400000000002"/>
    <n v="1"/>
    <n v="0.2"/>
    <n v="27.088199999999965"/>
  </r>
  <r>
    <n v="3870"/>
    <x v="1913"/>
    <x v="924"/>
    <d v="2015-10-27T00:00:00"/>
    <s v="Second Class"/>
    <s v="JF-15355"/>
    <s v="Jay Fein"/>
    <x v="0"/>
    <s v="United States"/>
    <s v="San Diego"/>
    <x v="1"/>
    <n v="92105"/>
    <s v="West"/>
    <s v="FUR-CH-10004540"/>
    <x v="0"/>
    <s v="Chairs"/>
    <s v="Global Chrome Stack Chair"/>
    <n v="191.96800000000002"/>
    <n v="7"/>
    <n v="0.2"/>
    <n v="16.797200000000004"/>
  </r>
  <r>
    <n v="3871"/>
    <x v="1913"/>
    <x v="924"/>
    <d v="2015-10-27T00:00:00"/>
    <s v="Second Class"/>
    <s v="JF-15355"/>
    <s v="Jay Fein"/>
    <x v="0"/>
    <s v="United States"/>
    <s v="San Diego"/>
    <x v="1"/>
    <n v="92105"/>
    <s v="West"/>
    <s v="OFF-PA-10004971"/>
    <x v="1"/>
    <s v="Paper"/>
    <s v="Xerox 196"/>
    <n v="11.56"/>
    <n v="2"/>
    <n v="0"/>
    <n v="5.6644000000000005"/>
  </r>
  <r>
    <n v="3872"/>
    <x v="1913"/>
    <x v="924"/>
    <d v="2015-10-27T00:00:00"/>
    <s v="Second Class"/>
    <s v="JF-15355"/>
    <s v="Jay Fein"/>
    <x v="0"/>
    <s v="United States"/>
    <s v="San Diego"/>
    <x v="1"/>
    <n v="92105"/>
    <s v="West"/>
    <s v="OFF-EN-10002600"/>
    <x v="1"/>
    <s v="Envelopes"/>
    <s v="Redi-Strip #10 Envelopes, 4 1/8 x 9 1/2"/>
    <n v="11.8"/>
    <n v="4"/>
    <n v="0"/>
    <n v="5.6639999999999997"/>
  </r>
  <r>
    <n v="3873"/>
    <x v="1913"/>
    <x v="924"/>
    <d v="2015-10-27T00:00:00"/>
    <s v="Second Class"/>
    <s v="JF-15355"/>
    <s v="Jay Fein"/>
    <x v="0"/>
    <s v="United States"/>
    <s v="San Diego"/>
    <x v="1"/>
    <n v="92105"/>
    <s v="West"/>
    <s v="FUR-CH-10001854"/>
    <x v="0"/>
    <s v="Chairs"/>
    <s v="Office Star - Professional Matrix Back Chair with 2-to-1 Synchro Tilt and Mesh Fabric Seat"/>
    <n v="842.35200000000009"/>
    <n v="3"/>
    <n v="0.2"/>
    <n v="42.117600000000039"/>
  </r>
  <r>
    <n v="3874"/>
    <x v="1914"/>
    <x v="64"/>
    <d v="2016-09-07T00:00:00"/>
    <s v="Second Class"/>
    <s v="DM-13015"/>
    <s v="Darrin Martin"/>
    <x v="0"/>
    <s v="United States"/>
    <s v="Johnson City"/>
    <x v="18"/>
    <n v="37604"/>
    <s v="South"/>
    <s v="OFF-EN-10001099"/>
    <x v="1"/>
    <s v="Envelopes"/>
    <s v="Staple envelope"/>
    <n v="23.472000000000001"/>
    <n v="3"/>
    <n v="0.2"/>
    <n v="7.6283999999999974"/>
  </r>
  <r>
    <n v="3875"/>
    <x v="1914"/>
    <x v="64"/>
    <d v="2016-09-07T00:00:00"/>
    <s v="Second Class"/>
    <s v="DM-13015"/>
    <s v="Darrin Martin"/>
    <x v="0"/>
    <s v="United States"/>
    <s v="Johnson City"/>
    <x v="18"/>
    <n v="37604"/>
    <s v="South"/>
    <s v="OFF-BI-10001597"/>
    <x v="1"/>
    <s v="Binders"/>
    <s v="Wilson Jones Ledger-Size, Piano-Hinge Binder, 2&quot;, Blue"/>
    <n v="86.058000000000007"/>
    <n v="7"/>
    <n v="0.7"/>
    <n v="-63.109199999999987"/>
  </r>
  <r>
    <n v="3876"/>
    <x v="1914"/>
    <x v="64"/>
    <d v="2016-09-07T00:00:00"/>
    <s v="Second Class"/>
    <s v="DM-13015"/>
    <s v="Darrin Martin"/>
    <x v="0"/>
    <s v="United States"/>
    <s v="Johnson City"/>
    <x v="18"/>
    <n v="37604"/>
    <s v="South"/>
    <s v="TEC-PH-10002660"/>
    <x v="2"/>
    <s v="Phones"/>
    <s v="Nortel Networks T7316 E Nt8 B27"/>
    <n v="108.78399999999999"/>
    <n v="2"/>
    <n v="0.2"/>
    <n v="6.7990000000000066"/>
  </r>
  <r>
    <n v="3877"/>
    <x v="1914"/>
    <x v="64"/>
    <d v="2016-09-07T00:00:00"/>
    <s v="Second Class"/>
    <s v="DM-13015"/>
    <s v="Darrin Martin"/>
    <x v="0"/>
    <s v="United States"/>
    <s v="Johnson City"/>
    <x v="18"/>
    <n v="37604"/>
    <s v="South"/>
    <s v="OFF-PA-10000327"/>
    <x v="1"/>
    <s v="Paper"/>
    <s v="Xerox 1971"/>
    <n v="10.272000000000002"/>
    <n v="3"/>
    <n v="0.2"/>
    <n v="3.2099999999999982"/>
  </r>
  <r>
    <n v="3878"/>
    <x v="1915"/>
    <x v="99"/>
    <d v="2016-11-02T00:00:00"/>
    <s v="Standard Class"/>
    <s v="EP-13915"/>
    <s v="Emily Phan"/>
    <x v="0"/>
    <s v="United States"/>
    <s v="Tampa"/>
    <x v="2"/>
    <n v="33614"/>
    <s v="South"/>
    <s v="OFF-BI-10001191"/>
    <x v="1"/>
    <s v="Binders"/>
    <s v="Canvas Sectional Post Binders"/>
    <n v="38.190000000000012"/>
    <n v="5"/>
    <n v="0.7"/>
    <n v="-26.732999999999997"/>
  </r>
  <r>
    <n v="3879"/>
    <x v="1916"/>
    <x v="267"/>
    <d v="2014-04-07T00:00:00"/>
    <s v="First Class"/>
    <s v="JG-15805"/>
    <s v="John Grady"/>
    <x v="1"/>
    <s v="United States"/>
    <s v="Decatur"/>
    <x v="10"/>
    <n v="62521"/>
    <s v="Central"/>
    <s v="OFF-ST-10003455"/>
    <x v="1"/>
    <s v="Storage"/>
    <s v="Tenex File Box, Personal Filing Tote with Lid, Black"/>
    <n v="49.632000000000005"/>
    <n v="4"/>
    <n v="0.2"/>
    <n v="3.7224000000000004"/>
  </r>
  <r>
    <n v="3880"/>
    <x v="1916"/>
    <x v="267"/>
    <d v="2014-04-07T00:00:00"/>
    <s v="First Class"/>
    <s v="JG-15805"/>
    <s v="John Grady"/>
    <x v="1"/>
    <s v="United States"/>
    <s v="Decatur"/>
    <x v="10"/>
    <n v="62521"/>
    <s v="Central"/>
    <s v="OFF-ST-10001031"/>
    <x v="1"/>
    <s v="Storage"/>
    <s v="Adjustable Personal File Tote"/>
    <n v="52.096000000000004"/>
    <n v="4"/>
    <n v="0.2"/>
    <n v="3.9072000000000031"/>
  </r>
  <r>
    <n v="3881"/>
    <x v="1917"/>
    <x v="925"/>
    <d v="2015-06-20T00:00:00"/>
    <s v="Standard Class"/>
    <s v="PF-19120"/>
    <s v="Peter Fuller"/>
    <x v="0"/>
    <s v="United States"/>
    <s v="Gilbert"/>
    <x v="16"/>
    <n v="85234"/>
    <s v="West"/>
    <s v="OFF-PA-10002245"/>
    <x v="1"/>
    <s v="Paper"/>
    <s v="Xerox 1895"/>
    <n v="9.5680000000000014"/>
    <n v="2"/>
    <n v="0.2"/>
    <n v="2.9899999999999993"/>
  </r>
  <r>
    <n v="3882"/>
    <x v="1917"/>
    <x v="925"/>
    <d v="2015-06-20T00:00:00"/>
    <s v="Standard Class"/>
    <s v="PF-19120"/>
    <s v="Peter Fuller"/>
    <x v="0"/>
    <s v="United States"/>
    <s v="Gilbert"/>
    <x v="16"/>
    <n v="85234"/>
    <s v="West"/>
    <s v="OFF-ST-10004804"/>
    <x v="1"/>
    <s v="Storage"/>
    <s v="Belkin 19&quot; Vented Equipment Shelf, Black"/>
    <n v="82.367999999999995"/>
    <n v="2"/>
    <n v="0.2"/>
    <n v="-19.562399999999997"/>
  </r>
  <r>
    <n v="3883"/>
    <x v="1917"/>
    <x v="925"/>
    <d v="2015-06-20T00:00:00"/>
    <s v="Standard Class"/>
    <s v="PF-19120"/>
    <s v="Peter Fuller"/>
    <x v="0"/>
    <s v="United States"/>
    <s v="Gilbert"/>
    <x v="16"/>
    <n v="85234"/>
    <s v="West"/>
    <s v="FUR-FU-10004904"/>
    <x v="0"/>
    <s v="Furnishings"/>
    <s v="Eldon &quot;L&quot; Workstation Diamond Chairmat"/>
    <n v="364.70400000000006"/>
    <n v="6"/>
    <n v="0.2"/>
    <n v="-36.470400000000041"/>
  </r>
  <r>
    <n v="3884"/>
    <x v="1917"/>
    <x v="925"/>
    <d v="2015-06-20T00:00:00"/>
    <s v="Standard Class"/>
    <s v="PF-19120"/>
    <s v="Peter Fuller"/>
    <x v="0"/>
    <s v="United States"/>
    <s v="Gilbert"/>
    <x v="16"/>
    <n v="85234"/>
    <s v="West"/>
    <s v="FUR-FU-10002396"/>
    <x v="0"/>
    <s v="Furnishings"/>
    <s v="DAX Copper Panel Document Frame, 5 x 7 Size"/>
    <n v="40.256"/>
    <n v="4"/>
    <n v="0.2"/>
    <n v="11.070400000000003"/>
  </r>
  <r>
    <n v="3885"/>
    <x v="1918"/>
    <x v="260"/>
    <d v="2014-07-12T00:00:00"/>
    <s v="Standard Class"/>
    <s v="DW-13195"/>
    <s v="David Wiener"/>
    <x v="1"/>
    <s v="United States"/>
    <s v="Knoxville"/>
    <x v="18"/>
    <n v="37918"/>
    <s v="South"/>
    <s v="OFF-AR-10002833"/>
    <x v="1"/>
    <s v="Art"/>
    <s v="Newell 322"/>
    <n v="4.3680000000000003"/>
    <n v="3"/>
    <n v="0.2"/>
    <n v="0.3822000000000001"/>
  </r>
  <r>
    <n v="3886"/>
    <x v="1919"/>
    <x v="926"/>
    <d v="2017-02-02T00:00:00"/>
    <s v="Standard Class"/>
    <s v="CK-12595"/>
    <s v="Clytie Kelty"/>
    <x v="0"/>
    <s v="United States"/>
    <s v="Chicago"/>
    <x v="10"/>
    <n v="60653"/>
    <s v="Central"/>
    <s v="OFF-BI-10001072"/>
    <x v="1"/>
    <s v="Binders"/>
    <s v="GBC Clear Cover, 8-1/2 x 11, unpunched, 25 covers per pack"/>
    <n v="12.127999999999997"/>
    <n v="4"/>
    <n v="0.8"/>
    <n v="-20.617600000000003"/>
  </r>
  <r>
    <n v="3887"/>
    <x v="1920"/>
    <x v="840"/>
    <d v="2016-03-08T00:00:00"/>
    <s v="Second Class"/>
    <s v="CC-12670"/>
    <s v="Craig Carreira"/>
    <x v="0"/>
    <s v="United States"/>
    <s v="Bloomington"/>
    <x v="14"/>
    <n v="47401"/>
    <s v="Central"/>
    <s v="TEC-PH-10003171"/>
    <x v="2"/>
    <s v="Phones"/>
    <s v="Plantronics Encore H101 Dual Earpieces Headset"/>
    <n v="134.85000000000002"/>
    <n v="3"/>
    <n v="0"/>
    <n v="37.757999999999996"/>
  </r>
  <r>
    <n v="3888"/>
    <x v="1921"/>
    <x v="270"/>
    <d v="2014-06-06T00:00:00"/>
    <s v="Standard Class"/>
    <s v="SV-20785"/>
    <s v="Stewart Visinsky"/>
    <x v="0"/>
    <s v="United States"/>
    <s v="Roswell"/>
    <x v="32"/>
    <n v="30076"/>
    <s v="South"/>
    <s v="OFF-AR-10004511"/>
    <x v="1"/>
    <s v="Art"/>
    <s v="Sanford Colorific Scented Colored Pencils, 12/Pack"/>
    <n v="8.56"/>
    <n v="2"/>
    <n v="0"/>
    <n v="2.6536"/>
  </r>
  <r>
    <n v="3889"/>
    <x v="1921"/>
    <x v="270"/>
    <d v="2014-06-06T00:00:00"/>
    <s v="Standard Class"/>
    <s v="SV-20785"/>
    <s v="Stewart Visinsky"/>
    <x v="0"/>
    <s v="United States"/>
    <s v="Roswell"/>
    <x v="32"/>
    <n v="30076"/>
    <s v="South"/>
    <s v="TEC-PH-10001425"/>
    <x v="2"/>
    <s v="Phones"/>
    <s v="Mophie Juice Pack Helium for iPhone"/>
    <n v="239.96999999999997"/>
    <n v="3"/>
    <n v="0"/>
    <n v="67.191599999999994"/>
  </r>
  <r>
    <n v="3890"/>
    <x v="1921"/>
    <x v="270"/>
    <d v="2014-06-06T00:00:00"/>
    <s v="Standard Class"/>
    <s v="SV-20785"/>
    <s v="Stewart Visinsky"/>
    <x v="0"/>
    <s v="United States"/>
    <s v="Roswell"/>
    <x v="32"/>
    <n v="30076"/>
    <s v="South"/>
    <s v="OFF-ST-10001490"/>
    <x v="1"/>
    <s v="Storage"/>
    <s v="Hot File 7-Pocket, Floor Stand"/>
    <n v="356.94"/>
    <n v="2"/>
    <n v="0"/>
    <n v="107.08199999999997"/>
  </r>
  <r>
    <n v="3891"/>
    <x v="1922"/>
    <x v="390"/>
    <d v="2016-11-30T00:00:00"/>
    <s v="Standard Class"/>
    <s v="SP-20860"/>
    <s v="Sung Pak"/>
    <x v="1"/>
    <s v="United States"/>
    <s v="Los Angeles"/>
    <x v="1"/>
    <n v="90036"/>
    <s v="West"/>
    <s v="TEC-AC-10003033"/>
    <x v="2"/>
    <s v="Accessories"/>
    <s v="Plantronics CS510 - Over-the-Head monaural Wireless Headset System"/>
    <n v="659.9"/>
    <n v="2"/>
    <n v="0"/>
    <n v="217.76699999999994"/>
  </r>
  <r>
    <n v="3892"/>
    <x v="1922"/>
    <x v="390"/>
    <d v="2016-11-30T00:00:00"/>
    <s v="Standard Class"/>
    <s v="SP-20860"/>
    <s v="Sung Pak"/>
    <x v="1"/>
    <s v="United States"/>
    <s v="Los Angeles"/>
    <x v="1"/>
    <n v="90036"/>
    <s v="West"/>
    <s v="FUR-CH-10001394"/>
    <x v="0"/>
    <s v="Chairs"/>
    <s v="Global Leather Executive Chair"/>
    <n v="1684.7520000000002"/>
    <n v="6"/>
    <n v="0.2"/>
    <n v="210.59399999999977"/>
  </r>
  <r>
    <n v="3893"/>
    <x v="1922"/>
    <x v="390"/>
    <d v="2016-11-30T00:00:00"/>
    <s v="Standard Class"/>
    <s v="SP-20860"/>
    <s v="Sung Pak"/>
    <x v="1"/>
    <s v="United States"/>
    <s v="Los Angeles"/>
    <x v="1"/>
    <n v="90036"/>
    <s v="West"/>
    <s v="TEC-AC-10000420"/>
    <x v="2"/>
    <s v="Accessories"/>
    <s v="Logitech G500s Laser Gaming Mouse with Adjustable Weight Tuning"/>
    <n v="559.91999999999996"/>
    <n v="8"/>
    <n v="0"/>
    <n v="190.37279999999998"/>
  </r>
  <r>
    <n v="3894"/>
    <x v="1923"/>
    <x v="338"/>
    <d v="2016-11-14T00:00:00"/>
    <s v="Standard Class"/>
    <s v="MS-17770"/>
    <s v="Maxwell Schwartz"/>
    <x v="0"/>
    <s v="United States"/>
    <s v="Houston"/>
    <x v="5"/>
    <n v="77036"/>
    <s v="Central"/>
    <s v="TEC-AC-10004901"/>
    <x v="2"/>
    <s v="Accessories"/>
    <s v="Kensington SlimBlade Notebook Wireless Mouse with Nano Receiver "/>
    <n v="279.94400000000002"/>
    <n v="7"/>
    <n v="0.2"/>
    <n v="48.990200000000002"/>
  </r>
  <r>
    <n v="3895"/>
    <x v="1924"/>
    <x v="754"/>
    <d v="2014-11-28T00:00:00"/>
    <s v="Standard Class"/>
    <s v="TC-21475"/>
    <s v="Tony Chapman"/>
    <x v="2"/>
    <s v="United States"/>
    <s v="Bolingbrook"/>
    <x v="10"/>
    <n v="60440"/>
    <s v="Central"/>
    <s v="OFF-BI-10002571"/>
    <x v="1"/>
    <s v="Binders"/>
    <s v="Avery Framed View Binder, EZD Ring (Locking), Navy, 1 1/2&quot;"/>
    <n v="9.9799999999999969"/>
    <n v="5"/>
    <n v="0.8"/>
    <n v="-16.467000000000002"/>
  </r>
  <r>
    <n v="3896"/>
    <x v="1925"/>
    <x v="927"/>
    <d v="2017-05-05T00:00:00"/>
    <s v="Standard Class"/>
    <s v="SJ-20125"/>
    <s v="Sanjit Jacobs"/>
    <x v="2"/>
    <s v="United States"/>
    <s v="Texarkana"/>
    <x v="36"/>
    <n v="71854"/>
    <s v="South"/>
    <s v="TEC-AC-10002331"/>
    <x v="2"/>
    <s v="Accessories"/>
    <s v="Maxell 74 Minute CDR, 10/Pack"/>
    <n v="48.9"/>
    <n v="5"/>
    <n v="0"/>
    <n v="18.093"/>
  </r>
  <r>
    <n v="3897"/>
    <x v="1926"/>
    <x v="226"/>
    <d v="2017-12-12T00:00:00"/>
    <s v="Standard Class"/>
    <s v="DS-13180"/>
    <s v="David Smith"/>
    <x v="1"/>
    <s v="United States"/>
    <s v="San Antonio"/>
    <x v="5"/>
    <n v="78207"/>
    <s v="Central"/>
    <s v="OFF-FA-10000611"/>
    <x v="1"/>
    <s v="Fasteners"/>
    <s v="Binder Clips by OIC"/>
    <n v="3.5519999999999996"/>
    <n v="3"/>
    <n v="0.2"/>
    <n v="1.2431999999999999"/>
  </r>
  <r>
    <n v="3898"/>
    <x v="1926"/>
    <x v="226"/>
    <d v="2017-12-12T00:00:00"/>
    <s v="Standard Class"/>
    <s v="DS-13180"/>
    <s v="David Smith"/>
    <x v="1"/>
    <s v="United States"/>
    <s v="San Antonio"/>
    <x v="5"/>
    <n v="78207"/>
    <s v="Central"/>
    <s v="OFF-PA-10000304"/>
    <x v="1"/>
    <s v="Paper"/>
    <s v="Xerox 1995"/>
    <n v="15.552000000000003"/>
    <n v="3"/>
    <n v="0.2"/>
    <n v="5.4432"/>
  </r>
  <r>
    <n v="3899"/>
    <x v="1927"/>
    <x v="329"/>
    <d v="2017-12-04T00:00:00"/>
    <s v="Standard Class"/>
    <s v="SC-20800"/>
    <s v="Stuart Calhoun"/>
    <x v="0"/>
    <s v="United States"/>
    <s v="Edinburg"/>
    <x v="5"/>
    <n v="78539"/>
    <s v="Central"/>
    <s v="OFF-FA-10000611"/>
    <x v="1"/>
    <s v="Fasteners"/>
    <s v="Binder Clips by OIC"/>
    <n v="2.3679999999999999"/>
    <n v="2"/>
    <n v="0.2"/>
    <n v="0.82879999999999987"/>
  </r>
  <r>
    <n v="3900"/>
    <x v="1928"/>
    <x v="226"/>
    <d v="2017-12-09T00:00:00"/>
    <s v="First Class"/>
    <s v="SH-20395"/>
    <s v="Shahid Hopkins"/>
    <x v="0"/>
    <s v="United States"/>
    <s v="Toledo"/>
    <x v="24"/>
    <n v="43615"/>
    <s v="East"/>
    <s v="TEC-AC-10002567"/>
    <x v="2"/>
    <s v="Accessories"/>
    <s v="Logitech G602 Wireless Gaming Mouse"/>
    <n v="127.98399999999999"/>
    <n v="2"/>
    <n v="0.2"/>
    <n v="25.596799999999998"/>
  </r>
  <r>
    <n v="3901"/>
    <x v="1929"/>
    <x v="928"/>
    <d v="2015-01-08T00:00:00"/>
    <s v="Standard Class"/>
    <s v="SF-20965"/>
    <s v="Sylvia Foulston"/>
    <x v="1"/>
    <s v="United States"/>
    <s v="Baytown"/>
    <x v="5"/>
    <n v="77520"/>
    <s v="Central"/>
    <s v="OFF-PA-10001937"/>
    <x v="1"/>
    <s v="Paper"/>
    <s v="Xerox 21"/>
    <n v="10.368000000000002"/>
    <n v="2"/>
    <n v="0.2"/>
    <n v="3.6288"/>
  </r>
  <r>
    <n v="3902"/>
    <x v="1930"/>
    <x v="717"/>
    <d v="2015-11-20T00:00:00"/>
    <s v="Standard Class"/>
    <s v="MG-17680"/>
    <s v="Maureen Gastineau"/>
    <x v="2"/>
    <s v="United States"/>
    <s v="Philadelphia"/>
    <x v="9"/>
    <n v="19143"/>
    <s v="East"/>
    <s v="TEC-AC-10001090"/>
    <x v="2"/>
    <s v="Accessories"/>
    <s v="Micro Innovations Wireless Classic Keyboard with Mouse"/>
    <n v="47.984000000000002"/>
    <n v="2"/>
    <n v="0.2"/>
    <n v="-1.199600000000002"/>
  </r>
  <r>
    <n v="3903"/>
    <x v="1931"/>
    <x v="653"/>
    <d v="2015-10-07T00:00:00"/>
    <s v="Second Class"/>
    <s v="CS-12400"/>
    <s v="Christopher Schild"/>
    <x v="2"/>
    <s v="United States"/>
    <s v="Los Angeles"/>
    <x v="1"/>
    <n v="90045"/>
    <s v="West"/>
    <s v="OFF-ST-10000943"/>
    <x v="1"/>
    <s v="Storage"/>
    <s v="Eldon ProFile File 'N Store Portable File Tub Letter/Legal Size Black"/>
    <n v="270.33999999999997"/>
    <n v="14"/>
    <n v="0"/>
    <n v="75.6952"/>
  </r>
  <r>
    <n v="3904"/>
    <x v="1932"/>
    <x v="57"/>
    <d v="2015-04-10T00:00:00"/>
    <s v="Standard Class"/>
    <s v="VT-21700"/>
    <s v="Valerie Takahito"/>
    <x v="2"/>
    <s v="United States"/>
    <s v="Philadelphia"/>
    <x v="9"/>
    <n v="19143"/>
    <s v="East"/>
    <s v="OFF-AP-10004036"/>
    <x v="1"/>
    <s v="Appliances"/>
    <s v="Bionaire 99.97% HEPA Air Cleaner"/>
    <n v="98.111999999999995"/>
    <n v="7"/>
    <n v="0.2"/>
    <n v="18.396000000000001"/>
  </r>
  <r>
    <n v="3905"/>
    <x v="1932"/>
    <x v="57"/>
    <d v="2015-04-10T00:00:00"/>
    <s v="Standard Class"/>
    <s v="VT-21700"/>
    <s v="Valerie Takahito"/>
    <x v="2"/>
    <s v="United States"/>
    <s v="Philadelphia"/>
    <x v="9"/>
    <n v="19143"/>
    <s v="East"/>
    <s v="OFF-ST-10003816"/>
    <x v="1"/>
    <s v="Storage"/>
    <s v="Fellowes High-Stak Drawer Files"/>
    <n v="563.80799999999999"/>
    <n v="4"/>
    <n v="0.2"/>
    <n v="21.142799999999966"/>
  </r>
  <r>
    <n v="3906"/>
    <x v="1932"/>
    <x v="57"/>
    <d v="2015-04-10T00:00:00"/>
    <s v="Standard Class"/>
    <s v="VT-21700"/>
    <s v="Valerie Takahito"/>
    <x v="2"/>
    <s v="United States"/>
    <s v="Philadelphia"/>
    <x v="9"/>
    <n v="19143"/>
    <s v="East"/>
    <s v="OFF-BI-10002072"/>
    <x v="1"/>
    <s v="Binders"/>
    <s v="Cardinal Slant-D Ring Binders"/>
    <n v="10.428000000000001"/>
    <n v="4"/>
    <n v="0.7"/>
    <n v="-6.9519999999999982"/>
  </r>
  <r>
    <n v="3907"/>
    <x v="1932"/>
    <x v="57"/>
    <d v="2015-04-10T00:00:00"/>
    <s v="Standard Class"/>
    <s v="VT-21700"/>
    <s v="Valerie Takahito"/>
    <x v="2"/>
    <s v="United States"/>
    <s v="Philadelphia"/>
    <x v="9"/>
    <n v="19143"/>
    <s v="East"/>
    <s v="FUR-FU-10001468"/>
    <x v="0"/>
    <s v="Furnishings"/>
    <s v="Tenex Antistatic Computer Chair Mats"/>
    <n v="547.13599999999997"/>
    <n v="4"/>
    <n v="0.2"/>
    <n v="-68.392000000000053"/>
  </r>
  <r>
    <n v="3908"/>
    <x v="1932"/>
    <x v="57"/>
    <d v="2015-04-10T00:00:00"/>
    <s v="Standard Class"/>
    <s v="VT-21700"/>
    <s v="Valerie Takahito"/>
    <x v="2"/>
    <s v="United States"/>
    <s v="Philadelphia"/>
    <x v="9"/>
    <n v="19143"/>
    <s v="East"/>
    <s v="TEC-PH-10000347"/>
    <x v="2"/>
    <s v="Phones"/>
    <s v="Cush Cases Heavy Duty Rugged Cover Case for Samsung Galaxy S5 - Purple"/>
    <n v="14.850000000000001"/>
    <n v="5"/>
    <n v="0.4"/>
    <n v="-3.2175000000000002"/>
  </r>
  <r>
    <n v="3909"/>
    <x v="1932"/>
    <x v="57"/>
    <d v="2015-04-10T00:00:00"/>
    <s v="Standard Class"/>
    <s v="VT-21700"/>
    <s v="Valerie Takahito"/>
    <x v="2"/>
    <s v="United States"/>
    <s v="Philadelphia"/>
    <x v="9"/>
    <n v="19143"/>
    <s v="East"/>
    <s v="TEC-PH-10002844"/>
    <x v="2"/>
    <s v="Phones"/>
    <s v="Speck Products Candyshell Flip Case"/>
    <n v="41.988"/>
    <n v="2"/>
    <n v="0.4"/>
    <n v="-9.7972000000000037"/>
  </r>
  <r>
    <n v="3910"/>
    <x v="1932"/>
    <x v="57"/>
    <d v="2015-04-10T00:00:00"/>
    <s v="Standard Class"/>
    <s v="VT-21700"/>
    <s v="Valerie Takahito"/>
    <x v="2"/>
    <s v="United States"/>
    <s v="Philadelphia"/>
    <x v="9"/>
    <n v="19143"/>
    <s v="East"/>
    <s v="FUR-FU-10001037"/>
    <x v="0"/>
    <s v="Furnishings"/>
    <s v="DAX Charcoal/Nickel-Tone Document Frame, 5 x 7"/>
    <n v="7.5840000000000005"/>
    <n v="1"/>
    <n v="0.2"/>
    <n v="2.37"/>
  </r>
  <r>
    <n v="3911"/>
    <x v="1932"/>
    <x v="57"/>
    <d v="2015-04-10T00:00:00"/>
    <s v="Standard Class"/>
    <s v="VT-21700"/>
    <s v="Valerie Takahito"/>
    <x v="2"/>
    <s v="United States"/>
    <s v="Philadelphia"/>
    <x v="9"/>
    <n v="19143"/>
    <s v="East"/>
    <s v="FUR-BO-10004218"/>
    <x v="0"/>
    <s v="Bookcases"/>
    <s v="Bush Heritage Pine Collection 5-Shelf Bookcase, Albany Pine Finish, *Special Order"/>
    <n v="352.45"/>
    <n v="5"/>
    <n v="0.5"/>
    <n v="-211.47"/>
  </r>
  <r>
    <n v="3912"/>
    <x v="1933"/>
    <x v="929"/>
    <d v="2017-06-06T00:00:00"/>
    <s v="First Class"/>
    <s v="AB-10105"/>
    <s v="Adrian Barton"/>
    <x v="0"/>
    <s v="United States"/>
    <s v="Pearland"/>
    <x v="5"/>
    <n v="77581"/>
    <s v="Central"/>
    <s v="TEC-PH-10001619"/>
    <x v="2"/>
    <s v="Phones"/>
    <s v="LG G3"/>
    <n v="470.37600000000009"/>
    <n v="3"/>
    <n v="0.2"/>
    <n v="52.917299999999955"/>
  </r>
  <r>
    <n v="3913"/>
    <x v="1934"/>
    <x v="65"/>
    <d v="2017-09-25T00:00:00"/>
    <s v="Standard Class"/>
    <s v="MM-18280"/>
    <s v="Muhammed MacIntyre"/>
    <x v="1"/>
    <s v="United States"/>
    <s v="New York City"/>
    <x v="15"/>
    <n v="10035"/>
    <s v="East"/>
    <s v="OFF-PA-10001639"/>
    <x v="1"/>
    <s v="Paper"/>
    <s v="Xerox 203"/>
    <n v="19.440000000000001"/>
    <n v="3"/>
    <n v="0"/>
    <n v="9.3312000000000008"/>
  </r>
  <r>
    <n v="3914"/>
    <x v="1934"/>
    <x v="65"/>
    <d v="2017-09-25T00:00:00"/>
    <s v="Standard Class"/>
    <s v="MM-18280"/>
    <s v="Muhammed MacIntyre"/>
    <x v="1"/>
    <s v="United States"/>
    <s v="New York City"/>
    <x v="15"/>
    <n v="10035"/>
    <s v="East"/>
    <s v="FUR-FU-10002268"/>
    <x v="0"/>
    <s v="Furnishings"/>
    <s v="Ultra Door Push Plate"/>
    <n v="9.82"/>
    <n v="2"/>
    <n v="0"/>
    <n v="3.2405999999999997"/>
  </r>
  <r>
    <n v="3915"/>
    <x v="1935"/>
    <x v="930"/>
    <d v="2017-07-23T00:00:00"/>
    <s v="Standard Class"/>
    <s v="ML-17410"/>
    <s v="Maris LaWare"/>
    <x v="0"/>
    <s v="United States"/>
    <s v="Phoenix"/>
    <x v="16"/>
    <n v="85023"/>
    <s v="West"/>
    <s v="FUR-TA-10001932"/>
    <x v="0"/>
    <s v="Tables"/>
    <s v="Chromcraft 48&quot; x 96&quot; Racetrack Double Pedestal Table"/>
    <n v="801.59999999999991"/>
    <n v="5"/>
    <n v="0.5"/>
    <n v="-448.89599999999996"/>
  </r>
  <r>
    <n v="3916"/>
    <x v="1935"/>
    <x v="930"/>
    <d v="2017-07-23T00:00:00"/>
    <s v="Standard Class"/>
    <s v="ML-17410"/>
    <s v="Maris LaWare"/>
    <x v="0"/>
    <s v="United States"/>
    <s v="Phoenix"/>
    <x v="16"/>
    <n v="85023"/>
    <s v="West"/>
    <s v="FUR-CH-10004218"/>
    <x v="0"/>
    <s v="Chairs"/>
    <s v="Global Fabric Manager's Chair, Dark Gray"/>
    <n v="161.56800000000001"/>
    <n v="2"/>
    <n v="0.2"/>
    <n v="10.098000000000006"/>
  </r>
  <r>
    <n v="3917"/>
    <x v="1935"/>
    <x v="930"/>
    <d v="2017-07-23T00:00:00"/>
    <s v="Standard Class"/>
    <s v="ML-17410"/>
    <s v="Maris LaWare"/>
    <x v="0"/>
    <s v="United States"/>
    <s v="Phoenix"/>
    <x v="16"/>
    <n v="85023"/>
    <s v="West"/>
    <s v="OFF-PA-10000246"/>
    <x v="1"/>
    <s v="Paper"/>
    <s v="Riverleaf Stik-Withit Designer Note Cubes"/>
    <n v="16.096"/>
    <n v="2"/>
    <n v="0.2"/>
    <n v="5.2312000000000003"/>
  </r>
  <r>
    <n v="3918"/>
    <x v="1935"/>
    <x v="930"/>
    <d v="2017-07-23T00:00:00"/>
    <s v="Standard Class"/>
    <s v="ML-17410"/>
    <s v="Maris LaWare"/>
    <x v="0"/>
    <s v="United States"/>
    <s v="Phoenix"/>
    <x v="16"/>
    <n v="85023"/>
    <s v="West"/>
    <s v="OFF-BI-10003350"/>
    <x v="1"/>
    <s v="Binders"/>
    <s v="Acco Expandable Hanging Binders"/>
    <n v="7.6560000000000006"/>
    <n v="4"/>
    <n v="0.7"/>
    <n v="-6.1247999999999987"/>
  </r>
  <r>
    <n v="3919"/>
    <x v="1935"/>
    <x v="930"/>
    <d v="2017-07-23T00:00:00"/>
    <s v="Standard Class"/>
    <s v="ML-17410"/>
    <s v="Maris LaWare"/>
    <x v="0"/>
    <s v="United States"/>
    <s v="Phoenix"/>
    <x v="16"/>
    <n v="85023"/>
    <s v="West"/>
    <s v="FUR-CH-10000513"/>
    <x v="0"/>
    <s v="Chairs"/>
    <s v="High-Back Leather Manager's Chair"/>
    <n v="311.97600000000006"/>
    <n v="3"/>
    <n v="0.2"/>
    <n v="-42.89670000000001"/>
  </r>
  <r>
    <n v="3920"/>
    <x v="1936"/>
    <x v="494"/>
    <d v="2015-12-07T00:00:00"/>
    <s v="Standard Class"/>
    <s v="KD-16495"/>
    <s v="Keith Dawkins"/>
    <x v="1"/>
    <s v="United States"/>
    <s v="Chesapeake"/>
    <x v="17"/>
    <n v="23320"/>
    <s v="South"/>
    <s v="OFF-ST-10001321"/>
    <x v="1"/>
    <s v="Storage"/>
    <s v="Decoflex Hanging Personal Folder File, Blue"/>
    <n v="61.68"/>
    <n v="4"/>
    <n v="0"/>
    <n v="16.653600000000004"/>
  </r>
  <r>
    <n v="3921"/>
    <x v="1936"/>
    <x v="494"/>
    <d v="2015-12-07T00:00:00"/>
    <s v="Standard Class"/>
    <s v="KD-16495"/>
    <s v="Keith Dawkins"/>
    <x v="1"/>
    <s v="United States"/>
    <s v="Chesapeake"/>
    <x v="17"/>
    <n v="23320"/>
    <s v="South"/>
    <s v="OFF-BI-10004233"/>
    <x v="1"/>
    <s v="Binders"/>
    <s v="GBC Pre-Punched Binding Paper, Plastic, White, 8-1/2&quot; x 11&quot;"/>
    <n v="63.96"/>
    <n v="4"/>
    <n v="0"/>
    <n v="30.700800000000001"/>
  </r>
  <r>
    <n v="3922"/>
    <x v="1937"/>
    <x v="931"/>
    <d v="2016-07-02T00:00:00"/>
    <s v="Second Class"/>
    <s v="RF-19735"/>
    <s v="Roland Fjeld"/>
    <x v="0"/>
    <s v="United States"/>
    <s v="Chicago"/>
    <x v="10"/>
    <n v="60610"/>
    <s v="Central"/>
    <s v="TEC-PH-10001299"/>
    <x v="2"/>
    <s v="Phones"/>
    <s v="Polycom CX300 Desktop Phone USB VoIP phone"/>
    <n v="359.97600000000006"/>
    <n v="3"/>
    <n v="0.2"/>
    <n v="35.997600000000006"/>
  </r>
  <r>
    <n v="3923"/>
    <x v="1938"/>
    <x v="735"/>
    <d v="2017-09-01T00:00:00"/>
    <s v="Standard Class"/>
    <s v="SC-20305"/>
    <s v="Sean Christensen"/>
    <x v="0"/>
    <s v="United States"/>
    <s v="Chicago"/>
    <x v="10"/>
    <n v="60623"/>
    <s v="Central"/>
    <s v="OFF-PA-10002479"/>
    <x v="1"/>
    <s v="Paper"/>
    <s v="Xerox 4200 Series MultiUse Premium Copy Paper (20Lb. and 84 Bright)"/>
    <n v="25.344000000000001"/>
    <n v="6"/>
    <n v="0.2"/>
    <n v="7.92"/>
  </r>
  <r>
    <n v="3924"/>
    <x v="1938"/>
    <x v="735"/>
    <d v="2017-09-01T00:00:00"/>
    <s v="Standard Class"/>
    <s v="SC-20305"/>
    <s v="Sean Christensen"/>
    <x v="0"/>
    <s v="United States"/>
    <s v="Chicago"/>
    <x v="10"/>
    <n v="60623"/>
    <s v="Central"/>
    <s v="OFF-PA-10001461"/>
    <x v="1"/>
    <s v="Paper"/>
    <s v="HP Office Paper (20Lb. and 87 Bright)"/>
    <n v="26.720000000000002"/>
    <n v="5"/>
    <n v="0.2"/>
    <n v="9.3520000000000003"/>
  </r>
  <r>
    <n v="3925"/>
    <x v="1939"/>
    <x v="328"/>
    <d v="2014-09-21T00:00:00"/>
    <s v="Standard Class"/>
    <s v="BN-11515"/>
    <s v="Bradley Nguyen"/>
    <x v="0"/>
    <s v="United States"/>
    <s v="Seattle"/>
    <x v="4"/>
    <n v="98103"/>
    <s v="West"/>
    <s v="OFF-ST-10004963"/>
    <x v="1"/>
    <s v="Storage"/>
    <s v="Eldon Gobal File Keepers"/>
    <n v="30.28"/>
    <n v="2"/>
    <n v="0"/>
    <n v="1.2111999999999981"/>
  </r>
  <r>
    <n v="3926"/>
    <x v="1939"/>
    <x v="328"/>
    <d v="2014-09-21T00:00:00"/>
    <s v="Standard Class"/>
    <s v="BN-11515"/>
    <s v="Bradley Nguyen"/>
    <x v="0"/>
    <s v="United States"/>
    <s v="Seattle"/>
    <x v="4"/>
    <n v="98103"/>
    <s v="West"/>
    <s v="OFF-ST-10000943"/>
    <x v="1"/>
    <s v="Storage"/>
    <s v="Eldon ProFile File 'N Store Portable File Tub Letter/Legal Size Black"/>
    <n v="57.929999999999993"/>
    <n v="3"/>
    <n v="0"/>
    <n v="16.220400000000001"/>
  </r>
  <r>
    <n v="3927"/>
    <x v="1939"/>
    <x v="328"/>
    <d v="2014-09-21T00:00:00"/>
    <s v="Standard Class"/>
    <s v="BN-11515"/>
    <s v="Bradley Nguyen"/>
    <x v="0"/>
    <s v="United States"/>
    <s v="Seattle"/>
    <x v="4"/>
    <n v="98103"/>
    <s v="West"/>
    <s v="FUR-FU-10004671"/>
    <x v="0"/>
    <s v="Furnishings"/>
    <s v="Executive Impressions 12&quot; Wall Clock"/>
    <n v="35.340000000000003"/>
    <n v="2"/>
    <n v="0"/>
    <n v="13.429200000000002"/>
  </r>
  <r>
    <n v="3928"/>
    <x v="1939"/>
    <x v="328"/>
    <d v="2014-09-21T00:00:00"/>
    <s v="Standard Class"/>
    <s v="BN-11515"/>
    <s v="Bradley Nguyen"/>
    <x v="0"/>
    <s v="United States"/>
    <s v="Seattle"/>
    <x v="4"/>
    <n v="98103"/>
    <s v="West"/>
    <s v="OFF-BI-10002735"/>
    <x v="1"/>
    <s v="Binders"/>
    <s v="GBC Prestige Therm-A-Bind Covers"/>
    <n v="137.24"/>
    <n v="5"/>
    <n v="0.2"/>
    <n v="46.3185"/>
  </r>
  <r>
    <n v="3929"/>
    <x v="1940"/>
    <x v="560"/>
    <d v="2016-03-17T00:00:00"/>
    <s v="First Class"/>
    <s v="JS-15880"/>
    <s v="John Stevenson"/>
    <x v="0"/>
    <s v="United States"/>
    <s v="Harlingen"/>
    <x v="5"/>
    <n v="78550"/>
    <s v="Central"/>
    <s v="FUR-BO-10004409"/>
    <x v="0"/>
    <s v="Bookcases"/>
    <s v="Safco Value Mate Series Steel Bookcases, Baked Enamel Finish on Steel, Gray"/>
    <n v="241.33199999999999"/>
    <n v="5"/>
    <n v="0.32"/>
    <n v="-14.195999999999998"/>
  </r>
  <r>
    <n v="3930"/>
    <x v="1940"/>
    <x v="560"/>
    <d v="2016-03-17T00:00:00"/>
    <s v="First Class"/>
    <s v="JS-15880"/>
    <s v="John Stevenson"/>
    <x v="0"/>
    <s v="United States"/>
    <s v="Harlingen"/>
    <x v="5"/>
    <n v="78550"/>
    <s v="Central"/>
    <s v="OFF-PA-10001934"/>
    <x v="1"/>
    <s v="Paper"/>
    <s v="Xerox 1993"/>
    <n v="5.1840000000000011"/>
    <n v="1"/>
    <n v="0.2"/>
    <n v="1.8792"/>
  </r>
  <r>
    <n v="3931"/>
    <x v="1940"/>
    <x v="560"/>
    <d v="2016-03-17T00:00:00"/>
    <s v="First Class"/>
    <s v="JS-15880"/>
    <s v="John Stevenson"/>
    <x v="0"/>
    <s v="United States"/>
    <s v="Harlingen"/>
    <x v="5"/>
    <n v="78550"/>
    <s v="Central"/>
    <s v="OFF-AR-10001044"/>
    <x v="1"/>
    <s v="Art"/>
    <s v="BOSTON Ranger #55 Pencil Sharpener, Black"/>
    <n v="145.54400000000001"/>
    <n v="7"/>
    <n v="0.2"/>
    <n v="16.373699999999992"/>
  </r>
  <r>
    <n v="3932"/>
    <x v="1941"/>
    <x v="370"/>
    <d v="2016-09-02T00:00:00"/>
    <s v="Standard Class"/>
    <s v="VG-21805"/>
    <s v="Vivek Grady"/>
    <x v="1"/>
    <s v="United States"/>
    <s v="Philadelphia"/>
    <x v="9"/>
    <n v="19140"/>
    <s v="East"/>
    <s v="OFF-AR-10004165"/>
    <x v="1"/>
    <s v="Art"/>
    <s v="Binney &amp; Smith inkTank Erasable Pocket Highlighter, Chisel Tip, Yellow"/>
    <n v="5.4719999999999995"/>
    <n v="3"/>
    <n v="0.2"/>
    <n v="1.6416000000000004"/>
  </r>
  <r>
    <n v="3933"/>
    <x v="1941"/>
    <x v="370"/>
    <d v="2016-09-02T00:00:00"/>
    <s v="Standard Class"/>
    <s v="VG-21805"/>
    <s v="Vivek Grady"/>
    <x v="1"/>
    <s v="United States"/>
    <s v="Philadelphia"/>
    <x v="9"/>
    <n v="19140"/>
    <s v="East"/>
    <s v="TEC-AC-10001109"/>
    <x v="2"/>
    <s v="Accessories"/>
    <s v="Logitech Trackman Marble Mouse"/>
    <n v="47.984000000000002"/>
    <n v="2"/>
    <n v="0.2"/>
    <n v="13.195600000000001"/>
  </r>
  <r>
    <n v="3934"/>
    <x v="1942"/>
    <x v="264"/>
    <d v="2017-09-08T00:00:00"/>
    <s v="Standard Class"/>
    <s v="AW-10840"/>
    <s v="Anthony Witt"/>
    <x v="0"/>
    <s v="United States"/>
    <s v="Bakersfield"/>
    <x v="1"/>
    <n v="93309"/>
    <s v="West"/>
    <s v="OFF-AR-10001919"/>
    <x v="1"/>
    <s v="Art"/>
    <s v="OIC #2 Pencils, Medium Soft"/>
    <n v="9.3999999999999986"/>
    <n v="5"/>
    <n v="0"/>
    <n v="2.7259999999999995"/>
  </r>
  <r>
    <n v="3935"/>
    <x v="1942"/>
    <x v="264"/>
    <d v="2017-09-08T00:00:00"/>
    <s v="Standard Class"/>
    <s v="AW-10840"/>
    <s v="Anthony Witt"/>
    <x v="0"/>
    <s v="United States"/>
    <s v="Bakersfield"/>
    <x v="1"/>
    <n v="93309"/>
    <s v="West"/>
    <s v="OFF-LA-10004544"/>
    <x v="1"/>
    <s v="Labels"/>
    <s v="Avery 505"/>
    <n v="74"/>
    <n v="5"/>
    <n v="0"/>
    <n v="37"/>
  </r>
  <r>
    <n v="3936"/>
    <x v="1942"/>
    <x v="264"/>
    <d v="2017-09-08T00:00:00"/>
    <s v="Standard Class"/>
    <s v="AW-10840"/>
    <s v="Anthony Witt"/>
    <x v="0"/>
    <s v="United States"/>
    <s v="Bakersfield"/>
    <x v="1"/>
    <n v="93309"/>
    <s v="West"/>
    <s v="TEC-PH-10003484"/>
    <x v="2"/>
    <s v="Phones"/>
    <s v="Ooma Telo VoIP Home Phone System"/>
    <n v="201.584"/>
    <n v="2"/>
    <n v="0.2"/>
    <n v="12.599000000000004"/>
  </r>
  <r>
    <n v="3937"/>
    <x v="1943"/>
    <x v="382"/>
    <d v="2015-06-20T00:00:00"/>
    <s v="Standard Class"/>
    <s v="LS-17230"/>
    <s v="Lycoris Saunders"/>
    <x v="0"/>
    <s v="United States"/>
    <s v="Grand Prairie"/>
    <x v="5"/>
    <n v="75051"/>
    <s v="Central"/>
    <s v="OFF-EN-10001028"/>
    <x v="1"/>
    <s v="Envelopes"/>
    <s v="Staple envelope"/>
    <n v="28.752000000000002"/>
    <n v="3"/>
    <n v="0.2"/>
    <n v="9.3443999999999985"/>
  </r>
  <r>
    <n v="3938"/>
    <x v="1943"/>
    <x v="382"/>
    <d v="2015-06-20T00:00:00"/>
    <s v="Standard Class"/>
    <s v="LS-17230"/>
    <s v="Lycoris Saunders"/>
    <x v="0"/>
    <s v="United States"/>
    <s v="Grand Prairie"/>
    <x v="5"/>
    <n v="75051"/>
    <s v="Central"/>
    <s v="OFF-PA-10004156"/>
    <x v="1"/>
    <s v="Paper"/>
    <s v="Xerox 188"/>
    <n v="27.216000000000001"/>
    <n v="3"/>
    <n v="0.2"/>
    <n v="9.8657999999999983"/>
  </r>
  <r>
    <n v="3939"/>
    <x v="1943"/>
    <x v="382"/>
    <d v="2015-06-20T00:00:00"/>
    <s v="Standard Class"/>
    <s v="LS-17230"/>
    <s v="Lycoris Saunders"/>
    <x v="0"/>
    <s v="United States"/>
    <s v="Grand Prairie"/>
    <x v="5"/>
    <n v="75051"/>
    <s v="Central"/>
    <s v="FUR-CH-10001708"/>
    <x v="0"/>
    <s v="Chairs"/>
    <s v="Office Star - Contemporary Swivel Chair with Padded Adjustable Arms and Flex Back"/>
    <n v="197.37199999999999"/>
    <n v="2"/>
    <n v="0.3"/>
    <n v="-25.376400000000018"/>
  </r>
  <r>
    <n v="3940"/>
    <x v="1944"/>
    <x v="107"/>
    <d v="2016-12-10T00:00:00"/>
    <s v="Same Day"/>
    <s v="MH-17455"/>
    <s v="Mark Hamilton"/>
    <x v="0"/>
    <s v="United States"/>
    <s v="Greenwood"/>
    <x v="14"/>
    <n v="46142"/>
    <s v="Central"/>
    <s v="FUR-CH-10003379"/>
    <x v="0"/>
    <s v="Chairs"/>
    <s v="Global Commerce Series High-Back Swivel/Tilt Chairs"/>
    <n v="1424.9"/>
    <n v="5"/>
    <n v="0"/>
    <n v="356.22500000000002"/>
  </r>
  <r>
    <n v="3941"/>
    <x v="1945"/>
    <x v="796"/>
    <d v="2017-05-23T00:00:00"/>
    <s v="Standard Class"/>
    <s v="TS-21340"/>
    <s v="Toby Swindell"/>
    <x v="0"/>
    <s v="United States"/>
    <s v="New York City"/>
    <x v="15"/>
    <n v="10024"/>
    <s v="East"/>
    <s v="FUR-FU-10002456"/>
    <x v="0"/>
    <s v="Furnishings"/>
    <s v="Master Caster Door Stop, Large Neon Orange"/>
    <n v="14.56"/>
    <n v="2"/>
    <n v="0"/>
    <n v="6.2608000000000015"/>
  </r>
  <r>
    <n v="3942"/>
    <x v="1945"/>
    <x v="796"/>
    <d v="2017-05-23T00:00:00"/>
    <s v="Standard Class"/>
    <s v="TS-21340"/>
    <s v="Toby Swindell"/>
    <x v="0"/>
    <s v="United States"/>
    <s v="New York City"/>
    <x v="15"/>
    <n v="10024"/>
    <s v="East"/>
    <s v="OFF-BI-10000605"/>
    <x v="1"/>
    <s v="Binders"/>
    <s v="Acco Pressboard Covers with Storage Hooks, 9 1/2&quot; x 11&quot;, Executive Red"/>
    <n v="3.048"/>
    <n v="1"/>
    <n v="0.2"/>
    <n v="1.0286999999999997"/>
  </r>
  <r>
    <n v="3943"/>
    <x v="1946"/>
    <x v="837"/>
    <d v="2017-05-29T00:00:00"/>
    <s v="Second Class"/>
    <s v="EH-13945"/>
    <s v="Eric Hoffmann"/>
    <x v="0"/>
    <s v="United States"/>
    <s v="Memphis"/>
    <x v="18"/>
    <n v="38109"/>
    <s v="South"/>
    <s v="OFF-PA-10001166"/>
    <x v="1"/>
    <s v="Paper"/>
    <s v="Xerox 2"/>
    <n v="25.920000000000005"/>
    <n v="5"/>
    <n v="0.2"/>
    <n v="9.0719999999999992"/>
  </r>
  <r>
    <n v="3944"/>
    <x v="1947"/>
    <x v="661"/>
    <d v="2016-06-30T00:00:00"/>
    <s v="Standard Class"/>
    <s v="MG-17695"/>
    <s v="Maureen Gnade"/>
    <x v="0"/>
    <s v="United States"/>
    <s v="Buffalo"/>
    <x v="15"/>
    <n v="14215"/>
    <s v="East"/>
    <s v="OFF-SU-10000157"/>
    <x v="1"/>
    <s v="Supplies"/>
    <s v="Compact Automatic Electric Letter Opener"/>
    <n v="835.17000000000007"/>
    <n v="7"/>
    <n v="0"/>
    <n v="16.703400000000016"/>
  </r>
  <r>
    <n v="3945"/>
    <x v="1948"/>
    <x v="458"/>
    <d v="2016-05-21T00:00:00"/>
    <s v="Second Class"/>
    <s v="DO-13435"/>
    <s v="Denny Ordway"/>
    <x v="0"/>
    <s v="United States"/>
    <s v="Los Angeles"/>
    <x v="1"/>
    <n v="90036"/>
    <s v="West"/>
    <s v="OFF-PA-10004971"/>
    <x v="1"/>
    <s v="Paper"/>
    <s v="Xerox 196"/>
    <n v="17.34"/>
    <n v="3"/>
    <n v="0"/>
    <n v="8.4966000000000008"/>
  </r>
  <r>
    <n v="3946"/>
    <x v="1949"/>
    <x v="551"/>
    <d v="2017-11-23T00:00:00"/>
    <s v="Standard Class"/>
    <s v="AF-10870"/>
    <s v="Art Ferguson"/>
    <x v="0"/>
    <s v="United States"/>
    <s v="Homestead"/>
    <x v="2"/>
    <n v="33030"/>
    <s v="South"/>
    <s v="OFF-PA-10001977"/>
    <x v="1"/>
    <s v="Paper"/>
    <s v="Xerox 194"/>
    <n v="44.384"/>
    <n v="1"/>
    <n v="0.2"/>
    <n v="15.534399999999998"/>
  </r>
  <r>
    <n v="3947"/>
    <x v="1949"/>
    <x v="551"/>
    <d v="2017-11-23T00:00:00"/>
    <s v="Standard Class"/>
    <s v="AF-10870"/>
    <s v="Art Ferguson"/>
    <x v="0"/>
    <s v="United States"/>
    <s v="Homestead"/>
    <x v="2"/>
    <n v="33030"/>
    <s v="South"/>
    <s v="OFF-SU-10001225"/>
    <x v="1"/>
    <s v="Supplies"/>
    <s v="Staple remover"/>
    <n v="2.9440000000000004"/>
    <n v="1"/>
    <n v="0.2"/>
    <n v="-0.66240000000000021"/>
  </r>
  <r>
    <n v="3948"/>
    <x v="1950"/>
    <x v="741"/>
    <d v="2016-11-22T00:00:00"/>
    <s v="Standard Class"/>
    <s v="SN-20710"/>
    <s v="Steve Nguyen"/>
    <x v="2"/>
    <s v="United States"/>
    <s v="Pasadena"/>
    <x v="5"/>
    <n v="77506"/>
    <s v="Central"/>
    <s v="OFF-AR-10003514"/>
    <x v="1"/>
    <s v="Art"/>
    <s v="4009 Highlighters by Sanford"/>
    <n v="6.3680000000000003"/>
    <n v="2"/>
    <n v="0.2"/>
    <n v="1.0347999999999993"/>
  </r>
  <r>
    <n v="3949"/>
    <x v="1950"/>
    <x v="741"/>
    <d v="2016-11-22T00:00:00"/>
    <s v="Standard Class"/>
    <s v="SN-20710"/>
    <s v="Steve Nguyen"/>
    <x v="2"/>
    <s v="United States"/>
    <s v="Pasadena"/>
    <x v="5"/>
    <n v="77506"/>
    <s v="Central"/>
    <s v="OFF-LA-10003510"/>
    <x v="1"/>
    <s v="Labels"/>
    <s v="Avery 4027 File Folder Labels for Dot Matrix Printers, 5000 Labels per Box, White"/>
    <n v="48.848000000000006"/>
    <n v="2"/>
    <n v="0.2"/>
    <n v="15.8756"/>
  </r>
  <r>
    <n v="3950"/>
    <x v="1950"/>
    <x v="741"/>
    <d v="2016-11-22T00:00:00"/>
    <s v="Standard Class"/>
    <s v="SN-20710"/>
    <s v="Steve Nguyen"/>
    <x v="2"/>
    <s v="United States"/>
    <s v="Pasadena"/>
    <x v="5"/>
    <n v="77506"/>
    <s v="Central"/>
    <s v="OFF-PA-10001970"/>
    <x v="1"/>
    <s v="Paper"/>
    <s v="Xerox 1881"/>
    <n v="19.648"/>
    <n v="2"/>
    <n v="0.2"/>
    <n v="6.6311999999999989"/>
  </r>
  <r>
    <n v="3951"/>
    <x v="1950"/>
    <x v="741"/>
    <d v="2016-11-22T00:00:00"/>
    <s v="Standard Class"/>
    <s v="SN-20710"/>
    <s v="Steve Nguyen"/>
    <x v="2"/>
    <s v="United States"/>
    <s v="Pasadena"/>
    <x v="5"/>
    <n v="77506"/>
    <s v="Central"/>
    <s v="FUR-CH-10003817"/>
    <x v="0"/>
    <s v="Chairs"/>
    <s v="Global Value Steno Chair, Gray"/>
    <n v="255.108"/>
    <n v="6"/>
    <n v="0.3"/>
    <n v="-18.221999999999994"/>
  </r>
  <r>
    <n v="3952"/>
    <x v="1951"/>
    <x v="683"/>
    <d v="2014-11-30T00:00:00"/>
    <s v="Second Class"/>
    <s v="MO-17500"/>
    <s v="Mary O'Rourke"/>
    <x v="0"/>
    <s v="United States"/>
    <s v="Freeport"/>
    <x v="15"/>
    <n v="11520"/>
    <s v="East"/>
    <s v="OFF-BI-10003676"/>
    <x v="1"/>
    <s v="Binders"/>
    <s v="GBC Standard Recycled Report Covers, Clear Plastic Sheets"/>
    <n v="17.248000000000001"/>
    <n v="2"/>
    <n v="0.2"/>
    <n v="6.0367999999999986"/>
  </r>
  <r>
    <n v="3953"/>
    <x v="1952"/>
    <x v="398"/>
    <d v="2016-03-08T00:00:00"/>
    <s v="Standard Class"/>
    <s v="ON-18715"/>
    <s v="Odella Nelson"/>
    <x v="1"/>
    <s v="United States"/>
    <s v="Denver"/>
    <x v="22"/>
    <n v="80219"/>
    <s v="West"/>
    <s v="TEC-PH-10003535"/>
    <x v="2"/>
    <s v="Phones"/>
    <s v="RCA ViSYS 25423RE1 Corded phone"/>
    <n v="159.98400000000001"/>
    <n v="2"/>
    <n v="0.2"/>
    <n v="13.998599999999989"/>
  </r>
  <r>
    <n v="3954"/>
    <x v="1953"/>
    <x v="787"/>
    <d v="2017-01-19T00:00:00"/>
    <s v="Standard Class"/>
    <s v="SC-20095"/>
    <s v="Sanjit Chand"/>
    <x v="0"/>
    <s v="United States"/>
    <s v="Quincy"/>
    <x v="31"/>
    <n v="2169"/>
    <s v="East"/>
    <s v="OFF-PA-10004675"/>
    <x v="1"/>
    <s v="Paper"/>
    <s v="Telephone Message Books with Fax/Mobile Section, 5 1/2&quot; x 3 3/16&quot;"/>
    <n v="12.7"/>
    <n v="2"/>
    <n v="0"/>
    <n v="5.8419999999999996"/>
  </r>
  <r>
    <n v="3955"/>
    <x v="1954"/>
    <x v="527"/>
    <d v="2014-04-09T00:00:00"/>
    <s v="Standard Class"/>
    <s v="MS-17710"/>
    <s v="Maurice Satty"/>
    <x v="0"/>
    <s v="United States"/>
    <s v="Detroit"/>
    <x v="12"/>
    <n v="48205"/>
    <s v="Central"/>
    <s v="FUR-FU-10004020"/>
    <x v="0"/>
    <s v="Furnishings"/>
    <s v="Advantus Panel Wall Acrylic Frame"/>
    <n v="5.47"/>
    <n v="1"/>
    <n v="0"/>
    <n v="2.3521000000000001"/>
  </r>
  <r>
    <n v="3956"/>
    <x v="1954"/>
    <x v="527"/>
    <d v="2014-04-09T00:00:00"/>
    <s v="Standard Class"/>
    <s v="MS-17710"/>
    <s v="Maurice Satty"/>
    <x v="0"/>
    <s v="United States"/>
    <s v="Detroit"/>
    <x v="12"/>
    <n v="48205"/>
    <s v="Central"/>
    <s v="OFF-AR-10001955"/>
    <x v="1"/>
    <s v="Art"/>
    <s v="Newell 319"/>
    <n v="79.36"/>
    <n v="4"/>
    <n v="0"/>
    <n v="23.807999999999993"/>
  </r>
  <r>
    <n v="3957"/>
    <x v="1955"/>
    <x v="190"/>
    <d v="2016-07-03T00:00:00"/>
    <s v="Standard Class"/>
    <s v="DN-13690"/>
    <s v="Duane Noonan"/>
    <x v="0"/>
    <s v="United States"/>
    <s v="San Francisco"/>
    <x v="1"/>
    <n v="94109"/>
    <s v="West"/>
    <s v="FUR-FU-10002364"/>
    <x v="0"/>
    <s v="Furnishings"/>
    <s v="Eldon Expressions Wood Desk Accessories, Oak"/>
    <n v="22.14"/>
    <n v="3"/>
    <n v="0"/>
    <n v="6.4205999999999976"/>
  </r>
  <r>
    <n v="3958"/>
    <x v="1956"/>
    <x v="211"/>
    <d v="2016-06-02T00:00:00"/>
    <s v="Standard Class"/>
    <s v="RB-19360"/>
    <s v="Raymond Buch"/>
    <x v="0"/>
    <s v="United States"/>
    <s v="Nashville"/>
    <x v="18"/>
    <n v="37211"/>
    <s v="South"/>
    <s v="OFF-BI-10002414"/>
    <x v="1"/>
    <s v="Binders"/>
    <s v="GBC ProClick Spines for 32-Hole Punch"/>
    <n v="11.277000000000001"/>
    <n v="3"/>
    <n v="0.7"/>
    <n v="-8.6456999999999979"/>
  </r>
  <r>
    <n v="3959"/>
    <x v="1956"/>
    <x v="211"/>
    <d v="2016-06-02T00:00:00"/>
    <s v="Standard Class"/>
    <s v="RB-19360"/>
    <s v="Raymond Buch"/>
    <x v="0"/>
    <s v="United States"/>
    <s v="Nashville"/>
    <x v="18"/>
    <n v="37211"/>
    <s v="South"/>
    <s v="OFF-AR-10003732"/>
    <x v="1"/>
    <s v="Art"/>
    <s v="Newell 333"/>
    <n v="4.4479999999999995"/>
    <n v="2"/>
    <n v="0.2"/>
    <n v="0.3335999999999999"/>
  </r>
  <r>
    <n v="3960"/>
    <x v="1956"/>
    <x v="211"/>
    <d v="2016-06-02T00:00:00"/>
    <s v="Standard Class"/>
    <s v="RB-19360"/>
    <s v="Raymond Buch"/>
    <x v="0"/>
    <s v="United States"/>
    <s v="Nashville"/>
    <x v="18"/>
    <n v="37211"/>
    <s v="South"/>
    <s v="FUR-FU-10001085"/>
    <x v="0"/>
    <s v="Furnishings"/>
    <s v="3M Polarizing Light Filter Sleeves"/>
    <n v="44.76"/>
    <n v="3"/>
    <n v="0.2"/>
    <n v="14.546999999999995"/>
  </r>
  <r>
    <n v="3961"/>
    <x v="1957"/>
    <x v="324"/>
    <d v="2015-10-24T00:00:00"/>
    <s v="Standard Class"/>
    <s v="NH-18610"/>
    <s v="Nicole Hansen"/>
    <x v="1"/>
    <s v="United States"/>
    <s v="Detroit"/>
    <x v="12"/>
    <n v="48227"/>
    <s v="Central"/>
    <s v="OFF-BI-10001249"/>
    <x v="1"/>
    <s v="Binders"/>
    <s v="Avery Heavy-Duty EZD View Binder with Locking Rings"/>
    <n v="38.28"/>
    <n v="6"/>
    <n v="0"/>
    <n v="17.608799999999999"/>
  </r>
  <r>
    <n v="3962"/>
    <x v="1957"/>
    <x v="324"/>
    <d v="2015-10-24T00:00:00"/>
    <s v="Standard Class"/>
    <s v="NH-18610"/>
    <s v="Nicole Hansen"/>
    <x v="1"/>
    <s v="United States"/>
    <s v="Detroit"/>
    <x v="12"/>
    <n v="48227"/>
    <s v="Central"/>
    <s v="TEC-PH-10002564"/>
    <x v="2"/>
    <s v="Phones"/>
    <s v="OtterBox Defender Series Case - Samsung Galaxy S4"/>
    <n v="149.94999999999999"/>
    <n v="5"/>
    <n v="0"/>
    <n v="44.984999999999985"/>
  </r>
  <r>
    <n v="3963"/>
    <x v="1958"/>
    <x v="600"/>
    <d v="2017-02-20T00:00:00"/>
    <s v="First Class"/>
    <s v="ED-13885"/>
    <s v="Emily Ducich"/>
    <x v="2"/>
    <s v="United States"/>
    <s v="Los Angeles"/>
    <x v="1"/>
    <n v="90045"/>
    <s v="West"/>
    <s v="OFF-AR-10000634"/>
    <x v="1"/>
    <s v="Art"/>
    <s v="Newell 320"/>
    <n v="12.84"/>
    <n v="3"/>
    <n v="0"/>
    <n v="3.4668000000000005"/>
  </r>
  <r>
    <n v="3964"/>
    <x v="1958"/>
    <x v="600"/>
    <d v="2017-02-20T00:00:00"/>
    <s v="First Class"/>
    <s v="ED-13885"/>
    <s v="Emily Ducich"/>
    <x v="2"/>
    <s v="United States"/>
    <s v="Los Angeles"/>
    <x v="1"/>
    <n v="90045"/>
    <s v="West"/>
    <s v="FUR-FU-10004018"/>
    <x v="0"/>
    <s v="Furnishings"/>
    <s v="Tensor Computer Mounted Lamp"/>
    <n v="44.67"/>
    <n v="3"/>
    <n v="0"/>
    <n v="12.060900000000002"/>
  </r>
  <r>
    <n v="3965"/>
    <x v="1959"/>
    <x v="897"/>
    <d v="2016-09-28T00:00:00"/>
    <s v="Standard Class"/>
    <s v="PW-19240"/>
    <s v="Pierre Wener"/>
    <x v="0"/>
    <s v="United States"/>
    <s v="Philadelphia"/>
    <x v="9"/>
    <n v="19140"/>
    <s v="East"/>
    <s v="OFF-AR-10003481"/>
    <x v="1"/>
    <s v="Art"/>
    <s v="Newell 348"/>
    <n v="7.8719999999999999"/>
    <n v="3"/>
    <n v="0.2"/>
    <n v="0.88559999999999883"/>
  </r>
  <r>
    <n v="3966"/>
    <x v="1960"/>
    <x v="607"/>
    <d v="2014-11-17T00:00:00"/>
    <s v="Second Class"/>
    <s v="DM-13345"/>
    <s v="Denise Monton"/>
    <x v="1"/>
    <s v="United States"/>
    <s v="Asheville"/>
    <x v="3"/>
    <n v="28806"/>
    <s v="South"/>
    <s v="OFF-AR-10003651"/>
    <x v="1"/>
    <s v="Art"/>
    <s v="Newell 350"/>
    <n v="7.8719999999999999"/>
    <n v="3"/>
    <n v="0.2"/>
    <n v="0.88559999999999883"/>
  </r>
  <r>
    <n v="3967"/>
    <x v="1961"/>
    <x v="178"/>
    <d v="2016-04-06T00:00:00"/>
    <s v="Standard Class"/>
    <s v="DW-13540"/>
    <s v="Don Weiss"/>
    <x v="0"/>
    <s v="United States"/>
    <s v="New York City"/>
    <x v="15"/>
    <n v="10024"/>
    <s v="East"/>
    <s v="OFF-AR-10002956"/>
    <x v="1"/>
    <s v="Art"/>
    <s v="Boston 16801 Nautilus Battery Pencil Sharpener"/>
    <n v="88.04"/>
    <n v="4"/>
    <n v="0"/>
    <n v="22.8904"/>
  </r>
  <r>
    <n v="3968"/>
    <x v="1962"/>
    <x v="244"/>
    <d v="2016-05-23T00:00:00"/>
    <s v="First Class"/>
    <s v="EH-14125"/>
    <s v="Eugene Hildebrand"/>
    <x v="2"/>
    <s v="United States"/>
    <s v="Colorado Springs"/>
    <x v="22"/>
    <n v="80906"/>
    <s v="West"/>
    <s v="OFF-BI-10003638"/>
    <x v="1"/>
    <s v="Binders"/>
    <s v="GBC Durable Plastic Covers"/>
    <n v="40.635000000000012"/>
    <n v="7"/>
    <n v="0.7"/>
    <n v="-32.507999999999996"/>
  </r>
  <r>
    <n v="3969"/>
    <x v="1963"/>
    <x v="932"/>
    <d v="2015-06-05T00:00:00"/>
    <s v="Standard Class"/>
    <s v="KE-16420"/>
    <s v="Katrina Edelman"/>
    <x v="1"/>
    <s v="United States"/>
    <s v="San Antonio"/>
    <x v="5"/>
    <n v="78207"/>
    <s v="Central"/>
    <s v="OFF-BI-10001890"/>
    <x v="1"/>
    <s v="Binders"/>
    <s v="Avery Poly Binder Pockets"/>
    <n v="5.7279999999999989"/>
    <n v="8"/>
    <n v="0.8"/>
    <n v="-9.1648000000000032"/>
  </r>
  <r>
    <n v="3970"/>
    <x v="1963"/>
    <x v="932"/>
    <d v="2015-06-05T00:00:00"/>
    <s v="Standard Class"/>
    <s v="KE-16420"/>
    <s v="Katrina Edelman"/>
    <x v="1"/>
    <s v="United States"/>
    <s v="San Antonio"/>
    <x v="5"/>
    <n v="78207"/>
    <s v="Central"/>
    <s v="OFF-PA-10002606"/>
    <x v="1"/>
    <s v="Paper"/>
    <s v="Xerox 1928"/>
    <n v="42.24"/>
    <n v="10"/>
    <n v="0.2"/>
    <n v="13.199999999999998"/>
  </r>
  <r>
    <n v="3971"/>
    <x v="1964"/>
    <x v="754"/>
    <d v="2014-11-26T00:00:00"/>
    <s v="Standard Class"/>
    <s v="SP-20920"/>
    <s v="Susan Pistek"/>
    <x v="0"/>
    <s v="United States"/>
    <s v="Los Angeles"/>
    <x v="1"/>
    <n v="90036"/>
    <s v="West"/>
    <s v="OFF-PA-10002245"/>
    <x v="1"/>
    <s v="Paper"/>
    <s v="Xerox 1895"/>
    <n v="53.820000000000007"/>
    <n v="9"/>
    <n v="0"/>
    <n v="24.218999999999998"/>
  </r>
  <r>
    <n v="3972"/>
    <x v="1965"/>
    <x v="933"/>
    <d v="2015-02-24T00:00:00"/>
    <s v="Second Class"/>
    <s v="PS-19045"/>
    <s v="Penelope Sewall"/>
    <x v="2"/>
    <s v="United States"/>
    <s v="Sterling Heights"/>
    <x v="12"/>
    <n v="48310"/>
    <s v="Central"/>
    <s v="OFF-AR-10001615"/>
    <x v="1"/>
    <s v="Art"/>
    <s v="Newell 34"/>
    <n v="79.36"/>
    <n v="4"/>
    <n v="0"/>
    <n v="20.633600000000001"/>
  </r>
  <r>
    <n v="3973"/>
    <x v="1966"/>
    <x v="892"/>
    <d v="2016-04-02T00:00:00"/>
    <s v="Standard Class"/>
    <s v="JM-15250"/>
    <s v="Janet Martin"/>
    <x v="0"/>
    <s v="United States"/>
    <s v="New York City"/>
    <x v="15"/>
    <n v="10009"/>
    <s v="East"/>
    <s v="OFF-PA-10000466"/>
    <x v="1"/>
    <s v="Paper"/>
    <s v="Memo Book, 100 Message Capacity, 5 3/8” x 11”"/>
    <n v="13.48"/>
    <n v="2"/>
    <n v="0"/>
    <n v="6.74"/>
  </r>
  <r>
    <n v="3974"/>
    <x v="1966"/>
    <x v="892"/>
    <d v="2016-04-02T00:00:00"/>
    <s v="Standard Class"/>
    <s v="JM-15250"/>
    <s v="Janet Martin"/>
    <x v="0"/>
    <s v="United States"/>
    <s v="New York City"/>
    <x v="15"/>
    <n v="10009"/>
    <s v="East"/>
    <s v="OFF-BI-10003708"/>
    <x v="1"/>
    <s v="Binders"/>
    <s v="Acco Four Pocket Poly Ring Binder with Label Holder, Smoke, 1&quot;"/>
    <n v="29.800000000000004"/>
    <n v="5"/>
    <n v="0.2"/>
    <n v="9.3124999999999982"/>
  </r>
  <r>
    <n v="3975"/>
    <x v="1966"/>
    <x v="892"/>
    <d v="2016-04-02T00:00:00"/>
    <s v="Standard Class"/>
    <s v="JM-15250"/>
    <s v="Janet Martin"/>
    <x v="0"/>
    <s v="United States"/>
    <s v="New York City"/>
    <x v="15"/>
    <n v="10009"/>
    <s v="East"/>
    <s v="FUR-FU-10004848"/>
    <x v="0"/>
    <s v="Furnishings"/>
    <s v="Howard Miller 13-3/4&quot; Diameter Brushed Chrome Round Wall Clock"/>
    <n v="414"/>
    <n v="8"/>
    <n v="0"/>
    <n v="124.19999999999999"/>
  </r>
  <r>
    <n v="3976"/>
    <x v="1966"/>
    <x v="892"/>
    <d v="2016-04-02T00:00:00"/>
    <s v="Standard Class"/>
    <s v="JM-15250"/>
    <s v="Janet Martin"/>
    <x v="0"/>
    <s v="United States"/>
    <s v="New York City"/>
    <x v="15"/>
    <n v="10009"/>
    <s v="East"/>
    <s v="OFF-BI-10000320"/>
    <x v="1"/>
    <s v="Binders"/>
    <s v="GBC Plastic Binding Combs"/>
    <n v="41.328000000000003"/>
    <n v="7"/>
    <n v="0.2"/>
    <n v="14.981400000000001"/>
  </r>
  <r>
    <n v="3977"/>
    <x v="1967"/>
    <x v="332"/>
    <d v="2016-10-24T00:00:00"/>
    <s v="First Class"/>
    <s v="EB-13930"/>
    <s v="Eric Barreto"/>
    <x v="0"/>
    <s v="United States"/>
    <s v="Richmond"/>
    <x v="17"/>
    <n v="23223"/>
    <s v="South"/>
    <s v="FUR-FU-10003731"/>
    <x v="0"/>
    <s v="Furnishings"/>
    <s v="Eldon Expressions Wood and Plastic Desk Accessories, Oak"/>
    <n v="39.92"/>
    <n v="4"/>
    <n v="0"/>
    <n v="11.177600000000002"/>
  </r>
  <r>
    <n v="3978"/>
    <x v="1968"/>
    <x v="280"/>
    <d v="2017-10-07T00:00:00"/>
    <s v="Standard Class"/>
    <s v="FG-14260"/>
    <s v="Frank Gastineau"/>
    <x v="2"/>
    <s v="United States"/>
    <s v="Seattle"/>
    <x v="4"/>
    <n v="98105"/>
    <s v="West"/>
    <s v="OFF-FA-10002780"/>
    <x v="1"/>
    <s v="Fasteners"/>
    <s v="Staples"/>
    <n v="8.94"/>
    <n v="3"/>
    <n v="0"/>
    <n v="4.1123999999999992"/>
  </r>
  <r>
    <n v="3979"/>
    <x v="1968"/>
    <x v="280"/>
    <d v="2017-10-07T00:00:00"/>
    <s v="Standard Class"/>
    <s v="FG-14260"/>
    <s v="Frank Gastineau"/>
    <x v="2"/>
    <s v="United States"/>
    <s v="Seattle"/>
    <x v="4"/>
    <n v="98105"/>
    <s v="West"/>
    <s v="TEC-PH-10003800"/>
    <x v="2"/>
    <s v="Phones"/>
    <s v="i.Sound Portable Power - 8000 mAh"/>
    <n v="84.784000000000006"/>
    <n v="2"/>
    <n v="0.2"/>
    <n v="-20.136200000000006"/>
  </r>
  <r>
    <n v="3980"/>
    <x v="1969"/>
    <x v="851"/>
    <d v="2014-12-27T00:00:00"/>
    <s v="Standard Class"/>
    <s v="TH-21235"/>
    <s v="Tiffany House"/>
    <x v="1"/>
    <s v="United States"/>
    <s v="New York City"/>
    <x v="15"/>
    <n v="10024"/>
    <s v="East"/>
    <s v="FUR-TA-10001676"/>
    <x v="0"/>
    <s v="Tables"/>
    <s v="Hon 61000 Series Interactive Training Tables"/>
    <n v="53.315999999999995"/>
    <n v="2"/>
    <n v="0.4"/>
    <n v="-19.549200000000006"/>
  </r>
  <r>
    <n v="3981"/>
    <x v="1969"/>
    <x v="851"/>
    <d v="2014-12-27T00:00:00"/>
    <s v="Standard Class"/>
    <s v="TH-21235"/>
    <s v="Tiffany House"/>
    <x v="1"/>
    <s v="United States"/>
    <s v="New York City"/>
    <x v="15"/>
    <n v="10024"/>
    <s v="East"/>
    <s v="OFF-AP-10002350"/>
    <x v="1"/>
    <s v="Appliances"/>
    <s v="Belkin F9H710-06 7 Outlet SurgeMaster Surge Protector"/>
    <n v="56.519999999999996"/>
    <n v="3"/>
    <n v="0"/>
    <n v="15.8256"/>
  </r>
  <r>
    <n v="3982"/>
    <x v="1970"/>
    <x v="934"/>
    <d v="2017-12-20T00:00:00"/>
    <s v="Standard Class"/>
    <s v="PL-18925"/>
    <s v="Paul Lucas"/>
    <x v="2"/>
    <s v="United States"/>
    <s v="Seattle"/>
    <x v="4"/>
    <n v="98115"/>
    <s v="West"/>
    <s v="FUR-FU-10003096"/>
    <x v="0"/>
    <s v="Furnishings"/>
    <s v="Master Giant Foot Doorstop, Safety Yellow"/>
    <n v="22.77"/>
    <n v="3"/>
    <n v="0"/>
    <n v="9.7911000000000001"/>
  </r>
  <r>
    <n v="3983"/>
    <x v="1971"/>
    <x v="274"/>
    <d v="2016-07-09T00:00:00"/>
    <s v="Second Class"/>
    <s v="CC-12370"/>
    <s v="Christopher Conant"/>
    <x v="0"/>
    <s v="United States"/>
    <s v="Los Angeles"/>
    <x v="1"/>
    <n v="90045"/>
    <s v="West"/>
    <s v="FUR-CH-10003061"/>
    <x v="0"/>
    <s v="Chairs"/>
    <s v="Global Leather Task Chair, Black"/>
    <n v="287.96800000000002"/>
    <n v="4"/>
    <n v="0.2"/>
    <n v="-3.5996000000000521"/>
  </r>
  <r>
    <n v="3984"/>
    <x v="1971"/>
    <x v="274"/>
    <d v="2016-07-09T00:00:00"/>
    <s v="Second Class"/>
    <s v="CC-12370"/>
    <s v="Christopher Conant"/>
    <x v="0"/>
    <s v="United States"/>
    <s v="Los Angeles"/>
    <x v="1"/>
    <n v="90045"/>
    <s v="West"/>
    <s v="TEC-CO-10003763"/>
    <x v="2"/>
    <s v="Copiers"/>
    <s v="Canon PC1060 Personal Laser Copier"/>
    <n v="2799.9600000000005"/>
    <n v="5"/>
    <n v="0.2"/>
    <n v="944.98649999999986"/>
  </r>
  <r>
    <n v="3985"/>
    <x v="1971"/>
    <x v="274"/>
    <d v="2016-07-09T00:00:00"/>
    <s v="Second Class"/>
    <s v="CC-12370"/>
    <s v="Christopher Conant"/>
    <x v="0"/>
    <s v="United States"/>
    <s v="Los Angeles"/>
    <x v="1"/>
    <n v="90045"/>
    <s v="West"/>
    <s v="OFF-PA-10002923"/>
    <x v="1"/>
    <s v="Paper"/>
    <s v="Xerox 1942"/>
    <n v="48.94"/>
    <n v="1"/>
    <n v="0"/>
    <n v="24.47"/>
  </r>
  <r>
    <n v="3986"/>
    <x v="1972"/>
    <x v="764"/>
    <d v="2016-04-21T00:00:00"/>
    <s v="Standard Class"/>
    <s v="JM-15535"/>
    <s v="Jessica Myrick"/>
    <x v="0"/>
    <s v="United States"/>
    <s v="Lakewood"/>
    <x v="1"/>
    <n v="90712"/>
    <s v="West"/>
    <s v="FUR-BO-10003441"/>
    <x v="0"/>
    <s v="Bookcases"/>
    <s v="Bush Westfield Collection Bookcases, Fully Assembled"/>
    <n v="257.49900000000002"/>
    <n v="3"/>
    <n v="0.15"/>
    <n v="24.235199999999978"/>
  </r>
  <r>
    <n v="3987"/>
    <x v="1973"/>
    <x v="798"/>
    <d v="2017-04-14T00:00:00"/>
    <s v="Standard Class"/>
    <s v="KF-16285"/>
    <s v="Karen Ferguson"/>
    <x v="2"/>
    <s v="United States"/>
    <s v="Plainfield"/>
    <x v="30"/>
    <n v="7060"/>
    <s v="East"/>
    <s v="OFF-ST-10001780"/>
    <x v="1"/>
    <s v="Storage"/>
    <s v="Tennsco 16-Compartment Lockers with Coat Rack"/>
    <n v="2591.56"/>
    <n v="4"/>
    <n v="0"/>
    <n v="621.97440000000006"/>
  </r>
  <r>
    <n v="3988"/>
    <x v="1973"/>
    <x v="798"/>
    <d v="2017-04-14T00:00:00"/>
    <s v="Standard Class"/>
    <s v="KF-16285"/>
    <s v="Karen Ferguson"/>
    <x v="2"/>
    <s v="United States"/>
    <s v="Plainfield"/>
    <x v="30"/>
    <n v="7060"/>
    <s v="East"/>
    <s v="OFF-AP-10001962"/>
    <x v="1"/>
    <s v="Appliances"/>
    <s v="Black &amp; Decker Filter for Double Action Dustbuster Cordless Vac BLDV7210"/>
    <n v="41.95"/>
    <n v="5"/>
    <n v="0"/>
    <n v="10.487500000000001"/>
  </r>
  <r>
    <n v="3989"/>
    <x v="1974"/>
    <x v="764"/>
    <d v="2016-04-22T00:00:00"/>
    <s v="Standard Class"/>
    <s v="CS-12175"/>
    <s v="Charles Sheldon"/>
    <x v="1"/>
    <s v="United States"/>
    <s v="Columbia"/>
    <x v="18"/>
    <n v="38401"/>
    <s v="South"/>
    <s v="FUR-FU-10003798"/>
    <x v="0"/>
    <s v="Furnishings"/>
    <s v="Ultra Door Kickplate, 8&quot;H x 34&quot;W"/>
    <n v="79.12"/>
    <n v="5"/>
    <n v="0.2"/>
    <n v="13.845999999999997"/>
  </r>
  <r>
    <n v="3990"/>
    <x v="1975"/>
    <x v="641"/>
    <d v="2014-11-27T00:00:00"/>
    <s v="Second Class"/>
    <s v="AR-10540"/>
    <s v="Andy Reiter"/>
    <x v="0"/>
    <s v="United States"/>
    <s v="Woonsocket"/>
    <x v="34"/>
    <n v="2895"/>
    <s v="East"/>
    <s v="FUR-FU-10001095"/>
    <x v="0"/>
    <s v="Furnishings"/>
    <s v="DAX Black Cherry Wood-Tone Poster Frame"/>
    <n v="52.96"/>
    <n v="2"/>
    <n v="0"/>
    <n v="20.1248"/>
  </r>
  <r>
    <n v="3991"/>
    <x v="1976"/>
    <x v="935"/>
    <d v="2014-11-08T00:00:00"/>
    <s v="Standard Class"/>
    <s v="MS-17770"/>
    <s v="Maxwell Schwartz"/>
    <x v="0"/>
    <s v="United States"/>
    <s v="Lancaster"/>
    <x v="9"/>
    <n v="17602"/>
    <s v="East"/>
    <s v="OFF-SU-10000157"/>
    <x v="1"/>
    <s v="Supplies"/>
    <s v="Compact Automatic Electric Letter Opener"/>
    <n v="286.34400000000005"/>
    <n v="3"/>
    <n v="0.2"/>
    <n v="-64.427400000000006"/>
  </r>
  <r>
    <n v="3992"/>
    <x v="1977"/>
    <x v="489"/>
    <d v="2015-05-05T00:00:00"/>
    <s v="Standard Class"/>
    <s v="DB-13120"/>
    <s v="David Bremer"/>
    <x v="1"/>
    <s v="United States"/>
    <s v="Tampa"/>
    <x v="2"/>
    <n v="33614"/>
    <s v="South"/>
    <s v="FUR-FU-10001095"/>
    <x v="0"/>
    <s v="Furnishings"/>
    <s v="DAX Black Cherry Wood-Tone Poster Frame"/>
    <n v="63.552000000000007"/>
    <n v="3"/>
    <n v="0.2"/>
    <n v="14.299199999999999"/>
  </r>
  <r>
    <n v="3993"/>
    <x v="1977"/>
    <x v="489"/>
    <d v="2015-05-05T00:00:00"/>
    <s v="Standard Class"/>
    <s v="DB-13120"/>
    <s v="David Bremer"/>
    <x v="1"/>
    <s v="United States"/>
    <s v="Tampa"/>
    <x v="2"/>
    <n v="33614"/>
    <s v="South"/>
    <s v="OFF-SU-10004261"/>
    <x v="1"/>
    <s v="Supplies"/>
    <s v="Fiskars 8&quot; Scissors, 2/Pack"/>
    <n v="41.375999999999998"/>
    <n v="3"/>
    <n v="0.2"/>
    <n v="4.6547999999999927"/>
  </r>
  <r>
    <n v="3994"/>
    <x v="1977"/>
    <x v="489"/>
    <d v="2015-05-05T00:00:00"/>
    <s v="Standard Class"/>
    <s v="DB-13120"/>
    <s v="David Bremer"/>
    <x v="1"/>
    <s v="United States"/>
    <s v="Tampa"/>
    <x v="2"/>
    <n v="33614"/>
    <s v="South"/>
    <s v="OFF-AR-10004022"/>
    <x v="1"/>
    <s v="Art"/>
    <s v="Panasonic KP-380BK Classic Electric Pencil Sharpener"/>
    <n v="172.70400000000001"/>
    <n v="6"/>
    <n v="0.2"/>
    <n v="10.793999999999983"/>
  </r>
  <r>
    <n v="3995"/>
    <x v="1978"/>
    <x v="936"/>
    <d v="2015-03-12T00:00:00"/>
    <s v="Standard Class"/>
    <s v="DK-12895"/>
    <s v="Dana Kaydos"/>
    <x v="0"/>
    <s v="United States"/>
    <s v="Kenosha"/>
    <x v="6"/>
    <n v="53142"/>
    <s v="Central"/>
    <s v="FUR-BO-10002916"/>
    <x v="0"/>
    <s v="Bookcases"/>
    <s v="Rush Hierlooms Collection 1&quot; Thick Stackable Bookcases"/>
    <n v="512.93999999999994"/>
    <n v="3"/>
    <n v="0"/>
    <n v="97.45859999999999"/>
  </r>
  <r>
    <n v="3996"/>
    <x v="1978"/>
    <x v="936"/>
    <d v="2015-03-12T00:00:00"/>
    <s v="Standard Class"/>
    <s v="DK-12895"/>
    <s v="Dana Kaydos"/>
    <x v="0"/>
    <s v="United States"/>
    <s v="Kenosha"/>
    <x v="6"/>
    <n v="53142"/>
    <s v="Central"/>
    <s v="FUR-CH-10002084"/>
    <x v="0"/>
    <s v="Chairs"/>
    <s v="Hon Mobius Operator's Chair"/>
    <n v="860.93"/>
    <n v="7"/>
    <n v="0"/>
    <n v="189.40460000000002"/>
  </r>
  <r>
    <n v="3997"/>
    <x v="1978"/>
    <x v="936"/>
    <d v="2015-03-12T00:00:00"/>
    <s v="Standard Class"/>
    <s v="DK-12895"/>
    <s v="Dana Kaydos"/>
    <x v="0"/>
    <s v="United States"/>
    <s v="Kenosha"/>
    <x v="6"/>
    <n v="53142"/>
    <s v="Central"/>
    <s v="TEC-PH-10003012"/>
    <x v="2"/>
    <s v="Phones"/>
    <s v="Nortel Meridian M3904 Professional Digital phone"/>
    <n v="769.95"/>
    <n v="5"/>
    <n v="0"/>
    <n v="223.28549999999993"/>
  </r>
  <r>
    <n v="3998"/>
    <x v="1978"/>
    <x v="936"/>
    <d v="2015-03-12T00:00:00"/>
    <s v="Standard Class"/>
    <s v="DK-12895"/>
    <s v="Dana Kaydos"/>
    <x v="0"/>
    <s v="United States"/>
    <s v="Kenosha"/>
    <x v="6"/>
    <n v="53142"/>
    <s v="Central"/>
    <s v="OFF-AR-10002704"/>
    <x v="1"/>
    <s v="Art"/>
    <s v="Boston 1900 Electric Pencil Sharpener"/>
    <n v="14.98"/>
    <n v="1"/>
    <n v="0"/>
    <n v="4.4939999999999998"/>
  </r>
  <r>
    <n v="3999"/>
    <x v="1978"/>
    <x v="936"/>
    <d v="2015-03-12T00:00:00"/>
    <s v="Standard Class"/>
    <s v="DK-12895"/>
    <s v="Dana Kaydos"/>
    <x v="0"/>
    <s v="United States"/>
    <s v="Kenosha"/>
    <x v="6"/>
    <n v="53142"/>
    <s v="Central"/>
    <s v="FUR-FU-10000308"/>
    <x v="0"/>
    <s v="Furnishings"/>
    <s v="Deflect-o Glass Clear Studded Chair Mats"/>
    <n v="373.08"/>
    <n v="6"/>
    <n v="0"/>
    <n v="82.077600000000004"/>
  </r>
  <r>
    <n v="4000"/>
    <x v="1979"/>
    <x v="789"/>
    <d v="2015-07-20T00:00:00"/>
    <s v="Second Class"/>
    <s v="MP-17965"/>
    <s v="Michael Paige"/>
    <x v="1"/>
    <s v="United States"/>
    <s v="Port Saint Lucie"/>
    <x v="2"/>
    <n v="34952"/>
    <s v="South"/>
    <s v="FUR-BO-10004709"/>
    <x v="0"/>
    <s v="Bookcases"/>
    <s v="Bush Westfield Collection Bookcases, Medium Cherry Finish"/>
    <n v="231.92000000000002"/>
    <n v="5"/>
    <n v="0.2"/>
    <n v="5.7980000000000018"/>
  </r>
  <r>
    <n v="4001"/>
    <x v="1980"/>
    <x v="856"/>
    <d v="2014-10-16T00:00:00"/>
    <s v="Standard Class"/>
    <s v="Dp-13240"/>
    <s v="Dean percer"/>
    <x v="2"/>
    <s v="United States"/>
    <s v="Seattle"/>
    <x v="4"/>
    <n v="98115"/>
    <s v="West"/>
    <s v="FUR-FU-10001196"/>
    <x v="0"/>
    <s v="Furnishings"/>
    <s v="DAX Cubicle Frames - 8x10"/>
    <n v="63.47"/>
    <n v="11"/>
    <n v="0"/>
    <n v="19.040999999999997"/>
  </r>
  <r>
    <n v="4002"/>
    <x v="1980"/>
    <x v="856"/>
    <d v="2014-10-16T00:00:00"/>
    <s v="Standard Class"/>
    <s v="Dp-13240"/>
    <s v="Dean percer"/>
    <x v="2"/>
    <s v="United States"/>
    <s v="Seattle"/>
    <x v="4"/>
    <n v="98115"/>
    <s v="West"/>
    <s v="TEC-AC-10002942"/>
    <x v="2"/>
    <s v="Accessories"/>
    <s v="WD My Passport Ultra 1TB Portable External Hard Drive"/>
    <n v="345"/>
    <n v="5"/>
    <n v="0"/>
    <n v="58.649999999999984"/>
  </r>
  <r>
    <n v="4003"/>
    <x v="1981"/>
    <x v="840"/>
    <d v="2016-03-08T00:00:00"/>
    <s v="Standard Class"/>
    <s v="CC-12220"/>
    <s v="Chris Cortes"/>
    <x v="0"/>
    <s v="United States"/>
    <s v="San Antonio"/>
    <x v="5"/>
    <n v="78207"/>
    <s v="Central"/>
    <s v="FUR-TA-10004915"/>
    <x v="0"/>
    <s v="Tables"/>
    <s v="Office Impressions End Table, 20-1/2&quot;H x 24&quot;W x 20&quot;D"/>
    <n v="637.89599999999996"/>
    <n v="3"/>
    <n v="0.3"/>
    <n v="-127.57919999999996"/>
  </r>
  <r>
    <n v="4004"/>
    <x v="1981"/>
    <x v="840"/>
    <d v="2016-03-08T00:00:00"/>
    <s v="Standard Class"/>
    <s v="CC-12220"/>
    <s v="Chris Cortes"/>
    <x v="0"/>
    <s v="United States"/>
    <s v="San Antonio"/>
    <x v="5"/>
    <n v="78207"/>
    <s v="Central"/>
    <s v="TEC-MA-10001016"/>
    <x v="2"/>
    <s v="Machines"/>
    <s v="Canon PC170 Desktop Personal Copier"/>
    <n v="287.90999999999997"/>
    <n v="3"/>
    <n v="0.4"/>
    <n v="33.589499999999987"/>
  </r>
  <r>
    <n v="4005"/>
    <x v="1981"/>
    <x v="840"/>
    <d v="2016-03-08T00:00:00"/>
    <s v="Standard Class"/>
    <s v="CC-12220"/>
    <s v="Chris Cortes"/>
    <x v="0"/>
    <s v="United States"/>
    <s v="San Antonio"/>
    <x v="5"/>
    <n v="78207"/>
    <s v="Central"/>
    <s v="OFF-EN-10000483"/>
    <x v="1"/>
    <s v="Envelopes"/>
    <s v="White Envelopes, White Envelopes with Clear Poly Window"/>
    <n v="36.6"/>
    <n v="3"/>
    <n v="0.2"/>
    <n v="11.894999999999994"/>
  </r>
  <r>
    <n v="4006"/>
    <x v="1982"/>
    <x v="895"/>
    <d v="2015-12-16T00:00:00"/>
    <s v="Standard Class"/>
    <s v="KM-16660"/>
    <s v="Khloe Miller"/>
    <x v="0"/>
    <s v="United States"/>
    <s v="Roswell"/>
    <x v="32"/>
    <n v="30076"/>
    <s v="South"/>
    <s v="OFF-AR-10003087"/>
    <x v="1"/>
    <s v="Art"/>
    <s v="Staples in misc. colors"/>
    <n v="1.78"/>
    <n v="1"/>
    <n v="0"/>
    <n v="0.49839999999999995"/>
  </r>
  <r>
    <n v="4007"/>
    <x v="1982"/>
    <x v="895"/>
    <d v="2015-12-16T00:00:00"/>
    <s v="Standard Class"/>
    <s v="KM-16660"/>
    <s v="Khloe Miller"/>
    <x v="0"/>
    <s v="United States"/>
    <s v="Roswell"/>
    <x v="32"/>
    <n v="30076"/>
    <s v="South"/>
    <s v="OFF-PA-10000520"/>
    <x v="1"/>
    <s v="Paper"/>
    <s v="Xerox 201"/>
    <n v="25.92"/>
    <n v="4"/>
    <n v="0"/>
    <n v="12.441600000000001"/>
  </r>
  <r>
    <n v="4008"/>
    <x v="1982"/>
    <x v="895"/>
    <d v="2015-12-16T00:00:00"/>
    <s v="Standard Class"/>
    <s v="KM-16660"/>
    <s v="Khloe Miller"/>
    <x v="0"/>
    <s v="United States"/>
    <s v="Roswell"/>
    <x v="32"/>
    <n v="30076"/>
    <s v="South"/>
    <s v="TEC-AC-10001553"/>
    <x v="2"/>
    <s v="Accessories"/>
    <s v="Memorex 25GB 6X Branded Blu-Ray Recordable Disc, 15/Pack"/>
    <n v="101.94"/>
    <n v="6"/>
    <n v="0"/>
    <n v="21.407399999999999"/>
  </r>
  <r>
    <n v="4009"/>
    <x v="1983"/>
    <x v="217"/>
    <d v="2015-12-22T00:00:00"/>
    <s v="Standard Class"/>
    <s v="MK-17905"/>
    <s v="Michael Kennedy"/>
    <x v="1"/>
    <s v="United States"/>
    <s v="Louisville"/>
    <x v="22"/>
    <n v="80027"/>
    <s v="West"/>
    <s v="OFF-AR-10000634"/>
    <x v="1"/>
    <s v="Art"/>
    <s v="Newell 320"/>
    <n v="6.8480000000000008"/>
    <n v="2"/>
    <n v="0.2"/>
    <n v="0.59920000000000018"/>
  </r>
  <r>
    <n v="4010"/>
    <x v="1984"/>
    <x v="314"/>
    <d v="2017-01-05T00:00:00"/>
    <s v="Standard Class"/>
    <s v="SC-20725"/>
    <s v="Steven Cartwright"/>
    <x v="0"/>
    <s v="United States"/>
    <s v="Los Angeles"/>
    <x v="1"/>
    <n v="90036"/>
    <s v="West"/>
    <s v="FUR-FU-10001215"/>
    <x v="0"/>
    <s v="Furnishings"/>
    <s v="Howard Miller 11-1/2&quot; Diameter Brentwood Wall Clock"/>
    <n v="474.43"/>
    <n v="11"/>
    <n v="0"/>
    <n v="199.26060000000004"/>
  </r>
  <r>
    <n v="4011"/>
    <x v="1985"/>
    <x v="610"/>
    <d v="2017-11-24T00:00:00"/>
    <s v="First Class"/>
    <s v="CC-12475"/>
    <s v="Cindy Chapman"/>
    <x v="0"/>
    <s v="United States"/>
    <s v="Philadelphia"/>
    <x v="9"/>
    <n v="19143"/>
    <s v="East"/>
    <s v="OFF-PA-10001204"/>
    <x v="1"/>
    <s v="Paper"/>
    <s v="Xerox 1972"/>
    <n v="8.4480000000000004"/>
    <n v="2"/>
    <n v="0.2"/>
    <n v="2.6399999999999997"/>
  </r>
  <r>
    <n v="4012"/>
    <x v="1985"/>
    <x v="610"/>
    <d v="2017-11-24T00:00:00"/>
    <s v="First Class"/>
    <s v="CC-12475"/>
    <s v="Cindy Chapman"/>
    <x v="0"/>
    <s v="United States"/>
    <s v="Philadelphia"/>
    <x v="9"/>
    <n v="19143"/>
    <s v="East"/>
    <s v="OFF-ST-10002444"/>
    <x v="1"/>
    <s v="Storage"/>
    <s v="Recycled Eldon Regeneration Jumbo File"/>
    <n v="39.295999999999999"/>
    <n v="4"/>
    <n v="0.2"/>
    <n v="3.9295999999999989"/>
  </r>
  <r>
    <n v="4013"/>
    <x v="1986"/>
    <x v="937"/>
    <d v="2015-12-27T00:00:00"/>
    <s v="Standard Class"/>
    <s v="BT-11305"/>
    <s v="Beth Thompson"/>
    <x v="2"/>
    <s v="United States"/>
    <s v="Superior"/>
    <x v="6"/>
    <n v="54880"/>
    <s v="Central"/>
    <s v="OFF-AR-10000203"/>
    <x v="1"/>
    <s v="Art"/>
    <s v="Newell 336"/>
    <n v="17.12"/>
    <n v="4"/>
    <n v="0"/>
    <n v="4.9647999999999985"/>
  </r>
  <r>
    <n v="4014"/>
    <x v="1987"/>
    <x v="841"/>
    <d v="2015-08-28T00:00:00"/>
    <s v="Standard Class"/>
    <s v="FH-14350"/>
    <s v="Fred Harton"/>
    <x v="0"/>
    <s v="United States"/>
    <s v="Atlanta"/>
    <x v="32"/>
    <n v="30318"/>
    <s v="South"/>
    <s v="OFF-AP-10000828"/>
    <x v="1"/>
    <s v="Appliances"/>
    <s v="Avanti 4.4 Cu. Ft. Refrigerator"/>
    <n v="542.93999999999994"/>
    <n v="3"/>
    <n v="0"/>
    <n v="152.02319999999997"/>
  </r>
  <r>
    <n v="4015"/>
    <x v="1987"/>
    <x v="841"/>
    <d v="2015-08-28T00:00:00"/>
    <s v="Standard Class"/>
    <s v="FH-14350"/>
    <s v="Fred Harton"/>
    <x v="0"/>
    <s v="United States"/>
    <s v="Atlanta"/>
    <x v="32"/>
    <n v="30318"/>
    <s v="South"/>
    <s v="OFF-LA-10003190"/>
    <x v="1"/>
    <s v="Labels"/>
    <s v="Avery 474"/>
    <n v="8.64"/>
    <n v="3"/>
    <n v="0"/>
    <n v="4.2336"/>
  </r>
  <r>
    <n v="4016"/>
    <x v="1987"/>
    <x v="841"/>
    <d v="2015-08-28T00:00:00"/>
    <s v="Standard Class"/>
    <s v="FH-14350"/>
    <s v="Fred Harton"/>
    <x v="0"/>
    <s v="United States"/>
    <s v="Atlanta"/>
    <x v="32"/>
    <n v="30318"/>
    <s v="South"/>
    <s v="OFF-PA-10002319"/>
    <x v="1"/>
    <s v="Paper"/>
    <s v="Xerox 1944"/>
    <n v="193.79999999999998"/>
    <n v="5"/>
    <n v="0"/>
    <n v="94.962000000000003"/>
  </r>
  <r>
    <n v="4017"/>
    <x v="1987"/>
    <x v="841"/>
    <d v="2015-08-28T00:00:00"/>
    <s v="Standard Class"/>
    <s v="FH-14350"/>
    <s v="Fred Harton"/>
    <x v="0"/>
    <s v="United States"/>
    <s v="Atlanta"/>
    <x v="32"/>
    <n v="30318"/>
    <s v="South"/>
    <s v="OFF-PA-10003893"/>
    <x v="1"/>
    <s v="Paper"/>
    <s v="Xerox 1962"/>
    <n v="21.400000000000002"/>
    <n v="5"/>
    <n v="0"/>
    <n v="9.629999999999999"/>
  </r>
  <r>
    <n v="4018"/>
    <x v="1987"/>
    <x v="841"/>
    <d v="2015-08-28T00:00:00"/>
    <s v="Standard Class"/>
    <s v="FH-14350"/>
    <s v="Fred Harton"/>
    <x v="0"/>
    <s v="United States"/>
    <s v="Atlanta"/>
    <x v="32"/>
    <n v="30318"/>
    <s v="South"/>
    <s v="OFF-PA-10002499"/>
    <x v="1"/>
    <s v="Paper"/>
    <s v="Xerox 1890"/>
    <n v="97.88"/>
    <n v="2"/>
    <n v="0"/>
    <n v="48.94"/>
  </r>
  <r>
    <n v="4019"/>
    <x v="1987"/>
    <x v="841"/>
    <d v="2015-08-28T00:00:00"/>
    <s v="Standard Class"/>
    <s v="FH-14350"/>
    <s v="Fred Harton"/>
    <x v="0"/>
    <s v="United States"/>
    <s v="Atlanta"/>
    <x v="32"/>
    <n v="30318"/>
    <s v="South"/>
    <s v="TEC-AC-10004568"/>
    <x v="2"/>
    <s v="Accessories"/>
    <s v="Maxell LTO Ultrium - 800 GB"/>
    <n v="251.91"/>
    <n v="9"/>
    <n v="0"/>
    <n v="47.862899999999982"/>
  </r>
  <r>
    <n v="4020"/>
    <x v="1987"/>
    <x v="841"/>
    <d v="2015-08-28T00:00:00"/>
    <s v="Standard Class"/>
    <s v="FH-14350"/>
    <s v="Fred Harton"/>
    <x v="0"/>
    <s v="United States"/>
    <s v="Atlanta"/>
    <x v="32"/>
    <n v="30318"/>
    <s v="South"/>
    <s v="OFF-AP-10001492"/>
    <x v="1"/>
    <s v="Appliances"/>
    <s v="Acco Six-Outlet Power Strip, 4' Cord Length"/>
    <n v="25.86"/>
    <n v="3"/>
    <n v="0"/>
    <n v="6.7236000000000002"/>
  </r>
  <r>
    <n v="4021"/>
    <x v="1988"/>
    <x v="169"/>
    <d v="2014-06-27T00:00:00"/>
    <s v="Standard Class"/>
    <s v="AA-10645"/>
    <s v="Anna Andreadi"/>
    <x v="0"/>
    <s v="United States"/>
    <s v="Chester"/>
    <x v="9"/>
    <n v="19013"/>
    <s v="East"/>
    <s v="FUR-CH-10004698"/>
    <x v="0"/>
    <s v="Chairs"/>
    <s v="Padded Folding Chairs, Black, 4/Carton"/>
    <n v="170.05799999999999"/>
    <n v="3"/>
    <n v="0.3"/>
    <n v="-4.858799999999988"/>
  </r>
  <r>
    <n v="4022"/>
    <x v="1988"/>
    <x v="169"/>
    <d v="2014-06-27T00:00:00"/>
    <s v="Standard Class"/>
    <s v="AA-10645"/>
    <s v="Anna Andreadi"/>
    <x v="0"/>
    <s v="United States"/>
    <s v="Chester"/>
    <x v="9"/>
    <n v="19013"/>
    <s v="East"/>
    <s v="TEC-PH-10004093"/>
    <x v="2"/>
    <s v="Phones"/>
    <s v="Panasonic Kx-TS550"/>
    <n v="82.782000000000011"/>
    <n v="3"/>
    <n v="0.4"/>
    <n v="-15.176700000000004"/>
  </r>
  <r>
    <n v="4023"/>
    <x v="1988"/>
    <x v="169"/>
    <d v="2014-06-27T00:00:00"/>
    <s v="Standard Class"/>
    <s v="AA-10645"/>
    <s v="Anna Andreadi"/>
    <x v="0"/>
    <s v="United States"/>
    <s v="Chester"/>
    <x v="9"/>
    <n v="19013"/>
    <s v="East"/>
    <s v="FUR-CH-10000454"/>
    <x v="0"/>
    <s v="Chairs"/>
    <s v="Hon Deluxe Fabric Upholstered Stacking Chairs, Rounded Back"/>
    <n v="853.92999999999984"/>
    <n v="5"/>
    <n v="0.3"/>
    <n v="0"/>
  </r>
  <r>
    <n v="4024"/>
    <x v="1989"/>
    <x v="855"/>
    <d v="2017-10-28T00:00:00"/>
    <s v="First Class"/>
    <s v="JO-15145"/>
    <s v="Jack O'Briant"/>
    <x v="1"/>
    <s v="United States"/>
    <s v="San Francisco"/>
    <x v="1"/>
    <n v="94110"/>
    <s v="West"/>
    <s v="FUR-BO-10003034"/>
    <x v="0"/>
    <s v="Bookcases"/>
    <s v="O'Sullivan Elevations Bookcase, Cherry Finish"/>
    <n v="556.66499999999996"/>
    <n v="5"/>
    <n v="0.15"/>
    <n v="6.5490000000000208"/>
  </r>
  <r>
    <n v="4025"/>
    <x v="1989"/>
    <x v="855"/>
    <d v="2017-10-28T00:00:00"/>
    <s v="First Class"/>
    <s v="JO-15145"/>
    <s v="Jack O'Briant"/>
    <x v="1"/>
    <s v="United States"/>
    <s v="San Francisco"/>
    <x v="1"/>
    <n v="94110"/>
    <s v="West"/>
    <s v="TEC-PH-10003215"/>
    <x v="2"/>
    <s v="Phones"/>
    <s v="Jackery Bar Premium Fast-charging Portable Charger"/>
    <n v="95.84"/>
    <n v="4"/>
    <n v="0.2"/>
    <n v="34.741999999999997"/>
  </r>
  <r>
    <n v="4026"/>
    <x v="1990"/>
    <x v="938"/>
    <d v="2017-08-13T00:00:00"/>
    <s v="First Class"/>
    <s v="SF-20965"/>
    <s v="Sylvia Foulston"/>
    <x v="1"/>
    <s v="United States"/>
    <s v="Bedford"/>
    <x v="5"/>
    <n v="76021"/>
    <s v="Central"/>
    <s v="OFF-PA-10001776"/>
    <x v="1"/>
    <s v="Paper"/>
    <s v="Wirebound Message Books, Four 2 3/4&quot; x 5&quot; Forms per Page, 600 Sets per Book"/>
    <n v="29.664000000000001"/>
    <n v="4"/>
    <n v="0.2"/>
    <n v="10.011599999999998"/>
  </r>
  <r>
    <n v="4027"/>
    <x v="1990"/>
    <x v="938"/>
    <d v="2017-08-13T00:00:00"/>
    <s v="First Class"/>
    <s v="SF-20965"/>
    <s v="Sylvia Foulston"/>
    <x v="1"/>
    <s v="United States"/>
    <s v="Bedford"/>
    <x v="5"/>
    <n v="76021"/>
    <s v="Central"/>
    <s v="OFF-AR-10004582"/>
    <x v="1"/>
    <s v="Art"/>
    <s v="BIC Brite Liner Grip Highlighters"/>
    <n v="9.1840000000000011"/>
    <n v="7"/>
    <n v="0.2"/>
    <n v="2.8699999999999992"/>
  </r>
  <r>
    <n v="4028"/>
    <x v="1990"/>
    <x v="938"/>
    <d v="2017-08-13T00:00:00"/>
    <s v="First Class"/>
    <s v="SF-20965"/>
    <s v="Sylvia Foulston"/>
    <x v="1"/>
    <s v="United States"/>
    <s v="Bedford"/>
    <x v="5"/>
    <n v="76021"/>
    <s v="Central"/>
    <s v="TEC-PH-10001557"/>
    <x v="2"/>
    <s v="Phones"/>
    <s v="Pyle PMP37LED"/>
    <n v="153.584"/>
    <n v="2"/>
    <n v="0.2"/>
    <n v="13.438599999999994"/>
  </r>
  <r>
    <n v="4029"/>
    <x v="1990"/>
    <x v="938"/>
    <d v="2017-08-13T00:00:00"/>
    <s v="First Class"/>
    <s v="SF-20965"/>
    <s v="Sylvia Foulston"/>
    <x v="1"/>
    <s v="United States"/>
    <s v="Bedford"/>
    <x v="5"/>
    <n v="76021"/>
    <s v="Central"/>
    <s v="OFF-BI-10004209"/>
    <x v="1"/>
    <s v="Binders"/>
    <s v="Fellowes Twister Kit, Gray/Clear, 3/pkg"/>
    <n v="12.863999999999995"/>
    <n v="8"/>
    <n v="0.8"/>
    <n v="-22.512"/>
  </r>
  <r>
    <n v="4030"/>
    <x v="1991"/>
    <x v="165"/>
    <d v="2017-12-28T00:00:00"/>
    <s v="Standard Class"/>
    <s v="CS-12355"/>
    <s v="Christine Sundaresam"/>
    <x v="0"/>
    <s v="United States"/>
    <s v="Lafayette"/>
    <x v="28"/>
    <n v="70506"/>
    <s v="South"/>
    <s v="TEC-MA-10003183"/>
    <x v="2"/>
    <s v="Machines"/>
    <s v="DYMO CardScan Personal V9 Business Card Scanner"/>
    <n v="479.97"/>
    <n v="3"/>
    <n v="0"/>
    <n v="239.98500000000001"/>
  </r>
  <r>
    <n v="4031"/>
    <x v="1991"/>
    <x v="165"/>
    <d v="2017-12-28T00:00:00"/>
    <s v="Standard Class"/>
    <s v="CS-12355"/>
    <s v="Christine Sundaresam"/>
    <x v="0"/>
    <s v="United States"/>
    <s v="Lafayette"/>
    <x v="28"/>
    <n v="70506"/>
    <s v="South"/>
    <s v="FUR-CH-10002439"/>
    <x v="0"/>
    <s v="Chairs"/>
    <s v="Iceberg Nesting Folding Chair, 19w x 6d x 43h"/>
    <n v="232.88"/>
    <n v="4"/>
    <n v="0"/>
    <n v="60.5488"/>
  </r>
  <r>
    <n v="4032"/>
    <x v="1992"/>
    <x v="182"/>
    <d v="2016-09-30T00:00:00"/>
    <s v="Standard Class"/>
    <s v="SN-20710"/>
    <s v="Steve Nguyen"/>
    <x v="2"/>
    <s v="United States"/>
    <s v="Covington"/>
    <x v="4"/>
    <n v="98042"/>
    <s v="West"/>
    <s v="OFF-AP-10000576"/>
    <x v="1"/>
    <s v="Appliances"/>
    <s v="Belkin 7 Outlet SurgeMaster II"/>
    <n v="236.88"/>
    <n v="6"/>
    <n v="0"/>
    <n v="66.326400000000007"/>
  </r>
  <r>
    <n v="4033"/>
    <x v="1992"/>
    <x v="182"/>
    <d v="2016-09-30T00:00:00"/>
    <s v="Standard Class"/>
    <s v="SN-20710"/>
    <s v="Steve Nguyen"/>
    <x v="2"/>
    <s v="United States"/>
    <s v="Covington"/>
    <x v="4"/>
    <n v="98042"/>
    <s v="West"/>
    <s v="OFF-PA-10004040"/>
    <x v="1"/>
    <s v="Paper"/>
    <s v="Universal Premium White Copier/Laser Paper (20Lb. and 87 Bright)"/>
    <n v="29.900000000000002"/>
    <n v="5"/>
    <n v="0"/>
    <n v="14.651"/>
  </r>
  <r>
    <n v="4034"/>
    <x v="1992"/>
    <x v="182"/>
    <d v="2016-09-30T00:00:00"/>
    <s v="Standard Class"/>
    <s v="SN-20710"/>
    <s v="Steve Nguyen"/>
    <x v="2"/>
    <s v="United States"/>
    <s v="Covington"/>
    <x v="4"/>
    <n v="98042"/>
    <s v="West"/>
    <s v="TEC-AC-10003063"/>
    <x v="2"/>
    <s v="Accessories"/>
    <s v="Micro Innovations USB RF Wireless Keyboard with Mouse"/>
    <n v="100"/>
    <n v="4"/>
    <n v="0"/>
    <n v="21"/>
  </r>
  <r>
    <n v="4035"/>
    <x v="1993"/>
    <x v="939"/>
    <d v="2016-12-12T00:00:00"/>
    <s v="Same Day"/>
    <s v="JM-15655"/>
    <s v="Jim Mitchum"/>
    <x v="1"/>
    <s v="United States"/>
    <s v="Lorain"/>
    <x v="24"/>
    <n v="44052"/>
    <s v="East"/>
    <s v="OFF-BI-10003982"/>
    <x v="1"/>
    <s v="Binders"/>
    <s v="Wilson Jones Century Plastic Molded Ring Binders"/>
    <n v="18.693000000000001"/>
    <n v="3"/>
    <n v="0.7"/>
    <n v="-14.331299999999992"/>
  </r>
  <r>
    <n v="4036"/>
    <x v="1993"/>
    <x v="939"/>
    <d v="2016-12-12T00:00:00"/>
    <s v="Same Day"/>
    <s v="JM-15655"/>
    <s v="Jim Mitchum"/>
    <x v="1"/>
    <s v="United States"/>
    <s v="Lorain"/>
    <x v="24"/>
    <n v="44052"/>
    <s v="East"/>
    <s v="TEC-AC-10002567"/>
    <x v="2"/>
    <s v="Accessories"/>
    <s v="Logitech G602 Wireless Gaming Mouse"/>
    <n v="383.952"/>
    <n v="6"/>
    <n v="0.2"/>
    <n v="76.790399999999977"/>
  </r>
  <r>
    <n v="4037"/>
    <x v="1994"/>
    <x v="75"/>
    <d v="2016-01-01T00:00:00"/>
    <s v="Standard Class"/>
    <s v="FH-14350"/>
    <s v="Fred Harton"/>
    <x v="0"/>
    <s v="United States"/>
    <s v="Chicago"/>
    <x v="10"/>
    <n v="60623"/>
    <s v="Central"/>
    <s v="OFF-ST-10004950"/>
    <x v="1"/>
    <s v="Storage"/>
    <s v="Tenex Personal Filing Tote With Secure Closure Lid, Black/Frost"/>
    <n v="24.816000000000003"/>
    <n v="2"/>
    <n v="0.2"/>
    <n v="1.5509999999999984"/>
  </r>
  <r>
    <n v="4038"/>
    <x v="1995"/>
    <x v="282"/>
    <d v="2015-01-02T00:00:00"/>
    <s v="Standard Class"/>
    <s v="AJ-10795"/>
    <s v="Anthony Johnson"/>
    <x v="1"/>
    <s v="United States"/>
    <s v="San Francisco"/>
    <x v="1"/>
    <n v="94110"/>
    <s v="West"/>
    <s v="FUR-FU-10000550"/>
    <x v="0"/>
    <s v="Furnishings"/>
    <s v="Stacking Trays by OIC"/>
    <n v="24.900000000000002"/>
    <n v="5"/>
    <n v="0"/>
    <n v="8.2169999999999987"/>
  </r>
  <r>
    <n v="4039"/>
    <x v="1995"/>
    <x v="282"/>
    <d v="2015-01-02T00:00:00"/>
    <s v="Standard Class"/>
    <s v="AJ-10795"/>
    <s v="Anthony Johnson"/>
    <x v="1"/>
    <s v="United States"/>
    <s v="San Francisco"/>
    <x v="1"/>
    <n v="94110"/>
    <s v="West"/>
    <s v="OFF-PA-10000528"/>
    <x v="1"/>
    <s v="Paper"/>
    <s v="Xerox 1981"/>
    <n v="21.12"/>
    <n v="4"/>
    <n v="0"/>
    <n v="9.5039999999999996"/>
  </r>
  <r>
    <n v="4040"/>
    <x v="1995"/>
    <x v="282"/>
    <d v="2015-01-02T00:00:00"/>
    <s v="Standard Class"/>
    <s v="AJ-10795"/>
    <s v="Anthony Johnson"/>
    <x v="1"/>
    <s v="United States"/>
    <s v="San Francisco"/>
    <x v="1"/>
    <n v="94110"/>
    <s v="West"/>
    <s v="TEC-MA-10003183"/>
    <x v="2"/>
    <s v="Machines"/>
    <s v="DYMO CardScan Personal V9 Business Card Scanner"/>
    <n v="767.95200000000011"/>
    <n v="6"/>
    <n v="0.2"/>
    <n v="287.98199999999997"/>
  </r>
  <r>
    <n v="4041"/>
    <x v="1995"/>
    <x v="282"/>
    <d v="2015-01-02T00:00:00"/>
    <s v="Standard Class"/>
    <s v="AJ-10795"/>
    <s v="Anthony Johnson"/>
    <x v="1"/>
    <s v="United States"/>
    <s v="San Francisco"/>
    <x v="1"/>
    <n v="94110"/>
    <s v="West"/>
    <s v="OFF-BI-10003305"/>
    <x v="1"/>
    <s v="Binders"/>
    <s v="Avery Hanging File Binders"/>
    <n v="14.352000000000002"/>
    <n v="3"/>
    <n v="0.2"/>
    <n v="4.6643999999999988"/>
  </r>
  <r>
    <n v="4042"/>
    <x v="1995"/>
    <x v="282"/>
    <d v="2015-01-02T00:00:00"/>
    <s v="Standard Class"/>
    <s v="AJ-10795"/>
    <s v="Anthony Johnson"/>
    <x v="1"/>
    <s v="United States"/>
    <s v="San Francisco"/>
    <x v="1"/>
    <n v="94110"/>
    <s v="West"/>
    <s v="TEC-PH-10001425"/>
    <x v="2"/>
    <s v="Phones"/>
    <s v="Mophie Juice Pack Helium for iPhone"/>
    <n v="191.976"/>
    <n v="3"/>
    <n v="0.2"/>
    <n v="19.197599999999994"/>
  </r>
  <r>
    <n v="4043"/>
    <x v="1995"/>
    <x v="282"/>
    <d v="2015-01-02T00:00:00"/>
    <s v="Standard Class"/>
    <s v="AJ-10795"/>
    <s v="Anthony Johnson"/>
    <x v="1"/>
    <s v="United States"/>
    <s v="San Francisco"/>
    <x v="1"/>
    <n v="94110"/>
    <s v="West"/>
    <s v="OFF-LA-10001474"/>
    <x v="1"/>
    <s v="Labels"/>
    <s v="Avery 477"/>
    <n v="274.77"/>
    <n v="9"/>
    <n v="0"/>
    <n v="126.39420000000001"/>
  </r>
  <r>
    <n v="4044"/>
    <x v="1995"/>
    <x v="282"/>
    <d v="2015-01-02T00:00:00"/>
    <s v="Standard Class"/>
    <s v="AJ-10795"/>
    <s v="Anthony Johnson"/>
    <x v="1"/>
    <s v="United States"/>
    <s v="San Francisco"/>
    <x v="1"/>
    <n v="94110"/>
    <s v="West"/>
    <s v="FUR-FU-10000672"/>
    <x v="0"/>
    <s v="Furnishings"/>
    <s v="Executive Impressions 10&quot; Spectator Wall Clock"/>
    <n v="70.56"/>
    <n v="6"/>
    <n v="0"/>
    <n v="23.990399999999994"/>
  </r>
  <r>
    <n v="4045"/>
    <x v="1996"/>
    <x v="608"/>
    <d v="2015-06-30T00:00:00"/>
    <s v="Standard Class"/>
    <s v="JF-15565"/>
    <s v="Jill Fjeld"/>
    <x v="0"/>
    <s v="United States"/>
    <s v="San Francisco"/>
    <x v="1"/>
    <n v="94110"/>
    <s v="West"/>
    <s v="FUR-FU-10001979"/>
    <x v="0"/>
    <s v="Furnishings"/>
    <s v="Dana Halogen Swing-Arm Architect Lamp"/>
    <n v="204.85"/>
    <n v="5"/>
    <n v="0"/>
    <n v="57.358000000000011"/>
  </r>
  <r>
    <n v="4046"/>
    <x v="1997"/>
    <x v="788"/>
    <d v="2015-04-07T00:00:00"/>
    <s v="Standard Class"/>
    <s v="CS-11845"/>
    <s v="Cari Sayre"/>
    <x v="1"/>
    <s v="United States"/>
    <s v="Houston"/>
    <x v="5"/>
    <n v="77070"/>
    <s v="Central"/>
    <s v="OFF-BI-10003707"/>
    <x v="1"/>
    <s v="Binders"/>
    <s v="Aluminum Screw Posts"/>
    <n v="9.155999999999997"/>
    <n v="3"/>
    <n v="0.8"/>
    <n v="-13.734000000000002"/>
  </r>
  <r>
    <n v="4047"/>
    <x v="1998"/>
    <x v="208"/>
    <d v="2017-10-25T00:00:00"/>
    <s v="Standard Class"/>
    <s v="SP-20920"/>
    <s v="Susan Pistek"/>
    <x v="0"/>
    <s v="United States"/>
    <s v="Chicago"/>
    <x v="10"/>
    <n v="60653"/>
    <s v="Central"/>
    <s v="OFF-AP-10002191"/>
    <x v="1"/>
    <s v="Appliances"/>
    <s v="Belkin 8 Outlet SurgeMaster II Gold Surge Protector"/>
    <n v="23.991999999999994"/>
    <n v="2"/>
    <n v="0.8"/>
    <n v="-62.379199999999997"/>
  </r>
  <r>
    <n v="4048"/>
    <x v="1999"/>
    <x v="747"/>
    <d v="2015-07-19T00:00:00"/>
    <s v="First Class"/>
    <s v="KE-16420"/>
    <s v="Katrina Edelman"/>
    <x v="1"/>
    <s v="United States"/>
    <s v="New York City"/>
    <x v="15"/>
    <n v="10035"/>
    <s v="East"/>
    <s v="OFF-PA-10000501"/>
    <x v="1"/>
    <s v="Paper"/>
    <s v="Petty Cash Envelope"/>
    <n v="80.88"/>
    <n v="3"/>
    <n v="0"/>
    <n v="39.6312"/>
  </r>
  <r>
    <n v="4049"/>
    <x v="1999"/>
    <x v="747"/>
    <d v="2015-07-19T00:00:00"/>
    <s v="First Class"/>
    <s v="KE-16420"/>
    <s v="Katrina Edelman"/>
    <x v="1"/>
    <s v="United States"/>
    <s v="New York City"/>
    <x v="15"/>
    <n v="10035"/>
    <s v="East"/>
    <s v="TEC-AC-10001990"/>
    <x v="2"/>
    <s v="Accessories"/>
    <s v="Kensington Orbit Wireless Mobile Trackball for PC and Mac"/>
    <n v="599.9"/>
    <n v="10"/>
    <n v="0"/>
    <n v="191.96799999999996"/>
  </r>
  <r>
    <n v="4050"/>
    <x v="2000"/>
    <x v="92"/>
    <d v="2017-06-26T00:00:00"/>
    <s v="Second Class"/>
    <s v="GA-14515"/>
    <s v="George Ashbrook"/>
    <x v="0"/>
    <s v="United States"/>
    <s v="New York City"/>
    <x v="15"/>
    <n v="10011"/>
    <s v="East"/>
    <s v="FUR-FU-10003601"/>
    <x v="0"/>
    <s v="Furnishings"/>
    <s v="Deflect-o RollaMat Studded, Beveled Mat for Medium Pile Carpeting"/>
    <n v="276.69"/>
    <n v="3"/>
    <n v="0"/>
    <n v="49.804199999999994"/>
  </r>
  <r>
    <n v="4051"/>
    <x v="2000"/>
    <x v="92"/>
    <d v="2017-06-26T00:00:00"/>
    <s v="Second Class"/>
    <s v="GA-14515"/>
    <s v="George Ashbrook"/>
    <x v="0"/>
    <s v="United States"/>
    <s v="New York City"/>
    <x v="15"/>
    <n v="10011"/>
    <s v="East"/>
    <s v="FUR-CH-10001891"/>
    <x v="0"/>
    <s v="Chairs"/>
    <s v="Global Deluxe Office Fabric Chairs"/>
    <n v="172.76400000000001"/>
    <n v="2"/>
    <n v="0.1"/>
    <n v="32.633200000000016"/>
  </r>
  <r>
    <n v="4052"/>
    <x v="2001"/>
    <x v="411"/>
    <d v="2014-10-03T00:00:00"/>
    <s v="Standard Class"/>
    <s v="SM-20950"/>
    <s v="Suzanne McNair"/>
    <x v="1"/>
    <s v="United States"/>
    <s v="Philadelphia"/>
    <x v="9"/>
    <n v="19134"/>
    <s v="East"/>
    <s v="OFF-AR-10003469"/>
    <x v="1"/>
    <s v="Art"/>
    <s v="Nontoxic Chalk"/>
    <n v="4.2240000000000002"/>
    <n v="3"/>
    <n v="0.2"/>
    <n v="1.4783999999999997"/>
  </r>
  <r>
    <n v="4053"/>
    <x v="2001"/>
    <x v="411"/>
    <d v="2014-10-03T00:00:00"/>
    <s v="Standard Class"/>
    <s v="SM-20950"/>
    <s v="Suzanne McNair"/>
    <x v="1"/>
    <s v="United States"/>
    <s v="Philadelphia"/>
    <x v="9"/>
    <n v="19134"/>
    <s v="East"/>
    <s v="FUR-TA-10004175"/>
    <x v="0"/>
    <s v="Tables"/>
    <s v="Hon 30&quot; x 60&quot; Table with Locking Drawer"/>
    <n v="409.27199999999999"/>
    <n v="2"/>
    <n v="0.4"/>
    <n v="-81.854399999999998"/>
  </r>
  <r>
    <n v="4054"/>
    <x v="2001"/>
    <x v="411"/>
    <d v="2014-10-03T00:00:00"/>
    <s v="Standard Class"/>
    <s v="SM-20950"/>
    <s v="Suzanne McNair"/>
    <x v="1"/>
    <s v="United States"/>
    <s v="Philadelphia"/>
    <x v="9"/>
    <n v="19134"/>
    <s v="East"/>
    <s v="OFF-LA-10002945"/>
    <x v="1"/>
    <s v="Labels"/>
    <s v="Permanent Self-Adhesive File Folder Labels for Typewriters, 1 1/8 x 3 1/2, White"/>
    <n v="55.44"/>
    <n v="11"/>
    <n v="0.2"/>
    <n v="18.017999999999997"/>
  </r>
  <r>
    <n v="4055"/>
    <x v="2001"/>
    <x v="411"/>
    <d v="2014-10-03T00:00:00"/>
    <s v="Standard Class"/>
    <s v="SM-20950"/>
    <s v="Suzanne McNair"/>
    <x v="1"/>
    <s v="United States"/>
    <s v="Philadelphia"/>
    <x v="9"/>
    <n v="19134"/>
    <s v="East"/>
    <s v="OFF-PA-10000533"/>
    <x v="1"/>
    <s v="Paper"/>
    <s v="Southworth Parchment Paper &amp; Envelopes"/>
    <n v="20.928000000000001"/>
    <n v="4"/>
    <n v="0.2"/>
    <n v="6.8015999999999996"/>
  </r>
  <r>
    <n v="4056"/>
    <x v="2001"/>
    <x v="411"/>
    <d v="2014-10-03T00:00:00"/>
    <s v="Standard Class"/>
    <s v="SM-20950"/>
    <s v="Suzanne McNair"/>
    <x v="1"/>
    <s v="United States"/>
    <s v="Philadelphia"/>
    <x v="9"/>
    <n v="19134"/>
    <s v="East"/>
    <s v="OFF-ST-10004459"/>
    <x v="1"/>
    <s v="Storage"/>
    <s v="Tennsco Single-Tier Lockers"/>
    <n v="1801.6320000000001"/>
    <n v="6"/>
    <n v="0.2"/>
    <n v="-337.80600000000004"/>
  </r>
  <r>
    <n v="4057"/>
    <x v="2001"/>
    <x v="411"/>
    <d v="2014-10-03T00:00:00"/>
    <s v="Standard Class"/>
    <s v="SM-20950"/>
    <s v="Suzanne McNair"/>
    <x v="1"/>
    <s v="United States"/>
    <s v="Philadelphia"/>
    <x v="9"/>
    <n v="19134"/>
    <s v="East"/>
    <s v="FUR-TA-10004147"/>
    <x v="0"/>
    <s v="Tables"/>
    <s v="Hon 4060 Series Tables"/>
    <n v="67.175999999999988"/>
    <n v="1"/>
    <n v="0.4"/>
    <n v="-20.152800000000006"/>
  </r>
  <r>
    <n v="4058"/>
    <x v="2002"/>
    <x v="156"/>
    <d v="2014-11-28T00:00:00"/>
    <s v="Standard Class"/>
    <s v="DK-12985"/>
    <s v="Darren Koutras"/>
    <x v="0"/>
    <s v="United States"/>
    <s v="Chicago"/>
    <x v="10"/>
    <n v="60610"/>
    <s v="Central"/>
    <s v="OFF-ST-10000046"/>
    <x v="1"/>
    <s v="Storage"/>
    <s v="Fellowes Super Stor/Drawer Files"/>
    <n v="646.20000000000005"/>
    <n v="5"/>
    <n v="0.2"/>
    <n v="-8.0774999999999864"/>
  </r>
  <r>
    <n v="4059"/>
    <x v="2003"/>
    <x v="312"/>
    <d v="2015-11-24T00:00:00"/>
    <s v="Standard Class"/>
    <s v="LC-16885"/>
    <s v="Lena Creighton"/>
    <x v="0"/>
    <s v="United States"/>
    <s v="Oakland"/>
    <x v="1"/>
    <n v="94601"/>
    <s v="West"/>
    <s v="TEC-PH-10004774"/>
    <x v="2"/>
    <s v="Phones"/>
    <s v="Gear Head AU3700S Headset"/>
    <n v="72.744000000000014"/>
    <n v="7"/>
    <n v="0.2"/>
    <n v="-15.458100000000007"/>
  </r>
  <r>
    <n v="4060"/>
    <x v="2003"/>
    <x v="312"/>
    <d v="2015-11-24T00:00:00"/>
    <s v="Standard Class"/>
    <s v="LC-16885"/>
    <s v="Lena Creighton"/>
    <x v="0"/>
    <s v="United States"/>
    <s v="Oakland"/>
    <x v="1"/>
    <n v="94601"/>
    <s v="West"/>
    <s v="FUR-CH-10000595"/>
    <x v="0"/>
    <s v="Chairs"/>
    <s v="Safco Contoured Stacking Chairs"/>
    <n v="572.16000000000008"/>
    <n v="3"/>
    <n v="0.2"/>
    <n v="35.759999999999962"/>
  </r>
  <r>
    <n v="4061"/>
    <x v="2004"/>
    <x v="474"/>
    <d v="2016-11-07T00:00:00"/>
    <s v="Standard Class"/>
    <s v="XP-21865"/>
    <s v="Xylona Preis"/>
    <x v="0"/>
    <s v="United States"/>
    <s v="Chicago"/>
    <x v="10"/>
    <n v="60610"/>
    <s v="Central"/>
    <s v="TEC-AC-10002473"/>
    <x v="2"/>
    <s v="Accessories"/>
    <s v="Maxell 4.7GB DVD-R"/>
    <n v="68.111999999999995"/>
    <n v="3"/>
    <n v="0.2"/>
    <n v="17.879399999999997"/>
  </r>
  <r>
    <n v="4062"/>
    <x v="2005"/>
    <x v="14"/>
    <d v="2015-09-20T00:00:00"/>
    <s v="First Class"/>
    <s v="CS-11845"/>
    <s v="Cari Sayre"/>
    <x v="1"/>
    <s v="United States"/>
    <s v="Seattle"/>
    <x v="4"/>
    <n v="98105"/>
    <s v="West"/>
    <s v="OFF-BI-10001628"/>
    <x v="1"/>
    <s v="Binders"/>
    <s v="Acco Data Flex Cable Posts For Top &amp; Bottom Load Binders, 6&quot; Capacity"/>
    <n v="25.031999999999996"/>
    <n v="3"/>
    <n v="0.2"/>
    <n v="7.822499999999998"/>
  </r>
  <r>
    <n v="4063"/>
    <x v="2006"/>
    <x v="612"/>
    <d v="2016-03-14T00:00:00"/>
    <s v="Standard Class"/>
    <s v="BD-11770"/>
    <s v="Bryan Davis"/>
    <x v="0"/>
    <s v="United States"/>
    <s v="Philadelphia"/>
    <x v="9"/>
    <n v="19143"/>
    <s v="East"/>
    <s v="TEC-AC-10002800"/>
    <x v="2"/>
    <s v="Accessories"/>
    <s v="Plantronics Audio 478 Stereo USB Headset"/>
    <n v="39.992000000000004"/>
    <n v="1"/>
    <n v="0.2"/>
    <n v="7.4984999999999964"/>
  </r>
  <r>
    <n v="4064"/>
    <x v="2007"/>
    <x v="670"/>
    <d v="2014-06-26T00:00:00"/>
    <s v="First Class"/>
    <s v="DL-13330"/>
    <s v="Denise Leinenbach"/>
    <x v="0"/>
    <s v="United States"/>
    <s v="Concord"/>
    <x v="3"/>
    <n v="28027"/>
    <s v="South"/>
    <s v="OFF-AR-10002766"/>
    <x v="1"/>
    <s v="Art"/>
    <s v="Prang Drawing Pencil Set"/>
    <n v="20.015999999999998"/>
    <n v="9"/>
    <n v="0.2"/>
    <n v="1.7514000000000003"/>
  </r>
  <r>
    <n v="4065"/>
    <x v="2007"/>
    <x v="670"/>
    <d v="2014-06-26T00:00:00"/>
    <s v="First Class"/>
    <s v="DL-13330"/>
    <s v="Denise Leinenbach"/>
    <x v="0"/>
    <s v="United States"/>
    <s v="Concord"/>
    <x v="3"/>
    <n v="28027"/>
    <s v="South"/>
    <s v="OFF-SU-10002522"/>
    <x v="1"/>
    <s v="Supplies"/>
    <s v="Acme Kleen Earth Office Shears"/>
    <n v="3.1040000000000001"/>
    <n v="1"/>
    <n v="0.2"/>
    <n v="0.34919999999999951"/>
  </r>
  <r>
    <n v="4066"/>
    <x v="2008"/>
    <x v="301"/>
    <d v="2014-11-05T00:00:00"/>
    <s v="Standard Class"/>
    <s v="KH-16630"/>
    <s v="Ken Heidel"/>
    <x v="1"/>
    <s v="United States"/>
    <s v="Charlotte"/>
    <x v="3"/>
    <n v="28205"/>
    <s v="South"/>
    <s v="OFF-FA-10003021"/>
    <x v="1"/>
    <s v="Fasteners"/>
    <s v="Staples"/>
    <n v="7.52"/>
    <n v="5"/>
    <n v="0.2"/>
    <n v="1.4099999999999997"/>
  </r>
  <r>
    <n v="4067"/>
    <x v="2008"/>
    <x v="301"/>
    <d v="2014-11-05T00:00:00"/>
    <s v="Standard Class"/>
    <s v="KH-16630"/>
    <s v="Ken Heidel"/>
    <x v="1"/>
    <s v="United States"/>
    <s v="Charlotte"/>
    <x v="3"/>
    <n v="28205"/>
    <s v="South"/>
    <s v="OFF-AR-10000634"/>
    <x v="1"/>
    <s v="Art"/>
    <s v="Newell 320"/>
    <n v="10.272000000000002"/>
    <n v="3"/>
    <n v="0.2"/>
    <n v="0.89880000000000004"/>
  </r>
  <r>
    <n v="4068"/>
    <x v="2008"/>
    <x v="301"/>
    <d v="2014-11-05T00:00:00"/>
    <s v="Standard Class"/>
    <s v="KH-16630"/>
    <s v="Ken Heidel"/>
    <x v="1"/>
    <s v="United States"/>
    <s v="Charlotte"/>
    <x v="3"/>
    <n v="28205"/>
    <s v="South"/>
    <s v="OFF-LA-10001771"/>
    <x v="1"/>
    <s v="Labels"/>
    <s v="Avery 513"/>
    <n v="47.808000000000007"/>
    <n v="12"/>
    <n v="0.2"/>
    <n v="15.537599999999998"/>
  </r>
  <r>
    <n v="4069"/>
    <x v="2008"/>
    <x v="301"/>
    <d v="2014-11-05T00:00:00"/>
    <s v="Standard Class"/>
    <s v="KH-16630"/>
    <s v="Ken Heidel"/>
    <x v="1"/>
    <s v="United States"/>
    <s v="Charlotte"/>
    <x v="3"/>
    <n v="28205"/>
    <s v="South"/>
    <s v="TEC-PH-10004434"/>
    <x v="2"/>
    <s v="Phones"/>
    <s v="Cisco IP Phone 7961G VoIP phone - Dark gray"/>
    <n v="978.83999999999992"/>
    <n v="9"/>
    <n v="0.2"/>
    <n v="110.1194999999999"/>
  </r>
  <r>
    <n v="4070"/>
    <x v="2009"/>
    <x v="770"/>
    <d v="2016-08-31T00:00:00"/>
    <s v="First Class"/>
    <s v="TP-21415"/>
    <s v="Tom Prescott"/>
    <x v="0"/>
    <s v="United States"/>
    <s v="Dallas"/>
    <x v="5"/>
    <n v="75081"/>
    <s v="Central"/>
    <s v="OFF-BI-10000050"/>
    <x v="1"/>
    <s v="Binders"/>
    <s v="Angle-D Binders with Locking Rings, Label Holders"/>
    <n v="13.139999999999997"/>
    <n v="9"/>
    <n v="0.8"/>
    <n v="-21.681000000000004"/>
  </r>
  <r>
    <n v="4071"/>
    <x v="2009"/>
    <x v="770"/>
    <d v="2016-08-31T00:00:00"/>
    <s v="First Class"/>
    <s v="TP-21415"/>
    <s v="Tom Prescott"/>
    <x v="0"/>
    <s v="United States"/>
    <s v="Dallas"/>
    <x v="5"/>
    <n v="75081"/>
    <s v="Central"/>
    <s v="OFF-BI-10002414"/>
    <x v="1"/>
    <s v="Binders"/>
    <s v="GBC ProClick Spines for 32-Hole Punch"/>
    <n v="10.023999999999997"/>
    <n v="4"/>
    <n v="0.8"/>
    <n v="-16.539600000000007"/>
  </r>
  <r>
    <n v="4072"/>
    <x v="2009"/>
    <x v="770"/>
    <d v="2016-08-31T00:00:00"/>
    <s v="First Class"/>
    <s v="TP-21415"/>
    <s v="Tom Prescott"/>
    <x v="0"/>
    <s v="United States"/>
    <s v="Dallas"/>
    <x v="5"/>
    <n v="75081"/>
    <s v="Central"/>
    <s v="FUR-BO-10003159"/>
    <x v="0"/>
    <s v="Bookcases"/>
    <s v="Sauder Camden County Collection Libraries, Planked Cherry Finish"/>
    <n v="156.37279999999998"/>
    <n v="2"/>
    <n v="0.32"/>
    <n v="-52.890800000000027"/>
  </r>
  <r>
    <n v="4073"/>
    <x v="2010"/>
    <x v="401"/>
    <d v="2015-12-08T00:00:00"/>
    <s v="Second Class"/>
    <s v="NP-18685"/>
    <s v="Nora Pelletier"/>
    <x v="2"/>
    <s v="United States"/>
    <s v="Indianapolis"/>
    <x v="14"/>
    <n v="46203"/>
    <s v="Central"/>
    <s v="TEC-CO-10002095"/>
    <x v="2"/>
    <s v="Copiers"/>
    <s v="Hewlett Packard 610 Color Digital Copier / Printer"/>
    <n v="999.98"/>
    <n v="2"/>
    <n v="0"/>
    <n v="449.99099999999999"/>
  </r>
  <r>
    <n v="4074"/>
    <x v="2011"/>
    <x v="496"/>
    <d v="2015-09-27T00:00:00"/>
    <s v="First Class"/>
    <s v="SC-20680"/>
    <s v="Steve Carroll"/>
    <x v="2"/>
    <s v="United States"/>
    <s v="Broken Arrow"/>
    <x v="26"/>
    <n v="74012"/>
    <s v="Central"/>
    <s v="TEC-PH-10004120"/>
    <x v="2"/>
    <s v="Phones"/>
    <s v="AT&amp;T 1080 Phone"/>
    <n v="821.94"/>
    <n v="6"/>
    <n v="0"/>
    <n v="213.70440000000002"/>
  </r>
  <r>
    <n v="4075"/>
    <x v="2012"/>
    <x v="940"/>
    <d v="2017-11-20T00:00:00"/>
    <s v="Standard Class"/>
    <s v="DK-12895"/>
    <s v="Dana Kaydos"/>
    <x v="0"/>
    <s v="United States"/>
    <s v="Miramar"/>
    <x v="2"/>
    <n v="33023"/>
    <s v="South"/>
    <s v="FUR-FU-10003553"/>
    <x v="0"/>
    <s v="Furnishings"/>
    <s v="Howard Miller 13-1/2&quot; Diameter Rosebrook Wall Clock"/>
    <n v="220.06399999999999"/>
    <n v="4"/>
    <n v="0.2"/>
    <n v="55.016000000000012"/>
  </r>
  <r>
    <n v="4076"/>
    <x v="2012"/>
    <x v="940"/>
    <d v="2017-11-20T00:00:00"/>
    <s v="Standard Class"/>
    <s v="DK-12895"/>
    <s v="Dana Kaydos"/>
    <x v="0"/>
    <s v="United States"/>
    <s v="Miramar"/>
    <x v="2"/>
    <n v="33023"/>
    <s v="South"/>
    <s v="FUR-FU-10001488"/>
    <x v="0"/>
    <s v="Furnishings"/>
    <s v="Tenex 46&quot; x 60&quot; Computer Anti-Static Chairmat, Rectangular Shaped"/>
    <n v="339.13600000000002"/>
    <n v="4"/>
    <n v="0.2"/>
    <n v="0"/>
  </r>
  <r>
    <n v="4077"/>
    <x v="2013"/>
    <x v="546"/>
    <d v="2015-12-21T00:00:00"/>
    <s v="Second Class"/>
    <s v="SM-20950"/>
    <s v="Suzanne McNair"/>
    <x v="1"/>
    <s v="United States"/>
    <s v="Omaha"/>
    <x v="8"/>
    <n v="68104"/>
    <s v="Central"/>
    <s v="OFF-BI-10003094"/>
    <x v="1"/>
    <s v="Binders"/>
    <s v="Self-Adhesive Ring Binder Labels"/>
    <n v="7.04"/>
    <n v="2"/>
    <n v="0"/>
    <n v="3.3087999999999997"/>
  </r>
  <r>
    <n v="4078"/>
    <x v="2013"/>
    <x v="546"/>
    <d v="2015-12-21T00:00:00"/>
    <s v="Second Class"/>
    <s v="SM-20950"/>
    <s v="Suzanne McNair"/>
    <x v="1"/>
    <s v="United States"/>
    <s v="Omaha"/>
    <x v="8"/>
    <n v="68104"/>
    <s v="Central"/>
    <s v="OFF-FA-10003472"/>
    <x v="1"/>
    <s v="Fasteners"/>
    <s v="Bagged Rubber Bands"/>
    <n v="5.04"/>
    <n v="4"/>
    <n v="0"/>
    <n v="0.2016"/>
  </r>
  <r>
    <n v="4079"/>
    <x v="2013"/>
    <x v="546"/>
    <d v="2015-12-21T00:00:00"/>
    <s v="Second Class"/>
    <s v="SM-20950"/>
    <s v="Suzanne McNair"/>
    <x v="1"/>
    <s v="United States"/>
    <s v="Omaha"/>
    <x v="8"/>
    <n v="68104"/>
    <s v="Central"/>
    <s v="OFF-PA-10001289"/>
    <x v="1"/>
    <s v="Paper"/>
    <s v="White Computer Printout Paper by Universal"/>
    <n v="116.28"/>
    <n v="3"/>
    <n v="0"/>
    <n v="56.977199999999996"/>
  </r>
  <r>
    <n v="4080"/>
    <x v="2014"/>
    <x v="379"/>
    <d v="2015-12-24T00:00:00"/>
    <s v="First Class"/>
    <s v="LS-17245"/>
    <s v="Lynn Smith"/>
    <x v="0"/>
    <s v="United States"/>
    <s v="Jacksonville"/>
    <x v="3"/>
    <n v="28540"/>
    <s v="South"/>
    <s v="TEC-PH-10002293"/>
    <x v="2"/>
    <s v="Phones"/>
    <s v="Anker 36W 4-Port USB Wall Charger Travel Power Adapter for iPhone 5s 5c 5"/>
    <n v="47.975999999999999"/>
    <n v="3"/>
    <n v="0.2"/>
    <n v="4.7976000000000028"/>
  </r>
  <r>
    <n v="4081"/>
    <x v="2015"/>
    <x v="477"/>
    <d v="2016-09-29T00:00:00"/>
    <s v="Standard Class"/>
    <s v="KE-16420"/>
    <s v="Katrina Edelman"/>
    <x v="1"/>
    <s v="United States"/>
    <s v="Tigard"/>
    <x v="21"/>
    <n v="97224"/>
    <s v="West"/>
    <s v="OFF-PA-10000380"/>
    <x v="1"/>
    <s v="Paper"/>
    <s v="REDIFORM Incoming/Outgoing Call Register, 11&quot; X 8 1/2&quot;, 100 Messages"/>
    <n v="60.048000000000002"/>
    <n v="9"/>
    <n v="0.2"/>
    <n v="22.518000000000001"/>
  </r>
  <r>
    <n v="4082"/>
    <x v="2015"/>
    <x v="477"/>
    <d v="2016-09-29T00:00:00"/>
    <s v="Standard Class"/>
    <s v="KE-16420"/>
    <s v="Katrina Edelman"/>
    <x v="1"/>
    <s v="United States"/>
    <s v="Tigard"/>
    <x v="21"/>
    <n v="97224"/>
    <s v="West"/>
    <s v="OFF-BI-10004828"/>
    <x v="1"/>
    <s v="Binders"/>
    <s v="GBC Poly Designer Binding Covers"/>
    <n v="5.0220000000000002"/>
    <n v="1"/>
    <n v="0.7"/>
    <n v="-3.5153999999999996"/>
  </r>
  <r>
    <n v="4083"/>
    <x v="2016"/>
    <x v="92"/>
    <d v="2017-06-30T00:00:00"/>
    <s v="Standard Class"/>
    <s v="MC-17635"/>
    <s v="Matthew Clasen"/>
    <x v="1"/>
    <s v="United States"/>
    <s v="Decatur"/>
    <x v="10"/>
    <n v="62521"/>
    <s v="Central"/>
    <s v="OFF-BI-10004632"/>
    <x v="1"/>
    <s v="Binders"/>
    <s v="Ibico Hi-Tech Manual Binding System"/>
    <n v="182.99399999999997"/>
    <n v="3"/>
    <n v="0.8"/>
    <n v="-320.23950000000013"/>
  </r>
  <r>
    <n v="4084"/>
    <x v="2016"/>
    <x v="92"/>
    <d v="2017-06-30T00:00:00"/>
    <s v="Standard Class"/>
    <s v="MC-17635"/>
    <s v="Matthew Clasen"/>
    <x v="1"/>
    <s v="United States"/>
    <s v="Decatur"/>
    <x v="10"/>
    <n v="62521"/>
    <s v="Central"/>
    <s v="OFF-PA-10000327"/>
    <x v="1"/>
    <s v="Paper"/>
    <s v="Xerox 1971"/>
    <n v="10.272000000000002"/>
    <n v="3"/>
    <n v="0.2"/>
    <n v="3.2099999999999982"/>
  </r>
  <r>
    <n v="4085"/>
    <x v="2017"/>
    <x v="210"/>
    <d v="2017-09-09T00:00:00"/>
    <s v="First Class"/>
    <s v="Dp-13240"/>
    <s v="Dean percer"/>
    <x v="2"/>
    <s v="United States"/>
    <s v="Phoenix"/>
    <x v="16"/>
    <n v="85023"/>
    <s v="West"/>
    <s v="OFF-BI-10003291"/>
    <x v="1"/>
    <s v="Binders"/>
    <s v="Wilson Jones Leather-Like Binders with DublLock Round Rings"/>
    <n v="7.857000000000002"/>
    <n v="3"/>
    <n v="0.7"/>
    <n v="-6.0236999999999998"/>
  </r>
  <r>
    <n v="4086"/>
    <x v="2018"/>
    <x v="578"/>
    <d v="2016-08-06T00:00:00"/>
    <s v="Second Class"/>
    <s v="LC-16930"/>
    <s v="Linda Cazamias"/>
    <x v="1"/>
    <s v="United States"/>
    <s v="Sacramento"/>
    <x v="1"/>
    <n v="95823"/>
    <s v="West"/>
    <s v="TEC-PH-10002275"/>
    <x v="2"/>
    <s v="Phones"/>
    <s v="Mitel 5320 IP Phone VoIP phone"/>
    <n v="302.38400000000001"/>
    <n v="2"/>
    <n v="0.2"/>
    <n v="30.238400000000013"/>
  </r>
  <r>
    <n v="4087"/>
    <x v="2018"/>
    <x v="578"/>
    <d v="2016-08-06T00:00:00"/>
    <s v="Second Class"/>
    <s v="LC-16930"/>
    <s v="Linda Cazamias"/>
    <x v="1"/>
    <s v="United States"/>
    <s v="Sacramento"/>
    <x v="1"/>
    <n v="95823"/>
    <s v="West"/>
    <s v="OFF-BI-10003291"/>
    <x v="1"/>
    <s v="Binders"/>
    <s v="Wilson Jones Leather-Like Binders with DublLock Round Rings"/>
    <n v="20.952000000000002"/>
    <n v="3"/>
    <n v="0.2"/>
    <n v="7.0712999999999981"/>
  </r>
  <r>
    <n v="4088"/>
    <x v="2018"/>
    <x v="578"/>
    <d v="2016-08-06T00:00:00"/>
    <s v="Second Class"/>
    <s v="LC-16930"/>
    <s v="Linda Cazamias"/>
    <x v="1"/>
    <s v="United States"/>
    <s v="Sacramento"/>
    <x v="1"/>
    <n v="95823"/>
    <s v="West"/>
    <s v="OFF-BI-10000343"/>
    <x v="1"/>
    <s v="Binders"/>
    <s v="Pressboard Covers with Storage Hooks, 9 1/2&quot; x 11&quot;, Light Blue"/>
    <n v="11.784000000000001"/>
    <n v="3"/>
    <n v="0.2"/>
    <n v="3.9770999999999996"/>
  </r>
  <r>
    <n v="4089"/>
    <x v="2019"/>
    <x v="710"/>
    <d v="2014-08-26T00:00:00"/>
    <s v="Standard Class"/>
    <s v="LH-16900"/>
    <s v="Lena Hernandez"/>
    <x v="0"/>
    <s v="United States"/>
    <s v="Jonesboro"/>
    <x v="36"/>
    <n v="72401"/>
    <s v="South"/>
    <s v="FUR-BO-10000711"/>
    <x v="0"/>
    <s v="Bookcases"/>
    <s v="Hon Metal Bookcases, Gray"/>
    <n v="638.82000000000005"/>
    <n v="9"/>
    <n v="0"/>
    <n v="172.48140000000001"/>
  </r>
  <r>
    <n v="4090"/>
    <x v="2020"/>
    <x v="178"/>
    <d v="2016-04-05T00:00:00"/>
    <s v="Standard Class"/>
    <s v="TB-21175"/>
    <s v="Thomas Boland"/>
    <x v="1"/>
    <s v="United States"/>
    <s v="New York City"/>
    <x v="15"/>
    <n v="10035"/>
    <s v="East"/>
    <s v="OFF-LA-10001297"/>
    <x v="1"/>
    <s v="Labels"/>
    <s v="Avery 473"/>
    <n v="20.7"/>
    <n v="2"/>
    <n v="0"/>
    <n v="9.9359999999999999"/>
  </r>
  <r>
    <n v="4091"/>
    <x v="2020"/>
    <x v="178"/>
    <d v="2016-04-05T00:00:00"/>
    <s v="Standard Class"/>
    <s v="TB-21175"/>
    <s v="Thomas Boland"/>
    <x v="1"/>
    <s v="United States"/>
    <s v="New York City"/>
    <x v="15"/>
    <n v="10035"/>
    <s v="East"/>
    <s v="OFF-SU-10001574"/>
    <x v="1"/>
    <s v="Supplies"/>
    <s v="Acme Value Line Scissors"/>
    <n v="10.95"/>
    <n v="3"/>
    <n v="0"/>
    <n v="3.2849999999999993"/>
  </r>
  <r>
    <n v="4092"/>
    <x v="2020"/>
    <x v="178"/>
    <d v="2016-04-05T00:00:00"/>
    <s v="Standard Class"/>
    <s v="TB-21175"/>
    <s v="Thomas Boland"/>
    <x v="1"/>
    <s v="United States"/>
    <s v="New York City"/>
    <x v="15"/>
    <n v="10035"/>
    <s v="East"/>
    <s v="OFF-BI-10003305"/>
    <x v="1"/>
    <s v="Binders"/>
    <s v="Avery Hanging File Binders"/>
    <n v="14.352000000000002"/>
    <n v="3"/>
    <n v="0.2"/>
    <n v="4.6643999999999988"/>
  </r>
  <r>
    <n v="4093"/>
    <x v="2021"/>
    <x v="941"/>
    <d v="2017-05-18T00:00:00"/>
    <s v="First Class"/>
    <s v="JM-15865"/>
    <s v="John Murray"/>
    <x v="0"/>
    <s v="United States"/>
    <s v="Akron"/>
    <x v="24"/>
    <n v="44312"/>
    <s v="East"/>
    <s v="OFF-ST-10002574"/>
    <x v="1"/>
    <s v="Storage"/>
    <s v="SAFCO Commercial Wire Shelving, Black"/>
    <n v="221.024"/>
    <n v="2"/>
    <n v="0.2"/>
    <n v="-55.256"/>
  </r>
  <r>
    <n v="4094"/>
    <x v="2022"/>
    <x v="252"/>
    <d v="2015-08-28T00:00:00"/>
    <s v="Standard Class"/>
    <s v="KW-16435"/>
    <s v="Katrina Willman"/>
    <x v="0"/>
    <s v="United States"/>
    <s v="Florence"/>
    <x v="0"/>
    <n v="41042"/>
    <s v="South"/>
    <s v="TEC-MA-10000864"/>
    <x v="2"/>
    <s v="Machines"/>
    <s v="Cisco 9971 IP Video Phone Charcoal"/>
    <n v="3080"/>
    <n v="7"/>
    <n v="0"/>
    <n v="1416.7999999999997"/>
  </r>
  <r>
    <n v="4095"/>
    <x v="2022"/>
    <x v="252"/>
    <d v="2015-08-28T00:00:00"/>
    <s v="Standard Class"/>
    <s v="KW-16435"/>
    <s v="Katrina Willman"/>
    <x v="0"/>
    <s v="United States"/>
    <s v="Florence"/>
    <x v="0"/>
    <n v="41042"/>
    <s v="South"/>
    <s v="TEC-AC-10003289"/>
    <x v="2"/>
    <s v="Accessories"/>
    <s v="Anker Ultra-Slim Mini Bluetooth 3.0 Wireless Keyboard"/>
    <n v="79.959999999999994"/>
    <n v="4"/>
    <n v="0"/>
    <n v="18.390799999999999"/>
  </r>
  <r>
    <n v="4096"/>
    <x v="2022"/>
    <x v="252"/>
    <d v="2015-08-28T00:00:00"/>
    <s v="Standard Class"/>
    <s v="KW-16435"/>
    <s v="Katrina Willman"/>
    <x v="0"/>
    <s v="United States"/>
    <s v="Florence"/>
    <x v="0"/>
    <n v="41042"/>
    <s v="South"/>
    <s v="TEC-PH-10001619"/>
    <x v="2"/>
    <s v="Phones"/>
    <s v="LG G3"/>
    <n v="587.97"/>
    <n v="3"/>
    <n v="0"/>
    <n v="170.51129999999998"/>
  </r>
  <r>
    <n v="4097"/>
    <x v="2023"/>
    <x v="865"/>
    <d v="2014-09-28T00:00:00"/>
    <s v="Standard Class"/>
    <s v="SC-20095"/>
    <s v="Sanjit Chand"/>
    <x v="0"/>
    <s v="United States"/>
    <s v="Minneapolis"/>
    <x v="11"/>
    <n v="55407"/>
    <s v="Central"/>
    <s v="OFF-PA-10004888"/>
    <x v="1"/>
    <s v="Paper"/>
    <s v="Xerox 217"/>
    <n v="32.400000000000006"/>
    <n v="5"/>
    <n v="0"/>
    <n v="15.552000000000001"/>
  </r>
  <r>
    <n v="4098"/>
    <x v="2023"/>
    <x v="865"/>
    <d v="2014-09-28T00:00:00"/>
    <s v="Standard Class"/>
    <s v="SC-20095"/>
    <s v="Sanjit Chand"/>
    <x v="0"/>
    <s v="United States"/>
    <s v="Minneapolis"/>
    <x v="11"/>
    <n v="55407"/>
    <s v="Central"/>
    <s v="OFF-ST-10000736"/>
    <x v="1"/>
    <s v="Storage"/>
    <s v="Carina Double Wide Media Storage Towers in Natural &amp; Black"/>
    <n v="404.90000000000003"/>
    <n v="5"/>
    <n v="0"/>
    <n v="16.195999999999984"/>
  </r>
  <r>
    <n v="4099"/>
    <x v="2023"/>
    <x v="865"/>
    <d v="2014-09-28T00:00:00"/>
    <s v="Standard Class"/>
    <s v="SC-20095"/>
    <s v="Sanjit Chand"/>
    <x v="0"/>
    <s v="United States"/>
    <s v="Minneapolis"/>
    <x v="11"/>
    <n v="55407"/>
    <s v="Central"/>
    <s v="OFF-BI-10001120"/>
    <x v="1"/>
    <s v="Binders"/>
    <s v="Ibico EPK-21 Electric Binding System"/>
    <n v="9449.9500000000007"/>
    <n v="5"/>
    <n v="0"/>
    <n v="4630.4755000000005"/>
  </r>
  <r>
    <n v="4100"/>
    <x v="2023"/>
    <x v="865"/>
    <d v="2014-09-28T00:00:00"/>
    <s v="Standard Class"/>
    <s v="SC-20095"/>
    <s v="Sanjit Chand"/>
    <x v="0"/>
    <s v="United States"/>
    <s v="Minneapolis"/>
    <x v="11"/>
    <n v="55407"/>
    <s v="Central"/>
    <s v="OFF-BI-10000301"/>
    <x v="1"/>
    <s v="Binders"/>
    <s v="GBC Instant Report Kit"/>
    <n v="12.94"/>
    <n v="2"/>
    <n v="0"/>
    <n v="6.47"/>
  </r>
  <r>
    <n v="4101"/>
    <x v="2024"/>
    <x v="249"/>
    <d v="2017-06-23T00:00:00"/>
    <s v="Standard Class"/>
    <s v="ZC-21910"/>
    <s v="Zuschuss Carroll"/>
    <x v="0"/>
    <s v="United States"/>
    <s v="Houston"/>
    <x v="5"/>
    <n v="77095"/>
    <s v="Central"/>
    <s v="OFF-AP-10004655"/>
    <x v="1"/>
    <s v="Appliances"/>
    <s v="Holmes Visible Mist Ultrasonic Humidifier with 2.3-Gallon Output per Day, Replacement Filter"/>
    <n v="2.2639999999999993"/>
    <n v="1"/>
    <n v="0.8"/>
    <n v="-5.2072000000000012"/>
  </r>
  <r>
    <n v="4102"/>
    <x v="2024"/>
    <x v="249"/>
    <d v="2017-06-23T00:00:00"/>
    <s v="Standard Class"/>
    <s v="ZC-21910"/>
    <s v="Zuschuss Carroll"/>
    <x v="0"/>
    <s v="United States"/>
    <s v="Houston"/>
    <x v="5"/>
    <n v="77095"/>
    <s v="Central"/>
    <s v="OFF-AP-10002906"/>
    <x v="1"/>
    <s v="Appliances"/>
    <s v="Hoover Replacement Belt for Commercial Guardsman Heavy-Duty Upright Vacuum"/>
    <n v="0.44399999999999995"/>
    <n v="1"/>
    <n v="0.8"/>
    <n v="-1.1100000000000003"/>
  </r>
  <r>
    <n v="4103"/>
    <x v="2024"/>
    <x v="249"/>
    <d v="2017-06-23T00:00:00"/>
    <s v="Standard Class"/>
    <s v="ZC-21910"/>
    <s v="Zuschuss Carroll"/>
    <x v="0"/>
    <s v="United States"/>
    <s v="Houston"/>
    <x v="5"/>
    <n v="77095"/>
    <s v="Central"/>
    <s v="OFF-PA-10000740"/>
    <x v="1"/>
    <s v="Paper"/>
    <s v="Xerox 1982"/>
    <n v="146.17600000000002"/>
    <n v="8"/>
    <n v="0.2"/>
    <n v="47.50719999999999"/>
  </r>
  <r>
    <n v="4104"/>
    <x v="2025"/>
    <x v="202"/>
    <d v="2017-12-21T00:00:00"/>
    <s v="Same Day"/>
    <s v="RB-19465"/>
    <s v="Rick Bensley"/>
    <x v="2"/>
    <s v="United States"/>
    <s v="Fremont"/>
    <x v="8"/>
    <n v="68025"/>
    <s v="Central"/>
    <s v="FUR-FU-10001940"/>
    <x v="0"/>
    <s v="Furnishings"/>
    <s v="Staple-based wall hangings"/>
    <n v="15.92"/>
    <n v="2"/>
    <n v="0"/>
    <n v="7.0048000000000012"/>
  </r>
  <r>
    <n v="4105"/>
    <x v="2026"/>
    <x v="783"/>
    <d v="2017-08-13T00:00:00"/>
    <s v="Standard Class"/>
    <s v="JK-15370"/>
    <s v="Jay Kimmel"/>
    <x v="0"/>
    <s v="United States"/>
    <s v="San Diego"/>
    <x v="1"/>
    <n v="92105"/>
    <s v="West"/>
    <s v="TEC-PH-10000439"/>
    <x v="2"/>
    <s v="Phones"/>
    <s v="GE DSL Phone Line Filter"/>
    <n v="159.96000000000004"/>
    <n v="5"/>
    <n v="0.2"/>
    <n v="17.995499999999979"/>
  </r>
  <r>
    <n v="4106"/>
    <x v="2026"/>
    <x v="783"/>
    <d v="2017-08-13T00:00:00"/>
    <s v="Standard Class"/>
    <s v="JK-15370"/>
    <s v="Jay Kimmel"/>
    <x v="0"/>
    <s v="United States"/>
    <s v="San Diego"/>
    <x v="1"/>
    <n v="92105"/>
    <s v="West"/>
    <s v="OFF-BI-10000404"/>
    <x v="1"/>
    <s v="Binders"/>
    <s v="Avery Printable Repositionable Plastic Tabs"/>
    <n v="13.76"/>
    <n v="2"/>
    <n v="0.2"/>
    <n v="4.6440000000000001"/>
  </r>
  <r>
    <n v="4107"/>
    <x v="2027"/>
    <x v="250"/>
    <d v="2016-08-26T00:00:00"/>
    <s v="Standard Class"/>
    <s v="DD-13570"/>
    <s v="Dorothy Dickinson"/>
    <x v="0"/>
    <s v="United States"/>
    <s v="Houston"/>
    <x v="5"/>
    <n v="77041"/>
    <s v="Central"/>
    <s v="OFF-BI-10003676"/>
    <x v="1"/>
    <s v="Binders"/>
    <s v="GBC Standard Recycled Report Covers, Clear Plastic Sheets"/>
    <n v="4.3119999999999985"/>
    <n v="2"/>
    <n v="0.8"/>
    <n v="-6.8992000000000022"/>
  </r>
  <r>
    <n v="4108"/>
    <x v="2028"/>
    <x v="67"/>
    <d v="2015-09-07T00:00:00"/>
    <s v="Same Day"/>
    <s v="MC-17275"/>
    <s v="Marc Crier"/>
    <x v="0"/>
    <s v="United States"/>
    <s v="New York City"/>
    <x v="15"/>
    <n v="10011"/>
    <s v="East"/>
    <s v="OFF-ST-10002486"/>
    <x v="1"/>
    <s v="Storage"/>
    <s v="Eldon Shelf Savers Cubes and Bins"/>
    <n v="13.96"/>
    <n v="2"/>
    <n v="0"/>
    <n v="0.27919999999999945"/>
  </r>
  <r>
    <n v="4109"/>
    <x v="2028"/>
    <x v="67"/>
    <d v="2015-09-07T00:00:00"/>
    <s v="Same Day"/>
    <s v="MC-17275"/>
    <s v="Marc Crier"/>
    <x v="0"/>
    <s v="United States"/>
    <s v="New York City"/>
    <x v="15"/>
    <n v="10011"/>
    <s v="East"/>
    <s v="FUR-TA-10003837"/>
    <x v="0"/>
    <s v="Tables"/>
    <s v="Anderson Hickey Conga Table Tops &amp; Accessories"/>
    <n v="27.414000000000001"/>
    <n v="3"/>
    <n v="0.4"/>
    <n v="-14.163900000000005"/>
  </r>
  <r>
    <n v="4110"/>
    <x v="2029"/>
    <x v="707"/>
    <d v="2016-01-01T00:00:00"/>
    <s v="Standard Class"/>
    <s v="DL-13495"/>
    <s v="Dionis Lloyd"/>
    <x v="1"/>
    <s v="United States"/>
    <s v="Detroit"/>
    <x v="12"/>
    <n v="48227"/>
    <s v="Central"/>
    <s v="TEC-PH-10002923"/>
    <x v="2"/>
    <s v="Phones"/>
    <s v="Logitech B530 USB Headset - headset - Full size, Binaural"/>
    <n v="73.98"/>
    <n v="2"/>
    <n v="0"/>
    <n v="19.974600000000002"/>
  </r>
  <r>
    <n v="4111"/>
    <x v="2029"/>
    <x v="707"/>
    <d v="2016-01-01T00:00:00"/>
    <s v="Standard Class"/>
    <s v="DL-13495"/>
    <s v="Dionis Lloyd"/>
    <x v="1"/>
    <s v="United States"/>
    <s v="Detroit"/>
    <x v="12"/>
    <n v="48227"/>
    <s v="Central"/>
    <s v="FUR-BO-10004360"/>
    <x v="0"/>
    <s v="Bookcases"/>
    <s v="Rush Hierlooms Collection Rich Wood Bookcases"/>
    <n v="160.97999999999999"/>
    <n v="1"/>
    <n v="0"/>
    <n v="20.927400000000006"/>
  </r>
  <r>
    <n v="4112"/>
    <x v="2029"/>
    <x v="707"/>
    <d v="2016-01-01T00:00:00"/>
    <s v="Standard Class"/>
    <s v="DL-13495"/>
    <s v="Dionis Lloyd"/>
    <x v="1"/>
    <s v="United States"/>
    <s v="Detroit"/>
    <x v="12"/>
    <n v="48227"/>
    <s v="Central"/>
    <s v="OFF-PA-10002160"/>
    <x v="1"/>
    <s v="Paper"/>
    <s v="Xerox 1978"/>
    <n v="17.34"/>
    <n v="3"/>
    <n v="0"/>
    <n v="8.4966000000000008"/>
  </r>
  <r>
    <n v="4113"/>
    <x v="2029"/>
    <x v="707"/>
    <d v="2016-01-01T00:00:00"/>
    <s v="Standard Class"/>
    <s v="DL-13495"/>
    <s v="Dionis Lloyd"/>
    <x v="1"/>
    <s v="United States"/>
    <s v="Detroit"/>
    <x v="12"/>
    <n v="48227"/>
    <s v="Central"/>
    <s v="OFF-AR-10002375"/>
    <x v="1"/>
    <s v="Art"/>
    <s v="Newell 351"/>
    <n v="3.28"/>
    <n v="1"/>
    <n v="0"/>
    <n v="0.9511999999999996"/>
  </r>
  <r>
    <n v="4114"/>
    <x v="2030"/>
    <x v="942"/>
    <d v="2015-05-07T00:00:00"/>
    <s v="Standard Class"/>
    <s v="NC-18625"/>
    <s v="Noah Childs"/>
    <x v="1"/>
    <s v="United States"/>
    <s v="Houston"/>
    <x v="5"/>
    <n v="77095"/>
    <s v="Central"/>
    <s v="OFF-LA-10000443"/>
    <x v="1"/>
    <s v="Labels"/>
    <s v="Avery 501"/>
    <n v="8.8559999999999999"/>
    <n v="3"/>
    <n v="0.2"/>
    <n v="2.9888999999999997"/>
  </r>
  <r>
    <n v="4115"/>
    <x v="2030"/>
    <x v="942"/>
    <d v="2015-05-07T00:00:00"/>
    <s v="Standard Class"/>
    <s v="NC-18625"/>
    <s v="Noah Childs"/>
    <x v="1"/>
    <s v="United States"/>
    <s v="Houston"/>
    <x v="5"/>
    <n v="77095"/>
    <s v="Central"/>
    <s v="TEC-PH-10001750"/>
    <x v="2"/>
    <s v="Phones"/>
    <s v="Samsung Rugby III"/>
    <n v="158.376"/>
    <n v="3"/>
    <n v="0.2"/>
    <n v="13.857900000000008"/>
  </r>
  <r>
    <n v="4116"/>
    <x v="2031"/>
    <x v="390"/>
    <d v="2016-11-27T00:00:00"/>
    <s v="First Class"/>
    <s v="AC-10450"/>
    <s v="Amy Cox"/>
    <x v="0"/>
    <s v="United States"/>
    <s v="Seattle"/>
    <x v="4"/>
    <n v="98105"/>
    <s v="West"/>
    <s v="OFF-BI-10004632"/>
    <x v="1"/>
    <s v="Binders"/>
    <s v="Ibico Hi-Tech Manual Binding System"/>
    <n v="1219.96"/>
    <n v="5"/>
    <n v="0.2"/>
    <n v="381.23749999999995"/>
  </r>
  <r>
    <n v="4117"/>
    <x v="2032"/>
    <x v="27"/>
    <d v="2015-11-29T00:00:00"/>
    <s v="Standard Class"/>
    <s v="TS-21340"/>
    <s v="Toby Swindell"/>
    <x v="0"/>
    <s v="United States"/>
    <s v="Los Angeles"/>
    <x v="1"/>
    <n v="90036"/>
    <s v="West"/>
    <s v="OFF-BI-10002813"/>
    <x v="1"/>
    <s v="Binders"/>
    <s v="Avery Reinforcements for Hole-Punch Pages"/>
    <n v="3.1680000000000001"/>
    <n v="2"/>
    <n v="0.2"/>
    <n v="0.99"/>
  </r>
  <r>
    <n v="4118"/>
    <x v="2032"/>
    <x v="27"/>
    <d v="2015-11-29T00:00:00"/>
    <s v="Standard Class"/>
    <s v="TS-21340"/>
    <s v="Toby Swindell"/>
    <x v="0"/>
    <s v="United States"/>
    <s v="Los Angeles"/>
    <x v="1"/>
    <n v="90036"/>
    <s v="West"/>
    <s v="OFF-PA-10002005"/>
    <x v="1"/>
    <s v="Paper"/>
    <s v="Xerox 225"/>
    <n v="19.440000000000001"/>
    <n v="3"/>
    <n v="0"/>
    <n v="9.3312000000000008"/>
  </r>
  <r>
    <n v="4119"/>
    <x v="2032"/>
    <x v="27"/>
    <d v="2015-11-29T00:00:00"/>
    <s v="Standard Class"/>
    <s v="TS-21340"/>
    <s v="Toby Swindell"/>
    <x v="0"/>
    <s v="United States"/>
    <s v="Los Angeles"/>
    <x v="1"/>
    <n v="90036"/>
    <s v="West"/>
    <s v="OFF-ST-10000060"/>
    <x v="1"/>
    <s v="Storage"/>
    <s v="Fellowes Bankers Box Staxonsteel Drawer File/Stacking System"/>
    <n v="454.86"/>
    <n v="7"/>
    <n v="0"/>
    <n v="54.583200000000019"/>
  </r>
  <r>
    <n v="4120"/>
    <x v="2032"/>
    <x v="27"/>
    <d v="2015-11-29T00:00:00"/>
    <s v="Standard Class"/>
    <s v="TS-21340"/>
    <s v="Toby Swindell"/>
    <x v="0"/>
    <s v="United States"/>
    <s v="Los Angeles"/>
    <x v="1"/>
    <n v="90036"/>
    <s v="West"/>
    <s v="OFF-BI-10002706"/>
    <x v="1"/>
    <s v="Binders"/>
    <s v="Avery Premier Heavy-Duty Binder with Round Locking Rings"/>
    <n v="91.391999999999996"/>
    <n v="8"/>
    <n v="0.2"/>
    <n v="29.702399999999997"/>
  </r>
  <r>
    <n v="4121"/>
    <x v="2033"/>
    <x v="507"/>
    <d v="2017-09-10T00:00:00"/>
    <s v="Standard Class"/>
    <s v="MM-17920"/>
    <s v="Michael Moore"/>
    <x v="0"/>
    <s v="United States"/>
    <s v="Philadelphia"/>
    <x v="9"/>
    <n v="19120"/>
    <s v="East"/>
    <s v="TEC-AC-10000199"/>
    <x v="2"/>
    <s v="Accessories"/>
    <s v="Kingston Digital DataTraveler 8GB USB 2.0"/>
    <n v="19.040000000000003"/>
    <n v="4"/>
    <n v="0.2"/>
    <n v="-1.4279999999999999"/>
  </r>
  <r>
    <n v="4122"/>
    <x v="2034"/>
    <x v="943"/>
    <d v="2017-05-12T00:00:00"/>
    <s v="Same Day"/>
    <s v="LP-17080"/>
    <s v="Liz Pelletier"/>
    <x v="0"/>
    <s v="United States"/>
    <s v="Seattle"/>
    <x v="4"/>
    <n v="98103"/>
    <s v="West"/>
    <s v="OFF-PA-10002870"/>
    <x v="1"/>
    <s v="Paper"/>
    <s v="Ampad Phone Message Book, Recycled, 400 Message Capacity, 5 ¾” x 11”"/>
    <n v="37.44"/>
    <n v="6"/>
    <n v="0"/>
    <n v="16.847999999999999"/>
  </r>
  <r>
    <n v="4123"/>
    <x v="2034"/>
    <x v="943"/>
    <d v="2017-05-12T00:00:00"/>
    <s v="Same Day"/>
    <s v="LP-17080"/>
    <s v="Liz Pelletier"/>
    <x v="0"/>
    <s v="United States"/>
    <s v="Seattle"/>
    <x v="4"/>
    <n v="98103"/>
    <s v="West"/>
    <s v="OFF-LA-10004545"/>
    <x v="1"/>
    <s v="Labels"/>
    <s v="Avery 50"/>
    <n v="37.589999999999996"/>
    <n v="3"/>
    <n v="0"/>
    <n v="17.667299999999997"/>
  </r>
  <r>
    <n v="4124"/>
    <x v="2034"/>
    <x v="943"/>
    <d v="2017-05-12T00:00:00"/>
    <s v="Same Day"/>
    <s v="LP-17080"/>
    <s v="Liz Pelletier"/>
    <x v="0"/>
    <s v="United States"/>
    <s v="Seattle"/>
    <x v="4"/>
    <n v="98103"/>
    <s v="West"/>
    <s v="OFF-BI-10000962"/>
    <x v="1"/>
    <s v="Binders"/>
    <s v="Acco Flexible ACCOHIDE Square Ring Data Binder, Dark Blue, 11 1/2&quot; X 14&quot; 7/8&quot;"/>
    <n v="26.032"/>
    <n v="2"/>
    <n v="0.2"/>
    <n v="9.4365999999999985"/>
  </r>
  <r>
    <n v="4125"/>
    <x v="2035"/>
    <x v="218"/>
    <d v="2014-05-18T00:00:00"/>
    <s v="Standard Class"/>
    <s v="BG-11695"/>
    <s v="Brooke Gillingham"/>
    <x v="1"/>
    <s v="United States"/>
    <s v="Watertown"/>
    <x v="15"/>
    <n v="13601"/>
    <s v="East"/>
    <s v="OFF-AP-10004249"/>
    <x v="1"/>
    <s v="Appliances"/>
    <s v="Staple holder"/>
    <n v="35.910000000000004"/>
    <n v="3"/>
    <n v="0"/>
    <n v="9.6956999999999987"/>
  </r>
  <r>
    <n v="4126"/>
    <x v="2036"/>
    <x v="944"/>
    <d v="2017-07-31T00:00:00"/>
    <s v="Second Class"/>
    <s v="MG-18145"/>
    <s v="Mike Gockenbach"/>
    <x v="0"/>
    <s v="United States"/>
    <s v="Jacksonville"/>
    <x v="2"/>
    <n v="32216"/>
    <s v="South"/>
    <s v="FUR-FU-10001602"/>
    <x v="0"/>
    <s v="Furnishings"/>
    <s v="Eldon Delta Triangular Chair Mat, 52&quot; x 58&quot;, Clear"/>
    <n v="91.032000000000011"/>
    <n v="3"/>
    <n v="0.2"/>
    <n v="-2.2758000000000109"/>
  </r>
  <r>
    <n v="4127"/>
    <x v="2037"/>
    <x v="636"/>
    <d v="2017-05-09T00:00:00"/>
    <s v="First Class"/>
    <s v="GZ-14470"/>
    <s v="Gary Zandusky"/>
    <x v="0"/>
    <s v="United States"/>
    <s v="Arlington"/>
    <x v="17"/>
    <n v="22204"/>
    <s v="South"/>
    <s v="OFF-AR-10003179"/>
    <x v="1"/>
    <s v="Art"/>
    <s v="Dixon Ticonderoga Core-Lock Colored Pencils"/>
    <n v="54.66"/>
    <n v="6"/>
    <n v="0"/>
    <n v="18.037799999999997"/>
  </r>
  <r>
    <n v="4128"/>
    <x v="2038"/>
    <x v="111"/>
    <d v="2014-09-24T00:00:00"/>
    <s v="Standard Class"/>
    <s v="JL-15835"/>
    <s v="John Lee"/>
    <x v="0"/>
    <s v="United States"/>
    <s v="Charlotte"/>
    <x v="3"/>
    <n v="28205"/>
    <s v="South"/>
    <s v="OFF-ST-10003722"/>
    <x v="1"/>
    <s v="Storage"/>
    <s v="Project Tote Personal File"/>
    <n v="67.343999999999994"/>
    <n v="6"/>
    <n v="0.2"/>
    <n v="7.5761999999999894"/>
  </r>
  <r>
    <n v="4129"/>
    <x v="2038"/>
    <x v="111"/>
    <d v="2014-09-24T00:00:00"/>
    <s v="Standard Class"/>
    <s v="JL-15835"/>
    <s v="John Lee"/>
    <x v="0"/>
    <s v="United States"/>
    <s v="Charlotte"/>
    <x v="3"/>
    <n v="28205"/>
    <s v="South"/>
    <s v="TEC-MA-10001127"/>
    <x v="2"/>
    <s v="Machines"/>
    <s v="HP Designjet T520 Inkjet Large Format Printer - 24&quot; Color"/>
    <n v="2624.9850000000001"/>
    <n v="3"/>
    <n v="0.5"/>
    <n v="-944.99460000000045"/>
  </r>
  <r>
    <n v="4130"/>
    <x v="2039"/>
    <x v="368"/>
    <d v="2015-04-04T00:00:00"/>
    <s v="Standard Class"/>
    <s v="DO-13435"/>
    <s v="Denny Ordway"/>
    <x v="0"/>
    <s v="United States"/>
    <s v="Seattle"/>
    <x v="4"/>
    <n v="98103"/>
    <s v="West"/>
    <s v="OFF-AP-10001947"/>
    <x v="1"/>
    <s v="Appliances"/>
    <s v="Acco 6 Outlet Guardian Premium Plus Surge Suppressor"/>
    <n v="73.28"/>
    <n v="4"/>
    <n v="0"/>
    <n v="21.251199999999997"/>
  </r>
  <r>
    <n v="4131"/>
    <x v="2040"/>
    <x v="728"/>
    <d v="2014-11-25T00:00:00"/>
    <s v="Standard Class"/>
    <s v="AB-10600"/>
    <s v="Ann Blume"/>
    <x v="1"/>
    <s v="United States"/>
    <s v="Chicago"/>
    <x v="10"/>
    <n v="60623"/>
    <s v="Central"/>
    <s v="OFF-BI-10001107"/>
    <x v="1"/>
    <s v="Binders"/>
    <s v="GBC White Gloss Covers, Plain Front"/>
    <n v="14.479999999999997"/>
    <n v="5"/>
    <n v="0.8"/>
    <n v="-23.89200000000001"/>
  </r>
  <r>
    <n v="4132"/>
    <x v="2041"/>
    <x v="740"/>
    <d v="2015-07-09T00:00:00"/>
    <s v="Standard Class"/>
    <s v="KB-16315"/>
    <s v="Karl Braun"/>
    <x v="0"/>
    <s v="United States"/>
    <s v="Hollywood"/>
    <x v="2"/>
    <n v="33021"/>
    <s v="South"/>
    <s v="OFF-PA-10000349"/>
    <x v="1"/>
    <s v="Paper"/>
    <s v="Easy-staple paper"/>
    <n v="11.952000000000002"/>
    <n v="3"/>
    <n v="0.2"/>
    <n v="4.0338000000000003"/>
  </r>
  <r>
    <n v="4133"/>
    <x v="2041"/>
    <x v="740"/>
    <d v="2015-07-09T00:00:00"/>
    <s v="Standard Class"/>
    <s v="KB-16315"/>
    <s v="Karl Braun"/>
    <x v="0"/>
    <s v="United States"/>
    <s v="Hollywood"/>
    <x v="2"/>
    <n v="33021"/>
    <s v="South"/>
    <s v="OFF-PA-10003349"/>
    <x v="1"/>
    <s v="Paper"/>
    <s v="Xerox 1957"/>
    <n v="15.552000000000003"/>
    <n v="3"/>
    <n v="0.2"/>
    <n v="5.6375999999999999"/>
  </r>
  <r>
    <n v="4134"/>
    <x v="2042"/>
    <x v="78"/>
    <d v="2014-09-13T00:00:00"/>
    <s v="Standard Class"/>
    <s v="TT-21070"/>
    <s v="Ted Trevino"/>
    <x v="0"/>
    <s v="United States"/>
    <s v="Chesapeake"/>
    <x v="17"/>
    <n v="23320"/>
    <s v="South"/>
    <s v="OFF-FA-10002280"/>
    <x v="1"/>
    <s v="Fasteners"/>
    <s v="Advantus Plastic Paper Clips"/>
    <n v="45"/>
    <n v="9"/>
    <n v="0"/>
    <n v="21.599999999999998"/>
  </r>
  <r>
    <n v="4135"/>
    <x v="2042"/>
    <x v="78"/>
    <d v="2014-09-13T00:00:00"/>
    <s v="Standard Class"/>
    <s v="TT-21070"/>
    <s v="Ted Trevino"/>
    <x v="0"/>
    <s v="United States"/>
    <s v="Chesapeake"/>
    <x v="17"/>
    <n v="23320"/>
    <s v="South"/>
    <s v="TEC-MA-10000029"/>
    <x v="2"/>
    <s v="Machines"/>
    <s v="Epson WorkForce WF-2530 All-in-One Printer, Copier Scanner"/>
    <n v="209.96999999999997"/>
    <n v="3"/>
    <n v="0"/>
    <n v="90.287100000000009"/>
  </r>
  <r>
    <n v="4136"/>
    <x v="2043"/>
    <x v="280"/>
    <d v="2017-10-08T00:00:00"/>
    <s v="Standard Class"/>
    <s v="PV-18985"/>
    <s v="Paul Van Hugh"/>
    <x v="2"/>
    <s v="United States"/>
    <s v="Los Angeles"/>
    <x v="1"/>
    <n v="90036"/>
    <s v="West"/>
    <s v="OFF-BI-10002854"/>
    <x v="1"/>
    <s v="Binders"/>
    <s v="Performers Binder/Pad Holder, Black"/>
    <n v="112.12000000000002"/>
    <n v="5"/>
    <n v="0.2"/>
    <n v="42.045000000000002"/>
  </r>
  <r>
    <n v="4137"/>
    <x v="2043"/>
    <x v="280"/>
    <d v="2017-10-08T00:00:00"/>
    <s v="Standard Class"/>
    <s v="PV-18985"/>
    <s v="Paul Van Hugh"/>
    <x v="2"/>
    <s v="United States"/>
    <s v="Los Angeles"/>
    <x v="1"/>
    <n v="90036"/>
    <s v="West"/>
    <s v="OFF-ST-10003716"/>
    <x v="1"/>
    <s v="Storage"/>
    <s v="Tennsco Double-Tier Lockers"/>
    <n v="1575.14"/>
    <n v="7"/>
    <n v="0"/>
    <n v="204.76820000000001"/>
  </r>
  <r>
    <n v="4138"/>
    <x v="2044"/>
    <x v="123"/>
    <d v="2017-11-23T00:00:00"/>
    <s v="Standard Class"/>
    <s v="DD-13570"/>
    <s v="Dorothy Dickinson"/>
    <x v="0"/>
    <s v="United States"/>
    <s v="Alexandria"/>
    <x v="17"/>
    <n v="22304"/>
    <s v="South"/>
    <s v="OFF-FA-10000624"/>
    <x v="1"/>
    <s v="Fasteners"/>
    <s v="OIC Binder Clips"/>
    <n v="25.060000000000002"/>
    <n v="7"/>
    <n v="0"/>
    <n v="12.530000000000001"/>
  </r>
  <r>
    <n v="4139"/>
    <x v="2045"/>
    <x v="945"/>
    <d v="2017-01-01T00:00:00"/>
    <s v="First Class"/>
    <s v="KD-16495"/>
    <s v="Keith Dawkins"/>
    <x v="1"/>
    <s v="United States"/>
    <s v="Deer Park"/>
    <x v="5"/>
    <n v="77536"/>
    <s v="Central"/>
    <s v="OFF-BI-10004654"/>
    <x v="1"/>
    <s v="Binders"/>
    <s v="Avery Binding System Hidden Tab Executive Style Index Sets"/>
    <n v="6.9239999999999977"/>
    <n v="6"/>
    <n v="0.8"/>
    <n v="-10.385999999999999"/>
  </r>
  <r>
    <n v="4140"/>
    <x v="2046"/>
    <x v="96"/>
    <d v="2017-12-04T00:00:00"/>
    <s v="First Class"/>
    <s v="RA-19285"/>
    <s v="Ralph Arnett"/>
    <x v="0"/>
    <s v="United States"/>
    <s v="Philadelphia"/>
    <x v="9"/>
    <n v="19120"/>
    <s v="East"/>
    <s v="OFF-ST-10001228"/>
    <x v="1"/>
    <s v="Storage"/>
    <s v="Personal File Boxes with Fold-Down Carry Handle"/>
    <n v="37.392000000000003"/>
    <n v="3"/>
    <n v="0.2"/>
    <n v="2.336999999999998"/>
  </r>
  <r>
    <n v="4141"/>
    <x v="2046"/>
    <x v="96"/>
    <d v="2017-12-04T00:00:00"/>
    <s v="First Class"/>
    <s v="RA-19285"/>
    <s v="Ralph Arnett"/>
    <x v="0"/>
    <s v="United States"/>
    <s v="Philadelphia"/>
    <x v="9"/>
    <n v="19120"/>
    <s v="East"/>
    <s v="FUR-FU-10003798"/>
    <x v="0"/>
    <s v="Furnishings"/>
    <s v="Ultra Door Kickplate, 8&quot;H x 34&quot;W"/>
    <n v="79.12"/>
    <n v="5"/>
    <n v="0.2"/>
    <n v="13.845999999999997"/>
  </r>
  <r>
    <n v="4142"/>
    <x v="2047"/>
    <x v="900"/>
    <d v="2016-06-17T00:00:00"/>
    <s v="Standard Class"/>
    <s v="SS-20590"/>
    <s v="Sonia Sunley"/>
    <x v="0"/>
    <s v="United States"/>
    <s v="Wichita"/>
    <x v="41"/>
    <n v="67212"/>
    <s v="Central"/>
    <s v="OFF-LA-10003148"/>
    <x v="1"/>
    <s v="Labels"/>
    <s v="Avery 51"/>
    <n v="18.899999999999999"/>
    <n v="3"/>
    <n v="0"/>
    <n v="8.6939999999999991"/>
  </r>
  <r>
    <n v="4143"/>
    <x v="2048"/>
    <x v="946"/>
    <d v="2014-05-23T00:00:00"/>
    <s v="Standard Class"/>
    <s v="JH-15820"/>
    <s v="John Huston"/>
    <x v="0"/>
    <s v="United States"/>
    <s v="Midland"/>
    <x v="12"/>
    <n v="48640"/>
    <s v="Central"/>
    <s v="OFF-BI-10001249"/>
    <x v="1"/>
    <s v="Binders"/>
    <s v="Avery Heavy-Duty EZD View Binder with Locking Rings"/>
    <n v="57.42"/>
    <n v="9"/>
    <n v="0"/>
    <n v="26.413199999999996"/>
  </r>
  <r>
    <n v="4144"/>
    <x v="2049"/>
    <x v="289"/>
    <d v="2017-02-06T00:00:00"/>
    <s v="Standard Class"/>
    <s v="EH-14125"/>
    <s v="Eugene Hildebrand"/>
    <x v="2"/>
    <s v="United States"/>
    <s v="San Francisco"/>
    <x v="1"/>
    <n v="94110"/>
    <s v="West"/>
    <s v="OFF-AR-10003759"/>
    <x v="1"/>
    <s v="Art"/>
    <s v="Crayola Anti Dust Chalk, 12/Pack"/>
    <n v="12.74"/>
    <n v="7"/>
    <n v="0"/>
    <n v="5.7329999999999997"/>
  </r>
  <r>
    <n v="4145"/>
    <x v="2049"/>
    <x v="289"/>
    <d v="2017-02-06T00:00:00"/>
    <s v="Standard Class"/>
    <s v="EH-14125"/>
    <s v="Eugene Hildebrand"/>
    <x v="2"/>
    <s v="United States"/>
    <s v="San Francisco"/>
    <x v="1"/>
    <n v="94110"/>
    <s v="West"/>
    <s v="OFF-AR-10001227"/>
    <x v="1"/>
    <s v="Art"/>
    <s v="Newell 338"/>
    <n v="8.82"/>
    <n v="3"/>
    <n v="0"/>
    <n v="2.3814000000000002"/>
  </r>
  <r>
    <n v="4146"/>
    <x v="2049"/>
    <x v="289"/>
    <d v="2017-02-06T00:00:00"/>
    <s v="Standard Class"/>
    <s v="EH-14125"/>
    <s v="Eugene Hildebrand"/>
    <x v="2"/>
    <s v="United States"/>
    <s v="San Francisco"/>
    <x v="1"/>
    <n v="94110"/>
    <s v="West"/>
    <s v="FUR-CH-10000863"/>
    <x v="0"/>
    <s v="Chairs"/>
    <s v="Novimex Swivel Fabric Task Chair"/>
    <n v="120.78399999999999"/>
    <n v="1"/>
    <n v="0.2"/>
    <n v="-13.588200000000001"/>
  </r>
  <r>
    <n v="4147"/>
    <x v="2050"/>
    <x v="109"/>
    <d v="2015-12-04T00:00:00"/>
    <s v="Standard Class"/>
    <s v="TP-21415"/>
    <s v="Tom Prescott"/>
    <x v="0"/>
    <s v="United States"/>
    <s v="Freeport"/>
    <x v="15"/>
    <n v="11520"/>
    <s v="East"/>
    <s v="FUR-FU-10004017"/>
    <x v="0"/>
    <s v="Furnishings"/>
    <s v="Tenex Contemporary Contur Chairmats for Low and Medium Pile Carpet, Computer, 39&quot; x 49&quot;"/>
    <n v="322.59000000000003"/>
    <n v="3"/>
    <n v="0"/>
    <n v="64.518000000000001"/>
  </r>
  <r>
    <n v="4148"/>
    <x v="2051"/>
    <x v="436"/>
    <d v="2017-10-28T00:00:00"/>
    <s v="Standard Class"/>
    <s v="RB-19330"/>
    <s v="Randy Bradley"/>
    <x v="0"/>
    <s v="United States"/>
    <s v="Austin"/>
    <x v="5"/>
    <n v="78745"/>
    <s v="Central"/>
    <s v="OFF-BI-10000962"/>
    <x v="1"/>
    <s v="Binders"/>
    <s v="Acco Flexible ACCOHIDE Square Ring Data Binder, Dark Blue, 11 1/2&quot; X 14&quot; 7/8&quot;"/>
    <n v="9.7619999999999969"/>
    <n v="3"/>
    <n v="0.8"/>
    <n v="-15.131100000000004"/>
  </r>
  <r>
    <n v="4149"/>
    <x v="2051"/>
    <x v="436"/>
    <d v="2017-10-28T00:00:00"/>
    <s v="Standard Class"/>
    <s v="RB-19330"/>
    <s v="Randy Bradley"/>
    <x v="0"/>
    <s v="United States"/>
    <s v="Austin"/>
    <x v="5"/>
    <n v="78745"/>
    <s v="Central"/>
    <s v="OFF-ST-10004507"/>
    <x v="1"/>
    <s v="Storage"/>
    <s v="Advantus Rolling Storage Box"/>
    <n v="13.719999999999999"/>
    <n v="1"/>
    <n v="0.2"/>
    <n v="1.2004999999999999"/>
  </r>
  <r>
    <n v="4150"/>
    <x v="2051"/>
    <x v="436"/>
    <d v="2017-10-28T00:00:00"/>
    <s v="Standard Class"/>
    <s v="RB-19330"/>
    <s v="Randy Bradley"/>
    <x v="0"/>
    <s v="United States"/>
    <s v="Austin"/>
    <x v="5"/>
    <n v="78745"/>
    <s v="Central"/>
    <s v="TEC-AC-10002942"/>
    <x v="2"/>
    <s v="Accessories"/>
    <s v="WD My Passport Ultra 1TB Portable External Hard Drive"/>
    <n v="55.2"/>
    <n v="1"/>
    <n v="0.2"/>
    <n v="-2.0700000000000038"/>
  </r>
  <r>
    <n v="4151"/>
    <x v="2051"/>
    <x v="436"/>
    <d v="2017-10-28T00:00:00"/>
    <s v="Standard Class"/>
    <s v="RB-19330"/>
    <s v="Randy Bradley"/>
    <x v="0"/>
    <s v="United States"/>
    <s v="Austin"/>
    <x v="5"/>
    <n v="78745"/>
    <s v="Central"/>
    <s v="OFF-ST-10002344"/>
    <x v="1"/>
    <s v="Storage"/>
    <s v="Carina 42&quot;Hx23 3/4&quot;W Media Storage Unit"/>
    <n v="259.13600000000002"/>
    <n v="4"/>
    <n v="0.2"/>
    <n v="-58.305599999999984"/>
  </r>
  <r>
    <n v="4152"/>
    <x v="2052"/>
    <x v="210"/>
    <d v="2017-09-11T00:00:00"/>
    <s v="Standard Class"/>
    <s v="CB-12025"/>
    <s v="Cassandra Brandow"/>
    <x v="0"/>
    <s v="United States"/>
    <s v="Philadelphia"/>
    <x v="9"/>
    <n v="19134"/>
    <s v="East"/>
    <s v="OFF-LA-10002475"/>
    <x v="1"/>
    <s v="Labels"/>
    <s v="Avery 519"/>
    <n v="29.24"/>
    <n v="5"/>
    <n v="0.2"/>
    <n v="9.8685000000000009"/>
  </r>
  <r>
    <n v="4153"/>
    <x v="2052"/>
    <x v="210"/>
    <d v="2017-09-11T00:00:00"/>
    <s v="Standard Class"/>
    <s v="CB-12025"/>
    <s v="Cassandra Brandow"/>
    <x v="0"/>
    <s v="United States"/>
    <s v="Philadelphia"/>
    <x v="9"/>
    <n v="19134"/>
    <s v="East"/>
    <s v="OFF-PA-10003072"/>
    <x v="1"/>
    <s v="Paper"/>
    <s v="Eureka Recycled Copy Paper 8 1/2&quot; x 11&quot;, Ream"/>
    <n v="15.552000000000003"/>
    <n v="3"/>
    <n v="0.2"/>
    <n v="5.4432"/>
  </r>
  <r>
    <n v="4154"/>
    <x v="2052"/>
    <x v="210"/>
    <d v="2017-09-11T00:00:00"/>
    <s v="Standard Class"/>
    <s v="CB-12025"/>
    <s v="Cassandra Brandow"/>
    <x v="0"/>
    <s v="United States"/>
    <s v="Philadelphia"/>
    <x v="9"/>
    <n v="19134"/>
    <s v="East"/>
    <s v="OFF-EN-10001509"/>
    <x v="1"/>
    <s v="Envelopes"/>
    <s v="Poly String Tie Envelopes"/>
    <n v="4.8960000000000008"/>
    <n v="3"/>
    <n v="0.2"/>
    <n v="1.6523999999999992"/>
  </r>
  <r>
    <n v="4155"/>
    <x v="2053"/>
    <x v="723"/>
    <d v="2017-01-03T00:00:00"/>
    <s v="Standard Class"/>
    <s v="MP-17965"/>
    <s v="Michael Paige"/>
    <x v="1"/>
    <s v="United States"/>
    <s v="Bristol"/>
    <x v="18"/>
    <n v="37620"/>
    <s v="South"/>
    <s v="OFF-BI-10004781"/>
    <x v="1"/>
    <s v="Binders"/>
    <s v="GBC Wire Binding Strips"/>
    <n v="38.088000000000001"/>
    <n v="4"/>
    <n v="0.7"/>
    <n v="-27.93119999999999"/>
  </r>
  <r>
    <n v="4156"/>
    <x v="2053"/>
    <x v="723"/>
    <d v="2017-01-03T00:00:00"/>
    <s v="Standard Class"/>
    <s v="MP-17965"/>
    <s v="Michael Paige"/>
    <x v="1"/>
    <s v="United States"/>
    <s v="Bristol"/>
    <x v="18"/>
    <n v="37620"/>
    <s v="South"/>
    <s v="OFF-BI-10000145"/>
    <x v="1"/>
    <s v="Binders"/>
    <s v="Zipper Ring Binder Pockets"/>
    <n v="2.8080000000000007"/>
    <n v="3"/>
    <n v="0.7"/>
    <n v="-1.9656000000000002"/>
  </r>
  <r>
    <n v="4157"/>
    <x v="2054"/>
    <x v="901"/>
    <d v="2015-12-09T00:00:00"/>
    <s v="Second Class"/>
    <s v="SW-20245"/>
    <s v="Scot Wooten"/>
    <x v="0"/>
    <s v="United States"/>
    <s v="Philadelphia"/>
    <x v="9"/>
    <n v="19140"/>
    <s v="East"/>
    <s v="TEC-AC-10003280"/>
    <x v="2"/>
    <s v="Accessories"/>
    <s v="Belkin F8E887 USB Wired Ergonomic Keyboard"/>
    <n v="47.984000000000002"/>
    <n v="2"/>
    <n v="0.2"/>
    <n v="0.59979999999999656"/>
  </r>
  <r>
    <n v="4158"/>
    <x v="2054"/>
    <x v="901"/>
    <d v="2015-12-09T00:00:00"/>
    <s v="Second Class"/>
    <s v="SW-20245"/>
    <s v="Scot Wooten"/>
    <x v="0"/>
    <s v="United States"/>
    <s v="Philadelphia"/>
    <x v="9"/>
    <n v="19140"/>
    <s v="East"/>
    <s v="OFF-BI-10001107"/>
    <x v="1"/>
    <s v="Binders"/>
    <s v="GBC White Gloss Covers, Plain Front"/>
    <n v="26.064000000000007"/>
    <n v="6"/>
    <n v="0.7"/>
    <n v="-19.982399999999991"/>
  </r>
  <r>
    <n v="4159"/>
    <x v="2055"/>
    <x v="301"/>
    <d v="2014-11-08T00:00:00"/>
    <s v="Standard Class"/>
    <s v="SM-20950"/>
    <s v="Suzanne McNair"/>
    <x v="1"/>
    <s v="United States"/>
    <s v="Chicago"/>
    <x v="10"/>
    <n v="60610"/>
    <s v="Central"/>
    <s v="OFF-PA-10000533"/>
    <x v="1"/>
    <s v="Paper"/>
    <s v="Southworth Parchment Paper &amp; Envelopes"/>
    <n v="15.696000000000002"/>
    <n v="3"/>
    <n v="0.2"/>
    <n v="5.1011999999999995"/>
  </r>
  <r>
    <n v="4160"/>
    <x v="2056"/>
    <x v="947"/>
    <d v="2016-04-23T00:00:00"/>
    <s v="Standard Class"/>
    <s v="AP-10915"/>
    <s v="Arthur Prichep"/>
    <x v="0"/>
    <s v="United States"/>
    <s v="Columbus"/>
    <x v="32"/>
    <n v="31907"/>
    <s v="South"/>
    <s v="OFF-AR-10003056"/>
    <x v="1"/>
    <s v="Art"/>
    <s v="Newell 341"/>
    <n v="12.84"/>
    <n v="3"/>
    <n v="0"/>
    <n v="3.7235999999999989"/>
  </r>
  <r>
    <n v="4161"/>
    <x v="2057"/>
    <x v="304"/>
    <d v="2017-05-18T00:00:00"/>
    <s v="Standard Class"/>
    <s v="AH-10465"/>
    <s v="Amy Hunt"/>
    <x v="0"/>
    <s v="United States"/>
    <s v="New York City"/>
    <x v="15"/>
    <n v="10035"/>
    <s v="East"/>
    <s v="TEC-PH-10002834"/>
    <x v="2"/>
    <s v="Phones"/>
    <s v="Google Nexus 5"/>
    <n v="539.97"/>
    <n v="3"/>
    <n v="0"/>
    <n v="134.99250000000001"/>
  </r>
  <r>
    <n v="4162"/>
    <x v="2057"/>
    <x v="304"/>
    <d v="2017-05-18T00:00:00"/>
    <s v="Standard Class"/>
    <s v="AH-10465"/>
    <s v="Amy Hunt"/>
    <x v="0"/>
    <s v="United States"/>
    <s v="New York City"/>
    <x v="15"/>
    <n v="10035"/>
    <s v="East"/>
    <s v="OFF-ST-10002214"/>
    <x v="1"/>
    <s v="Storage"/>
    <s v="X-Rack File for Hanging Folders"/>
    <n v="22.58"/>
    <n v="2"/>
    <n v="0"/>
    <n v="5.8707999999999991"/>
  </r>
  <r>
    <n v="4163"/>
    <x v="2058"/>
    <x v="948"/>
    <d v="2015-03-18T00:00:00"/>
    <s v="Standard Class"/>
    <s v="EP-13915"/>
    <s v="Emily Phan"/>
    <x v="0"/>
    <s v="United States"/>
    <s v="Dover"/>
    <x v="38"/>
    <n v="3820"/>
    <s v="East"/>
    <s v="OFF-LA-10004484"/>
    <x v="1"/>
    <s v="Labels"/>
    <s v="Avery 476"/>
    <n v="16.52"/>
    <n v="4"/>
    <n v="0"/>
    <n v="7.5991999999999997"/>
  </r>
  <r>
    <n v="4164"/>
    <x v="2058"/>
    <x v="948"/>
    <d v="2015-03-18T00:00:00"/>
    <s v="Standard Class"/>
    <s v="EP-13915"/>
    <s v="Emily Phan"/>
    <x v="0"/>
    <s v="United States"/>
    <s v="Dover"/>
    <x v="38"/>
    <n v="3820"/>
    <s v="East"/>
    <s v="OFF-BI-10003091"/>
    <x v="1"/>
    <s v="Binders"/>
    <s v="GBC DocuBind TL200 Manual Binding Machine"/>
    <n v="671.93999999999994"/>
    <n v="3"/>
    <n v="0"/>
    <n v="315.81179999999995"/>
  </r>
  <r>
    <n v="4165"/>
    <x v="2059"/>
    <x v="424"/>
    <d v="2017-01-16T00:00:00"/>
    <s v="First Class"/>
    <s v="TP-21565"/>
    <s v="Tracy Poddar"/>
    <x v="1"/>
    <s v="United States"/>
    <s v="Aurora"/>
    <x v="22"/>
    <n v="80013"/>
    <s v="West"/>
    <s v="TEC-AC-10003027"/>
    <x v="2"/>
    <s v="Accessories"/>
    <s v="Imation 8GB Mini TravelDrive USB 2.0 Flash Drive"/>
    <n v="169.06400000000002"/>
    <n v="7"/>
    <n v="0.2"/>
    <n v="-14.793099999999995"/>
  </r>
  <r>
    <n v="4166"/>
    <x v="2059"/>
    <x v="424"/>
    <d v="2017-01-16T00:00:00"/>
    <s v="First Class"/>
    <s v="TP-21565"/>
    <s v="Tracy Poddar"/>
    <x v="1"/>
    <s v="United States"/>
    <s v="Aurora"/>
    <x v="22"/>
    <n v="80013"/>
    <s v="West"/>
    <s v="OFF-ST-10003638"/>
    <x v="1"/>
    <s v="Storage"/>
    <s v="Mobile Personal File Cube"/>
    <n v="168.624"/>
    <n v="9"/>
    <n v="0.2"/>
    <n v="14.754599999999996"/>
  </r>
  <r>
    <n v="4167"/>
    <x v="2060"/>
    <x v="936"/>
    <d v="2015-03-13T00:00:00"/>
    <s v="Standard Class"/>
    <s v="AR-10825"/>
    <s v="Anthony Rawles"/>
    <x v="1"/>
    <s v="United States"/>
    <s v="Long Beach"/>
    <x v="15"/>
    <n v="11561"/>
    <s v="East"/>
    <s v="OFF-PA-10003848"/>
    <x v="1"/>
    <s v="Paper"/>
    <s v="Xerox 1997"/>
    <n v="19.440000000000001"/>
    <n v="3"/>
    <n v="0"/>
    <n v="9.3312000000000008"/>
  </r>
  <r>
    <n v="4168"/>
    <x v="2061"/>
    <x v="856"/>
    <d v="2014-10-13T00:00:00"/>
    <s v="First Class"/>
    <s v="HA-14920"/>
    <s v="Helen Andreada"/>
    <x v="0"/>
    <s v="United States"/>
    <s v="Pasadena"/>
    <x v="1"/>
    <n v="91104"/>
    <s v="West"/>
    <s v="OFF-ST-10002352"/>
    <x v="1"/>
    <s v="Storage"/>
    <s v="Iris Project Case"/>
    <n v="31.92"/>
    <n v="4"/>
    <n v="0"/>
    <n v="8.299199999999999"/>
  </r>
  <r>
    <n v="4169"/>
    <x v="2061"/>
    <x v="856"/>
    <d v="2014-10-13T00:00:00"/>
    <s v="First Class"/>
    <s v="HA-14920"/>
    <s v="Helen Andreada"/>
    <x v="0"/>
    <s v="United States"/>
    <s v="Pasadena"/>
    <x v="1"/>
    <n v="91104"/>
    <s v="West"/>
    <s v="FUR-CH-10000229"/>
    <x v="0"/>
    <s v="Chairs"/>
    <s v="Global Enterprise Series Seating High-Back Swivel/Tilt Chairs"/>
    <n v="433.56800000000004"/>
    <n v="2"/>
    <n v="0.2"/>
    <n v="-65.035200000000046"/>
  </r>
  <r>
    <n v="4170"/>
    <x v="2062"/>
    <x v="657"/>
    <d v="2015-04-14T00:00:00"/>
    <s v="First Class"/>
    <s v="HJ-14875"/>
    <s v="Heather Jas"/>
    <x v="2"/>
    <s v="United States"/>
    <s v="Mesa"/>
    <x v="16"/>
    <n v="85204"/>
    <s v="West"/>
    <s v="OFF-PA-10000788"/>
    <x v="1"/>
    <s v="Paper"/>
    <s v="Xerox 210"/>
    <n v="31.104000000000006"/>
    <n v="6"/>
    <n v="0.2"/>
    <n v="10.8864"/>
  </r>
  <r>
    <n v="4171"/>
    <x v="2062"/>
    <x v="657"/>
    <d v="2015-04-14T00:00:00"/>
    <s v="First Class"/>
    <s v="HJ-14875"/>
    <s v="Heather Jas"/>
    <x v="2"/>
    <s v="United States"/>
    <s v="Mesa"/>
    <x v="16"/>
    <n v="85204"/>
    <s v="West"/>
    <s v="OFF-PA-10002968"/>
    <x v="1"/>
    <s v="Paper"/>
    <s v="Xerox 1973"/>
    <n v="54.816000000000003"/>
    <n v="3"/>
    <n v="0.2"/>
    <n v="17.815199999999997"/>
  </r>
  <r>
    <n v="4172"/>
    <x v="2063"/>
    <x v="673"/>
    <d v="2017-11-20T00:00:00"/>
    <s v="Standard Class"/>
    <s v="JK-15370"/>
    <s v="Jay Kimmel"/>
    <x v="0"/>
    <s v="United States"/>
    <s v="Fresno"/>
    <x v="1"/>
    <n v="93727"/>
    <s v="West"/>
    <s v="OFF-ST-10002486"/>
    <x v="1"/>
    <s v="Storage"/>
    <s v="Eldon Shelf Savers Cubes and Bins"/>
    <n v="48.86"/>
    <n v="7"/>
    <n v="0"/>
    <n v="0.97719999999999807"/>
  </r>
  <r>
    <n v="4173"/>
    <x v="2064"/>
    <x v="949"/>
    <d v="2016-07-01T00:00:00"/>
    <s v="Same Day"/>
    <s v="JF-15355"/>
    <s v="Jay Fein"/>
    <x v="0"/>
    <s v="United States"/>
    <s v="Columbia"/>
    <x v="20"/>
    <n v="29203"/>
    <s v="South"/>
    <s v="OFF-BI-10002215"/>
    <x v="1"/>
    <s v="Binders"/>
    <s v="Wilson Jones Hanging View Binder, White, 1&quot;"/>
    <n v="14.2"/>
    <n v="2"/>
    <n v="0"/>
    <n v="6.5319999999999991"/>
  </r>
  <r>
    <n v="4174"/>
    <x v="2064"/>
    <x v="949"/>
    <d v="2016-07-01T00:00:00"/>
    <s v="Same Day"/>
    <s v="JF-15355"/>
    <s v="Jay Fein"/>
    <x v="0"/>
    <s v="United States"/>
    <s v="Columbia"/>
    <x v="20"/>
    <n v="29203"/>
    <s v="South"/>
    <s v="OFF-PA-10000788"/>
    <x v="1"/>
    <s v="Paper"/>
    <s v="Xerox 210"/>
    <n v="12.96"/>
    <n v="2"/>
    <n v="0"/>
    <n v="6.2208000000000006"/>
  </r>
  <r>
    <n v="4175"/>
    <x v="2064"/>
    <x v="949"/>
    <d v="2016-07-01T00:00:00"/>
    <s v="Same Day"/>
    <s v="JF-15355"/>
    <s v="Jay Fein"/>
    <x v="0"/>
    <s v="United States"/>
    <s v="Columbia"/>
    <x v="20"/>
    <n v="29203"/>
    <s v="South"/>
    <s v="OFF-BI-10003364"/>
    <x v="1"/>
    <s v="Binders"/>
    <s v="Binding Machine Supplies"/>
    <n v="58.34"/>
    <n v="2"/>
    <n v="0"/>
    <n v="28.0032"/>
  </r>
  <r>
    <n v="4176"/>
    <x v="2065"/>
    <x v="239"/>
    <d v="2015-11-30T00:00:00"/>
    <s v="First Class"/>
    <s v="EK-13795"/>
    <s v="Eileen Kiefer"/>
    <x v="2"/>
    <s v="United States"/>
    <s v="Santa Ana"/>
    <x v="1"/>
    <n v="92704"/>
    <s v="West"/>
    <s v="OFF-AR-10003582"/>
    <x v="1"/>
    <s v="Art"/>
    <s v="Boston Electric Pencil Sharpener, Model 1818, Charcoal Black"/>
    <n v="56.3"/>
    <n v="2"/>
    <n v="0"/>
    <n v="15.764000000000003"/>
  </r>
  <r>
    <n v="4177"/>
    <x v="2066"/>
    <x v="884"/>
    <d v="2014-04-12T00:00:00"/>
    <s v="Standard Class"/>
    <s v="RS-19765"/>
    <s v="Roland Schwarz"/>
    <x v="1"/>
    <s v="United States"/>
    <s v="Columbia"/>
    <x v="20"/>
    <n v="29203"/>
    <s v="South"/>
    <s v="TEC-PH-10003273"/>
    <x v="2"/>
    <s v="Phones"/>
    <s v="AT&amp;T TR1909W"/>
    <n v="629.94999999999993"/>
    <n v="5"/>
    <n v="0"/>
    <n v="163.78700000000003"/>
  </r>
  <r>
    <n v="4178"/>
    <x v="2066"/>
    <x v="884"/>
    <d v="2014-04-12T00:00:00"/>
    <s v="Standard Class"/>
    <s v="RS-19765"/>
    <s v="Roland Schwarz"/>
    <x v="1"/>
    <s v="United States"/>
    <s v="Columbia"/>
    <x v="20"/>
    <n v="29203"/>
    <s v="South"/>
    <s v="OFF-PA-10000100"/>
    <x v="1"/>
    <s v="Paper"/>
    <s v="Xerox 1945"/>
    <n v="122.97"/>
    <n v="3"/>
    <n v="0"/>
    <n v="60.255300000000005"/>
  </r>
  <r>
    <n v="4179"/>
    <x v="2067"/>
    <x v="950"/>
    <d v="2016-06-18T00:00:00"/>
    <s v="Second Class"/>
    <s v="BD-11320"/>
    <s v="Bill Donatelli"/>
    <x v="0"/>
    <s v="United States"/>
    <s v="Los Angeles"/>
    <x v="1"/>
    <n v="90045"/>
    <s v="West"/>
    <s v="OFF-PA-10001776"/>
    <x v="1"/>
    <s v="Paper"/>
    <s v="Wirebound Message Books, Four 2 3/4&quot; x 5&quot; Forms per Page, 600 Sets per Book"/>
    <n v="46.349999999999994"/>
    <n v="5"/>
    <n v="0"/>
    <n v="21.784499999999998"/>
  </r>
  <r>
    <n v="4180"/>
    <x v="2068"/>
    <x v="904"/>
    <d v="2017-03-10T00:00:00"/>
    <s v="Standard Class"/>
    <s v="BF-11170"/>
    <s v="Ben Ferrer"/>
    <x v="2"/>
    <s v="United States"/>
    <s v="San Francisco"/>
    <x v="1"/>
    <n v="94109"/>
    <s v="West"/>
    <s v="OFF-BI-10004182"/>
    <x v="1"/>
    <s v="Binders"/>
    <s v="Economy Binders"/>
    <n v="14.976000000000001"/>
    <n v="9"/>
    <n v="0.2"/>
    <n v="5.4288000000000007"/>
  </r>
  <r>
    <n v="4181"/>
    <x v="2069"/>
    <x v="566"/>
    <d v="2017-10-11T00:00:00"/>
    <s v="Standard Class"/>
    <s v="JK-15730"/>
    <s v="Joe Kamberova"/>
    <x v="0"/>
    <s v="United States"/>
    <s v="Houston"/>
    <x v="5"/>
    <n v="77036"/>
    <s v="Central"/>
    <s v="OFF-BI-10000756"/>
    <x v="1"/>
    <s v="Binders"/>
    <s v="Storex DuraTech Recycled Plastic Frosted Binders"/>
    <n v="4.2399999999999993"/>
    <n v="5"/>
    <n v="0.8"/>
    <n v="-6.3599999999999994"/>
  </r>
  <r>
    <n v="4182"/>
    <x v="2070"/>
    <x v="833"/>
    <d v="2017-10-12T00:00:00"/>
    <s v="Standard Class"/>
    <s v="CR-12820"/>
    <s v="Cyra Reiten"/>
    <x v="2"/>
    <s v="United States"/>
    <s v="New York City"/>
    <x v="15"/>
    <n v="10035"/>
    <s v="East"/>
    <s v="TEC-AC-10001539"/>
    <x v="2"/>
    <s v="Accessories"/>
    <s v="Logitech G430 Surround Sound Gaming Headset with Dolby 7.1 Technology"/>
    <n v="319.95999999999998"/>
    <n v="4"/>
    <n v="0"/>
    <n v="115.18559999999999"/>
  </r>
  <r>
    <n v="4183"/>
    <x v="2070"/>
    <x v="833"/>
    <d v="2017-10-12T00:00:00"/>
    <s v="Standard Class"/>
    <s v="CR-12820"/>
    <s v="Cyra Reiten"/>
    <x v="2"/>
    <s v="United States"/>
    <s v="New York City"/>
    <x v="15"/>
    <n v="10035"/>
    <s v="East"/>
    <s v="OFF-PA-10002377"/>
    <x v="1"/>
    <s v="Paper"/>
    <s v="Adams Telephone Message Book W/Dividers/Space For Phone Numbers, 5 1/4&quot;X8 1/2&quot;, 200/Messages"/>
    <n v="17.04"/>
    <n v="3"/>
    <n v="0"/>
    <n v="7.6679999999999993"/>
  </r>
  <r>
    <n v="4184"/>
    <x v="2070"/>
    <x v="833"/>
    <d v="2017-10-12T00:00:00"/>
    <s v="Standard Class"/>
    <s v="CR-12820"/>
    <s v="Cyra Reiten"/>
    <x v="2"/>
    <s v="United States"/>
    <s v="New York City"/>
    <x v="15"/>
    <n v="10035"/>
    <s v="East"/>
    <s v="OFF-ST-10000991"/>
    <x v="1"/>
    <s v="Storage"/>
    <s v="Space Solutions HD Industrial Steel Shelving."/>
    <n v="344.90999999999997"/>
    <n v="3"/>
    <n v="0"/>
    <n v="10.347300000000004"/>
  </r>
  <r>
    <n v="4185"/>
    <x v="2071"/>
    <x v="5"/>
    <d v="2016-12-07T00:00:00"/>
    <s v="First Class"/>
    <s v="AG-10300"/>
    <s v="Aleksandra Gannaway"/>
    <x v="1"/>
    <s v="United States"/>
    <s v="Franklin"/>
    <x v="31"/>
    <n v="2038"/>
    <s v="East"/>
    <s v="FUR-BO-10002853"/>
    <x v="0"/>
    <s v="Bookcases"/>
    <s v="O'Sullivan 5-Shelf Heavy-Duty Bookcases"/>
    <n v="81.94"/>
    <n v="1"/>
    <n v="0"/>
    <n v="20.484999999999999"/>
  </r>
  <r>
    <n v="4186"/>
    <x v="2072"/>
    <x v="147"/>
    <d v="2016-10-22T00:00:00"/>
    <s v="First Class"/>
    <s v="CM-12160"/>
    <s v="Charles McCrossin"/>
    <x v="0"/>
    <s v="United States"/>
    <s v="Baltimore"/>
    <x v="39"/>
    <n v="21215"/>
    <s v="East"/>
    <s v="TEC-AC-10004510"/>
    <x v="2"/>
    <s v="Accessories"/>
    <s v="Logitech Desktop MK120 Mouse and keyboard Combo"/>
    <n v="98.16"/>
    <n v="6"/>
    <n v="0"/>
    <n v="9.8159999999999954"/>
  </r>
  <r>
    <n v="4187"/>
    <x v="2073"/>
    <x v="796"/>
    <d v="2017-05-23T00:00:00"/>
    <s v="Standard Class"/>
    <s v="SG-20890"/>
    <s v="Susan Gilcrest"/>
    <x v="1"/>
    <s v="United States"/>
    <s v="Mcallen"/>
    <x v="5"/>
    <n v="78501"/>
    <s v="Central"/>
    <s v="OFF-BI-10003712"/>
    <x v="1"/>
    <s v="Binders"/>
    <s v="Acco Pressboard Covers with Storage Hooks, 14 7/8&quot; x 11&quot;, Light Blue"/>
    <n v="6.8739999999999988"/>
    <n v="7"/>
    <n v="0.8"/>
    <n v="-10.654700000000002"/>
  </r>
  <r>
    <n v="4188"/>
    <x v="2073"/>
    <x v="796"/>
    <d v="2017-05-23T00:00:00"/>
    <s v="Standard Class"/>
    <s v="SG-20890"/>
    <s v="Susan Gilcrest"/>
    <x v="1"/>
    <s v="United States"/>
    <s v="Mcallen"/>
    <x v="5"/>
    <n v="78501"/>
    <s v="Central"/>
    <s v="OFF-BI-10002571"/>
    <x v="1"/>
    <s v="Binders"/>
    <s v="Avery Framed View Binder, EZD Ring (Locking), Navy, 1 1/2&quot;"/>
    <n v="1.9959999999999996"/>
    <n v="1"/>
    <n v="0.8"/>
    <n v="-3.293400000000001"/>
  </r>
  <r>
    <n v="4189"/>
    <x v="2073"/>
    <x v="796"/>
    <d v="2017-05-23T00:00:00"/>
    <s v="Standard Class"/>
    <s v="SG-20890"/>
    <s v="Susan Gilcrest"/>
    <x v="1"/>
    <s v="United States"/>
    <s v="Mcallen"/>
    <x v="5"/>
    <n v="78501"/>
    <s v="Central"/>
    <s v="OFF-ST-10004835"/>
    <x v="1"/>
    <s v="Storage"/>
    <s v="Plastic Stacking Crates &amp; Casters"/>
    <n v="8.9280000000000008"/>
    <n v="2"/>
    <n v="0.2"/>
    <n v="0.66959999999999997"/>
  </r>
  <r>
    <n v="4190"/>
    <x v="2074"/>
    <x v="182"/>
    <d v="2016-10-01T00:00:00"/>
    <s v="Second Class"/>
    <s v="CS-12175"/>
    <s v="Charles Sheldon"/>
    <x v="1"/>
    <s v="United States"/>
    <s v="Iowa City"/>
    <x v="23"/>
    <n v="52240"/>
    <s v="Central"/>
    <s v="OFF-PA-10004022"/>
    <x v="1"/>
    <s v="Paper"/>
    <s v="Hammermill Color Copier Paper (28Lb. and 96 Bright)"/>
    <n v="9.99"/>
    <n v="1"/>
    <n v="0"/>
    <n v="4.4954999999999998"/>
  </r>
  <r>
    <n v="4191"/>
    <x v="2075"/>
    <x v="701"/>
    <d v="2017-11-22T00:00:00"/>
    <s v="Standard Class"/>
    <s v="HL-15040"/>
    <s v="Hunter Lopez"/>
    <x v="0"/>
    <s v="United States"/>
    <s v="Newark"/>
    <x v="13"/>
    <n v="19711"/>
    <s v="East"/>
    <s v="TEC-CO-10004722"/>
    <x v="2"/>
    <s v="Copiers"/>
    <s v="Canon imageCLASS 2200 Advanced Copier"/>
    <n v="10499.97"/>
    <n v="3"/>
    <n v="0"/>
    <n v="5039.9856"/>
  </r>
  <r>
    <n v="4192"/>
    <x v="2076"/>
    <x v="951"/>
    <d v="2015-07-08T00:00:00"/>
    <s v="Same Day"/>
    <s v="DM-13015"/>
    <s v="Darrin Martin"/>
    <x v="0"/>
    <s v="United States"/>
    <s v="Houston"/>
    <x v="5"/>
    <n v="77070"/>
    <s v="Central"/>
    <s v="OFF-PA-10004248"/>
    <x v="1"/>
    <s v="Paper"/>
    <s v="Xerox 1990"/>
    <n v="21.12"/>
    <n v="5"/>
    <n v="0.2"/>
    <n v="6.5999999999999988"/>
  </r>
  <r>
    <n v="4193"/>
    <x v="2077"/>
    <x v="547"/>
    <d v="2015-11-20T00:00:00"/>
    <s v="Standard Class"/>
    <s v="HK-14890"/>
    <s v="Heather Kirkland"/>
    <x v="1"/>
    <s v="United States"/>
    <s v="Boise"/>
    <x v="45"/>
    <n v="83704"/>
    <s v="West"/>
    <s v="FUR-TA-10000577"/>
    <x v="0"/>
    <s v="Tables"/>
    <s v="Bretford CR4500 Series Slim Rectangular Table"/>
    <n v="696.42"/>
    <n v="2"/>
    <n v="0"/>
    <n v="160.17660000000001"/>
  </r>
  <r>
    <n v="4194"/>
    <x v="2077"/>
    <x v="547"/>
    <d v="2015-11-20T00:00:00"/>
    <s v="Standard Class"/>
    <s v="HK-14890"/>
    <s v="Heather Kirkland"/>
    <x v="1"/>
    <s v="United States"/>
    <s v="Boise"/>
    <x v="45"/>
    <n v="83704"/>
    <s v="West"/>
    <s v="TEC-PH-10001254"/>
    <x v="2"/>
    <s v="Phones"/>
    <s v="Jabra BIZ 2300 Duo QD Duo Corded Headset"/>
    <n v="304.77600000000001"/>
    <n v="3"/>
    <n v="0.2"/>
    <n v="22.858199999999982"/>
  </r>
  <r>
    <n v="4195"/>
    <x v="2078"/>
    <x v="652"/>
    <d v="2015-06-22T00:00:00"/>
    <s v="Standard Class"/>
    <s v="BG-11740"/>
    <s v="Bruce Geld"/>
    <x v="0"/>
    <s v="United States"/>
    <s v="San Diego"/>
    <x v="1"/>
    <n v="92105"/>
    <s v="West"/>
    <s v="OFF-AR-10001044"/>
    <x v="1"/>
    <s v="Art"/>
    <s v="BOSTON Ranger #55 Pencil Sharpener, Black"/>
    <n v="51.98"/>
    <n v="2"/>
    <n v="0"/>
    <n v="15.074199999999998"/>
  </r>
  <r>
    <n v="4196"/>
    <x v="2079"/>
    <x v="143"/>
    <d v="2016-04-14T00:00:00"/>
    <s v="Standard Class"/>
    <s v="CK-12595"/>
    <s v="Clytie Kelty"/>
    <x v="0"/>
    <s v="United States"/>
    <s v="Los Angeles"/>
    <x v="1"/>
    <n v="90032"/>
    <s v="West"/>
    <s v="FUR-FU-10002597"/>
    <x v="0"/>
    <s v="Furnishings"/>
    <s v="C-Line Magnetic Cubicle Keepers, Clear Polypropylene"/>
    <n v="24.700000000000003"/>
    <n v="5"/>
    <n v="0"/>
    <n v="10.374000000000001"/>
  </r>
  <r>
    <n v="4197"/>
    <x v="2080"/>
    <x v="24"/>
    <d v="2015-04-23T00:00:00"/>
    <s v="Second Class"/>
    <s v="RF-19735"/>
    <s v="Roland Fjeld"/>
    <x v="0"/>
    <s v="United States"/>
    <s v="New York City"/>
    <x v="15"/>
    <n v="10024"/>
    <s v="East"/>
    <s v="OFF-LA-10004093"/>
    <x v="1"/>
    <s v="Labels"/>
    <s v="Avery 486"/>
    <n v="21.93"/>
    <n v="3"/>
    <n v="0"/>
    <n v="10.307099999999998"/>
  </r>
  <r>
    <n v="4198"/>
    <x v="2081"/>
    <x v="275"/>
    <d v="2016-12-08T00:00:00"/>
    <s v="Standard Class"/>
    <s v="CJ-12010"/>
    <s v="Caroline Jumper"/>
    <x v="0"/>
    <s v="United States"/>
    <s v="Philadelphia"/>
    <x v="9"/>
    <n v="19134"/>
    <s v="East"/>
    <s v="OFF-AP-10000179"/>
    <x v="1"/>
    <s v="Appliances"/>
    <s v="Honeywell Enviracaire Portable HEPA Air Cleaner for up to 10 x 16 Room"/>
    <n v="394.81600000000003"/>
    <n v="4"/>
    <n v="0.2"/>
    <n v="93.768799999999999"/>
  </r>
  <r>
    <n v="4199"/>
    <x v="2081"/>
    <x v="275"/>
    <d v="2016-12-08T00:00:00"/>
    <s v="Standard Class"/>
    <s v="CJ-12010"/>
    <s v="Caroline Jumper"/>
    <x v="0"/>
    <s v="United States"/>
    <s v="Philadelphia"/>
    <x v="9"/>
    <n v="19134"/>
    <s v="East"/>
    <s v="OFF-BI-10001072"/>
    <x v="1"/>
    <s v="Binders"/>
    <s v="GBC Clear Cover, 8-1/2 x 11, unpunched, 25 covers per pack"/>
    <n v="18.192000000000004"/>
    <n v="4"/>
    <n v="0.7"/>
    <n v="-14.553600000000003"/>
  </r>
  <r>
    <n v="4200"/>
    <x v="2082"/>
    <x v="895"/>
    <d v="2015-12-10T00:00:00"/>
    <s v="Same Day"/>
    <s v="MA-17560"/>
    <s v="Matt Abelman"/>
    <x v="2"/>
    <s v="United States"/>
    <s v="New York City"/>
    <x v="15"/>
    <n v="10024"/>
    <s v="East"/>
    <s v="OFF-LA-10004093"/>
    <x v="1"/>
    <s v="Labels"/>
    <s v="Avery 486"/>
    <n v="7.31"/>
    <n v="1"/>
    <n v="0"/>
    <n v="3.4356999999999998"/>
  </r>
  <r>
    <n v="4201"/>
    <x v="2082"/>
    <x v="895"/>
    <d v="2015-12-10T00:00:00"/>
    <s v="Same Day"/>
    <s v="MA-17560"/>
    <s v="Matt Abelman"/>
    <x v="2"/>
    <s v="United States"/>
    <s v="New York City"/>
    <x v="15"/>
    <n v="10024"/>
    <s v="East"/>
    <s v="TEC-CO-10002095"/>
    <x v="2"/>
    <s v="Copiers"/>
    <s v="Hewlett Packard 610 Color Digital Copier / Printer"/>
    <n v="799.98400000000004"/>
    <n v="2"/>
    <n v="0.2"/>
    <n v="249.99499999999998"/>
  </r>
  <r>
    <n v="4202"/>
    <x v="2082"/>
    <x v="895"/>
    <d v="2015-12-10T00:00:00"/>
    <s v="Same Day"/>
    <s v="MA-17560"/>
    <s v="Matt Abelman"/>
    <x v="2"/>
    <s v="United States"/>
    <s v="New York City"/>
    <x v="15"/>
    <n v="10024"/>
    <s v="East"/>
    <s v="OFF-PA-10002713"/>
    <x v="1"/>
    <s v="Paper"/>
    <s v="Adams Phone Message Book, 200 Message Capacity, 8 1/16” x 11”"/>
    <n v="41.28"/>
    <n v="6"/>
    <n v="0"/>
    <n v="18.988799999999998"/>
  </r>
  <r>
    <n v="4203"/>
    <x v="2082"/>
    <x v="895"/>
    <d v="2015-12-10T00:00:00"/>
    <s v="Same Day"/>
    <s v="MA-17560"/>
    <s v="Matt Abelman"/>
    <x v="2"/>
    <s v="United States"/>
    <s v="New York City"/>
    <x v="15"/>
    <n v="10024"/>
    <s v="East"/>
    <s v="OFF-PA-10002254"/>
    <x v="1"/>
    <s v="Paper"/>
    <s v="Xerox 1883"/>
    <n v="184.66"/>
    <n v="7"/>
    <n v="0"/>
    <n v="84.943599999999989"/>
  </r>
  <r>
    <n v="4204"/>
    <x v="2083"/>
    <x v="656"/>
    <d v="2014-11-02T00:00:00"/>
    <s v="Second Class"/>
    <s v="AM-10705"/>
    <s v="Anne McFarland"/>
    <x v="0"/>
    <s v="United States"/>
    <s v="Cranston"/>
    <x v="34"/>
    <n v="2920"/>
    <s v="East"/>
    <s v="OFF-AR-10001683"/>
    <x v="1"/>
    <s v="Art"/>
    <s v="Lumber Crayons"/>
    <n v="49.25"/>
    <n v="5"/>
    <n v="0"/>
    <n v="18.715000000000003"/>
  </r>
  <r>
    <n v="4205"/>
    <x v="2083"/>
    <x v="656"/>
    <d v="2014-11-02T00:00:00"/>
    <s v="Second Class"/>
    <s v="AM-10705"/>
    <s v="Anne McFarland"/>
    <x v="0"/>
    <s v="United States"/>
    <s v="Cranston"/>
    <x v="34"/>
    <n v="2920"/>
    <s v="East"/>
    <s v="OFF-PA-10002195"/>
    <x v="1"/>
    <s v="Paper"/>
    <s v="RSVP Cards &amp; Envelopes, Blank White, 8-1/2&quot; X 11&quot;, 24 Cards/25 Envelopes/Set"/>
    <n v="10.16"/>
    <n v="2"/>
    <n v="0"/>
    <n v="4.7751999999999999"/>
  </r>
  <r>
    <n v="4206"/>
    <x v="2083"/>
    <x v="656"/>
    <d v="2014-11-02T00:00:00"/>
    <s v="Second Class"/>
    <s v="AM-10705"/>
    <s v="Anne McFarland"/>
    <x v="0"/>
    <s v="United States"/>
    <s v="Cranston"/>
    <x v="34"/>
    <n v="2920"/>
    <s v="East"/>
    <s v="FUR-FU-10002364"/>
    <x v="0"/>
    <s v="Furnishings"/>
    <s v="Eldon Expressions Wood Desk Accessories, Oak"/>
    <n v="14.76"/>
    <n v="2"/>
    <n v="0"/>
    <n v="4.2803999999999984"/>
  </r>
  <r>
    <n v="4207"/>
    <x v="2083"/>
    <x v="656"/>
    <d v="2014-11-02T00:00:00"/>
    <s v="Second Class"/>
    <s v="AM-10705"/>
    <s v="Anne McFarland"/>
    <x v="0"/>
    <s v="United States"/>
    <s v="Cranston"/>
    <x v="34"/>
    <n v="2920"/>
    <s v="East"/>
    <s v="OFF-BI-10004001"/>
    <x v="1"/>
    <s v="Binders"/>
    <s v="GBC Recycled VeloBinder Covers"/>
    <n v="34.08"/>
    <n v="2"/>
    <n v="0"/>
    <n v="15.676799999999997"/>
  </r>
  <r>
    <n v="4208"/>
    <x v="2083"/>
    <x v="656"/>
    <d v="2014-11-02T00:00:00"/>
    <s v="Second Class"/>
    <s v="AM-10705"/>
    <s v="Anne McFarland"/>
    <x v="0"/>
    <s v="United States"/>
    <s v="Cranston"/>
    <x v="34"/>
    <n v="2920"/>
    <s v="East"/>
    <s v="FUR-FU-10000023"/>
    <x v="0"/>
    <s v="Furnishings"/>
    <s v="Eldon Wave Desk Accessories"/>
    <n v="17.669999999999998"/>
    <n v="3"/>
    <n v="0"/>
    <n v="7.7748000000000008"/>
  </r>
  <r>
    <n v="4209"/>
    <x v="2083"/>
    <x v="656"/>
    <d v="2014-11-02T00:00:00"/>
    <s v="Second Class"/>
    <s v="AM-10705"/>
    <s v="Anne McFarland"/>
    <x v="0"/>
    <s v="United States"/>
    <s v="Cranston"/>
    <x v="34"/>
    <n v="2920"/>
    <s v="East"/>
    <s v="FUR-CH-10002320"/>
    <x v="0"/>
    <s v="Chairs"/>
    <s v="Hon Pagoda Stacking Chairs"/>
    <n v="1604.9"/>
    <n v="5"/>
    <n v="0"/>
    <n v="481.46999999999991"/>
  </r>
  <r>
    <n v="4210"/>
    <x v="2083"/>
    <x v="656"/>
    <d v="2014-11-02T00:00:00"/>
    <s v="Second Class"/>
    <s v="AM-10705"/>
    <s v="Anne McFarland"/>
    <x v="0"/>
    <s v="United States"/>
    <s v="Cranston"/>
    <x v="34"/>
    <n v="2920"/>
    <s v="East"/>
    <s v="FUR-TA-10003238"/>
    <x v="0"/>
    <s v="Tables"/>
    <s v="Chromcraft Bull-Nose Wood 48&quot; x 96&quot; Rectangular Conference Tables"/>
    <n v="385.68599999999998"/>
    <n v="1"/>
    <n v="0.3"/>
    <n v="-60.607800000000026"/>
  </r>
  <r>
    <n v="4211"/>
    <x v="2084"/>
    <x v="34"/>
    <d v="2017-12-14T00:00:00"/>
    <s v="Standard Class"/>
    <s v="AH-10585"/>
    <s v="Angele Hood"/>
    <x v="0"/>
    <s v="United States"/>
    <s v="Chicago"/>
    <x v="10"/>
    <n v="60623"/>
    <s v="Central"/>
    <s v="OFF-PA-10004965"/>
    <x v="1"/>
    <s v="Paper"/>
    <s v="Xerox 1921"/>
    <n v="15.984000000000002"/>
    <n v="2"/>
    <n v="0.2"/>
    <n v="4.9949999999999992"/>
  </r>
  <r>
    <n v="4212"/>
    <x v="2085"/>
    <x v="952"/>
    <d v="2014-05-09T00:00:00"/>
    <s v="Second Class"/>
    <s v="PF-19120"/>
    <s v="Peter Fuller"/>
    <x v="0"/>
    <s v="United States"/>
    <s v="Richmond"/>
    <x v="0"/>
    <n v="40475"/>
    <s v="South"/>
    <s v="OFF-PA-10003016"/>
    <x v="1"/>
    <s v="Paper"/>
    <s v="Adams &quot;While You Were Out&quot; Message Pads"/>
    <n v="9.42"/>
    <n v="3"/>
    <n v="0"/>
    <n v="4.238999999999999"/>
  </r>
  <r>
    <n v="4213"/>
    <x v="2085"/>
    <x v="952"/>
    <d v="2014-05-09T00:00:00"/>
    <s v="Second Class"/>
    <s v="PF-19120"/>
    <s v="Peter Fuller"/>
    <x v="0"/>
    <s v="United States"/>
    <s v="Richmond"/>
    <x v="0"/>
    <n v="40475"/>
    <s v="South"/>
    <s v="OFF-AR-10003651"/>
    <x v="1"/>
    <s v="Art"/>
    <s v="Newell 350"/>
    <n v="6.56"/>
    <n v="2"/>
    <n v="0"/>
    <n v="1.9023999999999992"/>
  </r>
  <r>
    <n v="4214"/>
    <x v="2085"/>
    <x v="952"/>
    <d v="2014-05-09T00:00:00"/>
    <s v="Second Class"/>
    <s v="PF-19120"/>
    <s v="Peter Fuller"/>
    <x v="0"/>
    <s v="United States"/>
    <s v="Richmond"/>
    <x v="0"/>
    <n v="40475"/>
    <s v="South"/>
    <s v="OFF-PA-10001363"/>
    <x v="1"/>
    <s v="Paper"/>
    <s v="Xerox 1933"/>
    <n v="24.56"/>
    <n v="2"/>
    <n v="0"/>
    <n v="11.543199999999999"/>
  </r>
  <r>
    <n v="4215"/>
    <x v="2086"/>
    <x v="758"/>
    <d v="2016-03-08T00:00:00"/>
    <s v="Standard Class"/>
    <s v="RD-19480"/>
    <s v="Rick Duston"/>
    <x v="0"/>
    <s v="United States"/>
    <s v="Mishawaka"/>
    <x v="14"/>
    <n v="46544"/>
    <s v="Central"/>
    <s v="OFF-BI-10003876"/>
    <x v="1"/>
    <s v="Binders"/>
    <s v="Green Canvas Binder for 8-1/2&quot; x 14&quot; Sheets"/>
    <n v="128.39999999999998"/>
    <n v="3"/>
    <n v="0"/>
    <n v="64.199999999999989"/>
  </r>
  <r>
    <n v="4216"/>
    <x v="2087"/>
    <x v="953"/>
    <d v="2014-12-04T00:00:00"/>
    <s v="Standard Class"/>
    <s v="JL-15505"/>
    <s v="Jeremy Lonsdale"/>
    <x v="0"/>
    <s v="United States"/>
    <s v="Mount Vernon"/>
    <x v="15"/>
    <n v="10550"/>
    <s v="East"/>
    <s v="OFF-EN-10004007"/>
    <x v="1"/>
    <s v="Envelopes"/>
    <s v="Park Ridge Embossed Executive Business Envelopes"/>
    <n v="62.28"/>
    <n v="4"/>
    <n v="0"/>
    <n v="29.271599999999999"/>
  </r>
  <r>
    <n v="4217"/>
    <x v="2088"/>
    <x v="954"/>
    <d v="2015-02-22T00:00:00"/>
    <s v="Standard Class"/>
    <s v="AB-10600"/>
    <s v="Ann Blume"/>
    <x v="1"/>
    <s v="United States"/>
    <s v="Los Angeles"/>
    <x v="1"/>
    <n v="90004"/>
    <s v="West"/>
    <s v="OFF-LA-10002271"/>
    <x v="1"/>
    <s v="Labels"/>
    <s v="Smead Alpha-Z Color-Coded Second Alphabetical Labels and Starter Set"/>
    <n v="9.24"/>
    <n v="3"/>
    <n v="0"/>
    <n v="4.4352"/>
  </r>
  <r>
    <n v="4218"/>
    <x v="2089"/>
    <x v="719"/>
    <d v="2017-04-03T00:00:00"/>
    <s v="First Class"/>
    <s v="NC-18535"/>
    <s v="Nick Crebassa"/>
    <x v="1"/>
    <s v="United States"/>
    <s v="San Francisco"/>
    <x v="1"/>
    <n v="94110"/>
    <s v="West"/>
    <s v="FUR-BO-10003894"/>
    <x v="0"/>
    <s v="Bookcases"/>
    <s v="Safco Value Mate Steel Bookcase, Baked Enamel Finish on Steel, Black"/>
    <n v="482.66399999999999"/>
    <n v="8"/>
    <n v="0.15"/>
    <n v="85.175999999999974"/>
  </r>
  <r>
    <n v="4219"/>
    <x v="2089"/>
    <x v="719"/>
    <d v="2017-04-03T00:00:00"/>
    <s v="First Class"/>
    <s v="NC-18535"/>
    <s v="Nick Crebassa"/>
    <x v="1"/>
    <s v="United States"/>
    <s v="San Francisco"/>
    <x v="1"/>
    <n v="94110"/>
    <s v="West"/>
    <s v="TEC-MA-10000418"/>
    <x v="2"/>
    <s v="Machines"/>
    <s v="Cubify CubeX 3D Printer Double Head Print"/>
    <n v="4799.9839999999995"/>
    <n v="2"/>
    <n v="0.2"/>
    <n v="359.99879999999962"/>
  </r>
  <r>
    <n v="4220"/>
    <x v="2090"/>
    <x v="532"/>
    <d v="2017-06-13T00:00:00"/>
    <s v="Second Class"/>
    <s v="TB-21400"/>
    <s v="Tom Boeckenhauer"/>
    <x v="0"/>
    <s v="United States"/>
    <s v="Seattle"/>
    <x v="4"/>
    <n v="98103"/>
    <s v="West"/>
    <s v="OFF-PA-10004243"/>
    <x v="1"/>
    <s v="Paper"/>
    <s v="Xerox 1939"/>
    <n v="37.94"/>
    <n v="2"/>
    <n v="0"/>
    <n v="18.211199999999998"/>
  </r>
  <r>
    <n v="4221"/>
    <x v="2090"/>
    <x v="532"/>
    <d v="2017-06-13T00:00:00"/>
    <s v="Second Class"/>
    <s v="TB-21400"/>
    <s v="Tom Boeckenhauer"/>
    <x v="0"/>
    <s v="United States"/>
    <s v="Seattle"/>
    <x v="4"/>
    <n v="98103"/>
    <s v="West"/>
    <s v="OFF-BI-10001759"/>
    <x v="1"/>
    <s v="Binders"/>
    <s v="Acco Pressboard Covers with Storage Hooks, 14 7/8&quot; x 11&quot;, Dark Blue"/>
    <n v="18.288"/>
    <n v="6"/>
    <n v="0.2"/>
    <n v="6.6293999999999995"/>
  </r>
  <r>
    <n v="4222"/>
    <x v="2090"/>
    <x v="532"/>
    <d v="2017-06-13T00:00:00"/>
    <s v="Second Class"/>
    <s v="TB-21400"/>
    <s v="Tom Boeckenhauer"/>
    <x v="0"/>
    <s v="United States"/>
    <s v="Seattle"/>
    <x v="4"/>
    <n v="98103"/>
    <s v="West"/>
    <s v="TEC-MA-10001570"/>
    <x v="2"/>
    <s v="Machines"/>
    <s v="Cisco Desktop Collaboration Experience DX650 IP Video Phone"/>
    <n v="385.80000000000007"/>
    <n v="5"/>
    <n v="0.2"/>
    <n v="130.20749999999998"/>
  </r>
  <r>
    <n v="4223"/>
    <x v="2090"/>
    <x v="532"/>
    <d v="2017-06-13T00:00:00"/>
    <s v="Second Class"/>
    <s v="TB-21400"/>
    <s v="Tom Boeckenhauer"/>
    <x v="0"/>
    <s v="United States"/>
    <s v="Seattle"/>
    <x v="4"/>
    <n v="98103"/>
    <s v="West"/>
    <s v="OFF-ST-10004804"/>
    <x v="1"/>
    <s v="Storage"/>
    <s v="Belkin 19&quot; Vented Equipment Shelf, Black"/>
    <n v="102.96"/>
    <n v="2"/>
    <n v="0"/>
    <n v="1.0296000000000021"/>
  </r>
  <r>
    <n v="4224"/>
    <x v="2090"/>
    <x v="532"/>
    <d v="2017-06-13T00:00:00"/>
    <s v="Second Class"/>
    <s v="TB-21400"/>
    <s v="Tom Boeckenhauer"/>
    <x v="0"/>
    <s v="United States"/>
    <s v="Seattle"/>
    <x v="4"/>
    <n v="98103"/>
    <s v="West"/>
    <s v="FUR-BO-10001519"/>
    <x v="0"/>
    <s v="Bookcases"/>
    <s v="O'Sullivan 3-Shelf Heavy-Duty Bookcases"/>
    <n v="174.42000000000002"/>
    <n v="3"/>
    <n v="0"/>
    <n v="41.860800000000005"/>
  </r>
  <r>
    <n v="4225"/>
    <x v="2091"/>
    <x v="955"/>
    <d v="2016-10-03T00:00:00"/>
    <s v="First Class"/>
    <s v="SJ-20215"/>
    <s v="Sarah Jordon"/>
    <x v="0"/>
    <s v="United States"/>
    <s v="Quincy"/>
    <x v="10"/>
    <n v="62301"/>
    <s v="Central"/>
    <s v="OFF-BI-10000343"/>
    <x v="1"/>
    <s v="Binders"/>
    <s v="Pressboard Covers with Storage Hooks, 9 1/2&quot; x 11&quot;, Light Blue"/>
    <n v="1.9639999999999995"/>
    <n v="2"/>
    <n v="0.8"/>
    <n v="-3.2406000000000006"/>
  </r>
  <r>
    <n v="4226"/>
    <x v="2092"/>
    <x v="736"/>
    <d v="2014-12-17T00:00:00"/>
    <s v="Standard Class"/>
    <s v="EB-13840"/>
    <s v="Ellis Ballard"/>
    <x v="1"/>
    <s v="United States"/>
    <s v="Chicago"/>
    <x v="10"/>
    <n v="60623"/>
    <s v="Central"/>
    <s v="FUR-FU-10003930"/>
    <x v="0"/>
    <s v="Furnishings"/>
    <s v="Howard Miller 12-3/4 Diameter Accuwave DS  Wall Clock"/>
    <n v="94.427999999999997"/>
    <n v="3"/>
    <n v="0.6"/>
    <n v="-42.492599999999982"/>
  </r>
  <r>
    <n v="4227"/>
    <x v="2093"/>
    <x v="343"/>
    <d v="2017-11-16T00:00:00"/>
    <s v="Standard Class"/>
    <s v="WB-21850"/>
    <s v="William Brown"/>
    <x v="0"/>
    <s v="United States"/>
    <s v="Urbandale"/>
    <x v="23"/>
    <n v="50322"/>
    <s v="Central"/>
    <s v="OFF-FA-10004854"/>
    <x v="1"/>
    <s v="Fasteners"/>
    <s v="Vinyl Coated Wire Paper Clips in Organizer Box, 800/Box"/>
    <n v="45.92"/>
    <n v="4"/>
    <n v="0"/>
    <n v="21.5824"/>
  </r>
  <r>
    <n v="4228"/>
    <x v="2094"/>
    <x v="956"/>
    <d v="2015-01-10T00:00:00"/>
    <s v="Standard Class"/>
    <s v="SR-20740"/>
    <s v="Steven Roelle"/>
    <x v="2"/>
    <s v="United States"/>
    <s v="Seattle"/>
    <x v="4"/>
    <n v="98103"/>
    <s v="West"/>
    <s v="FUR-CH-10003396"/>
    <x v="0"/>
    <s v="Chairs"/>
    <s v="Global Deluxe Steno Chair"/>
    <n v="61.584000000000003"/>
    <n v="1"/>
    <n v="0.2"/>
    <n v="-6.9282000000000039"/>
  </r>
  <r>
    <n v="4229"/>
    <x v="2095"/>
    <x v="830"/>
    <d v="2016-03-26T00:00:00"/>
    <s v="First Class"/>
    <s v="VG-21805"/>
    <s v="Vivek Grady"/>
    <x v="1"/>
    <s v="United States"/>
    <s v="Richmond"/>
    <x v="14"/>
    <n v="47374"/>
    <s v="Central"/>
    <s v="OFF-PA-10001994"/>
    <x v="1"/>
    <s v="Paper"/>
    <s v="Ink Jet Note and Greeting Cards, 8-1/2&quot; x 5-1/2&quot; Card Size"/>
    <n v="22.48"/>
    <n v="1"/>
    <n v="0"/>
    <n v="10.3408"/>
  </r>
  <r>
    <n v="4230"/>
    <x v="2096"/>
    <x v="957"/>
    <d v="2017-07-10T00:00:00"/>
    <s v="Standard Class"/>
    <s v="LS-16945"/>
    <s v="Linda Southworth"/>
    <x v="1"/>
    <s v="United States"/>
    <s v="Dallas"/>
    <x v="5"/>
    <n v="75220"/>
    <s v="Central"/>
    <s v="FUR-FU-10003601"/>
    <x v="0"/>
    <s v="Furnishings"/>
    <s v="Deflect-o RollaMat Studded, Beveled Mat for Medium Pile Carpeting"/>
    <n v="332.02800000000002"/>
    <n v="9"/>
    <n v="0.6"/>
    <n v="-348.62940000000003"/>
  </r>
  <r>
    <n v="4231"/>
    <x v="2096"/>
    <x v="957"/>
    <d v="2017-07-10T00:00:00"/>
    <s v="Standard Class"/>
    <s v="LS-16945"/>
    <s v="Linda Southworth"/>
    <x v="1"/>
    <s v="United States"/>
    <s v="Dallas"/>
    <x v="5"/>
    <n v="75220"/>
    <s v="Central"/>
    <s v="OFF-BI-10003429"/>
    <x v="1"/>
    <s v="Binders"/>
    <s v="Cardinal HOLDit! Binder Insert Strips,Extra Strips"/>
    <n v="11.393999999999998"/>
    <n v="9"/>
    <n v="0.8"/>
    <n v="-17.660699999999999"/>
  </r>
  <r>
    <n v="4232"/>
    <x v="2096"/>
    <x v="957"/>
    <d v="2017-07-10T00:00:00"/>
    <s v="Standard Class"/>
    <s v="LS-16945"/>
    <s v="Linda Southworth"/>
    <x v="1"/>
    <s v="United States"/>
    <s v="Dallas"/>
    <x v="5"/>
    <n v="75220"/>
    <s v="Central"/>
    <s v="OFF-PA-10000232"/>
    <x v="1"/>
    <s v="Paper"/>
    <s v="Xerox 1975"/>
    <n v="15.552000000000003"/>
    <n v="3"/>
    <n v="0.2"/>
    <n v="5.6375999999999999"/>
  </r>
  <r>
    <n v="4233"/>
    <x v="2096"/>
    <x v="957"/>
    <d v="2017-07-10T00:00:00"/>
    <s v="Standard Class"/>
    <s v="LS-16945"/>
    <s v="Linda Southworth"/>
    <x v="1"/>
    <s v="United States"/>
    <s v="Dallas"/>
    <x v="5"/>
    <n v="75220"/>
    <s v="Central"/>
    <s v="OFF-PA-10002195"/>
    <x v="1"/>
    <s v="Paper"/>
    <s v="Xerox 1966"/>
    <n v="31.104000000000006"/>
    <n v="6"/>
    <n v="0.2"/>
    <n v="11.2752"/>
  </r>
  <r>
    <n v="4234"/>
    <x v="2096"/>
    <x v="957"/>
    <d v="2017-07-10T00:00:00"/>
    <s v="Standard Class"/>
    <s v="LS-16945"/>
    <s v="Linda Southworth"/>
    <x v="1"/>
    <s v="United States"/>
    <s v="Dallas"/>
    <x v="5"/>
    <n v="75220"/>
    <s v="Central"/>
    <s v="OFF-BI-10004492"/>
    <x v="1"/>
    <s v="Binders"/>
    <s v="Tuf-Vin Binders"/>
    <n v="6.3159999999999981"/>
    <n v="1"/>
    <n v="0.8"/>
    <n v="-10.421400000000002"/>
  </r>
  <r>
    <n v="4235"/>
    <x v="2097"/>
    <x v="158"/>
    <d v="2014-09-24T00:00:00"/>
    <s v="First Class"/>
    <s v="MA-17560"/>
    <s v="Matt Abelman"/>
    <x v="2"/>
    <s v="United States"/>
    <s v="Philadelphia"/>
    <x v="9"/>
    <n v="19143"/>
    <s v="East"/>
    <s v="OFF-PA-10004000"/>
    <x v="1"/>
    <s v="Paper"/>
    <s v="While You Were Out Pads, 50 per Pad, 4 x 5 1/4, Green Cycle"/>
    <n v="11.352000000000002"/>
    <n v="3"/>
    <n v="0.2"/>
    <n v="4.1151"/>
  </r>
  <r>
    <n v="4236"/>
    <x v="2097"/>
    <x v="158"/>
    <d v="2014-09-24T00:00:00"/>
    <s v="First Class"/>
    <s v="MA-17560"/>
    <s v="Matt Abelman"/>
    <x v="2"/>
    <s v="United States"/>
    <s v="Philadelphia"/>
    <x v="9"/>
    <n v="19143"/>
    <s v="East"/>
    <s v="OFF-LA-10004425"/>
    <x v="1"/>
    <s v="Labels"/>
    <s v="Staple-on labels"/>
    <n v="20.808000000000003"/>
    <n v="9"/>
    <n v="0.2"/>
    <n v="7.0226999999999995"/>
  </r>
  <r>
    <n v="4237"/>
    <x v="2098"/>
    <x v="310"/>
    <d v="2016-07-27T00:00:00"/>
    <s v="Standard Class"/>
    <s v="NF-18475"/>
    <s v="Neil Französisch"/>
    <x v="2"/>
    <s v="United States"/>
    <s v="Rockford"/>
    <x v="10"/>
    <n v="61107"/>
    <s v="Central"/>
    <s v="OFF-BI-10000948"/>
    <x v="1"/>
    <s v="Binders"/>
    <s v="GBC Laser Imprintable Binding System Covers, Desert Sand"/>
    <n v="11.415999999999997"/>
    <n v="4"/>
    <n v="0.8"/>
    <n v="-18.836400000000005"/>
  </r>
  <r>
    <n v="4238"/>
    <x v="2099"/>
    <x v="635"/>
    <d v="2017-09-03T00:00:00"/>
    <s v="Second Class"/>
    <s v="MD-17860"/>
    <s v="Michael Dominguez"/>
    <x v="1"/>
    <s v="United States"/>
    <s v="Philadelphia"/>
    <x v="9"/>
    <n v="19134"/>
    <s v="East"/>
    <s v="OFF-AR-10001972"/>
    <x v="1"/>
    <s v="Art"/>
    <s v="Newell 323"/>
    <n v="9.4080000000000013"/>
    <n v="7"/>
    <n v="0.2"/>
    <n v="0.70560000000000045"/>
  </r>
  <r>
    <n v="4239"/>
    <x v="2100"/>
    <x v="606"/>
    <d v="2017-03-28T00:00:00"/>
    <s v="First Class"/>
    <s v="MZ-17335"/>
    <s v="Maria Zettner"/>
    <x v="2"/>
    <s v="United States"/>
    <s v="Seattle"/>
    <x v="4"/>
    <n v="98105"/>
    <s v="West"/>
    <s v="OFF-AR-10004587"/>
    <x v="1"/>
    <s v="Art"/>
    <s v="Boston 1827 Commercial Additional Cutter, Drive Gear &amp; Gear Rack for 1606"/>
    <n v="19.829999999999998"/>
    <n v="1"/>
    <n v="0"/>
    <n v="5.9489999999999981"/>
  </r>
  <r>
    <n v="4240"/>
    <x v="2101"/>
    <x v="614"/>
    <d v="2018-01-04T00:00:00"/>
    <s v="Standard Class"/>
    <s v="KB-16600"/>
    <s v="Ken Brennan"/>
    <x v="1"/>
    <s v="United States"/>
    <s v="Grand Rapids"/>
    <x v="12"/>
    <n v="49505"/>
    <s v="Central"/>
    <s v="OFF-PA-10000994"/>
    <x v="1"/>
    <s v="Paper"/>
    <s v="Xerox 1915"/>
    <n v="209.7"/>
    <n v="2"/>
    <n v="0"/>
    <n v="100.65599999999999"/>
  </r>
  <r>
    <n v="4241"/>
    <x v="2102"/>
    <x v="59"/>
    <d v="2014-09-26T00:00:00"/>
    <s v="Standard Class"/>
    <s v="MA-17995"/>
    <s v="Michelle Arnett"/>
    <x v="2"/>
    <s v="United States"/>
    <s v="Los Angeles"/>
    <x v="1"/>
    <n v="90004"/>
    <s v="West"/>
    <s v="OFF-AP-10001366"/>
    <x v="1"/>
    <s v="Appliances"/>
    <s v="Staple holder"/>
    <n v="43.92"/>
    <n v="4"/>
    <n v="0"/>
    <n v="11.858400000000003"/>
  </r>
  <r>
    <n v="4242"/>
    <x v="2102"/>
    <x v="59"/>
    <d v="2014-09-26T00:00:00"/>
    <s v="Standard Class"/>
    <s v="MA-17995"/>
    <s v="Michelle Arnett"/>
    <x v="2"/>
    <s v="United States"/>
    <s v="Los Angeles"/>
    <x v="1"/>
    <n v="90004"/>
    <s v="West"/>
    <s v="OFF-BI-10001636"/>
    <x v="1"/>
    <s v="Binders"/>
    <s v="Ibico Plastic and Wire Spiral Binding Combs"/>
    <n v="20.231999999999999"/>
    <n v="3"/>
    <n v="0.2"/>
    <n v="6.5753999999999984"/>
  </r>
  <r>
    <n v="4243"/>
    <x v="2103"/>
    <x v="958"/>
    <d v="2016-04-05T00:00:00"/>
    <s v="First Class"/>
    <s v="ME-17320"/>
    <s v="Maria Etezadi"/>
    <x v="2"/>
    <s v="United States"/>
    <s v="Springfield"/>
    <x v="17"/>
    <n v="22153"/>
    <s v="South"/>
    <s v="TEC-PH-10001448"/>
    <x v="2"/>
    <s v="Phones"/>
    <s v="Anker Astro 15000mAh USB Portable Charger"/>
    <n v="149.97"/>
    <n v="3"/>
    <n v="0"/>
    <n v="5.9987999999999815"/>
  </r>
  <r>
    <n v="4244"/>
    <x v="2103"/>
    <x v="958"/>
    <d v="2016-04-05T00:00:00"/>
    <s v="First Class"/>
    <s v="ME-17320"/>
    <s v="Maria Etezadi"/>
    <x v="2"/>
    <s v="United States"/>
    <s v="Springfield"/>
    <x v="17"/>
    <n v="22153"/>
    <s v="South"/>
    <s v="OFF-PA-10001776"/>
    <x v="1"/>
    <s v="Paper"/>
    <s v="Wirebound Message Books, Four 2 3/4&quot; x 5&quot; Forms per Page, 600 Sets per Book"/>
    <n v="27.81"/>
    <n v="3"/>
    <n v="0"/>
    <n v="13.070699999999999"/>
  </r>
  <r>
    <n v="4245"/>
    <x v="2104"/>
    <x v="959"/>
    <d v="2014-03-30T00:00:00"/>
    <s v="Standard Class"/>
    <s v="JD-15895"/>
    <s v="Jonathan Doherty"/>
    <x v="1"/>
    <s v="United States"/>
    <s v="Los Angeles"/>
    <x v="1"/>
    <n v="90036"/>
    <s v="West"/>
    <s v="TEC-AC-10002323"/>
    <x v="2"/>
    <s v="Accessories"/>
    <s v="SanDisk Ultra 32 GB MicroSDHC Class 10 Memory Card"/>
    <n v="66.300000000000011"/>
    <n v="3"/>
    <n v="0"/>
    <n v="8.6190000000000033"/>
  </r>
  <r>
    <n v="4246"/>
    <x v="2105"/>
    <x v="354"/>
    <d v="2017-12-04T00:00:00"/>
    <s v="Standard Class"/>
    <s v="LS-16975"/>
    <s v="Lindsay Shagiari"/>
    <x v="2"/>
    <s v="United States"/>
    <s v="Baltimore"/>
    <x v="39"/>
    <n v="21215"/>
    <s v="East"/>
    <s v="OFF-AR-10004582"/>
    <x v="1"/>
    <s v="Art"/>
    <s v="BIC Brite Liner Grip Highlighters"/>
    <n v="1.64"/>
    <n v="1"/>
    <n v="0"/>
    <n v="0.73799999999999988"/>
  </r>
  <r>
    <n v="4247"/>
    <x v="2105"/>
    <x v="354"/>
    <d v="2017-12-04T00:00:00"/>
    <s v="Standard Class"/>
    <s v="LS-16975"/>
    <s v="Lindsay Shagiari"/>
    <x v="2"/>
    <s v="United States"/>
    <s v="Baltimore"/>
    <x v="39"/>
    <n v="21215"/>
    <s v="East"/>
    <s v="FUR-FU-10000576"/>
    <x v="0"/>
    <s v="Furnishings"/>
    <s v="Luxo Professional Fluorescent Magnifier Lamp with Clamp-Mount Base"/>
    <n v="1049.2"/>
    <n v="5"/>
    <n v="0"/>
    <n v="272.79200000000003"/>
  </r>
  <r>
    <n v="4248"/>
    <x v="2105"/>
    <x v="354"/>
    <d v="2017-12-04T00:00:00"/>
    <s v="Standard Class"/>
    <s v="LS-16975"/>
    <s v="Lindsay Shagiari"/>
    <x v="2"/>
    <s v="United States"/>
    <s v="Baltimore"/>
    <x v="39"/>
    <n v="21215"/>
    <s v="East"/>
    <s v="FUR-FU-10004270"/>
    <x v="0"/>
    <s v="Furnishings"/>
    <s v="Eldon Image Series Desk Accessories, Burgundy"/>
    <n v="20.9"/>
    <n v="5"/>
    <n v="0"/>
    <n v="7.5239999999999991"/>
  </r>
  <r>
    <n v="4249"/>
    <x v="2106"/>
    <x v="49"/>
    <d v="2016-12-05T00:00:00"/>
    <s v="Second Class"/>
    <s v="SJ-20500"/>
    <s v="Shirley Jackson"/>
    <x v="0"/>
    <s v="United States"/>
    <s v="Fairfield"/>
    <x v="29"/>
    <n v="6824"/>
    <s v="East"/>
    <s v="OFF-BI-10004236"/>
    <x v="1"/>
    <s v="Binders"/>
    <s v="XtraLife ClearVue Slant-D Ring Binder, White, 3&quot;"/>
    <n v="88.08"/>
    <n v="6"/>
    <n v="0"/>
    <n v="40.516799999999996"/>
  </r>
  <r>
    <n v="4250"/>
    <x v="2106"/>
    <x v="49"/>
    <d v="2016-12-05T00:00:00"/>
    <s v="Second Class"/>
    <s v="SJ-20500"/>
    <s v="Shirley Jackson"/>
    <x v="0"/>
    <s v="United States"/>
    <s v="Fairfield"/>
    <x v="29"/>
    <n v="6824"/>
    <s v="East"/>
    <s v="FUR-CH-10004997"/>
    <x v="0"/>
    <s v="Chairs"/>
    <s v="Hon Every-Day Series Multi-Task Chairs"/>
    <n v="751.92"/>
    <n v="4"/>
    <n v="0"/>
    <n v="150.38400000000001"/>
  </r>
  <r>
    <n v="4251"/>
    <x v="2107"/>
    <x v="111"/>
    <d v="2014-09-19T00:00:00"/>
    <s v="Same Day"/>
    <s v="BS-11365"/>
    <s v="Bill Shonely"/>
    <x v="1"/>
    <s v="United States"/>
    <s v="New York City"/>
    <x v="15"/>
    <n v="10011"/>
    <s v="East"/>
    <s v="FUR-CH-10000988"/>
    <x v="0"/>
    <s v="Chairs"/>
    <s v="Hon Olson Stacker Stools"/>
    <n v="887.10299999999995"/>
    <n v="7"/>
    <n v="0.1"/>
    <n v="177.42059999999998"/>
  </r>
  <r>
    <n v="4252"/>
    <x v="2108"/>
    <x v="924"/>
    <d v="2015-10-23T00:00:00"/>
    <s v="Same Day"/>
    <s v="RA-19285"/>
    <s v="Ralph Arnett"/>
    <x v="0"/>
    <s v="United States"/>
    <s v="Lakeland"/>
    <x v="2"/>
    <n v="33801"/>
    <s v="South"/>
    <s v="TEC-PH-10004897"/>
    <x v="2"/>
    <s v="Phones"/>
    <s v="Mediabridge Sport Armband iPhone 5s"/>
    <n v="55.944000000000003"/>
    <n v="7"/>
    <n v="0.2"/>
    <n v="-13.286700000000002"/>
  </r>
  <r>
    <n v="4253"/>
    <x v="2108"/>
    <x v="924"/>
    <d v="2015-10-23T00:00:00"/>
    <s v="Same Day"/>
    <s v="RA-19285"/>
    <s v="Ralph Arnett"/>
    <x v="0"/>
    <s v="United States"/>
    <s v="Lakeland"/>
    <x v="2"/>
    <n v="33801"/>
    <s v="South"/>
    <s v="OFF-AR-10002656"/>
    <x v="1"/>
    <s v="Art"/>
    <s v="Sanford Liquid Accent Highlighters"/>
    <n v="10.688000000000001"/>
    <n v="2"/>
    <n v="0.2"/>
    <n v="2.271199999999999"/>
  </r>
  <r>
    <n v="4254"/>
    <x v="2108"/>
    <x v="924"/>
    <d v="2015-10-23T00:00:00"/>
    <s v="Same Day"/>
    <s v="RA-19285"/>
    <s v="Ralph Arnett"/>
    <x v="0"/>
    <s v="United States"/>
    <s v="Lakeland"/>
    <x v="2"/>
    <n v="33801"/>
    <s v="South"/>
    <s v="TEC-PH-10004924"/>
    <x v="2"/>
    <s v="Phones"/>
    <s v="SKILCRAFT Telephone Shoulder Rest, 2&quot; x 6.5&quot; x 2.5&quot;, Black"/>
    <n v="11.824"/>
    <n v="2"/>
    <n v="0.2"/>
    <n v="1.0346000000000006"/>
  </r>
  <r>
    <n v="4255"/>
    <x v="2109"/>
    <x v="119"/>
    <d v="2017-10-16T00:00:00"/>
    <s v="First Class"/>
    <s v="TS-21610"/>
    <s v="Troy Staebel"/>
    <x v="0"/>
    <s v="United States"/>
    <s v="Freeport"/>
    <x v="10"/>
    <n v="61032"/>
    <s v="Central"/>
    <s v="OFF-PA-10003127"/>
    <x v="1"/>
    <s v="Paper"/>
    <s v="Easy-staple paper"/>
    <n v="63.311999999999998"/>
    <n v="3"/>
    <n v="0.2"/>
    <n v="20.576399999999996"/>
  </r>
  <r>
    <n v="4256"/>
    <x v="2109"/>
    <x v="119"/>
    <d v="2017-10-16T00:00:00"/>
    <s v="First Class"/>
    <s v="TS-21610"/>
    <s v="Troy Staebel"/>
    <x v="0"/>
    <s v="United States"/>
    <s v="Freeport"/>
    <x v="10"/>
    <n v="61032"/>
    <s v="Central"/>
    <s v="OFF-BI-10000778"/>
    <x v="1"/>
    <s v="Binders"/>
    <s v="GBC VeloBinder Electric Binding Machine"/>
    <n v="96.783999999999978"/>
    <n v="4"/>
    <n v="0.8"/>
    <n v="-145.17600000000002"/>
  </r>
  <r>
    <n v="4257"/>
    <x v="2109"/>
    <x v="119"/>
    <d v="2017-10-16T00:00:00"/>
    <s v="First Class"/>
    <s v="TS-21610"/>
    <s v="Troy Staebel"/>
    <x v="0"/>
    <s v="United States"/>
    <s v="Freeport"/>
    <x v="10"/>
    <n v="61032"/>
    <s v="Central"/>
    <s v="FUR-FU-10001424"/>
    <x v="0"/>
    <s v="Furnishings"/>
    <s v="Dax Clear Box Frame"/>
    <n v="10.476000000000001"/>
    <n v="3"/>
    <n v="0.6"/>
    <n v="-6.8094000000000037"/>
  </r>
  <r>
    <n v="4258"/>
    <x v="2110"/>
    <x v="406"/>
    <d v="2015-09-09T00:00:00"/>
    <s v="Standard Class"/>
    <s v="KB-16585"/>
    <s v="Ken Black"/>
    <x v="1"/>
    <s v="United States"/>
    <s v="Medford"/>
    <x v="21"/>
    <n v="97504"/>
    <s v="West"/>
    <s v="OFF-BI-10000962"/>
    <x v="1"/>
    <s v="Binders"/>
    <s v="Acco Flexible ACCOHIDE Square Ring Data Binder, Dark Blue, 11 1/2&quot; X 14&quot; 7/8&quot;"/>
    <n v="9.7620000000000005"/>
    <n v="2"/>
    <n v="0.7"/>
    <n v="-6.833400000000001"/>
  </r>
  <r>
    <n v="4259"/>
    <x v="2111"/>
    <x v="560"/>
    <d v="2016-03-16T00:00:00"/>
    <s v="First Class"/>
    <s v="MM-18280"/>
    <s v="Muhammed MacIntyre"/>
    <x v="1"/>
    <s v="United States"/>
    <s v="Seattle"/>
    <x v="4"/>
    <n v="98103"/>
    <s v="West"/>
    <s v="FUR-CH-10002880"/>
    <x v="0"/>
    <s v="Chairs"/>
    <s v="Global High-Back Leather Tilter, Burgundy"/>
    <n v="196.78399999999999"/>
    <n v="2"/>
    <n v="0.2"/>
    <n v="-22.138200000000012"/>
  </r>
  <r>
    <n v="4260"/>
    <x v="2112"/>
    <x v="960"/>
    <d v="2017-11-02T00:00:00"/>
    <s v="Second Class"/>
    <s v="LO-17170"/>
    <s v="Lori Olson"/>
    <x v="1"/>
    <s v="United States"/>
    <s v="New York City"/>
    <x v="15"/>
    <n v="10035"/>
    <s v="East"/>
    <s v="OFF-EN-10004386"/>
    <x v="1"/>
    <s v="Envelopes"/>
    <s v="Recycled Interoffice Envelopes with String and Button Closure, 10 x 13"/>
    <n v="47.98"/>
    <n v="2"/>
    <n v="0"/>
    <n v="23.99"/>
  </r>
  <r>
    <n v="4261"/>
    <x v="2113"/>
    <x v="453"/>
    <d v="2017-10-19T00:00:00"/>
    <s v="Second Class"/>
    <s v="RS-19420"/>
    <s v="Ricardo Sperren"/>
    <x v="1"/>
    <s v="United States"/>
    <s v="Fairfield"/>
    <x v="29"/>
    <n v="6824"/>
    <s v="East"/>
    <s v="OFF-LA-10001045"/>
    <x v="1"/>
    <s v="Labels"/>
    <s v="Permanent Self-Adhesive File Folder Labels for Typewriters by Universal"/>
    <n v="13.049999999999999"/>
    <n v="5"/>
    <n v="0"/>
    <n v="6.0029999999999992"/>
  </r>
  <r>
    <n v="4262"/>
    <x v="2114"/>
    <x v="783"/>
    <d v="2017-08-11T00:00:00"/>
    <s v="Standard Class"/>
    <s v="CC-12475"/>
    <s v="Cindy Chapman"/>
    <x v="0"/>
    <s v="United States"/>
    <s v="Moorhead"/>
    <x v="11"/>
    <n v="56560"/>
    <s v="Central"/>
    <s v="TEC-AC-10002006"/>
    <x v="2"/>
    <s v="Accessories"/>
    <s v="Memorex Micro Travel Drive 16 GB"/>
    <n v="63.96"/>
    <n v="4"/>
    <n v="0"/>
    <n v="19.827599999999997"/>
  </r>
  <r>
    <n v="4263"/>
    <x v="2115"/>
    <x v="296"/>
    <d v="2017-09-25T00:00:00"/>
    <s v="Standard Class"/>
    <s v="KT-16480"/>
    <s v="Kean Thornton"/>
    <x v="0"/>
    <s v="United States"/>
    <s v="Columbus"/>
    <x v="32"/>
    <n v="31907"/>
    <s v="South"/>
    <s v="OFF-AP-10001242"/>
    <x v="1"/>
    <s v="Appliances"/>
    <s v="APC 7 Outlet Network SurgeArrest Surge Protector"/>
    <n v="80.48"/>
    <n v="1"/>
    <n v="0"/>
    <n v="24.143999999999998"/>
  </r>
  <r>
    <n v="4264"/>
    <x v="2116"/>
    <x v="132"/>
    <d v="2017-11-08T00:00:00"/>
    <s v="Standard Class"/>
    <s v="DM-13015"/>
    <s v="Darrin Martin"/>
    <x v="0"/>
    <s v="United States"/>
    <s v="Philadelphia"/>
    <x v="9"/>
    <n v="19143"/>
    <s v="East"/>
    <s v="OFF-BI-10000216"/>
    <x v="1"/>
    <s v="Binders"/>
    <s v="Mead 1st Gear 2&quot; Zipper Binder, Asst. Colors"/>
    <n v="11.673000000000002"/>
    <n v="3"/>
    <n v="0.7"/>
    <n v="-7.782"/>
  </r>
  <r>
    <n v="4265"/>
    <x v="2117"/>
    <x v="732"/>
    <d v="2016-11-09T00:00:00"/>
    <s v="Standard Class"/>
    <s v="EP-13915"/>
    <s v="Emily Phan"/>
    <x v="0"/>
    <s v="United States"/>
    <s v="Houston"/>
    <x v="5"/>
    <n v="77036"/>
    <s v="Central"/>
    <s v="FUR-TA-10002774"/>
    <x v="0"/>
    <s v="Tables"/>
    <s v="Laminate Occasional Tables"/>
    <n v="863.12799999999993"/>
    <n v="8"/>
    <n v="0.3"/>
    <n v="-160.29520000000008"/>
  </r>
  <r>
    <n v="4266"/>
    <x v="2117"/>
    <x v="732"/>
    <d v="2016-11-09T00:00:00"/>
    <s v="Standard Class"/>
    <s v="EP-13915"/>
    <s v="Emily Phan"/>
    <x v="0"/>
    <s v="United States"/>
    <s v="Houston"/>
    <x v="5"/>
    <n v="77036"/>
    <s v="Central"/>
    <s v="OFF-BI-10004364"/>
    <x v="1"/>
    <s v="Binders"/>
    <s v="Storex Dura Pro Binders"/>
    <n v="3.5639999999999992"/>
    <n v="3"/>
    <n v="0.8"/>
    <n v="-6.2370000000000019"/>
  </r>
  <r>
    <n v="4267"/>
    <x v="2117"/>
    <x v="732"/>
    <d v="2016-11-09T00:00:00"/>
    <s v="Standard Class"/>
    <s v="EP-13915"/>
    <s v="Emily Phan"/>
    <x v="0"/>
    <s v="United States"/>
    <s v="Houston"/>
    <x v="5"/>
    <n v="77036"/>
    <s v="Central"/>
    <s v="FUR-BO-10000780"/>
    <x v="0"/>
    <s v="Bookcases"/>
    <s v="O'Sullivan Plantations 2-Door Library in Landvery Oak"/>
    <n v="956.6647999999999"/>
    <n v="7"/>
    <n v="0.32"/>
    <n v="-225.09759999999991"/>
  </r>
  <r>
    <n v="4268"/>
    <x v="2117"/>
    <x v="732"/>
    <d v="2016-11-09T00:00:00"/>
    <s v="Standard Class"/>
    <s v="EP-13915"/>
    <s v="Emily Phan"/>
    <x v="0"/>
    <s v="United States"/>
    <s v="Houston"/>
    <x v="5"/>
    <n v="77036"/>
    <s v="Central"/>
    <s v="OFF-BI-10001989"/>
    <x v="1"/>
    <s v="Binders"/>
    <s v="Premium Transparent Presentation Covers by GBC"/>
    <n v="12.587999999999997"/>
    <n v="3"/>
    <n v="0.8"/>
    <n v="-20.140800000000006"/>
  </r>
  <r>
    <n v="4269"/>
    <x v="2117"/>
    <x v="732"/>
    <d v="2016-11-09T00:00:00"/>
    <s v="Standard Class"/>
    <s v="EP-13915"/>
    <s v="Emily Phan"/>
    <x v="0"/>
    <s v="United States"/>
    <s v="Houston"/>
    <x v="5"/>
    <n v="77036"/>
    <s v="Central"/>
    <s v="TEC-AC-10004001"/>
    <x v="2"/>
    <s v="Accessories"/>
    <s v="Logitech Wireless Headset H600 Over-The-Head Design"/>
    <n v="171.96"/>
    <n v="5"/>
    <n v="0.2"/>
    <n v="45.139500000000005"/>
  </r>
  <r>
    <n v="4270"/>
    <x v="2118"/>
    <x v="643"/>
    <d v="2017-06-29T00:00:00"/>
    <s v="Second Class"/>
    <s v="AM-10705"/>
    <s v="Anne McFarland"/>
    <x v="0"/>
    <s v="United States"/>
    <s v="Seattle"/>
    <x v="4"/>
    <n v="98115"/>
    <s v="West"/>
    <s v="FUR-TA-10000688"/>
    <x v="0"/>
    <s v="Tables"/>
    <s v="Chromcraft Bull-Nose Wood Round Conference Table Top, Wood Base"/>
    <n v="871.4"/>
    <n v="4"/>
    <n v="0"/>
    <n v="148.13799999999992"/>
  </r>
  <r>
    <n v="4271"/>
    <x v="2119"/>
    <x v="650"/>
    <d v="2015-11-30T00:00:00"/>
    <s v="Standard Class"/>
    <s v="SH-20635"/>
    <s v="Stefanie Holloman"/>
    <x v="1"/>
    <s v="United States"/>
    <s v="Jackson"/>
    <x v="18"/>
    <n v="38301"/>
    <s v="South"/>
    <s v="FUR-FU-10003930"/>
    <x v="0"/>
    <s v="Furnishings"/>
    <s v="Howard Miller 12-3/4 Diameter Accuwave DS  Wall Clock"/>
    <n v="692.47199999999998"/>
    <n v="11"/>
    <n v="0.2"/>
    <n v="190.42980000000006"/>
  </r>
  <r>
    <n v="4272"/>
    <x v="2120"/>
    <x v="390"/>
    <d v="2016-11-27T00:00:00"/>
    <s v="Second Class"/>
    <s v="LA-16780"/>
    <s v="Laura Armstrong"/>
    <x v="1"/>
    <s v="United States"/>
    <s v="Baltimore"/>
    <x v="39"/>
    <n v="21215"/>
    <s v="East"/>
    <s v="FUR-FU-10000965"/>
    <x v="0"/>
    <s v="Furnishings"/>
    <s v="Howard Miller 11-1/2&quot; Diameter Ridgewood Wall Clock"/>
    <n v="207.76"/>
    <n v="4"/>
    <n v="0"/>
    <n v="85.181600000000003"/>
  </r>
  <r>
    <n v="4273"/>
    <x v="2121"/>
    <x v="246"/>
    <d v="2017-07-21T00:00:00"/>
    <s v="Same Day"/>
    <s v="SF-20200"/>
    <s v="Sarah Foster"/>
    <x v="0"/>
    <s v="United States"/>
    <s v="Murray"/>
    <x v="7"/>
    <n v="84107"/>
    <s v="West"/>
    <s v="TEC-PH-10004071"/>
    <x v="2"/>
    <s v="Phones"/>
    <s v="PayAnywhere Card Reader"/>
    <n v="71.928000000000011"/>
    <n v="9"/>
    <n v="0.2"/>
    <n v="6.2936999999999976"/>
  </r>
  <r>
    <n v="4274"/>
    <x v="2121"/>
    <x v="246"/>
    <d v="2017-07-21T00:00:00"/>
    <s v="Same Day"/>
    <s v="SF-20200"/>
    <s v="Sarah Foster"/>
    <x v="0"/>
    <s v="United States"/>
    <s v="Murray"/>
    <x v="7"/>
    <n v="84107"/>
    <s v="West"/>
    <s v="OFF-AR-10001044"/>
    <x v="1"/>
    <s v="Art"/>
    <s v="BOSTON Ranger #55 Pencil Sharpener, Black"/>
    <n v="25.99"/>
    <n v="1"/>
    <n v="0"/>
    <n v="7.5370999999999988"/>
  </r>
  <r>
    <n v="4275"/>
    <x v="2122"/>
    <x v="924"/>
    <d v="2015-10-28T00:00:00"/>
    <s v="Standard Class"/>
    <s v="AG-10495"/>
    <s v="Andrew Gjertsen"/>
    <x v="1"/>
    <s v="United States"/>
    <s v="Seattle"/>
    <x v="4"/>
    <n v="98105"/>
    <s v="West"/>
    <s v="OFF-BI-10004140"/>
    <x v="1"/>
    <s v="Binders"/>
    <s v="Avery Non-Stick Binders"/>
    <n v="3.5920000000000005"/>
    <n v="1"/>
    <n v="0.2"/>
    <n v="1.1224999999999996"/>
  </r>
  <r>
    <n v="4276"/>
    <x v="2123"/>
    <x v="584"/>
    <d v="2015-07-13T00:00:00"/>
    <s v="Standard Class"/>
    <s v="KN-16450"/>
    <s v="Kean Nguyen"/>
    <x v="1"/>
    <s v="United States"/>
    <s v="Dallas"/>
    <x v="5"/>
    <n v="75220"/>
    <s v="Central"/>
    <s v="OFF-AP-10002684"/>
    <x v="1"/>
    <s v="Appliances"/>
    <s v="Acco 7-Outlet Masterpiece Power Center, Wihtout Fax/Phone Line Protection"/>
    <n v="48.631999999999991"/>
    <n v="2"/>
    <n v="0.8"/>
    <n v="-121.58000000000004"/>
  </r>
  <r>
    <n v="4277"/>
    <x v="2124"/>
    <x v="238"/>
    <d v="2017-08-22T00:00:00"/>
    <s v="Standard Class"/>
    <s v="NF-18595"/>
    <s v="Nicole Fjeld"/>
    <x v="2"/>
    <s v="United States"/>
    <s v="Seattle"/>
    <x v="4"/>
    <n v="98105"/>
    <s v="West"/>
    <s v="OFF-ST-10000046"/>
    <x v="1"/>
    <s v="Storage"/>
    <s v="Fellowes Super Stor/Drawer Files"/>
    <n v="323.10000000000002"/>
    <n v="2"/>
    <n v="0"/>
    <n v="61.38900000000001"/>
  </r>
  <r>
    <n v="4278"/>
    <x v="2125"/>
    <x v="947"/>
    <d v="2016-04-20T00:00:00"/>
    <s v="Standard Class"/>
    <s v="BS-11365"/>
    <s v="Bill Shonely"/>
    <x v="1"/>
    <s v="United States"/>
    <s v="Lakewood"/>
    <x v="30"/>
    <n v="8701"/>
    <s v="East"/>
    <s v="TEC-MA-10001047"/>
    <x v="2"/>
    <s v="Machines"/>
    <s v="3D Systems Cube Printer, 2nd Generation, Magenta"/>
    <n v="9099.93"/>
    <n v="7"/>
    <n v="0"/>
    <n v="2365.9817999999996"/>
  </r>
  <r>
    <n v="4279"/>
    <x v="2125"/>
    <x v="947"/>
    <d v="2016-04-20T00:00:00"/>
    <s v="Standard Class"/>
    <s v="BS-11365"/>
    <s v="Bill Shonely"/>
    <x v="1"/>
    <s v="United States"/>
    <s v="Lakewood"/>
    <x v="30"/>
    <n v="8701"/>
    <s v="East"/>
    <s v="FUR-FU-10000550"/>
    <x v="0"/>
    <s v="Furnishings"/>
    <s v="Stacking Trays by OIC"/>
    <n v="9.9600000000000009"/>
    <n v="2"/>
    <n v="0"/>
    <n v="3.2867999999999995"/>
  </r>
  <r>
    <n v="4280"/>
    <x v="2125"/>
    <x v="947"/>
    <d v="2016-04-20T00:00:00"/>
    <s v="Standard Class"/>
    <s v="BS-11365"/>
    <s v="Bill Shonely"/>
    <x v="1"/>
    <s v="United States"/>
    <s v="Lakewood"/>
    <x v="30"/>
    <n v="8701"/>
    <s v="East"/>
    <s v="OFF-BI-10002432"/>
    <x v="1"/>
    <s v="Binders"/>
    <s v="Wilson Jones Standard D-Ring Binders"/>
    <n v="25.299999999999997"/>
    <n v="5"/>
    <n v="0"/>
    <n v="11.890999999999998"/>
  </r>
  <r>
    <n v="4281"/>
    <x v="2126"/>
    <x v="687"/>
    <d v="2014-11-18T00:00:00"/>
    <s v="Standard Class"/>
    <s v="RM-19675"/>
    <s v="Robert Marley"/>
    <x v="2"/>
    <s v="United States"/>
    <s v="New York City"/>
    <x v="15"/>
    <n v="10011"/>
    <s v="East"/>
    <s v="OFF-PA-10004470"/>
    <x v="1"/>
    <s v="Paper"/>
    <s v="Adams Write n' Stick Phone Message Book, 11&quot; X 5 1/4&quot;, 200 Messages"/>
    <n v="11.36"/>
    <n v="2"/>
    <n v="0"/>
    <n v="5.2255999999999991"/>
  </r>
  <r>
    <n v="4282"/>
    <x v="2126"/>
    <x v="687"/>
    <d v="2014-11-18T00:00:00"/>
    <s v="Standard Class"/>
    <s v="RM-19675"/>
    <s v="Robert Marley"/>
    <x v="2"/>
    <s v="United States"/>
    <s v="New York City"/>
    <x v="15"/>
    <n v="10011"/>
    <s v="East"/>
    <s v="FUR-CH-10001797"/>
    <x v="0"/>
    <s v="Chairs"/>
    <s v="Safco Chair Connectors, 6/Carton"/>
    <n v="69.263999999999996"/>
    <n v="2"/>
    <n v="0.1"/>
    <n v="14.62239999999999"/>
  </r>
  <r>
    <n v="4283"/>
    <x v="2127"/>
    <x v="414"/>
    <d v="2014-12-23T00:00:00"/>
    <s v="First Class"/>
    <s v="AB-10105"/>
    <s v="Adrian Barton"/>
    <x v="0"/>
    <s v="United States"/>
    <s v="Indianapolis"/>
    <x v="14"/>
    <n v="46203"/>
    <s v="Central"/>
    <s v="OFF-LA-10003720"/>
    <x v="1"/>
    <s v="Labels"/>
    <s v="Avery 487"/>
    <n v="3.69"/>
    <n v="1"/>
    <n v="0"/>
    <n v="1.7343"/>
  </r>
  <r>
    <n v="4284"/>
    <x v="2127"/>
    <x v="414"/>
    <d v="2014-12-23T00:00:00"/>
    <s v="First Class"/>
    <s v="AB-10105"/>
    <s v="Adrian Barton"/>
    <x v="0"/>
    <s v="United States"/>
    <s v="Indianapolis"/>
    <x v="14"/>
    <n v="46203"/>
    <s v="Central"/>
    <s v="OFF-BI-10004600"/>
    <x v="1"/>
    <s v="Binders"/>
    <s v="Ibico Ibimaster 300 Manual Binding System"/>
    <n v="1103.97"/>
    <n v="3"/>
    <n v="0"/>
    <n v="496.78649999999993"/>
  </r>
  <r>
    <n v="4285"/>
    <x v="2128"/>
    <x v="82"/>
    <d v="2015-11-26T00:00:00"/>
    <s v="Second Class"/>
    <s v="CA-11965"/>
    <s v="Carol Adams"/>
    <x v="1"/>
    <s v="United States"/>
    <s v="Port Arthur"/>
    <x v="5"/>
    <n v="77642"/>
    <s v="Central"/>
    <s v="FUR-BO-10003965"/>
    <x v="0"/>
    <s v="Bookcases"/>
    <s v="O'Sullivan Manor Hill 2-Door Library in Brianna Oak"/>
    <n v="246.13279999999997"/>
    <n v="2"/>
    <n v="0.32"/>
    <n v="-76.011599999999973"/>
  </r>
  <r>
    <n v="4286"/>
    <x v="2128"/>
    <x v="82"/>
    <d v="2015-11-26T00:00:00"/>
    <s v="Second Class"/>
    <s v="CA-11965"/>
    <s v="Carol Adams"/>
    <x v="1"/>
    <s v="United States"/>
    <s v="Port Arthur"/>
    <x v="5"/>
    <n v="77642"/>
    <s v="Central"/>
    <s v="OFF-LA-10000240"/>
    <x v="1"/>
    <s v="Labels"/>
    <s v="Self-Adhesive Address Labels for Typewriters by Universal"/>
    <n v="11.696"/>
    <n v="2"/>
    <n v="0.2"/>
    <n v="3.9473999999999996"/>
  </r>
  <r>
    <n v="4287"/>
    <x v="2128"/>
    <x v="82"/>
    <d v="2015-11-26T00:00:00"/>
    <s v="Second Class"/>
    <s v="CA-11965"/>
    <s v="Carol Adams"/>
    <x v="1"/>
    <s v="United States"/>
    <s v="Port Arthur"/>
    <x v="5"/>
    <n v="77642"/>
    <s v="Central"/>
    <s v="TEC-CO-10001571"/>
    <x v="2"/>
    <s v="Copiers"/>
    <s v="Sharp 1540cs Digital Laser Copier"/>
    <n v="439.99200000000002"/>
    <n v="1"/>
    <n v="0.2"/>
    <n v="164.99700000000001"/>
  </r>
  <r>
    <n v="4288"/>
    <x v="2129"/>
    <x v="116"/>
    <d v="2018-01-03T00:00:00"/>
    <s v="Standard Class"/>
    <s v="EH-14005"/>
    <s v="Erica Hernandez"/>
    <x v="2"/>
    <s v="United States"/>
    <s v="Nashville"/>
    <x v="18"/>
    <n v="37211"/>
    <s v="South"/>
    <s v="OFF-ST-10000736"/>
    <x v="1"/>
    <s v="Storage"/>
    <s v="Carina Double Wide Media Storage Towers in Natural &amp; Black"/>
    <n v="64.784000000000006"/>
    <n v="1"/>
    <n v="0.2"/>
    <n v="-12.956800000000005"/>
  </r>
  <r>
    <n v="4289"/>
    <x v="2130"/>
    <x v="961"/>
    <d v="2015-05-21T00:00:00"/>
    <s v="Standard Class"/>
    <s v="ON-18715"/>
    <s v="Odella Nelson"/>
    <x v="1"/>
    <s v="United States"/>
    <s v="Houston"/>
    <x v="5"/>
    <n v="77095"/>
    <s v="Central"/>
    <s v="OFF-BI-10002082"/>
    <x v="1"/>
    <s v="Binders"/>
    <s v="GBC Twin Loop Wire Binding Elements"/>
    <n v="33.279999999999994"/>
    <n v="5"/>
    <n v="0.8"/>
    <n v="-49.92"/>
  </r>
  <r>
    <n v="4290"/>
    <x v="2130"/>
    <x v="961"/>
    <d v="2015-05-21T00:00:00"/>
    <s v="Standard Class"/>
    <s v="ON-18715"/>
    <s v="Odella Nelson"/>
    <x v="1"/>
    <s v="United States"/>
    <s v="Houston"/>
    <x v="5"/>
    <n v="77095"/>
    <s v="Central"/>
    <s v="OFF-PA-10002250"/>
    <x v="1"/>
    <s v="Paper"/>
    <s v="Things To Do Today Pad"/>
    <n v="14.088000000000001"/>
    <n v="3"/>
    <n v="0.2"/>
    <n v="4.9307999999999996"/>
  </r>
  <r>
    <n v="4291"/>
    <x v="2131"/>
    <x v="34"/>
    <d v="2017-12-13T00:00:00"/>
    <s v="Second Class"/>
    <s v="AT-10435"/>
    <s v="Alyssa Tate"/>
    <x v="2"/>
    <s v="United States"/>
    <s v="Los Angeles"/>
    <x v="1"/>
    <n v="90004"/>
    <s v="West"/>
    <s v="OFF-AR-10000122"/>
    <x v="1"/>
    <s v="Art"/>
    <s v="Newell 314"/>
    <n v="11.16"/>
    <n v="2"/>
    <n v="0"/>
    <n v="2.7899999999999991"/>
  </r>
  <r>
    <n v="4292"/>
    <x v="2131"/>
    <x v="34"/>
    <d v="2017-12-13T00:00:00"/>
    <s v="Second Class"/>
    <s v="AT-10435"/>
    <s v="Alyssa Tate"/>
    <x v="2"/>
    <s v="United States"/>
    <s v="Los Angeles"/>
    <x v="1"/>
    <n v="90004"/>
    <s v="West"/>
    <s v="FUR-TA-10003748"/>
    <x v="0"/>
    <s v="Tables"/>
    <s v="Bevis 36 x 72 Conference Tables"/>
    <n v="896.32799999999997"/>
    <n v="9"/>
    <n v="0.2"/>
    <n v="22.408199999999994"/>
  </r>
  <r>
    <n v="4293"/>
    <x v="2131"/>
    <x v="34"/>
    <d v="2017-12-13T00:00:00"/>
    <s v="Second Class"/>
    <s v="AT-10435"/>
    <s v="Alyssa Tate"/>
    <x v="2"/>
    <s v="United States"/>
    <s v="Los Angeles"/>
    <x v="1"/>
    <n v="90004"/>
    <s v="West"/>
    <s v="OFF-AP-10001394"/>
    <x v="1"/>
    <s v="Appliances"/>
    <s v="Harmony Air Purifier"/>
    <n v="189"/>
    <n v="1"/>
    <n v="0"/>
    <n v="68.039999999999992"/>
  </r>
  <r>
    <n v="4294"/>
    <x v="2132"/>
    <x v="434"/>
    <d v="2017-03-16T00:00:00"/>
    <s v="Standard Class"/>
    <s v="EB-13870"/>
    <s v="Emily Burns"/>
    <x v="0"/>
    <s v="United States"/>
    <s v="Philadelphia"/>
    <x v="9"/>
    <n v="19140"/>
    <s v="East"/>
    <s v="TEC-PH-10004896"/>
    <x v="2"/>
    <s v="Phones"/>
    <s v="Nokia Lumia 521 (T-Mobile)"/>
    <n v="53.981999999999999"/>
    <n v="3"/>
    <n v="0.4"/>
    <n v="-10.796399999999995"/>
  </r>
  <r>
    <n v="4295"/>
    <x v="2133"/>
    <x v="760"/>
    <d v="2017-10-27T00:00:00"/>
    <s v="Standard Class"/>
    <s v="DW-13195"/>
    <s v="David Wiener"/>
    <x v="1"/>
    <s v="United States"/>
    <s v="Redmond"/>
    <x v="21"/>
    <n v="97756"/>
    <s v="West"/>
    <s v="FUR-TA-10002607"/>
    <x v="0"/>
    <s v="Tables"/>
    <s v="KI Conference Tables"/>
    <n v="177.22499999999999"/>
    <n v="5"/>
    <n v="0.5"/>
    <n v="-120.51299999999998"/>
  </r>
  <r>
    <n v="4296"/>
    <x v="2134"/>
    <x v="445"/>
    <d v="2017-07-10T00:00:00"/>
    <s v="Standard Class"/>
    <s v="MB-17305"/>
    <s v="Maria Bertelson"/>
    <x v="0"/>
    <s v="United States"/>
    <s v="Citrus Heights"/>
    <x v="1"/>
    <n v="95610"/>
    <s v="West"/>
    <s v="FUR-FU-10001215"/>
    <x v="0"/>
    <s v="Furnishings"/>
    <s v="Howard Miller 11-1/2&quot; Diameter Brentwood Wall Clock"/>
    <n v="129.39000000000001"/>
    <n v="3"/>
    <n v="0"/>
    <n v="54.343800000000009"/>
  </r>
  <r>
    <n v="4297"/>
    <x v="2135"/>
    <x v="507"/>
    <d v="2017-09-10T00:00:00"/>
    <s v="Standard Class"/>
    <s v="TH-21235"/>
    <s v="Tiffany House"/>
    <x v="1"/>
    <s v="United States"/>
    <s v="Los Angeles"/>
    <x v="1"/>
    <n v="90032"/>
    <s v="West"/>
    <s v="OFF-ST-10000419"/>
    <x v="1"/>
    <s v="Storage"/>
    <s v="Rogers Jumbo File, Granite"/>
    <n v="54.32"/>
    <n v="4"/>
    <n v="0"/>
    <n v="0.54319999999999879"/>
  </r>
  <r>
    <n v="4298"/>
    <x v="2136"/>
    <x v="962"/>
    <d v="2017-08-26T00:00:00"/>
    <s v="Second Class"/>
    <s v="PO-18850"/>
    <s v="Patrick O'Brill"/>
    <x v="0"/>
    <s v="United States"/>
    <s v="Tallahassee"/>
    <x v="2"/>
    <n v="32303"/>
    <s v="South"/>
    <s v="TEC-PH-10001459"/>
    <x v="2"/>
    <s v="Phones"/>
    <s v="Samsung Galaxy Mega 6.3"/>
    <n v="4367.8960000000006"/>
    <n v="13"/>
    <n v="0.2"/>
    <n v="327.59220000000005"/>
  </r>
  <r>
    <n v="4299"/>
    <x v="2136"/>
    <x v="962"/>
    <d v="2017-08-26T00:00:00"/>
    <s v="Second Class"/>
    <s v="PO-18850"/>
    <s v="Patrick O'Brill"/>
    <x v="0"/>
    <s v="United States"/>
    <s v="Tallahassee"/>
    <x v="2"/>
    <n v="32303"/>
    <s v="South"/>
    <s v="OFF-PA-10000241"/>
    <x v="1"/>
    <s v="Paper"/>
    <s v="IBM Multi-Purpose Copy Paper, 8 1/2 x 11&quot;, Case"/>
    <n v="49.568000000000005"/>
    <n v="2"/>
    <n v="0.2"/>
    <n v="15.489999999999997"/>
  </r>
  <r>
    <n v="4300"/>
    <x v="2136"/>
    <x v="962"/>
    <d v="2017-08-26T00:00:00"/>
    <s v="Second Class"/>
    <s v="PO-18850"/>
    <s v="Patrick O'Brill"/>
    <x v="0"/>
    <s v="United States"/>
    <s v="Tallahassee"/>
    <x v="2"/>
    <n v="32303"/>
    <s v="South"/>
    <s v="OFF-AP-10003040"/>
    <x v="1"/>
    <s v="Appliances"/>
    <s v="Fellowes 8 Outlet Superior Workstation Surge Protector w/o Phone/Fax/Modem Protection"/>
    <n v="161.376"/>
    <n v="6"/>
    <n v="0.2"/>
    <n v="12.103199999999994"/>
  </r>
  <r>
    <n v="4301"/>
    <x v="2136"/>
    <x v="962"/>
    <d v="2017-08-26T00:00:00"/>
    <s v="Second Class"/>
    <s v="PO-18850"/>
    <s v="Patrick O'Brill"/>
    <x v="0"/>
    <s v="United States"/>
    <s v="Tallahassee"/>
    <x v="2"/>
    <n v="32303"/>
    <s v="South"/>
    <s v="FUR-FU-10001852"/>
    <x v="0"/>
    <s v="Furnishings"/>
    <s v="Eldon Regeneration Recycled Desk Accessories, Smoke"/>
    <n v="2.7840000000000003"/>
    <n v="2"/>
    <n v="0.2"/>
    <n v="0.41759999999999986"/>
  </r>
  <r>
    <n v="4302"/>
    <x v="2136"/>
    <x v="962"/>
    <d v="2017-08-26T00:00:00"/>
    <s v="Second Class"/>
    <s v="PO-18850"/>
    <s v="Patrick O'Brill"/>
    <x v="0"/>
    <s v="United States"/>
    <s v="Tallahassee"/>
    <x v="2"/>
    <n v="32303"/>
    <s v="South"/>
    <s v="OFF-PA-10000141"/>
    <x v="1"/>
    <s v="Paper"/>
    <s v="Ampad Evidence Wirebond Steno Books, 6&quot; x 9&quot;"/>
    <n v="8.7200000000000006"/>
    <n v="5"/>
    <n v="0.2"/>
    <n v="2.9429999999999992"/>
  </r>
  <r>
    <n v="4303"/>
    <x v="2137"/>
    <x v="963"/>
    <d v="2014-08-25T00:00:00"/>
    <s v="Second Class"/>
    <s v="DE-13255"/>
    <s v="Deanra Eno"/>
    <x v="2"/>
    <s v="United States"/>
    <s v="Lakewood"/>
    <x v="24"/>
    <n v="44107"/>
    <s v="East"/>
    <s v="OFF-AR-10002804"/>
    <x v="1"/>
    <s v="Art"/>
    <s v="Faber Castell Col-Erase Pencils"/>
    <n v="3.9119999999999999"/>
    <n v="1"/>
    <n v="0.2"/>
    <n v="1.0269000000000001"/>
  </r>
  <r>
    <n v="4304"/>
    <x v="2138"/>
    <x v="964"/>
    <d v="2016-10-04T00:00:00"/>
    <s v="Same Day"/>
    <s v="MO-17500"/>
    <s v="Mary O'Rourke"/>
    <x v="0"/>
    <s v="United States"/>
    <s v="The Colony"/>
    <x v="5"/>
    <n v="75056"/>
    <s v="Central"/>
    <s v="OFF-EN-10003862"/>
    <x v="1"/>
    <s v="Envelopes"/>
    <s v="Laser &amp; Ink Jet Business Envelopes"/>
    <n v="59.751999999999995"/>
    <n v="7"/>
    <n v="0.2"/>
    <n v="19.4194"/>
  </r>
  <r>
    <n v="4305"/>
    <x v="2139"/>
    <x v="965"/>
    <d v="2014-10-30T00:00:00"/>
    <s v="Second Class"/>
    <s v="AH-10585"/>
    <s v="Angele Hood"/>
    <x v="0"/>
    <s v="United States"/>
    <s v="Seattle"/>
    <x v="4"/>
    <n v="98105"/>
    <s v="West"/>
    <s v="FUR-FU-10000448"/>
    <x v="0"/>
    <s v="Furnishings"/>
    <s v="Tenex Chairmats For Use With Carpeted Floors"/>
    <n v="63.92"/>
    <n v="4"/>
    <n v="0"/>
    <n v="3.195999999999998"/>
  </r>
  <r>
    <n v="4306"/>
    <x v="2139"/>
    <x v="965"/>
    <d v="2014-10-30T00:00:00"/>
    <s v="Second Class"/>
    <s v="AH-10585"/>
    <s v="Angele Hood"/>
    <x v="0"/>
    <s v="United States"/>
    <s v="Seattle"/>
    <x v="4"/>
    <n v="98105"/>
    <s v="West"/>
    <s v="TEC-PH-10000526"/>
    <x v="2"/>
    <s v="Phones"/>
    <s v="Vtech CS6719"/>
    <n v="383.96000000000004"/>
    <n v="5"/>
    <n v="0.2"/>
    <n v="38.396000000000015"/>
  </r>
  <r>
    <n v="4307"/>
    <x v="2140"/>
    <x v="931"/>
    <d v="2016-06-28T00:00:00"/>
    <s v="Same Day"/>
    <s v="CS-12250"/>
    <s v="Chris Selesnick"/>
    <x v="1"/>
    <s v="United States"/>
    <s v="Los Angeles"/>
    <x v="1"/>
    <n v="90032"/>
    <s v="West"/>
    <s v="OFF-BI-10002764"/>
    <x v="1"/>
    <s v="Binders"/>
    <s v="Recycled Pressboard Report Cover with Reinforced Top Hinge"/>
    <n v="7.7520000000000007"/>
    <n v="3"/>
    <n v="0.2"/>
    <n v="2.8100999999999998"/>
  </r>
  <r>
    <n v="4308"/>
    <x v="2140"/>
    <x v="931"/>
    <d v="2016-06-28T00:00:00"/>
    <s v="Same Day"/>
    <s v="CS-12250"/>
    <s v="Chris Selesnick"/>
    <x v="1"/>
    <s v="United States"/>
    <s v="Los Angeles"/>
    <x v="1"/>
    <n v="90032"/>
    <s v="West"/>
    <s v="OFF-BI-10001524"/>
    <x v="1"/>
    <s v="Binders"/>
    <s v="GBC Premium Transparent Covers with Diagonal Lined Pattern"/>
    <n v="33.568000000000005"/>
    <n v="2"/>
    <n v="0.2"/>
    <n v="11.748799999999997"/>
  </r>
  <r>
    <n v="4309"/>
    <x v="2141"/>
    <x v="130"/>
    <d v="2014-11-11T00:00:00"/>
    <s v="Standard Class"/>
    <s v="WB-21850"/>
    <s v="William Brown"/>
    <x v="0"/>
    <s v="United States"/>
    <s v="Los Angeles"/>
    <x v="1"/>
    <n v="90045"/>
    <s v="West"/>
    <s v="TEC-PH-10001079"/>
    <x v="2"/>
    <s v="Phones"/>
    <s v="Polycom SoundPoint Pro SE-225 Corded phone"/>
    <n v="666.34400000000005"/>
    <n v="7"/>
    <n v="0.2"/>
    <n v="66.634399999999971"/>
  </r>
  <r>
    <n v="4310"/>
    <x v="2141"/>
    <x v="130"/>
    <d v="2014-11-11T00:00:00"/>
    <s v="Standard Class"/>
    <s v="WB-21850"/>
    <s v="William Brown"/>
    <x v="0"/>
    <s v="United States"/>
    <s v="Los Angeles"/>
    <x v="1"/>
    <n v="90045"/>
    <s v="West"/>
    <s v="FUR-TA-10002041"/>
    <x v="0"/>
    <s v="Tables"/>
    <s v="Bevis Round Conference Table Top, X-Base"/>
    <n v="573.72799999999995"/>
    <n v="4"/>
    <n v="0.2"/>
    <n v="-64.544399999999968"/>
  </r>
  <r>
    <n v="4311"/>
    <x v="2141"/>
    <x v="130"/>
    <d v="2014-11-11T00:00:00"/>
    <s v="Standard Class"/>
    <s v="WB-21850"/>
    <s v="William Brown"/>
    <x v="0"/>
    <s v="United States"/>
    <s v="Los Angeles"/>
    <x v="1"/>
    <n v="90045"/>
    <s v="West"/>
    <s v="OFF-BI-10001036"/>
    <x v="1"/>
    <s v="Binders"/>
    <s v="Cardinal EasyOpen D-Ring Binders"/>
    <n v="21.936000000000003"/>
    <n v="3"/>
    <n v="0.2"/>
    <n v="8.2259999999999991"/>
  </r>
  <r>
    <n v="4312"/>
    <x v="2141"/>
    <x v="130"/>
    <d v="2014-11-11T00:00:00"/>
    <s v="Standard Class"/>
    <s v="WB-21850"/>
    <s v="William Brown"/>
    <x v="0"/>
    <s v="United States"/>
    <s v="Los Angeles"/>
    <x v="1"/>
    <n v="90045"/>
    <s v="West"/>
    <s v="OFF-PA-10000223"/>
    <x v="1"/>
    <s v="Paper"/>
    <s v="Xerox 2000"/>
    <n v="19.440000000000001"/>
    <n v="3"/>
    <n v="0"/>
    <n v="9.3312000000000008"/>
  </r>
  <r>
    <n v="4313"/>
    <x v="2141"/>
    <x v="130"/>
    <d v="2014-11-11T00:00:00"/>
    <s v="Standard Class"/>
    <s v="WB-21850"/>
    <s v="William Brown"/>
    <x v="0"/>
    <s v="United States"/>
    <s v="Los Angeles"/>
    <x v="1"/>
    <n v="90045"/>
    <s v="West"/>
    <s v="TEC-MA-10003246"/>
    <x v="2"/>
    <s v="Machines"/>
    <s v="Hewlett-Packard Deskjet D4360 Printer"/>
    <n v="447.96800000000007"/>
    <n v="4"/>
    <n v="0.2"/>
    <n v="139.98999999999995"/>
  </r>
  <r>
    <n v="4314"/>
    <x v="2142"/>
    <x v="78"/>
    <d v="2014-09-12T00:00:00"/>
    <s v="Standard Class"/>
    <s v="SP-20620"/>
    <s v="Stefania Perrino"/>
    <x v="1"/>
    <s v="United States"/>
    <s v="Long Beach"/>
    <x v="15"/>
    <n v="11561"/>
    <s v="East"/>
    <s v="OFF-AP-10001962"/>
    <x v="1"/>
    <s v="Appliances"/>
    <s v="Black &amp; Decker Filter for Double Action Dustbuster Cordless Vac BLDV7210"/>
    <n v="16.78"/>
    <n v="2"/>
    <n v="0"/>
    <n v="4.1950000000000003"/>
  </r>
  <r>
    <n v="4315"/>
    <x v="2143"/>
    <x v="608"/>
    <d v="2015-07-01T00:00:00"/>
    <s v="Standard Class"/>
    <s v="AB-10165"/>
    <s v="Alan Barnes"/>
    <x v="0"/>
    <s v="United States"/>
    <s v="Los Angeles"/>
    <x v="1"/>
    <n v="90045"/>
    <s v="West"/>
    <s v="OFF-AR-10004062"/>
    <x v="1"/>
    <s v="Art"/>
    <s v="Staples in misc. colors"/>
    <n v="20.96"/>
    <n v="2"/>
    <n v="0"/>
    <n v="5.24"/>
  </r>
  <r>
    <n v="4316"/>
    <x v="2143"/>
    <x v="608"/>
    <d v="2015-07-01T00:00:00"/>
    <s v="Standard Class"/>
    <s v="AB-10165"/>
    <s v="Alan Barnes"/>
    <x v="0"/>
    <s v="United States"/>
    <s v="Los Angeles"/>
    <x v="1"/>
    <n v="90045"/>
    <s v="West"/>
    <s v="OFF-BI-10004330"/>
    <x v="1"/>
    <s v="Binders"/>
    <s v="GBC Velobind Prepunched Cover Sets, Regency Series"/>
    <n v="88.751999999999995"/>
    <n v="3"/>
    <n v="0.2"/>
    <n v="27.734999999999996"/>
  </r>
  <r>
    <n v="4317"/>
    <x v="2143"/>
    <x v="608"/>
    <d v="2015-07-01T00:00:00"/>
    <s v="Standard Class"/>
    <s v="AB-10165"/>
    <s v="Alan Barnes"/>
    <x v="0"/>
    <s v="United States"/>
    <s v="Los Angeles"/>
    <x v="1"/>
    <n v="90045"/>
    <s v="West"/>
    <s v="OFF-ST-10001963"/>
    <x v="1"/>
    <s v="Storage"/>
    <s v="Tennsco Regal Shelving Units"/>
    <n v="304.23"/>
    <n v="3"/>
    <n v="0"/>
    <n v="9.126899999999992"/>
  </r>
  <r>
    <n v="4318"/>
    <x v="2144"/>
    <x v="353"/>
    <d v="2015-08-02T00:00:00"/>
    <s v="Standard Class"/>
    <s v="HA-14920"/>
    <s v="Helen Andreada"/>
    <x v="0"/>
    <s v="United States"/>
    <s v="San Francisco"/>
    <x v="1"/>
    <n v="94110"/>
    <s v="West"/>
    <s v="OFF-EN-10002230"/>
    <x v="1"/>
    <s v="Envelopes"/>
    <s v="Airmail Envelopes"/>
    <n v="167.86"/>
    <n v="2"/>
    <n v="0"/>
    <n v="78.894199999999998"/>
  </r>
  <r>
    <n v="4319"/>
    <x v="2145"/>
    <x v="226"/>
    <d v="2017-12-11T00:00:00"/>
    <s v="Standard Class"/>
    <s v="DC-13285"/>
    <s v="Debra Catini"/>
    <x v="0"/>
    <s v="United States"/>
    <s v="Richmond"/>
    <x v="17"/>
    <n v="23223"/>
    <s v="South"/>
    <s v="FUR-FU-10000175"/>
    <x v="0"/>
    <s v="Furnishings"/>
    <s v="DAX Wood Document Frame."/>
    <n v="82.38"/>
    <n v="6"/>
    <n v="0"/>
    <n v="25.537799999999997"/>
  </r>
  <r>
    <n v="4320"/>
    <x v="2146"/>
    <x v="282"/>
    <d v="2015-01-03T00:00:00"/>
    <s v="Second Class"/>
    <s v="ST-20530"/>
    <s v="Shui Tom"/>
    <x v="0"/>
    <s v="United States"/>
    <s v="Albuquerque"/>
    <x v="27"/>
    <n v="87105"/>
    <s v="West"/>
    <s v="TEC-PH-10004897"/>
    <x v="2"/>
    <s v="Phones"/>
    <s v="Mediabridge Sport Armband iPhone 5s"/>
    <n v="23.976000000000003"/>
    <n v="3"/>
    <n v="0.2"/>
    <n v="-5.694300000000001"/>
  </r>
  <r>
    <n v="4321"/>
    <x v="2146"/>
    <x v="282"/>
    <d v="2015-01-03T00:00:00"/>
    <s v="Second Class"/>
    <s v="ST-20530"/>
    <s v="Shui Tom"/>
    <x v="0"/>
    <s v="United States"/>
    <s v="Albuquerque"/>
    <x v="27"/>
    <n v="87105"/>
    <s v="West"/>
    <s v="OFF-ST-10003123"/>
    <x v="1"/>
    <s v="Storage"/>
    <s v="Fellowes Bases and Tops For Staxonsteel/High-Stak Systems"/>
    <n v="33.29"/>
    <n v="1"/>
    <n v="0"/>
    <n v="7.9895999999999994"/>
  </r>
  <r>
    <n v="4322"/>
    <x v="2147"/>
    <x v="966"/>
    <d v="2015-02-19T00:00:00"/>
    <s v="Standard Class"/>
    <s v="KB-16315"/>
    <s v="Karl Braun"/>
    <x v="0"/>
    <s v="United States"/>
    <s v="Akron"/>
    <x v="24"/>
    <n v="44312"/>
    <s v="East"/>
    <s v="OFF-BI-10001658"/>
    <x v="1"/>
    <s v="Binders"/>
    <s v="GBC Standard Therm-A-Bind Covers"/>
    <n v="14.952000000000004"/>
    <n v="2"/>
    <n v="0.7"/>
    <n v="-11.961599999999997"/>
  </r>
  <r>
    <n v="4323"/>
    <x v="2147"/>
    <x v="966"/>
    <d v="2015-02-19T00:00:00"/>
    <s v="Standard Class"/>
    <s v="KB-16315"/>
    <s v="Karl Braun"/>
    <x v="0"/>
    <s v="United States"/>
    <s v="Akron"/>
    <x v="24"/>
    <n v="44312"/>
    <s v="East"/>
    <s v="TEC-PH-10002834"/>
    <x v="2"/>
    <s v="Phones"/>
    <s v="Google Nexus 5"/>
    <n v="323.98199999999997"/>
    <n v="3"/>
    <n v="0.4"/>
    <n v="-80.995500000000021"/>
  </r>
  <r>
    <n v="4324"/>
    <x v="2147"/>
    <x v="966"/>
    <d v="2015-02-19T00:00:00"/>
    <s v="Standard Class"/>
    <s v="KB-16315"/>
    <s v="Karl Braun"/>
    <x v="0"/>
    <s v="United States"/>
    <s v="Akron"/>
    <x v="24"/>
    <n v="44312"/>
    <s v="East"/>
    <s v="OFF-BI-10002160"/>
    <x v="1"/>
    <s v="Binders"/>
    <s v="Acco Hanging Data Binders"/>
    <n v="2.2860000000000005"/>
    <n v="2"/>
    <n v="0.7"/>
    <n v="-1.6763999999999997"/>
  </r>
  <r>
    <n v="4325"/>
    <x v="2147"/>
    <x v="966"/>
    <d v="2015-02-19T00:00:00"/>
    <s v="Standard Class"/>
    <s v="KB-16315"/>
    <s v="Karl Braun"/>
    <x v="0"/>
    <s v="United States"/>
    <s v="Akron"/>
    <x v="24"/>
    <n v="44312"/>
    <s v="East"/>
    <s v="OFF-AR-10004999"/>
    <x v="1"/>
    <s v="Art"/>
    <s v="Newell 315"/>
    <n v="14.352000000000002"/>
    <n v="3"/>
    <n v="0.2"/>
    <n v="0.8969999999999998"/>
  </r>
  <r>
    <n v="4326"/>
    <x v="2147"/>
    <x v="966"/>
    <d v="2015-02-19T00:00:00"/>
    <s v="Standard Class"/>
    <s v="KB-16315"/>
    <s v="Karl Braun"/>
    <x v="0"/>
    <s v="United States"/>
    <s v="Akron"/>
    <x v="24"/>
    <n v="44312"/>
    <s v="East"/>
    <s v="TEC-AC-10003280"/>
    <x v="2"/>
    <s v="Accessories"/>
    <s v="Belkin F8E887 USB Wired Ergonomic Keyboard"/>
    <n v="71.975999999999999"/>
    <n v="3"/>
    <n v="0.2"/>
    <n v="0.89969999999999573"/>
  </r>
  <r>
    <n v="4327"/>
    <x v="2148"/>
    <x v="967"/>
    <d v="2016-01-27T00:00:00"/>
    <s v="First Class"/>
    <s v="TB-21355"/>
    <s v="Todd Boyes"/>
    <x v="1"/>
    <s v="United States"/>
    <s v="Plainfield"/>
    <x v="30"/>
    <n v="7060"/>
    <s v="East"/>
    <s v="OFF-AR-10000315"/>
    <x v="1"/>
    <s v="Art"/>
    <s v="Dixon Ticonderoga Maple Cedar Pencil, #2"/>
    <n v="9.2099999999999991"/>
    <n v="3"/>
    <n v="0"/>
    <n v="2.3025000000000002"/>
  </r>
  <r>
    <n v="4328"/>
    <x v="2148"/>
    <x v="967"/>
    <d v="2016-01-27T00:00:00"/>
    <s v="First Class"/>
    <s v="TB-21355"/>
    <s v="Todd Boyes"/>
    <x v="1"/>
    <s v="United States"/>
    <s v="Plainfield"/>
    <x v="30"/>
    <n v="7060"/>
    <s v="East"/>
    <s v="OFF-PA-10000007"/>
    <x v="1"/>
    <s v="Paper"/>
    <s v="Telephone Message Books with Fax/Mobile Section, 4 1/4&quot; x 6&quot;"/>
    <n v="18"/>
    <n v="5"/>
    <n v="0"/>
    <n v="8.2799999999999994"/>
  </r>
  <r>
    <n v="4329"/>
    <x v="2149"/>
    <x v="719"/>
    <d v="2017-04-07T00:00:00"/>
    <s v="Standard Class"/>
    <s v="JC-15775"/>
    <s v="John Castell"/>
    <x v="0"/>
    <s v="United States"/>
    <s v="New York City"/>
    <x v="15"/>
    <n v="10011"/>
    <s v="East"/>
    <s v="OFF-PA-10000791"/>
    <x v="1"/>
    <s v="Paper"/>
    <s v="Wirebound Message Books, Four 2 3/4 x 5 Forms per Page, 200 Sets per Book"/>
    <n v="42.929999999999993"/>
    <n v="9"/>
    <n v="0"/>
    <n v="19.318499999999997"/>
  </r>
  <r>
    <n v="4330"/>
    <x v="2150"/>
    <x v="621"/>
    <d v="2017-10-09T00:00:00"/>
    <s v="Standard Class"/>
    <s v="PO-18850"/>
    <s v="Patrick O'Brill"/>
    <x v="0"/>
    <s v="United States"/>
    <s v="Hialeah"/>
    <x v="2"/>
    <n v="33012"/>
    <s v="South"/>
    <s v="OFF-PA-10000556"/>
    <x v="1"/>
    <s v="Paper"/>
    <s v="Xerox 208"/>
    <n v="15.552000000000003"/>
    <n v="3"/>
    <n v="0.2"/>
    <n v="5.4432"/>
  </r>
  <r>
    <n v="4331"/>
    <x v="2150"/>
    <x v="621"/>
    <d v="2017-10-09T00:00:00"/>
    <s v="Standard Class"/>
    <s v="PO-18850"/>
    <s v="Patrick O'Brill"/>
    <x v="0"/>
    <s v="United States"/>
    <s v="Hialeah"/>
    <x v="2"/>
    <n v="33012"/>
    <s v="South"/>
    <s v="OFF-AP-10000804"/>
    <x v="1"/>
    <s v="Appliances"/>
    <s v="Hoover Portapower Portable Vacuum"/>
    <n v="17.920000000000002"/>
    <n v="5"/>
    <n v="0.2"/>
    <n v="1.1200000000000001"/>
  </r>
  <r>
    <n v="4332"/>
    <x v="2151"/>
    <x v="853"/>
    <d v="2017-09-06T00:00:00"/>
    <s v="Standard Class"/>
    <s v="SS-20875"/>
    <s v="Sung Shariari"/>
    <x v="0"/>
    <s v="United States"/>
    <s v="Redmond"/>
    <x v="4"/>
    <n v="98052"/>
    <s v="West"/>
    <s v="TEC-AC-10001998"/>
    <x v="2"/>
    <s v="Accessories"/>
    <s v="Logitech LS21 Speaker System - PC Multimedia - 2.1-CH - Wired"/>
    <n v="19.989999999999998"/>
    <n v="1"/>
    <n v="0"/>
    <n v="6.796599999999998"/>
  </r>
  <r>
    <n v="4333"/>
    <x v="2151"/>
    <x v="853"/>
    <d v="2017-09-06T00:00:00"/>
    <s v="Standard Class"/>
    <s v="SS-20875"/>
    <s v="Sung Shariari"/>
    <x v="0"/>
    <s v="United States"/>
    <s v="Redmond"/>
    <x v="4"/>
    <n v="98052"/>
    <s v="West"/>
    <s v="OFF-BI-10003476"/>
    <x v="1"/>
    <s v="Binders"/>
    <s v="Avery Metallic Poly Binders"/>
    <n v="22.92"/>
    <n v="5"/>
    <n v="0.2"/>
    <n v="8.0219999999999985"/>
  </r>
  <r>
    <n v="4334"/>
    <x v="2152"/>
    <x v="379"/>
    <d v="2015-12-27T00:00:00"/>
    <s v="Standard Class"/>
    <s v="RD-19720"/>
    <s v="Roger Demir"/>
    <x v="0"/>
    <s v="United States"/>
    <s v="Daytona Beach"/>
    <x v="2"/>
    <n v="32114"/>
    <s v="South"/>
    <s v="TEC-AC-10003237"/>
    <x v="2"/>
    <s v="Accessories"/>
    <s v="Memorex Micro Travel Drive 4 GB"/>
    <n v="50.88"/>
    <n v="6"/>
    <n v="0.2"/>
    <n v="14.628000000000005"/>
  </r>
  <r>
    <n v="4335"/>
    <x v="2152"/>
    <x v="379"/>
    <d v="2015-12-27T00:00:00"/>
    <s v="Standard Class"/>
    <s v="RD-19720"/>
    <s v="Roger Demir"/>
    <x v="0"/>
    <s v="United States"/>
    <s v="Daytona Beach"/>
    <x v="2"/>
    <n v="32114"/>
    <s v="South"/>
    <s v="OFF-EN-10003798"/>
    <x v="1"/>
    <s v="Envelopes"/>
    <s v="Recycled Interoffice Envelopes with Re-Use-A-Seal Closure, 10 x 13"/>
    <n v="27.312000000000001"/>
    <n v="2"/>
    <n v="0.2"/>
    <n v="9.2178000000000004"/>
  </r>
  <r>
    <n v="4336"/>
    <x v="2153"/>
    <x v="139"/>
    <d v="2015-12-24T00:00:00"/>
    <s v="Standard Class"/>
    <s v="GZ-14470"/>
    <s v="Gary Zandusky"/>
    <x v="0"/>
    <s v="United States"/>
    <s v="Bullhead City"/>
    <x v="16"/>
    <n v="86442"/>
    <s v="West"/>
    <s v="OFF-EN-10003068"/>
    <x v="1"/>
    <s v="Envelopes"/>
    <s v="#6 3/4 Gummed Flap White Envelopes"/>
    <n v="7.9200000000000008"/>
    <n v="1"/>
    <n v="0.2"/>
    <n v="2.7719999999999994"/>
  </r>
  <r>
    <n v="4337"/>
    <x v="2153"/>
    <x v="139"/>
    <d v="2015-12-24T00:00:00"/>
    <s v="Standard Class"/>
    <s v="GZ-14470"/>
    <s v="Gary Zandusky"/>
    <x v="0"/>
    <s v="United States"/>
    <s v="Bullhead City"/>
    <x v="16"/>
    <n v="86442"/>
    <s v="West"/>
    <s v="FUR-FU-10002088"/>
    <x v="0"/>
    <s v="Furnishings"/>
    <s v="Nu-Dell Float Frame 11 x 14 1/2"/>
    <n v="14.368000000000002"/>
    <n v="2"/>
    <n v="0.2"/>
    <n v="3.9512"/>
  </r>
  <r>
    <n v="4338"/>
    <x v="2154"/>
    <x v="154"/>
    <d v="2015-12-01T00:00:00"/>
    <s v="Standard Class"/>
    <s v="SN-20710"/>
    <s v="Steve Nguyen"/>
    <x v="2"/>
    <s v="United States"/>
    <s v="Los Angeles"/>
    <x v="1"/>
    <n v="90049"/>
    <s v="West"/>
    <s v="TEC-AC-10000158"/>
    <x v="2"/>
    <s v="Accessories"/>
    <s v="Sony 64GB Class 10 Micro SDHC R40 Memory Card"/>
    <n v="107.97"/>
    <n v="3"/>
    <n v="0"/>
    <n v="22.6737"/>
  </r>
  <r>
    <n v="4339"/>
    <x v="2154"/>
    <x v="154"/>
    <d v="2015-12-01T00:00:00"/>
    <s v="Standard Class"/>
    <s v="SN-20710"/>
    <s v="Steve Nguyen"/>
    <x v="2"/>
    <s v="United States"/>
    <s v="Los Angeles"/>
    <x v="1"/>
    <n v="90049"/>
    <s v="West"/>
    <s v="OFF-PA-10000482"/>
    <x v="1"/>
    <s v="Paper"/>
    <s v="Snap-A-Way Black Print Carbonless Ruled Speed Letter, Triplicate"/>
    <n v="113.82"/>
    <n v="3"/>
    <n v="0"/>
    <n v="53.495399999999989"/>
  </r>
  <r>
    <n v="4340"/>
    <x v="2155"/>
    <x v="151"/>
    <d v="2017-09-01T00:00:00"/>
    <s v="Standard Class"/>
    <s v="DK-12895"/>
    <s v="Dana Kaydos"/>
    <x v="0"/>
    <s v="United States"/>
    <s v="Franklin"/>
    <x v="18"/>
    <n v="37064"/>
    <s v="South"/>
    <s v="OFF-PA-10004888"/>
    <x v="1"/>
    <s v="Paper"/>
    <s v="Xerox 217"/>
    <n v="5.1840000000000011"/>
    <n v="1"/>
    <n v="0.2"/>
    <n v="1.8144"/>
  </r>
  <r>
    <n v="4341"/>
    <x v="2156"/>
    <x v="579"/>
    <d v="2014-03-22T00:00:00"/>
    <s v="Same Day"/>
    <s v="VM-21835"/>
    <s v="Vivian Mathis"/>
    <x v="0"/>
    <s v="United States"/>
    <s v="Portage"/>
    <x v="14"/>
    <n v="46368"/>
    <s v="Central"/>
    <s v="OFF-AR-10003478"/>
    <x v="1"/>
    <s v="Art"/>
    <s v="Avery Hi-Liter EverBold Pen Style Fluorescent Highlighters, 4/Pack"/>
    <n v="16.28"/>
    <n v="2"/>
    <n v="0"/>
    <n v="6.5120000000000005"/>
  </r>
  <r>
    <n v="4342"/>
    <x v="2157"/>
    <x v="94"/>
    <d v="2017-12-21T00:00:00"/>
    <s v="Standard Class"/>
    <s v="GB-14575"/>
    <s v="Giulietta Baptist"/>
    <x v="0"/>
    <s v="United States"/>
    <s v="Arlington"/>
    <x v="17"/>
    <n v="22204"/>
    <s v="South"/>
    <s v="OFF-ST-10003208"/>
    <x v="1"/>
    <s v="Storage"/>
    <s v="Adjustable Depth Letter/Legal Cart"/>
    <n v="544.38"/>
    <n v="3"/>
    <n v="0"/>
    <n v="157.87019999999993"/>
  </r>
  <r>
    <n v="4343"/>
    <x v="2158"/>
    <x v="498"/>
    <d v="2017-03-22T00:00:00"/>
    <s v="First Class"/>
    <s v="ND-18370"/>
    <s v="Natalie DeCherney"/>
    <x v="0"/>
    <s v="United States"/>
    <s v="San Francisco"/>
    <x v="1"/>
    <n v="94110"/>
    <s v="West"/>
    <s v="OFF-BI-10004970"/>
    <x v="1"/>
    <s v="Binders"/>
    <s v="ACCOHIDE 3-Ring Binder, Blue, 1&quot;"/>
    <n v="19.824000000000002"/>
    <n v="6"/>
    <n v="0.2"/>
    <n v="6.690599999999999"/>
  </r>
  <r>
    <n v="4344"/>
    <x v="2158"/>
    <x v="498"/>
    <d v="2017-03-22T00:00:00"/>
    <s v="First Class"/>
    <s v="ND-18370"/>
    <s v="Natalie DeCherney"/>
    <x v="0"/>
    <s v="United States"/>
    <s v="San Francisco"/>
    <x v="1"/>
    <n v="94110"/>
    <s v="West"/>
    <s v="TEC-PH-10000038"/>
    <x v="2"/>
    <s v="Phones"/>
    <s v="Jawbone MINI JAMBOX Wireless Bluetooth Speaker"/>
    <n v="657.50400000000002"/>
    <n v="6"/>
    <n v="0.2"/>
    <n v="-131.50080000000005"/>
  </r>
  <r>
    <n v="4345"/>
    <x v="2158"/>
    <x v="498"/>
    <d v="2017-03-22T00:00:00"/>
    <s v="First Class"/>
    <s v="ND-18370"/>
    <s v="Natalie DeCherney"/>
    <x v="0"/>
    <s v="United States"/>
    <s v="San Francisco"/>
    <x v="1"/>
    <n v="94110"/>
    <s v="West"/>
    <s v="TEC-AC-10001552"/>
    <x v="2"/>
    <s v="Accessories"/>
    <s v="Logitech K350 2.4Ghz Wireless Keyboard"/>
    <n v="99.54"/>
    <n v="2"/>
    <n v="0"/>
    <n v="10.949399999999997"/>
  </r>
  <r>
    <n v="4346"/>
    <x v="2158"/>
    <x v="498"/>
    <d v="2017-03-22T00:00:00"/>
    <s v="First Class"/>
    <s v="ND-18370"/>
    <s v="Natalie DeCherney"/>
    <x v="0"/>
    <s v="United States"/>
    <s v="San Francisco"/>
    <x v="1"/>
    <n v="94110"/>
    <s v="West"/>
    <s v="TEC-AC-10002926"/>
    <x v="2"/>
    <s v="Accessories"/>
    <s v="Logitech Wireless Marathon Mouse M705"/>
    <n v="199.96"/>
    <n v="4"/>
    <n v="0"/>
    <n v="85.982800000000012"/>
  </r>
  <r>
    <n v="4347"/>
    <x v="2159"/>
    <x v="31"/>
    <d v="2016-09-25T00:00:00"/>
    <s v="Standard Class"/>
    <s v="MM-17260"/>
    <s v="Magdelene Morse"/>
    <x v="0"/>
    <s v="United States"/>
    <s v="New Rochelle"/>
    <x v="15"/>
    <n v="10801"/>
    <s v="East"/>
    <s v="FUR-CH-10001394"/>
    <x v="0"/>
    <s v="Chairs"/>
    <s v="Global Leather Executive Chair"/>
    <n v="631.78200000000004"/>
    <n v="2"/>
    <n v="0.1"/>
    <n v="140.39599999999993"/>
  </r>
  <r>
    <n v="4348"/>
    <x v="2159"/>
    <x v="31"/>
    <d v="2016-09-25T00:00:00"/>
    <s v="Standard Class"/>
    <s v="MM-17260"/>
    <s v="Magdelene Morse"/>
    <x v="0"/>
    <s v="United States"/>
    <s v="New Rochelle"/>
    <x v="15"/>
    <n v="10801"/>
    <s v="East"/>
    <s v="FUR-FU-10004053"/>
    <x v="0"/>
    <s v="Furnishings"/>
    <s v="DAX Two-Tone Silver Metal Document Frame"/>
    <n v="60.72"/>
    <n v="3"/>
    <n v="0"/>
    <n v="26.1096"/>
  </r>
  <r>
    <n v="4349"/>
    <x v="2160"/>
    <x v="221"/>
    <d v="2017-11-29T00:00:00"/>
    <s v="Second Class"/>
    <s v="MV-17485"/>
    <s v="Mark Van Huff"/>
    <x v="0"/>
    <s v="United States"/>
    <s v="Mesa"/>
    <x v="16"/>
    <n v="85204"/>
    <s v="West"/>
    <s v="OFF-BI-10004230"/>
    <x v="1"/>
    <s v="Binders"/>
    <s v="GBC Recycled Grain Textured Covers"/>
    <n v="20.724000000000004"/>
    <n v="2"/>
    <n v="0.7"/>
    <n v="-15.197599999999994"/>
  </r>
  <r>
    <n v="4350"/>
    <x v="2160"/>
    <x v="221"/>
    <d v="2017-11-29T00:00:00"/>
    <s v="Second Class"/>
    <s v="MV-17485"/>
    <s v="Mark Van Huff"/>
    <x v="0"/>
    <s v="United States"/>
    <s v="Mesa"/>
    <x v="16"/>
    <n v="85204"/>
    <s v="West"/>
    <s v="OFF-ST-10000060"/>
    <x v="1"/>
    <s v="Storage"/>
    <s v="Fellowes Bankers Box Staxonsteel Drawer File/Stacking System"/>
    <n v="415.87200000000007"/>
    <n v="8"/>
    <n v="0.2"/>
    <n v="-41.587199999999996"/>
  </r>
  <r>
    <n v="4351"/>
    <x v="2161"/>
    <x v="645"/>
    <d v="2017-04-15T00:00:00"/>
    <s v="Standard Class"/>
    <s v="JL-15130"/>
    <s v="Jack Lebron"/>
    <x v="0"/>
    <s v="United States"/>
    <s v="Lancaster"/>
    <x v="24"/>
    <n v="43130"/>
    <s v="East"/>
    <s v="OFF-ST-10001325"/>
    <x v="1"/>
    <s v="Storage"/>
    <s v="Sterilite Officeware Hinged File Box"/>
    <n v="16.768000000000001"/>
    <n v="2"/>
    <n v="0.2"/>
    <n v="1.4672000000000001"/>
  </r>
  <r>
    <n v="4352"/>
    <x v="2161"/>
    <x v="645"/>
    <d v="2017-04-15T00:00:00"/>
    <s v="Standard Class"/>
    <s v="JL-15130"/>
    <s v="Jack Lebron"/>
    <x v="0"/>
    <s v="United States"/>
    <s v="Lancaster"/>
    <x v="24"/>
    <n v="43130"/>
    <s v="East"/>
    <s v="TEC-AC-10003441"/>
    <x v="2"/>
    <s v="Accessories"/>
    <s v="Kingston Digital DataTraveler 32GB USB 2.0"/>
    <n v="27.12"/>
    <n v="2"/>
    <n v="0.2"/>
    <n v="-4.7460000000000013"/>
  </r>
  <r>
    <n v="4353"/>
    <x v="2162"/>
    <x v="389"/>
    <d v="2017-12-12T00:00:00"/>
    <s v="Second Class"/>
    <s v="AG-10330"/>
    <s v="Alex Grayson"/>
    <x v="0"/>
    <s v="United States"/>
    <s v="Stockton"/>
    <x v="1"/>
    <n v="95207"/>
    <s v="West"/>
    <s v="TEC-PH-10003215"/>
    <x v="2"/>
    <s v="Phones"/>
    <s v="Jackery Bar Premium Fast-charging Portable Charger"/>
    <n v="95.84"/>
    <n v="4"/>
    <n v="0.2"/>
    <n v="34.741999999999997"/>
  </r>
  <r>
    <n v="4354"/>
    <x v="2162"/>
    <x v="389"/>
    <d v="2017-12-12T00:00:00"/>
    <s v="Second Class"/>
    <s v="AG-10330"/>
    <s v="Alex Grayson"/>
    <x v="0"/>
    <s v="United States"/>
    <s v="Stockton"/>
    <x v="1"/>
    <n v="95207"/>
    <s v="West"/>
    <s v="OFF-PA-10002005"/>
    <x v="1"/>
    <s v="Paper"/>
    <s v="Xerox 225"/>
    <n v="12.96"/>
    <n v="2"/>
    <n v="0"/>
    <n v="6.2208000000000006"/>
  </r>
  <r>
    <n v="4355"/>
    <x v="2163"/>
    <x v="221"/>
    <d v="2017-11-26T00:00:00"/>
    <s v="Second Class"/>
    <s v="MD-17860"/>
    <s v="Michael Dominguez"/>
    <x v="1"/>
    <s v="United States"/>
    <s v="Asheville"/>
    <x v="3"/>
    <n v="28806"/>
    <s v="South"/>
    <s v="OFF-BI-10004465"/>
    <x v="1"/>
    <s v="Binders"/>
    <s v="Avery Durable Slant Ring Binders"/>
    <n v="19.008000000000003"/>
    <n v="8"/>
    <n v="0.7"/>
    <n v="-12.671999999999997"/>
  </r>
  <r>
    <n v="4356"/>
    <x v="2164"/>
    <x v="784"/>
    <d v="2015-12-07T00:00:00"/>
    <s v="Second Class"/>
    <s v="RO-19780"/>
    <s v="Rose O'Brian"/>
    <x v="0"/>
    <s v="United States"/>
    <s v="Clarksville"/>
    <x v="18"/>
    <n v="37042"/>
    <s v="South"/>
    <s v="OFF-BI-10000545"/>
    <x v="1"/>
    <s v="Binders"/>
    <s v="GBC Ibimaster 500 Manual ProClick Binding System"/>
    <n v="1598.0580000000002"/>
    <n v="7"/>
    <n v="0.7"/>
    <n v="-1065.3719999999998"/>
  </r>
  <r>
    <n v="4357"/>
    <x v="2164"/>
    <x v="784"/>
    <d v="2015-12-07T00:00:00"/>
    <s v="Second Class"/>
    <s v="RO-19780"/>
    <s v="Rose O'Brian"/>
    <x v="0"/>
    <s v="United States"/>
    <s v="Clarksville"/>
    <x v="18"/>
    <n v="37042"/>
    <s v="South"/>
    <s v="OFF-AR-10003752"/>
    <x v="1"/>
    <s v="Art"/>
    <s v="Deluxe Chalkboard Eraser Cleaner"/>
    <n v="36.96"/>
    <n v="4"/>
    <n v="0.2"/>
    <n v="12.011999999999999"/>
  </r>
  <r>
    <n v="4358"/>
    <x v="2165"/>
    <x v="157"/>
    <d v="2017-12-11T00:00:00"/>
    <s v="Same Day"/>
    <s v="RR-19315"/>
    <s v="Ralph Ritter"/>
    <x v="0"/>
    <s v="United States"/>
    <s v="Aurora"/>
    <x v="10"/>
    <n v="60505"/>
    <s v="Central"/>
    <s v="OFF-PA-10001937"/>
    <x v="1"/>
    <s v="Paper"/>
    <s v="Xerox 21"/>
    <n v="10.368000000000002"/>
    <n v="2"/>
    <n v="0.2"/>
    <n v="3.6288"/>
  </r>
  <r>
    <n v="4359"/>
    <x v="2165"/>
    <x v="157"/>
    <d v="2017-12-11T00:00:00"/>
    <s v="Same Day"/>
    <s v="RR-19315"/>
    <s v="Ralph Ritter"/>
    <x v="0"/>
    <s v="United States"/>
    <s v="Aurora"/>
    <x v="10"/>
    <n v="60505"/>
    <s v="Central"/>
    <s v="FUR-FU-10004306"/>
    <x v="0"/>
    <s v="Furnishings"/>
    <s v="Electrix Halogen Magnifier Lamp"/>
    <n v="77.720000000000013"/>
    <n v="1"/>
    <n v="0.6"/>
    <n v="-66.061999999999998"/>
  </r>
  <r>
    <n v="4360"/>
    <x v="2165"/>
    <x v="157"/>
    <d v="2017-12-11T00:00:00"/>
    <s v="Same Day"/>
    <s v="RR-19315"/>
    <s v="Ralph Ritter"/>
    <x v="0"/>
    <s v="United States"/>
    <s v="Aurora"/>
    <x v="10"/>
    <n v="60505"/>
    <s v="Central"/>
    <s v="FUR-CH-10003973"/>
    <x v="0"/>
    <s v="Chairs"/>
    <s v="GuestStacker Chair with Chrome Finish Legs"/>
    <n v="520.46399999999994"/>
    <n v="2"/>
    <n v="0.3"/>
    <n v="-14.870399999999961"/>
  </r>
  <r>
    <n v="4361"/>
    <x v="2166"/>
    <x v="206"/>
    <d v="2016-05-23T00:00:00"/>
    <s v="First Class"/>
    <s v="CP-12340"/>
    <s v="Christine Phan"/>
    <x v="1"/>
    <s v="United States"/>
    <s v="Warwick"/>
    <x v="34"/>
    <n v="2886"/>
    <s v="East"/>
    <s v="OFF-PA-10000565"/>
    <x v="1"/>
    <s v="Paper"/>
    <s v="Easy-staple paper"/>
    <n v="111.96"/>
    <n v="2"/>
    <n v="0"/>
    <n v="54.860399999999998"/>
  </r>
  <r>
    <n v="4362"/>
    <x v="2167"/>
    <x v="922"/>
    <d v="2017-02-21T00:00:00"/>
    <s v="Second Class"/>
    <s v="LL-16840"/>
    <s v="Lauren Leatherbury"/>
    <x v="0"/>
    <s v="United States"/>
    <s v="Lafayette"/>
    <x v="28"/>
    <n v="70506"/>
    <s v="South"/>
    <s v="TEC-PH-10003875"/>
    <x v="2"/>
    <s v="Phones"/>
    <s v="KLD Oscar II Style Snap-on Ultra Thin Side Flip Synthetic Leather Cover Case for HTC One HTC M7"/>
    <n v="29.160000000000004"/>
    <n v="3"/>
    <n v="0"/>
    <n v="8.4563999999999986"/>
  </r>
  <r>
    <n v="4363"/>
    <x v="2168"/>
    <x v="968"/>
    <d v="2017-05-22T00:00:00"/>
    <s v="Second Class"/>
    <s v="NC-18340"/>
    <s v="Nat Carroll"/>
    <x v="0"/>
    <s v="United States"/>
    <s v="Fargo"/>
    <x v="46"/>
    <n v="58103"/>
    <s v="Central"/>
    <s v="OFF-AR-10001953"/>
    <x v="1"/>
    <s v="Art"/>
    <s v="Boston 1645 Deluxe Heavier-Duty Electric Pencil Sharpener"/>
    <n v="131.94"/>
    <n v="3"/>
    <n v="0"/>
    <n v="35.623800000000003"/>
  </r>
  <r>
    <n v="4364"/>
    <x v="2168"/>
    <x v="968"/>
    <d v="2017-05-22T00:00:00"/>
    <s v="Second Class"/>
    <s v="NC-18340"/>
    <s v="Nat Carroll"/>
    <x v="0"/>
    <s v="United States"/>
    <s v="Fargo"/>
    <x v="46"/>
    <n v="58103"/>
    <s v="Central"/>
    <s v="OFF-AR-10001374"/>
    <x v="1"/>
    <s v="Art"/>
    <s v="BIC Brite Liner Highlighters, Chisel Tip"/>
    <n v="25.92"/>
    <n v="4"/>
    <n v="0"/>
    <n v="8.2943999999999996"/>
  </r>
  <r>
    <n v="4365"/>
    <x v="2168"/>
    <x v="968"/>
    <d v="2017-05-22T00:00:00"/>
    <s v="Second Class"/>
    <s v="NC-18340"/>
    <s v="Nat Carroll"/>
    <x v="0"/>
    <s v="United States"/>
    <s v="Fargo"/>
    <x v="46"/>
    <n v="58103"/>
    <s v="Central"/>
    <s v="OFF-ST-10003816"/>
    <x v="1"/>
    <s v="Storage"/>
    <s v="Fellowes High-Stak Drawer Files"/>
    <n v="704.76"/>
    <n v="4"/>
    <n v="0"/>
    <n v="162.09479999999996"/>
  </r>
  <r>
    <n v="4366"/>
    <x v="2168"/>
    <x v="968"/>
    <d v="2017-05-22T00:00:00"/>
    <s v="Second Class"/>
    <s v="NC-18340"/>
    <s v="Nat Carroll"/>
    <x v="0"/>
    <s v="United States"/>
    <s v="Fargo"/>
    <x v="46"/>
    <n v="58103"/>
    <s v="Central"/>
    <s v="OFF-FA-10001843"/>
    <x v="1"/>
    <s v="Fasteners"/>
    <s v="Staples"/>
    <n v="7.41"/>
    <n v="3"/>
    <n v="0"/>
    <n v="3.4827000000000004"/>
  </r>
  <r>
    <n v="4367"/>
    <x v="2168"/>
    <x v="968"/>
    <d v="2017-05-22T00:00:00"/>
    <s v="Second Class"/>
    <s v="NC-18340"/>
    <s v="Nat Carroll"/>
    <x v="0"/>
    <s v="United States"/>
    <s v="Fargo"/>
    <x v="46"/>
    <n v="58103"/>
    <s v="Central"/>
    <s v="OFF-AR-10000657"/>
    <x v="1"/>
    <s v="Art"/>
    <s v="Binney &amp; Smith inkTank Desk Highlighter, Chisel Tip, Yellow, 12/Box"/>
    <n v="21.5"/>
    <n v="10"/>
    <n v="0"/>
    <n v="7.094999999999998"/>
  </r>
  <r>
    <n v="4368"/>
    <x v="2169"/>
    <x v="220"/>
    <d v="2017-09-13T00:00:00"/>
    <s v="Second Class"/>
    <s v="HA-14920"/>
    <s v="Helen Andreada"/>
    <x v="0"/>
    <s v="United States"/>
    <s v="Chicago"/>
    <x v="10"/>
    <n v="60623"/>
    <s v="Central"/>
    <s v="OFF-FA-10000936"/>
    <x v="1"/>
    <s v="Fasteners"/>
    <s v="Acco Hot Clips Clips to Go"/>
    <n v="10.528"/>
    <n v="4"/>
    <n v="0.2"/>
    <n v="3.2899999999999996"/>
  </r>
  <r>
    <n v="4369"/>
    <x v="2169"/>
    <x v="220"/>
    <d v="2017-09-13T00:00:00"/>
    <s v="Second Class"/>
    <s v="HA-14920"/>
    <s v="Helen Andreada"/>
    <x v="0"/>
    <s v="United States"/>
    <s v="Chicago"/>
    <x v="10"/>
    <n v="60623"/>
    <s v="Central"/>
    <s v="OFF-PA-10003657"/>
    <x v="1"/>
    <s v="Paper"/>
    <s v="Xerox 1927"/>
    <n v="20.544000000000004"/>
    <n v="6"/>
    <n v="0.2"/>
    <n v="6.4199999999999964"/>
  </r>
  <r>
    <n v="4370"/>
    <x v="2170"/>
    <x v="732"/>
    <d v="2016-11-10T00:00:00"/>
    <s v="Standard Class"/>
    <s v="MA-17995"/>
    <s v="Michelle Arnett"/>
    <x v="2"/>
    <s v="United States"/>
    <s v="Lawrence"/>
    <x v="14"/>
    <n v="46226"/>
    <s v="Central"/>
    <s v="OFF-BI-10001989"/>
    <x v="1"/>
    <s v="Binders"/>
    <s v="Premium Transparent Presentation Covers by GBC"/>
    <n v="104.9"/>
    <n v="5"/>
    <n v="0"/>
    <n v="50.351999999999997"/>
  </r>
  <r>
    <n v="4371"/>
    <x v="2170"/>
    <x v="732"/>
    <d v="2016-11-10T00:00:00"/>
    <s v="Standard Class"/>
    <s v="MA-17995"/>
    <s v="Michelle Arnett"/>
    <x v="2"/>
    <s v="United States"/>
    <s v="Lawrence"/>
    <x v="14"/>
    <n v="46226"/>
    <s v="Central"/>
    <s v="OFF-AR-10002987"/>
    <x v="1"/>
    <s v="Art"/>
    <s v="Prismacolor Color Pencil Set"/>
    <n v="39.68"/>
    <n v="2"/>
    <n v="0"/>
    <n v="16.268800000000002"/>
  </r>
  <r>
    <n v="4372"/>
    <x v="2170"/>
    <x v="732"/>
    <d v="2016-11-10T00:00:00"/>
    <s v="Standard Class"/>
    <s v="MA-17995"/>
    <s v="Michelle Arnett"/>
    <x v="2"/>
    <s v="United States"/>
    <s v="Lawrence"/>
    <x v="14"/>
    <n v="46226"/>
    <s v="Central"/>
    <s v="OFF-LA-10000414"/>
    <x v="1"/>
    <s v="Labels"/>
    <s v="Avery 503"/>
    <n v="51.75"/>
    <n v="5"/>
    <n v="0"/>
    <n v="24.84"/>
  </r>
  <r>
    <n v="4373"/>
    <x v="2171"/>
    <x v="283"/>
    <d v="2017-07-25T00:00:00"/>
    <s v="Second Class"/>
    <s v="LH-16900"/>
    <s v="Lena Hernandez"/>
    <x v="0"/>
    <s v="United States"/>
    <s v="Elkhart"/>
    <x v="14"/>
    <n v="46514"/>
    <s v="Central"/>
    <s v="OFF-AR-10003602"/>
    <x v="1"/>
    <s v="Art"/>
    <s v="Quartet Omega Colored Chalk, 12/Pack"/>
    <n v="11.68"/>
    <n v="2"/>
    <n v="0"/>
    <n v="5.4895999999999994"/>
  </r>
  <r>
    <n v="4374"/>
    <x v="2171"/>
    <x v="283"/>
    <d v="2017-07-25T00:00:00"/>
    <s v="Second Class"/>
    <s v="LH-16900"/>
    <s v="Lena Hernandez"/>
    <x v="0"/>
    <s v="United States"/>
    <s v="Elkhart"/>
    <x v="14"/>
    <n v="46514"/>
    <s v="Central"/>
    <s v="TEC-AC-10002550"/>
    <x v="2"/>
    <s v="Accessories"/>
    <s v="Memorex 25GB 6X Branded Blu-Ray Recordable Disc, 30/Pack"/>
    <n v="159.75"/>
    <n v="5"/>
    <n v="0"/>
    <n v="11.182499999999997"/>
  </r>
  <r>
    <n v="4375"/>
    <x v="2172"/>
    <x v="741"/>
    <d v="2016-11-24T00:00:00"/>
    <s v="Standard Class"/>
    <s v="SB-20290"/>
    <s v="Sean Braxton"/>
    <x v="1"/>
    <s v="United States"/>
    <s v="Kent"/>
    <x v="24"/>
    <n v="44240"/>
    <s v="East"/>
    <s v="OFF-AP-10002998"/>
    <x v="1"/>
    <s v="Appliances"/>
    <s v="Holmes 99% HEPA Air Purifier"/>
    <n v="103.96799999999999"/>
    <n v="6"/>
    <n v="0.2"/>
    <n v="16.894799999999996"/>
  </r>
  <r>
    <n v="4376"/>
    <x v="2173"/>
    <x v="573"/>
    <d v="2014-04-30T00:00:00"/>
    <s v="Standard Class"/>
    <s v="BT-11305"/>
    <s v="Beth Thompson"/>
    <x v="2"/>
    <s v="United States"/>
    <s v="San Gabriel"/>
    <x v="1"/>
    <n v="91776"/>
    <s v="West"/>
    <s v="FUR-FU-10003708"/>
    <x v="0"/>
    <s v="Furnishings"/>
    <s v="Tenex Traditional Chairmats for Medium Pile Carpet, Standard Lip, 36&quot; x 48&quot;"/>
    <n v="303.25"/>
    <n v="5"/>
    <n v="0"/>
    <n v="63.682499999999997"/>
  </r>
  <r>
    <n v="4377"/>
    <x v="2173"/>
    <x v="573"/>
    <d v="2014-04-30T00:00:00"/>
    <s v="Standard Class"/>
    <s v="BT-11305"/>
    <s v="Beth Thompson"/>
    <x v="2"/>
    <s v="United States"/>
    <s v="San Gabriel"/>
    <x v="1"/>
    <n v="91776"/>
    <s v="West"/>
    <s v="OFF-AP-10001391"/>
    <x v="1"/>
    <s v="Appliances"/>
    <s v="Kensington 6 Outlet MasterPiece HOMEOFFICE Power Control Center"/>
    <n v="270.71999999999997"/>
    <n v="3"/>
    <n v="0"/>
    <n v="78.508799999999965"/>
  </r>
  <r>
    <n v="4378"/>
    <x v="2173"/>
    <x v="573"/>
    <d v="2014-04-30T00:00:00"/>
    <s v="Standard Class"/>
    <s v="BT-11305"/>
    <s v="Beth Thompson"/>
    <x v="2"/>
    <s v="United States"/>
    <s v="San Gabriel"/>
    <x v="1"/>
    <n v="91776"/>
    <s v="West"/>
    <s v="FUR-CH-10003973"/>
    <x v="0"/>
    <s v="Chairs"/>
    <s v="GuestStacker Chair with Chrome Finish Legs"/>
    <n v="1487.04"/>
    <n v="5"/>
    <n v="0.2"/>
    <n v="148.70400000000006"/>
  </r>
  <r>
    <n v="4379"/>
    <x v="2174"/>
    <x v="672"/>
    <d v="2015-12-02T00:00:00"/>
    <s v="Second Class"/>
    <s v="PS-18970"/>
    <s v="Paul Stevenson"/>
    <x v="2"/>
    <s v="United States"/>
    <s v="Henderson"/>
    <x v="0"/>
    <n v="42420"/>
    <s v="South"/>
    <s v="OFF-EN-10000461"/>
    <x v="1"/>
    <s v="Envelopes"/>
    <s v="#10- 4 1/8&quot; x 9 1/2&quot; Recycled Envelopes"/>
    <n v="17.48"/>
    <n v="2"/>
    <n v="0"/>
    <n v="8.2156000000000002"/>
  </r>
  <r>
    <n v="4380"/>
    <x v="2174"/>
    <x v="672"/>
    <d v="2015-12-02T00:00:00"/>
    <s v="Second Class"/>
    <s v="PS-18970"/>
    <s v="Paul Stevenson"/>
    <x v="2"/>
    <s v="United States"/>
    <s v="Henderson"/>
    <x v="0"/>
    <n v="42420"/>
    <s v="South"/>
    <s v="OFF-EN-10002831"/>
    <x v="1"/>
    <s v="Envelopes"/>
    <s v="Tyvek  Top-Opening Peel &amp; Seel  Envelopes, Gray"/>
    <n v="71.88"/>
    <n v="2"/>
    <n v="0"/>
    <n v="32.345999999999997"/>
  </r>
  <r>
    <n v="4381"/>
    <x v="2175"/>
    <x v="969"/>
    <d v="2015-10-30T00:00:00"/>
    <s v="Standard Class"/>
    <s v="TB-21625"/>
    <s v="Trudy Brown"/>
    <x v="0"/>
    <s v="United States"/>
    <s v="San Francisco"/>
    <x v="1"/>
    <n v="94110"/>
    <s v="West"/>
    <s v="OFF-AR-10004648"/>
    <x v="1"/>
    <s v="Art"/>
    <s v="Boston 19500 Mighty Mite Electric Pencil Sharpener"/>
    <n v="60.449999999999996"/>
    <n v="3"/>
    <n v="0"/>
    <n v="16.3215"/>
  </r>
  <r>
    <n v="4382"/>
    <x v="2175"/>
    <x v="969"/>
    <d v="2015-10-30T00:00:00"/>
    <s v="Standard Class"/>
    <s v="TB-21625"/>
    <s v="Trudy Brown"/>
    <x v="0"/>
    <s v="United States"/>
    <s v="San Francisco"/>
    <x v="1"/>
    <n v="94110"/>
    <s v="West"/>
    <s v="FUR-TA-10001857"/>
    <x v="0"/>
    <s v="Tables"/>
    <s v="Balt Solid Wood Rectangular Table"/>
    <n v="253.17599999999999"/>
    <n v="3"/>
    <n v="0.2"/>
    <n v="-31.64700000000002"/>
  </r>
  <r>
    <n v="4383"/>
    <x v="2176"/>
    <x v="603"/>
    <d v="2015-07-27T00:00:00"/>
    <s v="Standard Class"/>
    <s v="RA-19915"/>
    <s v="Russell Applegate"/>
    <x v="0"/>
    <s v="United States"/>
    <s v="Highland Park"/>
    <x v="10"/>
    <n v="60035"/>
    <s v="Central"/>
    <s v="OFF-BI-10000546"/>
    <x v="1"/>
    <s v="Binders"/>
    <s v="Avery Durable Binders"/>
    <n v="2.879999999999999"/>
    <n v="5"/>
    <n v="0.8"/>
    <n v="-4.4639999999999995"/>
  </r>
  <r>
    <n v="4384"/>
    <x v="2176"/>
    <x v="603"/>
    <d v="2015-07-27T00:00:00"/>
    <s v="Standard Class"/>
    <s v="RA-19915"/>
    <s v="Russell Applegate"/>
    <x v="0"/>
    <s v="United States"/>
    <s v="Highland Park"/>
    <x v="10"/>
    <n v="60035"/>
    <s v="Central"/>
    <s v="FUR-BO-10004690"/>
    <x v="0"/>
    <s v="Bookcases"/>
    <s v="O'Sullivan Cherrywood Estates Traditional Barrister Bookcase"/>
    <n v="384.94399999999996"/>
    <n v="4"/>
    <n v="0.3"/>
    <n v="-126.48159999999999"/>
  </r>
  <r>
    <n v="4385"/>
    <x v="2176"/>
    <x v="603"/>
    <d v="2015-07-27T00:00:00"/>
    <s v="Standard Class"/>
    <s v="RA-19915"/>
    <s v="Russell Applegate"/>
    <x v="0"/>
    <s v="United States"/>
    <s v="Highland Park"/>
    <x v="10"/>
    <n v="60035"/>
    <s v="Central"/>
    <s v="TEC-PH-10001557"/>
    <x v="2"/>
    <s v="Phones"/>
    <s v="Pyle PMP37LED"/>
    <n v="153.584"/>
    <n v="2"/>
    <n v="0.2"/>
    <n v="13.438599999999994"/>
  </r>
  <r>
    <n v="4386"/>
    <x v="2176"/>
    <x v="603"/>
    <d v="2015-07-27T00:00:00"/>
    <s v="Standard Class"/>
    <s v="RA-19915"/>
    <s v="Russell Applegate"/>
    <x v="0"/>
    <s v="United States"/>
    <s v="Highland Park"/>
    <x v="10"/>
    <n v="60035"/>
    <s v="Central"/>
    <s v="FUR-BO-10002545"/>
    <x v="0"/>
    <s v="Bookcases"/>
    <s v="Atlantic Metals Mobile 3-Shelf Bookcases, Custom Colors"/>
    <n v="913.43000000000006"/>
    <n v="5"/>
    <n v="0.3"/>
    <n v="-52.195999999999913"/>
  </r>
  <r>
    <n v="4387"/>
    <x v="2177"/>
    <x v="189"/>
    <d v="2016-11-02T00:00:00"/>
    <s v="Standard Class"/>
    <s v="BP-11095"/>
    <s v="Bart Pistole"/>
    <x v="1"/>
    <s v="United States"/>
    <s v="San Francisco"/>
    <x v="1"/>
    <n v="94122"/>
    <s v="West"/>
    <s v="OFF-AP-10001366"/>
    <x v="1"/>
    <s v="Appliances"/>
    <s v="Staple holder"/>
    <n v="43.92"/>
    <n v="4"/>
    <n v="0"/>
    <n v="11.858400000000003"/>
  </r>
  <r>
    <n v="4388"/>
    <x v="2177"/>
    <x v="189"/>
    <d v="2016-11-02T00:00:00"/>
    <s v="Standard Class"/>
    <s v="BP-11095"/>
    <s v="Bart Pistole"/>
    <x v="1"/>
    <s v="United States"/>
    <s v="San Francisco"/>
    <x v="1"/>
    <n v="94122"/>
    <s v="West"/>
    <s v="OFF-BI-10001628"/>
    <x v="1"/>
    <s v="Binders"/>
    <s v="Acco Data Flex Cable Posts For Top &amp; Bottom Load Binders, 6&quot; Capacity"/>
    <n v="25.031999999999996"/>
    <n v="3"/>
    <n v="0.2"/>
    <n v="7.822499999999998"/>
  </r>
  <r>
    <n v="4389"/>
    <x v="2178"/>
    <x v="225"/>
    <d v="2017-11-22T00:00:00"/>
    <s v="First Class"/>
    <s v="CD-11920"/>
    <s v="Carlos Daly"/>
    <x v="0"/>
    <s v="United States"/>
    <s v="New York City"/>
    <x v="15"/>
    <n v="10035"/>
    <s v="East"/>
    <s v="OFF-PA-10003651"/>
    <x v="1"/>
    <s v="Paper"/>
    <s v="Xerox 1968"/>
    <n v="46.76"/>
    <n v="7"/>
    <n v="0"/>
    <n v="22.444800000000001"/>
  </r>
  <r>
    <n v="4390"/>
    <x v="2178"/>
    <x v="225"/>
    <d v="2017-11-22T00:00:00"/>
    <s v="First Class"/>
    <s v="CD-11920"/>
    <s v="Carlos Daly"/>
    <x v="0"/>
    <s v="United States"/>
    <s v="New York City"/>
    <x v="15"/>
    <n v="10035"/>
    <s v="East"/>
    <s v="FUR-BO-10003159"/>
    <x v="0"/>
    <s v="Bookcases"/>
    <s v="Sauder Camden County Collection Libraries, Planked Cherry Finish"/>
    <n v="183.96800000000002"/>
    <n v="2"/>
    <n v="0.2"/>
    <n v="-25.295600000000022"/>
  </r>
  <r>
    <n v="4391"/>
    <x v="2178"/>
    <x v="225"/>
    <d v="2017-11-22T00:00:00"/>
    <s v="First Class"/>
    <s v="CD-11920"/>
    <s v="Carlos Daly"/>
    <x v="0"/>
    <s v="United States"/>
    <s v="New York City"/>
    <x v="15"/>
    <n v="10035"/>
    <s v="East"/>
    <s v="TEC-PH-10001459"/>
    <x v="2"/>
    <s v="Phones"/>
    <s v="Samsung Galaxy Mega 6.3"/>
    <n v="1259.97"/>
    <n v="3"/>
    <n v="0"/>
    <n v="327.59220000000005"/>
  </r>
  <r>
    <n v="4392"/>
    <x v="2178"/>
    <x v="225"/>
    <d v="2017-11-22T00:00:00"/>
    <s v="First Class"/>
    <s v="CD-11920"/>
    <s v="Carlos Daly"/>
    <x v="0"/>
    <s v="United States"/>
    <s v="New York City"/>
    <x v="15"/>
    <n v="10035"/>
    <s v="East"/>
    <s v="OFF-AR-10004602"/>
    <x v="1"/>
    <s v="Art"/>
    <s v="Boston KS Multi-Size Manual Pencil Sharpener"/>
    <n v="68.97"/>
    <n v="3"/>
    <n v="0"/>
    <n v="19.311600000000002"/>
  </r>
  <r>
    <n v="4393"/>
    <x v="2179"/>
    <x v="162"/>
    <d v="2016-09-12T00:00:00"/>
    <s v="Standard Class"/>
    <s v="KB-16585"/>
    <s v="Ken Black"/>
    <x v="1"/>
    <s v="United States"/>
    <s v="Dallas"/>
    <x v="5"/>
    <n v="75081"/>
    <s v="Central"/>
    <s v="OFF-AR-10001953"/>
    <x v="1"/>
    <s v="Art"/>
    <s v="Boston 1645 Deluxe Heavier-Duty Electric Pencil Sharpener"/>
    <n v="70.367999999999995"/>
    <n v="2"/>
    <n v="0.2"/>
    <n v="6.1572000000000031"/>
  </r>
  <r>
    <n v="4394"/>
    <x v="2179"/>
    <x v="162"/>
    <d v="2016-09-12T00:00:00"/>
    <s v="Standard Class"/>
    <s v="KB-16585"/>
    <s v="Ken Black"/>
    <x v="1"/>
    <s v="United States"/>
    <s v="Dallas"/>
    <x v="5"/>
    <n v="75081"/>
    <s v="Central"/>
    <s v="TEC-PH-10000923"/>
    <x v="2"/>
    <s v="Phones"/>
    <s v="Belkin SportFit Armband For iPhone 5s/5c, Fuchsia"/>
    <n v="59.960000000000008"/>
    <n v="5"/>
    <n v="0.2"/>
    <n v="21.735500000000002"/>
  </r>
  <r>
    <n v="4395"/>
    <x v="2180"/>
    <x v="836"/>
    <d v="2014-07-20T00:00:00"/>
    <s v="Same Day"/>
    <s v="SW-20245"/>
    <s v="Scot Wooten"/>
    <x v="0"/>
    <s v="United States"/>
    <s v="Springfield"/>
    <x v="24"/>
    <n v="45503"/>
    <s v="East"/>
    <s v="OFF-ST-10002583"/>
    <x v="1"/>
    <s v="Storage"/>
    <s v="Fellowes Neat Ideas Storage Cubes"/>
    <n v="25.983999999999998"/>
    <n v="1"/>
    <n v="0.2"/>
    <n v="-5.1968000000000005"/>
  </r>
  <r>
    <n v="4396"/>
    <x v="2180"/>
    <x v="836"/>
    <d v="2014-07-20T00:00:00"/>
    <s v="Same Day"/>
    <s v="SW-20245"/>
    <s v="Scot Wooten"/>
    <x v="0"/>
    <s v="United States"/>
    <s v="Springfield"/>
    <x v="24"/>
    <n v="45503"/>
    <s v="East"/>
    <s v="OFF-BI-10000977"/>
    <x v="1"/>
    <s v="Binders"/>
    <s v="Ibico Plastic Spiral Binding Combs"/>
    <n v="27.360000000000003"/>
    <n v="3"/>
    <n v="0.7"/>
    <n v="-21.887999999999991"/>
  </r>
  <r>
    <n v="4397"/>
    <x v="2181"/>
    <x v="625"/>
    <d v="2016-11-19T00:00:00"/>
    <s v="Standard Class"/>
    <s v="AH-10690"/>
    <s v="Anna Häberlin"/>
    <x v="1"/>
    <s v="United States"/>
    <s v="San Diego"/>
    <x v="1"/>
    <n v="92024"/>
    <s v="West"/>
    <s v="TEC-PH-10002549"/>
    <x v="2"/>
    <s v="Phones"/>
    <s v="Polycom SoundPoint IP 450 VoIP phone"/>
    <n v="361.37600000000003"/>
    <n v="2"/>
    <n v="0.2"/>
    <n v="27.103200000000001"/>
  </r>
  <r>
    <n v="4398"/>
    <x v="2182"/>
    <x v="970"/>
    <d v="2014-07-11T00:00:00"/>
    <s v="Standard Class"/>
    <s v="JL-15835"/>
    <s v="John Lee"/>
    <x v="0"/>
    <s v="United States"/>
    <s v="Philadelphia"/>
    <x v="9"/>
    <n v="19120"/>
    <s v="East"/>
    <s v="FUR-CH-10002880"/>
    <x v="0"/>
    <s v="Chairs"/>
    <s v="Global High-Back Leather Tilter, Burgundy"/>
    <n v="172.18599999999998"/>
    <n v="2"/>
    <n v="0.3"/>
    <n v="-46.736200000000011"/>
  </r>
  <r>
    <n v="4399"/>
    <x v="2182"/>
    <x v="970"/>
    <d v="2014-07-11T00:00:00"/>
    <s v="Standard Class"/>
    <s v="JL-15835"/>
    <s v="John Lee"/>
    <x v="0"/>
    <s v="United States"/>
    <s v="Philadelphia"/>
    <x v="9"/>
    <n v="19120"/>
    <s v="East"/>
    <s v="FUR-FU-10003039"/>
    <x v="0"/>
    <s v="Furnishings"/>
    <s v="Howard Miller 11-1/2&quot; Diameter Grantwood Wall Clock"/>
    <n v="69.00800000000001"/>
    <n v="2"/>
    <n v="0.2"/>
    <n v="12.0764"/>
  </r>
  <r>
    <n v="4400"/>
    <x v="2183"/>
    <x v="716"/>
    <d v="2016-03-17T00:00:00"/>
    <s v="Same Day"/>
    <s v="GZ-14470"/>
    <s v="Gary Zandusky"/>
    <x v="0"/>
    <s v="United States"/>
    <s v="Columbia"/>
    <x v="39"/>
    <n v="21044"/>
    <s v="East"/>
    <s v="OFF-EN-10003055"/>
    <x v="1"/>
    <s v="Envelopes"/>
    <s v="Blue String-Tie &amp; Button Interoffice Envelopes, 10 x 13"/>
    <n v="199.89999999999998"/>
    <n v="5"/>
    <n v="0"/>
    <n v="89.954999999999984"/>
  </r>
  <r>
    <n v="4401"/>
    <x v="2183"/>
    <x v="716"/>
    <d v="2016-03-17T00:00:00"/>
    <s v="Same Day"/>
    <s v="GZ-14470"/>
    <s v="Gary Zandusky"/>
    <x v="0"/>
    <s v="United States"/>
    <s v="Columbia"/>
    <x v="39"/>
    <n v="21044"/>
    <s v="East"/>
    <s v="OFF-AP-10002945"/>
    <x v="1"/>
    <s v="Appliances"/>
    <s v="Honeywell Enviracaire Portable HEPA Air Cleaner for 17' x 22' Room"/>
    <n v="901.94999999999993"/>
    <n v="3"/>
    <n v="0"/>
    <n v="297.64349999999996"/>
  </r>
  <r>
    <n v="4402"/>
    <x v="2183"/>
    <x v="716"/>
    <d v="2016-03-17T00:00:00"/>
    <s v="Same Day"/>
    <s v="GZ-14470"/>
    <s v="Gary Zandusky"/>
    <x v="0"/>
    <s v="United States"/>
    <s v="Columbia"/>
    <x v="39"/>
    <n v="21044"/>
    <s v="East"/>
    <s v="FUR-FU-10004306"/>
    <x v="0"/>
    <s v="Furnishings"/>
    <s v="Electrix Halogen Magnifier Lamp"/>
    <n v="971.5"/>
    <n v="5"/>
    <n v="0"/>
    <n v="252.59"/>
  </r>
  <r>
    <n v="4403"/>
    <x v="2184"/>
    <x v="482"/>
    <d v="2016-12-27T00:00:00"/>
    <s v="First Class"/>
    <s v="RC-19825"/>
    <s v="Roy Collins"/>
    <x v="0"/>
    <s v="United States"/>
    <s v="Colorado Springs"/>
    <x v="22"/>
    <n v="80906"/>
    <s v="West"/>
    <s v="OFF-AR-10002445"/>
    <x v="1"/>
    <s v="Art"/>
    <s v="SANFORD Major Accent Highlighters"/>
    <n v="11.328000000000001"/>
    <n v="2"/>
    <n v="0.2"/>
    <n v="2.5488000000000004"/>
  </r>
  <r>
    <n v="4404"/>
    <x v="2185"/>
    <x v="814"/>
    <d v="2014-09-04T00:00:00"/>
    <s v="First Class"/>
    <s v="CL-12565"/>
    <s v="Clay Ludtke"/>
    <x v="0"/>
    <s v="United States"/>
    <s v="New York City"/>
    <x v="15"/>
    <n v="10009"/>
    <s v="East"/>
    <s v="OFF-AR-10002445"/>
    <x v="1"/>
    <s v="Art"/>
    <s v="SANFORD Major Accent Highlighters"/>
    <n v="21.240000000000002"/>
    <n v="3"/>
    <n v="0"/>
    <n v="8.071200000000001"/>
  </r>
  <r>
    <n v="4405"/>
    <x v="2186"/>
    <x v="761"/>
    <d v="2015-07-10T00:00:00"/>
    <s v="Standard Class"/>
    <s v="MW-18220"/>
    <s v="Mitch Webber"/>
    <x v="0"/>
    <s v="United States"/>
    <s v="Philadelphia"/>
    <x v="9"/>
    <n v="19140"/>
    <s v="East"/>
    <s v="TEC-AC-10002345"/>
    <x v="2"/>
    <s v="Accessories"/>
    <s v="HP Standard 104 key PS/2 Keyboard"/>
    <n v="34.800000000000004"/>
    <n v="3"/>
    <n v="0.2"/>
    <n v="2.1749999999999989"/>
  </r>
  <r>
    <n v="4406"/>
    <x v="2186"/>
    <x v="761"/>
    <d v="2015-07-10T00:00:00"/>
    <s v="Standard Class"/>
    <s v="MW-18220"/>
    <s v="Mitch Webber"/>
    <x v="0"/>
    <s v="United States"/>
    <s v="Philadelphia"/>
    <x v="9"/>
    <n v="19140"/>
    <s v="East"/>
    <s v="OFF-ST-10001558"/>
    <x v="1"/>
    <s v="Storage"/>
    <s v="Acco Perma 4000 Stacking Storage Drawers"/>
    <n v="38.975999999999999"/>
    <n v="3"/>
    <n v="0.2"/>
    <n v="-2.4359999999999999"/>
  </r>
  <r>
    <n v="4407"/>
    <x v="2187"/>
    <x v="73"/>
    <d v="2016-11-25T00:00:00"/>
    <s v="Standard Class"/>
    <s v="BF-10975"/>
    <s v="Barbara Fisher"/>
    <x v="1"/>
    <s v="United States"/>
    <s v="Columbus"/>
    <x v="14"/>
    <n v="47201"/>
    <s v="Central"/>
    <s v="OFF-PA-10001622"/>
    <x v="1"/>
    <s v="Paper"/>
    <s v="Ampad Poly Cover Wirebound Steno Book, 6&quot; x 9&quot; Assorted Colors, Gregg Ruled"/>
    <n v="9.08"/>
    <n v="2"/>
    <n v="0"/>
    <n v="4.0859999999999994"/>
  </r>
  <r>
    <n v="4408"/>
    <x v="2187"/>
    <x v="73"/>
    <d v="2016-11-25T00:00:00"/>
    <s v="Standard Class"/>
    <s v="BF-10975"/>
    <s v="Barbara Fisher"/>
    <x v="1"/>
    <s v="United States"/>
    <s v="Columbus"/>
    <x v="14"/>
    <n v="47201"/>
    <s v="Central"/>
    <s v="OFF-PA-10000418"/>
    <x v="1"/>
    <s v="Paper"/>
    <s v="Xerox 189"/>
    <n v="314.54999999999995"/>
    <n v="3"/>
    <n v="0"/>
    <n v="150.98399999999998"/>
  </r>
  <r>
    <n v="4409"/>
    <x v="2187"/>
    <x v="73"/>
    <d v="2016-11-25T00:00:00"/>
    <s v="Standard Class"/>
    <s v="BF-10975"/>
    <s v="Barbara Fisher"/>
    <x v="1"/>
    <s v="United States"/>
    <s v="Columbus"/>
    <x v="14"/>
    <n v="47201"/>
    <s v="Central"/>
    <s v="OFF-BI-10000343"/>
    <x v="1"/>
    <s v="Binders"/>
    <s v="Pressboard Covers with Storage Hooks, 9 1/2&quot; x 11&quot;, Light Blue"/>
    <n v="4.91"/>
    <n v="1"/>
    <n v="0"/>
    <n v="2.3077000000000001"/>
  </r>
  <r>
    <n v="4410"/>
    <x v="2188"/>
    <x v="457"/>
    <d v="2014-05-11T00:00:00"/>
    <s v="Standard Class"/>
    <s v="SN-20710"/>
    <s v="Steve Nguyen"/>
    <x v="2"/>
    <s v="United States"/>
    <s v="Los Angeles"/>
    <x v="1"/>
    <n v="90004"/>
    <s v="West"/>
    <s v="OFF-LA-10004425"/>
    <x v="1"/>
    <s v="Labels"/>
    <s v="Staple-on labels"/>
    <n v="5.78"/>
    <n v="2"/>
    <n v="0"/>
    <n v="2.7166000000000001"/>
  </r>
  <r>
    <n v="4411"/>
    <x v="2188"/>
    <x v="457"/>
    <d v="2014-05-11T00:00:00"/>
    <s v="Standard Class"/>
    <s v="SN-20710"/>
    <s v="Steve Nguyen"/>
    <x v="2"/>
    <s v="United States"/>
    <s v="Los Angeles"/>
    <x v="1"/>
    <n v="90004"/>
    <s v="West"/>
    <s v="OFF-AR-10001897"/>
    <x v="1"/>
    <s v="Art"/>
    <s v="Model L Table or Wall-Mount Pencil Sharpener"/>
    <n v="107.94"/>
    <n v="6"/>
    <n v="0"/>
    <n v="30.223200000000002"/>
  </r>
  <r>
    <n v="4412"/>
    <x v="2189"/>
    <x v="261"/>
    <d v="2014-06-24T00:00:00"/>
    <s v="First Class"/>
    <s v="TB-21280"/>
    <s v="Toby Braunhardt"/>
    <x v="0"/>
    <s v="United States"/>
    <s v="New York City"/>
    <x v="15"/>
    <n v="10024"/>
    <s v="East"/>
    <s v="OFF-PA-10003883"/>
    <x v="1"/>
    <s v="Paper"/>
    <s v="Message Book, Phone, Wirebound Standard Line Memo, 2 3/4&quot; X 5&quot;"/>
    <n v="19.649999999999999"/>
    <n v="3"/>
    <n v="0"/>
    <n v="9.0389999999999997"/>
  </r>
  <r>
    <n v="4413"/>
    <x v="2189"/>
    <x v="261"/>
    <d v="2014-06-24T00:00:00"/>
    <s v="First Class"/>
    <s v="TB-21280"/>
    <s v="Toby Braunhardt"/>
    <x v="0"/>
    <s v="United States"/>
    <s v="New York City"/>
    <x v="15"/>
    <n v="10024"/>
    <s v="East"/>
    <s v="TEC-PH-10003963"/>
    <x v="2"/>
    <s v="Phones"/>
    <s v="GE 2-Jack Phone Line Splitter"/>
    <n v="617.97"/>
    <n v="3"/>
    <n v="0"/>
    <n v="160.6722"/>
  </r>
  <r>
    <n v="4414"/>
    <x v="2189"/>
    <x v="261"/>
    <d v="2014-06-24T00:00:00"/>
    <s v="First Class"/>
    <s v="TB-21280"/>
    <s v="Toby Braunhardt"/>
    <x v="0"/>
    <s v="United States"/>
    <s v="New York City"/>
    <x v="15"/>
    <n v="10024"/>
    <s v="East"/>
    <s v="OFF-AP-10001303"/>
    <x v="1"/>
    <s v="Appliances"/>
    <s v="Holmes Cool Mist Humidifier for the Whole House with 8-Gallon Output per Day, Extended Life Filter"/>
    <n v="59.699999999999996"/>
    <n v="3"/>
    <n v="0"/>
    <n v="26.864999999999995"/>
  </r>
  <r>
    <n v="4415"/>
    <x v="2190"/>
    <x v="971"/>
    <d v="2017-08-23T00:00:00"/>
    <s v="Standard Class"/>
    <s v="JB-15400"/>
    <s v="Jennifer Braxton"/>
    <x v="1"/>
    <s v="United States"/>
    <s v="Lawrence"/>
    <x v="31"/>
    <n v="1841"/>
    <s v="East"/>
    <s v="OFF-BI-10003925"/>
    <x v="1"/>
    <s v="Binders"/>
    <s v="Fellowes PB300 Plastic Comb Binding Machine"/>
    <n v="387.99"/>
    <n v="1"/>
    <n v="0"/>
    <n v="182.3553"/>
  </r>
  <r>
    <n v="4416"/>
    <x v="2191"/>
    <x v="503"/>
    <d v="2014-12-06T00:00:00"/>
    <s v="Standard Class"/>
    <s v="AH-10210"/>
    <s v="Alan Hwang"/>
    <x v="0"/>
    <s v="United States"/>
    <s v="San Francisco"/>
    <x v="1"/>
    <n v="94122"/>
    <s v="West"/>
    <s v="TEC-PH-10004586"/>
    <x v="2"/>
    <s v="Phones"/>
    <s v="Wilson SignalBoost 841262 DB PRO Amplifier Kit"/>
    <n v="575.91999999999996"/>
    <n v="2"/>
    <n v="0.2"/>
    <n v="71.989999999999981"/>
  </r>
  <r>
    <n v="4417"/>
    <x v="2191"/>
    <x v="503"/>
    <d v="2014-12-06T00:00:00"/>
    <s v="Standard Class"/>
    <s v="AH-10210"/>
    <s v="Alan Hwang"/>
    <x v="0"/>
    <s v="United States"/>
    <s v="San Francisco"/>
    <x v="1"/>
    <n v="94122"/>
    <s v="West"/>
    <s v="OFF-FA-10003495"/>
    <x v="1"/>
    <s v="Fasteners"/>
    <s v="Staples"/>
    <n v="30.4"/>
    <n v="5"/>
    <n v="0"/>
    <n v="15.2"/>
  </r>
  <r>
    <n v="4418"/>
    <x v="2192"/>
    <x v="359"/>
    <d v="2017-04-12T00:00:00"/>
    <s v="Second Class"/>
    <s v="KL-16645"/>
    <s v="Ken Lonsdale"/>
    <x v="0"/>
    <s v="United States"/>
    <s v="Detroit"/>
    <x v="12"/>
    <n v="48205"/>
    <s v="Central"/>
    <s v="OFF-BI-10002867"/>
    <x v="1"/>
    <s v="Binders"/>
    <s v="GBC Recycled Regency Composition Covers"/>
    <n v="478.24"/>
    <n v="8"/>
    <n v="0"/>
    <n v="219.99039999999997"/>
  </r>
  <r>
    <n v="4419"/>
    <x v="2193"/>
    <x v="414"/>
    <d v="2014-12-27T00:00:00"/>
    <s v="Standard Class"/>
    <s v="MH-17455"/>
    <s v="Mark Hamilton"/>
    <x v="0"/>
    <s v="United States"/>
    <s v="Hamilton"/>
    <x v="24"/>
    <n v="45011"/>
    <s v="East"/>
    <s v="FUR-FU-10003773"/>
    <x v="0"/>
    <s v="Furnishings"/>
    <s v="Eldon Cleatmat Plus Chair Mats for High Pile Carpets"/>
    <n v="190.84800000000001"/>
    <n v="3"/>
    <n v="0.2"/>
    <n v="-21.470400000000026"/>
  </r>
  <r>
    <n v="4420"/>
    <x v="2194"/>
    <x v="506"/>
    <d v="2014-12-24T00:00:00"/>
    <s v="Standard Class"/>
    <s v="EC-14050"/>
    <s v="Erin Creighton"/>
    <x v="0"/>
    <s v="United States"/>
    <s v="Columbus"/>
    <x v="24"/>
    <n v="43229"/>
    <s v="East"/>
    <s v="OFF-BI-10002954"/>
    <x v="1"/>
    <s v="Binders"/>
    <s v="Newell 3-Hole Punched Plastic Slotted Magazine Holders for Binders"/>
    <n v="5.4840000000000009"/>
    <n v="4"/>
    <n v="0.7"/>
    <n v="-4.0215999999999994"/>
  </r>
  <r>
    <n v="4421"/>
    <x v="2195"/>
    <x v="972"/>
    <d v="2015-11-21T00:00:00"/>
    <s v="Second Class"/>
    <s v="GH-14665"/>
    <s v="Greg Hansen"/>
    <x v="0"/>
    <s v="United States"/>
    <s v="Chicago"/>
    <x v="10"/>
    <n v="60610"/>
    <s v="Central"/>
    <s v="OFF-SU-10002537"/>
    <x v="1"/>
    <s v="Supplies"/>
    <s v="Acme Box Cutter Scissors"/>
    <n v="40.92"/>
    <n v="5"/>
    <n v="0.2"/>
    <n v="3.0690000000000026"/>
  </r>
  <r>
    <n v="4422"/>
    <x v="2196"/>
    <x v="530"/>
    <d v="2014-03-09T00:00:00"/>
    <s v="Standard Class"/>
    <s v="SC-20095"/>
    <s v="Sanjit Chand"/>
    <x v="0"/>
    <s v="United States"/>
    <s v="Margate"/>
    <x v="2"/>
    <n v="33063"/>
    <s v="South"/>
    <s v="OFF-AR-10001374"/>
    <x v="1"/>
    <s v="Art"/>
    <s v="BIC Brite Liner Highlighters, Chisel Tip"/>
    <n v="15.552000000000003"/>
    <n v="3"/>
    <n v="0.2"/>
    <n v="2.3327999999999989"/>
  </r>
  <r>
    <n v="4423"/>
    <x v="2197"/>
    <x v="796"/>
    <d v="2017-05-19T00:00:00"/>
    <s v="First Class"/>
    <s v="TB-21355"/>
    <s v="Todd Boyes"/>
    <x v="1"/>
    <s v="United States"/>
    <s v="Sandy Springs"/>
    <x v="32"/>
    <n v="30328"/>
    <s v="South"/>
    <s v="OFF-AP-10001492"/>
    <x v="1"/>
    <s v="Appliances"/>
    <s v="Acco Six-Outlet Power Strip, 4' Cord Length"/>
    <n v="17.239999999999998"/>
    <n v="2"/>
    <n v="0"/>
    <n v="4.4824000000000002"/>
  </r>
  <r>
    <n v="4424"/>
    <x v="2197"/>
    <x v="796"/>
    <d v="2017-05-19T00:00:00"/>
    <s v="First Class"/>
    <s v="TB-21355"/>
    <s v="Todd Boyes"/>
    <x v="1"/>
    <s v="United States"/>
    <s v="Sandy Springs"/>
    <x v="32"/>
    <n v="30328"/>
    <s v="South"/>
    <s v="FUR-BO-10003546"/>
    <x v="0"/>
    <s v="Bookcases"/>
    <s v="Hon 4-Shelf Metal Bookcases"/>
    <n v="302.94"/>
    <n v="3"/>
    <n v="0"/>
    <n v="75.735000000000014"/>
  </r>
  <r>
    <n v="4425"/>
    <x v="2197"/>
    <x v="796"/>
    <d v="2017-05-19T00:00:00"/>
    <s v="First Class"/>
    <s v="TB-21355"/>
    <s v="Todd Boyes"/>
    <x v="1"/>
    <s v="United States"/>
    <s v="Sandy Springs"/>
    <x v="32"/>
    <n v="30328"/>
    <s v="South"/>
    <s v="TEC-PH-10002185"/>
    <x v="2"/>
    <s v="Phones"/>
    <s v="QVS USB Car Charger 2-Port 2.1Amp for iPod/iPhone/iPad/iPad 2/iPad 3"/>
    <n v="34.75"/>
    <n v="5"/>
    <n v="0"/>
    <n v="15.637499999999999"/>
  </r>
  <r>
    <n v="4426"/>
    <x v="2197"/>
    <x v="796"/>
    <d v="2017-05-19T00:00:00"/>
    <s v="First Class"/>
    <s v="TB-21355"/>
    <s v="Todd Boyes"/>
    <x v="1"/>
    <s v="United States"/>
    <s v="Sandy Springs"/>
    <x v="32"/>
    <n v="30328"/>
    <s v="South"/>
    <s v="OFF-BI-10000315"/>
    <x v="1"/>
    <s v="Binders"/>
    <s v="Poly Designer Cover &amp; Back"/>
    <n v="113.94"/>
    <n v="6"/>
    <n v="0"/>
    <n v="54.691199999999995"/>
  </r>
  <r>
    <n v="4427"/>
    <x v="2197"/>
    <x v="796"/>
    <d v="2017-05-19T00:00:00"/>
    <s v="First Class"/>
    <s v="TB-21355"/>
    <s v="Todd Boyes"/>
    <x v="1"/>
    <s v="United States"/>
    <s v="Sandy Springs"/>
    <x v="32"/>
    <n v="30328"/>
    <s v="South"/>
    <s v="TEC-PH-10002350"/>
    <x v="2"/>
    <s v="Phones"/>
    <s v="Apple EarPods with Remote and Mic"/>
    <n v="55.98"/>
    <n v="2"/>
    <n v="0"/>
    <n v="15.674399999999999"/>
  </r>
  <r>
    <n v="4428"/>
    <x v="2198"/>
    <x v="585"/>
    <d v="2017-09-28T00:00:00"/>
    <s v="Standard Class"/>
    <s v="DW-13195"/>
    <s v="David Wiener"/>
    <x v="1"/>
    <s v="United States"/>
    <s v="Albuquerque"/>
    <x v="27"/>
    <n v="87105"/>
    <s v="West"/>
    <s v="OFF-PA-10002666"/>
    <x v="1"/>
    <s v="Paper"/>
    <s v="Southworth 25% Cotton Linen-Finish Paper &amp; Envelopes"/>
    <n v="27.18"/>
    <n v="3"/>
    <n v="0"/>
    <n v="12.231"/>
  </r>
  <r>
    <n v="4429"/>
    <x v="2199"/>
    <x v="708"/>
    <d v="2017-03-27T00:00:00"/>
    <s v="Standard Class"/>
    <s v="CL-12565"/>
    <s v="Clay Ludtke"/>
    <x v="0"/>
    <s v="United States"/>
    <s v="Tulsa"/>
    <x v="26"/>
    <n v="74133"/>
    <s v="Central"/>
    <s v="FUR-CH-10004495"/>
    <x v="0"/>
    <s v="Chairs"/>
    <s v="Global Leather and Oak Executive Chair, Black"/>
    <n v="1805.88"/>
    <n v="6"/>
    <n v="0"/>
    <n v="523.70519999999988"/>
  </r>
  <r>
    <n v="4430"/>
    <x v="2200"/>
    <x v="32"/>
    <d v="2017-09-14T00:00:00"/>
    <s v="Same Day"/>
    <s v="LT-17110"/>
    <s v="Liz Thompson"/>
    <x v="0"/>
    <s v="United States"/>
    <s v="Orange"/>
    <x v="30"/>
    <n v="7050"/>
    <s v="East"/>
    <s v="OFF-AR-10001725"/>
    <x v="1"/>
    <s v="Art"/>
    <s v="Boston Home &amp; Office Model 2000 Electric Pencil Sharpeners"/>
    <n v="70.949999999999989"/>
    <n v="3"/>
    <n v="0"/>
    <n v="18.447000000000003"/>
  </r>
  <r>
    <n v="4431"/>
    <x v="2201"/>
    <x v="54"/>
    <d v="2016-11-08T00:00:00"/>
    <s v="Second Class"/>
    <s v="AP-10915"/>
    <s v="Arthur Prichep"/>
    <x v="0"/>
    <s v="United States"/>
    <s v="Henderson"/>
    <x v="0"/>
    <n v="42420"/>
    <s v="South"/>
    <s v="OFF-FA-10002280"/>
    <x v="1"/>
    <s v="Fasteners"/>
    <s v="Advantus Plastic Paper Clips"/>
    <n v="20"/>
    <n v="4"/>
    <n v="0"/>
    <n v="9.6"/>
  </r>
  <r>
    <n v="4432"/>
    <x v="2201"/>
    <x v="54"/>
    <d v="2016-11-08T00:00:00"/>
    <s v="Second Class"/>
    <s v="AP-10915"/>
    <s v="Arthur Prichep"/>
    <x v="0"/>
    <s v="United States"/>
    <s v="Henderson"/>
    <x v="0"/>
    <n v="42420"/>
    <s v="South"/>
    <s v="OFF-AR-10001770"/>
    <x v="1"/>
    <s v="Art"/>
    <s v="Economy #2 Pencils"/>
    <n v="7.98"/>
    <n v="3"/>
    <n v="0"/>
    <n v="2.0747999999999998"/>
  </r>
  <r>
    <n v="4433"/>
    <x v="2201"/>
    <x v="54"/>
    <d v="2016-11-08T00:00:00"/>
    <s v="Second Class"/>
    <s v="AP-10915"/>
    <s v="Arthur Prichep"/>
    <x v="0"/>
    <s v="United States"/>
    <s v="Henderson"/>
    <x v="0"/>
    <n v="42420"/>
    <s v="South"/>
    <s v="FUR-FU-10002885"/>
    <x v="0"/>
    <s v="Furnishings"/>
    <s v="Magna Visual Magnetic Picture Hangers"/>
    <n v="24.1"/>
    <n v="5"/>
    <n v="0"/>
    <n v="9.1580000000000013"/>
  </r>
  <r>
    <n v="4434"/>
    <x v="2201"/>
    <x v="54"/>
    <d v="2016-11-08T00:00:00"/>
    <s v="Second Class"/>
    <s v="AP-10915"/>
    <s v="Arthur Prichep"/>
    <x v="0"/>
    <s v="United States"/>
    <s v="Henderson"/>
    <x v="0"/>
    <n v="42420"/>
    <s v="South"/>
    <s v="OFF-AR-10003772"/>
    <x v="1"/>
    <s v="Art"/>
    <s v="Boston 16750 Black Compact Battery Pencil Sharpener"/>
    <n v="8.75"/>
    <n v="1"/>
    <n v="0"/>
    <n v="2.6249999999999991"/>
  </r>
  <r>
    <n v="4435"/>
    <x v="2201"/>
    <x v="54"/>
    <d v="2016-11-08T00:00:00"/>
    <s v="Second Class"/>
    <s v="AP-10915"/>
    <s v="Arthur Prichep"/>
    <x v="0"/>
    <s v="United States"/>
    <s v="Henderson"/>
    <x v="0"/>
    <n v="42420"/>
    <s v="South"/>
    <s v="FUR-TA-10003392"/>
    <x v="0"/>
    <s v="Tables"/>
    <s v="Global Adaptabilities Conference Tables"/>
    <n v="842.94"/>
    <n v="3"/>
    <n v="0"/>
    <n v="160.15860000000001"/>
  </r>
  <r>
    <n v="4436"/>
    <x v="2202"/>
    <x v="973"/>
    <d v="2016-05-08T00:00:00"/>
    <s v="Standard Class"/>
    <s v="CB-12415"/>
    <s v="Christy Brittain"/>
    <x v="0"/>
    <s v="United States"/>
    <s v="Chicago"/>
    <x v="10"/>
    <n v="60653"/>
    <s v="Central"/>
    <s v="OFF-BI-10000014"/>
    <x v="1"/>
    <s v="Binders"/>
    <s v="Heavy-Duty E-Z-D Binders"/>
    <n v="2.1819999999999995"/>
    <n v="1"/>
    <n v="0.8"/>
    <n v="-3.6002999999999998"/>
  </r>
  <r>
    <n v="4437"/>
    <x v="2202"/>
    <x v="973"/>
    <d v="2016-05-08T00:00:00"/>
    <s v="Standard Class"/>
    <s v="CB-12415"/>
    <s v="Christy Brittain"/>
    <x v="0"/>
    <s v="United States"/>
    <s v="Chicago"/>
    <x v="10"/>
    <n v="60653"/>
    <s v="Central"/>
    <s v="OFF-AR-10003217"/>
    <x v="1"/>
    <s v="Art"/>
    <s v="Newell 316"/>
    <n v="27.384"/>
    <n v="7"/>
    <n v="0.2"/>
    <n v="2.7384000000000022"/>
  </r>
  <r>
    <n v="4438"/>
    <x v="2202"/>
    <x v="973"/>
    <d v="2016-05-08T00:00:00"/>
    <s v="Standard Class"/>
    <s v="CB-12415"/>
    <s v="Christy Brittain"/>
    <x v="0"/>
    <s v="United States"/>
    <s v="Chicago"/>
    <x v="10"/>
    <n v="60653"/>
    <s v="Central"/>
    <s v="OFF-AP-10002403"/>
    <x v="1"/>
    <s v="Appliances"/>
    <s v="Acco Smartsocket Color-Coded Six-Outlet AC Adapter Model Surge Protectors"/>
    <n v="26.405999999999992"/>
    <n v="3"/>
    <n v="0.8"/>
    <n v="-71.296199999999999"/>
  </r>
  <r>
    <n v="4439"/>
    <x v="2203"/>
    <x v="797"/>
    <d v="2017-01-02T00:00:00"/>
    <s v="Standard Class"/>
    <s v="MT-17815"/>
    <s v="Meg Tillman"/>
    <x v="0"/>
    <s v="United States"/>
    <s v="Port Arthur"/>
    <x v="5"/>
    <n v="77642"/>
    <s v="Central"/>
    <s v="OFF-PA-10001972"/>
    <x v="1"/>
    <s v="Paper"/>
    <s v="Xerox 214"/>
    <n v="10.368000000000002"/>
    <n v="2"/>
    <n v="0.2"/>
    <n v="3.6288"/>
  </r>
  <r>
    <n v="4440"/>
    <x v="2203"/>
    <x v="797"/>
    <d v="2017-01-02T00:00:00"/>
    <s v="Standard Class"/>
    <s v="MT-17815"/>
    <s v="Meg Tillman"/>
    <x v="0"/>
    <s v="United States"/>
    <s v="Port Arthur"/>
    <x v="5"/>
    <n v="77642"/>
    <s v="Central"/>
    <s v="OFF-PA-10004041"/>
    <x v="1"/>
    <s v="Paper"/>
    <s v="It's Hot Message Books with Stickers, 2 3/4&quot; x 5&quot;"/>
    <n v="23.680000000000003"/>
    <n v="4"/>
    <n v="0.2"/>
    <n v="7.3999999999999995"/>
  </r>
  <r>
    <n v="4441"/>
    <x v="2204"/>
    <x v="405"/>
    <d v="2016-07-26T00:00:00"/>
    <s v="Standard Class"/>
    <s v="DK-13375"/>
    <s v="Dennis Kane"/>
    <x v="0"/>
    <s v="United States"/>
    <s v="Westland"/>
    <x v="12"/>
    <n v="48185"/>
    <s v="Central"/>
    <s v="TEC-AC-10004975"/>
    <x v="2"/>
    <s v="Accessories"/>
    <s v="Plantronics Audio 995 Wireless Stereo Headset"/>
    <n v="109.95"/>
    <n v="1"/>
    <n v="0"/>
    <n v="36.283500000000004"/>
  </r>
  <r>
    <n v="4442"/>
    <x v="2204"/>
    <x v="405"/>
    <d v="2016-07-26T00:00:00"/>
    <s v="Standard Class"/>
    <s v="DK-13375"/>
    <s v="Dennis Kane"/>
    <x v="0"/>
    <s v="United States"/>
    <s v="Westland"/>
    <x v="12"/>
    <n v="48185"/>
    <s v="Central"/>
    <s v="OFF-ST-10001932"/>
    <x v="1"/>
    <s v="Storage"/>
    <s v="Fellowes Staxonsteel Drawer Files"/>
    <n v="965.84999999999991"/>
    <n v="5"/>
    <n v="0"/>
    <n v="135.21900000000002"/>
  </r>
  <r>
    <n v="4443"/>
    <x v="2204"/>
    <x v="405"/>
    <d v="2016-07-26T00:00:00"/>
    <s v="Standard Class"/>
    <s v="DK-13375"/>
    <s v="Dennis Kane"/>
    <x v="0"/>
    <s v="United States"/>
    <s v="Westland"/>
    <x v="12"/>
    <n v="48185"/>
    <s v="Central"/>
    <s v="OFF-AR-10001761"/>
    <x v="1"/>
    <s v="Art"/>
    <s v="Avery Hi-Liter Smear-Safe Highlighters"/>
    <n v="29.2"/>
    <n v="5"/>
    <n v="0"/>
    <n v="10.511999999999999"/>
  </r>
  <r>
    <n v="4444"/>
    <x v="2204"/>
    <x v="405"/>
    <d v="2016-07-26T00:00:00"/>
    <s v="Standard Class"/>
    <s v="DK-13375"/>
    <s v="Dennis Kane"/>
    <x v="0"/>
    <s v="United States"/>
    <s v="Westland"/>
    <x v="12"/>
    <n v="48185"/>
    <s v="Central"/>
    <s v="OFF-PA-10002262"/>
    <x v="1"/>
    <s v="Paper"/>
    <s v="Xerox 192"/>
    <n v="32.400000000000006"/>
    <n v="5"/>
    <n v="0"/>
    <n v="15.552000000000001"/>
  </r>
  <r>
    <n v="4445"/>
    <x v="2205"/>
    <x v="912"/>
    <d v="2014-11-21T00:00:00"/>
    <s v="Standard Class"/>
    <s v="SR-20740"/>
    <s v="Steven Roelle"/>
    <x v="2"/>
    <s v="United States"/>
    <s v="Bloomington"/>
    <x v="14"/>
    <n v="47401"/>
    <s v="Central"/>
    <s v="OFF-EN-10004483"/>
    <x v="1"/>
    <s v="Envelopes"/>
    <s v="#10 White Business Envelopes,4 1/8 x 9 1/2"/>
    <n v="78.349999999999994"/>
    <n v="5"/>
    <n v="0"/>
    <n v="36.824499999999993"/>
  </r>
  <r>
    <n v="4446"/>
    <x v="2205"/>
    <x v="912"/>
    <d v="2014-11-21T00:00:00"/>
    <s v="Standard Class"/>
    <s v="SR-20740"/>
    <s v="Steven Roelle"/>
    <x v="2"/>
    <s v="United States"/>
    <s v="Bloomington"/>
    <x v="14"/>
    <n v="47401"/>
    <s v="Central"/>
    <s v="OFF-PA-10003270"/>
    <x v="1"/>
    <s v="Paper"/>
    <s v="Xerox 1954"/>
    <n v="31.68"/>
    <n v="6"/>
    <n v="0"/>
    <n v="14.256"/>
  </r>
  <r>
    <n v="4447"/>
    <x v="2205"/>
    <x v="912"/>
    <d v="2014-11-21T00:00:00"/>
    <s v="Standard Class"/>
    <s v="SR-20740"/>
    <s v="Steven Roelle"/>
    <x v="2"/>
    <s v="United States"/>
    <s v="Bloomington"/>
    <x v="14"/>
    <n v="47401"/>
    <s v="Central"/>
    <s v="OFF-BI-10001634"/>
    <x v="1"/>
    <s v="Binders"/>
    <s v="Wilson Jones Active Use Binders"/>
    <n v="29.12"/>
    <n v="4"/>
    <n v="0"/>
    <n v="14.268800000000001"/>
  </r>
  <r>
    <n v="4448"/>
    <x v="2205"/>
    <x v="912"/>
    <d v="2014-11-21T00:00:00"/>
    <s v="Standard Class"/>
    <s v="SR-20740"/>
    <s v="Steven Roelle"/>
    <x v="2"/>
    <s v="United States"/>
    <s v="Bloomington"/>
    <x v="14"/>
    <n v="47401"/>
    <s v="Central"/>
    <s v="OFF-ST-10000675"/>
    <x v="1"/>
    <s v="Storage"/>
    <s v="File Shuttle II and Handi-File, Black"/>
    <n v="169.45"/>
    <n v="5"/>
    <n v="0"/>
    <n v="42.362499999999997"/>
  </r>
  <r>
    <n v="4449"/>
    <x v="2206"/>
    <x v="974"/>
    <d v="2015-06-23T00:00:00"/>
    <s v="Standard Class"/>
    <s v="LH-17155"/>
    <s v="Logan Haushalter"/>
    <x v="0"/>
    <s v="United States"/>
    <s v="Los Angeles"/>
    <x v="1"/>
    <n v="90032"/>
    <s v="West"/>
    <s v="FUR-FU-10000732"/>
    <x v="0"/>
    <s v="Furnishings"/>
    <s v="Eldon 200 Class Desk Accessories"/>
    <n v="12.56"/>
    <n v="2"/>
    <n v="0"/>
    <n v="4.0191999999999997"/>
  </r>
  <r>
    <n v="4450"/>
    <x v="2206"/>
    <x v="974"/>
    <d v="2015-06-23T00:00:00"/>
    <s v="Standard Class"/>
    <s v="LH-17155"/>
    <s v="Logan Haushalter"/>
    <x v="0"/>
    <s v="United States"/>
    <s v="Los Angeles"/>
    <x v="1"/>
    <n v="90032"/>
    <s v="West"/>
    <s v="OFF-PA-10004355"/>
    <x v="1"/>
    <s v="Paper"/>
    <s v="Xerox 231"/>
    <n v="6.48"/>
    <n v="1"/>
    <n v="0"/>
    <n v="3.1104000000000003"/>
  </r>
  <r>
    <n v="4451"/>
    <x v="2206"/>
    <x v="974"/>
    <d v="2015-06-23T00:00:00"/>
    <s v="Standard Class"/>
    <s v="LH-17155"/>
    <s v="Logan Haushalter"/>
    <x v="0"/>
    <s v="United States"/>
    <s v="Los Angeles"/>
    <x v="1"/>
    <n v="90032"/>
    <s v="West"/>
    <s v="OFF-EN-10000056"/>
    <x v="1"/>
    <s v="Envelopes"/>
    <s v="Cameo Buff Policy Envelopes"/>
    <n v="186.69"/>
    <n v="3"/>
    <n v="0"/>
    <n v="87.744299999999981"/>
  </r>
  <r>
    <n v="4452"/>
    <x v="2207"/>
    <x v="975"/>
    <d v="2016-07-06T00:00:00"/>
    <s v="First Class"/>
    <s v="AA-10645"/>
    <s v="Anna Andreadi"/>
    <x v="0"/>
    <s v="United States"/>
    <s v="San Francisco"/>
    <x v="1"/>
    <n v="94109"/>
    <s v="West"/>
    <s v="FUR-FU-10000221"/>
    <x v="0"/>
    <s v="Furnishings"/>
    <s v="Master Caster Door Stop, Brown"/>
    <n v="25.4"/>
    <n v="5"/>
    <n v="0"/>
    <n v="8.6359999999999992"/>
  </r>
  <r>
    <n v="4453"/>
    <x v="2207"/>
    <x v="975"/>
    <d v="2016-07-06T00:00:00"/>
    <s v="First Class"/>
    <s v="AA-10645"/>
    <s v="Anna Andreadi"/>
    <x v="0"/>
    <s v="United States"/>
    <s v="San Francisco"/>
    <x v="1"/>
    <n v="94109"/>
    <s v="West"/>
    <s v="OFF-EN-10003567"/>
    <x v="1"/>
    <s v="Envelopes"/>
    <s v="Inter-Office Recycled Envelopes, Brown Kraft, Button-String,10&quot; x 13&quot; , 100/Box"/>
    <n v="43.96"/>
    <n v="2"/>
    <n v="0"/>
    <n v="20.661200000000001"/>
  </r>
  <r>
    <n v="4454"/>
    <x v="2207"/>
    <x v="975"/>
    <d v="2016-07-06T00:00:00"/>
    <s v="First Class"/>
    <s v="AA-10645"/>
    <s v="Anna Andreadi"/>
    <x v="0"/>
    <s v="United States"/>
    <s v="San Francisco"/>
    <x v="1"/>
    <n v="94109"/>
    <s v="West"/>
    <s v="FUR-BO-10001811"/>
    <x v="0"/>
    <s v="Bookcases"/>
    <s v="Atlantic Metals Mobile 5-Shelf Bookcases, Custom Colors"/>
    <n v="1279.165"/>
    <n v="5"/>
    <n v="0.15"/>
    <n v="225.73499999999993"/>
  </r>
  <r>
    <n v="4455"/>
    <x v="2207"/>
    <x v="975"/>
    <d v="2016-07-06T00:00:00"/>
    <s v="First Class"/>
    <s v="AA-10645"/>
    <s v="Anna Andreadi"/>
    <x v="0"/>
    <s v="United States"/>
    <s v="San Francisco"/>
    <x v="1"/>
    <n v="94109"/>
    <s v="West"/>
    <s v="OFF-ST-10002486"/>
    <x v="1"/>
    <s v="Storage"/>
    <s v="Eldon Shelf Savers Cubes and Bins"/>
    <n v="27.92"/>
    <n v="4"/>
    <n v="0"/>
    <n v="0.5583999999999989"/>
  </r>
  <r>
    <n v="4456"/>
    <x v="2208"/>
    <x v="37"/>
    <d v="2015-09-08T00:00:00"/>
    <s v="Standard Class"/>
    <s v="AS-10630"/>
    <s v="Ann Steele"/>
    <x v="2"/>
    <s v="United States"/>
    <s v="San Francisco"/>
    <x v="1"/>
    <n v="94110"/>
    <s v="West"/>
    <s v="FUR-CH-10002372"/>
    <x v="0"/>
    <s v="Chairs"/>
    <s v="Office Star - Ergonomically Designed Knee Chair"/>
    <n v="129.56800000000001"/>
    <n v="2"/>
    <n v="0.2"/>
    <n v="-12.956799999999994"/>
  </r>
  <r>
    <n v="4457"/>
    <x v="2208"/>
    <x v="37"/>
    <d v="2015-09-08T00:00:00"/>
    <s v="Standard Class"/>
    <s v="AS-10630"/>
    <s v="Ann Steele"/>
    <x v="2"/>
    <s v="United States"/>
    <s v="San Francisco"/>
    <x v="1"/>
    <n v="94110"/>
    <s v="West"/>
    <s v="OFF-BI-10003274"/>
    <x v="1"/>
    <s v="Binders"/>
    <s v="Avery Durable Slant Ring Binders, No Labels"/>
    <n v="6.3680000000000003"/>
    <n v="2"/>
    <n v="0.2"/>
    <n v="2.1492"/>
  </r>
  <r>
    <n v="4458"/>
    <x v="2209"/>
    <x v="783"/>
    <d v="2017-08-12T00:00:00"/>
    <s v="Standard Class"/>
    <s v="MC-17575"/>
    <s v="Matt Collins"/>
    <x v="0"/>
    <s v="United States"/>
    <s v="San Jose"/>
    <x v="1"/>
    <n v="95123"/>
    <s v="West"/>
    <s v="OFF-PA-10001878"/>
    <x v="1"/>
    <s v="Paper"/>
    <s v="Xerox 1891"/>
    <n v="244.54999999999998"/>
    <n v="5"/>
    <n v="0"/>
    <n v="114.93849999999998"/>
  </r>
  <r>
    <n v="4459"/>
    <x v="2210"/>
    <x v="677"/>
    <d v="2017-03-20T00:00:00"/>
    <s v="Standard Class"/>
    <s v="SE-20110"/>
    <s v="Sanjit Engle"/>
    <x v="0"/>
    <s v="United States"/>
    <s v="Denver"/>
    <x v="22"/>
    <n v="80219"/>
    <s v="West"/>
    <s v="OFF-SU-10002881"/>
    <x v="1"/>
    <s v="Supplies"/>
    <s v="Martin Yale Chadless Opener Electric Letter Opener"/>
    <n v="1332.4960000000001"/>
    <n v="2"/>
    <n v="0.2"/>
    <n v="-299.8116"/>
  </r>
  <r>
    <n v="4460"/>
    <x v="2211"/>
    <x v="394"/>
    <d v="2017-10-01T00:00:00"/>
    <s v="First Class"/>
    <s v="DS-13030"/>
    <s v="Darrin Sayre"/>
    <x v="2"/>
    <s v="United States"/>
    <s v="Aurora"/>
    <x v="22"/>
    <n v="80013"/>
    <s v="West"/>
    <s v="FUR-FU-10001979"/>
    <x v="0"/>
    <s v="Furnishings"/>
    <s v="Dana Halogen Swing-Arm Architect Lamp"/>
    <n v="32.776000000000003"/>
    <n v="1"/>
    <n v="0.2"/>
    <n v="3.2776000000000014"/>
  </r>
  <r>
    <n v="4461"/>
    <x v="2211"/>
    <x v="394"/>
    <d v="2017-10-01T00:00:00"/>
    <s v="First Class"/>
    <s v="DS-13030"/>
    <s v="Darrin Sayre"/>
    <x v="2"/>
    <s v="United States"/>
    <s v="Aurora"/>
    <x v="22"/>
    <n v="80013"/>
    <s v="West"/>
    <s v="OFF-ST-10001522"/>
    <x v="1"/>
    <s v="Storage"/>
    <s v="Gould Plastics 18-Pocket Panel Bin, 34w x 5-1/4d x 20-1/2h"/>
    <n v="147.184"/>
    <n v="2"/>
    <n v="0.2"/>
    <n v="-29.436800000000012"/>
  </r>
  <r>
    <n v="4462"/>
    <x v="2211"/>
    <x v="394"/>
    <d v="2017-10-01T00:00:00"/>
    <s v="First Class"/>
    <s v="DS-13030"/>
    <s v="Darrin Sayre"/>
    <x v="2"/>
    <s v="United States"/>
    <s v="Aurora"/>
    <x v="22"/>
    <n v="80013"/>
    <s v="West"/>
    <s v="TEC-AC-10003657"/>
    <x v="2"/>
    <s v="Accessories"/>
    <s v="Lenovo 17-Key USB Numeric Keypad"/>
    <n v="54.384000000000007"/>
    <n v="2"/>
    <n v="0.2"/>
    <n v="1.359599999999995"/>
  </r>
  <r>
    <n v="4463"/>
    <x v="2211"/>
    <x v="394"/>
    <d v="2017-10-01T00:00:00"/>
    <s v="First Class"/>
    <s v="DS-13030"/>
    <s v="Darrin Sayre"/>
    <x v="2"/>
    <s v="United States"/>
    <s v="Aurora"/>
    <x v="22"/>
    <n v="80013"/>
    <s v="West"/>
    <s v="OFF-BI-10001718"/>
    <x v="1"/>
    <s v="Binders"/>
    <s v="GBC DocuBind P50 Personal Binding Machine"/>
    <n v="76.77600000000001"/>
    <n v="4"/>
    <n v="0.7"/>
    <n v="-58.861599999999981"/>
  </r>
  <r>
    <n v="4464"/>
    <x v="2211"/>
    <x v="394"/>
    <d v="2017-10-01T00:00:00"/>
    <s v="First Class"/>
    <s v="DS-13030"/>
    <s v="Darrin Sayre"/>
    <x v="2"/>
    <s v="United States"/>
    <s v="Aurora"/>
    <x v="22"/>
    <n v="80013"/>
    <s v="West"/>
    <s v="OFF-PA-10003022"/>
    <x v="1"/>
    <s v="Paper"/>
    <s v="Xerox 1992"/>
    <n v="14.352000000000002"/>
    <n v="3"/>
    <n v="0.2"/>
    <n v="5.2026000000000003"/>
  </r>
  <r>
    <n v="4465"/>
    <x v="2211"/>
    <x v="394"/>
    <d v="2017-10-01T00:00:00"/>
    <s v="First Class"/>
    <s v="DS-13030"/>
    <s v="Darrin Sayre"/>
    <x v="2"/>
    <s v="United States"/>
    <s v="Aurora"/>
    <x v="22"/>
    <n v="80013"/>
    <s v="West"/>
    <s v="OFF-AP-10000891"/>
    <x v="1"/>
    <s v="Appliances"/>
    <s v="Kensington 7 Outlet MasterPiece HOMEOFFICE Power Control Center"/>
    <n v="209.79200000000003"/>
    <n v="2"/>
    <n v="0.2"/>
    <n v="26.22399999999999"/>
  </r>
  <r>
    <n v="4466"/>
    <x v="2212"/>
    <x v="976"/>
    <d v="2015-08-11T00:00:00"/>
    <s v="Standard Class"/>
    <s v="NS-18640"/>
    <s v="Noel Staavos"/>
    <x v="1"/>
    <s v="United States"/>
    <s v="Boise"/>
    <x v="45"/>
    <n v="83704"/>
    <s v="West"/>
    <s v="OFF-BI-10004970"/>
    <x v="1"/>
    <s v="Binders"/>
    <s v="ACCOHIDE 3-Ring Binder, Blue, 1&quot;"/>
    <n v="3.3040000000000003"/>
    <n v="1"/>
    <n v="0.2"/>
    <n v="1.1151"/>
  </r>
  <r>
    <n v="4467"/>
    <x v="2213"/>
    <x v="221"/>
    <d v="2017-12-01T00:00:00"/>
    <s v="Standard Class"/>
    <s v="KA-16525"/>
    <s v="Kelly Andreada"/>
    <x v="0"/>
    <s v="United States"/>
    <s v="New York City"/>
    <x v="15"/>
    <n v="10035"/>
    <s v="East"/>
    <s v="OFF-AR-10003759"/>
    <x v="1"/>
    <s v="Art"/>
    <s v="Crayola Anti Dust Chalk, 12/Pack"/>
    <n v="16.38"/>
    <n v="9"/>
    <n v="0"/>
    <n v="7.3709999999999996"/>
  </r>
  <r>
    <n v="4468"/>
    <x v="2213"/>
    <x v="221"/>
    <d v="2017-12-01T00:00:00"/>
    <s v="Standard Class"/>
    <s v="KA-16525"/>
    <s v="Kelly Andreada"/>
    <x v="0"/>
    <s v="United States"/>
    <s v="New York City"/>
    <x v="15"/>
    <n v="10035"/>
    <s v="East"/>
    <s v="OFF-EN-10003001"/>
    <x v="1"/>
    <s v="Envelopes"/>
    <s v="Ames Color-File Green Diamond Border X-ray Mailers"/>
    <n v="167.96"/>
    <n v="2"/>
    <n v="0"/>
    <n v="78.941199999999995"/>
  </r>
  <r>
    <n v="4469"/>
    <x v="2213"/>
    <x v="221"/>
    <d v="2017-12-01T00:00:00"/>
    <s v="Standard Class"/>
    <s v="KA-16525"/>
    <s v="Kelly Andreada"/>
    <x v="0"/>
    <s v="United States"/>
    <s v="New York City"/>
    <x v="15"/>
    <n v="10035"/>
    <s v="East"/>
    <s v="FUR-BO-10000780"/>
    <x v="0"/>
    <s v="Bookcases"/>
    <s v="O'Sullivan Plantations 2-Door Library in Landvery Oak"/>
    <n v="321.56799999999998"/>
    <n v="2"/>
    <n v="0.2"/>
    <n v="-16.078399999999988"/>
  </r>
  <r>
    <n v="4470"/>
    <x v="2213"/>
    <x v="221"/>
    <d v="2017-12-01T00:00:00"/>
    <s v="Standard Class"/>
    <s v="KA-16525"/>
    <s v="Kelly Andreada"/>
    <x v="0"/>
    <s v="United States"/>
    <s v="New York City"/>
    <x v="15"/>
    <n v="10035"/>
    <s v="East"/>
    <s v="OFF-PA-10001972"/>
    <x v="1"/>
    <s v="Paper"/>
    <s v="Xerox 214"/>
    <n v="12.96"/>
    <n v="2"/>
    <n v="0"/>
    <n v="6.2208000000000006"/>
  </r>
  <r>
    <n v="4471"/>
    <x v="2214"/>
    <x v="540"/>
    <d v="2017-05-12T00:00:00"/>
    <s v="Standard Class"/>
    <s v="DJ-13510"/>
    <s v="Don Jones"/>
    <x v="1"/>
    <s v="United States"/>
    <s v="Philadelphia"/>
    <x v="9"/>
    <n v="19140"/>
    <s v="East"/>
    <s v="FUR-CH-10003535"/>
    <x v="0"/>
    <s v="Chairs"/>
    <s v="Global Armless Task Chair, Royal Blue"/>
    <n v="128.05799999999999"/>
    <n v="3"/>
    <n v="0.3"/>
    <n v="-23.782199999999996"/>
  </r>
  <r>
    <n v="4472"/>
    <x v="2215"/>
    <x v="365"/>
    <d v="2017-09-29T00:00:00"/>
    <s v="Same Day"/>
    <s v="MG-17680"/>
    <s v="Maureen Gastineau"/>
    <x v="2"/>
    <s v="United States"/>
    <s v="Mentor"/>
    <x v="24"/>
    <n v="44060"/>
    <s v="East"/>
    <s v="FUR-CH-10003774"/>
    <x v="0"/>
    <s v="Chairs"/>
    <s v="Global Wood Trimmed Manager's Task Chair, Khaki"/>
    <n v="63.686"/>
    <n v="1"/>
    <n v="0.3"/>
    <n v="-15.466600000000003"/>
  </r>
  <r>
    <n v="4473"/>
    <x v="2215"/>
    <x v="365"/>
    <d v="2017-09-29T00:00:00"/>
    <s v="Same Day"/>
    <s v="MG-17680"/>
    <s v="Maureen Gastineau"/>
    <x v="2"/>
    <s v="United States"/>
    <s v="Mentor"/>
    <x v="24"/>
    <n v="44060"/>
    <s v="East"/>
    <s v="TEC-AC-10004571"/>
    <x v="2"/>
    <s v="Accessories"/>
    <s v="Logitech G700s Rechargeable Gaming Mouse"/>
    <n v="239.976"/>
    <n v="3"/>
    <n v="0.2"/>
    <n v="65.993400000000008"/>
  </r>
  <r>
    <n v="4474"/>
    <x v="2215"/>
    <x v="365"/>
    <d v="2017-09-29T00:00:00"/>
    <s v="Same Day"/>
    <s v="MG-17680"/>
    <s v="Maureen Gastineau"/>
    <x v="2"/>
    <s v="United States"/>
    <s v="Mentor"/>
    <x v="24"/>
    <n v="44060"/>
    <s v="East"/>
    <s v="FUR-TA-10004442"/>
    <x v="0"/>
    <s v="Tables"/>
    <s v="Riverside Furniture Stanwyck Manor Table Series"/>
    <n v="344.22"/>
    <n v="2"/>
    <n v="0.4"/>
    <n v="-189.32100000000003"/>
  </r>
  <r>
    <n v="4475"/>
    <x v="2215"/>
    <x v="365"/>
    <d v="2017-09-29T00:00:00"/>
    <s v="Same Day"/>
    <s v="MG-17680"/>
    <s v="Maureen Gastineau"/>
    <x v="2"/>
    <s v="United States"/>
    <s v="Mentor"/>
    <x v="24"/>
    <n v="44060"/>
    <s v="East"/>
    <s v="OFF-PA-10002787"/>
    <x v="1"/>
    <s v="Paper"/>
    <s v="Xerox 227"/>
    <n v="15.552000000000003"/>
    <n v="3"/>
    <n v="0.2"/>
    <n v="5.4432"/>
  </r>
  <r>
    <n v="4476"/>
    <x v="2215"/>
    <x v="365"/>
    <d v="2017-09-29T00:00:00"/>
    <s v="Same Day"/>
    <s v="MG-17680"/>
    <s v="Maureen Gastineau"/>
    <x v="2"/>
    <s v="United States"/>
    <s v="Mentor"/>
    <x v="24"/>
    <n v="44060"/>
    <s v="East"/>
    <s v="FUR-FU-10004586"/>
    <x v="0"/>
    <s v="Furnishings"/>
    <s v="G.E. Longer-Life Indoor Recessed Floodlight Bulbs"/>
    <n v="21.248000000000001"/>
    <n v="4"/>
    <n v="0.2"/>
    <n v="7.436799999999999"/>
  </r>
  <r>
    <n v="4477"/>
    <x v="2215"/>
    <x v="365"/>
    <d v="2017-09-29T00:00:00"/>
    <s v="Same Day"/>
    <s v="MG-17680"/>
    <s v="Maureen Gastineau"/>
    <x v="2"/>
    <s v="United States"/>
    <s v="Mentor"/>
    <x v="24"/>
    <n v="44060"/>
    <s v="East"/>
    <s v="OFF-PA-10002606"/>
    <x v="1"/>
    <s v="Paper"/>
    <s v="Xerox 1928"/>
    <n v="8.4480000000000004"/>
    <n v="2"/>
    <n v="0.2"/>
    <n v="2.6399999999999997"/>
  </r>
  <r>
    <n v="4478"/>
    <x v="2216"/>
    <x v="760"/>
    <d v="2017-10-22T00:00:00"/>
    <s v="Same Day"/>
    <s v="BD-11620"/>
    <s v="Brian DeCherney"/>
    <x v="0"/>
    <s v="United States"/>
    <s v="Lawton"/>
    <x v="26"/>
    <n v="73505"/>
    <s v="Central"/>
    <s v="OFF-ST-10000129"/>
    <x v="1"/>
    <s v="Storage"/>
    <s v="Fellowes Recycled Storage Drawers"/>
    <n v="333.09000000000003"/>
    <n v="3"/>
    <n v="0"/>
    <n v="23.316299999999984"/>
  </r>
  <r>
    <n v="4479"/>
    <x v="2216"/>
    <x v="760"/>
    <d v="2017-10-22T00:00:00"/>
    <s v="Same Day"/>
    <s v="BD-11620"/>
    <s v="Brian DeCherney"/>
    <x v="0"/>
    <s v="United States"/>
    <s v="Lawton"/>
    <x v="26"/>
    <n v="73505"/>
    <s v="Central"/>
    <s v="FUR-TA-10003748"/>
    <x v="0"/>
    <s v="Tables"/>
    <s v="Bevis 36 x 72 Conference Tables"/>
    <n v="248.98"/>
    <n v="2"/>
    <n v="0"/>
    <n v="54.775599999999997"/>
  </r>
  <r>
    <n v="4480"/>
    <x v="2217"/>
    <x v="977"/>
    <d v="2014-03-28T00:00:00"/>
    <s v="Standard Class"/>
    <s v="CD-11920"/>
    <s v="Carlos Daly"/>
    <x v="0"/>
    <s v="United States"/>
    <s v="New York City"/>
    <x v="15"/>
    <n v="10024"/>
    <s v="East"/>
    <s v="OFF-PA-10004948"/>
    <x v="1"/>
    <s v="Paper"/>
    <s v="Xerox 190"/>
    <n v="24.900000000000002"/>
    <n v="5"/>
    <n v="0"/>
    <n v="11.703000000000001"/>
  </r>
  <r>
    <n v="4481"/>
    <x v="2218"/>
    <x v="54"/>
    <d v="2016-11-08T00:00:00"/>
    <s v="Standard Class"/>
    <s v="XP-21865"/>
    <s v="Xylona Preis"/>
    <x v="0"/>
    <s v="United States"/>
    <s v="Los Angeles"/>
    <x v="1"/>
    <n v="90049"/>
    <s v="West"/>
    <s v="OFF-FA-10001561"/>
    <x v="1"/>
    <s v="Fasteners"/>
    <s v="Stockwell Push Pins"/>
    <n v="15.260000000000002"/>
    <n v="7"/>
    <n v="0"/>
    <n v="5.0358000000000001"/>
  </r>
  <r>
    <n v="4482"/>
    <x v="2218"/>
    <x v="54"/>
    <d v="2016-11-08T00:00:00"/>
    <s v="Standard Class"/>
    <s v="XP-21865"/>
    <s v="Xylona Preis"/>
    <x v="0"/>
    <s v="United States"/>
    <s v="Los Angeles"/>
    <x v="1"/>
    <n v="90049"/>
    <s v="West"/>
    <s v="OFF-AP-10002998"/>
    <x v="1"/>
    <s v="Appliances"/>
    <s v="Holmes 99% HEPA Air Purifier"/>
    <n v="43.32"/>
    <n v="2"/>
    <n v="0"/>
    <n v="14.295599999999997"/>
  </r>
  <r>
    <n v="4483"/>
    <x v="2218"/>
    <x v="54"/>
    <d v="2016-11-08T00:00:00"/>
    <s v="Standard Class"/>
    <s v="XP-21865"/>
    <s v="Xylona Preis"/>
    <x v="0"/>
    <s v="United States"/>
    <s v="Los Angeles"/>
    <x v="1"/>
    <n v="90049"/>
    <s v="West"/>
    <s v="OFF-BI-10003981"/>
    <x v="1"/>
    <s v="Binders"/>
    <s v="Avery Durable Plastic 1&quot; Binders"/>
    <n v="43.584000000000003"/>
    <n v="12"/>
    <n v="0.2"/>
    <n v="15.799199999999999"/>
  </r>
  <r>
    <n v="4484"/>
    <x v="2218"/>
    <x v="54"/>
    <d v="2016-11-08T00:00:00"/>
    <s v="Standard Class"/>
    <s v="XP-21865"/>
    <s v="Xylona Preis"/>
    <x v="0"/>
    <s v="United States"/>
    <s v="Los Angeles"/>
    <x v="1"/>
    <n v="90049"/>
    <s v="West"/>
    <s v="OFF-PA-10001725"/>
    <x v="1"/>
    <s v="Paper"/>
    <s v="Xerox 1892"/>
    <n v="116.28"/>
    <n v="3"/>
    <n v="0"/>
    <n v="56.977199999999996"/>
  </r>
  <r>
    <n v="4485"/>
    <x v="2218"/>
    <x v="54"/>
    <d v="2016-11-08T00:00:00"/>
    <s v="Standard Class"/>
    <s v="XP-21865"/>
    <s v="Xylona Preis"/>
    <x v="0"/>
    <s v="United States"/>
    <s v="Los Angeles"/>
    <x v="1"/>
    <n v="90049"/>
    <s v="West"/>
    <s v="OFF-BI-10002071"/>
    <x v="1"/>
    <s v="Binders"/>
    <s v="Fellowes Black Plastic Comb Bindings"/>
    <n v="9.2959999999999994"/>
    <n v="2"/>
    <n v="0.2"/>
    <n v="3.0211999999999994"/>
  </r>
  <r>
    <n v="4486"/>
    <x v="2218"/>
    <x v="54"/>
    <d v="2016-11-08T00:00:00"/>
    <s v="Standard Class"/>
    <s v="XP-21865"/>
    <s v="Xylona Preis"/>
    <x v="0"/>
    <s v="United States"/>
    <s v="Los Angeles"/>
    <x v="1"/>
    <n v="90049"/>
    <s v="West"/>
    <s v="OFF-PA-10000477"/>
    <x v="1"/>
    <s v="Paper"/>
    <s v="Xerox 22"/>
    <n v="19.440000000000001"/>
    <n v="3"/>
    <n v="0"/>
    <n v="9.3312000000000008"/>
  </r>
  <r>
    <n v="4487"/>
    <x v="2218"/>
    <x v="54"/>
    <d v="2016-11-08T00:00:00"/>
    <s v="Standard Class"/>
    <s v="XP-21865"/>
    <s v="Xylona Preis"/>
    <x v="0"/>
    <s v="United States"/>
    <s v="Los Angeles"/>
    <x v="1"/>
    <n v="90049"/>
    <s v="West"/>
    <s v="OFF-PA-10004359"/>
    <x v="1"/>
    <s v="Paper"/>
    <s v="Multicolor Computer Printout Paper"/>
    <n v="314.54999999999995"/>
    <n v="3"/>
    <n v="0"/>
    <n v="150.98399999999998"/>
  </r>
  <r>
    <n v="4488"/>
    <x v="2219"/>
    <x v="577"/>
    <d v="2015-09-11T00:00:00"/>
    <s v="Standard Class"/>
    <s v="CA-12055"/>
    <s v="Cathy Armstrong"/>
    <x v="2"/>
    <s v="United States"/>
    <s v="Houston"/>
    <x v="5"/>
    <n v="77036"/>
    <s v="Central"/>
    <s v="OFF-BI-10000962"/>
    <x v="1"/>
    <s v="Binders"/>
    <s v="Acco Flexible ACCOHIDE Square Ring Data Binder, Dark Blue, 11 1/2&quot; X 14&quot; 7/8&quot;"/>
    <n v="16.269999999999996"/>
    <n v="5"/>
    <n v="0.8"/>
    <n v="-25.218500000000006"/>
  </r>
  <r>
    <n v="4489"/>
    <x v="2219"/>
    <x v="577"/>
    <d v="2015-09-11T00:00:00"/>
    <s v="Standard Class"/>
    <s v="CA-12055"/>
    <s v="Cathy Armstrong"/>
    <x v="2"/>
    <s v="United States"/>
    <s v="Houston"/>
    <x v="5"/>
    <n v="77036"/>
    <s v="Central"/>
    <s v="OFF-SU-10003567"/>
    <x v="1"/>
    <s v="Supplies"/>
    <s v="Stiletto Hand Letter Openers"/>
    <n v="69.12"/>
    <n v="9"/>
    <n v="0.2"/>
    <n v="-14.687999999999999"/>
  </r>
  <r>
    <n v="4490"/>
    <x v="2219"/>
    <x v="577"/>
    <d v="2015-09-11T00:00:00"/>
    <s v="Standard Class"/>
    <s v="CA-12055"/>
    <s v="Cathy Armstrong"/>
    <x v="2"/>
    <s v="United States"/>
    <s v="Houston"/>
    <x v="5"/>
    <n v="77036"/>
    <s v="Central"/>
    <s v="OFF-BI-10003708"/>
    <x v="1"/>
    <s v="Binders"/>
    <s v="Acco Four Pocket Poly Ring Binder with Label Holder, Smoke, 1&quot;"/>
    <n v="4.4699999999999989"/>
    <n v="3"/>
    <n v="0.8"/>
    <n v="-7.8225000000000016"/>
  </r>
  <r>
    <n v="4491"/>
    <x v="2220"/>
    <x v="718"/>
    <d v="2017-08-21T00:00:00"/>
    <s v="Standard Class"/>
    <s v="JM-15250"/>
    <s v="Janet Martin"/>
    <x v="0"/>
    <s v="United States"/>
    <s v="Los Angeles"/>
    <x v="1"/>
    <n v="90032"/>
    <s v="West"/>
    <s v="FUR-TA-10001095"/>
    <x v="0"/>
    <s v="Tables"/>
    <s v="Chromcraft Round Conference Tables"/>
    <n v="418.29599999999994"/>
    <n v="3"/>
    <n v="0.2"/>
    <n v="5.2287000000000035"/>
  </r>
  <r>
    <n v="4492"/>
    <x v="2221"/>
    <x v="588"/>
    <d v="2014-12-03T00:00:00"/>
    <s v="Second Class"/>
    <s v="JK-15730"/>
    <s v="Joe Kamberova"/>
    <x v="0"/>
    <s v="United States"/>
    <s v="Columbus"/>
    <x v="24"/>
    <n v="43229"/>
    <s v="East"/>
    <s v="TEC-CO-10001571"/>
    <x v="2"/>
    <s v="Copiers"/>
    <s v="Sharp 1540cs Digital Laser Copier"/>
    <n v="659.98799999999994"/>
    <n v="2"/>
    <n v="0.4"/>
    <n v="109.99799999999999"/>
  </r>
  <r>
    <n v="4493"/>
    <x v="2221"/>
    <x v="588"/>
    <d v="2014-12-03T00:00:00"/>
    <s v="Second Class"/>
    <s v="JK-15730"/>
    <s v="Joe Kamberova"/>
    <x v="0"/>
    <s v="United States"/>
    <s v="Columbus"/>
    <x v="24"/>
    <n v="43229"/>
    <s v="East"/>
    <s v="FUR-FU-10000221"/>
    <x v="0"/>
    <s v="Furnishings"/>
    <s v="Master Caster Door Stop, Brown"/>
    <n v="8.1280000000000001"/>
    <n v="2"/>
    <n v="0.2"/>
    <n v="1.4223999999999997"/>
  </r>
  <r>
    <n v="4494"/>
    <x v="2221"/>
    <x v="588"/>
    <d v="2014-12-03T00:00:00"/>
    <s v="Second Class"/>
    <s v="JK-15730"/>
    <s v="Joe Kamberova"/>
    <x v="0"/>
    <s v="United States"/>
    <s v="Columbus"/>
    <x v="24"/>
    <n v="43229"/>
    <s v="East"/>
    <s v="OFF-PA-10001972"/>
    <x v="1"/>
    <s v="Paper"/>
    <s v="Xerox 214"/>
    <n v="36.288000000000011"/>
    <n v="7"/>
    <n v="0.2"/>
    <n v="12.700800000000001"/>
  </r>
  <r>
    <n v="4495"/>
    <x v="2221"/>
    <x v="588"/>
    <d v="2014-12-03T00:00:00"/>
    <s v="Second Class"/>
    <s v="JK-15730"/>
    <s v="Joe Kamberova"/>
    <x v="0"/>
    <s v="United States"/>
    <s v="Columbus"/>
    <x v="24"/>
    <n v="43229"/>
    <s v="East"/>
    <s v="FUR-CH-10000015"/>
    <x v="0"/>
    <s v="Chairs"/>
    <s v="Hon Multipurpose Stacking Arm Chairs"/>
    <n v="909.7199999999998"/>
    <n v="6"/>
    <n v="0.3"/>
    <n v="-51.983999999999924"/>
  </r>
  <r>
    <n v="4496"/>
    <x v="2222"/>
    <x v="978"/>
    <d v="2017-06-23T00:00:00"/>
    <s v="Standard Class"/>
    <s v="CC-12670"/>
    <s v="Craig Carreira"/>
    <x v="0"/>
    <s v="United States"/>
    <s v="Los Angeles"/>
    <x v="1"/>
    <n v="90032"/>
    <s v="West"/>
    <s v="FUR-BO-10004015"/>
    <x v="0"/>
    <s v="Bookcases"/>
    <s v="Bush Andora Bookcase, Maple/Graphite Gray Finish"/>
    <n v="917.92349999999988"/>
    <n v="9"/>
    <n v="0.15"/>
    <n v="75.593699999999899"/>
  </r>
  <r>
    <n v="4497"/>
    <x v="2222"/>
    <x v="978"/>
    <d v="2017-06-23T00:00:00"/>
    <s v="Standard Class"/>
    <s v="CC-12670"/>
    <s v="Craig Carreira"/>
    <x v="0"/>
    <s v="United States"/>
    <s v="Los Angeles"/>
    <x v="1"/>
    <n v="90032"/>
    <s v="West"/>
    <s v="OFF-PA-10002036"/>
    <x v="1"/>
    <s v="Paper"/>
    <s v="Xerox 1930"/>
    <n v="38.880000000000003"/>
    <n v="6"/>
    <n v="0"/>
    <n v="19.051200000000001"/>
  </r>
  <r>
    <n v="4498"/>
    <x v="2223"/>
    <x v="574"/>
    <d v="2017-12-09T00:00:00"/>
    <s v="Standard Class"/>
    <s v="GW-14605"/>
    <s v="Giulietta Weimer"/>
    <x v="0"/>
    <s v="United States"/>
    <s v="Philadelphia"/>
    <x v="9"/>
    <n v="19140"/>
    <s v="East"/>
    <s v="OFF-BI-10003650"/>
    <x v="1"/>
    <s v="Binders"/>
    <s v="GBC DocuBind 300 Electric Binding Machine"/>
    <n v="631.17600000000016"/>
    <n v="4"/>
    <n v="0.7"/>
    <n v="-462.86239999999998"/>
  </r>
  <r>
    <n v="4499"/>
    <x v="2224"/>
    <x v="871"/>
    <d v="2014-11-26T00:00:00"/>
    <s v="Standard Class"/>
    <s v="GR-14560"/>
    <s v="Georgia Rosenberg"/>
    <x v="1"/>
    <s v="United States"/>
    <s v="San Francisco"/>
    <x v="1"/>
    <n v="94110"/>
    <s v="West"/>
    <s v="OFF-PA-10003309"/>
    <x v="1"/>
    <s v="Paper"/>
    <s v="Xerox 211"/>
    <n v="12.96"/>
    <n v="2"/>
    <n v="0"/>
    <n v="6.2208000000000006"/>
  </r>
  <r>
    <n v="4500"/>
    <x v="2225"/>
    <x v="342"/>
    <d v="2016-04-16T00:00:00"/>
    <s v="Standard Class"/>
    <s v="FM-14215"/>
    <s v="Filia McAdams"/>
    <x v="1"/>
    <s v="United States"/>
    <s v="Bakersfield"/>
    <x v="1"/>
    <n v="93309"/>
    <s v="West"/>
    <s v="OFF-PA-10002787"/>
    <x v="1"/>
    <s v="Paper"/>
    <s v="Xerox 227"/>
    <n v="12.96"/>
    <n v="2"/>
    <n v="0"/>
    <n v="6.2208000000000006"/>
  </r>
  <r>
    <n v="4501"/>
    <x v="2225"/>
    <x v="342"/>
    <d v="2016-04-16T00:00:00"/>
    <s v="Standard Class"/>
    <s v="FM-14215"/>
    <s v="Filia McAdams"/>
    <x v="1"/>
    <s v="United States"/>
    <s v="Bakersfield"/>
    <x v="1"/>
    <n v="93309"/>
    <s v="West"/>
    <s v="OFF-BI-10000174"/>
    <x v="1"/>
    <s v="Binders"/>
    <s v="Wilson Jones Clip &amp; Carry Folder Binder Tool for Ring Binders, Clear"/>
    <n v="23.2"/>
    <n v="5"/>
    <n v="0.2"/>
    <n v="8.1199999999999974"/>
  </r>
  <r>
    <n v="4502"/>
    <x v="2226"/>
    <x v="479"/>
    <d v="2014-07-04T00:00:00"/>
    <s v="Standard Class"/>
    <s v="MS-17980"/>
    <s v="Michael Stewart"/>
    <x v="1"/>
    <s v="United States"/>
    <s v="Houston"/>
    <x v="5"/>
    <n v="77095"/>
    <s v="Central"/>
    <s v="OFF-PA-10002005"/>
    <x v="1"/>
    <s v="Paper"/>
    <s v="Xerox 225"/>
    <n v="25.920000000000005"/>
    <n v="5"/>
    <n v="0.2"/>
    <n v="9.0719999999999992"/>
  </r>
  <r>
    <n v="4503"/>
    <x v="2226"/>
    <x v="479"/>
    <d v="2014-07-04T00:00:00"/>
    <s v="Standard Class"/>
    <s v="MS-17980"/>
    <s v="Michael Stewart"/>
    <x v="1"/>
    <s v="United States"/>
    <s v="Houston"/>
    <x v="5"/>
    <n v="77095"/>
    <s v="Central"/>
    <s v="OFF-FA-10002815"/>
    <x v="1"/>
    <s v="Fasteners"/>
    <s v="Staples"/>
    <n v="21.312000000000005"/>
    <n v="6"/>
    <n v="0.2"/>
    <n v="7.1928000000000001"/>
  </r>
  <r>
    <n v="4504"/>
    <x v="2227"/>
    <x v="163"/>
    <d v="2014-12-29T00:00:00"/>
    <s v="Standard Class"/>
    <s v="BF-11170"/>
    <s v="Ben Ferrer"/>
    <x v="2"/>
    <s v="United States"/>
    <s v="Los Angeles"/>
    <x v="1"/>
    <n v="90045"/>
    <s v="West"/>
    <s v="TEC-PH-10000213"/>
    <x v="2"/>
    <s v="Phones"/>
    <s v="Seidio BD2-HK3IPH5-BK DILEX Case and Holster Combo for Apple iPhone 5/5s - Black"/>
    <n v="173.65600000000003"/>
    <n v="7"/>
    <n v="0.2"/>
    <n v="17.365599999999993"/>
  </r>
  <r>
    <n v="4505"/>
    <x v="2227"/>
    <x v="163"/>
    <d v="2014-12-29T00:00:00"/>
    <s v="Standard Class"/>
    <s v="BF-11170"/>
    <s v="Ben Ferrer"/>
    <x v="2"/>
    <s v="United States"/>
    <s v="Los Angeles"/>
    <x v="1"/>
    <n v="90045"/>
    <s v="West"/>
    <s v="OFF-AP-10000828"/>
    <x v="1"/>
    <s v="Appliances"/>
    <s v="Avanti 4.4 Cu. Ft. Refrigerator"/>
    <n v="361.96"/>
    <n v="2"/>
    <n v="0"/>
    <n v="101.34879999999998"/>
  </r>
  <r>
    <n v="4506"/>
    <x v="2227"/>
    <x v="163"/>
    <d v="2014-12-29T00:00:00"/>
    <s v="Standard Class"/>
    <s v="BF-11170"/>
    <s v="Ben Ferrer"/>
    <x v="2"/>
    <s v="United States"/>
    <s v="Los Angeles"/>
    <x v="1"/>
    <n v="90045"/>
    <s v="West"/>
    <s v="TEC-AC-10004708"/>
    <x v="2"/>
    <s v="Accessories"/>
    <s v="Sony 32GB Class 10 Micro SDHC R40 Memory Card"/>
    <n v="62.849999999999994"/>
    <n v="3"/>
    <n v="0"/>
    <n v="13.198499999999999"/>
  </r>
  <r>
    <n v="4507"/>
    <x v="2227"/>
    <x v="163"/>
    <d v="2014-12-29T00:00:00"/>
    <s v="Standard Class"/>
    <s v="BF-11170"/>
    <s v="Ben Ferrer"/>
    <x v="2"/>
    <s v="United States"/>
    <s v="Los Angeles"/>
    <x v="1"/>
    <n v="90045"/>
    <s v="West"/>
    <s v="TEC-PH-10001530"/>
    <x v="2"/>
    <s v="Phones"/>
    <s v="Cisco Unified IP Phone 7945G VoIP phone"/>
    <n v="818.37600000000009"/>
    <n v="3"/>
    <n v="0.2"/>
    <n v="51.148499999999984"/>
  </r>
  <r>
    <n v="4508"/>
    <x v="2227"/>
    <x v="163"/>
    <d v="2014-12-29T00:00:00"/>
    <s v="Standard Class"/>
    <s v="BF-11170"/>
    <s v="Ben Ferrer"/>
    <x v="2"/>
    <s v="United States"/>
    <s v="Los Angeles"/>
    <x v="1"/>
    <n v="90045"/>
    <s v="West"/>
    <s v="OFF-ST-10002301"/>
    <x v="1"/>
    <s v="Storage"/>
    <s v="Tennsco Commercial Shelving"/>
    <n v="20.34"/>
    <n v="1"/>
    <n v="0"/>
    <n v="0.20339999999999847"/>
  </r>
  <r>
    <n v="4509"/>
    <x v="2227"/>
    <x v="163"/>
    <d v="2014-12-29T00:00:00"/>
    <s v="Standard Class"/>
    <s v="BF-11170"/>
    <s v="Ben Ferrer"/>
    <x v="2"/>
    <s v="United States"/>
    <s v="Los Angeles"/>
    <x v="1"/>
    <n v="90045"/>
    <s v="West"/>
    <s v="FUR-FU-10002554"/>
    <x v="0"/>
    <s v="Furnishings"/>
    <s v="Westinghouse Floor Lamp with Metal Mesh Shade, Black"/>
    <n v="23.99"/>
    <n v="1"/>
    <n v="0"/>
    <n v="5.5176999999999978"/>
  </r>
  <r>
    <n v="4510"/>
    <x v="2228"/>
    <x v="979"/>
    <d v="2017-05-29T00:00:00"/>
    <s v="Standard Class"/>
    <s v="VS-21820"/>
    <s v="Vivek Sundaresam"/>
    <x v="0"/>
    <s v="United States"/>
    <s v="Los Angeles"/>
    <x v="1"/>
    <n v="90036"/>
    <s v="West"/>
    <s v="FUR-TA-10001520"/>
    <x v="0"/>
    <s v="Tables"/>
    <s v="Lesro Sheffield Collection Coffee Table, End Table, Center Table, Corner Table"/>
    <n v="171.28800000000001"/>
    <n v="3"/>
    <n v="0.2"/>
    <n v="-6.423300000000026"/>
  </r>
  <r>
    <n v="4511"/>
    <x v="2229"/>
    <x v="338"/>
    <d v="2016-11-14T00:00:00"/>
    <s v="Standard Class"/>
    <s v="KM-16225"/>
    <s v="Kalyca Meade"/>
    <x v="1"/>
    <s v="United States"/>
    <s v="Springfield"/>
    <x v="25"/>
    <n v="65807"/>
    <s v="Central"/>
    <s v="FUR-FU-10001085"/>
    <x v="0"/>
    <s v="Furnishings"/>
    <s v="3M Polarizing Light Filter Sleeves"/>
    <n v="37.299999999999997"/>
    <n v="2"/>
    <n v="0"/>
    <n v="17.157999999999998"/>
  </r>
  <r>
    <n v="4512"/>
    <x v="2229"/>
    <x v="338"/>
    <d v="2016-11-14T00:00:00"/>
    <s v="Standard Class"/>
    <s v="KM-16225"/>
    <s v="Kalyca Meade"/>
    <x v="1"/>
    <s v="United States"/>
    <s v="Springfield"/>
    <x v="25"/>
    <n v="65807"/>
    <s v="Central"/>
    <s v="OFF-BI-10001597"/>
    <x v="1"/>
    <s v="Binders"/>
    <s v="Wilson Jones Ledger-Size, Piano-Hinge Binder, 2&quot;, Blue"/>
    <n v="81.96"/>
    <n v="2"/>
    <n v="0"/>
    <n v="39.340799999999994"/>
  </r>
  <r>
    <n v="4513"/>
    <x v="2230"/>
    <x v="824"/>
    <d v="2016-10-03T00:00:00"/>
    <s v="First Class"/>
    <s v="LP-17095"/>
    <s v="Liz Preis"/>
    <x v="0"/>
    <s v="United States"/>
    <s v="Phoenix"/>
    <x v="16"/>
    <n v="85023"/>
    <s v="West"/>
    <s v="OFF-BI-10002429"/>
    <x v="1"/>
    <s v="Binders"/>
    <s v="Premier Elliptical Ring Binder, Black"/>
    <n v="54.792000000000009"/>
    <n v="6"/>
    <n v="0.7"/>
    <n v="-40.180799999999991"/>
  </r>
  <r>
    <n v="4514"/>
    <x v="2231"/>
    <x v="47"/>
    <d v="2016-09-08T00:00:00"/>
    <s v="First Class"/>
    <s v="BG-11740"/>
    <s v="Bruce Geld"/>
    <x v="0"/>
    <s v="United States"/>
    <s v="Houston"/>
    <x v="5"/>
    <n v="77070"/>
    <s v="Central"/>
    <s v="OFF-ST-10001590"/>
    <x v="1"/>
    <s v="Storage"/>
    <s v="Tenex Personal Project File with Scoop Front Design, Black"/>
    <n v="10.784000000000001"/>
    <n v="1"/>
    <n v="0.2"/>
    <n v="0.8087999999999993"/>
  </r>
  <r>
    <n v="4515"/>
    <x v="2232"/>
    <x v="189"/>
    <d v="2016-11-01T00:00:00"/>
    <s v="Second Class"/>
    <s v="BW-11200"/>
    <s v="Ben Wallace"/>
    <x v="0"/>
    <s v="United States"/>
    <s v="Hampton"/>
    <x v="17"/>
    <n v="23666"/>
    <s v="South"/>
    <s v="FUR-CH-10000847"/>
    <x v="0"/>
    <s v="Chairs"/>
    <s v="Global Executive Mid-Back Manager's Chair"/>
    <n v="290.98"/>
    <n v="1"/>
    <n v="0"/>
    <n v="75.654799999999994"/>
  </r>
  <r>
    <n v="4516"/>
    <x v="2233"/>
    <x v="760"/>
    <d v="2017-10-26T00:00:00"/>
    <s v="Standard Class"/>
    <s v="PS-18970"/>
    <s v="Paul Stevenson"/>
    <x v="2"/>
    <s v="United States"/>
    <s v="Tulsa"/>
    <x v="26"/>
    <n v="74133"/>
    <s v="Central"/>
    <s v="OFF-AR-10003179"/>
    <x v="1"/>
    <s v="Art"/>
    <s v="Dixon Ticonderoga Core-Lock Colored Pencils"/>
    <n v="36.44"/>
    <n v="4"/>
    <n v="0"/>
    <n v="12.025199999999998"/>
  </r>
  <r>
    <n v="4517"/>
    <x v="2234"/>
    <x v="306"/>
    <d v="2016-09-20T00:00:00"/>
    <s v="Standard Class"/>
    <s v="RB-19570"/>
    <s v="Rob Beeghly"/>
    <x v="0"/>
    <s v="United States"/>
    <s v="Seattle"/>
    <x v="4"/>
    <n v="98105"/>
    <s v="West"/>
    <s v="OFF-PA-10000807"/>
    <x v="1"/>
    <s v="Paper"/>
    <s v="TOPS &quot;Important Message&quot; Pads, Canary, 4-1/4 x 5-1/2, 50 Sheets per Pad"/>
    <n v="21.400000000000002"/>
    <n v="5"/>
    <n v="0"/>
    <n v="10.058"/>
  </r>
  <r>
    <n v="4518"/>
    <x v="2234"/>
    <x v="306"/>
    <d v="2016-09-20T00:00:00"/>
    <s v="Standard Class"/>
    <s v="RB-19570"/>
    <s v="Rob Beeghly"/>
    <x v="0"/>
    <s v="United States"/>
    <s v="Seattle"/>
    <x v="4"/>
    <n v="98105"/>
    <s v="West"/>
    <s v="OFF-BI-10002103"/>
    <x v="1"/>
    <s v="Binders"/>
    <s v="Cardinal Slant-D Ring Binder, Heavy Gauge Vinyl"/>
    <n v="48.664000000000001"/>
    <n v="7"/>
    <n v="0.2"/>
    <n v="15.815799999999999"/>
  </r>
  <r>
    <n v="4519"/>
    <x v="2235"/>
    <x v="477"/>
    <d v="2016-10-01T00:00:00"/>
    <s v="Standard Class"/>
    <s v="JW-16075"/>
    <s v="Julia West"/>
    <x v="0"/>
    <s v="United States"/>
    <s v="San Francisco"/>
    <x v="1"/>
    <n v="94109"/>
    <s v="West"/>
    <s v="OFF-AR-10004441"/>
    <x v="1"/>
    <s v="Art"/>
    <s v="BIC Brite Liner Highlighters"/>
    <n v="16.559999999999999"/>
    <n v="4"/>
    <n v="0"/>
    <n v="6.9551999999999996"/>
  </r>
  <r>
    <n v="4520"/>
    <x v="2236"/>
    <x v="193"/>
    <d v="2017-06-14T00:00:00"/>
    <s v="Standard Class"/>
    <s v="ND-18460"/>
    <s v="Neil Ducich"/>
    <x v="1"/>
    <s v="United States"/>
    <s v="Jacksonville"/>
    <x v="2"/>
    <n v="32216"/>
    <s v="South"/>
    <s v="OFF-ST-10003805"/>
    <x v="1"/>
    <s v="Storage"/>
    <s v="24 Capacity Maxi Data Binder Racks, Pearl"/>
    <n v="1347.5200000000002"/>
    <n v="8"/>
    <n v="0.2"/>
    <n v="84.219999999999857"/>
  </r>
  <r>
    <n v="4521"/>
    <x v="2237"/>
    <x v="980"/>
    <d v="2014-02-26T00:00:00"/>
    <s v="Standard Class"/>
    <s v="LC-16930"/>
    <s v="Linda Cazamias"/>
    <x v="1"/>
    <s v="United States"/>
    <s v="Richmond"/>
    <x v="14"/>
    <n v="47374"/>
    <s v="Central"/>
    <s v="TEC-AC-10001284"/>
    <x v="2"/>
    <s v="Accessories"/>
    <s v="Enermax Briskie RF Wireless Keyboard and Mouse Combo"/>
    <n v="62.31"/>
    <n v="3"/>
    <n v="0"/>
    <n v="22.4316"/>
  </r>
  <r>
    <n v="4522"/>
    <x v="2237"/>
    <x v="980"/>
    <d v="2014-02-26T00:00:00"/>
    <s v="Standard Class"/>
    <s v="LC-16930"/>
    <s v="Linda Cazamias"/>
    <x v="1"/>
    <s v="United States"/>
    <s v="Richmond"/>
    <x v="14"/>
    <n v="47374"/>
    <s v="Central"/>
    <s v="FUR-FU-10000221"/>
    <x v="0"/>
    <s v="Furnishings"/>
    <s v="Master Caster Door Stop, Brown"/>
    <n v="20.32"/>
    <n v="4"/>
    <n v="0"/>
    <n v="6.9087999999999994"/>
  </r>
  <r>
    <n v="4523"/>
    <x v="2238"/>
    <x v="297"/>
    <d v="2017-02-25T00:00:00"/>
    <s v="Second Class"/>
    <s v="BP-11095"/>
    <s v="Bart Pistole"/>
    <x v="1"/>
    <s v="United States"/>
    <s v="Louisville"/>
    <x v="22"/>
    <n v="80027"/>
    <s v="West"/>
    <s v="OFF-FA-10001229"/>
    <x v="1"/>
    <s v="Fasteners"/>
    <s v="Staples"/>
    <n v="9.4320000000000004"/>
    <n v="3"/>
    <n v="0.2"/>
    <n v="3.065399999999999"/>
  </r>
  <r>
    <n v="4524"/>
    <x v="2239"/>
    <x v="981"/>
    <d v="2014-11-06T00:00:00"/>
    <s v="Standard Class"/>
    <s v="RD-19720"/>
    <s v="Roger Demir"/>
    <x v="0"/>
    <s v="United States"/>
    <s v="New York City"/>
    <x v="15"/>
    <n v="10024"/>
    <s v="East"/>
    <s v="OFF-LA-10001569"/>
    <x v="1"/>
    <s v="Labels"/>
    <s v="Avery 499"/>
    <n v="34.86"/>
    <n v="7"/>
    <n v="0"/>
    <n v="16.035599999999999"/>
  </r>
  <r>
    <n v="4525"/>
    <x v="2239"/>
    <x v="981"/>
    <d v="2014-11-06T00:00:00"/>
    <s v="Standard Class"/>
    <s v="RD-19720"/>
    <s v="Roger Demir"/>
    <x v="0"/>
    <s v="United States"/>
    <s v="New York City"/>
    <x v="15"/>
    <n v="10024"/>
    <s v="East"/>
    <s v="FUR-FU-10004018"/>
    <x v="0"/>
    <s v="Furnishings"/>
    <s v="Tensor Computer Mounted Lamp"/>
    <n v="89.34"/>
    <n v="6"/>
    <n v="0"/>
    <n v="24.121800000000004"/>
  </r>
  <r>
    <n v="4526"/>
    <x v="2240"/>
    <x v="729"/>
    <d v="2017-07-23T00:00:00"/>
    <s v="Standard Class"/>
    <s v="BE-11335"/>
    <s v="Bill Eplett"/>
    <x v="2"/>
    <s v="United States"/>
    <s v="Rome"/>
    <x v="15"/>
    <n v="13440"/>
    <s v="East"/>
    <s v="TEC-PH-10004536"/>
    <x v="2"/>
    <s v="Phones"/>
    <s v="Avaya 5420 Digital phone"/>
    <n v="269.98"/>
    <n v="2"/>
    <n v="0"/>
    <n v="67.495000000000005"/>
  </r>
  <r>
    <n v="4527"/>
    <x v="2240"/>
    <x v="729"/>
    <d v="2017-07-23T00:00:00"/>
    <s v="Standard Class"/>
    <s v="BE-11335"/>
    <s v="Bill Eplett"/>
    <x v="2"/>
    <s v="United States"/>
    <s v="Rome"/>
    <x v="15"/>
    <n v="13440"/>
    <s v="East"/>
    <s v="OFF-PA-10004353"/>
    <x v="1"/>
    <s v="Paper"/>
    <s v="Southworth 25% Cotton Premium Laser Paper and Envelopes"/>
    <n v="99.9"/>
    <n v="5"/>
    <n v="0"/>
    <n v="47.952000000000005"/>
  </r>
  <r>
    <n v="4528"/>
    <x v="2240"/>
    <x v="729"/>
    <d v="2017-07-23T00:00:00"/>
    <s v="Standard Class"/>
    <s v="BE-11335"/>
    <s v="Bill Eplett"/>
    <x v="2"/>
    <s v="United States"/>
    <s v="Rome"/>
    <x v="15"/>
    <n v="13440"/>
    <s v="East"/>
    <s v="FUR-FU-10004848"/>
    <x v="0"/>
    <s v="Furnishings"/>
    <s v="DAX Solid Wood Frames"/>
    <n v="39.08"/>
    <n v="4"/>
    <n v="0"/>
    <n v="14.459599999999998"/>
  </r>
  <r>
    <n v="4529"/>
    <x v="2241"/>
    <x v="565"/>
    <d v="2017-09-10T00:00:00"/>
    <s v="Second Class"/>
    <s v="RS-19765"/>
    <s v="Roland Schwarz"/>
    <x v="1"/>
    <s v="United States"/>
    <s v="Marion"/>
    <x v="24"/>
    <n v="43302"/>
    <s v="East"/>
    <s v="TEC-AC-10004864"/>
    <x v="2"/>
    <s v="Accessories"/>
    <s v="Memorex Micro Travel Drive 32 GB"/>
    <n v="116.83199999999999"/>
    <n v="4"/>
    <n v="0.2"/>
    <n v="33.589200000000005"/>
  </r>
  <r>
    <n v="4530"/>
    <x v="2242"/>
    <x v="696"/>
    <d v="2016-11-18T00:00:00"/>
    <s v="Standard Class"/>
    <s v="KC-16540"/>
    <s v="Kelly Collister"/>
    <x v="0"/>
    <s v="United States"/>
    <s v="Houston"/>
    <x v="5"/>
    <n v="77041"/>
    <s v="Central"/>
    <s v="OFF-BI-10002393"/>
    <x v="1"/>
    <s v="Binders"/>
    <s v="Binder Posts"/>
    <n v="2.2959999999999994"/>
    <n v="2"/>
    <n v="0.8"/>
    <n v="-3.9032000000000009"/>
  </r>
  <r>
    <n v="4531"/>
    <x v="2243"/>
    <x v="696"/>
    <d v="2016-11-17T00:00:00"/>
    <s v="First Class"/>
    <s v="MB-17305"/>
    <s v="Maria Bertelson"/>
    <x v="0"/>
    <s v="United States"/>
    <s v="New York City"/>
    <x v="15"/>
    <n v="10009"/>
    <s v="East"/>
    <s v="FUR-CH-10002335"/>
    <x v="0"/>
    <s v="Chairs"/>
    <s v="Hon GuestStacker Chair"/>
    <n v="408.00599999999997"/>
    <n v="2"/>
    <n v="0.1"/>
    <n v="72.534400000000005"/>
  </r>
  <r>
    <n v="4532"/>
    <x v="2243"/>
    <x v="696"/>
    <d v="2016-11-17T00:00:00"/>
    <s v="First Class"/>
    <s v="MB-17305"/>
    <s v="Maria Bertelson"/>
    <x v="0"/>
    <s v="United States"/>
    <s v="New York City"/>
    <x v="15"/>
    <n v="10009"/>
    <s v="East"/>
    <s v="OFF-ST-10001590"/>
    <x v="1"/>
    <s v="Storage"/>
    <s v="Tenex Personal Project File with Scoop Front Design, Black"/>
    <n v="40.44"/>
    <n v="3"/>
    <n v="0"/>
    <n v="10.514399999999998"/>
  </r>
  <r>
    <n v="4533"/>
    <x v="2244"/>
    <x v="982"/>
    <d v="2014-10-10T00:00:00"/>
    <s v="Same Day"/>
    <s v="TN-21040"/>
    <s v="Tanja Norvell"/>
    <x v="2"/>
    <s v="United States"/>
    <s v="Manteca"/>
    <x v="1"/>
    <n v="95336"/>
    <s v="West"/>
    <s v="FUR-CH-10002774"/>
    <x v="0"/>
    <s v="Chairs"/>
    <s v="Global Deluxe Stacking Chair, Gray"/>
    <n v="122.352"/>
    <n v="3"/>
    <n v="0.2"/>
    <n v="13.764599999999994"/>
  </r>
  <r>
    <n v="4534"/>
    <x v="2244"/>
    <x v="982"/>
    <d v="2014-10-10T00:00:00"/>
    <s v="Same Day"/>
    <s v="TN-21040"/>
    <s v="Tanja Norvell"/>
    <x v="2"/>
    <s v="United States"/>
    <s v="Manteca"/>
    <x v="1"/>
    <n v="95336"/>
    <s v="West"/>
    <s v="OFF-EN-10001219"/>
    <x v="1"/>
    <s v="Envelopes"/>
    <s v="#10- 4 1/8&quot; x 9 1/2&quot; Security-Tint Envelopes"/>
    <n v="15.28"/>
    <n v="2"/>
    <n v="0"/>
    <n v="7.4871999999999996"/>
  </r>
  <r>
    <n v="4535"/>
    <x v="2245"/>
    <x v="531"/>
    <d v="2015-03-26T00:00:00"/>
    <s v="Standard Class"/>
    <s v="MC-18130"/>
    <s v="Mike Caudle"/>
    <x v="1"/>
    <s v="United States"/>
    <s v="Los Angeles"/>
    <x v="1"/>
    <n v="90004"/>
    <s v="West"/>
    <s v="OFF-PA-10001947"/>
    <x v="1"/>
    <s v="Paper"/>
    <s v="Xerox 1974"/>
    <n v="11.96"/>
    <n v="2"/>
    <n v="0"/>
    <n v="5.8604000000000003"/>
  </r>
  <r>
    <n v="4536"/>
    <x v="2246"/>
    <x v="141"/>
    <d v="2017-07-12T00:00:00"/>
    <s v="Standard Class"/>
    <s v="VF-21715"/>
    <s v="Vicky Freymann"/>
    <x v="2"/>
    <s v="United States"/>
    <s v="Seattle"/>
    <x v="4"/>
    <n v="98115"/>
    <s v="West"/>
    <s v="FUR-FU-10003142"/>
    <x v="0"/>
    <s v="Furnishings"/>
    <s v="Master Big Foot Doorstop, Beige"/>
    <n v="15.84"/>
    <n v="3"/>
    <n v="0"/>
    <n v="4.9103999999999992"/>
  </r>
  <r>
    <n v="4537"/>
    <x v="2246"/>
    <x v="141"/>
    <d v="2017-07-12T00:00:00"/>
    <s v="Standard Class"/>
    <s v="VF-21715"/>
    <s v="Vicky Freymann"/>
    <x v="2"/>
    <s v="United States"/>
    <s v="Seattle"/>
    <x v="4"/>
    <n v="98115"/>
    <s v="West"/>
    <s v="OFF-BI-10001543"/>
    <x v="1"/>
    <s v="Binders"/>
    <s v="GBC VeloBinder Manual Binding System"/>
    <n v="86.376000000000005"/>
    <n v="3"/>
    <n v="0.2"/>
    <n v="30.231600000000007"/>
  </r>
  <r>
    <n v="4538"/>
    <x v="2246"/>
    <x v="141"/>
    <d v="2017-07-12T00:00:00"/>
    <s v="Standard Class"/>
    <s v="VF-21715"/>
    <s v="Vicky Freymann"/>
    <x v="2"/>
    <s v="United States"/>
    <s v="Seattle"/>
    <x v="4"/>
    <n v="98115"/>
    <s v="West"/>
    <s v="OFF-AR-10003560"/>
    <x v="1"/>
    <s v="Art"/>
    <s v="Zebra Zazzle Fluorescent Highlighters"/>
    <n v="18.240000000000002"/>
    <n v="3"/>
    <n v="0"/>
    <n v="6.2015999999999991"/>
  </r>
  <r>
    <n v="4539"/>
    <x v="2246"/>
    <x v="141"/>
    <d v="2017-07-12T00:00:00"/>
    <s v="Standard Class"/>
    <s v="VF-21715"/>
    <s v="Vicky Freymann"/>
    <x v="2"/>
    <s v="United States"/>
    <s v="Seattle"/>
    <x v="4"/>
    <n v="98115"/>
    <s v="West"/>
    <s v="OFF-AR-10004757"/>
    <x v="1"/>
    <s v="Art"/>
    <s v="Crayola Colored Pencils"/>
    <n v="13.12"/>
    <n v="4"/>
    <n v="0"/>
    <n v="4.3295999999999992"/>
  </r>
  <r>
    <n v="4540"/>
    <x v="2247"/>
    <x v="914"/>
    <d v="2015-03-02T00:00:00"/>
    <s v="Standard Class"/>
    <s v="ES-14080"/>
    <s v="Erin Smith"/>
    <x v="1"/>
    <s v="United States"/>
    <s v="Providence"/>
    <x v="34"/>
    <n v="2908"/>
    <s v="East"/>
    <s v="TEC-PH-10003800"/>
    <x v="2"/>
    <s v="Phones"/>
    <s v="i.Sound Portable Power - 8000 mAh"/>
    <n v="105.98"/>
    <n v="2"/>
    <n v="0"/>
    <n v="1.0597999999999956"/>
  </r>
  <r>
    <n v="4541"/>
    <x v="2247"/>
    <x v="914"/>
    <d v="2015-03-02T00:00:00"/>
    <s v="Standard Class"/>
    <s v="ES-14080"/>
    <s v="Erin Smith"/>
    <x v="1"/>
    <s v="United States"/>
    <s v="Providence"/>
    <x v="34"/>
    <n v="2908"/>
    <s v="East"/>
    <s v="FUR-TA-10004152"/>
    <x v="0"/>
    <s v="Tables"/>
    <s v="Barricks 18&quot; x 48&quot; Non-Folding Utility Table with Bottom Storage Shelf"/>
    <n v="493.9199999999999"/>
    <n v="7"/>
    <n v="0.3"/>
    <n v="-28.22399999999999"/>
  </r>
  <r>
    <n v="4542"/>
    <x v="2248"/>
    <x v="114"/>
    <d v="2017-06-21T00:00:00"/>
    <s v="Standard Class"/>
    <s v="MK-17905"/>
    <s v="Michael Kennedy"/>
    <x v="1"/>
    <s v="United States"/>
    <s v="Chicago"/>
    <x v="10"/>
    <n v="60653"/>
    <s v="Central"/>
    <s v="OFF-BI-10000756"/>
    <x v="1"/>
    <s v="Binders"/>
    <s v="Storex DuraTech Recycled Plastic Frosted Binders"/>
    <n v="5.9359999999999991"/>
    <n v="7"/>
    <n v="0.8"/>
    <n v="-8.9040000000000035"/>
  </r>
  <r>
    <n v="4543"/>
    <x v="2249"/>
    <x v="983"/>
    <d v="2017-03-31T00:00:00"/>
    <s v="First Class"/>
    <s v="TM-21490"/>
    <s v="Tony Molinari"/>
    <x v="0"/>
    <s v="United States"/>
    <s v="Oklahoma City"/>
    <x v="26"/>
    <n v="73120"/>
    <s v="Central"/>
    <s v="OFF-EN-10004206"/>
    <x v="1"/>
    <s v="Envelopes"/>
    <s v="Multimedia Mailers"/>
    <n v="325.86"/>
    <n v="2"/>
    <n v="0"/>
    <n v="149.8956"/>
  </r>
  <r>
    <n v="4544"/>
    <x v="2250"/>
    <x v="984"/>
    <d v="2015-07-17T00:00:00"/>
    <s v="Second Class"/>
    <s v="RL-19615"/>
    <s v="Rob Lucas"/>
    <x v="0"/>
    <s v="United States"/>
    <s v="Chicago"/>
    <x v="10"/>
    <n v="60610"/>
    <s v="Central"/>
    <s v="FUR-CH-10004477"/>
    <x v="0"/>
    <s v="Chairs"/>
    <s v="Global Push Button Manager's Chair, Indigo"/>
    <n v="383.60699999999997"/>
    <n v="9"/>
    <n v="0.3"/>
    <n v="-5.4801000000000215"/>
  </r>
  <r>
    <n v="4545"/>
    <x v="2250"/>
    <x v="984"/>
    <d v="2015-07-17T00:00:00"/>
    <s v="Second Class"/>
    <s v="RL-19615"/>
    <s v="Rob Lucas"/>
    <x v="0"/>
    <s v="United States"/>
    <s v="Chicago"/>
    <x v="10"/>
    <n v="60610"/>
    <s v="Central"/>
    <s v="TEC-PH-10003505"/>
    <x v="2"/>
    <s v="Phones"/>
    <s v="Geemarc AmpliPOWER60"/>
    <n v="148.47999999999999"/>
    <n v="2"/>
    <n v="0.2"/>
    <n v="16.703999999999986"/>
  </r>
  <r>
    <n v="4546"/>
    <x v="2250"/>
    <x v="984"/>
    <d v="2015-07-17T00:00:00"/>
    <s v="Second Class"/>
    <s v="RL-19615"/>
    <s v="Rob Lucas"/>
    <x v="0"/>
    <s v="United States"/>
    <s v="Chicago"/>
    <x v="10"/>
    <n v="60610"/>
    <s v="Central"/>
    <s v="TEC-PH-10000526"/>
    <x v="2"/>
    <s v="Phones"/>
    <s v="Vtech CS6719"/>
    <n v="537.54399999999998"/>
    <n v="7"/>
    <n v="0.2"/>
    <n v="53.754400000000004"/>
  </r>
  <r>
    <n v="4547"/>
    <x v="2250"/>
    <x v="984"/>
    <d v="2015-07-17T00:00:00"/>
    <s v="Second Class"/>
    <s v="RL-19615"/>
    <s v="Rob Lucas"/>
    <x v="0"/>
    <s v="United States"/>
    <s v="Chicago"/>
    <x v="10"/>
    <n v="60610"/>
    <s v="Central"/>
    <s v="OFF-BI-10003314"/>
    <x v="1"/>
    <s v="Binders"/>
    <s v="Tuff Stuff Recycled Round Ring Binders"/>
    <n v="1.9279999999999997"/>
    <n v="2"/>
    <n v="0.8"/>
    <n v="-2.9884000000000004"/>
  </r>
  <r>
    <n v="4548"/>
    <x v="2250"/>
    <x v="984"/>
    <d v="2015-07-17T00:00:00"/>
    <s v="Second Class"/>
    <s v="RL-19615"/>
    <s v="Rob Lucas"/>
    <x v="0"/>
    <s v="United States"/>
    <s v="Chicago"/>
    <x v="10"/>
    <n v="60610"/>
    <s v="Central"/>
    <s v="OFF-AR-10003190"/>
    <x v="1"/>
    <s v="Art"/>
    <s v="Newell 32"/>
    <n v="6.911999999999999"/>
    <n v="3"/>
    <n v="0.2"/>
    <n v="0.69120000000000026"/>
  </r>
  <r>
    <n v="4549"/>
    <x v="2250"/>
    <x v="984"/>
    <d v="2015-07-17T00:00:00"/>
    <s v="Second Class"/>
    <s v="RL-19615"/>
    <s v="Rob Lucas"/>
    <x v="0"/>
    <s v="United States"/>
    <s v="Chicago"/>
    <x v="10"/>
    <n v="60610"/>
    <s v="Central"/>
    <s v="FUR-FU-10001861"/>
    <x v="0"/>
    <s v="Furnishings"/>
    <s v="Floodlight Indoor Halogen Bulbs, 1 Bulb per Pack, 60 Watts"/>
    <n v="7.76"/>
    <n v="1"/>
    <n v="0.6"/>
    <n v="-2.1340000000000003"/>
  </r>
  <r>
    <n v="4550"/>
    <x v="2250"/>
    <x v="984"/>
    <d v="2015-07-17T00:00:00"/>
    <s v="Second Class"/>
    <s v="RL-19615"/>
    <s v="Rob Lucas"/>
    <x v="0"/>
    <s v="United States"/>
    <s v="Chicago"/>
    <x v="10"/>
    <n v="60610"/>
    <s v="Central"/>
    <s v="TEC-PH-10003963"/>
    <x v="2"/>
    <s v="Phones"/>
    <s v="GE 2-Jack Phone Line Splitter"/>
    <n v="659.16800000000012"/>
    <n v="4"/>
    <n v="0.2"/>
    <n v="49.437599999999975"/>
  </r>
  <r>
    <n v="4551"/>
    <x v="2251"/>
    <x v="504"/>
    <d v="2017-05-02T00:00:00"/>
    <s v="First Class"/>
    <s v="NM-18520"/>
    <s v="Neoma Murray"/>
    <x v="0"/>
    <s v="United States"/>
    <s v="Manchester"/>
    <x v="29"/>
    <n v="6040"/>
    <s v="East"/>
    <s v="OFF-LA-10003388"/>
    <x v="1"/>
    <s v="Labels"/>
    <s v="Avery 5"/>
    <n v="5.76"/>
    <n v="2"/>
    <n v="0"/>
    <n v="2.8224"/>
  </r>
  <r>
    <n v="4552"/>
    <x v="2252"/>
    <x v="985"/>
    <d v="2014-07-17T00:00:00"/>
    <s v="Standard Class"/>
    <s v="GK-14620"/>
    <s v="Grace Kelly"/>
    <x v="1"/>
    <s v="United States"/>
    <s v="Los Angeles"/>
    <x v="1"/>
    <n v="90049"/>
    <s v="West"/>
    <s v="FUR-TA-10002855"/>
    <x v="0"/>
    <s v="Tables"/>
    <s v="Bevis Round Conference Table Top &amp; Single Column Base"/>
    <n v="351.21600000000001"/>
    <n v="3"/>
    <n v="0.2"/>
    <n v="4.3901999999999788"/>
  </r>
  <r>
    <n v="4553"/>
    <x v="2253"/>
    <x v="422"/>
    <d v="2015-01-02T00:00:00"/>
    <s v="Standard Class"/>
    <s v="JF-15490"/>
    <s v="Jeremy Farry"/>
    <x v="0"/>
    <s v="United States"/>
    <s v="San Francisco"/>
    <x v="1"/>
    <n v="94122"/>
    <s v="West"/>
    <s v="FUR-CH-10004886"/>
    <x v="0"/>
    <s v="Chairs"/>
    <s v="Bevis Steel Folding Chairs"/>
    <n v="230.28000000000003"/>
    <n v="3"/>
    <n v="0.2"/>
    <n v="23.027999999999992"/>
  </r>
  <r>
    <n v="4554"/>
    <x v="2253"/>
    <x v="422"/>
    <d v="2015-01-02T00:00:00"/>
    <s v="Standard Class"/>
    <s v="JF-15490"/>
    <s v="Jeremy Farry"/>
    <x v="0"/>
    <s v="United States"/>
    <s v="San Francisco"/>
    <x v="1"/>
    <n v="94122"/>
    <s v="West"/>
    <s v="OFF-PA-10003657"/>
    <x v="1"/>
    <s v="Paper"/>
    <s v="Xerox 1927"/>
    <n v="12.84"/>
    <n v="3"/>
    <n v="0"/>
    <n v="5.7779999999999987"/>
  </r>
  <r>
    <n v="4555"/>
    <x v="2254"/>
    <x v="535"/>
    <d v="2016-03-01T00:00:00"/>
    <s v="Second Class"/>
    <s v="EB-13930"/>
    <s v="Eric Barreto"/>
    <x v="0"/>
    <s v="United States"/>
    <s v="La Crosse"/>
    <x v="6"/>
    <n v="54601"/>
    <s v="Central"/>
    <s v="OFF-BI-10004738"/>
    <x v="1"/>
    <s v="Binders"/>
    <s v="Flexible Leather- Look Classic Collection Ring Binder"/>
    <n v="56.820000000000007"/>
    <n v="3"/>
    <n v="0"/>
    <n v="28.410000000000004"/>
  </r>
  <r>
    <n v="4556"/>
    <x v="2255"/>
    <x v="391"/>
    <d v="2015-03-26T00:00:00"/>
    <s v="First Class"/>
    <s v="SG-20470"/>
    <s v="Sheri Gordon"/>
    <x v="0"/>
    <s v="United States"/>
    <s v="Florence"/>
    <x v="20"/>
    <n v="29501"/>
    <s v="South"/>
    <s v="OFF-FA-10003112"/>
    <x v="1"/>
    <s v="Fasteners"/>
    <s v="Staples"/>
    <n v="31.56"/>
    <n v="4"/>
    <n v="0"/>
    <n v="14.201999999999998"/>
  </r>
  <r>
    <n v="4557"/>
    <x v="2255"/>
    <x v="391"/>
    <d v="2015-03-26T00:00:00"/>
    <s v="First Class"/>
    <s v="SG-20470"/>
    <s v="Sheri Gordon"/>
    <x v="0"/>
    <s v="United States"/>
    <s v="Florence"/>
    <x v="20"/>
    <n v="29501"/>
    <s v="South"/>
    <s v="OFF-ST-10002486"/>
    <x v="1"/>
    <s v="Storage"/>
    <s v="Eldon Shelf Savers Cubes and Bins"/>
    <n v="27.92"/>
    <n v="4"/>
    <n v="0"/>
    <n v="0.5583999999999989"/>
  </r>
  <r>
    <n v="4558"/>
    <x v="2256"/>
    <x v="208"/>
    <d v="2017-10-28T00:00:00"/>
    <s v="Standard Class"/>
    <s v="ND-18370"/>
    <s v="Natalie DeCherney"/>
    <x v="0"/>
    <s v="United States"/>
    <s v="Glendale"/>
    <x v="16"/>
    <n v="85301"/>
    <s v="West"/>
    <s v="OFF-BI-10003984"/>
    <x v="1"/>
    <s v="Binders"/>
    <s v="Lock-Up Easel 'Spel-Binder'"/>
    <n v="8.5590000000000011"/>
    <n v="1"/>
    <n v="0.7"/>
    <n v="-6.5618999999999996"/>
  </r>
  <r>
    <n v="4559"/>
    <x v="2257"/>
    <x v="520"/>
    <d v="2015-01-05T00:00:00"/>
    <s v="Standard Class"/>
    <s v="CM-11815"/>
    <s v="Candace McMahon"/>
    <x v="1"/>
    <s v="United States"/>
    <s v="El Paso"/>
    <x v="5"/>
    <n v="79907"/>
    <s v="Central"/>
    <s v="OFF-EN-10004773"/>
    <x v="1"/>
    <s v="Envelopes"/>
    <s v="Staple envelope"/>
    <n v="49.568000000000005"/>
    <n v="2"/>
    <n v="0.2"/>
    <n v="17.968399999999995"/>
  </r>
  <r>
    <n v="4560"/>
    <x v="2258"/>
    <x v="952"/>
    <d v="2014-05-08T00:00:00"/>
    <s v="First Class"/>
    <s v="EB-13870"/>
    <s v="Emily Burns"/>
    <x v="0"/>
    <s v="United States"/>
    <s v="San Antonio"/>
    <x v="5"/>
    <n v="78207"/>
    <s v="Central"/>
    <s v="FUR-CH-10001146"/>
    <x v="0"/>
    <s v="Chairs"/>
    <s v="Global Value Mid-Back Manager's Chair, Gray"/>
    <n v="127.869"/>
    <n v="3"/>
    <n v="0.3"/>
    <n v="-9.1335000000000122"/>
  </r>
  <r>
    <n v="4561"/>
    <x v="2259"/>
    <x v="784"/>
    <d v="2015-12-09T00:00:00"/>
    <s v="Second Class"/>
    <s v="HM-14860"/>
    <s v="Harry Marie"/>
    <x v="1"/>
    <s v="United States"/>
    <s v="Los Angeles"/>
    <x v="1"/>
    <n v="90049"/>
    <s v="West"/>
    <s v="OFF-EN-10003296"/>
    <x v="1"/>
    <s v="Envelopes"/>
    <s v="Tyvek Side-Opening Peel &amp; Seel Expanding Envelopes"/>
    <n v="271.44"/>
    <n v="3"/>
    <n v="0"/>
    <n v="122.148"/>
  </r>
  <r>
    <n v="4562"/>
    <x v="2259"/>
    <x v="784"/>
    <d v="2015-12-09T00:00:00"/>
    <s v="Second Class"/>
    <s v="HM-14860"/>
    <s v="Harry Marie"/>
    <x v="1"/>
    <s v="United States"/>
    <s v="Los Angeles"/>
    <x v="1"/>
    <n v="90049"/>
    <s v="West"/>
    <s v="TEC-PH-10000193"/>
    <x v="2"/>
    <s v="Phones"/>
    <s v="Jensen SMPS-640 - speaker phone"/>
    <n v="110.352"/>
    <n v="3"/>
    <n v="0.2"/>
    <n v="8.2763999999999953"/>
  </r>
  <r>
    <n v="4563"/>
    <x v="2259"/>
    <x v="784"/>
    <d v="2015-12-09T00:00:00"/>
    <s v="Second Class"/>
    <s v="HM-14860"/>
    <s v="Harry Marie"/>
    <x v="1"/>
    <s v="United States"/>
    <s v="Los Angeles"/>
    <x v="1"/>
    <n v="90049"/>
    <s v="West"/>
    <s v="FUR-FU-10002111"/>
    <x v="0"/>
    <s v="Furnishings"/>
    <s v="Master Caster Door Stop, Large Brown"/>
    <n v="36.4"/>
    <n v="5"/>
    <n v="0"/>
    <n v="13.832000000000001"/>
  </r>
  <r>
    <n v="4564"/>
    <x v="2260"/>
    <x v="986"/>
    <d v="2017-09-30T00:00:00"/>
    <s v="Standard Class"/>
    <s v="SJ-20125"/>
    <s v="Sanjit Jacobs"/>
    <x v="2"/>
    <s v="United States"/>
    <s v="Miramar"/>
    <x v="2"/>
    <n v="33023"/>
    <s v="South"/>
    <s v="FUR-CH-10003298"/>
    <x v="0"/>
    <s v="Chairs"/>
    <s v="Office Star - Contemporary Task Swivel chair with Loop Arms, Charcoal"/>
    <n v="419.13599999999997"/>
    <n v="4"/>
    <n v="0.2"/>
    <n v="-57.631200000000035"/>
  </r>
  <r>
    <n v="4565"/>
    <x v="2261"/>
    <x v="337"/>
    <d v="2014-12-14T00:00:00"/>
    <s v="Standard Class"/>
    <s v="DM-12955"/>
    <s v="Dario Medina"/>
    <x v="1"/>
    <s v="United States"/>
    <s v="Mesa"/>
    <x v="16"/>
    <n v="85204"/>
    <s v="West"/>
    <s v="OFF-ST-10004950"/>
    <x v="1"/>
    <s v="Storage"/>
    <s v="Acco Perma 3000 Stacking Storage Drawers"/>
    <n v="100.70400000000001"/>
    <n v="6"/>
    <n v="0.2"/>
    <n v="-1.2588000000000008"/>
  </r>
  <r>
    <n v="4566"/>
    <x v="2262"/>
    <x v="734"/>
    <d v="2017-12-10T00:00:00"/>
    <s v="Standard Class"/>
    <s v="MC-17575"/>
    <s v="Matt Collins"/>
    <x v="0"/>
    <s v="United States"/>
    <s v="Fayetteville"/>
    <x v="3"/>
    <n v="28314"/>
    <s v="South"/>
    <s v="OFF-AP-10002350"/>
    <x v="1"/>
    <s v="Appliances"/>
    <s v="Belkin F9H710-06 7 Outlet SurgeMaster Surge Protector"/>
    <n v="45.216000000000001"/>
    <n v="3"/>
    <n v="0.2"/>
    <n v="4.5215999999999994"/>
  </r>
  <r>
    <n v="4567"/>
    <x v="2262"/>
    <x v="734"/>
    <d v="2017-12-10T00:00:00"/>
    <s v="Standard Class"/>
    <s v="MC-17575"/>
    <s v="Matt Collins"/>
    <x v="0"/>
    <s v="United States"/>
    <s v="Fayetteville"/>
    <x v="3"/>
    <n v="28314"/>
    <s v="South"/>
    <s v="OFF-BI-10004233"/>
    <x v="1"/>
    <s v="Binders"/>
    <s v="GBC Pre-Punched Binding Paper, Plastic, White, 8-1/2&quot; x 11&quot;"/>
    <n v="28.782000000000004"/>
    <n v="6"/>
    <n v="0.7"/>
    <n v="-21.1068"/>
  </r>
  <r>
    <n v="4568"/>
    <x v="2262"/>
    <x v="734"/>
    <d v="2017-12-10T00:00:00"/>
    <s v="Standard Class"/>
    <s v="MC-17575"/>
    <s v="Matt Collins"/>
    <x v="0"/>
    <s v="United States"/>
    <s v="Fayetteville"/>
    <x v="3"/>
    <n v="28314"/>
    <s v="South"/>
    <s v="OFF-PA-10001892"/>
    <x v="1"/>
    <s v="Paper"/>
    <s v="Rediform Wirebound &quot;Phone Memo&quot; Message Book, 11 x 5-3/4"/>
    <n v="24.448"/>
    <n v="4"/>
    <n v="0.2"/>
    <n v="8.8623999999999992"/>
  </r>
  <r>
    <n v="4569"/>
    <x v="2263"/>
    <x v="627"/>
    <d v="2015-11-13T00:00:00"/>
    <s v="Standard Class"/>
    <s v="DB-13660"/>
    <s v="Duane Benoit"/>
    <x v="0"/>
    <s v="United States"/>
    <s v="Houston"/>
    <x v="5"/>
    <n v="77095"/>
    <s v="Central"/>
    <s v="OFF-BI-10003291"/>
    <x v="1"/>
    <s v="Binders"/>
    <s v="Wilson Jones Leather-Like Binders with DublLock Round Rings"/>
    <n v="10.475999999999999"/>
    <n v="6"/>
    <n v="0.8"/>
    <n v="-17.285400000000006"/>
  </r>
  <r>
    <n v="4570"/>
    <x v="2264"/>
    <x v="987"/>
    <d v="2014-04-21T00:00:00"/>
    <s v="Second Class"/>
    <s v="NF-18595"/>
    <s v="Nicole Fjeld"/>
    <x v="2"/>
    <s v="United States"/>
    <s v="San Jose"/>
    <x v="1"/>
    <n v="95123"/>
    <s v="West"/>
    <s v="FUR-FU-10004017"/>
    <x v="0"/>
    <s v="Furnishings"/>
    <s v="Executive Impressions 13&quot; Chairman Wall Clock"/>
    <n v="76.14"/>
    <n v="3"/>
    <n v="0"/>
    <n v="26.648999999999997"/>
  </r>
  <r>
    <n v="4571"/>
    <x v="2265"/>
    <x v="442"/>
    <d v="2015-05-27T00:00:00"/>
    <s v="Second Class"/>
    <s v="NM-18445"/>
    <s v="Nathan Mautz"/>
    <x v="2"/>
    <s v="United States"/>
    <s v="Wichita"/>
    <x v="41"/>
    <n v="67212"/>
    <s v="Central"/>
    <s v="OFF-AR-10002445"/>
    <x v="1"/>
    <s v="Art"/>
    <s v="SANFORD Major Accent Highlighters"/>
    <n v="21.240000000000002"/>
    <n v="3"/>
    <n v="0"/>
    <n v="8.071200000000001"/>
  </r>
  <r>
    <n v="4572"/>
    <x v="2265"/>
    <x v="442"/>
    <d v="2015-05-27T00:00:00"/>
    <s v="Second Class"/>
    <s v="NM-18445"/>
    <s v="Nathan Mautz"/>
    <x v="2"/>
    <s v="United States"/>
    <s v="Wichita"/>
    <x v="41"/>
    <n v="67212"/>
    <s v="Central"/>
    <s v="OFF-BI-10001718"/>
    <x v="1"/>
    <s v="Binders"/>
    <s v="GBC DocuBind P50 Personal Binding Machine"/>
    <n v="127.96"/>
    <n v="2"/>
    <n v="0"/>
    <n v="60.141199999999998"/>
  </r>
  <r>
    <n v="4573"/>
    <x v="2266"/>
    <x v="729"/>
    <d v="2017-07-21T00:00:00"/>
    <s v="Standard Class"/>
    <s v="AB-10255"/>
    <s v="Alejandro Ballentine"/>
    <x v="2"/>
    <s v="United States"/>
    <s v="Los Angeles"/>
    <x v="1"/>
    <n v="90036"/>
    <s v="West"/>
    <s v="TEC-CO-10004202"/>
    <x v="2"/>
    <s v="Copiers"/>
    <s v="Brother DCP1000 Digital 3 in 1 Multifunction Machine"/>
    <n v="479.98400000000004"/>
    <n v="2"/>
    <n v="0.2"/>
    <n v="89.996999999999986"/>
  </r>
  <r>
    <n v="4574"/>
    <x v="2267"/>
    <x v="939"/>
    <d v="2016-12-18T00:00:00"/>
    <s v="Standard Class"/>
    <s v="MG-17650"/>
    <s v="Matthew Grinstein"/>
    <x v="2"/>
    <s v="United States"/>
    <s v="Jackson"/>
    <x v="12"/>
    <n v="49201"/>
    <s v="Central"/>
    <s v="TEC-PH-10002103"/>
    <x v="2"/>
    <s v="Phones"/>
    <s v="Jabra SPEAK 410"/>
    <n v="657.93"/>
    <n v="7"/>
    <n v="0"/>
    <n v="184.22039999999998"/>
  </r>
  <r>
    <n v="4575"/>
    <x v="2267"/>
    <x v="939"/>
    <d v="2016-12-18T00:00:00"/>
    <s v="Standard Class"/>
    <s v="MG-17650"/>
    <s v="Matthew Grinstein"/>
    <x v="2"/>
    <s v="United States"/>
    <s v="Jackson"/>
    <x v="12"/>
    <n v="49201"/>
    <s v="Central"/>
    <s v="FUR-FU-10003724"/>
    <x v="0"/>
    <s v="Furnishings"/>
    <s v="Westinghouse Clip-On Gooseneck Lamps"/>
    <n v="33.479999999999997"/>
    <n v="4"/>
    <n v="0"/>
    <n v="8.7047999999999988"/>
  </r>
  <r>
    <n v="4576"/>
    <x v="2267"/>
    <x v="939"/>
    <d v="2016-12-18T00:00:00"/>
    <s v="Standard Class"/>
    <s v="MG-17650"/>
    <s v="Matthew Grinstein"/>
    <x v="2"/>
    <s v="United States"/>
    <s v="Jackson"/>
    <x v="12"/>
    <n v="49201"/>
    <s v="Central"/>
    <s v="OFF-AR-10003732"/>
    <x v="1"/>
    <s v="Art"/>
    <s v="Newell 333"/>
    <n v="13.899999999999999"/>
    <n v="5"/>
    <n v="0"/>
    <n v="3.6139999999999994"/>
  </r>
  <r>
    <n v="4577"/>
    <x v="2267"/>
    <x v="939"/>
    <d v="2016-12-18T00:00:00"/>
    <s v="Standard Class"/>
    <s v="MG-17650"/>
    <s v="Matthew Grinstein"/>
    <x v="2"/>
    <s v="United States"/>
    <s v="Jackson"/>
    <x v="12"/>
    <n v="49201"/>
    <s v="Central"/>
    <s v="OFF-ST-10000885"/>
    <x v="1"/>
    <s v="Storage"/>
    <s v="Fellowes Desktop Hanging File Manager"/>
    <n v="26.86"/>
    <n v="2"/>
    <n v="0"/>
    <n v="6.7149999999999999"/>
  </r>
  <r>
    <n v="4578"/>
    <x v="2268"/>
    <x v="909"/>
    <d v="2014-04-16T00:00:00"/>
    <s v="Standard Class"/>
    <s v="SE-20110"/>
    <s v="Sanjit Engle"/>
    <x v="0"/>
    <s v="United States"/>
    <s v="Lewiston"/>
    <x v="45"/>
    <n v="83501"/>
    <s v="West"/>
    <s v="OFF-BI-10004817"/>
    <x v="1"/>
    <s v="Binders"/>
    <s v="GBC Personal VeloBind Strips"/>
    <n v="9.5840000000000014"/>
    <n v="1"/>
    <n v="0.2"/>
    <n v="3.3543999999999996"/>
  </r>
  <r>
    <n v="4579"/>
    <x v="2269"/>
    <x v="988"/>
    <d v="2015-06-15T00:00:00"/>
    <s v="Standard Class"/>
    <s v="AG-10765"/>
    <s v="Anthony Garverick"/>
    <x v="2"/>
    <s v="United States"/>
    <s v="Hampton"/>
    <x v="17"/>
    <n v="23666"/>
    <s v="South"/>
    <s v="OFF-BI-10001670"/>
    <x v="1"/>
    <s v="Binders"/>
    <s v="Vinyl Sectional Post Binders"/>
    <n v="113.10000000000001"/>
    <n v="3"/>
    <n v="0"/>
    <n v="56.550000000000004"/>
  </r>
  <r>
    <n v="4580"/>
    <x v="2270"/>
    <x v="923"/>
    <d v="2014-08-02T00:00:00"/>
    <s v="Standard Class"/>
    <s v="AS-10045"/>
    <s v="Aaron Smayling"/>
    <x v="1"/>
    <s v="United States"/>
    <s v="New York City"/>
    <x v="15"/>
    <n v="10035"/>
    <s v="East"/>
    <s v="OFF-PA-10002709"/>
    <x v="1"/>
    <s v="Paper"/>
    <s v="Xerox 1956"/>
    <n v="65.78"/>
    <n v="11"/>
    <n v="0"/>
    <n v="32.232199999999999"/>
  </r>
  <r>
    <n v="4581"/>
    <x v="2271"/>
    <x v="374"/>
    <d v="2015-08-06T00:00:00"/>
    <s v="Standard Class"/>
    <s v="AR-10405"/>
    <s v="Allen Rosenblatt"/>
    <x v="1"/>
    <s v="United States"/>
    <s v="Hattiesburg"/>
    <x v="35"/>
    <n v="39401"/>
    <s v="South"/>
    <s v="TEC-AC-10004469"/>
    <x v="2"/>
    <s v="Accessories"/>
    <s v="Microsoft Sculpt Comfort Mouse"/>
    <n v="239.70000000000002"/>
    <n v="6"/>
    <n v="0"/>
    <n v="105.46800000000002"/>
  </r>
  <r>
    <n v="4582"/>
    <x v="2272"/>
    <x v="251"/>
    <d v="2016-09-22T00:00:00"/>
    <s v="First Class"/>
    <s v="AP-10720"/>
    <s v="Anne Pryor"/>
    <x v="2"/>
    <s v="United States"/>
    <s v="Philadelphia"/>
    <x v="9"/>
    <n v="19140"/>
    <s v="East"/>
    <s v="FUR-FU-10003424"/>
    <x v="0"/>
    <s v="Furnishings"/>
    <s v="Nu-Dell Oak Frame"/>
    <n v="25.632000000000001"/>
    <n v="3"/>
    <n v="0.2"/>
    <n v="3.8447999999999967"/>
  </r>
  <r>
    <n v="4583"/>
    <x v="2273"/>
    <x v="224"/>
    <d v="2016-06-12T00:00:00"/>
    <s v="First Class"/>
    <s v="JB-16000"/>
    <s v="Joy Bell-"/>
    <x v="0"/>
    <s v="United States"/>
    <s v="Philadelphia"/>
    <x v="9"/>
    <n v="19140"/>
    <s v="East"/>
    <s v="OFF-LA-10003720"/>
    <x v="1"/>
    <s v="Labels"/>
    <s v="Avery 487"/>
    <n v="23.616"/>
    <n v="8"/>
    <n v="0.2"/>
    <n v="7.9703999999999997"/>
  </r>
  <r>
    <n v="4584"/>
    <x v="2274"/>
    <x v="370"/>
    <d v="2016-08-28T00:00:00"/>
    <s v="Second Class"/>
    <s v="TS-21430"/>
    <s v="Tom Stivers"/>
    <x v="1"/>
    <s v="United States"/>
    <s v="Los Angeles"/>
    <x v="1"/>
    <n v="90045"/>
    <s v="West"/>
    <s v="OFF-AR-10000390"/>
    <x v="1"/>
    <s v="Art"/>
    <s v="Newell Chalk Holder"/>
    <n v="8.26"/>
    <n v="2"/>
    <n v="0"/>
    <n v="3.7995999999999999"/>
  </r>
  <r>
    <n v="4585"/>
    <x v="2275"/>
    <x v="808"/>
    <d v="2017-11-04T00:00:00"/>
    <s v="Second Class"/>
    <s v="NL-18310"/>
    <s v="Nancy Lomonaco"/>
    <x v="2"/>
    <s v="United States"/>
    <s v="Danville"/>
    <x v="1"/>
    <n v="94526"/>
    <s v="West"/>
    <s v="OFF-EN-10001335"/>
    <x v="1"/>
    <s v="Envelopes"/>
    <s v="White Business Envelopes with Contemporary Seam, Recycled White Business Envelopes"/>
    <n v="76.58"/>
    <n v="7"/>
    <n v="0"/>
    <n v="38.29"/>
  </r>
  <r>
    <n v="4586"/>
    <x v="2275"/>
    <x v="808"/>
    <d v="2017-11-04T00:00:00"/>
    <s v="Second Class"/>
    <s v="NL-18310"/>
    <s v="Nancy Lomonaco"/>
    <x v="2"/>
    <s v="United States"/>
    <s v="Danville"/>
    <x v="1"/>
    <n v="94526"/>
    <s v="West"/>
    <s v="OFF-AR-10003469"/>
    <x v="1"/>
    <s v="Art"/>
    <s v="Nontoxic Chalk"/>
    <n v="8.8000000000000007"/>
    <n v="5"/>
    <n v="0"/>
    <n v="4.2240000000000002"/>
  </r>
  <r>
    <n v="4587"/>
    <x v="2275"/>
    <x v="808"/>
    <d v="2017-11-04T00:00:00"/>
    <s v="Second Class"/>
    <s v="NL-18310"/>
    <s v="Nancy Lomonaco"/>
    <x v="2"/>
    <s v="United States"/>
    <s v="Danville"/>
    <x v="1"/>
    <n v="94526"/>
    <s v="West"/>
    <s v="OFF-BI-10003718"/>
    <x v="1"/>
    <s v="Binders"/>
    <s v="GBC Therma-A-Bind 250T Electric Binding System"/>
    <n v="590.35199999999998"/>
    <n v="6"/>
    <n v="0.2"/>
    <n v="206.62319999999997"/>
  </r>
  <r>
    <n v="4588"/>
    <x v="2275"/>
    <x v="808"/>
    <d v="2017-11-04T00:00:00"/>
    <s v="Second Class"/>
    <s v="NL-18310"/>
    <s v="Nancy Lomonaco"/>
    <x v="2"/>
    <s v="United States"/>
    <s v="Danville"/>
    <x v="1"/>
    <n v="94526"/>
    <s v="West"/>
    <s v="OFF-FA-10004838"/>
    <x v="1"/>
    <s v="Fasteners"/>
    <s v="Super Bands, 12/Pack"/>
    <n v="5.58"/>
    <n v="3"/>
    <n v="0"/>
    <n v="0.16740000000000022"/>
  </r>
  <r>
    <n v="4589"/>
    <x v="2275"/>
    <x v="808"/>
    <d v="2017-11-04T00:00:00"/>
    <s v="Second Class"/>
    <s v="NL-18310"/>
    <s v="Nancy Lomonaco"/>
    <x v="2"/>
    <s v="United States"/>
    <s v="Danville"/>
    <x v="1"/>
    <n v="94526"/>
    <s v="West"/>
    <s v="FUR-FU-10002508"/>
    <x v="0"/>
    <s v="Furnishings"/>
    <s v="Document Clip Frames"/>
    <n v="25.02"/>
    <n v="3"/>
    <n v="0"/>
    <n v="10.508400000000002"/>
  </r>
  <r>
    <n v="4590"/>
    <x v="2275"/>
    <x v="808"/>
    <d v="2017-11-04T00:00:00"/>
    <s v="Second Class"/>
    <s v="NL-18310"/>
    <s v="Nancy Lomonaco"/>
    <x v="2"/>
    <s v="United States"/>
    <s v="Danville"/>
    <x v="1"/>
    <n v="94526"/>
    <s v="West"/>
    <s v="OFF-ST-10001511"/>
    <x v="1"/>
    <s v="Storage"/>
    <s v="Space Solutions Commercial Steel Shelving"/>
    <n v="452.55000000000007"/>
    <n v="7"/>
    <n v="0"/>
    <n v="22.627499999999962"/>
  </r>
  <r>
    <n v="4591"/>
    <x v="2276"/>
    <x v="482"/>
    <d v="2016-12-31T00:00:00"/>
    <s v="Standard Class"/>
    <s v="MC-18130"/>
    <s v="Mike Caudle"/>
    <x v="1"/>
    <s v="United States"/>
    <s v="Los Angeles"/>
    <x v="1"/>
    <n v="90004"/>
    <s v="West"/>
    <s v="OFF-SU-10000952"/>
    <x v="1"/>
    <s v="Supplies"/>
    <s v="Fiskars Home &amp; Office Scissors"/>
    <n v="17.760000000000002"/>
    <n v="2"/>
    <n v="0"/>
    <n v="4.9728000000000012"/>
  </r>
  <r>
    <n v="4592"/>
    <x v="2276"/>
    <x v="482"/>
    <d v="2016-12-31T00:00:00"/>
    <s v="Standard Class"/>
    <s v="MC-18130"/>
    <s v="Mike Caudle"/>
    <x v="1"/>
    <s v="United States"/>
    <s v="Los Angeles"/>
    <x v="1"/>
    <n v="90004"/>
    <s v="West"/>
    <s v="TEC-PH-10002275"/>
    <x v="2"/>
    <s v="Phones"/>
    <s v="Mitel 5320 IP Phone VoIP phone"/>
    <n v="302.38400000000001"/>
    <n v="2"/>
    <n v="0.2"/>
    <n v="30.238400000000013"/>
  </r>
  <r>
    <n v="4593"/>
    <x v="2276"/>
    <x v="482"/>
    <d v="2016-12-31T00:00:00"/>
    <s v="Standard Class"/>
    <s v="MC-18130"/>
    <s v="Mike Caudle"/>
    <x v="1"/>
    <s v="United States"/>
    <s v="Los Angeles"/>
    <x v="1"/>
    <n v="90004"/>
    <s v="West"/>
    <s v="FUR-CH-10003535"/>
    <x v="0"/>
    <s v="Chairs"/>
    <s v="Global Armless Task Chair, Royal Blue"/>
    <n v="146.352"/>
    <n v="3"/>
    <n v="0.2"/>
    <n v="-5.4882000000000062"/>
  </r>
  <r>
    <n v="4594"/>
    <x v="2276"/>
    <x v="482"/>
    <d v="2016-12-31T00:00:00"/>
    <s v="Standard Class"/>
    <s v="MC-18130"/>
    <s v="Mike Caudle"/>
    <x v="1"/>
    <s v="United States"/>
    <s v="Los Angeles"/>
    <x v="1"/>
    <n v="90004"/>
    <s v="West"/>
    <s v="OFF-AP-10004052"/>
    <x v="1"/>
    <s v="Appliances"/>
    <s v="Hoover Replacement Belts For Soft Guard &amp; Commercial Ltweight Upright Vacs, 2/Pk"/>
    <n v="7.9"/>
    <n v="2"/>
    <n v="0"/>
    <n v="2.0540000000000003"/>
  </r>
  <r>
    <n v="4595"/>
    <x v="2276"/>
    <x v="482"/>
    <d v="2016-12-31T00:00:00"/>
    <s v="Standard Class"/>
    <s v="MC-18130"/>
    <s v="Mike Caudle"/>
    <x v="1"/>
    <s v="United States"/>
    <s v="Los Angeles"/>
    <x v="1"/>
    <n v="90004"/>
    <s v="West"/>
    <s v="FUR-TA-10003473"/>
    <x v="0"/>
    <s v="Tables"/>
    <s v="Bretford Rectangular Conference Table Tops"/>
    <n v="902.71199999999999"/>
    <n v="3"/>
    <n v="0.2"/>
    <n v="33.851700000000051"/>
  </r>
  <r>
    <n v="4596"/>
    <x v="2276"/>
    <x v="482"/>
    <d v="2016-12-31T00:00:00"/>
    <s v="Standard Class"/>
    <s v="MC-18130"/>
    <s v="Mike Caudle"/>
    <x v="1"/>
    <s v="United States"/>
    <s v="Los Angeles"/>
    <x v="1"/>
    <n v="90004"/>
    <s v="West"/>
    <s v="OFF-AR-10001897"/>
    <x v="1"/>
    <s v="Art"/>
    <s v="Model L Table or Wall-Mount Pencil Sharpener"/>
    <n v="53.97"/>
    <n v="3"/>
    <n v="0"/>
    <n v="15.111600000000001"/>
  </r>
  <r>
    <n v="4597"/>
    <x v="2277"/>
    <x v="5"/>
    <d v="2016-12-10T00:00:00"/>
    <s v="Second Class"/>
    <s v="TC-21475"/>
    <s v="Tony Chapman"/>
    <x v="2"/>
    <s v="United States"/>
    <s v="Washington"/>
    <x v="40"/>
    <n v="20016"/>
    <s v="East"/>
    <s v="OFF-AR-10000034"/>
    <x v="1"/>
    <s v="Art"/>
    <s v="BIC Brite Liner Grip Highlighters, Assorted, 5/Pack"/>
    <n v="33.92"/>
    <n v="8"/>
    <n v="0"/>
    <n v="13.2288"/>
  </r>
  <r>
    <n v="4598"/>
    <x v="2278"/>
    <x v="735"/>
    <d v="2017-09-01T00:00:00"/>
    <s v="Standard Class"/>
    <s v="MG-17650"/>
    <s v="Matthew Grinstein"/>
    <x v="2"/>
    <s v="United States"/>
    <s v="Milwaukee"/>
    <x v="6"/>
    <n v="53209"/>
    <s v="Central"/>
    <s v="OFF-SU-10004115"/>
    <x v="1"/>
    <s v="Supplies"/>
    <s v="Acme Stainless Steel Office Snips"/>
    <n v="21.81"/>
    <n v="3"/>
    <n v="0"/>
    <n v="5.8887000000000009"/>
  </r>
  <r>
    <n v="4599"/>
    <x v="2278"/>
    <x v="735"/>
    <d v="2017-09-01T00:00:00"/>
    <s v="Standard Class"/>
    <s v="MG-17650"/>
    <s v="Matthew Grinstein"/>
    <x v="2"/>
    <s v="United States"/>
    <s v="Milwaukee"/>
    <x v="6"/>
    <n v="53209"/>
    <s v="Central"/>
    <s v="OFF-AP-10001947"/>
    <x v="1"/>
    <s v="Appliances"/>
    <s v="Acco 6 Outlet Guardian Premium Plus Surge Suppressor"/>
    <n v="91.6"/>
    <n v="5"/>
    <n v="0"/>
    <n v="26.563999999999997"/>
  </r>
  <r>
    <n v="4600"/>
    <x v="2279"/>
    <x v="747"/>
    <d v="2015-07-20T00:00:00"/>
    <s v="Standard Class"/>
    <s v="MG-17890"/>
    <s v="Michael Granlund"/>
    <x v="2"/>
    <s v="United States"/>
    <s v="Baltimore"/>
    <x v="39"/>
    <n v="21215"/>
    <s v="East"/>
    <s v="FUR-CH-10004853"/>
    <x v="0"/>
    <s v="Chairs"/>
    <s v="Global Manager's Adjustable Task Chair, Storm"/>
    <n v="150.97999999999999"/>
    <n v="1"/>
    <n v="0"/>
    <n v="43.784199999999984"/>
  </r>
  <r>
    <n v="4601"/>
    <x v="2279"/>
    <x v="747"/>
    <d v="2015-07-20T00:00:00"/>
    <s v="Standard Class"/>
    <s v="MG-17890"/>
    <s v="Michael Granlund"/>
    <x v="2"/>
    <s v="United States"/>
    <s v="Baltimore"/>
    <x v="39"/>
    <n v="21215"/>
    <s v="East"/>
    <s v="OFF-EN-10000483"/>
    <x v="1"/>
    <s v="Envelopes"/>
    <s v="White Envelopes, White Envelopes with Clear Poly Window"/>
    <n v="137.25"/>
    <n v="9"/>
    <n v="0"/>
    <n v="63.134999999999991"/>
  </r>
  <r>
    <n v="4602"/>
    <x v="2279"/>
    <x v="747"/>
    <d v="2015-07-20T00:00:00"/>
    <s v="Standard Class"/>
    <s v="MG-17890"/>
    <s v="Michael Granlund"/>
    <x v="2"/>
    <s v="United States"/>
    <s v="Baltimore"/>
    <x v="39"/>
    <n v="21215"/>
    <s v="East"/>
    <s v="OFF-FA-10001332"/>
    <x v="1"/>
    <s v="Fasteners"/>
    <s v="Acco Banker's Clasps, 5 3/4&quot;-Long"/>
    <n v="11.52"/>
    <n v="4"/>
    <n v="0"/>
    <n v="5.4143999999999997"/>
  </r>
  <r>
    <n v="4603"/>
    <x v="2280"/>
    <x v="989"/>
    <d v="2015-05-29T00:00:00"/>
    <s v="Second Class"/>
    <s v="BF-11170"/>
    <s v="Ben Ferrer"/>
    <x v="2"/>
    <s v="United States"/>
    <s v="Jacksonville"/>
    <x v="3"/>
    <n v="28540"/>
    <s v="South"/>
    <s v="OFF-PA-10003790"/>
    <x v="1"/>
    <s v="Paper"/>
    <s v="Xerox 1991"/>
    <n v="18.272000000000002"/>
    <n v="1"/>
    <n v="0.2"/>
    <n v="5.9383999999999988"/>
  </r>
  <r>
    <n v="4604"/>
    <x v="2280"/>
    <x v="989"/>
    <d v="2015-05-29T00:00:00"/>
    <s v="Second Class"/>
    <s v="BF-11170"/>
    <s v="Ben Ferrer"/>
    <x v="2"/>
    <s v="United States"/>
    <s v="Jacksonville"/>
    <x v="3"/>
    <n v="28540"/>
    <s v="South"/>
    <s v="OFF-PA-10003134"/>
    <x v="1"/>
    <s v="Paper"/>
    <s v="Xerox 1937"/>
    <n v="153.72800000000001"/>
    <n v="4"/>
    <n v="0.2"/>
    <n v="53.804799999999986"/>
  </r>
  <r>
    <n v="4605"/>
    <x v="2280"/>
    <x v="989"/>
    <d v="2015-05-29T00:00:00"/>
    <s v="Second Class"/>
    <s v="BF-11170"/>
    <s v="Ben Ferrer"/>
    <x v="2"/>
    <s v="United States"/>
    <s v="Jacksonville"/>
    <x v="3"/>
    <n v="28540"/>
    <s v="South"/>
    <s v="OFF-EN-10004459"/>
    <x v="1"/>
    <s v="Envelopes"/>
    <s v="Security-Tint Envelopes"/>
    <n v="12.224"/>
    <n v="2"/>
    <n v="0.2"/>
    <n v="4.4311999999999996"/>
  </r>
  <r>
    <n v="4606"/>
    <x v="2280"/>
    <x v="989"/>
    <d v="2015-05-29T00:00:00"/>
    <s v="Second Class"/>
    <s v="BF-11170"/>
    <s v="Ben Ferrer"/>
    <x v="2"/>
    <s v="United States"/>
    <s v="Jacksonville"/>
    <x v="3"/>
    <n v="28540"/>
    <s v="South"/>
    <s v="TEC-AC-10003628"/>
    <x v="2"/>
    <s v="Accessories"/>
    <s v="Logitech 910-002974 M325 Wireless Mouse for Web Scrolling"/>
    <n v="167.94400000000002"/>
    <n v="7"/>
    <n v="0.2"/>
    <n v="50.383200000000016"/>
  </r>
  <r>
    <n v="4607"/>
    <x v="2281"/>
    <x v="71"/>
    <d v="2015-06-02T00:00:00"/>
    <s v="Standard Class"/>
    <s v="MS-17770"/>
    <s v="Maxwell Schwartz"/>
    <x v="0"/>
    <s v="United States"/>
    <s v="Rochester"/>
    <x v="15"/>
    <n v="14609"/>
    <s v="East"/>
    <s v="TEC-PH-10004093"/>
    <x v="2"/>
    <s v="Phones"/>
    <s v="Panasonic Kx-TS550"/>
    <n v="45.99"/>
    <n v="1"/>
    <n v="0"/>
    <n v="13.3371"/>
  </r>
  <r>
    <n v="4608"/>
    <x v="2281"/>
    <x v="71"/>
    <d v="2015-06-02T00:00:00"/>
    <s v="Standard Class"/>
    <s v="MS-17770"/>
    <s v="Maxwell Schwartz"/>
    <x v="0"/>
    <s v="United States"/>
    <s v="Rochester"/>
    <x v="15"/>
    <n v="14609"/>
    <s v="East"/>
    <s v="OFF-ST-10001490"/>
    <x v="1"/>
    <s v="Storage"/>
    <s v="Hot File 7-Pocket, Floor Stand"/>
    <n v="535.41"/>
    <n v="3"/>
    <n v="0"/>
    <n v="160.62299999999993"/>
  </r>
  <r>
    <n v="4609"/>
    <x v="2281"/>
    <x v="71"/>
    <d v="2015-06-02T00:00:00"/>
    <s v="Standard Class"/>
    <s v="MS-17770"/>
    <s v="Maxwell Schwartz"/>
    <x v="0"/>
    <s v="United States"/>
    <s v="Rochester"/>
    <x v="15"/>
    <n v="14609"/>
    <s v="East"/>
    <s v="OFF-BI-10000605"/>
    <x v="1"/>
    <s v="Binders"/>
    <s v="Acco Pressboard Covers with Storage Hooks, 9 1/2&quot; x 11&quot;, Executive Red"/>
    <n v="6.0960000000000001"/>
    <n v="2"/>
    <n v="0.2"/>
    <n v="2.0573999999999995"/>
  </r>
  <r>
    <n v="4610"/>
    <x v="2281"/>
    <x v="71"/>
    <d v="2015-06-02T00:00:00"/>
    <s v="Standard Class"/>
    <s v="MS-17770"/>
    <s v="Maxwell Schwartz"/>
    <x v="0"/>
    <s v="United States"/>
    <s v="Rochester"/>
    <x v="15"/>
    <n v="14609"/>
    <s v="East"/>
    <s v="OFF-PA-10004255"/>
    <x v="1"/>
    <s v="Paper"/>
    <s v="Xerox 219"/>
    <n v="45.36"/>
    <n v="7"/>
    <n v="0"/>
    <n v="21.772800000000004"/>
  </r>
  <r>
    <n v="4611"/>
    <x v="2282"/>
    <x v="45"/>
    <d v="2017-11-14T00:00:00"/>
    <s v="Standard Class"/>
    <s v="JE-15745"/>
    <s v="Joel Eaton"/>
    <x v="0"/>
    <s v="United States"/>
    <s v="Oceanside"/>
    <x v="1"/>
    <n v="92054"/>
    <s v="West"/>
    <s v="FUR-FU-10000023"/>
    <x v="0"/>
    <s v="Furnishings"/>
    <s v="Eldon Wave Desk Accessories"/>
    <n v="47.12"/>
    <n v="8"/>
    <n v="0"/>
    <n v="20.732800000000001"/>
  </r>
  <r>
    <n v="4612"/>
    <x v="2283"/>
    <x v="990"/>
    <d v="2016-01-26T00:00:00"/>
    <s v="Second Class"/>
    <s v="HG-14965"/>
    <s v="Henry Goldwyn"/>
    <x v="1"/>
    <s v="United States"/>
    <s v="Gulfport"/>
    <x v="35"/>
    <n v="39503"/>
    <s v="South"/>
    <s v="OFF-BI-10000285"/>
    <x v="1"/>
    <s v="Binders"/>
    <s v="XtraLife ClearVue Slant-D Ring Binders by Cardinal"/>
    <n v="31.36"/>
    <n v="4"/>
    <n v="0"/>
    <n v="15.68"/>
  </r>
  <r>
    <n v="4613"/>
    <x v="2284"/>
    <x v="413"/>
    <d v="2017-01-06T00:00:00"/>
    <s v="Standard Class"/>
    <s v="EP-13915"/>
    <s v="Emily Phan"/>
    <x v="0"/>
    <s v="United States"/>
    <s v="Jacksonville"/>
    <x v="2"/>
    <n v="32216"/>
    <s v="South"/>
    <s v="OFF-AR-10000588"/>
    <x v="1"/>
    <s v="Art"/>
    <s v="Newell 345"/>
    <n v="47.616"/>
    <n v="3"/>
    <n v="0.2"/>
    <n v="3.571200000000001"/>
  </r>
  <r>
    <n v="4614"/>
    <x v="2284"/>
    <x v="413"/>
    <d v="2017-01-06T00:00:00"/>
    <s v="Standard Class"/>
    <s v="EP-13915"/>
    <s v="Emily Phan"/>
    <x v="0"/>
    <s v="United States"/>
    <s v="Jacksonville"/>
    <x v="2"/>
    <n v="32216"/>
    <s v="South"/>
    <s v="OFF-PA-10002250"/>
    <x v="1"/>
    <s v="Paper"/>
    <s v="Things To Do Today Pad"/>
    <n v="23.480000000000004"/>
    <n v="5"/>
    <n v="0.2"/>
    <n v="8.218"/>
  </r>
  <r>
    <n v="4615"/>
    <x v="2285"/>
    <x v="64"/>
    <d v="2016-09-10T00:00:00"/>
    <s v="Standard Class"/>
    <s v="GH-14410"/>
    <s v="Gary Hansen"/>
    <x v="2"/>
    <s v="United States"/>
    <s v="Houston"/>
    <x v="5"/>
    <n v="77070"/>
    <s v="Central"/>
    <s v="OFF-AP-10002457"/>
    <x v="1"/>
    <s v="Appliances"/>
    <s v="Eureka The Boss Plus 12-Amp Hard Box Upright Vacuum, Red"/>
    <n v="62.789999999999992"/>
    <n v="3"/>
    <n v="0.8"/>
    <n v="-166.39350000000002"/>
  </r>
  <r>
    <n v="4616"/>
    <x v="2285"/>
    <x v="64"/>
    <d v="2016-09-10T00:00:00"/>
    <s v="Standard Class"/>
    <s v="GH-14410"/>
    <s v="Gary Hansen"/>
    <x v="2"/>
    <s v="United States"/>
    <s v="Houston"/>
    <x v="5"/>
    <n v="77070"/>
    <s v="Central"/>
    <s v="OFF-FA-10002763"/>
    <x v="1"/>
    <s v="Fasteners"/>
    <s v="Advantus Map Pennant Flags and Round Head Tacks"/>
    <n v="28.44"/>
    <n v="9"/>
    <n v="0.2"/>
    <n v="4.2659999999999973"/>
  </r>
  <r>
    <n v="4617"/>
    <x v="2286"/>
    <x v="406"/>
    <d v="2015-09-07T00:00:00"/>
    <s v="Second Class"/>
    <s v="DS-13180"/>
    <s v="David Smith"/>
    <x v="1"/>
    <s v="United States"/>
    <s v="Houston"/>
    <x v="5"/>
    <n v="77095"/>
    <s v="Central"/>
    <s v="TEC-AC-10000109"/>
    <x v="2"/>
    <s v="Accessories"/>
    <s v="Sony Micro Vault Click 16 GB USB 2.0 Flash Drive"/>
    <n v="134.376"/>
    <n v="3"/>
    <n v="0.2"/>
    <n v="6.7188000000000088"/>
  </r>
  <r>
    <n v="4618"/>
    <x v="2287"/>
    <x v="481"/>
    <d v="2015-09-26T00:00:00"/>
    <s v="Standard Class"/>
    <s v="TH-21550"/>
    <s v="Tracy Hopkins"/>
    <x v="2"/>
    <s v="United States"/>
    <s v="Everett"/>
    <x v="31"/>
    <n v="2149"/>
    <s v="East"/>
    <s v="TEC-PH-10002415"/>
    <x v="2"/>
    <s v="Phones"/>
    <s v="Polycom VoiceStation 500 Conference phone"/>
    <n v="589.9"/>
    <n v="2"/>
    <n v="0"/>
    <n v="147.47500000000002"/>
  </r>
  <r>
    <n v="4619"/>
    <x v="2287"/>
    <x v="481"/>
    <d v="2015-09-26T00:00:00"/>
    <s v="Standard Class"/>
    <s v="TH-21550"/>
    <s v="Tracy Hopkins"/>
    <x v="2"/>
    <s v="United States"/>
    <s v="Everett"/>
    <x v="31"/>
    <n v="2149"/>
    <s v="East"/>
    <s v="FUR-CH-10000785"/>
    <x v="0"/>
    <s v="Chairs"/>
    <s v="Global Ergonomic Managers Chair"/>
    <n v="542.93999999999994"/>
    <n v="3"/>
    <n v="0"/>
    <n v="141.1644"/>
  </r>
  <r>
    <n v="4620"/>
    <x v="2288"/>
    <x v="165"/>
    <d v="2017-12-25T00:00:00"/>
    <s v="First Class"/>
    <s v="RM-19675"/>
    <s v="Robert Marley"/>
    <x v="2"/>
    <s v="United States"/>
    <s v="Los Angeles"/>
    <x v="1"/>
    <n v="90049"/>
    <s v="West"/>
    <s v="TEC-CO-10001449"/>
    <x v="2"/>
    <s v="Copiers"/>
    <s v="Hewlett Packard LaserJet 3310 Copier"/>
    <n v="2879.9520000000002"/>
    <n v="6"/>
    <n v="0.2"/>
    <n v="1007.9831999999999"/>
  </r>
  <r>
    <n v="4621"/>
    <x v="2288"/>
    <x v="165"/>
    <d v="2017-12-25T00:00:00"/>
    <s v="First Class"/>
    <s v="RM-19675"/>
    <s v="Robert Marley"/>
    <x v="2"/>
    <s v="United States"/>
    <s v="Los Angeles"/>
    <x v="1"/>
    <n v="90049"/>
    <s v="West"/>
    <s v="OFF-BI-10001670"/>
    <x v="1"/>
    <s v="Binders"/>
    <s v="Vinyl Sectional Post Binders"/>
    <n v="90.480000000000018"/>
    <n v="3"/>
    <n v="0.2"/>
    <n v="33.93"/>
  </r>
  <r>
    <n v="4622"/>
    <x v="2289"/>
    <x v="348"/>
    <d v="2015-10-08T00:00:00"/>
    <s v="Second Class"/>
    <s v="SF-20965"/>
    <s v="Sylvia Foulston"/>
    <x v="1"/>
    <s v="United States"/>
    <s v="Wilmington"/>
    <x v="13"/>
    <n v="19805"/>
    <s v="East"/>
    <s v="OFF-ST-10001328"/>
    <x v="1"/>
    <s v="Storage"/>
    <s v="Personal Filing Tote with Lid, Black/Gray"/>
    <n v="77.55"/>
    <n v="5"/>
    <n v="0"/>
    <n v="21.714000000000002"/>
  </r>
  <r>
    <n v="4623"/>
    <x v="2290"/>
    <x v="428"/>
    <d v="2017-09-14T00:00:00"/>
    <s v="Standard Class"/>
    <s v="SO-20335"/>
    <s v="Sean O'Donnell"/>
    <x v="0"/>
    <s v="United States"/>
    <s v="Columbia"/>
    <x v="18"/>
    <n v="38401"/>
    <s v="South"/>
    <s v="OFF-SU-10001225"/>
    <x v="1"/>
    <s v="Supplies"/>
    <s v="Staple remover"/>
    <n v="8.8320000000000007"/>
    <n v="3"/>
    <n v="0.2"/>
    <n v="-1.9872000000000005"/>
  </r>
  <r>
    <n v="4624"/>
    <x v="2290"/>
    <x v="428"/>
    <d v="2017-09-14T00:00:00"/>
    <s v="Standard Class"/>
    <s v="SO-20335"/>
    <s v="Sean O'Donnell"/>
    <x v="0"/>
    <s v="United States"/>
    <s v="Columbia"/>
    <x v="18"/>
    <n v="38401"/>
    <s v="South"/>
    <s v="OFF-PA-10000357"/>
    <x v="1"/>
    <s v="Paper"/>
    <s v="Xerox 1888"/>
    <n v="177.536"/>
    <n v="4"/>
    <n v="0.2"/>
    <n v="62.137599999999992"/>
  </r>
  <r>
    <n v="4625"/>
    <x v="2290"/>
    <x v="428"/>
    <d v="2017-09-14T00:00:00"/>
    <s v="Standard Class"/>
    <s v="SO-20335"/>
    <s v="Sean O'Donnell"/>
    <x v="0"/>
    <s v="United States"/>
    <s v="Columbia"/>
    <x v="18"/>
    <n v="38401"/>
    <s v="South"/>
    <s v="OFF-ST-10000046"/>
    <x v="1"/>
    <s v="Storage"/>
    <s v="Fellowes Super Stor/Drawer Files"/>
    <n v="258.48"/>
    <n v="2"/>
    <n v="0.2"/>
    <n v="-3.2309999999999945"/>
  </r>
  <r>
    <n v="4626"/>
    <x v="2290"/>
    <x v="428"/>
    <d v="2017-09-14T00:00:00"/>
    <s v="Standard Class"/>
    <s v="SO-20335"/>
    <s v="Sean O'Donnell"/>
    <x v="0"/>
    <s v="United States"/>
    <s v="Columbia"/>
    <x v="18"/>
    <n v="38401"/>
    <s v="South"/>
    <s v="FUR-FU-10000023"/>
    <x v="0"/>
    <s v="Furnishings"/>
    <s v="Eldon Wave Desk Accessories"/>
    <n v="14.135999999999999"/>
    <n v="3"/>
    <n v="0.2"/>
    <n v="4.240800000000001"/>
  </r>
  <r>
    <n v="4627"/>
    <x v="2291"/>
    <x v="373"/>
    <d v="2016-11-18T00:00:00"/>
    <s v="Standard Class"/>
    <s v="CK-12760"/>
    <s v="Cyma Kinney"/>
    <x v="1"/>
    <s v="United States"/>
    <s v="New York City"/>
    <x v="15"/>
    <n v="10011"/>
    <s v="East"/>
    <s v="OFF-ST-10003455"/>
    <x v="1"/>
    <s v="Storage"/>
    <s v="Tenex File Box, Personal Filing Tote with Lid, Black"/>
    <n v="77.55"/>
    <n v="5"/>
    <n v="0"/>
    <n v="20.163000000000004"/>
  </r>
  <r>
    <n v="4628"/>
    <x v="2291"/>
    <x v="373"/>
    <d v="2016-11-18T00:00:00"/>
    <s v="Standard Class"/>
    <s v="CK-12760"/>
    <s v="Cyma Kinney"/>
    <x v="1"/>
    <s v="United States"/>
    <s v="New York City"/>
    <x v="15"/>
    <n v="10011"/>
    <s v="East"/>
    <s v="OFF-ST-10000876"/>
    <x v="1"/>
    <s v="Storage"/>
    <s v="Eldon Simplefile Box Office"/>
    <n v="24.88"/>
    <n v="2"/>
    <n v="0"/>
    <n v="6.9664000000000001"/>
  </r>
  <r>
    <n v="4629"/>
    <x v="2291"/>
    <x v="373"/>
    <d v="2016-11-18T00:00:00"/>
    <s v="Standard Class"/>
    <s v="CK-12760"/>
    <s v="Cyma Kinney"/>
    <x v="1"/>
    <s v="United States"/>
    <s v="New York City"/>
    <x v="15"/>
    <n v="10011"/>
    <s v="East"/>
    <s v="OFF-AR-10003582"/>
    <x v="1"/>
    <s v="Art"/>
    <s v="Boston Electric Pencil Sharpener, Model 1818, Charcoal Black"/>
    <n v="140.75"/>
    <n v="5"/>
    <n v="0"/>
    <n v="39.410000000000011"/>
  </r>
  <r>
    <n v="4630"/>
    <x v="2291"/>
    <x v="373"/>
    <d v="2016-11-18T00:00:00"/>
    <s v="Standard Class"/>
    <s v="CK-12760"/>
    <s v="Cyma Kinney"/>
    <x v="1"/>
    <s v="United States"/>
    <s v="New York City"/>
    <x v="15"/>
    <n v="10011"/>
    <s v="East"/>
    <s v="OFF-ST-10004258"/>
    <x v="1"/>
    <s v="Storage"/>
    <s v="Portable Personal File Box"/>
    <n v="36.630000000000003"/>
    <n v="3"/>
    <n v="0"/>
    <n v="9.8901000000000039"/>
  </r>
  <r>
    <n v="4631"/>
    <x v="2292"/>
    <x v="52"/>
    <d v="2015-10-15T00:00:00"/>
    <s v="Same Day"/>
    <s v="GA-14725"/>
    <s v="Guy Armstrong"/>
    <x v="0"/>
    <s v="United States"/>
    <s v="Mount Pleasant"/>
    <x v="12"/>
    <n v="48858"/>
    <s v="Central"/>
    <s v="FUR-FU-10000719"/>
    <x v="0"/>
    <s v="Furnishings"/>
    <s v="DAX Cubicle Frames, 8-1/2 x 11"/>
    <n v="17.14"/>
    <n v="2"/>
    <n v="0"/>
    <n v="6.1704000000000008"/>
  </r>
  <r>
    <n v="4632"/>
    <x v="2293"/>
    <x v="646"/>
    <d v="2017-08-08T00:00:00"/>
    <s v="Second Class"/>
    <s v="BD-11725"/>
    <s v="Bruce Degenhardt"/>
    <x v="0"/>
    <s v="United States"/>
    <s v="San Francisco"/>
    <x v="1"/>
    <n v="94122"/>
    <s v="West"/>
    <s v="OFF-LA-10001297"/>
    <x v="1"/>
    <s v="Labels"/>
    <s v="Avery 473"/>
    <n v="51.75"/>
    <n v="5"/>
    <n v="0"/>
    <n v="24.84"/>
  </r>
  <r>
    <n v="4633"/>
    <x v="2293"/>
    <x v="646"/>
    <d v="2017-08-08T00:00:00"/>
    <s v="Second Class"/>
    <s v="BD-11725"/>
    <s v="Bruce Degenhardt"/>
    <x v="0"/>
    <s v="United States"/>
    <s v="San Francisco"/>
    <x v="1"/>
    <n v="94122"/>
    <s v="West"/>
    <s v="FUR-FU-10000723"/>
    <x v="0"/>
    <s v="Furnishings"/>
    <s v="Deflect-o EconoMat Studded, No Bevel Mat for Low Pile Carpeting"/>
    <n v="123.96000000000001"/>
    <n v="3"/>
    <n v="0"/>
    <n v="11.156400000000005"/>
  </r>
  <r>
    <n v="4634"/>
    <x v="2294"/>
    <x v="291"/>
    <d v="2015-08-26T00:00:00"/>
    <s v="Standard Class"/>
    <s v="DS-13180"/>
    <s v="David Smith"/>
    <x v="1"/>
    <s v="United States"/>
    <s v="San Francisco"/>
    <x v="1"/>
    <n v="94122"/>
    <s v="West"/>
    <s v="FUR-BO-10003893"/>
    <x v="0"/>
    <s v="Bookcases"/>
    <s v="Sauder Camden County Collection Library"/>
    <n v="586.39800000000002"/>
    <n v="6"/>
    <n v="0.15"/>
    <n v="34.493999999999971"/>
  </r>
  <r>
    <n v="4635"/>
    <x v="2294"/>
    <x v="291"/>
    <d v="2015-08-26T00:00:00"/>
    <s v="Standard Class"/>
    <s v="DS-13180"/>
    <s v="David Smith"/>
    <x v="1"/>
    <s v="United States"/>
    <s v="San Francisco"/>
    <x v="1"/>
    <n v="94122"/>
    <s v="West"/>
    <s v="OFF-ST-10000736"/>
    <x v="1"/>
    <s v="Storage"/>
    <s v="Carina Double Wide Media Storage Towers in Natural &amp; Black"/>
    <n v="80.98"/>
    <n v="1"/>
    <n v="0"/>
    <n v="3.2391999999999967"/>
  </r>
  <r>
    <n v="4636"/>
    <x v="2295"/>
    <x v="846"/>
    <d v="2017-03-17T00:00:00"/>
    <s v="Standard Class"/>
    <s v="BS-11380"/>
    <s v="Bill Stewart"/>
    <x v="1"/>
    <s v="United States"/>
    <s v="San Francisco"/>
    <x v="1"/>
    <n v="94122"/>
    <s v="West"/>
    <s v="OFF-ST-10000736"/>
    <x v="1"/>
    <s v="Storage"/>
    <s v="Carina Double Wide Media Storage Towers in Natural &amp; Black"/>
    <n v="242.94"/>
    <n v="3"/>
    <n v="0"/>
    <n v="9.7175999999999902"/>
  </r>
  <r>
    <n v="4637"/>
    <x v="2296"/>
    <x v="842"/>
    <d v="2017-04-29T00:00:00"/>
    <s v="First Class"/>
    <s v="AP-10915"/>
    <s v="Arthur Prichep"/>
    <x v="0"/>
    <s v="United States"/>
    <s v="Los Angeles"/>
    <x v="1"/>
    <n v="90045"/>
    <s v="West"/>
    <s v="OFF-AR-10003373"/>
    <x v="1"/>
    <s v="Art"/>
    <s v="Boston School Pro Electric Pencil Sharpener, 1670"/>
    <n v="123.92"/>
    <n v="4"/>
    <n v="0"/>
    <n v="33.458399999999997"/>
  </r>
  <r>
    <n v="4638"/>
    <x v="2296"/>
    <x v="842"/>
    <d v="2017-04-29T00:00:00"/>
    <s v="First Class"/>
    <s v="AP-10915"/>
    <s v="Arthur Prichep"/>
    <x v="0"/>
    <s v="United States"/>
    <s v="Los Angeles"/>
    <x v="1"/>
    <n v="90045"/>
    <s v="West"/>
    <s v="OFF-AR-10000390"/>
    <x v="1"/>
    <s v="Art"/>
    <s v="Newell Chalk Holder"/>
    <n v="12.39"/>
    <n v="3"/>
    <n v="0"/>
    <n v="5.6993999999999998"/>
  </r>
  <r>
    <n v="4639"/>
    <x v="2296"/>
    <x v="842"/>
    <d v="2017-04-29T00:00:00"/>
    <s v="First Class"/>
    <s v="AP-10915"/>
    <s v="Arthur Prichep"/>
    <x v="0"/>
    <s v="United States"/>
    <s v="Los Angeles"/>
    <x v="1"/>
    <n v="90045"/>
    <s v="West"/>
    <s v="OFF-AR-10001725"/>
    <x v="1"/>
    <s v="Art"/>
    <s v="Boston Home &amp; Office Model 2000 Electric Pencil Sharpeners"/>
    <n v="47.3"/>
    <n v="2"/>
    <n v="0"/>
    <n v="12.298000000000002"/>
  </r>
  <r>
    <n v="4640"/>
    <x v="2297"/>
    <x v="108"/>
    <d v="2016-09-16T00:00:00"/>
    <s v="Standard Class"/>
    <s v="JF-15565"/>
    <s v="Jill Fjeld"/>
    <x v="0"/>
    <s v="United States"/>
    <s v="Newport News"/>
    <x v="17"/>
    <n v="23602"/>
    <s v="South"/>
    <s v="TEC-CO-10001943"/>
    <x v="2"/>
    <s v="Copiers"/>
    <s v="Canon PC-428 Personal Copier"/>
    <n v="1599.92"/>
    <n v="8"/>
    <n v="0"/>
    <n v="751.9624"/>
  </r>
  <r>
    <n v="4641"/>
    <x v="2297"/>
    <x v="108"/>
    <d v="2016-09-16T00:00:00"/>
    <s v="Standard Class"/>
    <s v="JF-15565"/>
    <s v="Jill Fjeld"/>
    <x v="0"/>
    <s v="United States"/>
    <s v="Newport News"/>
    <x v="17"/>
    <n v="23602"/>
    <s v="South"/>
    <s v="OFF-EN-10002312"/>
    <x v="1"/>
    <s v="Envelopes"/>
    <s v="#10 Self-Seal White Envelopes"/>
    <n v="11.09"/>
    <n v="1"/>
    <n v="0"/>
    <n v="5.4340999999999999"/>
  </r>
  <r>
    <n v="4642"/>
    <x v="2298"/>
    <x v="760"/>
    <d v="2017-10-24T00:00:00"/>
    <s v="Second Class"/>
    <s v="HA-14905"/>
    <s v="Helen Abelman"/>
    <x v="0"/>
    <s v="United States"/>
    <s v="Fort Collins"/>
    <x v="22"/>
    <n v="80525"/>
    <s v="West"/>
    <s v="OFF-BI-10000831"/>
    <x v="1"/>
    <s v="Binders"/>
    <s v="Storex Flexible Poly Binders with Double Pockets"/>
    <n v="3.1680000000000006"/>
    <n v="4"/>
    <n v="0.7"/>
    <n v="-2.5343999999999998"/>
  </r>
  <r>
    <n v="4643"/>
    <x v="2298"/>
    <x v="760"/>
    <d v="2017-10-24T00:00:00"/>
    <s v="Second Class"/>
    <s v="HA-14905"/>
    <s v="Helen Abelman"/>
    <x v="0"/>
    <s v="United States"/>
    <s v="Fort Collins"/>
    <x v="22"/>
    <n v="80525"/>
    <s v="West"/>
    <s v="FUR-CH-10000749"/>
    <x v="0"/>
    <s v="Chairs"/>
    <s v="Office Star - Ergonomic Mid Back Chair with 2-Way Adjustable Arms"/>
    <n v="579.13599999999997"/>
    <n v="4"/>
    <n v="0.2"/>
    <n v="-28.95679999999993"/>
  </r>
  <r>
    <n v="4644"/>
    <x v="2299"/>
    <x v="991"/>
    <d v="2015-08-06T00:00:00"/>
    <s v="Standard Class"/>
    <s v="Co-12640"/>
    <s v="Corey-Lock"/>
    <x v="0"/>
    <s v="United States"/>
    <s v="Seattle"/>
    <x v="4"/>
    <n v="98105"/>
    <s v="West"/>
    <s v="OFF-BI-10002003"/>
    <x v="1"/>
    <s v="Binders"/>
    <s v="Ibico Presentation Index for Binding Systems"/>
    <n v="6.3680000000000003"/>
    <n v="2"/>
    <n v="0.2"/>
    <n v="2.1492"/>
  </r>
  <r>
    <n v="4645"/>
    <x v="2299"/>
    <x v="991"/>
    <d v="2015-08-06T00:00:00"/>
    <s v="Standard Class"/>
    <s v="Co-12640"/>
    <s v="Corey-Lock"/>
    <x v="0"/>
    <s v="United States"/>
    <s v="Seattle"/>
    <x v="4"/>
    <n v="98105"/>
    <s v="West"/>
    <s v="TEC-MA-10001972"/>
    <x v="2"/>
    <s v="Machines"/>
    <s v="Okidata C331dn Printer"/>
    <n v="558.4"/>
    <n v="2"/>
    <n v="0.2"/>
    <n v="41.880000000000024"/>
  </r>
  <r>
    <n v="4646"/>
    <x v="2300"/>
    <x v="399"/>
    <d v="2016-08-16T00:00:00"/>
    <s v="Standard Class"/>
    <s v="BC-11125"/>
    <s v="Becky Castell"/>
    <x v="2"/>
    <s v="United States"/>
    <s v="New York City"/>
    <x v="15"/>
    <n v="10011"/>
    <s v="East"/>
    <s v="FUR-CH-10000225"/>
    <x v="0"/>
    <s v="Chairs"/>
    <s v="Global Geo Office Task Chair, Gray"/>
    <n v="145.76400000000001"/>
    <n v="2"/>
    <n v="0.1"/>
    <n v="-8.0980000000000167"/>
  </r>
  <r>
    <n v="4647"/>
    <x v="2301"/>
    <x v="992"/>
    <d v="2014-06-05T00:00:00"/>
    <s v="Standard Class"/>
    <s v="EB-13840"/>
    <s v="Ellis Ballard"/>
    <x v="1"/>
    <s v="United States"/>
    <s v="Richmond"/>
    <x v="17"/>
    <n v="23223"/>
    <s v="South"/>
    <s v="OFF-PA-10001622"/>
    <x v="1"/>
    <s v="Paper"/>
    <s v="Ampad Poly Cover Wirebound Steno Book, 6&quot; x 9&quot; Assorted Colors, Gregg Ruled"/>
    <n v="13.620000000000001"/>
    <n v="3"/>
    <n v="0"/>
    <n v="6.1289999999999996"/>
  </r>
  <r>
    <n v="4648"/>
    <x v="2302"/>
    <x v="993"/>
    <d v="2016-05-01T00:00:00"/>
    <s v="Standard Class"/>
    <s v="DB-13360"/>
    <s v="Dennis Bolton"/>
    <x v="2"/>
    <s v="United States"/>
    <s v="New York City"/>
    <x v="15"/>
    <n v="10009"/>
    <s v="East"/>
    <s v="FUR-CH-10004983"/>
    <x v="0"/>
    <s v="Chairs"/>
    <s v="Office Star - Mid Back Dual function Ergonomic High Back Chair with 2-Way Adjustable Arms"/>
    <n v="434.64600000000002"/>
    <n v="3"/>
    <n v="0.1"/>
    <n v="62.782199999999975"/>
  </r>
  <r>
    <n v="4649"/>
    <x v="2303"/>
    <x v="304"/>
    <d v="2017-05-19T00:00:00"/>
    <s v="Standard Class"/>
    <s v="KB-16585"/>
    <s v="Ken Black"/>
    <x v="1"/>
    <s v="United States"/>
    <s v="Seattle"/>
    <x v="4"/>
    <n v="98103"/>
    <s v="West"/>
    <s v="OFF-PA-10003228"/>
    <x v="1"/>
    <s v="Paper"/>
    <s v="Xerox 1917"/>
    <n v="440.18999999999994"/>
    <n v="9"/>
    <n v="0"/>
    <n v="206.88929999999996"/>
  </r>
  <r>
    <n v="4650"/>
    <x v="2303"/>
    <x v="304"/>
    <d v="2017-05-19T00:00:00"/>
    <s v="Standard Class"/>
    <s v="KB-16585"/>
    <s v="Ken Black"/>
    <x v="1"/>
    <s v="United States"/>
    <s v="Seattle"/>
    <x v="4"/>
    <n v="98103"/>
    <s v="West"/>
    <s v="OFF-SU-10004498"/>
    <x v="1"/>
    <s v="Supplies"/>
    <s v="Martin-Yale Premier Letter Opener"/>
    <n v="64.400000000000006"/>
    <n v="5"/>
    <n v="0"/>
    <n v="1.9320000000000004"/>
  </r>
  <r>
    <n v="4651"/>
    <x v="2304"/>
    <x v="798"/>
    <d v="2017-04-12T00:00:00"/>
    <s v="Standard Class"/>
    <s v="AH-10120"/>
    <s v="Adrian Hane"/>
    <x v="2"/>
    <s v="United States"/>
    <s v="San Francisco"/>
    <x v="1"/>
    <n v="94110"/>
    <s v="West"/>
    <s v="OFF-PA-10001878"/>
    <x v="1"/>
    <s v="Paper"/>
    <s v="Xerox 1891"/>
    <n v="244.54999999999998"/>
    <n v="5"/>
    <n v="0"/>
    <n v="114.93849999999998"/>
  </r>
  <r>
    <n v="4652"/>
    <x v="2304"/>
    <x v="798"/>
    <d v="2017-04-12T00:00:00"/>
    <s v="Standard Class"/>
    <s v="AH-10120"/>
    <s v="Adrian Hane"/>
    <x v="2"/>
    <s v="United States"/>
    <s v="San Francisco"/>
    <x v="1"/>
    <n v="94110"/>
    <s v="West"/>
    <s v="OFF-PA-10002923"/>
    <x v="1"/>
    <s v="Paper"/>
    <s v="Xerox 1942"/>
    <n v="195.76"/>
    <n v="4"/>
    <n v="0"/>
    <n v="97.88"/>
  </r>
  <r>
    <n v="4653"/>
    <x v="2305"/>
    <x v="922"/>
    <d v="2017-02-23T00:00:00"/>
    <s v="Standard Class"/>
    <s v="GH-14410"/>
    <s v="Gary Hansen"/>
    <x v="2"/>
    <s v="United States"/>
    <s v="Perth Amboy"/>
    <x v="30"/>
    <n v="8861"/>
    <s v="East"/>
    <s v="OFF-PA-10001838"/>
    <x v="1"/>
    <s v="Paper"/>
    <s v="Adams Telephone Message Book W/Dividers/Space For Phone Numbers, 5 1/4&quot;X8 1/2&quot;, 300/Messages"/>
    <n v="11.76"/>
    <n v="2"/>
    <n v="0"/>
    <n v="5.7623999999999995"/>
  </r>
  <r>
    <n v="4654"/>
    <x v="2305"/>
    <x v="922"/>
    <d v="2017-02-23T00:00:00"/>
    <s v="Standard Class"/>
    <s v="GH-14410"/>
    <s v="Gary Hansen"/>
    <x v="2"/>
    <s v="United States"/>
    <s v="Perth Amboy"/>
    <x v="30"/>
    <n v="8861"/>
    <s v="East"/>
    <s v="OFF-ST-10003123"/>
    <x v="1"/>
    <s v="Storage"/>
    <s v="Fellowes Bases and Tops For Staxonsteel/High-Stak Systems"/>
    <n v="166.45"/>
    <n v="5"/>
    <n v="0"/>
    <n v="39.947999999999993"/>
  </r>
  <r>
    <n v="4655"/>
    <x v="2306"/>
    <x v="92"/>
    <d v="2017-06-26T00:00:00"/>
    <s v="Second Class"/>
    <s v="KT-16480"/>
    <s v="Kean Thornton"/>
    <x v="0"/>
    <s v="United States"/>
    <s v="San Francisco"/>
    <x v="1"/>
    <n v="94110"/>
    <s v="West"/>
    <s v="OFF-FA-10001332"/>
    <x v="1"/>
    <s v="Fasteners"/>
    <s v="Acco Banker's Clasps, 5 3/4&quot;-Long"/>
    <n v="2.88"/>
    <n v="1"/>
    <n v="0"/>
    <n v="1.3535999999999999"/>
  </r>
  <r>
    <n v="4656"/>
    <x v="2307"/>
    <x v="952"/>
    <d v="2014-05-10T00:00:00"/>
    <s v="Standard Class"/>
    <s v="KH-16330"/>
    <s v="Katharine Harms"/>
    <x v="1"/>
    <s v="United States"/>
    <s v="Freeport"/>
    <x v="10"/>
    <n v="61032"/>
    <s v="Central"/>
    <s v="OFF-ST-10003442"/>
    <x v="1"/>
    <s v="Storage"/>
    <s v="Eldon Portable Mobile Manager"/>
    <n v="45.248000000000005"/>
    <n v="2"/>
    <n v="0.2"/>
    <n v="3.9591999999999992"/>
  </r>
  <r>
    <n v="4657"/>
    <x v="2308"/>
    <x v="910"/>
    <d v="2015-05-07T00:00:00"/>
    <s v="Standard Class"/>
    <s v="SV-20785"/>
    <s v="Stewart Visinsky"/>
    <x v="0"/>
    <s v="United States"/>
    <s v="Philadelphia"/>
    <x v="9"/>
    <n v="19140"/>
    <s v="East"/>
    <s v="OFF-AR-10001468"/>
    <x v="1"/>
    <s v="Art"/>
    <s v="Sanford Prismacolor Professional Thick Lead Art Pencils, 36-Color Set"/>
    <n v="59.903999999999996"/>
    <n v="2"/>
    <n v="0.2"/>
    <n v="14.227200000000003"/>
  </r>
  <r>
    <n v="4658"/>
    <x v="2308"/>
    <x v="910"/>
    <d v="2015-05-07T00:00:00"/>
    <s v="Standard Class"/>
    <s v="SV-20785"/>
    <s v="Stewart Visinsky"/>
    <x v="0"/>
    <s v="United States"/>
    <s v="Philadelphia"/>
    <x v="9"/>
    <n v="19140"/>
    <s v="East"/>
    <s v="OFF-AP-10003266"/>
    <x v="1"/>
    <s v="Appliances"/>
    <s v="Holmes Replacement Filter for HEPA Air Cleaner, Large Room"/>
    <n v="23.696000000000002"/>
    <n v="2"/>
    <n v="0.2"/>
    <n v="6.5164"/>
  </r>
  <r>
    <n v="4659"/>
    <x v="2308"/>
    <x v="910"/>
    <d v="2015-05-07T00:00:00"/>
    <s v="Standard Class"/>
    <s v="SV-20785"/>
    <s v="Stewart Visinsky"/>
    <x v="0"/>
    <s v="United States"/>
    <s v="Philadelphia"/>
    <x v="9"/>
    <n v="19140"/>
    <s v="East"/>
    <s v="OFF-PA-10002230"/>
    <x v="1"/>
    <s v="Paper"/>
    <s v="Xerox 1897"/>
    <n v="7.9680000000000009"/>
    <n v="2"/>
    <n v="0.2"/>
    <n v="2.8884000000000007"/>
  </r>
  <r>
    <n v="4660"/>
    <x v="2308"/>
    <x v="910"/>
    <d v="2015-05-07T00:00:00"/>
    <s v="Standard Class"/>
    <s v="SV-20785"/>
    <s v="Stewart Visinsky"/>
    <x v="0"/>
    <s v="United States"/>
    <s v="Philadelphia"/>
    <x v="9"/>
    <n v="19140"/>
    <s v="East"/>
    <s v="OFF-AP-10003622"/>
    <x v="1"/>
    <s v="Appliances"/>
    <s v="Bravo II Megaboss 12-Amp Hard Body Upright, Replacement Belts, 2 Belts per Pack"/>
    <n v="18.2"/>
    <n v="7"/>
    <n v="0.2"/>
    <n v="2.0474999999999994"/>
  </r>
  <r>
    <n v="4661"/>
    <x v="2308"/>
    <x v="910"/>
    <d v="2015-05-07T00:00:00"/>
    <s v="Standard Class"/>
    <s v="SV-20785"/>
    <s v="Stewart Visinsky"/>
    <x v="0"/>
    <s v="United States"/>
    <s v="Philadelphia"/>
    <x v="9"/>
    <n v="19140"/>
    <s v="East"/>
    <s v="TEC-AC-10001542"/>
    <x v="2"/>
    <s v="Accessories"/>
    <s v="SanDisk Cruzer 16 GB USB Flash Drive"/>
    <n v="27.552000000000003"/>
    <n v="3"/>
    <n v="0.2"/>
    <n v="-0.3444000000000047"/>
  </r>
  <r>
    <n v="4662"/>
    <x v="2308"/>
    <x v="910"/>
    <d v="2015-05-07T00:00:00"/>
    <s v="Standard Class"/>
    <s v="SV-20785"/>
    <s v="Stewart Visinsky"/>
    <x v="0"/>
    <s v="United States"/>
    <s v="Philadelphia"/>
    <x v="9"/>
    <n v="19140"/>
    <s v="East"/>
    <s v="FUR-CH-10002965"/>
    <x v="0"/>
    <s v="Chairs"/>
    <s v="Global Leather Highback Executive Chair with Pneumatic Height Adjustment, Black"/>
    <n v="844.11599999999987"/>
    <n v="6"/>
    <n v="0.3"/>
    <n v="-36.176400000000001"/>
  </r>
  <r>
    <n v="4663"/>
    <x v="2308"/>
    <x v="910"/>
    <d v="2015-05-07T00:00:00"/>
    <s v="Standard Class"/>
    <s v="SV-20785"/>
    <s v="Stewart Visinsky"/>
    <x v="0"/>
    <s v="United States"/>
    <s v="Philadelphia"/>
    <x v="9"/>
    <n v="19140"/>
    <s v="East"/>
    <s v="OFF-ST-10000563"/>
    <x v="1"/>
    <s v="Storage"/>
    <s v="Fellowes Bankers Box Stor/Drawer Steel Plus"/>
    <n v="76.75200000000001"/>
    <n v="3"/>
    <n v="0.2"/>
    <n v="-9.5940000000000012"/>
  </r>
  <r>
    <n v="4664"/>
    <x v="2309"/>
    <x v="31"/>
    <d v="2016-09-22T00:00:00"/>
    <s v="Standard Class"/>
    <s v="PO-18850"/>
    <s v="Patrick O'Brill"/>
    <x v="0"/>
    <s v="United States"/>
    <s v="Jacksonville"/>
    <x v="2"/>
    <n v="32216"/>
    <s v="South"/>
    <s v="OFF-LA-10002787"/>
    <x v="1"/>
    <s v="Labels"/>
    <s v="Avery 480"/>
    <n v="3"/>
    <n v="1"/>
    <n v="0.2"/>
    <n v="1.0499999999999998"/>
  </r>
  <r>
    <n v="4665"/>
    <x v="2310"/>
    <x v="897"/>
    <d v="2016-09-26T00:00:00"/>
    <s v="Standard Class"/>
    <s v="AC-10450"/>
    <s v="Amy Cox"/>
    <x v="0"/>
    <s v="United States"/>
    <s v="Pembroke Pines"/>
    <x v="2"/>
    <n v="33024"/>
    <s v="South"/>
    <s v="OFF-BI-10004022"/>
    <x v="1"/>
    <s v="Binders"/>
    <s v="Acco Suede Grain Vinyl Round Ring Binder"/>
    <n v="7.5060000000000002"/>
    <n v="9"/>
    <n v="0.7"/>
    <n v="-6.0047999999999977"/>
  </r>
  <r>
    <n v="4666"/>
    <x v="2310"/>
    <x v="897"/>
    <d v="2016-09-26T00:00:00"/>
    <s v="Standard Class"/>
    <s v="AC-10450"/>
    <s v="Amy Cox"/>
    <x v="0"/>
    <s v="United States"/>
    <s v="Pembroke Pines"/>
    <x v="2"/>
    <n v="33024"/>
    <s v="South"/>
    <s v="OFF-LA-10001158"/>
    <x v="1"/>
    <s v="Labels"/>
    <s v="Avery Address/Shipping Labels for Typewriters, 4&quot; x 2&quot;"/>
    <n v="16.559999999999999"/>
    <n v="2"/>
    <n v="0.2"/>
    <n v="5.7960000000000003"/>
  </r>
  <r>
    <n v="4667"/>
    <x v="2311"/>
    <x v="994"/>
    <d v="2016-01-17T00:00:00"/>
    <s v="Standard Class"/>
    <s v="KB-16585"/>
    <s v="Ken Black"/>
    <x v="1"/>
    <s v="United States"/>
    <s v="Seattle"/>
    <x v="4"/>
    <n v="98115"/>
    <s v="West"/>
    <s v="FUR-FU-10000076"/>
    <x v="0"/>
    <s v="Furnishings"/>
    <s v="24-Hour Round Wall Clock"/>
    <n v="79.92"/>
    <n v="4"/>
    <n v="0"/>
    <n v="34.365600000000008"/>
  </r>
  <r>
    <n v="4668"/>
    <x v="2311"/>
    <x v="994"/>
    <d v="2016-01-17T00:00:00"/>
    <s v="Standard Class"/>
    <s v="KB-16585"/>
    <s v="Ken Black"/>
    <x v="1"/>
    <s v="United States"/>
    <s v="Seattle"/>
    <x v="4"/>
    <n v="98115"/>
    <s v="West"/>
    <s v="TEC-AC-10002335"/>
    <x v="2"/>
    <s v="Accessories"/>
    <s v="Logitech Media Keyboard K200"/>
    <n v="69.98"/>
    <n v="2"/>
    <n v="0"/>
    <n v="13.296199999999999"/>
  </r>
  <r>
    <n v="4669"/>
    <x v="2312"/>
    <x v="636"/>
    <d v="2017-05-11T00:00:00"/>
    <s v="Standard Class"/>
    <s v="DB-13555"/>
    <s v="Dorothy Badders"/>
    <x v="1"/>
    <s v="United States"/>
    <s v="Fort Worth"/>
    <x v="5"/>
    <n v="76106"/>
    <s v="Central"/>
    <s v="OFF-BI-10002827"/>
    <x v="1"/>
    <s v="Binders"/>
    <s v="Avery Durable Poly Binders"/>
    <n v="11.059999999999999"/>
    <n v="10"/>
    <n v="0.8"/>
    <n v="-18.802"/>
  </r>
  <r>
    <n v="4670"/>
    <x v="2312"/>
    <x v="636"/>
    <d v="2017-05-11T00:00:00"/>
    <s v="Standard Class"/>
    <s v="DB-13555"/>
    <s v="Dorothy Badders"/>
    <x v="1"/>
    <s v="United States"/>
    <s v="Fort Worth"/>
    <x v="5"/>
    <n v="76106"/>
    <s v="Central"/>
    <s v="FUR-BO-10001601"/>
    <x v="0"/>
    <s v="Bookcases"/>
    <s v="Sauder Mission Library with Doors, Fruitwood Finish"/>
    <n v="623.46479999999997"/>
    <n v="7"/>
    <n v="0.32"/>
    <n v="-119.19180000000006"/>
  </r>
  <r>
    <n v="4671"/>
    <x v="2312"/>
    <x v="636"/>
    <d v="2017-05-11T00:00:00"/>
    <s v="Standard Class"/>
    <s v="DB-13555"/>
    <s v="Dorothy Badders"/>
    <x v="1"/>
    <s v="United States"/>
    <s v="Fort Worth"/>
    <x v="5"/>
    <n v="76106"/>
    <s v="Central"/>
    <s v="OFF-ST-10001932"/>
    <x v="1"/>
    <s v="Storage"/>
    <s v="Fellowes Staxonsteel Drawer Files"/>
    <n v="772.68000000000006"/>
    <n v="5"/>
    <n v="0.2"/>
    <n v="-57.950999999999993"/>
  </r>
  <r>
    <n v="4672"/>
    <x v="2313"/>
    <x v="995"/>
    <d v="2016-08-06T00:00:00"/>
    <s v="Standard Class"/>
    <s v="KL-16645"/>
    <s v="Ken Lonsdale"/>
    <x v="0"/>
    <s v="United States"/>
    <s v="Detroit"/>
    <x v="12"/>
    <n v="48205"/>
    <s v="Central"/>
    <s v="OFF-AP-10001005"/>
    <x v="1"/>
    <s v="Appliances"/>
    <s v="Honeywell Quietcare HEPA Air Cleaner"/>
    <n v="283.14000000000004"/>
    <n v="4"/>
    <n v="0.1"/>
    <n v="72.357999999999976"/>
  </r>
  <r>
    <n v="4673"/>
    <x v="2313"/>
    <x v="995"/>
    <d v="2016-08-06T00:00:00"/>
    <s v="Standard Class"/>
    <s v="KL-16645"/>
    <s v="Ken Lonsdale"/>
    <x v="0"/>
    <s v="United States"/>
    <s v="Detroit"/>
    <x v="12"/>
    <n v="48205"/>
    <s v="Central"/>
    <s v="TEC-PH-10004042"/>
    <x v="2"/>
    <s v="Phones"/>
    <s v="ClearOne Communications CHAT 70 OC Speaker Phone"/>
    <n v="635.96"/>
    <n v="4"/>
    <n v="0"/>
    <n v="165.34960000000001"/>
  </r>
  <r>
    <n v="4674"/>
    <x v="2313"/>
    <x v="995"/>
    <d v="2016-08-06T00:00:00"/>
    <s v="Standard Class"/>
    <s v="KL-16645"/>
    <s v="Ken Lonsdale"/>
    <x v="0"/>
    <s v="United States"/>
    <s v="Detroit"/>
    <x v="12"/>
    <n v="48205"/>
    <s v="Central"/>
    <s v="TEC-PH-10001079"/>
    <x v="2"/>
    <s v="Phones"/>
    <s v="Polycom SoundPoint Pro SE-225 Corded phone"/>
    <n v="118.99"/>
    <n v="1"/>
    <n v="0"/>
    <n v="33.3172"/>
  </r>
  <r>
    <n v="4675"/>
    <x v="2313"/>
    <x v="995"/>
    <d v="2016-08-06T00:00:00"/>
    <s v="Standard Class"/>
    <s v="KL-16645"/>
    <s v="Ken Lonsdale"/>
    <x v="0"/>
    <s v="United States"/>
    <s v="Detroit"/>
    <x v="12"/>
    <n v="48205"/>
    <s v="Central"/>
    <s v="FUR-FU-10002918"/>
    <x v="0"/>
    <s v="Furnishings"/>
    <s v="Eldon ClusterMat Chair Mat with Cordless Antistatic Protection"/>
    <n v="272.94"/>
    <n v="3"/>
    <n v="0"/>
    <n v="30.023400000000009"/>
  </r>
  <r>
    <n v="4676"/>
    <x v="2314"/>
    <x v="996"/>
    <d v="2017-03-29T00:00:00"/>
    <s v="Second Class"/>
    <s v="AG-10270"/>
    <s v="Alejandro Grove"/>
    <x v="0"/>
    <s v="United States"/>
    <s v="Philadelphia"/>
    <x v="9"/>
    <n v="19120"/>
    <s v="East"/>
    <s v="FUR-FU-10003832"/>
    <x v="0"/>
    <s v="Furnishings"/>
    <s v="Eldon Expressions Punched Metal &amp; Wood Desk Accessories, Black &amp; Cherry"/>
    <n v="15.008000000000003"/>
    <n v="2"/>
    <n v="0.2"/>
    <n v="1.5007999999999999"/>
  </r>
  <r>
    <n v="4677"/>
    <x v="2315"/>
    <x v="619"/>
    <d v="2014-03-19T00:00:00"/>
    <s v="Standard Class"/>
    <s v="JF-15295"/>
    <s v="Jason Fortune-"/>
    <x v="0"/>
    <s v="United States"/>
    <s v="Logan"/>
    <x v="7"/>
    <n v="84321"/>
    <s v="West"/>
    <s v="OFF-BI-10001617"/>
    <x v="1"/>
    <s v="Binders"/>
    <s v="GBC Wire Binding Combs"/>
    <n v="33.088000000000001"/>
    <n v="4"/>
    <n v="0.2"/>
    <n v="11.167199999999999"/>
  </r>
  <r>
    <n v="4678"/>
    <x v="2315"/>
    <x v="619"/>
    <d v="2014-03-19T00:00:00"/>
    <s v="Standard Class"/>
    <s v="JF-15295"/>
    <s v="Jason Fortune-"/>
    <x v="0"/>
    <s v="United States"/>
    <s v="Logan"/>
    <x v="7"/>
    <n v="84321"/>
    <s v="West"/>
    <s v="OFF-ST-10000736"/>
    <x v="1"/>
    <s v="Storage"/>
    <s v="Carina Double Wide Media Storage Towers in Natural &amp; Black"/>
    <n v="80.98"/>
    <n v="1"/>
    <n v="0"/>
    <n v="3.2391999999999967"/>
  </r>
  <r>
    <n v="4679"/>
    <x v="2315"/>
    <x v="619"/>
    <d v="2014-03-19T00:00:00"/>
    <s v="Standard Class"/>
    <s v="JF-15295"/>
    <s v="Jason Fortune-"/>
    <x v="0"/>
    <s v="United States"/>
    <s v="Logan"/>
    <x v="7"/>
    <n v="84321"/>
    <s v="West"/>
    <s v="TEC-AC-10004877"/>
    <x v="2"/>
    <s v="Accessories"/>
    <s v="Imation 30456 USB Flash Drive 8GB"/>
    <n v="82.800000000000011"/>
    <n v="12"/>
    <n v="0"/>
    <n v="6.6239999999999952"/>
  </r>
  <r>
    <n v="4680"/>
    <x v="2315"/>
    <x v="619"/>
    <d v="2014-03-19T00:00:00"/>
    <s v="Standard Class"/>
    <s v="JF-15295"/>
    <s v="Jason Fortune-"/>
    <x v="0"/>
    <s v="United States"/>
    <s v="Logan"/>
    <x v="7"/>
    <n v="84321"/>
    <s v="West"/>
    <s v="OFF-ST-10003221"/>
    <x v="1"/>
    <s v="Storage"/>
    <s v="Staple magnet"/>
    <n v="21.36"/>
    <n v="2"/>
    <n v="0"/>
    <n v="5.7672000000000008"/>
  </r>
  <r>
    <n v="4681"/>
    <x v="2315"/>
    <x v="619"/>
    <d v="2014-03-19T00:00:00"/>
    <s v="Standard Class"/>
    <s v="JF-15295"/>
    <s v="Jason Fortune-"/>
    <x v="0"/>
    <s v="United States"/>
    <s v="Logan"/>
    <x v="7"/>
    <n v="84321"/>
    <s v="West"/>
    <s v="OFF-BI-10003007"/>
    <x v="1"/>
    <s v="Binders"/>
    <s v="Premium Transparent Presentation Covers, No Pattern/Clear, 8 1/2&quot; x 11&quot;"/>
    <n v="62.048000000000002"/>
    <n v="2"/>
    <n v="0.2"/>
    <n v="20.165599999999998"/>
  </r>
  <r>
    <n v="4682"/>
    <x v="2316"/>
    <x v="216"/>
    <d v="2016-07-18T00:00:00"/>
    <s v="Second Class"/>
    <s v="RE-19450"/>
    <s v="Richard Eichhorn"/>
    <x v="0"/>
    <s v="United States"/>
    <s v="Auburn"/>
    <x v="15"/>
    <n v="13021"/>
    <s v="East"/>
    <s v="OFF-FA-10000936"/>
    <x v="1"/>
    <s v="Fasteners"/>
    <s v="Acco Hot Clips Clips to Go"/>
    <n v="29.61"/>
    <n v="9"/>
    <n v="0"/>
    <n v="13.324499999999999"/>
  </r>
  <r>
    <n v="4683"/>
    <x v="2317"/>
    <x v="49"/>
    <d v="2016-12-01T00:00:00"/>
    <s v="Same Day"/>
    <s v="MV-18190"/>
    <s v="Mike Vittorini"/>
    <x v="0"/>
    <s v="United States"/>
    <s v="Raleigh"/>
    <x v="3"/>
    <n v="27604"/>
    <s v="South"/>
    <s v="TEC-PH-10003811"/>
    <x v="2"/>
    <s v="Phones"/>
    <s v="Jabra Supreme Plus Driver Edition Headset"/>
    <n v="863.928"/>
    <n v="9"/>
    <n v="0.2"/>
    <n v="86.392799999999994"/>
  </r>
  <r>
    <n v="4684"/>
    <x v="2318"/>
    <x v="48"/>
    <d v="2016-09-03T00:00:00"/>
    <s v="Standard Class"/>
    <s v="GB-14530"/>
    <s v="George Bell"/>
    <x v="1"/>
    <s v="United States"/>
    <s v="Philadelphia"/>
    <x v="9"/>
    <n v="19120"/>
    <s v="East"/>
    <s v="FUR-TA-10004152"/>
    <x v="0"/>
    <s v="Tables"/>
    <s v="Barricks 18&quot; x 48&quot; Non-Folding Utility Table with Bottom Storage Shelf"/>
    <n v="241.92"/>
    <n v="4"/>
    <n v="0.4"/>
    <n v="-56.448000000000008"/>
  </r>
  <r>
    <n v="4685"/>
    <x v="2318"/>
    <x v="48"/>
    <d v="2016-09-03T00:00:00"/>
    <s v="Standard Class"/>
    <s v="GB-14530"/>
    <s v="George Bell"/>
    <x v="1"/>
    <s v="United States"/>
    <s v="Philadelphia"/>
    <x v="9"/>
    <n v="19120"/>
    <s v="East"/>
    <s v="FUR-BO-10002853"/>
    <x v="0"/>
    <s v="Bookcases"/>
    <s v="O'Sullivan 5-Shelf Heavy-Duty Bookcases"/>
    <n v="163.88"/>
    <n v="4"/>
    <n v="0.5"/>
    <n v="-81.94"/>
  </r>
  <r>
    <n v="4686"/>
    <x v="2318"/>
    <x v="48"/>
    <d v="2016-09-03T00:00:00"/>
    <s v="Standard Class"/>
    <s v="GB-14530"/>
    <s v="George Bell"/>
    <x v="1"/>
    <s v="United States"/>
    <s v="Philadelphia"/>
    <x v="9"/>
    <n v="19120"/>
    <s v="East"/>
    <s v="OFF-BI-10002071"/>
    <x v="1"/>
    <s v="Binders"/>
    <s v="Fellowes Black Plastic Comb Bindings"/>
    <n v="3.4860000000000002"/>
    <n v="2"/>
    <n v="0.7"/>
    <n v="-2.7887999999999993"/>
  </r>
  <r>
    <n v="4687"/>
    <x v="2318"/>
    <x v="48"/>
    <d v="2016-09-03T00:00:00"/>
    <s v="Standard Class"/>
    <s v="GB-14530"/>
    <s v="George Bell"/>
    <x v="1"/>
    <s v="United States"/>
    <s v="Philadelphia"/>
    <x v="9"/>
    <n v="19120"/>
    <s v="East"/>
    <s v="OFF-FA-10000053"/>
    <x v="1"/>
    <s v="Fasteners"/>
    <s v="Revere Boxed Rubber Bands by Revere"/>
    <n v="10.584"/>
    <n v="7"/>
    <n v="0.2"/>
    <n v="-2.3813999999999993"/>
  </r>
  <r>
    <n v="4688"/>
    <x v="2319"/>
    <x v="890"/>
    <d v="2016-06-30T00:00:00"/>
    <s v="Standard Class"/>
    <s v="HL-15040"/>
    <s v="Hunter Lopez"/>
    <x v="0"/>
    <s v="United States"/>
    <s v="Richmond"/>
    <x v="14"/>
    <n v="47374"/>
    <s v="Central"/>
    <s v="TEC-PH-10001305"/>
    <x v="2"/>
    <s v="Phones"/>
    <s v="Panasonic KX TS208W Corded phone"/>
    <n v="440.91"/>
    <n v="9"/>
    <n v="0"/>
    <n v="123.45480000000005"/>
  </r>
  <r>
    <n v="4689"/>
    <x v="2320"/>
    <x v="983"/>
    <d v="2017-04-03T00:00:00"/>
    <s v="Standard Class"/>
    <s v="BP-11155"/>
    <s v="Becky Pak"/>
    <x v="0"/>
    <s v="United States"/>
    <s v="Lancaster"/>
    <x v="9"/>
    <n v="17602"/>
    <s v="East"/>
    <s v="OFF-BI-10001525"/>
    <x v="1"/>
    <s v="Binders"/>
    <s v="Acco Pressboard Covers with Storage Hooks, 14 7/8&quot; x 11&quot;, Executive Red"/>
    <n v="5.7150000000000016"/>
    <n v="5"/>
    <n v="0.7"/>
    <n v="-4.7625000000000011"/>
  </r>
  <r>
    <n v="4690"/>
    <x v="2321"/>
    <x v="414"/>
    <d v="2014-12-22T00:00:00"/>
    <s v="First Class"/>
    <s v="CT-11995"/>
    <s v="Carol Triggs"/>
    <x v="0"/>
    <s v="United States"/>
    <s v="Tucson"/>
    <x v="16"/>
    <n v="85705"/>
    <s v="West"/>
    <s v="FUR-FU-10001876"/>
    <x v="0"/>
    <s v="Furnishings"/>
    <s v="Computer Room Manger, 14&quot;"/>
    <n v="51.967999999999996"/>
    <n v="2"/>
    <n v="0.2"/>
    <n v="10.393599999999998"/>
  </r>
  <r>
    <n v="4691"/>
    <x v="2321"/>
    <x v="414"/>
    <d v="2014-12-22T00:00:00"/>
    <s v="First Class"/>
    <s v="CT-11995"/>
    <s v="Carol Triggs"/>
    <x v="0"/>
    <s v="United States"/>
    <s v="Tucson"/>
    <x v="16"/>
    <n v="85705"/>
    <s v="West"/>
    <s v="TEC-AC-10003628"/>
    <x v="2"/>
    <s v="Accessories"/>
    <s v="Logitech 910-002974 M325 Wireless Mouse for Web Scrolling"/>
    <n v="71.975999999999999"/>
    <n v="3"/>
    <n v="0.2"/>
    <n v="21.592800000000011"/>
  </r>
  <r>
    <n v="4692"/>
    <x v="2321"/>
    <x v="414"/>
    <d v="2014-12-22T00:00:00"/>
    <s v="First Class"/>
    <s v="CT-11995"/>
    <s v="Carol Triggs"/>
    <x v="0"/>
    <s v="United States"/>
    <s v="Tucson"/>
    <x v="16"/>
    <n v="85705"/>
    <s v="West"/>
    <s v="FUR-CH-10004860"/>
    <x v="0"/>
    <s v="Chairs"/>
    <s v="Global Low Back Tilter Chair"/>
    <n v="242.35200000000003"/>
    <n v="3"/>
    <n v="0.2"/>
    <n v="-42.411600000000035"/>
  </r>
  <r>
    <n v="4693"/>
    <x v="2321"/>
    <x v="414"/>
    <d v="2014-12-22T00:00:00"/>
    <s v="First Class"/>
    <s v="CT-11995"/>
    <s v="Carol Triggs"/>
    <x v="0"/>
    <s v="United States"/>
    <s v="Tucson"/>
    <x v="16"/>
    <n v="85705"/>
    <s v="West"/>
    <s v="OFF-PA-10000357"/>
    <x v="1"/>
    <s v="Paper"/>
    <s v="Xerox 1888"/>
    <n v="221.92000000000002"/>
    <n v="5"/>
    <n v="0.2"/>
    <n v="77.671999999999983"/>
  </r>
  <r>
    <n v="4694"/>
    <x v="2321"/>
    <x v="414"/>
    <d v="2014-12-22T00:00:00"/>
    <s v="First Class"/>
    <s v="CT-11995"/>
    <s v="Carol Triggs"/>
    <x v="0"/>
    <s v="United States"/>
    <s v="Tucson"/>
    <x v="16"/>
    <n v="85705"/>
    <s v="West"/>
    <s v="OFF-PA-10003270"/>
    <x v="1"/>
    <s v="Paper"/>
    <s v="Xerox 1954"/>
    <n v="8.4480000000000004"/>
    <n v="2"/>
    <n v="0.2"/>
    <n v="2.6399999999999997"/>
  </r>
  <r>
    <n v="4695"/>
    <x v="2322"/>
    <x v="997"/>
    <d v="2015-12-17T00:00:00"/>
    <s v="Same Day"/>
    <s v="JL-15835"/>
    <s v="John Lee"/>
    <x v="0"/>
    <s v="United States"/>
    <s v="Detroit"/>
    <x v="12"/>
    <n v="48205"/>
    <s v="Central"/>
    <s v="OFF-BI-10000320"/>
    <x v="1"/>
    <s v="Binders"/>
    <s v="GBC Plastic Binding Combs"/>
    <n v="29.52"/>
    <n v="4"/>
    <n v="0"/>
    <n v="14.4648"/>
  </r>
  <r>
    <n v="4696"/>
    <x v="2322"/>
    <x v="997"/>
    <d v="2015-12-17T00:00:00"/>
    <s v="Same Day"/>
    <s v="JL-15835"/>
    <s v="John Lee"/>
    <x v="0"/>
    <s v="United States"/>
    <s v="Detroit"/>
    <x v="12"/>
    <n v="48205"/>
    <s v="Central"/>
    <s v="FUR-CH-10003846"/>
    <x v="0"/>
    <s v="Chairs"/>
    <s v="Hon Valutask Swivel Chairs"/>
    <n v="302.94"/>
    <n v="3"/>
    <n v="0"/>
    <n v="48.470400000000012"/>
  </r>
  <r>
    <n v="4697"/>
    <x v="2322"/>
    <x v="997"/>
    <d v="2015-12-17T00:00:00"/>
    <s v="Same Day"/>
    <s v="JL-15835"/>
    <s v="John Lee"/>
    <x v="0"/>
    <s v="United States"/>
    <s v="Detroit"/>
    <x v="12"/>
    <n v="48205"/>
    <s v="Central"/>
    <s v="FUR-CH-10004875"/>
    <x v="0"/>
    <s v="Chairs"/>
    <s v="Harbour Creations 67200 Series Stacking Chairs"/>
    <n v="142.36000000000001"/>
    <n v="2"/>
    <n v="0"/>
    <n v="38.437200000000004"/>
  </r>
  <r>
    <n v="4698"/>
    <x v="2322"/>
    <x v="997"/>
    <d v="2015-12-17T00:00:00"/>
    <s v="Same Day"/>
    <s v="JL-15835"/>
    <s v="John Lee"/>
    <x v="0"/>
    <s v="United States"/>
    <s v="Detroit"/>
    <x v="12"/>
    <n v="48205"/>
    <s v="Central"/>
    <s v="FUR-CH-10003817"/>
    <x v="0"/>
    <s v="Chairs"/>
    <s v="Global Value Steno Chair, Gray"/>
    <n v="546.66"/>
    <n v="9"/>
    <n v="0"/>
    <n v="136.66500000000002"/>
  </r>
  <r>
    <n v="4699"/>
    <x v="2322"/>
    <x v="997"/>
    <d v="2015-12-17T00:00:00"/>
    <s v="Same Day"/>
    <s v="JL-15835"/>
    <s v="John Lee"/>
    <x v="0"/>
    <s v="United States"/>
    <s v="Detroit"/>
    <x v="12"/>
    <n v="48205"/>
    <s v="Central"/>
    <s v="FUR-FU-10002116"/>
    <x v="0"/>
    <s v="Furnishings"/>
    <s v="Tenex Carpeted, Granite-Look or Clear Contemporary Contour Shape Chair Mats"/>
    <n v="212.13"/>
    <n v="3"/>
    <n v="0"/>
    <n v="14.849099999999979"/>
  </r>
  <r>
    <n v="4700"/>
    <x v="2323"/>
    <x v="943"/>
    <d v="2017-05-17T00:00:00"/>
    <s v="Standard Class"/>
    <s v="JK-16120"/>
    <s v="Julie Kriz"/>
    <x v="2"/>
    <s v="United States"/>
    <s v="Austin"/>
    <x v="5"/>
    <n v="78745"/>
    <s v="Central"/>
    <s v="OFF-AR-10003481"/>
    <x v="1"/>
    <s v="Art"/>
    <s v="Newell 348"/>
    <n v="5.2480000000000002"/>
    <n v="2"/>
    <n v="0.2"/>
    <n v="0.59039999999999915"/>
  </r>
  <r>
    <n v="4701"/>
    <x v="2323"/>
    <x v="943"/>
    <d v="2017-05-17T00:00:00"/>
    <s v="Standard Class"/>
    <s v="JK-16120"/>
    <s v="Julie Kriz"/>
    <x v="2"/>
    <s v="United States"/>
    <s v="Austin"/>
    <x v="5"/>
    <n v="78745"/>
    <s v="Central"/>
    <s v="OFF-ST-10004180"/>
    <x v="1"/>
    <s v="Storage"/>
    <s v="Safco Commercial Shelving"/>
    <n v="74.415999999999997"/>
    <n v="2"/>
    <n v="0.2"/>
    <n v="-14.883200000000002"/>
  </r>
  <r>
    <n v="4702"/>
    <x v="2323"/>
    <x v="943"/>
    <d v="2017-05-17T00:00:00"/>
    <s v="Standard Class"/>
    <s v="JK-16120"/>
    <s v="Julie Kriz"/>
    <x v="2"/>
    <s v="United States"/>
    <s v="Austin"/>
    <x v="5"/>
    <n v="78745"/>
    <s v="Central"/>
    <s v="OFF-PA-10003657"/>
    <x v="1"/>
    <s v="Paper"/>
    <s v="Xerox 1927"/>
    <n v="6.8480000000000008"/>
    <n v="2"/>
    <n v="0.2"/>
    <n v="2.1399999999999992"/>
  </r>
  <r>
    <n v="4703"/>
    <x v="2323"/>
    <x v="943"/>
    <d v="2017-05-17T00:00:00"/>
    <s v="Standard Class"/>
    <s v="JK-16120"/>
    <s v="Julie Kriz"/>
    <x v="2"/>
    <s v="United States"/>
    <s v="Austin"/>
    <x v="5"/>
    <n v="78745"/>
    <s v="Central"/>
    <s v="FUR-FU-10001967"/>
    <x v="0"/>
    <s v="Furnishings"/>
    <s v="Telescoping Adjustable Floor Lamp"/>
    <n v="7.9959999999999996"/>
    <n v="1"/>
    <n v="0.6"/>
    <n v="-6.9964999999999993"/>
  </r>
  <r>
    <n v="4704"/>
    <x v="2324"/>
    <x v="890"/>
    <d v="2016-06-28T00:00:00"/>
    <s v="Standard Class"/>
    <s v="DH-13075"/>
    <s v="Dave Hallsten"/>
    <x v="1"/>
    <s v="United States"/>
    <s v="Houston"/>
    <x v="5"/>
    <n v="77095"/>
    <s v="Central"/>
    <s v="OFF-AP-10002082"/>
    <x v="1"/>
    <s v="Appliances"/>
    <s v="Holmes HEPA Air Purifier"/>
    <n v="8.711999999999998"/>
    <n v="2"/>
    <n v="0.8"/>
    <n v="-19.602000000000007"/>
  </r>
  <r>
    <n v="4705"/>
    <x v="2325"/>
    <x v="624"/>
    <d v="2016-05-18T00:00:00"/>
    <s v="First Class"/>
    <s v="AG-10900"/>
    <s v="Arthur Gainer"/>
    <x v="0"/>
    <s v="United States"/>
    <s v="Waterbury"/>
    <x v="29"/>
    <n v="6708"/>
    <s v="East"/>
    <s v="OFF-SU-10000381"/>
    <x v="1"/>
    <s v="Supplies"/>
    <s v="Acme Forged Steel Scissors with Black Enamel Handles"/>
    <n v="65.17"/>
    <n v="7"/>
    <n v="0"/>
    <n v="18.899299999999997"/>
  </r>
  <r>
    <n v="4706"/>
    <x v="2325"/>
    <x v="624"/>
    <d v="2016-05-18T00:00:00"/>
    <s v="First Class"/>
    <s v="AG-10900"/>
    <s v="Arthur Gainer"/>
    <x v="0"/>
    <s v="United States"/>
    <s v="Waterbury"/>
    <x v="29"/>
    <n v="6708"/>
    <s v="East"/>
    <s v="OFF-LA-10002475"/>
    <x v="1"/>
    <s v="Labels"/>
    <s v="Avery 519"/>
    <n v="14.62"/>
    <n v="2"/>
    <n v="0"/>
    <n v="6.8713999999999995"/>
  </r>
  <r>
    <n v="4707"/>
    <x v="2325"/>
    <x v="624"/>
    <d v="2016-05-18T00:00:00"/>
    <s v="First Class"/>
    <s v="AG-10900"/>
    <s v="Arthur Gainer"/>
    <x v="0"/>
    <s v="United States"/>
    <s v="Waterbury"/>
    <x v="29"/>
    <n v="6708"/>
    <s v="East"/>
    <s v="FUR-FU-10003975"/>
    <x v="0"/>
    <s v="Furnishings"/>
    <s v="Eldon Advantage Chair Mats for Low to Medium Pile Carpets"/>
    <n v="173.24"/>
    <n v="4"/>
    <n v="0"/>
    <n v="17.323999999999984"/>
  </r>
  <r>
    <n v="4708"/>
    <x v="2326"/>
    <x v="222"/>
    <d v="2017-06-30T00:00:00"/>
    <s v="First Class"/>
    <s v="WB-21850"/>
    <s v="William Brown"/>
    <x v="0"/>
    <s v="United States"/>
    <s v="Los Angeles"/>
    <x v="1"/>
    <n v="90049"/>
    <s v="West"/>
    <s v="OFF-BI-10003091"/>
    <x v="1"/>
    <s v="Binders"/>
    <s v="GBC DocuBind TL200 Manual Binding Machine"/>
    <n v="895.92"/>
    <n v="5"/>
    <n v="0.2"/>
    <n v="302.37299999999993"/>
  </r>
  <r>
    <n v="4709"/>
    <x v="2326"/>
    <x v="222"/>
    <d v="2017-06-30T00:00:00"/>
    <s v="First Class"/>
    <s v="WB-21850"/>
    <s v="William Brown"/>
    <x v="0"/>
    <s v="United States"/>
    <s v="Los Angeles"/>
    <x v="1"/>
    <n v="90049"/>
    <s v="West"/>
    <s v="OFF-ST-10002974"/>
    <x v="1"/>
    <s v="Storage"/>
    <s v="Trav-L-File Heavy-Duty Shuttle II, Black"/>
    <n v="130.71"/>
    <n v="3"/>
    <n v="0"/>
    <n v="39.212999999999994"/>
  </r>
  <r>
    <n v="4710"/>
    <x v="2326"/>
    <x v="222"/>
    <d v="2017-06-30T00:00:00"/>
    <s v="First Class"/>
    <s v="WB-21850"/>
    <s v="William Brown"/>
    <x v="0"/>
    <s v="United States"/>
    <s v="Los Angeles"/>
    <x v="1"/>
    <n v="90049"/>
    <s v="West"/>
    <s v="OFF-AR-10000255"/>
    <x v="1"/>
    <s v="Art"/>
    <s v="Newell 328"/>
    <n v="11.68"/>
    <n v="2"/>
    <n v="0"/>
    <n v="3.0367999999999995"/>
  </r>
  <r>
    <n v="4711"/>
    <x v="2326"/>
    <x v="222"/>
    <d v="2017-06-30T00:00:00"/>
    <s v="First Class"/>
    <s v="WB-21850"/>
    <s v="William Brown"/>
    <x v="0"/>
    <s v="United States"/>
    <s v="Los Angeles"/>
    <x v="1"/>
    <n v="90049"/>
    <s v="West"/>
    <s v="TEC-AC-10001284"/>
    <x v="2"/>
    <s v="Accessories"/>
    <s v="Enermax Briskie RF Wireless Keyboard and Mouse Combo"/>
    <n v="62.31"/>
    <n v="3"/>
    <n v="0"/>
    <n v="22.4316"/>
  </r>
  <r>
    <n v="4712"/>
    <x v="2327"/>
    <x v="691"/>
    <d v="2014-03-31T00:00:00"/>
    <s v="Same Day"/>
    <s v="JO-15280"/>
    <s v="Jas O'Carroll"/>
    <x v="0"/>
    <s v="United States"/>
    <s v="Philadelphia"/>
    <x v="9"/>
    <n v="19120"/>
    <s v="East"/>
    <s v="OFF-BI-10003529"/>
    <x v="1"/>
    <s v="Binders"/>
    <s v="Avery Round Ring Poly Binders"/>
    <n v="0.85200000000000009"/>
    <n v="1"/>
    <n v="0.7"/>
    <n v="-0.59639999999999982"/>
  </r>
  <r>
    <n v="4713"/>
    <x v="2328"/>
    <x v="757"/>
    <d v="2014-12-21T00:00:00"/>
    <s v="Standard Class"/>
    <s v="EJ-13720"/>
    <s v="Ed Jacobs"/>
    <x v="0"/>
    <s v="United States"/>
    <s v="Huntsville"/>
    <x v="5"/>
    <n v="77340"/>
    <s v="Central"/>
    <s v="OFF-PA-10000029"/>
    <x v="1"/>
    <s v="Paper"/>
    <s v="Xerox 224"/>
    <n v="36.288000000000011"/>
    <n v="7"/>
    <n v="0.2"/>
    <n v="12.700800000000001"/>
  </r>
  <r>
    <n v="4714"/>
    <x v="2328"/>
    <x v="757"/>
    <d v="2014-12-21T00:00:00"/>
    <s v="Standard Class"/>
    <s v="EJ-13720"/>
    <s v="Ed Jacobs"/>
    <x v="0"/>
    <s v="United States"/>
    <s v="Huntsville"/>
    <x v="5"/>
    <n v="77340"/>
    <s v="Central"/>
    <s v="FUR-FU-10002116"/>
    <x v="0"/>
    <s v="Furnishings"/>
    <s v="Tenex Carpeted, Granite-Look or Clear Contemporary Contour Shape Chair Mats"/>
    <n v="56.567999999999998"/>
    <n v="2"/>
    <n v="0.6"/>
    <n v="-74.952600000000004"/>
  </r>
  <r>
    <n v="4715"/>
    <x v="2329"/>
    <x v="796"/>
    <d v="2017-05-20T00:00:00"/>
    <s v="First Class"/>
    <s v="AB-10105"/>
    <s v="Adrian Barton"/>
    <x v="0"/>
    <s v="United States"/>
    <s v="Portland"/>
    <x v="21"/>
    <n v="97206"/>
    <s v="West"/>
    <s v="TEC-PH-10002200"/>
    <x v="2"/>
    <s v="Phones"/>
    <s v="Aastra 6757i CT Wireless VoIP phone"/>
    <n v="344.70400000000001"/>
    <n v="2"/>
    <n v="0.2"/>
    <n v="38.779199999999989"/>
  </r>
  <r>
    <n v="4716"/>
    <x v="2330"/>
    <x v="793"/>
    <d v="2015-05-16T00:00:00"/>
    <s v="Standard Class"/>
    <s v="LT-16765"/>
    <s v="Larry Tron"/>
    <x v="0"/>
    <s v="United States"/>
    <s v="Louisville"/>
    <x v="22"/>
    <n v="80027"/>
    <s v="West"/>
    <s v="TEC-PH-10000441"/>
    <x v="2"/>
    <s v="Phones"/>
    <s v="VTech DS6151"/>
    <n v="201.584"/>
    <n v="2"/>
    <n v="0.2"/>
    <n v="20.158400000000015"/>
  </r>
  <r>
    <n v="4717"/>
    <x v="2331"/>
    <x v="734"/>
    <d v="2017-12-07T00:00:00"/>
    <s v="Second Class"/>
    <s v="CM-12655"/>
    <s v="Corinna Mitchell"/>
    <x v="2"/>
    <s v="United States"/>
    <s v="Seattle"/>
    <x v="4"/>
    <n v="98115"/>
    <s v="West"/>
    <s v="FUR-TA-10002958"/>
    <x v="0"/>
    <s v="Tables"/>
    <s v="Bevis Oval Conference Table, Walnut"/>
    <n v="521.96"/>
    <n v="2"/>
    <n v="0"/>
    <n v="88.733199999999954"/>
  </r>
  <r>
    <n v="4718"/>
    <x v="2332"/>
    <x v="295"/>
    <d v="2015-12-17T00:00:00"/>
    <s v="Standard Class"/>
    <s v="EM-13960"/>
    <s v="Eric Murdock"/>
    <x v="0"/>
    <s v="United States"/>
    <s v="Baltimore"/>
    <x v="39"/>
    <n v="21215"/>
    <s v="East"/>
    <s v="OFF-AR-10001662"/>
    <x v="1"/>
    <s v="Art"/>
    <s v="Rogers Handheld Barrel Pencil Sharpener"/>
    <n v="8.2200000000000006"/>
    <n v="3"/>
    <n v="0"/>
    <n v="2.2194000000000007"/>
  </r>
  <r>
    <n v="4719"/>
    <x v="2333"/>
    <x v="998"/>
    <d v="2015-10-11T00:00:00"/>
    <s v="First Class"/>
    <s v="DJ-13420"/>
    <s v="Denny Joy"/>
    <x v="1"/>
    <s v="United States"/>
    <s v="San Francisco"/>
    <x v="1"/>
    <n v="94109"/>
    <s v="West"/>
    <s v="OFF-PA-10004101"/>
    <x v="1"/>
    <s v="Paper"/>
    <s v="Xerox 1894"/>
    <n v="45.36"/>
    <n v="7"/>
    <n v="0"/>
    <n v="21.772800000000004"/>
  </r>
  <r>
    <n v="4720"/>
    <x v="2334"/>
    <x v="24"/>
    <d v="2015-04-20T00:00:00"/>
    <s v="Second Class"/>
    <s v="DE-13255"/>
    <s v="Deanra Eno"/>
    <x v="2"/>
    <s v="United States"/>
    <s v="Los Angeles"/>
    <x v="1"/>
    <n v="90004"/>
    <s v="West"/>
    <s v="OFF-ST-10002756"/>
    <x v="1"/>
    <s v="Storage"/>
    <s v="Tennsco Stur-D-Stor Boltless Shelving, 5 Shelves, 24&quot; Deep, Sand"/>
    <n v="947.17000000000007"/>
    <n v="7"/>
    <n v="0"/>
    <n v="9.4717000000000837"/>
  </r>
  <r>
    <n v="4721"/>
    <x v="2334"/>
    <x v="24"/>
    <d v="2015-04-20T00:00:00"/>
    <s v="Second Class"/>
    <s v="DE-13255"/>
    <s v="Deanra Eno"/>
    <x v="2"/>
    <s v="United States"/>
    <s v="Los Angeles"/>
    <x v="1"/>
    <n v="90004"/>
    <s v="West"/>
    <s v="OFF-PA-10000483"/>
    <x v="1"/>
    <s v="Paper"/>
    <s v="Xerox 19"/>
    <n v="61.96"/>
    <n v="2"/>
    <n v="0"/>
    <n v="27.881999999999998"/>
  </r>
  <r>
    <n v="4722"/>
    <x v="2335"/>
    <x v="159"/>
    <d v="2014-06-11T00:00:00"/>
    <s v="Second Class"/>
    <s v="NR-18550"/>
    <s v="Nick Radford"/>
    <x v="0"/>
    <s v="United States"/>
    <s v="Aurora"/>
    <x v="10"/>
    <n v="60505"/>
    <s v="Central"/>
    <s v="FUR-TA-10002041"/>
    <x v="0"/>
    <s v="Tables"/>
    <s v="Bevis Round Conference Table Top, X-Base"/>
    <n v="268.935"/>
    <n v="3"/>
    <n v="0.5"/>
    <n v="-209.76929999999999"/>
  </r>
  <r>
    <n v="4723"/>
    <x v="2336"/>
    <x v="853"/>
    <d v="2017-09-07T00:00:00"/>
    <s v="Standard Class"/>
    <s v="CK-12325"/>
    <s v="Christine Kargatis"/>
    <x v="2"/>
    <s v="United States"/>
    <s v="Seattle"/>
    <x v="4"/>
    <n v="98103"/>
    <s v="West"/>
    <s v="OFF-AR-10001166"/>
    <x v="1"/>
    <s v="Art"/>
    <s v="Staples in misc. colors"/>
    <n v="7.58"/>
    <n v="1"/>
    <n v="0"/>
    <n v="2.9561999999999999"/>
  </r>
  <r>
    <n v="4724"/>
    <x v="2337"/>
    <x v="730"/>
    <d v="2016-05-22T00:00:00"/>
    <s v="Same Day"/>
    <s v="JF-15490"/>
    <s v="Jeremy Farry"/>
    <x v="0"/>
    <s v="United States"/>
    <s v="Athens"/>
    <x v="32"/>
    <n v="30605"/>
    <s v="South"/>
    <s v="OFF-LA-10004345"/>
    <x v="1"/>
    <s v="Labels"/>
    <s v="Avery 493"/>
    <n v="14.73"/>
    <n v="3"/>
    <n v="0"/>
    <n v="7.2176999999999998"/>
  </r>
  <r>
    <n v="4725"/>
    <x v="2338"/>
    <x v="583"/>
    <d v="2016-11-15T00:00:00"/>
    <s v="Standard Class"/>
    <s v="LB-16795"/>
    <s v="Laurel Beltran"/>
    <x v="2"/>
    <s v="United States"/>
    <s v="Apopka"/>
    <x v="2"/>
    <n v="32712"/>
    <s v="South"/>
    <s v="OFF-BI-10002852"/>
    <x v="1"/>
    <s v="Binders"/>
    <s v="Ibico Standard Transparent Covers"/>
    <n v="9.8880000000000017"/>
    <n v="2"/>
    <n v="0.7"/>
    <n v="-6.921599999999998"/>
  </r>
  <r>
    <n v="4726"/>
    <x v="2338"/>
    <x v="583"/>
    <d v="2016-11-15T00:00:00"/>
    <s v="Standard Class"/>
    <s v="LB-16795"/>
    <s v="Laurel Beltran"/>
    <x v="2"/>
    <s v="United States"/>
    <s v="Apopka"/>
    <x v="2"/>
    <n v="32712"/>
    <s v="South"/>
    <s v="OFF-AP-10001058"/>
    <x v="1"/>
    <s v="Appliances"/>
    <s v="Sanyo 2.5 Cubic Foot Mid-Size Office Refrigerators"/>
    <n v="671.5440000000001"/>
    <n v="3"/>
    <n v="0.2"/>
    <n v="50.36579999999995"/>
  </r>
  <r>
    <n v="4727"/>
    <x v="2339"/>
    <x v="641"/>
    <d v="2014-11-29T00:00:00"/>
    <s v="Second Class"/>
    <s v="MP-18175"/>
    <s v="Mike Pelletier"/>
    <x v="2"/>
    <s v="United States"/>
    <s v="New York City"/>
    <x v="15"/>
    <n v="10009"/>
    <s v="East"/>
    <s v="OFF-ST-10003470"/>
    <x v="1"/>
    <s v="Storage"/>
    <s v="Tennsco Snap-Together Open Shelving Units, Starter Sets and Add-On Units"/>
    <n v="1117.92"/>
    <n v="4"/>
    <n v="0"/>
    <n v="55.895999999999958"/>
  </r>
  <r>
    <n v="4728"/>
    <x v="2339"/>
    <x v="641"/>
    <d v="2014-11-29T00:00:00"/>
    <s v="Second Class"/>
    <s v="MP-18175"/>
    <s v="Mike Pelletier"/>
    <x v="2"/>
    <s v="United States"/>
    <s v="New York City"/>
    <x v="15"/>
    <n v="10009"/>
    <s v="East"/>
    <s v="FUR-BO-10003159"/>
    <x v="0"/>
    <s v="Bookcases"/>
    <s v="Sauder Camden County Collection Libraries, Planked Cherry Finish"/>
    <n v="275.952"/>
    <n v="3"/>
    <n v="0.2"/>
    <n v="-37.943400000000025"/>
  </r>
  <r>
    <n v="4729"/>
    <x v="2340"/>
    <x v="845"/>
    <d v="2014-11-12T00:00:00"/>
    <s v="Standard Class"/>
    <s v="LH-16900"/>
    <s v="Lena Hernandez"/>
    <x v="0"/>
    <s v="United States"/>
    <s v="San Francisco"/>
    <x v="1"/>
    <n v="94110"/>
    <s v="West"/>
    <s v="OFF-BI-10003684"/>
    <x v="1"/>
    <s v="Binders"/>
    <s v="Wilson Jones Legal Size Ring Binders"/>
    <n v="123.14399999999999"/>
    <n v="7"/>
    <n v="0.2"/>
    <n v="46.178999999999988"/>
  </r>
  <r>
    <n v="4730"/>
    <x v="2341"/>
    <x v="427"/>
    <d v="2016-07-23T00:00:00"/>
    <s v="Second Class"/>
    <s v="SV-20935"/>
    <s v="Susan Vittorini"/>
    <x v="0"/>
    <s v="United States"/>
    <s v="Dallas"/>
    <x v="5"/>
    <n v="75217"/>
    <s v="Central"/>
    <s v="TEC-AC-10000487"/>
    <x v="2"/>
    <s v="Accessories"/>
    <s v="SanDisk Cruzer 4 GB USB Flash Drive"/>
    <n v="15.576000000000001"/>
    <n v="3"/>
    <n v="0.2"/>
    <n v="3.3098999999999998"/>
  </r>
  <r>
    <n v="4731"/>
    <x v="2342"/>
    <x v="368"/>
    <d v="2015-03-31T00:00:00"/>
    <s v="Second Class"/>
    <s v="RB-19435"/>
    <s v="Richard Bierner"/>
    <x v="0"/>
    <s v="United States"/>
    <s v="San Diego"/>
    <x v="1"/>
    <n v="92105"/>
    <s v="West"/>
    <s v="OFF-PA-10001736"/>
    <x v="1"/>
    <s v="Paper"/>
    <s v="Xerox 1880"/>
    <n v="212.64"/>
    <n v="6"/>
    <n v="0"/>
    <n v="99.940799999999982"/>
  </r>
  <r>
    <n v="4732"/>
    <x v="2342"/>
    <x v="368"/>
    <d v="2015-03-31T00:00:00"/>
    <s v="Second Class"/>
    <s v="RB-19435"/>
    <s v="Richard Bierner"/>
    <x v="0"/>
    <s v="United States"/>
    <s v="San Diego"/>
    <x v="1"/>
    <n v="92105"/>
    <s v="West"/>
    <s v="OFF-PA-10001609"/>
    <x v="1"/>
    <s v="Paper"/>
    <s v="Tops Wirebound Message Log Books"/>
    <n v="9.870000000000001"/>
    <n v="3"/>
    <n v="0"/>
    <n v="4.5401999999999996"/>
  </r>
  <r>
    <n v="4733"/>
    <x v="2342"/>
    <x v="368"/>
    <d v="2015-03-31T00:00:00"/>
    <s v="Second Class"/>
    <s v="RB-19435"/>
    <s v="Richard Bierner"/>
    <x v="0"/>
    <s v="United States"/>
    <s v="San Diego"/>
    <x v="1"/>
    <n v="92105"/>
    <s v="West"/>
    <s v="TEC-AC-10003116"/>
    <x v="2"/>
    <s v="Accessories"/>
    <s v="Memorex Froggy Flash Drive 8 GB"/>
    <n v="53.25"/>
    <n v="3"/>
    <n v="0"/>
    <n v="20.767499999999998"/>
  </r>
  <r>
    <n v="4734"/>
    <x v="2342"/>
    <x v="368"/>
    <d v="2015-03-31T00:00:00"/>
    <s v="Second Class"/>
    <s v="RB-19435"/>
    <s v="Richard Bierner"/>
    <x v="0"/>
    <s v="United States"/>
    <s v="San Diego"/>
    <x v="1"/>
    <n v="92105"/>
    <s v="West"/>
    <s v="FUR-FU-10004586"/>
    <x v="0"/>
    <s v="Furnishings"/>
    <s v="G.E. Longer-Life Indoor Recessed Floodlight Bulbs"/>
    <n v="19.919999999999998"/>
    <n v="3"/>
    <n v="0"/>
    <n v="9.5615999999999985"/>
  </r>
  <r>
    <n v="4735"/>
    <x v="2343"/>
    <x v="281"/>
    <d v="2016-04-12T00:00:00"/>
    <s v="Standard Class"/>
    <s v="Dl-13600"/>
    <s v="Dorris liebe"/>
    <x v="1"/>
    <s v="United States"/>
    <s v="New York City"/>
    <x v="15"/>
    <n v="10035"/>
    <s v="East"/>
    <s v="FUR-CH-10000454"/>
    <x v="0"/>
    <s v="Chairs"/>
    <s v="Hon Deluxe Fabric Upholstered Stacking Chairs, Rounded Back"/>
    <n v="658.74599999999998"/>
    <n v="3"/>
    <n v="0.1"/>
    <n v="146.38799999999998"/>
  </r>
  <r>
    <n v="4736"/>
    <x v="2344"/>
    <x v="385"/>
    <d v="2015-06-19T00:00:00"/>
    <s v="Standard Class"/>
    <s v="PS-19045"/>
    <s v="Penelope Sewall"/>
    <x v="2"/>
    <s v="United States"/>
    <s v="Lewiston"/>
    <x v="43"/>
    <n v="4240"/>
    <s v="East"/>
    <s v="OFF-BI-10004970"/>
    <x v="1"/>
    <s v="Binders"/>
    <s v="ACCOHIDE 3-Ring Binder, Blue, 1&quot;"/>
    <n v="8.26"/>
    <n v="2"/>
    <n v="0"/>
    <n v="3.8822000000000001"/>
  </r>
  <r>
    <n v="4737"/>
    <x v="2344"/>
    <x v="385"/>
    <d v="2015-06-19T00:00:00"/>
    <s v="Standard Class"/>
    <s v="PS-19045"/>
    <s v="Penelope Sewall"/>
    <x v="2"/>
    <s v="United States"/>
    <s v="Lewiston"/>
    <x v="43"/>
    <n v="4240"/>
    <s v="East"/>
    <s v="OFF-BI-10002824"/>
    <x v="1"/>
    <s v="Binders"/>
    <s v="Recycled Easel Ring Binders"/>
    <n v="29.84"/>
    <n v="2"/>
    <n v="0"/>
    <n v="13.427999999999997"/>
  </r>
  <r>
    <n v="4738"/>
    <x v="2344"/>
    <x v="385"/>
    <d v="2015-06-19T00:00:00"/>
    <s v="Standard Class"/>
    <s v="PS-19045"/>
    <s v="Penelope Sewall"/>
    <x v="2"/>
    <s v="United States"/>
    <s v="Lewiston"/>
    <x v="43"/>
    <n v="4240"/>
    <s v="East"/>
    <s v="TEC-AC-10003657"/>
    <x v="2"/>
    <s v="Accessories"/>
    <s v="Lenovo 17-Key USB Numeric Keypad"/>
    <n v="67.98"/>
    <n v="2"/>
    <n v="0"/>
    <n v="14.955599999999997"/>
  </r>
  <r>
    <n v="4739"/>
    <x v="2345"/>
    <x v="954"/>
    <d v="2015-02-24T00:00:00"/>
    <s v="Standard Class"/>
    <s v="GT-14755"/>
    <s v="Guy Thornton"/>
    <x v="0"/>
    <s v="United States"/>
    <s v="Long Beach"/>
    <x v="1"/>
    <n v="90805"/>
    <s v="West"/>
    <s v="OFF-LA-10003510"/>
    <x v="1"/>
    <s v="Labels"/>
    <s v="Avery 4027 File Folder Labels for Dot Matrix Printers, 5000 Labels per Box, White"/>
    <n v="61.06"/>
    <n v="2"/>
    <n v="0"/>
    <n v="28.087600000000002"/>
  </r>
  <r>
    <n v="4740"/>
    <x v="2345"/>
    <x v="954"/>
    <d v="2015-02-24T00:00:00"/>
    <s v="Standard Class"/>
    <s v="GT-14755"/>
    <s v="Guy Thornton"/>
    <x v="0"/>
    <s v="United States"/>
    <s v="Long Beach"/>
    <x v="1"/>
    <n v="90805"/>
    <s v="West"/>
    <s v="FUR-TA-10001676"/>
    <x v="0"/>
    <s v="Tables"/>
    <s v="Hon 61000 Series Interactive Training Tables"/>
    <n v="35.544000000000004"/>
    <n v="1"/>
    <n v="0.2"/>
    <n v="-0.88860000000000205"/>
  </r>
  <r>
    <n v="4741"/>
    <x v="2346"/>
    <x v="105"/>
    <d v="2017-11-16T00:00:00"/>
    <s v="Standard Class"/>
    <s v="CS-12355"/>
    <s v="Christine Sundaresam"/>
    <x v="0"/>
    <s v="United States"/>
    <s v="Seattle"/>
    <x v="4"/>
    <n v="98115"/>
    <s v="West"/>
    <s v="OFF-LA-10004853"/>
    <x v="1"/>
    <s v="Labels"/>
    <s v="Avery 483"/>
    <n v="9.9600000000000009"/>
    <n v="2"/>
    <n v="0"/>
    <n v="4.5815999999999999"/>
  </r>
  <r>
    <n v="4742"/>
    <x v="2346"/>
    <x v="105"/>
    <d v="2017-11-16T00:00:00"/>
    <s v="Standard Class"/>
    <s v="CS-12355"/>
    <s v="Christine Sundaresam"/>
    <x v="0"/>
    <s v="United States"/>
    <s v="Seattle"/>
    <x v="4"/>
    <n v="98115"/>
    <s v="West"/>
    <s v="OFF-AR-10000315"/>
    <x v="1"/>
    <s v="Art"/>
    <s v="Dixon Ticonderoga Maple Cedar Pencil, #2"/>
    <n v="9.2099999999999991"/>
    <n v="3"/>
    <n v="0"/>
    <n v="2.3025000000000002"/>
  </r>
  <r>
    <n v="4743"/>
    <x v="2346"/>
    <x v="105"/>
    <d v="2017-11-16T00:00:00"/>
    <s v="Standard Class"/>
    <s v="CS-12355"/>
    <s v="Christine Sundaresam"/>
    <x v="0"/>
    <s v="United States"/>
    <s v="Seattle"/>
    <x v="4"/>
    <n v="98115"/>
    <s v="West"/>
    <s v="OFF-SU-10000381"/>
    <x v="1"/>
    <s v="Supplies"/>
    <s v="Acme Forged Steel Scissors with Black Enamel Handles"/>
    <n v="27.93"/>
    <n v="3"/>
    <n v="0"/>
    <n v="8.0996999999999986"/>
  </r>
  <r>
    <n v="4744"/>
    <x v="2347"/>
    <x v="916"/>
    <d v="2017-03-05T00:00:00"/>
    <s v="Same Day"/>
    <s v="JD-16060"/>
    <s v="Julia Dunbar"/>
    <x v="0"/>
    <s v="United States"/>
    <s v="Rochester"/>
    <x v="11"/>
    <n v="55901"/>
    <s v="Central"/>
    <s v="OFF-FA-10002763"/>
    <x v="1"/>
    <s v="Fasteners"/>
    <s v="Advantus Map Pennant Flags and Round Head Tacks"/>
    <n v="7.9"/>
    <n v="2"/>
    <n v="0"/>
    <n v="2.5279999999999996"/>
  </r>
  <r>
    <n v="4745"/>
    <x v="2347"/>
    <x v="916"/>
    <d v="2017-03-05T00:00:00"/>
    <s v="Same Day"/>
    <s v="JD-16060"/>
    <s v="Julia Dunbar"/>
    <x v="0"/>
    <s v="United States"/>
    <s v="Rochester"/>
    <x v="11"/>
    <n v="55901"/>
    <s v="Central"/>
    <s v="OFF-ST-10000877"/>
    <x v="1"/>
    <s v="Storage"/>
    <s v="Recycled Steel Personal File for Standard File Folders"/>
    <n v="221.16"/>
    <n v="4"/>
    <n v="0"/>
    <n v="57.501599999999996"/>
  </r>
  <r>
    <n v="4746"/>
    <x v="2347"/>
    <x v="916"/>
    <d v="2017-03-05T00:00:00"/>
    <s v="Same Day"/>
    <s v="JD-16060"/>
    <s v="Julia Dunbar"/>
    <x v="0"/>
    <s v="United States"/>
    <s v="Rochester"/>
    <x v="11"/>
    <n v="55901"/>
    <s v="Central"/>
    <s v="OFF-BI-10001071"/>
    <x v="1"/>
    <s v="Binders"/>
    <s v="GBC ProClick Punch Binding System"/>
    <n v="127.96"/>
    <n v="2"/>
    <n v="0"/>
    <n v="62.700400000000002"/>
  </r>
  <r>
    <n v="4747"/>
    <x v="2347"/>
    <x v="916"/>
    <d v="2017-03-05T00:00:00"/>
    <s v="Same Day"/>
    <s v="JD-16060"/>
    <s v="Julia Dunbar"/>
    <x v="0"/>
    <s v="United States"/>
    <s v="Rochester"/>
    <x v="11"/>
    <n v="55901"/>
    <s v="Central"/>
    <s v="OFF-BI-10001097"/>
    <x v="1"/>
    <s v="Binders"/>
    <s v="Avery Hole Reinforcements"/>
    <n v="18.690000000000001"/>
    <n v="3"/>
    <n v="0"/>
    <n v="9.158100000000001"/>
  </r>
  <r>
    <n v="4748"/>
    <x v="2348"/>
    <x v="840"/>
    <d v="2016-03-03T00:00:00"/>
    <s v="Same Day"/>
    <s v="TS-21160"/>
    <s v="Theresa Swint"/>
    <x v="1"/>
    <s v="United States"/>
    <s v="San Francisco"/>
    <x v="1"/>
    <n v="94110"/>
    <s v="West"/>
    <s v="OFF-SU-10004782"/>
    <x v="1"/>
    <s v="Supplies"/>
    <s v="Elite 5&quot; Scissors"/>
    <n v="25.349999999999998"/>
    <n v="3"/>
    <n v="0"/>
    <n v="7.6049999999999978"/>
  </r>
  <r>
    <n v="4749"/>
    <x v="2348"/>
    <x v="840"/>
    <d v="2016-03-03T00:00:00"/>
    <s v="Same Day"/>
    <s v="TS-21160"/>
    <s v="Theresa Swint"/>
    <x v="1"/>
    <s v="United States"/>
    <s v="San Francisco"/>
    <x v="1"/>
    <n v="94110"/>
    <s v="West"/>
    <s v="FUR-FU-10000672"/>
    <x v="0"/>
    <s v="Furnishings"/>
    <s v="Executive Impressions 10&quot; Spectator Wall Clock"/>
    <n v="35.28"/>
    <n v="3"/>
    <n v="0"/>
    <n v="11.995199999999997"/>
  </r>
  <r>
    <n v="4750"/>
    <x v="2349"/>
    <x v="435"/>
    <d v="2016-12-25T00:00:00"/>
    <s v="First Class"/>
    <s v="BV-11245"/>
    <s v="Benjamin Venier"/>
    <x v="1"/>
    <s v="United States"/>
    <s v="Seattle"/>
    <x v="4"/>
    <n v="98103"/>
    <s v="West"/>
    <s v="OFF-PA-10002986"/>
    <x v="1"/>
    <s v="Paper"/>
    <s v="Xerox 1898"/>
    <n v="33.4"/>
    <n v="5"/>
    <n v="0"/>
    <n v="16.032"/>
  </r>
  <r>
    <n v="4751"/>
    <x v="2350"/>
    <x v="877"/>
    <d v="2016-10-09T00:00:00"/>
    <s v="First Class"/>
    <s v="DL-13495"/>
    <s v="Dionis Lloyd"/>
    <x v="1"/>
    <s v="United States"/>
    <s v="Spokane"/>
    <x v="4"/>
    <n v="99207"/>
    <s v="West"/>
    <s v="TEC-MA-10001972"/>
    <x v="2"/>
    <s v="Machines"/>
    <s v="Okidata C331dn Printer"/>
    <n v="837.59999999999991"/>
    <n v="3"/>
    <n v="0.2"/>
    <n v="62.82000000000005"/>
  </r>
  <r>
    <n v="4752"/>
    <x v="2351"/>
    <x v="10"/>
    <d v="2016-12-13T00:00:00"/>
    <s v="Standard Class"/>
    <s v="EB-13870"/>
    <s v="Emily Burns"/>
    <x v="0"/>
    <s v="United States"/>
    <s v="Franklin"/>
    <x v="18"/>
    <n v="37064"/>
    <s v="South"/>
    <s v="TEC-PH-10000169"/>
    <x v="2"/>
    <s v="Phones"/>
    <s v="ARKON Windshield Dashboard Air Vent Car Mount Holder"/>
    <n v="40.68"/>
    <n v="3"/>
    <n v="0.2"/>
    <n v="-9.153000000000004"/>
  </r>
  <r>
    <n v="4753"/>
    <x v="2352"/>
    <x v="225"/>
    <d v="2017-11-24T00:00:00"/>
    <s v="Standard Class"/>
    <s v="ES-14020"/>
    <s v="Erica Smith"/>
    <x v="0"/>
    <s v="United States"/>
    <s v="Jackson"/>
    <x v="18"/>
    <n v="38301"/>
    <s v="South"/>
    <s v="FUR-CH-10001482"/>
    <x v="0"/>
    <s v="Chairs"/>
    <s v="Office Star - Mesh Screen back chair with Vinyl seat"/>
    <n v="209.56799999999998"/>
    <n v="2"/>
    <n v="0.2"/>
    <n v="-23.576400000000007"/>
  </r>
  <r>
    <n v="4754"/>
    <x v="2353"/>
    <x v="295"/>
    <d v="2015-12-16T00:00:00"/>
    <s v="Standard Class"/>
    <s v="JB-15925"/>
    <s v="Joni Blumstein"/>
    <x v="0"/>
    <s v="United States"/>
    <s v="Austin"/>
    <x v="5"/>
    <n v="78745"/>
    <s v="Central"/>
    <s v="TEC-AC-10002018"/>
    <x v="2"/>
    <s v="Accessories"/>
    <s v="AmazonBasics 3-Button USB Wired Mouse"/>
    <n v="22.368000000000002"/>
    <n v="4"/>
    <n v="0.2"/>
    <n v="6.4308000000000014"/>
  </r>
  <r>
    <n v="4755"/>
    <x v="2354"/>
    <x v="447"/>
    <d v="2017-02-08T00:00:00"/>
    <s v="Standard Class"/>
    <s v="SC-20380"/>
    <s v="Shahid Collister"/>
    <x v="0"/>
    <s v="United States"/>
    <s v="Pembroke Pines"/>
    <x v="2"/>
    <n v="33024"/>
    <s v="South"/>
    <s v="OFF-BI-10000301"/>
    <x v="1"/>
    <s v="Binders"/>
    <s v="GBC Instant Report Kit"/>
    <n v="3.8820000000000006"/>
    <n v="2"/>
    <n v="0.7"/>
    <n v="-2.5880000000000001"/>
  </r>
  <r>
    <n v="4756"/>
    <x v="2354"/>
    <x v="447"/>
    <d v="2017-02-08T00:00:00"/>
    <s v="Standard Class"/>
    <s v="SC-20380"/>
    <s v="Shahid Collister"/>
    <x v="0"/>
    <s v="United States"/>
    <s v="Pembroke Pines"/>
    <x v="2"/>
    <n v="33024"/>
    <s v="South"/>
    <s v="OFF-PA-10004381"/>
    <x v="1"/>
    <s v="Paper"/>
    <s v="14-7/8 x 11 Blue Bar Computer Printout Paper"/>
    <n v="115.29600000000001"/>
    <n v="3"/>
    <n v="0.2"/>
    <n v="40.353599999999986"/>
  </r>
  <r>
    <n v="4757"/>
    <x v="2355"/>
    <x v="296"/>
    <d v="2017-09-25T00:00:00"/>
    <s v="Standard Class"/>
    <s v="EB-13870"/>
    <s v="Emily Burns"/>
    <x v="0"/>
    <s v="United States"/>
    <s v="Philadelphia"/>
    <x v="9"/>
    <n v="19143"/>
    <s v="East"/>
    <s v="OFF-BI-10004141"/>
    <x v="1"/>
    <s v="Binders"/>
    <s v="Insertable Tab Indexes For Data Binders"/>
    <n v="1.9080000000000004"/>
    <n v="2"/>
    <n v="0.7"/>
    <n v="-1.5264000000000002"/>
  </r>
  <r>
    <n v="4758"/>
    <x v="2356"/>
    <x v="504"/>
    <d v="2017-05-05T00:00:00"/>
    <s v="Standard Class"/>
    <s v="TC-21475"/>
    <s v="Tony Chapman"/>
    <x v="2"/>
    <s v="United States"/>
    <s v="Danville"/>
    <x v="10"/>
    <n v="61832"/>
    <s v="Central"/>
    <s v="OFF-BI-10001575"/>
    <x v="1"/>
    <s v="Binders"/>
    <s v="GBC Linen Binding Covers"/>
    <n v="43.371999999999993"/>
    <n v="7"/>
    <n v="0.8"/>
    <n v="-69.395200000000031"/>
  </r>
  <r>
    <n v="4759"/>
    <x v="2357"/>
    <x v="935"/>
    <d v="2014-11-07T00:00:00"/>
    <s v="Standard Class"/>
    <s v="SG-20605"/>
    <s v="Speros Goranitis"/>
    <x v="0"/>
    <s v="United States"/>
    <s v="New York City"/>
    <x v="15"/>
    <n v="10009"/>
    <s v="East"/>
    <s v="TEC-PH-10000984"/>
    <x v="2"/>
    <s v="Phones"/>
    <s v="Panasonic KX-TG9471B"/>
    <n v="783.96"/>
    <n v="4"/>
    <n v="0"/>
    <n v="219.50880000000006"/>
  </r>
  <r>
    <n v="4760"/>
    <x v="2357"/>
    <x v="935"/>
    <d v="2014-11-07T00:00:00"/>
    <s v="Standard Class"/>
    <s v="SG-20605"/>
    <s v="Speros Goranitis"/>
    <x v="0"/>
    <s v="United States"/>
    <s v="New York City"/>
    <x v="15"/>
    <n v="10009"/>
    <s v="East"/>
    <s v="OFF-BI-10000666"/>
    <x v="1"/>
    <s v="Binders"/>
    <s v="Surelock Post Binders"/>
    <n v="48.896000000000001"/>
    <n v="2"/>
    <n v="0.2"/>
    <n v="18.335999999999999"/>
  </r>
  <r>
    <n v="4761"/>
    <x v="2357"/>
    <x v="935"/>
    <d v="2014-11-07T00:00:00"/>
    <s v="Standard Class"/>
    <s v="SG-20605"/>
    <s v="Speros Goranitis"/>
    <x v="0"/>
    <s v="United States"/>
    <s v="New York City"/>
    <x v="15"/>
    <n v="10009"/>
    <s v="East"/>
    <s v="OFF-BI-10003712"/>
    <x v="1"/>
    <s v="Binders"/>
    <s v="Acco Pressboard Covers with Storage Hooks, 14 7/8&quot; x 11&quot;, Light Blue"/>
    <n v="7.8560000000000008"/>
    <n v="2"/>
    <n v="0.2"/>
    <n v="2.8477999999999994"/>
  </r>
  <r>
    <n v="4762"/>
    <x v="2358"/>
    <x v="945"/>
    <d v="2017-01-04T00:00:00"/>
    <s v="Standard Class"/>
    <s v="BM-11785"/>
    <s v="Bryan Mills"/>
    <x v="0"/>
    <s v="United States"/>
    <s v="Columbus"/>
    <x v="24"/>
    <n v="43229"/>
    <s v="East"/>
    <s v="OFF-LA-10003720"/>
    <x v="1"/>
    <s v="Labels"/>
    <s v="Avery 487"/>
    <n v="5.9039999999999999"/>
    <n v="2"/>
    <n v="0.2"/>
    <n v="1.9925999999999999"/>
  </r>
  <r>
    <n v="4763"/>
    <x v="2358"/>
    <x v="945"/>
    <d v="2017-01-04T00:00:00"/>
    <s v="Standard Class"/>
    <s v="BM-11785"/>
    <s v="Bryan Mills"/>
    <x v="0"/>
    <s v="United States"/>
    <s v="Columbus"/>
    <x v="24"/>
    <n v="43229"/>
    <s v="East"/>
    <s v="OFF-SU-10001664"/>
    <x v="1"/>
    <s v="Supplies"/>
    <s v="Acme Office Executive Series Stainless Steel Trimmers"/>
    <n v="13.712000000000002"/>
    <n v="2"/>
    <n v="0.2"/>
    <n v="1.0284"/>
  </r>
  <r>
    <n v="4764"/>
    <x v="2359"/>
    <x v="328"/>
    <d v="2014-09-21T00:00:00"/>
    <s v="Standard Class"/>
    <s v="NR-18550"/>
    <s v="Nick Radford"/>
    <x v="0"/>
    <s v="United States"/>
    <s v="Chula Vista"/>
    <x v="1"/>
    <n v="91911"/>
    <s v="West"/>
    <s v="OFF-EN-10001453"/>
    <x v="1"/>
    <s v="Envelopes"/>
    <s v="Tyvek Interoffice Envelopes, 9 1/2&quot; x 12 1/2&quot;, 100/Box"/>
    <n v="182.94"/>
    <n v="3"/>
    <n v="0"/>
    <n v="85.981799999999993"/>
  </r>
  <r>
    <n v="4765"/>
    <x v="2360"/>
    <x v="221"/>
    <d v="2017-11-27T00:00:00"/>
    <s v="First Class"/>
    <s v="PG-18820"/>
    <s v="Patrick Gardner"/>
    <x v="0"/>
    <s v="United States"/>
    <s v="San Francisco"/>
    <x v="1"/>
    <n v="94110"/>
    <s v="West"/>
    <s v="OFF-AR-10001860"/>
    <x v="1"/>
    <s v="Art"/>
    <s v="BIC Liqua Brite Liner"/>
    <n v="27.76"/>
    <n v="4"/>
    <n v="0"/>
    <n v="9.9936000000000007"/>
  </r>
  <r>
    <n v="4766"/>
    <x v="2361"/>
    <x v="999"/>
    <d v="2015-04-28T00:00:00"/>
    <s v="Standard Class"/>
    <s v="DB-13270"/>
    <s v="Deborah Brumfield"/>
    <x v="2"/>
    <s v="United States"/>
    <s v="New York City"/>
    <x v="15"/>
    <n v="10009"/>
    <s v="East"/>
    <s v="OFF-AR-10001044"/>
    <x v="1"/>
    <s v="Art"/>
    <s v="BOSTON Ranger #55 Pencil Sharpener, Black"/>
    <n v="25.99"/>
    <n v="1"/>
    <n v="0"/>
    <n v="7.5370999999999988"/>
  </r>
  <r>
    <n v="4767"/>
    <x v="2362"/>
    <x v="1000"/>
    <d v="2015-03-12T00:00:00"/>
    <s v="First Class"/>
    <s v="NS-18640"/>
    <s v="Noel Staavos"/>
    <x v="1"/>
    <s v="United States"/>
    <s v="San Antonio"/>
    <x v="5"/>
    <n v="78207"/>
    <s v="Central"/>
    <s v="TEC-AC-10002473"/>
    <x v="2"/>
    <s v="Accessories"/>
    <s v="Maxell 4.7GB DVD-R"/>
    <n v="113.52000000000001"/>
    <n v="5"/>
    <n v="0.2"/>
    <n v="29.798999999999999"/>
  </r>
  <r>
    <n v="4768"/>
    <x v="2362"/>
    <x v="1000"/>
    <d v="2015-03-12T00:00:00"/>
    <s v="First Class"/>
    <s v="NS-18640"/>
    <s v="Noel Staavos"/>
    <x v="1"/>
    <s v="United States"/>
    <s v="San Antonio"/>
    <x v="5"/>
    <n v="78207"/>
    <s v="Central"/>
    <s v="TEC-PH-10001809"/>
    <x v="2"/>
    <s v="Phones"/>
    <s v="Panasonic KX T7736-B Digital phone"/>
    <n v="359.88"/>
    <n v="3"/>
    <n v="0.2"/>
    <n v="22.492499999999993"/>
  </r>
  <r>
    <n v="4769"/>
    <x v="2363"/>
    <x v="455"/>
    <d v="2017-06-03T00:00:00"/>
    <s v="Same Day"/>
    <s v="CS-11860"/>
    <s v="Cari Schnelling"/>
    <x v="0"/>
    <s v="United States"/>
    <s v="Jacksonville"/>
    <x v="3"/>
    <n v="28540"/>
    <s v="South"/>
    <s v="OFF-PA-10004733"/>
    <x v="1"/>
    <s v="Paper"/>
    <s v="Things To Do Today Spiral Book"/>
    <n v="25.344000000000001"/>
    <n v="4"/>
    <n v="0.2"/>
    <n v="9.1871999999999989"/>
  </r>
  <r>
    <n v="4770"/>
    <x v="2364"/>
    <x v="251"/>
    <d v="2016-09-24T00:00:00"/>
    <s v="Second Class"/>
    <s v="CC-12430"/>
    <s v="Chuck Clark"/>
    <x v="2"/>
    <s v="United States"/>
    <s v="San Francisco"/>
    <x v="1"/>
    <n v="94109"/>
    <s v="West"/>
    <s v="OFF-BI-10003355"/>
    <x v="1"/>
    <s v="Binders"/>
    <s v="Cardinal Holdit Business Card Pockets"/>
    <n v="11.952000000000002"/>
    <n v="3"/>
    <n v="0.2"/>
    <n v="4.1832000000000003"/>
  </r>
  <r>
    <n v="4771"/>
    <x v="2364"/>
    <x v="251"/>
    <d v="2016-09-24T00:00:00"/>
    <s v="Second Class"/>
    <s v="CC-12430"/>
    <s v="Chuck Clark"/>
    <x v="2"/>
    <s v="United States"/>
    <s v="San Francisco"/>
    <x v="1"/>
    <n v="94109"/>
    <s v="West"/>
    <s v="OFF-SU-10001212"/>
    <x v="1"/>
    <s v="Supplies"/>
    <s v="Kleencut Forged Office Shears by Acme United Corporation"/>
    <n v="6.24"/>
    <n v="3"/>
    <n v="0"/>
    <n v="1.8719999999999997"/>
  </r>
  <r>
    <n v="4772"/>
    <x v="2365"/>
    <x v="656"/>
    <d v="2014-11-03T00:00:00"/>
    <s v="Second Class"/>
    <s v="AC-10450"/>
    <s v="Amy Cox"/>
    <x v="0"/>
    <s v="United States"/>
    <s v="Avondale"/>
    <x v="16"/>
    <n v="85323"/>
    <s v="West"/>
    <s v="TEC-PH-10000486"/>
    <x v="2"/>
    <s v="Phones"/>
    <s v="Plantronics HL10 Handset Lifter"/>
    <n v="742.33600000000001"/>
    <n v="8"/>
    <n v="0.2"/>
    <n v="83.512799999999913"/>
  </r>
  <r>
    <n v="4773"/>
    <x v="2366"/>
    <x v="51"/>
    <d v="2017-11-27T00:00:00"/>
    <s v="Standard Class"/>
    <s v="CM-12385"/>
    <s v="Christopher Martinez"/>
    <x v="0"/>
    <s v="United States"/>
    <s v="Chicago"/>
    <x v="10"/>
    <n v="60610"/>
    <s v="Central"/>
    <s v="FUR-FU-10004909"/>
    <x v="0"/>
    <s v="Furnishings"/>
    <s v="Contemporary Wood/Metal Frame"/>
    <n v="6.4640000000000004"/>
    <n v="1"/>
    <n v="0.6"/>
    <n v="-4.0400000000000009"/>
  </r>
  <r>
    <n v="4774"/>
    <x v="2366"/>
    <x v="51"/>
    <d v="2017-11-27T00:00:00"/>
    <s v="Standard Class"/>
    <s v="CM-12385"/>
    <s v="Christopher Martinez"/>
    <x v="0"/>
    <s v="United States"/>
    <s v="Chicago"/>
    <x v="10"/>
    <n v="60610"/>
    <s v="Central"/>
    <s v="OFF-LA-10001613"/>
    <x v="1"/>
    <s v="Labels"/>
    <s v="Avery File Folder Labels"/>
    <n v="11.52"/>
    <n v="5"/>
    <n v="0.2"/>
    <n v="4.1760000000000002"/>
  </r>
  <r>
    <n v="4775"/>
    <x v="2366"/>
    <x v="51"/>
    <d v="2017-11-27T00:00:00"/>
    <s v="Standard Class"/>
    <s v="CM-12385"/>
    <s v="Christopher Martinez"/>
    <x v="0"/>
    <s v="United States"/>
    <s v="Chicago"/>
    <x v="10"/>
    <n v="60610"/>
    <s v="Central"/>
    <s v="TEC-PH-10004447"/>
    <x v="2"/>
    <s v="Phones"/>
    <s v="Toshiba IPT2010-SD IP Telephone"/>
    <n v="222.38400000000001"/>
    <n v="2"/>
    <n v="0.2"/>
    <n v="16.678799999999995"/>
  </r>
  <r>
    <n v="4776"/>
    <x v="2367"/>
    <x v="673"/>
    <d v="2017-11-21T00:00:00"/>
    <s v="Standard Class"/>
    <s v="EK-13795"/>
    <s v="Eileen Kiefer"/>
    <x v="2"/>
    <s v="United States"/>
    <s v="Escondido"/>
    <x v="1"/>
    <n v="92025"/>
    <s v="West"/>
    <s v="OFF-AR-10000255"/>
    <x v="1"/>
    <s v="Art"/>
    <s v="Newell 328"/>
    <n v="23.36"/>
    <n v="4"/>
    <n v="0"/>
    <n v="6.073599999999999"/>
  </r>
  <r>
    <n v="4777"/>
    <x v="2368"/>
    <x v="317"/>
    <d v="2016-02-23T00:00:00"/>
    <s v="Second Class"/>
    <s v="CK-12760"/>
    <s v="Cyma Kinney"/>
    <x v="1"/>
    <s v="United States"/>
    <s v="Long Beach"/>
    <x v="15"/>
    <n v="11561"/>
    <s v="East"/>
    <s v="OFF-LA-10004425"/>
    <x v="1"/>
    <s v="Labels"/>
    <s v="Staple-on labels"/>
    <n v="8.67"/>
    <n v="3"/>
    <n v="0"/>
    <n v="4.0749000000000004"/>
  </r>
  <r>
    <n v="4778"/>
    <x v="2368"/>
    <x v="317"/>
    <d v="2016-02-23T00:00:00"/>
    <s v="Second Class"/>
    <s v="CK-12760"/>
    <s v="Cyma Kinney"/>
    <x v="1"/>
    <s v="United States"/>
    <s v="Long Beach"/>
    <x v="15"/>
    <n v="11561"/>
    <s v="East"/>
    <s v="OFF-SU-10001664"/>
    <x v="1"/>
    <s v="Supplies"/>
    <s v="Acme Office Executive Series Stainless Steel Trimmers"/>
    <n v="25.71"/>
    <n v="3"/>
    <n v="0"/>
    <n v="6.6846000000000005"/>
  </r>
  <r>
    <n v="4779"/>
    <x v="2369"/>
    <x v="659"/>
    <d v="2017-11-11T00:00:00"/>
    <s v="Standard Class"/>
    <s v="PK-19075"/>
    <s v="Pete Kriz"/>
    <x v="0"/>
    <s v="United States"/>
    <s v="Newark"/>
    <x v="13"/>
    <n v="19711"/>
    <s v="East"/>
    <s v="OFF-AP-10000696"/>
    <x v="1"/>
    <s v="Appliances"/>
    <s v="Holmes Odor Grabber"/>
    <n v="100.94"/>
    <n v="7"/>
    <n v="0"/>
    <n v="33.310199999999995"/>
  </r>
  <r>
    <n v="4780"/>
    <x v="2370"/>
    <x v="1001"/>
    <d v="2014-07-10T00:00:00"/>
    <s v="First Class"/>
    <s v="MH-18025"/>
    <s v="Michelle Huthwaite"/>
    <x v="0"/>
    <s v="United States"/>
    <s v="Buffalo"/>
    <x v="15"/>
    <n v="14215"/>
    <s v="East"/>
    <s v="FUR-CH-10002647"/>
    <x v="0"/>
    <s v="Chairs"/>
    <s v="Situations Contoured Folding Chairs, 4/Set"/>
    <n v="63.882000000000005"/>
    <n v="1"/>
    <n v="0.1"/>
    <n v="10.647000000000004"/>
  </r>
  <r>
    <n v="4781"/>
    <x v="2371"/>
    <x v="845"/>
    <d v="2014-11-12T00:00:00"/>
    <s v="Standard Class"/>
    <s v="SC-20725"/>
    <s v="Steven Cartwright"/>
    <x v="0"/>
    <s v="United States"/>
    <s v="Houston"/>
    <x v="5"/>
    <n v="77070"/>
    <s v="Central"/>
    <s v="FUR-CH-10002758"/>
    <x v="0"/>
    <s v="Chairs"/>
    <s v="Hon Deluxe Fabric Upholstered Stacking Chairs, Squared Back"/>
    <n v="683.14399999999989"/>
    <n v="4"/>
    <n v="0.3"/>
    <n v="0"/>
  </r>
  <r>
    <n v="4782"/>
    <x v="2371"/>
    <x v="845"/>
    <d v="2014-11-12T00:00:00"/>
    <s v="Standard Class"/>
    <s v="SC-20725"/>
    <s v="Steven Cartwright"/>
    <x v="0"/>
    <s v="United States"/>
    <s v="Houston"/>
    <x v="5"/>
    <n v="77070"/>
    <s v="Central"/>
    <s v="OFF-BI-10000201"/>
    <x v="1"/>
    <s v="Binders"/>
    <s v="Avery Triangle Shaped Sheet Lifters, Black, 2/Pack"/>
    <n v="1.4759999999999995"/>
    <n v="3"/>
    <n v="0.8"/>
    <n v="-2.214"/>
  </r>
  <r>
    <n v="4783"/>
    <x v="2371"/>
    <x v="845"/>
    <d v="2014-11-12T00:00:00"/>
    <s v="Standard Class"/>
    <s v="SC-20725"/>
    <s v="Steven Cartwright"/>
    <x v="0"/>
    <s v="United States"/>
    <s v="Houston"/>
    <x v="5"/>
    <n v="77070"/>
    <s v="Central"/>
    <s v="OFF-SU-10004115"/>
    <x v="1"/>
    <s v="Supplies"/>
    <s v="Acme Stainless Steel Office Snips"/>
    <n v="40.711999999999996"/>
    <n v="7"/>
    <n v="0.2"/>
    <n v="3.5623000000000022"/>
  </r>
  <r>
    <n v="4784"/>
    <x v="2372"/>
    <x v="480"/>
    <d v="2017-02-01T00:00:00"/>
    <s v="Standard Class"/>
    <s v="GB-14575"/>
    <s v="Giulietta Baptist"/>
    <x v="0"/>
    <s v="United States"/>
    <s v="Wichita"/>
    <x v="41"/>
    <n v="67212"/>
    <s v="Central"/>
    <s v="OFF-PA-10000806"/>
    <x v="1"/>
    <s v="Paper"/>
    <s v="Xerox 1934"/>
    <n v="279.89999999999998"/>
    <n v="5"/>
    <n v="0"/>
    <n v="137.15100000000001"/>
  </r>
  <r>
    <n v="4785"/>
    <x v="2373"/>
    <x v="555"/>
    <d v="2015-12-16T00:00:00"/>
    <s v="Standard Class"/>
    <s v="IM-15070"/>
    <s v="Irene Maddox"/>
    <x v="0"/>
    <s v="United States"/>
    <s v="Colorado Springs"/>
    <x v="22"/>
    <n v="80906"/>
    <s v="West"/>
    <s v="OFF-AR-10001473"/>
    <x v="1"/>
    <s v="Art"/>
    <s v="Newell 313"/>
    <n v="13.120000000000001"/>
    <n v="5"/>
    <n v="0.2"/>
    <n v="1.1480000000000006"/>
  </r>
  <r>
    <n v="4786"/>
    <x v="2373"/>
    <x v="555"/>
    <d v="2015-12-16T00:00:00"/>
    <s v="Standard Class"/>
    <s v="IM-15070"/>
    <s v="Irene Maddox"/>
    <x v="0"/>
    <s v="United States"/>
    <s v="Colorado Springs"/>
    <x v="22"/>
    <n v="80906"/>
    <s v="West"/>
    <s v="FUR-BO-10003450"/>
    <x v="0"/>
    <s v="Bookcases"/>
    <s v="Bush Westfield Collection Bookcases, Dark Cherry Finish"/>
    <n v="69.576000000000008"/>
    <n v="4"/>
    <n v="0.7"/>
    <n v="-143.79040000000001"/>
  </r>
  <r>
    <n v="4787"/>
    <x v="2373"/>
    <x v="555"/>
    <d v="2015-12-16T00:00:00"/>
    <s v="Standard Class"/>
    <s v="IM-15070"/>
    <s v="Irene Maddox"/>
    <x v="0"/>
    <s v="United States"/>
    <s v="Colorado Springs"/>
    <x v="22"/>
    <n v="80906"/>
    <s v="West"/>
    <s v="OFF-AR-10001545"/>
    <x v="1"/>
    <s v="Art"/>
    <s v="Newell 326"/>
    <n v="4.2240000000000002"/>
    <n v="3"/>
    <n v="0.2"/>
    <n v="0.47519999999999984"/>
  </r>
  <r>
    <n v="4788"/>
    <x v="2373"/>
    <x v="555"/>
    <d v="2015-12-16T00:00:00"/>
    <s v="Standard Class"/>
    <s v="IM-15070"/>
    <s v="Irene Maddox"/>
    <x v="0"/>
    <s v="United States"/>
    <s v="Colorado Springs"/>
    <x v="22"/>
    <n v="80906"/>
    <s v="West"/>
    <s v="TEC-AC-10004396"/>
    <x v="2"/>
    <s v="Accessories"/>
    <s v="Logitech Keyboard K120"/>
    <n v="58.08"/>
    <n v="4"/>
    <n v="0.2"/>
    <n v="-6.5339999999999954"/>
  </r>
  <r>
    <n v="4789"/>
    <x v="2373"/>
    <x v="555"/>
    <d v="2015-12-16T00:00:00"/>
    <s v="Standard Class"/>
    <s v="IM-15070"/>
    <s v="Irene Maddox"/>
    <x v="0"/>
    <s v="United States"/>
    <s v="Colorado Springs"/>
    <x v="22"/>
    <n v="80906"/>
    <s v="West"/>
    <s v="FUR-FU-10002456"/>
    <x v="0"/>
    <s v="Furnishings"/>
    <s v="Master Caster Door Stop, Large Neon Orange"/>
    <n v="52.416000000000004"/>
    <n v="9"/>
    <n v="0.2"/>
    <n v="15.069600000000007"/>
  </r>
  <r>
    <n v="4790"/>
    <x v="2373"/>
    <x v="555"/>
    <d v="2015-12-16T00:00:00"/>
    <s v="Standard Class"/>
    <s v="IM-15070"/>
    <s v="Irene Maddox"/>
    <x v="0"/>
    <s v="United States"/>
    <s v="Colorado Springs"/>
    <x v="22"/>
    <n v="80906"/>
    <s v="West"/>
    <s v="FUR-FU-10001473"/>
    <x v="0"/>
    <s v="Furnishings"/>
    <s v="DAX Wood Document Frame"/>
    <n v="54.920000000000009"/>
    <n v="5"/>
    <n v="0.2"/>
    <n v="10.983999999999996"/>
  </r>
  <r>
    <n v="4791"/>
    <x v="2373"/>
    <x v="555"/>
    <d v="2015-12-16T00:00:00"/>
    <s v="Standard Class"/>
    <s v="IM-15070"/>
    <s v="Irene Maddox"/>
    <x v="0"/>
    <s v="United States"/>
    <s v="Colorado Springs"/>
    <x v="22"/>
    <n v="80906"/>
    <s v="West"/>
    <s v="FUR-TA-10000849"/>
    <x v="0"/>
    <s v="Tables"/>
    <s v="Bevis Rectangular Conference Tables"/>
    <n v="364.95"/>
    <n v="5"/>
    <n v="0.5"/>
    <n v="-248.16599999999994"/>
  </r>
  <r>
    <n v="4792"/>
    <x v="2373"/>
    <x v="555"/>
    <d v="2015-12-16T00:00:00"/>
    <s v="Standard Class"/>
    <s v="IM-15070"/>
    <s v="Irene Maddox"/>
    <x v="0"/>
    <s v="United States"/>
    <s v="Colorado Springs"/>
    <x v="22"/>
    <n v="80906"/>
    <s v="West"/>
    <s v="OFF-PA-10001166"/>
    <x v="1"/>
    <s v="Paper"/>
    <s v="Xerox 1932"/>
    <n v="85.055999999999997"/>
    <n v="3"/>
    <n v="0.2"/>
    <n v="28.706399999999991"/>
  </r>
  <r>
    <n v="4793"/>
    <x v="2373"/>
    <x v="555"/>
    <d v="2015-12-16T00:00:00"/>
    <s v="Standard Class"/>
    <s v="IM-15070"/>
    <s v="Irene Maddox"/>
    <x v="0"/>
    <s v="United States"/>
    <s v="Colorado Springs"/>
    <x v="22"/>
    <n v="80906"/>
    <s v="West"/>
    <s v="OFF-PA-10003256"/>
    <x v="1"/>
    <s v="Paper"/>
    <s v="Avery Personal Creations Heavyweight Cards"/>
    <n v="27.695999999999998"/>
    <n v="3"/>
    <n v="0.2"/>
    <n v="9.6935999999999964"/>
  </r>
  <r>
    <n v="4794"/>
    <x v="2374"/>
    <x v="685"/>
    <d v="2015-07-04T00:00:00"/>
    <s v="Standard Class"/>
    <s v="MM-18055"/>
    <s v="Michelle Moray"/>
    <x v="0"/>
    <s v="United States"/>
    <s v="New York City"/>
    <x v="15"/>
    <n v="10011"/>
    <s v="East"/>
    <s v="OFF-PA-10002870"/>
    <x v="1"/>
    <s v="Paper"/>
    <s v="Ampad Phone Message Book, Recycled, 400 Message Capacity, 5 ¾” x 11”"/>
    <n v="24.96"/>
    <n v="4"/>
    <n v="0"/>
    <n v="11.231999999999999"/>
  </r>
  <r>
    <n v="4795"/>
    <x v="2375"/>
    <x v="199"/>
    <d v="2015-03-23T00:00:00"/>
    <s v="Standard Class"/>
    <s v="MF-18250"/>
    <s v="Monica Federle"/>
    <x v="1"/>
    <s v="United States"/>
    <s v="Los Angeles"/>
    <x v="1"/>
    <n v="90036"/>
    <s v="West"/>
    <s v="FUR-FU-10001215"/>
    <x v="0"/>
    <s v="Furnishings"/>
    <s v="Howard Miller 11-1/2&quot; Diameter Brentwood Wall Clock"/>
    <n v="43.13"/>
    <n v="1"/>
    <n v="0"/>
    <n v="18.114600000000003"/>
  </r>
  <r>
    <n v="4796"/>
    <x v="2376"/>
    <x v="863"/>
    <d v="2015-08-17T00:00:00"/>
    <s v="Standard Class"/>
    <s v="CK-12595"/>
    <s v="Clytie Kelty"/>
    <x v="0"/>
    <s v="United States"/>
    <s v="Marietta"/>
    <x v="32"/>
    <n v="30062"/>
    <s v="South"/>
    <s v="OFF-BI-10004187"/>
    <x v="1"/>
    <s v="Binders"/>
    <s v="3-ring staple pack"/>
    <n v="5.64"/>
    <n v="3"/>
    <n v="0"/>
    <n v="2.7071999999999994"/>
  </r>
  <r>
    <n v="4797"/>
    <x v="2377"/>
    <x v="675"/>
    <d v="2016-05-19T00:00:00"/>
    <s v="Standard Class"/>
    <s v="MK-17905"/>
    <s v="Michael Kennedy"/>
    <x v="1"/>
    <s v="United States"/>
    <s v="Jacksonville"/>
    <x v="2"/>
    <n v="32216"/>
    <s v="South"/>
    <s v="OFF-BI-10001718"/>
    <x v="1"/>
    <s v="Binders"/>
    <s v="GBC DocuBind P50 Personal Binding Machine"/>
    <n v="57.582000000000008"/>
    <n v="3"/>
    <n v="0.7"/>
    <n v="-44.146199999999979"/>
  </r>
  <r>
    <n v="4798"/>
    <x v="2377"/>
    <x v="675"/>
    <d v="2016-05-19T00:00:00"/>
    <s v="Standard Class"/>
    <s v="MK-17905"/>
    <s v="Michael Kennedy"/>
    <x v="1"/>
    <s v="United States"/>
    <s v="Jacksonville"/>
    <x v="2"/>
    <n v="32216"/>
    <s v="South"/>
    <s v="OFF-PA-10004983"/>
    <x v="1"/>
    <s v="Paper"/>
    <s v="Xerox 23"/>
    <n v="31.104000000000006"/>
    <n v="6"/>
    <n v="0.2"/>
    <n v="10.8864"/>
  </r>
  <r>
    <n v="4799"/>
    <x v="2377"/>
    <x v="675"/>
    <d v="2016-05-19T00:00:00"/>
    <s v="Standard Class"/>
    <s v="MK-17905"/>
    <s v="Michael Kennedy"/>
    <x v="1"/>
    <s v="United States"/>
    <s v="Jacksonville"/>
    <x v="2"/>
    <n v="32216"/>
    <s v="South"/>
    <s v="FUR-FU-10002396"/>
    <x v="0"/>
    <s v="Furnishings"/>
    <s v="DAX Copper Panel Document Frame, 5 x 7 Size"/>
    <n v="30.192"/>
    <n v="3"/>
    <n v="0.2"/>
    <n v="8.3028000000000031"/>
  </r>
  <r>
    <n v="4800"/>
    <x v="2377"/>
    <x v="675"/>
    <d v="2016-05-19T00:00:00"/>
    <s v="Standard Class"/>
    <s v="MK-17905"/>
    <s v="Michael Kennedy"/>
    <x v="1"/>
    <s v="United States"/>
    <s v="Jacksonville"/>
    <x v="2"/>
    <n v="32216"/>
    <s v="South"/>
    <s v="TEC-PH-10003988"/>
    <x v="2"/>
    <s v="Phones"/>
    <s v="LF Elite 3D Dazzle Designer Hard Case Cover, Lf Stylus Pen and Wiper For Apple Iphone 5c Mini Lite"/>
    <n v="43.6"/>
    <n v="5"/>
    <n v="0.2"/>
    <n v="4.3600000000000012"/>
  </r>
  <r>
    <n v="4801"/>
    <x v="2377"/>
    <x v="675"/>
    <d v="2016-05-19T00:00:00"/>
    <s v="Standard Class"/>
    <s v="MK-17905"/>
    <s v="Michael Kennedy"/>
    <x v="1"/>
    <s v="United States"/>
    <s v="Jacksonville"/>
    <x v="2"/>
    <n v="32216"/>
    <s v="South"/>
    <s v="OFF-AR-10002467"/>
    <x v="1"/>
    <s v="Art"/>
    <s v="Dixon Ticonderoga Pencils"/>
    <n v="4.7679999999999998"/>
    <n v="2"/>
    <n v="0.2"/>
    <n v="0.41720000000000046"/>
  </r>
  <r>
    <n v="4802"/>
    <x v="2377"/>
    <x v="675"/>
    <d v="2016-05-19T00:00:00"/>
    <s v="Standard Class"/>
    <s v="MK-17905"/>
    <s v="Michael Kennedy"/>
    <x v="1"/>
    <s v="United States"/>
    <s v="Jacksonville"/>
    <x v="2"/>
    <n v="32216"/>
    <s v="South"/>
    <s v="OFF-BI-10004002"/>
    <x v="1"/>
    <s v="Binders"/>
    <s v="Wilson Jones International Size A4 Ring Binders"/>
    <n v="10.380000000000003"/>
    <n v="2"/>
    <n v="0.7"/>
    <n v="-7.6119999999999983"/>
  </r>
  <r>
    <n v="4803"/>
    <x v="2377"/>
    <x v="675"/>
    <d v="2016-05-19T00:00:00"/>
    <s v="Standard Class"/>
    <s v="MK-17905"/>
    <s v="Michael Kennedy"/>
    <x v="1"/>
    <s v="United States"/>
    <s v="Jacksonville"/>
    <x v="2"/>
    <n v="32216"/>
    <s v="South"/>
    <s v="OFF-BI-10002309"/>
    <x v="1"/>
    <s v="Binders"/>
    <s v="Avery Heavy-Duty EZD  Binder With Locking Rings"/>
    <n v="13.392000000000003"/>
    <n v="8"/>
    <n v="0.7"/>
    <n v="-9.8207999999999984"/>
  </r>
  <r>
    <n v="4804"/>
    <x v="2378"/>
    <x v="1002"/>
    <d v="2017-07-17T00:00:00"/>
    <s v="Second Class"/>
    <s v="MH-17455"/>
    <s v="Mark Hamilton"/>
    <x v="0"/>
    <s v="United States"/>
    <s v="Philadelphia"/>
    <x v="9"/>
    <n v="19140"/>
    <s v="East"/>
    <s v="TEC-PH-10003885"/>
    <x v="2"/>
    <s v="Phones"/>
    <s v="Cisco SPA508G"/>
    <n v="39.593999999999994"/>
    <n v="1"/>
    <n v="0.4"/>
    <n v="-7.2589000000000041"/>
  </r>
  <r>
    <n v="4805"/>
    <x v="2378"/>
    <x v="1002"/>
    <d v="2017-07-17T00:00:00"/>
    <s v="Second Class"/>
    <s v="MH-17455"/>
    <s v="Mark Hamilton"/>
    <x v="0"/>
    <s v="United States"/>
    <s v="Philadelphia"/>
    <x v="9"/>
    <n v="19140"/>
    <s v="East"/>
    <s v="FUR-FU-10002501"/>
    <x v="0"/>
    <s v="Furnishings"/>
    <s v="Nu-Dell Executive Frame"/>
    <n v="91.00800000000001"/>
    <n v="9"/>
    <n v="0.2"/>
    <n v="19.339199999999998"/>
  </r>
  <r>
    <n v="4806"/>
    <x v="2379"/>
    <x v="6"/>
    <d v="2015-11-25T00:00:00"/>
    <s v="Second Class"/>
    <s v="NG-18430"/>
    <s v="Nathan Gelder"/>
    <x v="0"/>
    <s v="United States"/>
    <s v="Los Angeles"/>
    <x v="1"/>
    <n v="90008"/>
    <s v="West"/>
    <s v="OFF-PA-10000176"/>
    <x v="1"/>
    <s v="Paper"/>
    <s v="Xerox 1887"/>
    <n v="37.94"/>
    <n v="2"/>
    <n v="0"/>
    <n v="18.211199999999998"/>
  </r>
  <r>
    <n v="4807"/>
    <x v="2379"/>
    <x v="6"/>
    <d v="2015-11-25T00:00:00"/>
    <s v="Second Class"/>
    <s v="NG-18430"/>
    <s v="Nathan Gelder"/>
    <x v="0"/>
    <s v="United States"/>
    <s v="Los Angeles"/>
    <x v="1"/>
    <n v="90008"/>
    <s v="West"/>
    <s v="OFF-PA-10000327"/>
    <x v="1"/>
    <s v="Paper"/>
    <s v="Xerox 1971"/>
    <n v="42.800000000000004"/>
    <n v="10"/>
    <n v="0"/>
    <n v="19.259999999999998"/>
  </r>
  <r>
    <n v="4808"/>
    <x v="2379"/>
    <x v="6"/>
    <d v="2015-11-25T00:00:00"/>
    <s v="Second Class"/>
    <s v="NG-18430"/>
    <s v="Nathan Gelder"/>
    <x v="0"/>
    <s v="United States"/>
    <s v="Los Angeles"/>
    <x v="1"/>
    <n v="90008"/>
    <s v="West"/>
    <s v="OFF-ST-10004634"/>
    <x v="1"/>
    <s v="Storage"/>
    <s v="Personal Folder Holder, Ebony"/>
    <n v="33.630000000000003"/>
    <n v="3"/>
    <n v="0"/>
    <n v="10.088999999999999"/>
  </r>
  <r>
    <n v="4809"/>
    <x v="2380"/>
    <x v="533"/>
    <d v="2014-11-28T00:00:00"/>
    <s v="Standard Class"/>
    <s v="PB-19210"/>
    <s v="Phillip Breyer"/>
    <x v="1"/>
    <s v="United States"/>
    <s v="Philadelphia"/>
    <x v="9"/>
    <n v="19134"/>
    <s v="East"/>
    <s v="OFF-EN-10003040"/>
    <x v="1"/>
    <s v="Envelopes"/>
    <s v="Quality Park Security Envelopes"/>
    <n v="62.808000000000007"/>
    <n v="3"/>
    <n v="0.2"/>
    <n v="21.197700000000001"/>
  </r>
  <r>
    <n v="4810"/>
    <x v="2381"/>
    <x v="17"/>
    <d v="2015-12-30T00:00:00"/>
    <s v="First Class"/>
    <s v="RE-19450"/>
    <s v="Richard Eichhorn"/>
    <x v="0"/>
    <s v="United States"/>
    <s v="Eau Claire"/>
    <x v="6"/>
    <n v="54703"/>
    <s v="Central"/>
    <s v="OFF-PA-10003228"/>
    <x v="1"/>
    <s v="Paper"/>
    <s v="Xerox 1917"/>
    <n v="195.64"/>
    <n v="4"/>
    <n v="0"/>
    <n v="91.950799999999987"/>
  </r>
  <r>
    <n v="4811"/>
    <x v="2381"/>
    <x v="17"/>
    <d v="2015-12-30T00:00:00"/>
    <s v="First Class"/>
    <s v="RE-19450"/>
    <s v="Richard Eichhorn"/>
    <x v="0"/>
    <s v="United States"/>
    <s v="Eau Claire"/>
    <x v="6"/>
    <n v="54703"/>
    <s v="Central"/>
    <s v="TEC-PH-10004345"/>
    <x v="2"/>
    <s v="Phones"/>
    <s v="Cisco SPA 502G IP Phone"/>
    <n v="239.9"/>
    <n v="2"/>
    <n v="0"/>
    <n v="71.97"/>
  </r>
  <r>
    <n v="4812"/>
    <x v="2382"/>
    <x v="696"/>
    <d v="2016-11-19T00:00:00"/>
    <s v="Second Class"/>
    <s v="EB-14110"/>
    <s v="Eugene Barchas"/>
    <x v="0"/>
    <s v="United States"/>
    <s v="Philadelphia"/>
    <x v="9"/>
    <n v="19134"/>
    <s v="East"/>
    <s v="FUR-CH-10000785"/>
    <x v="0"/>
    <s v="Chairs"/>
    <s v="Global Ergonomic Managers Chair"/>
    <n v="380.05799999999994"/>
    <n v="3"/>
    <n v="0.3"/>
    <n v="-21.717600000000004"/>
  </r>
  <r>
    <n v="4813"/>
    <x v="2382"/>
    <x v="696"/>
    <d v="2016-11-19T00:00:00"/>
    <s v="Second Class"/>
    <s v="EB-14110"/>
    <s v="Eugene Barchas"/>
    <x v="0"/>
    <s v="United States"/>
    <s v="Philadelphia"/>
    <x v="9"/>
    <n v="19134"/>
    <s v="East"/>
    <s v="TEC-CO-10004115"/>
    <x v="2"/>
    <s v="Copiers"/>
    <s v="Sharp AL-1530CS Digital Copier"/>
    <n v="1199.9759999999999"/>
    <n v="4"/>
    <n v="0.4"/>
    <n v="179.99639999999999"/>
  </r>
  <r>
    <n v="4814"/>
    <x v="2382"/>
    <x v="696"/>
    <d v="2016-11-19T00:00:00"/>
    <s v="Second Class"/>
    <s v="EB-14110"/>
    <s v="Eugene Barchas"/>
    <x v="0"/>
    <s v="United States"/>
    <s v="Philadelphia"/>
    <x v="9"/>
    <n v="19134"/>
    <s v="East"/>
    <s v="FUR-FU-10002813"/>
    <x v="0"/>
    <s v="Furnishings"/>
    <s v="DAX Contemporary Wood Frame with Silver Metal Mat, Desktop, 11 x 14 Size"/>
    <n v="48.576000000000001"/>
    <n v="3"/>
    <n v="0.2"/>
    <n v="9.7151999999999941"/>
  </r>
  <r>
    <n v="4815"/>
    <x v="2383"/>
    <x v="541"/>
    <d v="2016-05-10T00:00:00"/>
    <s v="First Class"/>
    <s v="TB-21625"/>
    <s v="Trudy Brown"/>
    <x v="0"/>
    <s v="United States"/>
    <s v="Los Angeles"/>
    <x v="1"/>
    <n v="90004"/>
    <s v="West"/>
    <s v="OFF-PA-10002751"/>
    <x v="1"/>
    <s v="Paper"/>
    <s v="Xerox 1920"/>
    <n v="17.940000000000001"/>
    <n v="3"/>
    <n v="0"/>
    <n v="8.0730000000000004"/>
  </r>
  <r>
    <n v="4816"/>
    <x v="2384"/>
    <x v="58"/>
    <d v="2014-12-31T00:00:00"/>
    <s v="Standard Class"/>
    <s v="MG-17695"/>
    <s v="Maureen Gnade"/>
    <x v="0"/>
    <s v="United States"/>
    <s v="Philadelphia"/>
    <x v="9"/>
    <n v="19134"/>
    <s v="East"/>
    <s v="OFF-PA-10004569"/>
    <x v="1"/>
    <s v="Paper"/>
    <s v="Wirebound Message Books, Two 4 1/4&quot; x 5&quot; Forms per Page"/>
    <n v="18.264000000000003"/>
    <n v="3"/>
    <n v="0.2"/>
    <n v="6.1640999999999995"/>
  </r>
  <r>
    <n v="4817"/>
    <x v="2384"/>
    <x v="58"/>
    <d v="2014-12-31T00:00:00"/>
    <s v="Standard Class"/>
    <s v="MG-17695"/>
    <s v="Maureen Gnade"/>
    <x v="0"/>
    <s v="United States"/>
    <s v="Philadelphia"/>
    <x v="9"/>
    <n v="19134"/>
    <s v="East"/>
    <s v="OFF-AP-10002998"/>
    <x v="1"/>
    <s v="Appliances"/>
    <s v="Holmes 99% HEPA Air Purifier"/>
    <n v="34.655999999999999"/>
    <n v="2"/>
    <n v="0.2"/>
    <n v="5.6315999999999971"/>
  </r>
  <r>
    <n v="4818"/>
    <x v="2384"/>
    <x v="58"/>
    <d v="2014-12-31T00:00:00"/>
    <s v="Standard Class"/>
    <s v="MG-17695"/>
    <s v="Maureen Gnade"/>
    <x v="0"/>
    <s v="United States"/>
    <s v="Philadelphia"/>
    <x v="9"/>
    <n v="19134"/>
    <s v="East"/>
    <s v="OFF-AP-10003287"/>
    <x v="1"/>
    <s v="Appliances"/>
    <s v="Tripp Lite TLP810NET Broadband Surge for Modem/Fax"/>
    <n v="81.552000000000007"/>
    <n v="2"/>
    <n v="0.2"/>
    <n v="8.1551999999999971"/>
  </r>
  <r>
    <n v="4819"/>
    <x v="2384"/>
    <x v="58"/>
    <d v="2014-12-31T00:00:00"/>
    <s v="Standard Class"/>
    <s v="MG-17695"/>
    <s v="Maureen Gnade"/>
    <x v="0"/>
    <s v="United States"/>
    <s v="Philadelphia"/>
    <x v="9"/>
    <n v="19134"/>
    <s v="East"/>
    <s v="OFF-ST-10001370"/>
    <x v="1"/>
    <s v="Storage"/>
    <s v="Sensible Storage WireTech Storage Systems"/>
    <n v="227.13600000000002"/>
    <n v="4"/>
    <n v="0.2"/>
    <n v="-42.588000000000036"/>
  </r>
  <r>
    <n v="4820"/>
    <x v="2385"/>
    <x v="110"/>
    <d v="2017-06-14T00:00:00"/>
    <s v="Standard Class"/>
    <s v="LW-17125"/>
    <s v="Liz Willingham"/>
    <x v="0"/>
    <s v="United States"/>
    <s v="Norwich"/>
    <x v="29"/>
    <n v="6360"/>
    <s v="East"/>
    <s v="OFF-BI-10004040"/>
    <x v="1"/>
    <s v="Binders"/>
    <s v="Wilson Jones Impact Binders"/>
    <n v="10.36"/>
    <n v="2"/>
    <n v="0"/>
    <n v="5.0763999999999996"/>
  </r>
  <r>
    <n v="4821"/>
    <x v="2386"/>
    <x v="1003"/>
    <d v="2015-04-11T00:00:00"/>
    <s v="Standard Class"/>
    <s v="PF-19120"/>
    <s v="Peter Fuller"/>
    <x v="0"/>
    <s v="United States"/>
    <s v="San Antonio"/>
    <x v="5"/>
    <n v="78207"/>
    <s v="Central"/>
    <s v="OFF-AP-10002651"/>
    <x v="1"/>
    <s v="Appliances"/>
    <s v="Hoover Upright Vacuum With Dirt Cup"/>
    <n v="463.24799999999988"/>
    <n v="8"/>
    <n v="0.8"/>
    <n v="-1181.2824000000003"/>
  </r>
  <r>
    <n v="4822"/>
    <x v="2386"/>
    <x v="1003"/>
    <d v="2015-04-11T00:00:00"/>
    <s v="Standard Class"/>
    <s v="PF-19120"/>
    <s v="Peter Fuller"/>
    <x v="0"/>
    <s v="United States"/>
    <s v="San Antonio"/>
    <x v="5"/>
    <n v="78207"/>
    <s v="Central"/>
    <s v="TEC-AC-10002402"/>
    <x v="2"/>
    <s v="Accessories"/>
    <s v="Razer Kraken PRO Over Ear PC and Music Headset"/>
    <n v="383.952"/>
    <n v="6"/>
    <n v="0.2"/>
    <n v="47.993999999999971"/>
  </r>
  <r>
    <n v="4823"/>
    <x v="2387"/>
    <x v="212"/>
    <d v="2016-07-11T00:00:00"/>
    <s v="Same Day"/>
    <s v="NZ-18565"/>
    <s v="Nick Zandusky"/>
    <x v="2"/>
    <s v="United States"/>
    <s v="Yuma"/>
    <x v="16"/>
    <n v="85364"/>
    <s v="West"/>
    <s v="OFF-BI-10001658"/>
    <x v="1"/>
    <s v="Binders"/>
    <s v="GBC Standard Therm-A-Bind Covers"/>
    <n v="44.856000000000009"/>
    <n v="6"/>
    <n v="0.7"/>
    <n v="-35.884799999999984"/>
  </r>
  <r>
    <n v="4824"/>
    <x v="2388"/>
    <x v="831"/>
    <d v="2016-11-26T00:00:00"/>
    <s v="Standard Class"/>
    <s v="CK-12205"/>
    <s v="Chloris Kastensmidt"/>
    <x v="0"/>
    <s v="United States"/>
    <s v="Columbus"/>
    <x v="24"/>
    <n v="43229"/>
    <s v="East"/>
    <s v="TEC-MA-10000752"/>
    <x v="2"/>
    <s v="Machines"/>
    <s v="Texas Instrument TI-15 Fraction Calculator"/>
    <n v="30.345000000000006"/>
    <n v="7"/>
    <n v="0.7"/>
    <n v="-24.275999999999996"/>
  </r>
  <r>
    <n v="4825"/>
    <x v="2388"/>
    <x v="831"/>
    <d v="2016-11-26T00:00:00"/>
    <s v="Standard Class"/>
    <s v="CK-12205"/>
    <s v="Chloris Kastensmidt"/>
    <x v="0"/>
    <s v="United States"/>
    <s v="Columbus"/>
    <x v="24"/>
    <n v="43229"/>
    <s v="East"/>
    <s v="FUR-CH-10003817"/>
    <x v="0"/>
    <s v="Chairs"/>
    <s v="Global Value Steno Chair, Gray"/>
    <n v="127.554"/>
    <n v="3"/>
    <n v="0.3"/>
    <n v="-9.1109999999999971"/>
  </r>
  <r>
    <n v="4826"/>
    <x v="2388"/>
    <x v="831"/>
    <d v="2016-11-26T00:00:00"/>
    <s v="Standard Class"/>
    <s v="CK-12205"/>
    <s v="Chloris Kastensmidt"/>
    <x v="0"/>
    <s v="United States"/>
    <s v="Columbus"/>
    <x v="24"/>
    <n v="43229"/>
    <s v="East"/>
    <s v="FUR-FU-10001876"/>
    <x v="0"/>
    <s v="Furnishings"/>
    <s v="Computer Room Manger, 14&quot;"/>
    <n v="77.951999999999998"/>
    <n v="3"/>
    <n v="0.2"/>
    <n v="15.590399999999995"/>
  </r>
  <r>
    <n v="4827"/>
    <x v="2389"/>
    <x v="105"/>
    <d v="2017-11-15T00:00:00"/>
    <s v="First Class"/>
    <s v="JE-15610"/>
    <s v="Jim Epp"/>
    <x v="1"/>
    <s v="United States"/>
    <s v="Los Angeles"/>
    <x v="1"/>
    <n v="90036"/>
    <s v="West"/>
    <s v="OFF-BI-10003460"/>
    <x v="1"/>
    <s v="Binders"/>
    <s v="Acco 3-Hole Punch"/>
    <n v="14.016"/>
    <n v="4"/>
    <n v="0.2"/>
    <n v="4.9055999999999997"/>
  </r>
  <r>
    <n v="4828"/>
    <x v="2390"/>
    <x v="301"/>
    <d v="2014-11-08T00:00:00"/>
    <s v="Standard Class"/>
    <s v="JO-15145"/>
    <s v="Jack O'Briant"/>
    <x v="1"/>
    <s v="United States"/>
    <s v="Richmond"/>
    <x v="0"/>
    <n v="40475"/>
    <s v="South"/>
    <s v="OFF-ST-10000464"/>
    <x v="1"/>
    <s v="Storage"/>
    <s v="Multi-Use Personal File Cart and Caster Set, Three Stacking Bins"/>
    <n v="69.52"/>
    <n v="2"/>
    <n v="0"/>
    <n v="19.465600000000002"/>
  </r>
  <r>
    <n v="4829"/>
    <x v="2390"/>
    <x v="301"/>
    <d v="2014-11-08T00:00:00"/>
    <s v="Standard Class"/>
    <s v="JO-15145"/>
    <s v="Jack O'Briant"/>
    <x v="1"/>
    <s v="United States"/>
    <s v="Richmond"/>
    <x v="0"/>
    <n v="40475"/>
    <s v="South"/>
    <s v="OFF-AR-10001919"/>
    <x v="1"/>
    <s v="Art"/>
    <s v="OIC #2 Pencils, Medium Soft"/>
    <n v="5.64"/>
    <n v="3"/>
    <n v="0"/>
    <n v="1.6355999999999997"/>
  </r>
  <r>
    <n v="4830"/>
    <x v="2391"/>
    <x v="666"/>
    <d v="2016-05-21T00:00:00"/>
    <s v="Standard Class"/>
    <s v="TT-21220"/>
    <s v="Thomas Thornton"/>
    <x v="0"/>
    <s v="United States"/>
    <s v="New York City"/>
    <x v="15"/>
    <n v="10035"/>
    <s v="East"/>
    <s v="OFF-BI-10002393"/>
    <x v="1"/>
    <s v="Binders"/>
    <s v="Binder Posts"/>
    <n v="13.776000000000002"/>
    <n v="3"/>
    <n v="0.2"/>
    <n v="4.4771999999999998"/>
  </r>
  <r>
    <n v="4831"/>
    <x v="2392"/>
    <x v="845"/>
    <d v="2014-11-12T00:00:00"/>
    <s v="Standard Class"/>
    <s v="MS-17365"/>
    <s v="Maribeth Schnelling"/>
    <x v="0"/>
    <s v="United States"/>
    <s v="Wausau"/>
    <x v="6"/>
    <n v="54401"/>
    <s v="Central"/>
    <s v="OFF-AP-10001293"/>
    <x v="1"/>
    <s v="Appliances"/>
    <s v="Belkin 8 Outlet Surge Protector"/>
    <n v="245.88"/>
    <n v="6"/>
    <n v="0"/>
    <n v="68.846399999999988"/>
  </r>
  <r>
    <n v="4832"/>
    <x v="2392"/>
    <x v="845"/>
    <d v="2014-11-12T00:00:00"/>
    <s v="Standard Class"/>
    <s v="MS-17365"/>
    <s v="Maribeth Schnelling"/>
    <x v="0"/>
    <s v="United States"/>
    <s v="Wausau"/>
    <x v="6"/>
    <n v="54401"/>
    <s v="Central"/>
    <s v="OFF-ST-10004258"/>
    <x v="1"/>
    <s v="Storage"/>
    <s v="Portable Personal File Box"/>
    <n v="36.630000000000003"/>
    <n v="3"/>
    <n v="0"/>
    <n v="9.8901000000000039"/>
  </r>
  <r>
    <n v="4833"/>
    <x v="2392"/>
    <x v="845"/>
    <d v="2014-11-12T00:00:00"/>
    <s v="Standard Class"/>
    <s v="MS-17365"/>
    <s v="Maribeth Schnelling"/>
    <x v="0"/>
    <s v="United States"/>
    <s v="Wausau"/>
    <x v="6"/>
    <n v="54401"/>
    <s v="Central"/>
    <s v="OFF-ST-10002214"/>
    <x v="1"/>
    <s v="Storage"/>
    <s v="X-Rack File for Hanging Folders"/>
    <n v="22.58"/>
    <n v="2"/>
    <n v="0"/>
    <n v="5.8707999999999991"/>
  </r>
  <r>
    <n v="4834"/>
    <x v="2392"/>
    <x v="845"/>
    <d v="2014-11-12T00:00:00"/>
    <s v="Standard Class"/>
    <s v="MS-17365"/>
    <s v="Maribeth Schnelling"/>
    <x v="0"/>
    <s v="United States"/>
    <s v="Wausau"/>
    <x v="6"/>
    <n v="54401"/>
    <s v="Central"/>
    <s v="OFF-BI-10004970"/>
    <x v="1"/>
    <s v="Binders"/>
    <s v="ACCOHIDE 3-Ring Binder, Blue, 1&quot;"/>
    <n v="12.39"/>
    <n v="3"/>
    <n v="0"/>
    <n v="5.8232999999999997"/>
  </r>
  <r>
    <n v="4835"/>
    <x v="2393"/>
    <x v="361"/>
    <d v="2017-10-10T00:00:00"/>
    <s v="Standard Class"/>
    <s v="MP-18175"/>
    <s v="Mike Pelletier"/>
    <x v="2"/>
    <s v="United States"/>
    <s v="San Francisco"/>
    <x v="1"/>
    <n v="94110"/>
    <s v="West"/>
    <s v="OFF-BI-10002571"/>
    <x v="1"/>
    <s v="Binders"/>
    <s v="Avery Framed View Binder, EZD Ring (Locking), Navy, 1 1/2&quot;"/>
    <n v="39.92"/>
    <n v="5"/>
    <n v="0.2"/>
    <n v="13.472999999999999"/>
  </r>
  <r>
    <n v="4836"/>
    <x v="2393"/>
    <x v="361"/>
    <d v="2017-10-10T00:00:00"/>
    <s v="Standard Class"/>
    <s v="MP-18175"/>
    <s v="Mike Pelletier"/>
    <x v="2"/>
    <s v="United States"/>
    <s v="San Francisco"/>
    <x v="1"/>
    <n v="94110"/>
    <s v="West"/>
    <s v="OFF-PA-10002581"/>
    <x v="1"/>
    <s v="Paper"/>
    <s v="Xerox 1951"/>
    <n v="61.96"/>
    <n v="2"/>
    <n v="0"/>
    <n v="27.881999999999998"/>
  </r>
  <r>
    <n v="4837"/>
    <x v="2393"/>
    <x v="361"/>
    <d v="2017-10-10T00:00:00"/>
    <s v="Standard Class"/>
    <s v="MP-18175"/>
    <s v="Mike Pelletier"/>
    <x v="2"/>
    <s v="United States"/>
    <s v="San Francisco"/>
    <x v="1"/>
    <n v="94110"/>
    <s v="West"/>
    <s v="OFF-BI-10001097"/>
    <x v="1"/>
    <s v="Binders"/>
    <s v="Avery Hole Reinforcements"/>
    <n v="19.936000000000003"/>
    <n v="4"/>
    <n v="0.2"/>
    <n v="7.2267999999999999"/>
  </r>
  <r>
    <n v="4838"/>
    <x v="2394"/>
    <x v="702"/>
    <d v="2017-06-03T00:00:00"/>
    <s v="First Class"/>
    <s v="FH-14350"/>
    <s v="Fred Harton"/>
    <x v="0"/>
    <s v="United States"/>
    <s v="Dublin"/>
    <x v="24"/>
    <n v="43017"/>
    <s v="East"/>
    <s v="OFF-BI-10003429"/>
    <x v="1"/>
    <s v="Binders"/>
    <s v="Cardinal HOLDit! Binder Insert Strips,Extra Strips"/>
    <n v="3.7980000000000005"/>
    <n v="2"/>
    <n v="0.7"/>
    <n v="-2.6585999999999999"/>
  </r>
  <r>
    <n v="4839"/>
    <x v="2394"/>
    <x v="702"/>
    <d v="2017-06-03T00:00:00"/>
    <s v="First Class"/>
    <s v="FH-14350"/>
    <s v="Fred Harton"/>
    <x v="0"/>
    <s v="United States"/>
    <s v="Dublin"/>
    <x v="24"/>
    <n v="43017"/>
    <s v="East"/>
    <s v="OFF-PA-10000682"/>
    <x v="1"/>
    <s v="Paper"/>
    <s v="Xerox 1924"/>
    <n v="27.744000000000003"/>
    <n v="6"/>
    <n v="0.2"/>
    <n v="10.057200000000002"/>
  </r>
  <r>
    <n v="4840"/>
    <x v="2394"/>
    <x v="702"/>
    <d v="2017-06-03T00:00:00"/>
    <s v="First Class"/>
    <s v="FH-14350"/>
    <s v="Fred Harton"/>
    <x v="0"/>
    <s v="United States"/>
    <s v="Dublin"/>
    <x v="24"/>
    <n v="43017"/>
    <s v="East"/>
    <s v="TEC-PH-10001700"/>
    <x v="2"/>
    <s v="Phones"/>
    <s v="Panasonic KX-TG6844B Expandable Digital Cordless Telephone"/>
    <n v="158.37599999999998"/>
    <n v="4"/>
    <n v="0.4"/>
    <n v="-34.314799999999991"/>
  </r>
  <r>
    <n v="4841"/>
    <x v="2395"/>
    <x v="225"/>
    <d v="2017-11-25T00:00:00"/>
    <s v="Standard Class"/>
    <s v="SC-20050"/>
    <s v="Sample Company A"/>
    <x v="2"/>
    <s v="United States"/>
    <s v="Henderson"/>
    <x v="0"/>
    <n v="42420"/>
    <s v="South"/>
    <s v="FUR-FU-10000629"/>
    <x v="0"/>
    <s v="Furnishings"/>
    <s v="9-3/4 Diameter Round Wall Clock"/>
    <n v="27.58"/>
    <n v="2"/>
    <n v="0"/>
    <n v="11.583600000000001"/>
  </r>
  <r>
    <n v="4842"/>
    <x v="2396"/>
    <x v="443"/>
    <d v="2016-12-28T00:00:00"/>
    <s v="Standard Class"/>
    <s v="NM-18520"/>
    <s v="Neoma Murray"/>
    <x v="0"/>
    <s v="United States"/>
    <s v="Bowling Green"/>
    <x v="24"/>
    <n v="43402"/>
    <s v="East"/>
    <s v="OFF-BI-10001267"/>
    <x v="1"/>
    <s v="Binders"/>
    <s v="Universal Recycled Hanging Pressboard Report Binders, Letter Size"/>
    <n v="5.5530000000000008"/>
    <n v="3"/>
    <n v="0.7"/>
    <n v="-4.0722000000000023"/>
  </r>
  <r>
    <n v="4843"/>
    <x v="2397"/>
    <x v="365"/>
    <d v="2017-10-04T00:00:00"/>
    <s v="Standard Class"/>
    <s v="JO-15280"/>
    <s v="Jas O'Carroll"/>
    <x v="0"/>
    <s v="United States"/>
    <s v="Memphis"/>
    <x v="18"/>
    <n v="38109"/>
    <s v="South"/>
    <s v="OFF-ST-10001418"/>
    <x v="1"/>
    <s v="Storage"/>
    <s v="Carina Media Storage Towers in Natural &amp; Black"/>
    <n v="243.92"/>
    <n v="5"/>
    <n v="0.2"/>
    <n v="-54.881999999999998"/>
  </r>
  <r>
    <n v="4844"/>
    <x v="2398"/>
    <x v="77"/>
    <d v="2016-11-09T00:00:00"/>
    <s v="First Class"/>
    <s v="CC-12475"/>
    <s v="Cindy Chapman"/>
    <x v="0"/>
    <s v="United States"/>
    <s v="Lakewood"/>
    <x v="30"/>
    <n v="8701"/>
    <s v="East"/>
    <s v="OFF-FA-10004968"/>
    <x v="1"/>
    <s v="Fasteners"/>
    <s v="Rubber Band Ball"/>
    <n v="14.96"/>
    <n v="4"/>
    <n v="0"/>
    <n v="0.2992000000000008"/>
  </r>
  <r>
    <n v="4845"/>
    <x v="2399"/>
    <x v="527"/>
    <d v="2014-04-05T00:00:00"/>
    <s v="First Class"/>
    <s v="MZ-17515"/>
    <s v="Mary Zewe"/>
    <x v="1"/>
    <s v="United States"/>
    <s v="Los Angeles"/>
    <x v="1"/>
    <n v="90008"/>
    <s v="West"/>
    <s v="OFF-BI-10004140"/>
    <x v="1"/>
    <s v="Binders"/>
    <s v="Avery Non-Stick Binders"/>
    <n v="7.1840000000000011"/>
    <n v="2"/>
    <n v="0.2"/>
    <n v="2.2449999999999992"/>
  </r>
  <r>
    <n v="4846"/>
    <x v="2400"/>
    <x v="862"/>
    <d v="2015-07-26T00:00:00"/>
    <s v="Second Class"/>
    <s v="MS-17830"/>
    <s v="Melanie Seite"/>
    <x v="0"/>
    <s v="United States"/>
    <s v="Rochester"/>
    <x v="15"/>
    <n v="14609"/>
    <s v="East"/>
    <s v="OFF-BI-10003460"/>
    <x v="1"/>
    <s v="Binders"/>
    <s v="Acco 3-Hole Punch"/>
    <n v="10.512"/>
    <n v="3"/>
    <n v="0.2"/>
    <n v="3.6791999999999998"/>
  </r>
  <r>
    <n v="4847"/>
    <x v="2401"/>
    <x v="402"/>
    <d v="2014-06-27T00:00:00"/>
    <s v="Second Class"/>
    <s v="GK-14620"/>
    <s v="Grace Kelly"/>
    <x v="1"/>
    <s v="United States"/>
    <s v="Salem"/>
    <x v="21"/>
    <n v="97301"/>
    <s v="West"/>
    <s v="TEC-PH-10002115"/>
    <x v="2"/>
    <s v="Phones"/>
    <s v="Plantronics 81402"/>
    <n v="263.96000000000004"/>
    <n v="5"/>
    <n v="0.2"/>
    <n v="19.796999999999997"/>
  </r>
  <r>
    <n v="4848"/>
    <x v="2401"/>
    <x v="402"/>
    <d v="2014-06-27T00:00:00"/>
    <s v="Second Class"/>
    <s v="GK-14620"/>
    <s v="Grace Kelly"/>
    <x v="1"/>
    <s v="United States"/>
    <s v="Salem"/>
    <x v="21"/>
    <n v="97301"/>
    <s v="West"/>
    <s v="OFF-AR-10003478"/>
    <x v="1"/>
    <s v="Art"/>
    <s v="Avery Hi-Liter EverBold Pen Style Fluorescent Highlighters, 4/Pack"/>
    <n v="71.632000000000005"/>
    <n v="11"/>
    <n v="0.2"/>
    <n v="17.908000000000001"/>
  </r>
  <r>
    <n v="4849"/>
    <x v="2401"/>
    <x v="402"/>
    <d v="2014-06-27T00:00:00"/>
    <s v="Second Class"/>
    <s v="GK-14620"/>
    <s v="Grace Kelly"/>
    <x v="1"/>
    <s v="United States"/>
    <s v="Salem"/>
    <x v="21"/>
    <n v="97301"/>
    <s v="West"/>
    <s v="OFF-AR-10000475"/>
    <x v="1"/>
    <s v="Art"/>
    <s v="Hunt BOSTON Vista Battery-Operated Pencil Sharpener, Black"/>
    <n v="9.3280000000000012"/>
    <n v="1"/>
    <n v="0.2"/>
    <n v="0.8162000000000007"/>
  </r>
  <r>
    <n v="4850"/>
    <x v="2402"/>
    <x v="78"/>
    <d v="2014-09-14T00:00:00"/>
    <s v="Standard Class"/>
    <s v="MC-17275"/>
    <s v="Marc Crier"/>
    <x v="0"/>
    <s v="United States"/>
    <s v="Pasco"/>
    <x v="4"/>
    <n v="99301"/>
    <s v="West"/>
    <s v="OFF-AR-10003045"/>
    <x v="1"/>
    <s v="Art"/>
    <s v="Prang Colored Pencils"/>
    <n v="5.88"/>
    <n v="2"/>
    <n v="0"/>
    <n v="2.6459999999999999"/>
  </r>
  <r>
    <n v="4851"/>
    <x v="2402"/>
    <x v="78"/>
    <d v="2014-09-14T00:00:00"/>
    <s v="Standard Class"/>
    <s v="MC-17275"/>
    <s v="Marc Crier"/>
    <x v="0"/>
    <s v="United States"/>
    <s v="Pasco"/>
    <x v="4"/>
    <n v="99301"/>
    <s v="West"/>
    <s v="FUR-CH-10000454"/>
    <x v="0"/>
    <s v="Chairs"/>
    <s v="Hon Deluxe Fabric Upholstered Stacking Chairs, Rounded Back"/>
    <n v="975.92"/>
    <n v="5"/>
    <n v="0.2"/>
    <n v="121.98999999999992"/>
  </r>
  <r>
    <n v="4852"/>
    <x v="2402"/>
    <x v="78"/>
    <d v="2014-09-14T00:00:00"/>
    <s v="Standard Class"/>
    <s v="MC-17275"/>
    <s v="Marc Crier"/>
    <x v="0"/>
    <s v="United States"/>
    <s v="Pasco"/>
    <x v="4"/>
    <n v="99301"/>
    <s v="West"/>
    <s v="OFF-AR-10000380"/>
    <x v="1"/>
    <s v="Art"/>
    <s v="Hunt PowerHouse Electric Pencil Sharpener, Blue"/>
    <n v="303.83999999999997"/>
    <n v="8"/>
    <n v="0"/>
    <n v="91.151999999999958"/>
  </r>
  <r>
    <n v="4853"/>
    <x v="2402"/>
    <x v="78"/>
    <d v="2014-09-14T00:00:00"/>
    <s v="Standard Class"/>
    <s v="MC-17275"/>
    <s v="Marc Crier"/>
    <x v="0"/>
    <s v="United States"/>
    <s v="Pasco"/>
    <x v="4"/>
    <n v="99301"/>
    <s v="West"/>
    <s v="OFF-ST-10000736"/>
    <x v="1"/>
    <s v="Storage"/>
    <s v="Carina Double Wide Media Storage Towers in Natural &amp; Black"/>
    <n v="485.88"/>
    <n v="6"/>
    <n v="0"/>
    <n v="19.43519999999998"/>
  </r>
  <r>
    <n v="4854"/>
    <x v="2403"/>
    <x v="432"/>
    <d v="2014-12-15T00:00:00"/>
    <s v="Second Class"/>
    <s v="LH-17155"/>
    <s v="Logan Haushalter"/>
    <x v="0"/>
    <s v="United States"/>
    <s v="Oakland"/>
    <x v="1"/>
    <n v="94601"/>
    <s v="West"/>
    <s v="FUR-FU-10004270"/>
    <x v="0"/>
    <s v="Furnishings"/>
    <s v="Eldon Image Series Desk Accessories, Burgundy"/>
    <n v="12.54"/>
    <n v="3"/>
    <n v="0"/>
    <n v="4.5144000000000002"/>
  </r>
  <r>
    <n v="4855"/>
    <x v="2403"/>
    <x v="432"/>
    <d v="2014-12-15T00:00:00"/>
    <s v="Second Class"/>
    <s v="LH-17155"/>
    <s v="Logan Haushalter"/>
    <x v="0"/>
    <s v="United States"/>
    <s v="Oakland"/>
    <x v="1"/>
    <n v="94601"/>
    <s v="West"/>
    <s v="OFF-ST-10000617"/>
    <x v="1"/>
    <s v="Storage"/>
    <s v="Woodgrain Magazine Files by Perma"/>
    <n v="8.94"/>
    <n v="3"/>
    <n v="0"/>
    <n v="0.62579999999999902"/>
  </r>
  <r>
    <n v="4856"/>
    <x v="2403"/>
    <x v="432"/>
    <d v="2014-12-15T00:00:00"/>
    <s v="Second Class"/>
    <s v="LH-17155"/>
    <s v="Logan Haushalter"/>
    <x v="0"/>
    <s v="United States"/>
    <s v="Oakland"/>
    <x v="1"/>
    <n v="94601"/>
    <s v="West"/>
    <s v="FUR-FU-10001706"/>
    <x v="0"/>
    <s v="Furnishings"/>
    <s v="Longer-Life Soft White Bulbs"/>
    <n v="9.24"/>
    <n v="3"/>
    <n v="0"/>
    <n v="4.4352"/>
  </r>
  <r>
    <n v="4857"/>
    <x v="2404"/>
    <x v="1004"/>
    <d v="2015-01-17T00:00:00"/>
    <s v="Standard Class"/>
    <s v="PB-19150"/>
    <s v="Philip Brown"/>
    <x v="0"/>
    <s v="United States"/>
    <s v="Los Angeles"/>
    <x v="1"/>
    <n v="90004"/>
    <s v="West"/>
    <s v="OFF-BI-10003364"/>
    <x v="1"/>
    <s v="Binders"/>
    <s v="Binding Machine Supplies"/>
    <n v="70.00800000000001"/>
    <n v="3"/>
    <n v="0.2"/>
    <n v="24.502800000000001"/>
  </r>
  <r>
    <n v="4858"/>
    <x v="2404"/>
    <x v="1004"/>
    <d v="2015-01-17T00:00:00"/>
    <s v="Standard Class"/>
    <s v="PB-19150"/>
    <s v="Philip Brown"/>
    <x v="0"/>
    <s v="United States"/>
    <s v="Los Angeles"/>
    <x v="1"/>
    <n v="90004"/>
    <s v="West"/>
    <s v="FUR-FU-10001861"/>
    <x v="0"/>
    <s v="Furnishings"/>
    <s v="Floodlight Indoor Halogen Bulbs, 1 Bulb per Pack, 60 Watts"/>
    <n v="77.599999999999994"/>
    <n v="4"/>
    <n v="0"/>
    <n v="38.023999999999994"/>
  </r>
  <r>
    <n v="4859"/>
    <x v="2404"/>
    <x v="1004"/>
    <d v="2015-01-17T00:00:00"/>
    <s v="Standard Class"/>
    <s v="PB-19150"/>
    <s v="Philip Brown"/>
    <x v="0"/>
    <s v="United States"/>
    <s v="Los Angeles"/>
    <x v="1"/>
    <n v="90004"/>
    <s v="West"/>
    <s v="FUR-FU-10004845"/>
    <x v="0"/>
    <s v="Furnishings"/>
    <s v="Deflect-o EconoMat Nonstudded, No Bevel Mat"/>
    <n v="464.84999999999997"/>
    <n v="9"/>
    <n v="0"/>
    <n v="92.969999999999985"/>
  </r>
  <r>
    <n v="4860"/>
    <x v="2405"/>
    <x v="934"/>
    <d v="2017-12-19T00:00:00"/>
    <s v="Standard Class"/>
    <s v="SS-20140"/>
    <s v="Saphhira Shifley"/>
    <x v="1"/>
    <s v="United States"/>
    <s v="Oak Park"/>
    <x v="10"/>
    <n v="60302"/>
    <s v="Central"/>
    <s v="OFF-AR-10000823"/>
    <x v="1"/>
    <s v="Art"/>
    <s v="Newell 307"/>
    <n v="10.192000000000002"/>
    <n v="7"/>
    <n v="0.2"/>
    <n v="1.0192000000000001"/>
  </r>
  <r>
    <n v="4861"/>
    <x v="2406"/>
    <x v="122"/>
    <d v="2016-12-24T00:00:00"/>
    <s v="Standard Class"/>
    <s v="GK-14620"/>
    <s v="Grace Kelly"/>
    <x v="1"/>
    <s v="United States"/>
    <s v="Morristown"/>
    <x v="30"/>
    <n v="7960"/>
    <s v="East"/>
    <s v="OFF-BI-10001359"/>
    <x v="1"/>
    <s v="Binders"/>
    <s v="GBC DocuBind TL300 Electric Binding System"/>
    <n v="1793.98"/>
    <n v="2"/>
    <n v="0"/>
    <n v="843.17059999999992"/>
  </r>
  <r>
    <n v="4862"/>
    <x v="2407"/>
    <x v="909"/>
    <d v="2014-04-16T00:00:00"/>
    <s v="Second Class"/>
    <s v="GM-14455"/>
    <s v="Gary Mitchum"/>
    <x v="2"/>
    <s v="United States"/>
    <s v="Austin"/>
    <x v="5"/>
    <n v="78745"/>
    <s v="Central"/>
    <s v="TEC-PH-10001835"/>
    <x v="2"/>
    <s v="Phones"/>
    <s v="Jawbone JAMBOX Wireless Bluetooth Speaker"/>
    <n v="758.35200000000009"/>
    <n v="6"/>
    <n v="0.2"/>
    <n v="265.42320000000001"/>
  </r>
  <r>
    <n v="4863"/>
    <x v="2408"/>
    <x v="338"/>
    <d v="2016-11-14T00:00:00"/>
    <s v="Standard Class"/>
    <s v="SH-19975"/>
    <s v="Sally Hughsby"/>
    <x v="1"/>
    <s v="United States"/>
    <s v="New York City"/>
    <x v="15"/>
    <n v="10011"/>
    <s v="East"/>
    <s v="OFF-BI-10001191"/>
    <x v="1"/>
    <s v="Binders"/>
    <s v="Canvas Sectional Post Binders"/>
    <n v="20.368000000000002"/>
    <n v="1"/>
    <n v="0.2"/>
    <n v="7.3834"/>
  </r>
  <r>
    <n v="4864"/>
    <x v="2408"/>
    <x v="338"/>
    <d v="2016-11-14T00:00:00"/>
    <s v="Standard Class"/>
    <s v="SH-19975"/>
    <s v="Sally Hughsby"/>
    <x v="1"/>
    <s v="United States"/>
    <s v="New York City"/>
    <x v="15"/>
    <n v="10011"/>
    <s v="East"/>
    <s v="OFF-BI-10003982"/>
    <x v="1"/>
    <s v="Binders"/>
    <s v="Wilson Jones Century Plastic Molded Ring Binders"/>
    <n v="49.847999999999999"/>
    <n v="3"/>
    <n v="0.2"/>
    <n v="16.823699999999999"/>
  </r>
  <r>
    <n v="4865"/>
    <x v="2409"/>
    <x v="335"/>
    <d v="2017-06-30T00:00:00"/>
    <s v="Standard Class"/>
    <s v="SC-20725"/>
    <s v="Steven Cartwright"/>
    <x v="0"/>
    <s v="United States"/>
    <s v="New York City"/>
    <x v="15"/>
    <n v="10024"/>
    <s v="East"/>
    <s v="TEC-PH-10001425"/>
    <x v="2"/>
    <s v="Phones"/>
    <s v="Mophie Juice Pack Helium for iPhone"/>
    <n v="239.96999999999997"/>
    <n v="3"/>
    <n v="0"/>
    <n v="67.191599999999994"/>
  </r>
  <r>
    <n v="4866"/>
    <x v="2410"/>
    <x v="38"/>
    <d v="2017-11-18T00:00:00"/>
    <s v="Standard Class"/>
    <s v="TT-21070"/>
    <s v="Ted Trevino"/>
    <x v="0"/>
    <s v="United States"/>
    <s v="Seattle"/>
    <x v="4"/>
    <n v="98103"/>
    <s v="West"/>
    <s v="FUR-CH-10001215"/>
    <x v="0"/>
    <s v="Chairs"/>
    <s v="Global Troy Executive Leather Low-Back Tilter"/>
    <n v="2404.7040000000002"/>
    <n v="6"/>
    <n v="0.2"/>
    <n v="150.29399999999998"/>
  </r>
  <r>
    <n v="4867"/>
    <x v="2410"/>
    <x v="38"/>
    <d v="2017-11-18T00:00:00"/>
    <s v="Standard Class"/>
    <s v="TT-21070"/>
    <s v="Ted Trevino"/>
    <x v="0"/>
    <s v="United States"/>
    <s v="Seattle"/>
    <x v="4"/>
    <n v="98103"/>
    <s v="West"/>
    <s v="OFF-BI-10001718"/>
    <x v="1"/>
    <s v="Binders"/>
    <s v="GBC DocuBind P50 Personal Binding Machine"/>
    <n v="563.024"/>
    <n v="11"/>
    <n v="0.2"/>
    <n v="190.02059999999997"/>
  </r>
  <r>
    <n v="4868"/>
    <x v="2410"/>
    <x v="38"/>
    <d v="2017-11-18T00:00:00"/>
    <s v="Standard Class"/>
    <s v="TT-21070"/>
    <s v="Ted Trevino"/>
    <x v="0"/>
    <s v="United States"/>
    <s v="Seattle"/>
    <x v="4"/>
    <n v="98103"/>
    <s v="West"/>
    <s v="OFF-ST-10000991"/>
    <x v="1"/>
    <s v="Storage"/>
    <s v="Space Solutions HD Industrial Steel Shelving."/>
    <n v="344.90999999999997"/>
    <n v="3"/>
    <n v="0"/>
    <n v="10.347300000000004"/>
  </r>
  <r>
    <n v="4869"/>
    <x v="2410"/>
    <x v="38"/>
    <d v="2017-11-18T00:00:00"/>
    <s v="Standard Class"/>
    <s v="TT-21070"/>
    <s v="Ted Trevino"/>
    <x v="0"/>
    <s v="United States"/>
    <s v="Seattle"/>
    <x v="4"/>
    <n v="98103"/>
    <s v="West"/>
    <s v="OFF-LA-10001613"/>
    <x v="1"/>
    <s v="Labels"/>
    <s v="Avery File Folder Labels"/>
    <n v="8.64"/>
    <n v="3"/>
    <n v="0"/>
    <n v="4.2336"/>
  </r>
  <r>
    <n v="4870"/>
    <x v="2411"/>
    <x v="221"/>
    <d v="2017-11-29T00:00:00"/>
    <s v="Standard Class"/>
    <s v="SC-20440"/>
    <s v="Shaun Chance"/>
    <x v="1"/>
    <s v="United States"/>
    <s v="Lancaster"/>
    <x v="9"/>
    <n v="17602"/>
    <s v="East"/>
    <s v="TEC-PH-10003437"/>
    <x v="2"/>
    <s v="Phones"/>
    <s v="Blue Parrot B250XT Professional Grade Wireless Bluetooth Headset with"/>
    <n v="89.987999999999985"/>
    <n v="2"/>
    <n v="0.4"/>
    <n v="-14.998000000000012"/>
  </r>
  <r>
    <n v="4871"/>
    <x v="2411"/>
    <x v="221"/>
    <d v="2017-11-29T00:00:00"/>
    <s v="Standard Class"/>
    <s v="SC-20440"/>
    <s v="Shaun Chance"/>
    <x v="1"/>
    <s v="United States"/>
    <s v="Lancaster"/>
    <x v="9"/>
    <n v="17602"/>
    <s v="East"/>
    <s v="OFF-PA-10000675"/>
    <x v="1"/>
    <s v="Paper"/>
    <s v="Xerox 1919"/>
    <n v="229.54400000000001"/>
    <n v="7"/>
    <n v="0.2"/>
    <n v="83.209699999999998"/>
  </r>
  <r>
    <n v="4872"/>
    <x v="2412"/>
    <x v="979"/>
    <d v="2017-05-27T00:00:00"/>
    <s v="Standard Class"/>
    <s v="KL-16645"/>
    <s v="Ken Lonsdale"/>
    <x v="0"/>
    <s v="United States"/>
    <s v="Houston"/>
    <x v="5"/>
    <n v="77095"/>
    <s v="Central"/>
    <s v="OFF-FA-10000840"/>
    <x v="1"/>
    <s v="Fasteners"/>
    <s v="OIC Thumb-Tacks"/>
    <n v="1.8239999999999998"/>
    <n v="2"/>
    <n v="0.2"/>
    <n v="0.61559999999999993"/>
  </r>
  <r>
    <n v="4873"/>
    <x v="2412"/>
    <x v="979"/>
    <d v="2017-05-27T00:00:00"/>
    <s v="Standard Class"/>
    <s v="KL-16645"/>
    <s v="Ken Lonsdale"/>
    <x v="0"/>
    <s v="United States"/>
    <s v="Houston"/>
    <x v="5"/>
    <n v="77095"/>
    <s v="Central"/>
    <s v="OFF-AP-10001947"/>
    <x v="1"/>
    <s v="Appliances"/>
    <s v="Acco 6 Outlet Guardian Premium Plus Surge Suppressor"/>
    <n v="18.319999999999997"/>
    <n v="5"/>
    <n v="0.8"/>
    <n v="-46.716000000000008"/>
  </r>
  <r>
    <n v="4874"/>
    <x v="2412"/>
    <x v="979"/>
    <d v="2017-05-27T00:00:00"/>
    <s v="Standard Class"/>
    <s v="KL-16645"/>
    <s v="Ken Lonsdale"/>
    <x v="0"/>
    <s v="United States"/>
    <s v="Houston"/>
    <x v="5"/>
    <n v="77095"/>
    <s v="Central"/>
    <s v="OFF-ST-10002301"/>
    <x v="1"/>
    <s v="Storage"/>
    <s v="Tennsco Commercial Shelving"/>
    <n v="48.816000000000003"/>
    <n v="3"/>
    <n v="0.2"/>
    <n v="-11.593800000000005"/>
  </r>
  <r>
    <n v="4875"/>
    <x v="2412"/>
    <x v="979"/>
    <d v="2017-05-27T00:00:00"/>
    <s v="Standard Class"/>
    <s v="KL-16645"/>
    <s v="Ken Lonsdale"/>
    <x v="0"/>
    <s v="United States"/>
    <s v="Houston"/>
    <x v="5"/>
    <n v="77095"/>
    <s v="Central"/>
    <s v="OFF-BI-10001922"/>
    <x v="1"/>
    <s v="Binders"/>
    <s v="Storex Dura Pro Binders"/>
    <n v="1.1879999999999997"/>
    <n v="1"/>
    <n v="0.8"/>
    <n v="-1.9602000000000008"/>
  </r>
  <r>
    <n v="4876"/>
    <x v="2413"/>
    <x v="266"/>
    <d v="2014-12-07T00:00:00"/>
    <s v="Standard Class"/>
    <s v="KN-16390"/>
    <s v="Katherine Nockton"/>
    <x v="1"/>
    <s v="United States"/>
    <s v="Columbus"/>
    <x v="24"/>
    <n v="43229"/>
    <s v="East"/>
    <s v="TEC-AC-10001267"/>
    <x v="2"/>
    <s v="Accessories"/>
    <s v="Imation 32GB Pocket Pro USB 3.0 Flash Drive - 32 GB - Black - 1 P ..."/>
    <n v="119.80000000000001"/>
    <n v="5"/>
    <n v="0.2"/>
    <n v="29.950000000000003"/>
  </r>
  <r>
    <n v="4877"/>
    <x v="2414"/>
    <x v="462"/>
    <d v="2014-10-09T00:00:00"/>
    <s v="Standard Class"/>
    <s v="SL-20155"/>
    <s v="Sara Luxemburg"/>
    <x v="2"/>
    <s v="United States"/>
    <s v="Durham"/>
    <x v="3"/>
    <n v="27707"/>
    <s v="South"/>
    <s v="OFF-ST-10000532"/>
    <x v="1"/>
    <s v="Storage"/>
    <s v="Advantus Rolling Drawer Organizers"/>
    <n v="61.567999999999998"/>
    <n v="2"/>
    <n v="0.2"/>
    <n v="4.6175999999999995"/>
  </r>
  <r>
    <n v="4878"/>
    <x v="2414"/>
    <x v="462"/>
    <d v="2014-10-09T00:00:00"/>
    <s v="Standard Class"/>
    <s v="SL-20155"/>
    <s v="Sara Luxemburg"/>
    <x v="2"/>
    <s v="United States"/>
    <s v="Durham"/>
    <x v="3"/>
    <n v="27707"/>
    <s v="South"/>
    <s v="OFF-AR-10002335"/>
    <x v="1"/>
    <s v="Art"/>
    <s v="DIXON Oriole Pencils"/>
    <n v="6.1920000000000002"/>
    <n v="3"/>
    <n v="0.2"/>
    <n v="0.46440000000000037"/>
  </r>
  <r>
    <n v="4879"/>
    <x v="2415"/>
    <x v="875"/>
    <d v="2016-07-31T00:00:00"/>
    <s v="First Class"/>
    <s v="PW-19240"/>
    <s v="Pierre Wener"/>
    <x v="0"/>
    <s v="United States"/>
    <s v="Pensacola"/>
    <x v="2"/>
    <n v="32503"/>
    <s v="South"/>
    <s v="OFF-BI-10000201"/>
    <x v="1"/>
    <s v="Binders"/>
    <s v="Avery Triangle Shaped Sheet Lifters, Black, 2/Pack"/>
    <n v="2.2140000000000004"/>
    <n v="3"/>
    <n v="0.7"/>
    <n v="-1.4760000000000004"/>
  </r>
  <r>
    <n v="4880"/>
    <x v="2416"/>
    <x v="808"/>
    <d v="2017-11-05T00:00:00"/>
    <s v="Second Class"/>
    <s v="TB-21175"/>
    <s v="Thomas Boland"/>
    <x v="1"/>
    <s v="United States"/>
    <s v="Henderson"/>
    <x v="0"/>
    <n v="42420"/>
    <s v="South"/>
    <s v="OFF-EN-10004846"/>
    <x v="1"/>
    <s v="Envelopes"/>
    <s v="Letter or Legal Size Expandable Poly String Tie Envelopes"/>
    <n v="5.32"/>
    <n v="2"/>
    <n v="0"/>
    <n v="2.6068000000000002"/>
  </r>
  <r>
    <n v="4881"/>
    <x v="2416"/>
    <x v="808"/>
    <d v="2017-11-05T00:00:00"/>
    <s v="Second Class"/>
    <s v="TB-21175"/>
    <s v="Thomas Boland"/>
    <x v="1"/>
    <s v="United States"/>
    <s v="Henderson"/>
    <x v="0"/>
    <n v="42420"/>
    <s v="South"/>
    <s v="FUR-CH-10000454"/>
    <x v="0"/>
    <s v="Chairs"/>
    <s v="Hon Deluxe Fabric Upholstered Stacking Chairs, Rounded Back"/>
    <n v="975.92"/>
    <n v="4"/>
    <n v="0"/>
    <n v="292.77599999999995"/>
  </r>
  <r>
    <n v="4882"/>
    <x v="2416"/>
    <x v="808"/>
    <d v="2017-11-05T00:00:00"/>
    <s v="Second Class"/>
    <s v="TB-21175"/>
    <s v="Thomas Boland"/>
    <x v="1"/>
    <s v="United States"/>
    <s v="Henderson"/>
    <x v="0"/>
    <n v="42420"/>
    <s v="South"/>
    <s v="TEC-AC-10004145"/>
    <x v="2"/>
    <s v="Accessories"/>
    <s v="Logitech diNovo Edge Keyboard"/>
    <n v="2249.91"/>
    <n v="9"/>
    <n v="0"/>
    <n v="517.47930000000008"/>
  </r>
  <r>
    <n v="4883"/>
    <x v="2416"/>
    <x v="808"/>
    <d v="2017-11-05T00:00:00"/>
    <s v="Second Class"/>
    <s v="TB-21175"/>
    <s v="Thomas Boland"/>
    <x v="1"/>
    <s v="United States"/>
    <s v="Henderson"/>
    <x v="0"/>
    <n v="42420"/>
    <s v="South"/>
    <s v="OFF-ST-10001580"/>
    <x v="1"/>
    <s v="Storage"/>
    <s v="Super Decoflex Portable Personal File"/>
    <n v="59.92"/>
    <n v="4"/>
    <n v="0"/>
    <n v="16.7776"/>
  </r>
  <r>
    <n v="4884"/>
    <x v="2417"/>
    <x v="144"/>
    <d v="2017-03-15T00:00:00"/>
    <s v="Standard Class"/>
    <s v="AH-10210"/>
    <s v="Alan Hwang"/>
    <x v="0"/>
    <s v="United States"/>
    <s v="Anaheim"/>
    <x v="1"/>
    <n v="92804"/>
    <s v="West"/>
    <s v="OFF-BI-10003876"/>
    <x v="1"/>
    <s v="Binders"/>
    <s v="Green Canvas Binder for 8-1/2&quot; x 14&quot; Sheets"/>
    <n v="171.20000000000002"/>
    <n v="5"/>
    <n v="0.2"/>
    <n v="64.199999999999989"/>
  </r>
  <r>
    <n v="4885"/>
    <x v="2417"/>
    <x v="144"/>
    <d v="2017-03-15T00:00:00"/>
    <s v="Standard Class"/>
    <s v="AH-10210"/>
    <s v="Alan Hwang"/>
    <x v="0"/>
    <s v="United States"/>
    <s v="Anaheim"/>
    <x v="1"/>
    <n v="92804"/>
    <s v="West"/>
    <s v="OFF-AR-10001972"/>
    <x v="1"/>
    <s v="Art"/>
    <s v="Newell 323"/>
    <n v="3.36"/>
    <n v="2"/>
    <n v="0"/>
    <n v="0.87360000000000015"/>
  </r>
  <r>
    <n v="4886"/>
    <x v="2418"/>
    <x v="757"/>
    <d v="2014-12-20T00:00:00"/>
    <s v="Standard Class"/>
    <s v="SC-20695"/>
    <s v="Steve Chapman"/>
    <x v="1"/>
    <s v="United States"/>
    <s v="Detroit"/>
    <x v="12"/>
    <n v="48227"/>
    <s v="Central"/>
    <s v="OFF-PA-10000595"/>
    <x v="1"/>
    <s v="Paper"/>
    <s v="Xerox 1929"/>
    <n v="114.2"/>
    <n v="5"/>
    <n v="0"/>
    <n v="52.531999999999996"/>
  </r>
  <r>
    <n v="4887"/>
    <x v="2419"/>
    <x v="85"/>
    <d v="2016-12-01T00:00:00"/>
    <s v="Second Class"/>
    <s v="RF-19345"/>
    <s v="Randy Ferguson"/>
    <x v="1"/>
    <s v="United States"/>
    <s v="Marietta"/>
    <x v="32"/>
    <n v="30062"/>
    <s v="South"/>
    <s v="FUR-CH-10004477"/>
    <x v="0"/>
    <s v="Chairs"/>
    <s v="Global Push Button Manager's Chair, Indigo"/>
    <n v="182.67000000000002"/>
    <n v="3"/>
    <n v="0"/>
    <n v="52.974299999999992"/>
  </r>
  <r>
    <n v="4888"/>
    <x v="2419"/>
    <x v="85"/>
    <d v="2016-12-01T00:00:00"/>
    <s v="Second Class"/>
    <s v="RF-19345"/>
    <s v="Randy Ferguson"/>
    <x v="1"/>
    <s v="United States"/>
    <s v="Marietta"/>
    <x v="32"/>
    <n v="30062"/>
    <s v="South"/>
    <s v="TEC-AC-10003441"/>
    <x v="2"/>
    <s v="Accessories"/>
    <s v="Kingston Digital DataTraveler 32GB USB 2.0"/>
    <n v="101.69999999999999"/>
    <n v="6"/>
    <n v="0"/>
    <n v="6.1019999999999968"/>
  </r>
  <r>
    <n v="4889"/>
    <x v="2419"/>
    <x v="85"/>
    <d v="2016-12-01T00:00:00"/>
    <s v="Second Class"/>
    <s v="RF-19345"/>
    <s v="Randy Ferguson"/>
    <x v="1"/>
    <s v="United States"/>
    <s v="Marietta"/>
    <x v="32"/>
    <n v="30062"/>
    <s v="South"/>
    <s v="OFF-ST-10004459"/>
    <x v="1"/>
    <s v="Storage"/>
    <s v="Tennsco Single-Tier Lockers"/>
    <n v="1126.02"/>
    <n v="3"/>
    <n v="0"/>
    <n v="56.300999999999988"/>
  </r>
  <r>
    <n v="4890"/>
    <x v="2419"/>
    <x v="85"/>
    <d v="2016-12-01T00:00:00"/>
    <s v="Second Class"/>
    <s v="RF-19345"/>
    <s v="Randy Ferguson"/>
    <x v="1"/>
    <s v="United States"/>
    <s v="Marietta"/>
    <x v="32"/>
    <n v="30062"/>
    <s v="South"/>
    <s v="OFF-ST-10003805"/>
    <x v="1"/>
    <s v="Storage"/>
    <s v="24 Capacity Maxi Data Binder Racks, Pearl"/>
    <n v="1263.3000000000002"/>
    <n v="6"/>
    <n v="0"/>
    <n v="315.82499999999993"/>
  </r>
  <r>
    <n v="4891"/>
    <x v="2420"/>
    <x v="443"/>
    <d v="2016-12-30T00:00:00"/>
    <s v="Standard Class"/>
    <s v="EH-13765"/>
    <s v="Edward Hooks"/>
    <x v="1"/>
    <s v="United States"/>
    <s v="Seattle"/>
    <x v="4"/>
    <n v="98103"/>
    <s v="West"/>
    <s v="OFF-AR-10001246"/>
    <x v="1"/>
    <s v="Art"/>
    <s v="Newell 317"/>
    <n v="8.82"/>
    <n v="3"/>
    <n v="0"/>
    <n v="2.5577999999999994"/>
  </r>
  <r>
    <n v="4892"/>
    <x v="2420"/>
    <x v="443"/>
    <d v="2016-12-30T00:00:00"/>
    <s v="Standard Class"/>
    <s v="EH-13765"/>
    <s v="Edward Hooks"/>
    <x v="1"/>
    <s v="United States"/>
    <s v="Seattle"/>
    <x v="4"/>
    <n v="98103"/>
    <s v="West"/>
    <s v="OFF-PA-10001295"/>
    <x v="1"/>
    <s v="Paper"/>
    <s v="Computer Printout Paper with Letter-Trim Perforations"/>
    <n v="37.94"/>
    <n v="2"/>
    <n v="0"/>
    <n v="18.211199999999998"/>
  </r>
  <r>
    <n v="4893"/>
    <x v="2420"/>
    <x v="443"/>
    <d v="2016-12-30T00:00:00"/>
    <s v="Standard Class"/>
    <s v="EH-13765"/>
    <s v="Edward Hooks"/>
    <x v="1"/>
    <s v="United States"/>
    <s v="Seattle"/>
    <x v="4"/>
    <n v="98103"/>
    <s v="West"/>
    <s v="OFF-AR-10001231"/>
    <x v="1"/>
    <s v="Art"/>
    <s v="Sanford EarthWrite Recycled Pencils, Medium Soft, #2"/>
    <n v="4.2"/>
    <n v="2"/>
    <n v="0"/>
    <n v="1.1760000000000002"/>
  </r>
  <r>
    <n v="4894"/>
    <x v="2420"/>
    <x v="443"/>
    <d v="2016-12-30T00:00:00"/>
    <s v="Standard Class"/>
    <s v="EH-13765"/>
    <s v="Edward Hooks"/>
    <x v="1"/>
    <s v="United States"/>
    <s v="Seattle"/>
    <x v="4"/>
    <n v="98103"/>
    <s v="West"/>
    <s v="OFF-ST-10002743"/>
    <x v="1"/>
    <s v="Storage"/>
    <s v="SAFCO Boltless Steel Shelving"/>
    <n v="227.28"/>
    <n v="2"/>
    <n v="0"/>
    <n v="2.2727999999999895"/>
  </r>
  <r>
    <n v="4895"/>
    <x v="2420"/>
    <x v="443"/>
    <d v="2016-12-30T00:00:00"/>
    <s v="Standard Class"/>
    <s v="EH-13765"/>
    <s v="Edward Hooks"/>
    <x v="1"/>
    <s v="United States"/>
    <s v="Seattle"/>
    <x v="4"/>
    <n v="98103"/>
    <s v="West"/>
    <s v="OFF-PA-10004327"/>
    <x v="1"/>
    <s v="Paper"/>
    <s v="Xerox 1911"/>
    <n v="47.9"/>
    <n v="1"/>
    <n v="0"/>
    <n v="22.991999999999997"/>
  </r>
  <r>
    <n v="4896"/>
    <x v="2420"/>
    <x v="443"/>
    <d v="2016-12-30T00:00:00"/>
    <s v="Standard Class"/>
    <s v="EH-13765"/>
    <s v="Edward Hooks"/>
    <x v="1"/>
    <s v="United States"/>
    <s v="Seattle"/>
    <x v="4"/>
    <n v="98103"/>
    <s v="West"/>
    <s v="OFF-EN-10004773"/>
    <x v="1"/>
    <s v="Envelopes"/>
    <s v="Staple envelope"/>
    <n v="61.96"/>
    <n v="2"/>
    <n v="0"/>
    <n v="30.360399999999998"/>
  </r>
  <r>
    <n v="4897"/>
    <x v="2420"/>
    <x v="443"/>
    <d v="2016-12-30T00:00:00"/>
    <s v="Standard Class"/>
    <s v="EH-13765"/>
    <s v="Edward Hooks"/>
    <x v="1"/>
    <s v="United States"/>
    <s v="Seattle"/>
    <x v="4"/>
    <n v="98103"/>
    <s v="West"/>
    <s v="OFF-ST-10003470"/>
    <x v="1"/>
    <s v="Storage"/>
    <s v="Tennsco Snap-Together Open Shelving Units, Starter Sets and Add-On Units"/>
    <n v="1117.92"/>
    <n v="4"/>
    <n v="0"/>
    <n v="55.895999999999958"/>
  </r>
  <r>
    <n v="4898"/>
    <x v="2421"/>
    <x v="771"/>
    <d v="2014-10-17T00:00:00"/>
    <s v="First Class"/>
    <s v="AC-10660"/>
    <s v="Anna Chung"/>
    <x v="0"/>
    <s v="United States"/>
    <s v="Parma"/>
    <x v="24"/>
    <n v="44134"/>
    <s v="East"/>
    <s v="FUR-CH-10003761"/>
    <x v="0"/>
    <s v="Chairs"/>
    <s v="Global Italian Leather Office Chair"/>
    <n v="183.37199999999999"/>
    <n v="2"/>
    <n v="0.3"/>
    <n v="-7.8588000000000022"/>
  </r>
  <r>
    <n v="4899"/>
    <x v="2421"/>
    <x v="771"/>
    <d v="2014-10-17T00:00:00"/>
    <s v="First Class"/>
    <s v="AC-10660"/>
    <s v="Anna Chung"/>
    <x v="0"/>
    <s v="United States"/>
    <s v="Parma"/>
    <x v="24"/>
    <n v="44134"/>
    <s v="East"/>
    <s v="OFF-PA-10002230"/>
    <x v="1"/>
    <s v="Paper"/>
    <s v="Xerox 1897"/>
    <n v="7.9680000000000009"/>
    <n v="2"/>
    <n v="0.2"/>
    <n v="2.8884000000000007"/>
  </r>
  <r>
    <n v="4900"/>
    <x v="2422"/>
    <x v="250"/>
    <d v="2016-08-27T00:00:00"/>
    <s v="Standard Class"/>
    <s v="SG-20470"/>
    <s v="Sheri Gordon"/>
    <x v="0"/>
    <s v="United States"/>
    <s v="Gresham"/>
    <x v="21"/>
    <n v="97030"/>
    <s v="West"/>
    <s v="OFF-BI-10000088"/>
    <x v="1"/>
    <s v="Binders"/>
    <s v="GBC Imprintable Covers"/>
    <n v="26.352000000000004"/>
    <n v="8"/>
    <n v="0.7"/>
    <n v="-18.446399999999997"/>
  </r>
  <r>
    <n v="4901"/>
    <x v="2423"/>
    <x v="94"/>
    <d v="2017-12-21T00:00:00"/>
    <s v="Standard Class"/>
    <s v="CA-12310"/>
    <s v="Christine Abelman"/>
    <x v="1"/>
    <s v="United States"/>
    <s v="Anaheim"/>
    <x v="1"/>
    <n v="92804"/>
    <s v="West"/>
    <s v="OFF-ST-10001526"/>
    <x v="1"/>
    <s v="Storage"/>
    <s v="Iceberg Mobile Mega Data/Printer Cart "/>
    <n v="481.32"/>
    <n v="4"/>
    <n v="0"/>
    <n v="125.14319999999998"/>
  </r>
  <r>
    <n v="4902"/>
    <x v="2423"/>
    <x v="94"/>
    <d v="2017-12-21T00:00:00"/>
    <s v="Standard Class"/>
    <s v="CA-12310"/>
    <s v="Christine Abelman"/>
    <x v="1"/>
    <s v="United States"/>
    <s v="Anaheim"/>
    <x v="1"/>
    <n v="92804"/>
    <s v="West"/>
    <s v="OFF-SU-10002557"/>
    <x v="1"/>
    <s v="Supplies"/>
    <s v="Fiskars Spring-Action Scissors"/>
    <n v="13.98"/>
    <n v="1"/>
    <n v="0"/>
    <n v="3.6348000000000003"/>
  </r>
  <r>
    <n v="4903"/>
    <x v="2424"/>
    <x v="469"/>
    <d v="2017-03-12T00:00:00"/>
    <s v="Standard Class"/>
    <s v="SH-20395"/>
    <s v="Shahid Hopkins"/>
    <x v="0"/>
    <s v="United States"/>
    <s v="New York City"/>
    <x v="15"/>
    <n v="10035"/>
    <s v="East"/>
    <s v="OFF-BI-10003669"/>
    <x v="1"/>
    <s v="Binders"/>
    <s v="3M Organizer Strips"/>
    <n v="25.92"/>
    <n v="6"/>
    <n v="0.2"/>
    <n v="9.0719999999999992"/>
  </r>
  <r>
    <n v="4904"/>
    <x v="2424"/>
    <x v="469"/>
    <d v="2017-03-12T00:00:00"/>
    <s v="Standard Class"/>
    <s v="SH-20395"/>
    <s v="Shahid Hopkins"/>
    <x v="0"/>
    <s v="United States"/>
    <s v="New York City"/>
    <x v="15"/>
    <n v="10035"/>
    <s v="East"/>
    <s v="OFF-LA-10003510"/>
    <x v="1"/>
    <s v="Labels"/>
    <s v="Avery 4027 File Folder Labels for Dot Matrix Printers, 5000 Labels per Box, White"/>
    <n v="91.59"/>
    <n v="3"/>
    <n v="0"/>
    <n v="42.131399999999999"/>
  </r>
  <r>
    <n v="4905"/>
    <x v="2425"/>
    <x v="588"/>
    <d v="2014-12-03T00:00:00"/>
    <s v="Second Class"/>
    <s v="MC-17605"/>
    <s v="Matt Connell"/>
    <x v="1"/>
    <s v="United States"/>
    <s v="Houston"/>
    <x v="5"/>
    <n v="77070"/>
    <s v="Central"/>
    <s v="FUR-CH-10003746"/>
    <x v="0"/>
    <s v="Chairs"/>
    <s v="Hon 4070 Series Pagoda Round Back Stacking Chairs"/>
    <n v="674.05799999999999"/>
    <n v="3"/>
    <n v="0.3"/>
    <n v="-19.258800000000008"/>
  </r>
  <r>
    <n v="4906"/>
    <x v="2426"/>
    <x v="1005"/>
    <d v="2014-10-16T00:00:00"/>
    <s v="Second Class"/>
    <s v="JE-15610"/>
    <s v="Jim Epp"/>
    <x v="1"/>
    <s v="United States"/>
    <s v="Concord"/>
    <x v="38"/>
    <n v="3301"/>
    <s v="East"/>
    <s v="OFF-BI-10003476"/>
    <x v="1"/>
    <s v="Binders"/>
    <s v="Avery Metallic Poly Binders"/>
    <n v="22.92"/>
    <n v="4"/>
    <n v="0"/>
    <n v="11.0016"/>
  </r>
  <r>
    <n v="4907"/>
    <x v="2426"/>
    <x v="1005"/>
    <d v="2014-10-16T00:00:00"/>
    <s v="Second Class"/>
    <s v="JE-15610"/>
    <s v="Jim Epp"/>
    <x v="1"/>
    <s v="United States"/>
    <s v="Concord"/>
    <x v="38"/>
    <n v="3301"/>
    <s v="East"/>
    <s v="OFF-ST-10001469"/>
    <x v="1"/>
    <s v="Storage"/>
    <s v="Fellowes Bankers Box Recycled Super Stor/Drawer"/>
    <n v="269.89999999999998"/>
    <n v="5"/>
    <n v="0"/>
    <n v="16.193999999999988"/>
  </r>
  <r>
    <n v="4908"/>
    <x v="2427"/>
    <x v="728"/>
    <d v="2014-11-23T00:00:00"/>
    <s v="Second Class"/>
    <s v="MS-17530"/>
    <s v="MaryBeth Skach"/>
    <x v="0"/>
    <s v="United States"/>
    <s v="Fairfield"/>
    <x v="24"/>
    <n v="45014"/>
    <s v="East"/>
    <s v="OFF-BI-10001757"/>
    <x v="1"/>
    <s v="Binders"/>
    <s v="Pressboard Hanging Data Binders for Unburst Sheets"/>
    <n v="11.808000000000002"/>
    <n v="8"/>
    <n v="0.7"/>
    <n v="-8.659200000000002"/>
  </r>
  <r>
    <n v="4909"/>
    <x v="2427"/>
    <x v="728"/>
    <d v="2014-11-23T00:00:00"/>
    <s v="Second Class"/>
    <s v="MS-17530"/>
    <s v="MaryBeth Skach"/>
    <x v="0"/>
    <s v="United States"/>
    <s v="Fairfield"/>
    <x v="24"/>
    <n v="45014"/>
    <s v="East"/>
    <s v="TEC-PH-10004875"/>
    <x v="2"/>
    <s v="Phones"/>
    <s v="PNY Rapid USB Car Charger - Black"/>
    <n v="9.5879999999999992"/>
    <n v="2"/>
    <n v="0.4"/>
    <n v="-2.0773999999999999"/>
  </r>
  <r>
    <n v="4910"/>
    <x v="2428"/>
    <x v="424"/>
    <d v="2017-01-18T00:00:00"/>
    <s v="Standard Class"/>
    <s v="BH-11710"/>
    <s v="Brosina Hoffman"/>
    <x v="0"/>
    <s v="United States"/>
    <s v="Johnson City"/>
    <x v="18"/>
    <n v="37604"/>
    <s v="South"/>
    <s v="OFF-EN-10001219"/>
    <x v="1"/>
    <s v="Envelopes"/>
    <s v="#10- 4 1/8&quot; x 9 1/2&quot; Security-Tint Envelopes"/>
    <n v="18.335999999999999"/>
    <n v="3"/>
    <n v="0.2"/>
    <n v="6.6467999999999989"/>
  </r>
  <r>
    <n v="4911"/>
    <x v="2428"/>
    <x v="424"/>
    <d v="2017-01-18T00:00:00"/>
    <s v="Standard Class"/>
    <s v="BH-11710"/>
    <s v="Brosina Hoffman"/>
    <x v="0"/>
    <s v="United States"/>
    <s v="Johnson City"/>
    <x v="18"/>
    <n v="37604"/>
    <s v="South"/>
    <s v="OFF-PA-10000019"/>
    <x v="1"/>
    <s v="Paper"/>
    <s v="Xerox 1931"/>
    <n v="36.288000000000011"/>
    <n v="7"/>
    <n v="0.2"/>
    <n v="12.700800000000001"/>
  </r>
  <r>
    <n v="4912"/>
    <x v="2428"/>
    <x v="424"/>
    <d v="2017-01-18T00:00:00"/>
    <s v="Standard Class"/>
    <s v="BH-11710"/>
    <s v="Brosina Hoffman"/>
    <x v="0"/>
    <s v="United States"/>
    <s v="Johnson City"/>
    <x v="18"/>
    <n v="37604"/>
    <s v="South"/>
    <s v="TEC-PH-10001924"/>
    <x v="2"/>
    <s v="Phones"/>
    <s v="iHome FM Clock Radio with Lightning Dock"/>
    <n v="111.98399999999999"/>
    <n v="2"/>
    <n v="0.2"/>
    <n v="6.9990000000000059"/>
  </r>
  <r>
    <n v="4913"/>
    <x v="2428"/>
    <x v="424"/>
    <d v="2017-01-18T00:00:00"/>
    <s v="Standard Class"/>
    <s v="BH-11710"/>
    <s v="Brosina Hoffman"/>
    <x v="0"/>
    <s v="United States"/>
    <s v="Johnson City"/>
    <x v="18"/>
    <n v="37604"/>
    <s v="South"/>
    <s v="OFF-BI-10002003"/>
    <x v="1"/>
    <s v="Binders"/>
    <s v="Ibico Presentation Index for Binding Systems"/>
    <n v="5.9700000000000006"/>
    <n v="5"/>
    <n v="0.7"/>
    <n v="-4.577"/>
  </r>
  <r>
    <n v="4914"/>
    <x v="2428"/>
    <x v="424"/>
    <d v="2017-01-18T00:00:00"/>
    <s v="Standard Class"/>
    <s v="BH-11710"/>
    <s v="Brosina Hoffman"/>
    <x v="0"/>
    <s v="United States"/>
    <s v="Johnson City"/>
    <x v="18"/>
    <n v="37604"/>
    <s v="South"/>
    <s v="OFF-BI-10003727"/>
    <x v="1"/>
    <s v="Binders"/>
    <s v="Avery Durable Slant Ring Binders With Label Holder"/>
    <n v="2.508"/>
    <n v="2"/>
    <n v="0.7"/>
    <n v="-1.8391999999999999"/>
  </r>
  <r>
    <n v="4915"/>
    <x v="2429"/>
    <x v="496"/>
    <d v="2015-09-26T00:00:00"/>
    <s v="Second Class"/>
    <s v="ME-17725"/>
    <s v="Max Engle"/>
    <x v="0"/>
    <s v="United States"/>
    <s v="Seattle"/>
    <x v="4"/>
    <n v="98105"/>
    <s v="West"/>
    <s v="OFF-AR-10004042"/>
    <x v="1"/>
    <s v="Art"/>
    <s v="BOSTON Model 1800 Electric Pencil Sharpeners, Putty/Woodgrain"/>
    <n v="35.96"/>
    <n v="2"/>
    <n v="0"/>
    <n v="10.428399999999996"/>
  </r>
  <r>
    <n v="4916"/>
    <x v="2429"/>
    <x v="496"/>
    <d v="2015-09-26T00:00:00"/>
    <s v="Second Class"/>
    <s v="ME-17725"/>
    <s v="Max Engle"/>
    <x v="0"/>
    <s v="United States"/>
    <s v="Seattle"/>
    <x v="4"/>
    <n v="98105"/>
    <s v="West"/>
    <s v="OFF-BI-10001097"/>
    <x v="1"/>
    <s v="Binders"/>
    <s v="Avery Hole Reinforcements"/>
    <n v="14.952000000000002"/>
    <n v="3"/>
    <n v="0.2"/>
    <n v="5.4201000000000006"/>
  </r>
  <r>
    <n v="4917"/>
    <x v="2430"/>
    <x v="449"/>
    <d v="2017-10-11T00:00:00"/>
    <s v="Second Class"/>
    <s v="MB-17305"/>
    <s v="Maria Bertelson"/>
    <x v="0"/>
    <s v="United States"/>
    <s v="League City"/>
    <x v="5"/>
    <n v="77573"/>
    <s v="Central"/>
    <s v="OFF-AR-10004344"/>
    <x v="1"/>
    <s v="Art"/>
    <s v="Bulldog Vacuum Base Pencil Sharpener"/>
    <n v="67.144000000000005"/>
    <n v="7"/>
    <n v="0.2"/>
    <n v="5.8750999999999962"/>
  </r>
  <r>
    <n v="4918"/>
    <x v="2430"/>
    <x v="449"/>
    <d v="2017-10-11T00:00:00"/>
    <s v="Second Class"/>
    <s v="MB-17305"/>
    <s v="Maria Bertelson"/>
    <x v="0"/>
    <s v="United States"/>
    <s v="League City"/>
    <x v="5"/>
    <n v="77573"/>
    <s v="Central"/>
    <s v="FUR-CH-10001802"/>
    <x v="0"/>
    <s v="Chairs"/>
    <s v="Hon Every-Day Chair Series Swivel Task Chairs"/>
    <n v="254.05799999999999"/>
    <n v="3"/>
    <n v="0.3"/>
    <n v="-32.664599999999993"/>
  </r>
  <r>
    <n v="4919"/>
    <x v="2431"/>
    <x v="1006"/>
    <d v="2016-01-07T00:00:00"/>
    <s v="Standard Class"/>
    <s v="BM-11575"/>
    <s v="Brendan Murry"/>
    <x v="1"/>
    <s v="United States"/>
    <s v="Gaithersburg"/>
    <x v="39"/>
    <n v="20877"/>
    <s v="East"/>
    <s v="FUR-BO-10004709"/>
    <x v="0"/>
    <s v="Bookcases"/>
    <s v="Bush Westfield Collection Bookcases, Medium Cherry Finish"/>
    <n v="173.94"/>
    <n v="3"/>
    <n v="0"/>
    <n v="38.266800000000003"/>
  </r>
  <r>
    <n v="4920"/>
    <x v="2431"/>
    <x v="1006"/>
    <d v="2016-01-07T00:00:00"/>
    <s v="Standard Class"/>
    <s v="BM-11575"/>
    <s v="Brendan Murry"/>
    <x v="1"/>
    <s v="United States"/>
    <s v="Gaithersburg"/>
    <x v="39"/>
    <n v="20877"/>
    <s v="East"/>
    <s v="TEC-PH-10000455"/>
    <x v="2"/>
    <s v="Phones"/>
    <s v="GE 30522EE2"/>
    <n v="231.98"/>
    <n v="2"/>
    <n v="0"/>
    <n v="67.274199999999979"/>
  </r>
  <r>
    <n v="4921"/>
    <x v="2432"/>
    <x v="971"/>
    <d v="2017-08-23T00:00:00"/>
    <s v="Standard Class"/>
    <s v="SC-20575"/>
    <s v="Sonia Cooley"/>
    <x v="0"/>
    <s v="United States"/>
    <s v="Chicago"/>
    <x v="10"/>
    <n v="60653"/>
    <s v="Central"/>
    <s v="OFF-BI-10002393"/>
    <x v="1"/>
    <s v="Binders"/>
    <s v="Binder Posts"/>
    <n v="2.2959999999999994"/>
    <n v="2"/>
    <n v="0.8"/>
    <n v="-3.9032000000000009"/>
  </r>
  <r>
    <n v="4922"/>
    <x v="2433"/>
    <x v="53"/>
    <d v="2017-12-29T00:00:00"/>
    <s v="Second Class"/>
    <s v="MH-18115"/>
    <s v="Mick Hernandez"/>
    <x v="2"/>
    <s v="United States"/>
    <s v="Huntsville"/>
    <x v="19"/>
    <n v="35810"/>
    <s v="South"/>
    <s v="OFF-PA-10004381"/>
    <x v="1"/>
    <s v="Paper"/>
    <s v="14-7/8 x 11 Blue Bar Computer Printout Paper"/>
    <n v="96.08"/>
    <n v="2"/>
    <n v="0"/>
    <n v="46.118399999999994"/>
  </r>
  <r>
    <n v="4923"/>
    <x v="2433"/>
    <x v="53"/>
    <d v="2017-12-29T00:00:00"/>
    <s v="Second Class"/>
    <s v="MH-18115"/>
    <s v="Mick Hernandez"/>
    <x v="2"/>
    <s v="United States"/>
    <s v="Huntsville"/>
    <x v="19"/>
    <n v="35810"/>
    <s v="South"/>
    <s v="OFF-FA-10003059"/>
    <x v="1"/>
    <s v="Fasteners"/>
    <s v="Assorted Color Push Pins"/>
    <n v="3.62"/>
    <n v="2"/>
    <n v="0"/>
    <n v="1.1945999999999999"/>
  </r>
  <r>
    <n v="4924"/>
    <x v="2433"/>
    <x v="53"/>
    <d v="2017-12-29T00:00:00"/>
    <s v="Second Class"/>
    <s v="MH-18115"/>
    <s v="Mick Hernandez"/>
    <x v="2"/>
    <s v="United States"/>
    <s v="Huntsville"/>
    <x v="19"/>
    <n v="35810"/>
    <s v="South"/>
    <s v="OFF-PA-10000994"/>
    <x v="1"/>
    <s v="Paper"/>
    <s v="Xerox 1915"/>
    <n v="629.09999999999991"/>
    <n v="6"/>
    <n v="0"/>
    <n v="301.96799999999996"/>
  </r>
  <r>
    <n v="4925"/>
    <x v="2433"/>
    <x v="53"/>
    <d v="2017-12-29T00:00:00"/>
    <s v="Second Class"/>
    <s v="MH-18115"/>
    <s v="Mick Hernandez"/>
    <x v="2"/>
    <s v="United States"/>
    <s v="Huntsville"/>
    <x v="19"/>
    <n v="35810"/>
    <s v="South"/>
    <s v="TEC-PH-10002890"/>
    <x v="2"/>
    <s v="Phones"/>
    <s v="AT&amp;T 17929 Lendline Telephone"/>
    <n v="90.48"/>
    <n v="2"/>
    <n v="0"/>
    <n v="23.524799999999999"/>
  </r>
  <r>
    <n v="4926"/>
    <x v="2434"/>
    <x v="18"/>
    <d v="2017-09-13T00:00:00"/>
    <s v="First Class"/>
    <s v="AR-10345"/>
    <s v="Alex Russell"/>
    <x v="1"/>
    <s v="United States"/>
    <s v="Lawrence"/>
    <x v="31"/>
    <n v="1841"/>
    <s v="East"/>
    <s v="OFF-AR-10003338"/>
    <x v="1"/>
    <s v="Art"/>
    <s v="Eberhard Faber 3 1/2&quot; Golf Pencils"/>
    <n v="14.88"/>
    <n v="2"/>
    <n v="0"/>
    <n v="3.7200000000000006"/>
  </r>
  <r>
    <n v="4927"/>
    <x v="2435"/>
    <x v="15"/>
    <d v="2017-10-23T00:00:00"/>
    <s v="Standard Class"/>
    <s v="MO-17500"/>
    <s v="Mary O'Rourke"/>
    <x v="0"/>
    <s v="United States"/>
    <s v="Chicago"/>
    <x v="10"/>
    <n v="60623"/>
    <s v="Central"/>
    <s v="FUR-TA-10003008"/>
    <x v="0"/>
    <s v="Tables"/>
    <s v="Lesro Round Back Collection Coffee Table, End Table"/>
    <n v="91.275000000000006"/>
    <n v="1"/>
    <n v="0.5"/>
    <n v="-67.543499999999995"/>
  </r>
  <r>
    <n v="4928"/>
    <x v="2436"/>
    <x v="96"/>
    <d v="2017-12-06T00:00:00"/>
    <s v="Standard Class"/>
    <s v="AD-10180"/>
    <s v="Alan Dominguez"/>
    <x v="2"/>
    <s v="United States"/>
    <s v="Fairfield"/>
    <x v="29"/>
    <n v="6824"/>
    <s v="East"/>
    <s v="OFF-PA-10001972"/>
    <x v="1"/>
    <s v="Paper"/>
    <s v="Xerox 214"/>
    <n v="19.440000000000001"/>
    <n v="3"/>
    <n v="0"/>
    <n v="9.3312000000000008"/>
  </r>
  <r>
    <n v="4929"/>
    <x v="2436"/>
    <x v="96"/>
    <d v="2017-12-06T00:00:00"/>
    <s v="Standard Class"/>
    <s v="AD-10180"/>
    <s v="Alan Dominguez"/>
    <x v="2"/>
    <s v="United States"/>
    <s v="Fairfield"/>
    <x v="29"/>
    <n v="6824"/>
    <s v="East"/>
    <s v="FUR-CH-10000155"/>
    <x v="0"/>
    <s v="Chairs"/>
    <s v="Global Comet Stacking Armless Chair"/>
    <n v="897.15000000000009"/>
    <n v="3"/>
    <n v="0"/>
    <n v="251.20200000000003"/>
  </r>
  <r>
    <n v="4930"/>
    <x v="2437"/>
    <x v="814"/>
    <d v="2014-09-03T00:00:00"/>
    <s v="First Class"/>
    <s v="KD-16345"/>
    <s v="Katherine Ducich"/>
    <x v="0"/>
    <s v="United States"/>
    <s v="New York City"/>
    <x v="15"/>
    <n v="10009"/>
    <s v="East"/>
    <s v="OFF-AR-10000658"/>
    <x v="1"/>
    <s v="Art"/>
    <s v="Newell 324"/>
    <n v="57.75"/>
    <n v="5"/>
    <n v="0"/>
    <n v="16.170000000000002"/>
  </r>
  <r>
    <n v="4931"/>
    <x v="2437"/>
    <x v="814"/>
    <d v="2014-09-03T00:00:00"/>
    <s v="First Class"/>
    <s v="KD-16345"/>
    <s v="Katherine Ducich"/>
    <x v="0"/>
    <s v="United States"/>
    <s v="New York City"/>
    <x v="15"/>
    <n v="10009"/>
    <s v="East"/>
    <s v="OFF-PA-10000349"/>
    <x v="1"/>
    <s v="Paper"/>
    <s v="Easy-staple paper"/>
    <n v="14.940000000000001"/>
    <n v="3"/>
    <n v="0"/>
    <n v="7.0218000000000007"/>
  </r>
  <r>
    <n v="4932"/>
    <x v="2438"/>
    <x v="613"/>
    <d v="2017-03-30T00:00:00"/>
    <s v="Standard Class"/>
    <s v="FM-14215"/>
    <s v="Filia McAdams"/>
    <x v="1"/>
    <s v="United States"/>
    <s v="Seattle"/>
    <x v="4"/>
    <n v="98103"/>
    <s v="West"/>
    <s v="OFF-AR-10001446"/>
    <x v="1"/>
    <s v="Art"/>
    <s v="Newell 309"/>
    <n v="23.1"/>
    <n v="2"/>
    <n v="0"/>
    <n v="6.93"/>
  </r>
  <r>
    <n v="4933"/>
    <x v="2439"/>
    <x v="694"/>
    <d v="2015-10-04T00:00:00"/>
    <s v="Standard Class"/>
    <s v="ZC-21910"/>
    <s v="Zuschuss Carroll"/>
    <x v="0"/>
    <s v="United States"/>
    <s v="Aurora"/>
    <x v="22"/>
    <n v="80013"/>
    <s v="West"/>
    <s v="OFF-EN-10004483"/>
    <x v="1"/>
    <s v="Envelopes"/>
    <s v="#10 White Business Envelopes,4 1/8 x 9 1/2"/>
    <n v="12.536000000000001"/>
    <n v="1"/>
    <n v="0.2"/>
    <n v="4.2308999999999983"/>
  </r>
  <r>
    <n v="4934"/>
    <x v="2439"/>
    <x v="694"/>
    <d v="2015-10-04T00:00:00"/>
    <s v="Standard Class"/>
    <s v="ZC-21910"/>
    <s v="Zuschuss Carroll"/>
    <x v="0"/>
    <s v="United States"/>
    <s v="Aurora"/>
    <x v="22"/>
    <n v="80013"/>
    <s v="West"/>
    <s v="OFF-BI-10002012"/>
    <x v="1"/>
    <s v="Binders"/>
    <s v="Wilson Jones Easy Flow II Sheet Lifters"/>
    <n v="1.0800000000000003"/>
    <n v="2"/>
    <n v="0.7"/>
    <n v="-0.79200000000000004"/>
  </r>
  <r>
    <n v="4935"/>
    <x v="2439"/>
    <x v="694"/>
    <d v="2015-10-04T00:00:00"/>
    <s v="Standard Class"/>
    <s v="ZC-21910"/>
    <s v="Zuschuss Carroll"/>
    <x v="0"/>
    <s v="United States"/>
    <s v="Aurora"/>
    <x v="22"/>
    <n v="80013"/>
    <s v="West"/>
    <s v="OFF-FA-10003021"/>
    <x v="1"/>
    <s v="Fasteners"/>
    <s v="Staples"/>
    <n v="4.5120000000000005"/>
    <n v="3"/>
    <n v="0.2"/>
    <n v="0.84599999999999964"/>
  </r>
  <r>
    <n v="4936"/>
    <x v="2440"/>
    <x v="1007"/>
    <d v="2015-03-21T00:00:00"/>
    <s v="Standard Class"/>
    <s v="KS-16300"/>
    <s v="Karen Seio"/>
    <x v="1"/>
    <s v="United States"/>
    <s v="Lehi"/>
    <x v="7"/>
    <n v="84043"/>
    <s v="West"/>
    <s v="TEC-PH-10003356"/>
    <x v="2"/>
    <s v="Phones"/>
    <s v="SmartStand Mobile Device Holder, Assorted Colors"/>
    <n v="16.776000000000003"/>
    <n v="3"/>
    <n v="0.2"/>
    <n v="1.6776"/>
  </r>
  <r>
    <n v="4937"/>
    <x v="2441"/>
    <x v="1008"/>
    <d v="2017-01-13T00:00:00"/>
    <s v="Standard Class"/>
    <s v="DP-13390"/>
    <s v="Dennis Pardue"/>
    <x v="2"/>
    <s v="United States"/>
    <s v="Tuscaloosa"/>
    <x v="19"/>
    <n v="35401"/>
    <s v="South"/>
    <s v="OFF-BI-10004728"/>
    <x v="1"/>
    <s v="Binders"/>
    <s v="Wilson Jones Turn Tabs Binder Tool for Ring Binders"/>
    <n v="33.74"/>
    <n v="7"/>
    <n v="0"/>
    <n v="15.5204"/>
  </r>
  <r>
    <n v="4938"/>
    <x v="2442"/>
    <x v="286"/>
    <d v="2014-01-18T00:00:00"/>
    <s v="Standard Class"/>
    <s v="BD-11605"/>
    <s v="Brian Dahlen"/>
    <x v="0"/>
    <s v="United States"/>
    <s v="San Francisco"/>
    <x v="1"/>
    <n v="94109"/>
    <s v="West"/>
    <s v="OFF-ST-10000078"/>
    <x v="1"/>
    <s v="Storage"/>
    <s v="Tennsco 6- and 18-Compartment Lockers"/>
    <n v="1325.8500000000001"/>
    <n v="5"/>
    <n v="0"/>
    <n v="238.65299999999991"/>
  </r>
  <r>
    <n v="4939"/>
    <x v="2442"/>
    <x v="286"/>
    <d v="2014-01-18T00:00:00"/>
    <s v="Standard Class"/>
    <s v="BD-11605"/>
    <s v="Brian Dahlen"/>
    <x v="0"/>
    <s v="United States"/>
    <s v="San Francisco"/>
    <x v="1"/>
    <n v="94109"/>
    <s v="West"/>
    <s v="FUR-BO-10003034"/>
    <x v="0"/>
    <s v="Bookcases"/>
    <s v="O'Sullivan Elevations Bookcase, Cherry Finish"/>
    <n v="333.99899999999997"/>
    <n v="3"/>
    <n v="0.15"/>
    <n v="3.9294000000000082"/>
  </r>
  <r>
    <n v="4940"/>
    <x v="2442"/>
    <x v="286"/>
    <d v="2014-01-18T00:00:00"/>
    <s v="Standard Class"/>
    <s v="BD-11605"/>
    <s v="Brian Dahlen"/>
    <x v="0"/>
    <s v="United States"/>
    <s v="San Francisco"/>
    <x v="1"/>
    <n v="94109"/>
    <s v="West"/>
    <s v="OFF-AR-10003514"/>
    <x v="1"/>
    <s v="Art"/>
    <s v="4009 Highlighters by Sanford"/>
    <n v="19.899999999999999"/>
    <n v="5"/>
    <n v="0"/>
    <n v="6.5669999999999984"/>
  </r>
  <r>
    <n v="4941"/>
    <x v="2443"/>
    <x v="525"/>
    <d v="2015-02-13T00:00:00"/>
    <s v="Standard Class"/>
    <s v="IL-15100"/>
    <s v="Ivan Liston"/>
    <x v="0"/>
    <s v="United States"/>
    <s v="Wilmington"/>
    <x v="13"/>
    <n v="19805"/>
    <s v="East"/>
    <s v="FUR-CH-10001708"/>
    <x v="0"/>
    <s v="Chairs"/>
    <s v="Office Star - Contemporary Swivel Chair with Padded Adjustable Arms and Flex Back"/>
    <n v="1268.82"/>
    <n v="9"/>
    <n v="0"/>
    <n v="266.45219999999989"/>
  </r>
  <r>
    <n v="4942"/>
    <x v="2443"/>
    <x v="525"/>
    <d v="2015-02-13T00:00:00"/>
    <s v="Standard Class"/>
    <s v="IL-15100"/>
    <s v="Ivan Liston"/>
    <x v="0"/>
    <s v="United States"/>
    <s v="Wilmington"/>
    <x v="13"/>
    <n v="19805"/>
    <s v="East"/>
    <s v="FUR-BO-10002598"/>
    <x v="0"/>
    <s v="Bookcases"/>
    <s v="Hon Metal Bookcases, Putty"/>
    <n v="283.92"/>
    <n v="4"/>
    <n v="0"/>
    <n v="82.336799999999982"/>
  </r>
  <r>
    <n v="4943"/>
    <x v="2443"/>
    <x v="525"/>
    <d v="2015-02-13T00:00:00"/>
    <s v="Standard Class"/>
    <s v="IL-15100"/>
    <s v="Ivan Liston"/>
    <x v="0"/>
    <s v="United States"/>
    <s v="Wilmington"/>
    <x v="13"/>
    <n v="19805"/>
    <s v="East"/>
    <s v="OFF-AR-10001022"/>
    <x v="1"/>
    <s v="Art"/>
    <s v="SANFORD Liquid Accent Tank-Style Highlighters"/>
    <n v="5.68"/>
    <n v="2"/>
    <n v="0"/>
    <n v="1.7607999999999997"/>
  </r>
  <r>
    <n v="4944"/>
    <x v="2444"/>
    <x v="202"/>
    <d v="2017-12-27T00:00:00"/>
    <s v="Standard Class"/>
    <s v="LP-17095"/>
    <s v="Liz Preis"/>
    <x v="0"/>
    <s v="United States"/>
    <s v="Lafayette"/>
    <x v="14"/>
    <n v="47905"/>
    <s v="Central"/>
    <s v="OFF-ST-10004459"/>
    <x v="1"/>
    <s v="Storage"/>
    <s v="Tennsco Single-Tier Lockers"/>
    <n v="375.34"/>
    <n v="1"/>
    <n v="0"/>
    <n v="18.766999999999996"/>
  </r>
  <r>
    <n v="4945"/>
    <x v="2445"/>
    <x v="64"/>
    <d v="2016-09-06T00:00:00"/>
    <s v="First Class"/>
    <s v="JH-15985"/>
    <s v="Joseph Holt"/>
    <x v="0"/>
    <s v="United States"/>
    <s v="Redondo Beach"/>
    <x v="1"/>
    <n v="90278"/>
    <s v="West"/>
    <s v="OFF-PA-10004381"/>
    <x v="1"/>
    <s v="Paper"/>
    <s v="14-7/8 x 11 Blue Bar Computer Printout Paper"/>
    <n v="96.08"/>
    <n v="2"/>
    <n v="0"/>
    <n v="46.118399999999994"/>
  </r>
  <r>
    <n v="4946"/>
    <x v="2445"/>
    <x v="64"/>
    <d v="2016-09-06T00:00:00"/>
    <s v="First Class"/>
    <s v="JH-15985"/>
    <s v="Joseph Holt"/>
    <x v="0"/>
    <s v="United States"/>
    <s v="Redondo Beach"/>
    <x v="1"/>
    <n v="90278"/>
    <s v="West"/>
    <s v="OFF-BI-10000050"/>
    <x v="1"/>
    <s v="Binders"/>
    <s v="Angle-D Binders with Locking Rings, Label Holders"/>
    <n v="11.68"/>
    <n v="2"/>
    <n v="0.2"/>
    <n v="3.9419999999999993"/>
  </r>
  <r>
    <n v="4947"/>
    <x v="2445"/>
    <x v="64"/>
    <d v="2016-09-06T00:00:00"/>
    <s v="First Class"/>
    <s v="JH-15985"/>
    <s v="Joseph Holt"/>
    <x v="0"/>
    <s v="United States"/>
    <s v="Redondo Beach"/>
    <x v="1"/>
    <n v="90278"/>
    <s v="West"/>
    <s v="OFF-FA-10000304"/>
    <x v="1"/>
    <s v="Fasteners"/>
    <s v="Advantus Push Pins"/>
    <n v="4.3600000000000003"/>
    <n v="2"/>
    <n v="0"/>
    <n v="1.7876000000000003"/>
  </r>
  <r>
    <n v="4948"/>
    <x v="2446"/>
    <x v="777"/>
    <d v="2014-10-09T00:00:00"/>
    <s v="Standard Class"/>
    <s v="JD-16015"/>
    <s v="Joy Daniels"/>
    <x v="0"/>
    <s v="United States"/>
    <s v="Seattle"/>
    <x v="4"/>
    <n v="98115"/>
    <s v="West"/>
    <s v="OFF-LA-10002475"/>
    <x v="1"/>
    <s v="Labels"/>
    <s v="Avery 519"/>
    <n v="29.24"/>
    <n v="4"/>
    <n v="0"/>
    <n v="13.742799999999999"/>
  </r>
  <r>
    <n v="4949"/>
    <x v="2447"/>
    <x v="344"/>
    <d v="2017-12-02T00:00:00"/>
    <s v="Standard Class"/>
    <s v="BD-11320"/>
    <s v="Bill Donatelli"/>
    <x v="0"/>
    <s v="United States"/>
    <s v="Los Angeles"/>
    <x v="1"/>
    <n v="90045"/>
    <s v="West"/>
    <s v="OFF-BI-10001989"/>
    <x v="1"/>
    <s v="Binders"/>
    <s v="Premium Transparent Presentation Covers by GBC"/>
    <n v="117.48800000000001"/>
    <n v="7"/>
    <n v="0.2"/>
    <n v="41.120799999999988"/>
  </r>
  <r>
    <n v="4950"/>
    <x v="2447"/>
    <x v="344"/>
    <d v="2017-12-02T00:00:00"/>
    <s v="Standard Class"/>
    <s v="BD-11320"/>
    <s v="Bill Donatelli"/>
    <x v="0"/>
    <s v="United States"/>
    <s v="Los Angeles"/>
    <x v="1"/>
    <n v="90045"/>
    <s v="West"/>
    <s v="FUR-FU-10000732"/>
    <x v="0"/>
    <s v="Furnishings"/>
    <s v="Eldon 200 Class Desk Accessories"/>
    <n v="18.84"/>
    <n v="3"/>
    <n v="0"/>
    <n v="6.0287999999999995"/>
  </r>
  <r>
    <n v="4951"/>
    <x v="2448"/>
    <x v="99"/>
    <d v="2016-11-01T00:00:00"/>
    <s v="Second Class"/>
    <s v="DL-13330"/>
    <s v="Denise Leinenbach"/>
    <x v="0"/>
    <s v="United States"/>
    <s v="New York City"/>
    <x v="15"/>
    <n v="10009"/>
    <s v="East"/>
    <s v="OFF-AR-10004441"/>
    <x v="1"/>
    <s v="Art"/>
    <s v="BIC Brite Liner Highlighters"/>
    <n v="12.419999999999998"/>
    <n v="3"/>
    <n v="0"/>
    <n v="5.2164000000000001"/>
  </r>
  <r>
    <n v="4952"/>
    <x v="2449"/>
    <x v="988"/>
    <d v="2015-06-13T00:00:00"/>
    <s v="Standard Class"/>
    <s v="NC-18415"/>
    <s v="Nathan Cano"/>
    <x v="0"/>
    <s v="United States"/>
    <s v="Royal Oak"/>
    <x v="12"/>
    <n v="48073"/>
    <s v="Central"/>
    <s v="OFF-PA-10000304"/>
    <x v="1"/>
    <s v="Paper"/>
    <s v="Xerox 1995"/>
    <n v="12.96"/>
    <n v="2"/>
    <n v="0"/>
    <n v="6.2208000000000006"/>
  </r>
  <r>
    <n v="4953"/>
    <x v="2450"/>
    <x v="166"/>
    <d v="2017-12-12T00:00:00"/>
    <s v="Second Class"/>
    <s v="AS-10225"/>
    <s v="Alan Schoenberger"/>
    <x v="1"/>
    <s v="United States"/>
    <s v="San Francisco"/>
    <x v="1"/>
    <n v="94109"/>
    <s v="West"/>
    <s v="OFF-AP-10002670"/>
    <x v="1"/>
    <s v="Appliances"/>
    <s v="Belkin 8-Outlet Premiere SurgeMaster II Surge Protectors"/>
    <n v="69.48"/>
    <n v="1"/>
    <n v="0"/>
    <n v="20.843999999999994"/>
  </r>
  <r>
    <n v="4954"/>
    <x v="2451"/>
    <x v="199"/>
    <d v="2015-03-20T00:00:00"/>
    <s v="Standard Class"/>
    <s v="MS-17980"/>
    <s v="Michael Stewart"/>
    <x v="1"/>
    <s v="United States"/>
    <s v="New York City"/>
    <x v="15"/>
    <n v="10009"/>
    <s v="East"/>
    <s v="TEC-PH-10001527"/>
    <x v="2"/>
    <s v="Phones"/>
    <s v="Plantronics MX500i Earset"/>
    <n v="85.9"/>
    <n v="2"/>
    <n v="0"/>
    <n v="2.5769999999999982"/>
  </r>
  <r>
    <n v="4955"/>
    <x v="2452"/>
    <x v="3"/>
    <d v="2014-06-13T00:00:00"/>
    <s v="Second Class"/>
    <s v="TS-21205"/>
    <s v="Thomas Seio"/>
    <x v="1"/>
    <s v="United States"/>
    <s v="North Las Vegas"/>
    <x v="33"/>
    <n v="89031"/>
    <s v="West"/>
    <s v="OFF-AR-10002335"/>
    <x v="1"/>
    <s v="Art"/>
    <s v="DIXON Oriole Pencils"/>
    <n v="18.060000000000002"/>
    <n v="7"/>
    <n v="0"/>
    <n v="4.6956000000000007"/>
  </r>
  <r>
    <n v="4956"/>
    <x v="2452"/>
    <x v="3"/>
    <d v="2014-06-13T00:00:00"/>
    <s v="Second Class"/>
    <s v="TS-21205"/>
    <s v="Thomas Seio"/>
    <x v="1"/>
    <s v="United States"/>
    <s v="North Las Vegas"/>
    <x v="33"/>
    <n v="89031"/>
    <s v="West"/>
    <s v="OFF-PA-10003641"/>
    <x v="1"/>
    <s v="Paper"/>
    <s v="Xerox 1909"/>
    <n v="79.14"/>
    <n v="3"/>
    <n v="0"/>
    <n v="36.404399999999995"/>
  </r>
  <r>
    <n v="4957"/>
    <x v="2452"/>
    <x v="3"/>
    <d v="2014-06-13T00:00:00"/>
    <s v="Second Class"/>
    <s v="TS-21205"/>
    <s v="Thomas Seio"/>
    <x v="1"/>
    <s v="United States"/>
    <s v="North Las Vegas"/>
    <x v="33"/>
    <n v="89031"/>
    <s v="West"/>
    <s v="FUR-FU-10002685"/>
    <x v="0"/>
    <s v="Furnishings"/>
    <s v="Executive Impressions 13-1/2&quot; Indoor/Outdoor Wall Clock"/>
    <n v="37.4"/>
    <n v="2"/>
    <n v="0"/>
    <n v="14.212"/>
  </r>
  <r>
    <n v="4958"/>
    <x v="2453"/>
    <x v="305"/>
    <d v="2015-03-26T00:00:00"/>
    <s v="Standard Class"/>
    <s v="JK-15730"/>
    <s v="Joe Kamberova"/>
    <x v="0"/>
    <s v="United States"/>
    <s v="Carrollton"/>
    <x v="5"/>
    <n v="75007"/>
    <s v="Central"/>
    <s v="OFF-BI-10001308"/>
    <x v="1"/>
    <s v="Binders"/>
    <s v="GBC Standard Plastic Binding Systems' Combs"/>
    <n v="2.5119999999999996"/>
    <n v="2"/>
    <n v="0.8"/>
    <n v="-4.3960000000000026"/>
  </r>
  <r>
    <n v="4959"/>
    <x v="2453"/>
    <x v="305"/>
    <d v="2015-03-26T00:00:00"/>
    <s v="Standard Class"/>
    <s v="JK-15730"/>
    <s v="Joe Kamberova"/>
    <x v="0"/>
    <s v="United States"/>
    <s v="Carrollton"/>
    <x v="5"/>
    <n v="75007"/>
    <s v="Central"/>
    <s v="OFF-FA-10003485"/>
    <x v="1"/>
    <s v="Fasteners"/>
    <s v="Staples"/>
    <n v="18.864000000000001"/>
    <n v="9"/>
    <n v="0.2"/>
    <n v="6.1307999999999998"/>
  </r>
  <r>
    <n v="4960"/>
    <x v="2454"/>
    <x v="741"/>
    <d v="2016-11-22T00:00:00"/>
    <s v="Standard Class"/>
    <s v="TC-21535"/>
    <s v="Tracy Collins"/>
    <x v="2"/>
    <s v="United States"/>
    <s v="Los Angeles"/>
    <x v="1"/>
    <n v="90008"/>
    <s v="West"/>
    <s v="TEC-PH-10003357"/>
    <x v="2"/>
    <s v="Phones"/>
    <s v="Grandstream GXP2100 Mainstream Business Phone"/>
    <n v="61.192"/>
    <n v="1"/>
    <n v="0.2"/>
    <n v="6.1192000000000011"/>
  </r>
  <r>
    <n v="4961"/>
    <x v="2454"/>
    <x v="741"/>
    <d v="2016-11-22T00:00:00"/>
    <s v="Standard Class"/>
    <s v="TC-21535"/>
    <s v="Tracy Collins"/>
    <x v="2"/>
    <s v="United States"/>
    <s v="Los Angeles"/>
    <x v="1"/>
    <n v="90008"/>
    <s v="West"/>
    <s v="OFF-AP-10002867"/>
    <x v="1"/>
    <s v="Appliances"/>
    <s v="Fellowes Command Center 5-outlet power strip"/>
    <n v="67.84"/>
    <n v="1"/>
    <n v="0"/>
    <n v="18.316800000000001"/>
  </r>
  <r>
    <n v="4962"/>
    <x v="2455"/>
    <x v="1009"/>
    <d v="2014-03-08T00:00:00"/>
    <s v="First Class"/>
    <s v="AB-10015"/>
    <s v="Aaron Bergman"/>
    <x v="0"/>
    <s v="United States"/>
    <s v="Seattle"/>
    <x v="4"/>
    <n v="98103"/>
    <s v="West"/>
    <s v="FUR-CH-10004477"/>
    <x v="0"/>
    <s v="Chairs"/>
    <s v="Global Push Button Manager's Chair, Indigo"/>
    <n v="48.712000000000003"/>
    <n v="1"/>
    <n v="0.2"/>
    <n v="5.4800999999999966"/>
  </r>
  <r>
    <n v="4963"/>
    <x v="2455"/>
    <x v="1009"/>
    <d v="2014-03-08T00:00:00"/>
    <s v="First Class"/>
    <s v="AB-10015"/>
    <s v="Aaron Bergman"/>
    <x v="0"/>
    <s v="United States"/>
    <s v="Seattle"/>
    <x v="4"/>
    <n v="98103"/>
    <s v="West"/>
    <s v="OFF-AR-10001427"/>
    <x v="1"/>
    <s v="Art"/>
    <s v="Newell 330"/>
    <n v="17.940000000000001"/>
    <n v="3"/>
    <n v="0"/>
    <n v="4.6644000000000005"/>
  </r>
  <r>
    <n v="4964"/>
    <x v="2455"/>
    <x v="1009"/>
    <d v="2014-03-08T00:00:00"/>
    <s v="First Class"/>
    <s v="AB-10015"/>
    <s v="Aaron Bergman"/>
    <x v="0"/>
    <s v="United States"/>
    <s v="Seattle"/>
    <x v="4"/>
    <n v="98103"/>
    <s v="West"/>
    <s v="OFF-ST-10002344"/>
    <x v="1"/>
    <s v="Storage"/>
    <s v="Carina 42&quot;Hx23 3/4&quot;W Media Storage Unit"/>
    <n v="242.94"/>
    <n v="3"/>
    <n v="0"/>
    <n v="4.8588000000000164"/>
  </r>
  <r>
    <n v="4965"/>
    <x v="2456"/>
    <x v="666"/>
    <d v="2016-05-19T00:00:00"/>
    <s v="Second Class"/>
    <s v="DP-13000"/>
    <s v="Darren Powers"/>
    <x v="0"/>
    <s v="United States"/>
    <s v="Fort Lauderdale"/>
    <x v="2"/>
    <n v="33311"/>
    <s v="South"/>
    <s v="OFF-BI-10000301"/>
    <x v="1"/>
    <s v="Binders"/>
    <s v="GBC Instant Report Kit"/>
    <n v="7.7640000000000011"/>
    <n v="4"/>
    <n v="0.7"/>
    <n v="-5.1760000000000002"/>
  </r>
  <r>
    <n v="4966"/>
    <x v="2457"/>
    <x v="442"/>
    <d v="2015-05-28T00:00:00"/>
    <s v="Second Class"/>
    <s v="CY-12745"/>
    <s v="Craig Yedwab"/>
    <x v="1"/>
    <s v="United States"/>
    <s v="Columbia"/>
    <x v="18"/>
    <n v="38401"/>
    <s v="South"/>
    <s v="TEC-PH-10001944"/>
    <x v="2"/>
    <s v="Phones"/>
    <s v="Wi-Ex zBoost YX540 Cellular Phone Signal Booster"/>
    <n v="467.03999999999996"/>
    <n v="4"/>
    <n v="0.2"/>
    <n v="58.379999999999939"/>
  </r>
  <r>
    <n v="4967"/>
    <x v="2458"/>
    <x v="991"/>
    <d v="2015-08-05T00:00:00"/>
    <s v="Second Class"/>
    <s v="BE-11455"/>
    <s v="Brad Eason"/>
    <x v="2"/>
    <s v="United States"/>
    <s v="Providence"/>
    <x v="34"/>
    <n v="2908"/>
    <s v="East"/>
    <s v="TEC-PH-10001527"/>
    <x v="2"/>
    <s v="Phones"/>
    <s v="Plantronics MX500i Earset"/>
    <n v="128.85000000000002"/>
    <n v="3"/>
    <n v="0"/>
    <n v="3.8654999999999973"/>
  </r>
  <r>
    <n v="4968"/>
    <x v="2458"/>
    <x v="991"/>
    <d v="2015-08-05T00:00:00"/>
    <s v="Second Class"/>
    <s v="BE-11455"/>
    <s v="Brad Eason"/>
    <x v="2"/>
    <s v="United States"/>
    <s v="Providence"/>
    <x v="34"/>
    <n v="2908"/>
    <s v="East"/>
    <s v="OFF-PA-10001307"/>
    <x v="1"/>
    <s v="Paper"/>
    <s v="Important Message Pads, 50 4-1/4 x 5-1/2 Forms per Pad"/>
    <n v="8.4"/>
    <n v="2"/>
    <n v="0"/>
    <n v="4.1159999999999997"/>
  </r>
  <r>
    <n v="4969"/>
    <x v="2458"/>
    <x v="991"/>
    <d v="2015-08-05T00:00:00"/>
    <s v="Second Class"/>
    <s v="BE-11455"/>
    <s v="Brad Eason"/>
    <x v="2"/>
    <s v="United States"/>
    <s v="Providence"/>
    <x v="34"/>
    <n v="2908"/>
    <s v="East"/>
    <s v="TEC-AC-10004571"/>
    <x v="2"/>
    <s v="Accessories"/>
    <s v="Logitech G700s Rechargeable Gaming Mouse"/>
    <n v="199.98"/>
    <n v="2"/>
    <n v="0"/>
    <n v="83.991600000000005"/>
  </r>
  <r>
    <n v="4970"/>
    <x v="2458"/>
    <x v="991"/>
    <d v="2015-08-05T00:00:00"/>
    <s v="Second Class"/>
    <s v="BE-11455"/>
    <s v="Brad Eason"/>
    <x v="2"/>
    <s v="United States"/>
    <s v="Providence"/>
    <x v="34"/>
    <n v="2908"/>
    <s v="East"/>
    <s v="FUR-CH-10001973"/>
    <x v="0"/>
    <s v="Chairs"/>
    <s v="Office Star Flex Back Scooter Chair with White Frame"/>
    <n v="110.98"/>
    <n v="1"/>
    <n v="0"/>
    <n v="15.537199999999999"/>
  </r>
  <r>
    <n v="4971"/>
    <x v="2459"/>
    <x v="61"/>
    <d v="2016-11-09T00:00:00"/>
    <s v="First Class"/>
    <s v="KL-16555"/>
    <s v="Kelly Lampkin"/>
    <x v="1"/>
    <s v="United States"/>
    <s v="Jacksonville"/>
    <x v="2"/>
    <n v="32216"/>
    <s v="South"/>
    <s v="FUR-CH-10000513"/>
    <x v="0"/>
    <s v="Chairs"/>
    <s v="High-Back Leather Manager's Chair"/>
    <n v="207.98400000000004"/>
    <n v="2"/>
    <n v="0.2"/>
    <n v="-28.597800000000007"/>
  </r>
  <r>
    <n v="4972"/>
    <x v="2459"/>
    <x v="61"/>
    <d v="2016-11-09T00:00:00"/>
    <s v="First Class"/>
    <s v="KL-16555"/>
    <s v="Kelly Lampkin"/>
    <x v="1"/>
    <s v="United States"/>
    <s v="Jacksonville"/>
    <x v="2"/>
    <n v="32216"/>
    <s v="South"/>
    <s v="OFF-PA-10002421"/>
    <x v="1"/>
    <s v="Paper"/>
    <s v="Embossed Ink Jet Note Cards"/>
    <n v="36.112000000000002"/>
    <n v="2"/>
    <n v="0.2"/>
    <n v="12.639200000000001"/>
  </r>
  <r>
    <n v="4973"/>
    <x v="2459"/>
    <x v="61"/>
    <d v="2016-11-09T00:00:00"/>
    <s v="First Class"/>
    <s v="KL-16555"/>
    <s v="Kelly Lampkin"/>
    <x v="1"/>
    <s v="United States"/>
    <s v="Jacksonville"/>
    <x v="2"/>
    <n v="32216"/>
    <s v="South"/>
    <s v="FUR-FU-10004090"/>
    <x v="0"/>
    <s v="Furnishings"/>
    <s v="Executive Impressions 14&quot; Contract Wall Clock"/>
    <n v="35.568000000000005"/>
    <n v="2"/>
    <n v="0.2"/>
    <n v="5.7797999999999963"/>
  </r>
  <r>
    <n v="4974"/>
    <x v="2459"/>
    <x v="61"/>
    <d v="2016-11-09T00:00:00"/>
    <s v="First Class"/>
    <s v="KL-16555"/>
    <s v="Kelly Lampkin"/>
    <x v="1"/>
    <s v="United States"/>
    <s v="Jacksonville"/>
    <x v="2"/>
    <n v="32216"/>
    <s v="South"/>
    <s v="OFF-PA-10004071"/>
    <x v="1"/>
    <s v="Paper"/>
    <s v="Eaton Premium Continuous-Feed Paper, 25% Cotton, Letter Size, White, 1000 Shts/Box"/>
    <n v="88.768000000000001"/>
    <n v="2"/>
    <n v="0.2"/>
    <n v="31.068799999999996"/>
  </r>
  <r>
    <n v="4975"/>
    <x v="2460"/>
    <x v="77"/>
    <d v="2016-11-12T00:00:00"/>
    <s v="Standard Class"/>
    <s v="PS-19045"/>
    <s v="Penelope Sewall"/>
    <x v="2"/>
    <s v="United States"/>
    <s v="Oceanside"/>
    <x v="1"/>
    <n v="92054"/>
    <s v="West"/>
    <s v="OFF-PA-10002246"/>
    <x v="1"/>
    <s v="Paper"/>
    <s v="Wirebound Four 2-3/4 x 5 Forms per Page, 400 Sets per Book"/>
    <n v="12.9"/>
    <n v="2"/>
    <n v="0"/>
    <n v="6.3209999999999997"/>
  </r>
  <r>
    <n v="4976"/>
    <x v="2461"/>
    <x v="227"/>
    <d v="2015-09-23T00:00:00"/>
    <s v="Second Class"/>
    <s v="JR-16210"/>
    <s v="Justin Ritter"/>
    <x v="1"/>
    <s v="United States"/>
    <s v="Jacksonville"/>
    <x v="2"/>
    <n v="32216"/>
    <s v="South"/>
    <s v="TEC-AC-10003198"/>
    <x v="2"/>
    <s v="Accessories"/>
    <s v="Enermax Acrylux Wireless Keyboard"/>
    <n v="717.12000000000012"/>
    <n v="9"/>
    <n v="0.2"/>
    <n v="152.38799999999992"/>
  </r>
  <r>
    <n v="4977"/>
    <x v="2462"/>
    <x v="214"/>
    <d v="2015-12-09T00:00:00"/>
    <s v="First Class"/>
    <s v="AH-10210"/>
    <s v="Alan Hwang"/>
    <x v="0"/>
    <s v="United States"/>
    <s v="New York City"/>
    <x v="15"/>
    <n v="10024"/>
    <s v="East"/>
    <s v="OFF-BI-10001031"/>
    <x v="1"/>
    <s v="Binders"/>
    <s v="Pressboard Data Binders by Wilson Jones"/>
    <n v="21.36"/>
    <n v="5"/>
    <n v="0.2"/>
    <n v="7.2089999999999996"/>
  </r>
  <r>
    <n v="4978"/>
    <x v="2462"/>
    <x v="214"/>
    <d v="2015-12-09T00:00:00"/>
    <s v="First Class"/>
    <s v="AH-10210"/>
    <s v="Alan Hwang"/>
    <x v="0"/>
    <s v="United States"/>
    <s v="New York City"/>
    <x v="15"/>
    <n v="10024"/>
    <s v="East"/>
    <s v="OFF-BI-10003727"/>
    <x v="1"/>
    <s v="Binders"/>
    <s v="Avery Durable Slant Ring Binders With Label Holder"/>
    <n v="6.6879999999999997"/>
    <n v="2"/>
    <n v="0.2"/>
    <n v="2.3407999999999998"/>
  </r>
  <r>
    <n v="4979"/>
    <x v="2462"/>
    <x v="214"/>
    <d v="2015-12-09T00:00:00"/>
    <s v="First Class"/>
    <s v="AH-10210"/>
    <s v="Alan Hwang"/>
    <x v="0"/>
    <s v="United States"/>
    <s v="New York City"/>
    <x v="15"/>
    <n v="10024"/>
    <s v="East"/>
    <s v="TEC-PH-10001336"/>
    <x v="2"/>
    <s v="Phones"/>
    <s v="Digium D40 VoIP phone"/>
    <n v="773.94"/>
    <n v="6"/>
    <n v="0"/>
    <n v="224.4426"/>
  </r>
  <r>
    <n v="4980"/>
    <x v="2463"/>
    <x v="10"/>
    <d v="2016-12-13T00:00:00"/>
    <s v="Second Class"/>
    <s v="RW-19630"/>
    <s v="Rob Williams"/>
    <x v="1"/>
    <s v="United States"/>
    <s v="Chicago"/>
    <x v="10"/>
    <n v="60610"/>
    <s v="Central"/>
    <s v="OFF-SU-10001664"/>
    <x v="1"/>
    <s v="Supplies"/>
    <s v="Acme Office Executive Series Stainless Steel Trimmers"/>
    <n v="20.568000000000001"/>
    <n v="3"/>
    <n v="0.2"/>
    <n v="1.5426000000000002"/>
  </r>
  <r>
    <n v="4981"/>
    <x v="2463"/>
    <x v="10"/>
    <d v="2016-12-13T00:00:00"/>
    <s v="Second Class"/>
    <s v="RW-19630"/>
    <s v="Rob Williams"/>
    <x v="1"/>
    <s v="United States"/>
    <s v="Chicago"/>
    <x v="10"/>
    <n v="60610"/>
    <s v="Central"/>
    <s v="OFF-AP-10003971"/>
    <x v="1"/>
    <s v="Appliances"/>
    <s v="Belkin 6 Outlet Metallic Surge Strip"/>
    <n v="4.355999999999999"/>
    <n v="2"/>
    <n v="0.8"/>
    <n v="-11.761200000000002"/>
  </r>
  <r>
    <n v="4982"/>
    <x v="2463"/>
    <x v="10"/>
    <d v="2016-12-13T00:00:00"/>
    <s v="Second Class"/>
    <s v="RW-19630"/>
    <s v="Rob Williams"/>
    <x v="1"/>
    <s v="United States"/>
    <s v="Chicago"/>
    <x v="10"/>
    <n v="60610"/>
    <s v="Central"/>
    <s v="TEC-AC-10000199"/>
    <x v="2"/>
    <s v="Accessories"/>
    <s v="Kingston Digital DataTraveler 8GB USB 2.0"/>
    <n v="19.040000000000003"/>
    <n v="4"/>
    <n v="0.2"/>
    <n v="-1.4279999999999999"/>
  </r>
  <r>
    <n v="4983"/>
    <x v="2464"/>
    <x v="912"/>
    <d v="2014-11-22T00:00:00"/>
    <s v="Standard Class"/>
    <s v="AH-10075"/>
    <s v="Adam Hart"/>
    <x v="1"/>
    <s v="United States"/>
    <s v="Huntington Beach"/>
    <x v="1"/>
    <n v="92646"/>
    <s v="West"/>
    <s v="OFF-LA-10001045"/>
    <x v="1"/>
    <s v="Labels"/>
    <s v="Permanent Self-Adhesive File Folder Labels for Typewriters by Universal"/>
    <n v="5.22"/>
    <n v="2"/>
    <n v="0"/>
    <n v="2.4011999999999998"/>
  </r>
  <r>
    <n v="4984"/>
    <x v="2465"/>
    <x v="61"/>
    <d v="2016-11-10T00:00:00"/>
    <s v="Second Class"/>
    <s v="IM-15070"/>
    <s v="Irene Maddox"/>
    <x v="0"/>
    <s v="United States"/>
    <s v="San Diego"/>
    <x v="1"/>
    <n v="92105"/>
    <s v="West"/>
    <s v="OFF-ST-10003442"/>
    <x v="1"/>
    <s v="Storage"/>
    <s v="Eldon Portable Mobile Manager"/>
    <n v="84.84"/>
    <n v="3"/>
    <n v="0"/>
    <n v="22.9068"/>
  </r>
  <r>
    <n v="4985"/>
    <x v="2466"/>
    <x v="684"/>
    <d v="2015-09-10T00:00:00"/>
    <s v="Standard Class"/>
    <s v="CK-12760"/>
    <s v="Cyma Kinney"/>
    <x v="1"/>
    <s v="United States"/>
    <s v="Nashville"/>
    <x v="18"/>
    <n v="37211"/>
    <s v="South"/>
    <s v="OFF-FA-10003059"/>
    <x v="1"/>
    <s v="Fasteners"/>
    <s v="Assorted Color Push Pins"/>
    <n v="7.2400000000000011"/>
    <n v="5"/>
    <n v="0.2"/>
    <n v="1.1764999999999992"/>
  </r>
  <r>
    <n v="4986"/>
    <x v="2467"/>
    <x v="1010"/>
    <d v="2014-09-03T00:00:00"/>
    <s v="Same Day"/>
    <s v="AG-10390"/>
    <s v="Allen Goldenen"/>
    <x v="0"/>
    <s v="United States"/>
    <s v="New York City"/>
    <x v="15"/>
    <n v="10009"/>
    <s v="East"/>
    <s v="OFF-LA-10001175"/>
    <x v="1"/>
    <s v="Labels"/>
    <s v="Avery 514"/>
    <n v="14.399999999999999"/>
    <n v="5"/>
    <n v="0"/>
    <n v="7.056"/>
  </r>
  <r>
    <n v="4987"/>
    <x v="2468"/>
    <x v="423"/>
    <d v="2016-04-28T00:00:00"/>
    <s v="Standard Class"/>
    <s v="CL-12700"/>
    <s v="Craig Leslie"/>
    <x v="2"/>
    <s v="United States"/>
    <s v="Colorado Springs"/>
    <x v="22"/>
    <n v="80906"/>
    <s v="West"/>
    <s v="OFF-PA-10003441"/>
    <x v="1"/>
    <s v="Paper"/>
    <s v="Xerox 226"/>
    <n v="15.552000000000003"/>
    <n v="3"/>
    <n v="0.2"/>
    <n v="5.4432"/>
  </r>
  <r>
    <n v="4988"/>
    <x v="2468"/>
    <x v="423"/>
    <d v="2016-04-28T00:00:00"/>
    <s v="Standard Class"/>
    <s v="CL-12700"/>
    <s v="Craig Leslie"/>
    <x v="2"/>
    <s v="United States"/>
    <s v="Colorado Springs"/>
    <x v="22"/>
    <n v="80906"/>
    <s v="West"/>
    <s v="FUR-CH-10004287"/>
    <x v="0"/>
    <s v="Chairs"/>
    <s v="SAFCO Arco Folding Chair"/>
    <n v="1325.76"/>
    <n v="6"/>
    <n v="0.2"/>
    <n v="149.14799999999991"/>
  </r>
  <r>
    <n v="4989"/>
    <x v="2468"/>
    <x v="423"/>
    <d v="2016-04-28T00:00:00"/>
    <s v="Standard Class"/>
    <s v="CL-12700"/>
    <s v="Craig Leslie"/>
    <x v="2"/>
    <s v="United States"/>
    <s v="Colorado Springs"/>
    <x v="22"/>
    <n v="80906"/>
    <s v="West"/>
    <s v="OFF-BI-10004040"/>
    <x v="1"/>
    <s v="Binders"/>
    <s v="Wilson Jones Impact Binders"/>
    <n v="3.1080000000000001"/>
    <n v="2"/>
    <n v="0.7"/>
    <n v="-2.1755999999999993"/>
  </r>
  <r>
    <n v="4990"/>
    <x v="2469"/>
    <x v="515"/>
    <d v="2017-09-04T00:00:00"/>
    <s v="Standard Class"/>
    <s v="AW-10930"/>
    <s v="Arthur Wiediger"/>
    <x v="2"/>
    <s v="United States"/>
    <s v="San Francisco"/>
    <x v="1"/>
    <n v="94110"/>
    <s v="West"/>
    <s v="OFF-BI-10004022"/>
    <x v="1"/>
    <s v="Binders"/>
    <s v="Acco Suede Grain Vinyl Round Ring Binder"/>
    <n v="6.6719999999999988"/>
    <n v="3"/>
    <n v="0.2"/>
    <n v="2.1683999999999997"/>
  </r>
  <r>
    <n v="4991"/>
    <x v="2469"/>
    <x v="515"/>
    <d v="2017-09-04T00:00:00"/>
    <s v="Standard Class"/>
    <s v="AW-10930"/>
    <s v="Arthur Wiediger"/>
    <x v="2"/>
    <s v="United States"/>
    <s v="San Francisco"/>
    <x v="1"/>
    <n v="94110"/>
    <s v="West"/>
    <s v="TEC-PH-10002200"/>
    <x v="2"/>
    <s v="Phones"/>
    <s v="Aastra 6757i CT Wireless VoIP phone"/>
    <n v="689.40800000000002"/>
    <n v="4"/>
    <n v="0.2"/>
    <n v="77.558399999999978"/>
  </r>
  <r>
    <n v="4992"/>
    <x v="2470"/>
    <x v="226"/>
    <d v="2017-12-13T00:00:00"/>
    <s v="Standard Class"/>
    <s v="HG-14965"/>
    <s v="Henry Goldwyn"/>
    <x v="1"/>
    <s v="United States"/>
    <s v="Chicago"/>
    <x v="10"/>
    <n v="60653"/>
    <s v="Central"/>
    <s v="OFF-BI-10001120"/>
    <x v="1"/>
    <s v="Binders"/>
    <s v="Ibico EPK-21 Electric Binding System"/>
    <n v="1889.9899999999998"/>
    <n v="5"/>
    <n v="0.8"/>
    <n v="-2929.4845000000005"/>
  </r>
  <r>
    <n v="4993"/>
    <x v="2471"/>
    <x v="217"/>
    <d v="2015-12-25T00:00:00"/>
    <s v="Standard Class"/>
    <s v="RB-19645"/>
    <s v="Robert Barroso"/>
    <x v="1"/>
    <s v="United States"/>
    <s v="Memphis"/>
    <x v="18"/>
    <n v="38109"/>
    <s v="South"/>
    <s v="OFF-EN-10000461"/>
    <x v="1"/>
    <s v="Envelopes"/>
    <s v="#10- 4 1/8&quot; x 9 1/2&quot; Recycled Envelopes"/>
    <n v="55.936000000000007"/>
    <n v="8"/>
    <n v="0.2"/>
    <n v="18.878399999999999"/>
  </r>
  <r>
    <n v="4994"/>
    <x v="2471"/>
    <x v="217"/>
    <d v="2015-12-25T00:00:00"/>
    <s v="Standard Class"/>
    <s v="RB-19645"/>
    <s v="Robert Barroso"/>
    <x v="1"/>
    <s v="United States"/>
    <s v="Memphis"/>
    <x v="18"/>
    <n v="38109"/>
    <s v="South"/>
    <s v="OFF-LA-10004008"/>
    <x v="1"/>
    <s v="Labels"/>
    <s v="Avery 507"/>
    <n v="18.431999999999999"/>
    <n v="8"/>
    <n v="0.2"/>
    <n v="5.9903999999999984"/>
  </r>
  <r>
    <n v="4995"/>
    <x v="2471"/>
    <x v="217"/>
    <d v="2015-12-25T00:00:00"/>
    <s v="Standard Class"/>
    <s v="RB-19645"/>
    <s v="Robert Barroso"/>
    <x v="1"/>
    <s v="United States"/>
    <s v="Memphis"/>
    <x v="18"/>
    <n v="38109"/>
    <s v="South"/>
    <s v="FUR-FU-10000221"/>
    <x v="0"/>
    <s v="Furnishings"/>
    <s v="Master Caster Door Stop, Brown"/>
    <n v="20.32"/>
    <n v="5"/>
    <n v="0.2"/>
    <n v="3.5559999999999992"/>
  </r>
  <r>
    <n v="4996"/>
    <x v="2472"/>
    <x v="130"/>
    <d v="2014-11-10T00:00:00"/>
    <s v="Standard Class"/>
    <s v="SZ-20035"/>
    <s v="Sam Zeldin"/>
    <x v="2"/>
    <s v="United States"/>
    <s v="New York City"/>
    <x v="15"/>
    <n v="10011"/>
    <s v="East"/>
    <s v="OFF-BI-10000962"/>
    <x v="1"/>
    <s v="Binders"/>
    <s v="Acco Flexible ACCOHIDE Square Ring Data Binder, Dark Blue, 11 1/2&quot; X 14&quot; 7/8&quot;"/>
    <n v="52.064"/>
    <n v="4"/>
    <n v="0.2"/>
    <n v="18.873199999999997"/>
  </r>
  <r>
    <n v="4997"/>
    <x v="2473"/>
    <x v="434"/>
    <d v="2017-03-15T00:00:00"/>
    <s v="Standard Class"/>
    <s v="KS-16300"/>
    <s v="Karen Seio"/>
    <x v="1"/>
    <s v="United States"/>
    <s v="Raleigh"/>
    <x v="3"/>
    <n v="27604"/>
    <s v="South"/>
    <s v="OFF-AP-10000390"/>
    <x v="1"/>
    <s v="Appliances"/>
    <s v="Euro Pro Shark Stick Mini Vacuum"/>
    <n v="48.783999999999999"/>
    <n v="1"/>
    <n v="0.2"/>
    <n v="3.6587999999999976"/>
  </r>
  <r>
    <n v="4998"/>
    <x v="2473"/>
    <x v="434"/>
    <d v="2017-03-15T00:00:00"/>
    <s v="Standard Class"/>
    <s v="KS-16300"/>
    <s v="Karen Seio"/>
    <x v="1"/>
    <s v="United States"/>
    <s v="Raleigh"/>
    <x v="3"/>
    <n v="27604"/>
    <s v="South"/>
    <s v="OFF-BI-10000014"/>
    <x v="1"/>
    <s v="Binders"/>
    <s v="Heavy-Duty E-Z-D Binders"/>
    <n v="13.092000000000002"/>
    <n v="4"/>
    <n v="0.7"/>
    <n v="-10.037199999999999"/>
  </r>
  <r>
    <n v="4999"/>
    <x v="2474"/>
    <x v="1011"/>
    <d v="2016-02-04T00:00:00"/>
    <s v="Standard Class"/>
    <s v="SC-20050"/>
    <s v="Sample Company A"/>
    <x v="2"/>
    <s v="United States"/>
    <s v="Los Angeles"/>
    <x v="1"/>
    <n v="90045"/>
    <s v="West"/>
    <s v="TEC-PH-10004120"/>
    <x v="2"/>
    <s v="Phones"/>
    <s v="AT&amp;T 1080 Phone"/>
    <n v="109.59200000000001"/>
    <n v="1"/>
    <n v="0.2"/>
    <n v="8.2194000000000003"/>
  </r>
  <r>
    <n v="5000"/>
    <x v="2474"/>
    <x v="1011"/>
    <d v="2016-02-04T00:00:00"/>
    <s v="Standard Class"/>
    <s v="SC-20050"/>
    <s v="Sample Company A"/>
    <x v="2"/>
    <s v="United States"/>
    <s v="Los Angeles"/>
    <x v="1"/>
    <n v="90045"/>
    <s v="West"/>
    <s v="OFF-PA-10002764"/>
    <x v="1"/>
    <s v="Paper"/>
    <s v="Easy-staple paper"/>
    <n v="56.7"/>
    <n v="5"/>
    <n v="0"/>
    <n v="27.782999999999998"/>
  </r>
  <r>
    <n v="5001"/>
    <x v="2475"/>
    <x v="917"/>
    <d v="2017-05-12T00:00:00"/>
    <s v="Standard Class"/>
    <s v="AB-10060"/>
    <s v="Adam Bellavance"/>
    <x v="2"/>
    <s v="United States"/>
    <s v="Los Angeles"/>
    <x v="1"/>
    <n v="90004"/>
    <s v="West"/>
    <s v="TEC-AC-10000736"/>
    <x v="2"/>
    <s v="Accessories"/>
    <s v="Logitech G600 MMO Gaming Mouse"/>
    <n v="79.989999999999995"/>
    <n v="1"/>
    <n v="0"/>
    <n v="28.796399999999998"/>
  </r>
  <r>
    <n v="5002"/>
    <x v="2476"/>
    <x v="1012"/>
    <d v="2016-05-24T00:00:00"/>
    <s v="Same Day"/>
    <s v="EH-14125"/>
    <s v="Eugene Hildebrand"/>
    <x v="2"/>
    <s v="United States"/>
    <s v="Newport News"/>
    <x v="17"/>
    <n v="23602"/>
    <s v="South"/>
    <s v="OFF-SU-10000898"/>
    <x v="1"/>
    <s v="Supplies"/>
    <s v="Acme Hot Forged Carbon Steel Scissors with Nickel-Plated Handles, 3 7/8&quot; Cut, 8&quot;L"/>
    <n v="69.5"/>
    <n v="5"/>
    <n v="0"/>
    <n v="20.154999999999994"/>
  </r>
  <r>
    <n v="5003"/>
    <x v="2476"/>
    <x v="1012"/>
    <d v="2016-05-24T00:00:00"/>
    <s v="Same Day"/>
    <s v="EH-14125"/>
    <s v="Eugene Hildebrand"/>
    <x v="2"/>
    <s v="United States"/>
    <s v="Newport News"/>
    <x v="17"/>
    <n v="23602"/>
    <s v="South"/>
    <s v="OFF-PA-10004327"/>
    <x v="1"/>
    <s v="Paper"/>
    <s v="Xerox 1911"/>
    <n v="191.6"/>
    <n v="4"/>
    <n v="0"/>
    <n v="91.967999999999989"/>
  </r>
  <r>
    <n v="5004"/>
    <x v="2477"/>
    <x v="877"/>
    <d v="2016-10-12T00:00:00"/>
    <s v="Standard Class"/>
    <s v="CC-12475"/>
    <s v="Cindy Chapman"/>
    <x v="0"/>
    <s v="United States"/>
    <s v="Los Angeles"/>
    <x v="1"/>
    <n v="90032"/>
    <s v="West"/>
    <s v="OFF-PA-10000143"/>
    <x v="1"/>
    <s v="Paper"/>
    <s v="Astroparche Fine Business Paper"/>
    <n v="10.56"/>
    <n v="2"/>
    <n v="0"/>
    <n v="5.0688000000000004"/>
  </r>
  <r>
    <n v="5005"/>
    <x v="2478"/>
    <x v="1013"/>
    <d v="2014-05-02T00:00:00"/>
    <s v="Second Class"/>
    <s v="TM-21010"/>
    <s v="Tamara Manning"/>
    <x v="0"/>
    <s v="United States"/>
    <s v="Jackson"/>
    <x v="35"/>
    <n v="39212"/>
    <s v="South"/>
    <s v="TEC-AC-10002550"/>
    <x v="2"/>
    <s v="Accessories"/>
    <s v="Maxell 4.7GB DVD-RW 3/Pack"/>
    <n v="47.79"/>
    <n v="3"/>
    <n v="0"/>
    <n v="16.2486"/>
  </r>
  <r>
    <n v="5006"/>
    <x v="2479"/>
    <x v="113"/>
    <d v="2015-11-14T00:00:00"/>
    <s v="Second Class"/>
    <s v="SC-20695"/>
    <s v="Steve Chapman"/>
    <x v="1"/>
    <s v="United States"/>
    <s v="Richmond"/>
    <x v="14"/>
    <n v="47374"/>
    <s v="Central"/>
    <s v="OFF-ST-10003306"/>
    <x v="1"/>
    <s v="Storage"/>
    <s v="Letter Size Cart"/>
    <n v="714.30000000000007"/>
    <n v="5"/>
    <n v="0"/>
    <n v="207.14699999999993"/>
  </r>
  <r>
    <n v="5007"/>
    <x v="2480"/>
    <x v="529"/>
    <d v="2015-11-14T00:00:00"/>
    <s v="Standard Class"/>
    <s v="Dp-13240"/>
    <s v="Dean percer"/>
    <x v="2"/>
    <s v="United States"/>
    <s v="New York City"/>
    <x v="15"/>
    <n v="10035"/>
    <s v="East"/>
    <s v="TEC-MA-10000045"/>
    <x v="2"/>
    <s v="Machines"/>
    <s v="Zebra ZM400 Thermal Label Printer"/>
    <n v="2321.9"/>
    <n v="2"/>
    <n v="0"/>
    <n v="1114.5119999999999"/>
  </r>
  <r>
    <n v="5008"/>
    <x v="2480"/>
    <x v="529"/>
    <d v="2015-11-14T00:00:00"/>
    <s v="Standard Class"/>
    <s v="Dp-13240"/>
    <s v="Dean percer"/>
    <x v="2"/>
    <s v="United States"/>
    <s v="New York City"/>
    <x v="15"/>
    <n v="10035"/>
    <s v="East"/>
    <s v="OFF-ST-10001505"/>
    <x v="1"/>
    <s v="Storage"/>
    <s v="Perma STOR-ALL Hanging File Box, 13 1/8&quot;W x 12 1/4&quot;D x 10 1/2&quot;H"/>
    <n v="17.940000000000001"/>
    <n v="3"/>
    <n v="0"/>
    <n v="3.0497999999999985"/>
  </r>
  <r>
    <n v="5009"/>
    <x v="2481"/>
    <x v="67"/>
    <d v="2015-09-14T00:00:00"/>
    <s v="Standard Class"/>
    <s v="LR-17035"/>
    <s v="Lisa Ryan"/>
    <x v="1"/>
    <s v="United States"/>
    <s v="Philadelphia"/>
    <x v="9"/>
    <n v="19134"/>
    <s v="East"/>
    <s v="OFF-BI-10004781"/>
    <x v="1"/>
    <s v="Binders"/>
    <s v="GBC Wire Binding Strips"/>
    <n v="9.5220000000000002"/>
    <n v="1"/>
    <n v="0.7"/>
    <n v="-6.9827999999999975"/>
  </r>
  <r>
    <n v="5010"/>
    <x v="2481"/>
    <x v="67"/>
    <d v="2015-09-14T00:00:00"/>
    <s v="Standard Class"/>
    <s v="LR-17035"/>
    <s v="Lisa Ryan"/>
    <x v="1"/>
    <s v="United States"/>
    <s v="Philadelphia"/>
    <x v="9"/>
    <n v="19134"/>
    <s v="East"/>
    <s v="TEC-PH-10002680"/>
    <x v="2"/>
    <s v="Phones"/>
    <s v="Samsung Galaxy Note 3"/>
    <n v="791.96399999999994"/>
    <n v="6"/>
    <n v="0.4"/>
    <n v="-131.9940000000002"/>
  </r>
  <r>
    <n v="5011"/>
    <x v="2481"/>
    <x v="67"/>
    <d v="2015-09-14T00:00:00"/>
    <s v="Standard Class"/>
    <s v="LR-17035"/>
    <s v="Lisa Ryan"/>
    <x v="1"/>
    <s v="United States"/>
    <s v="Philadelphia"/>
    <x v="9"/>
    <n v="19134"/>
    <s v="East"/>
    <s v="OFF-BI-10000848"/>
    <x v="1"/>
    <s v="Binders"/>
    <s v="Angle-D Ring Binders"/>
    <n v="4.9230000000000009"/>
    <n v="3"/>
    <n v="0.7"/>
    <n v="-3.9383999999999997"/>
  </r>
  <r>
    <n v="5012"/>
    <x v="2482"/>
    <x v="943"/>
    <d v="2017-05-13T00:00:00"/>
    <s v="First Class"/>
    <s v="TS-21370"/>
    <s v="Todd Sumrall"/>
    <x v="1"/>
    <s v="United States"/>
    <s v="Phoenix"/>
    <x v="16"/>
    <n v="85023"/>
    <s v="West"/>
    <s v="FUR-BO-10004467"/>
    <x v="0"/>
    <s v="Bookcases"/>
    <s v="Bestar Classic Bookcase"/>
    <n v="209.97900000000001"/>
    <n v="7"/>
    <n v="0.7"/>
    <n v="-356.96429999999998"/>
  </r>
  <r>
    <n v="5013"/>
    <x v="2483"/>
    <x v="246"/>
    <d v="2017-07-26T00:00:00"/>
    <s v="Standard Class"/>
    <s v="SW-20350"/>
    <s v="Sean Wendt"/>
    <x v="2"/>
    <s v="United States"/>
    <s v="Cleveland"/>
    <x v="24"/>
    <n v="44105"/>
    <s v="East"/>
    <s v="OFF-BI-10001670"/>
    <x v="1"/>
    <s v="Binders"/>
    <s v="Vinyl Sectional Post Binders"/>
    <n v="33.930000000000007"/>
    <n v="3"/>
    <n v="0.7"/>
    <n v="-22.619999999999997"/>
  </r>
  <r>
    <n v="5014"/>
    <x v="2483"/>
    <x v="246"/>
    <d v="2017-07-26T00:00:00"/>
    <s v="Standard Class"/>
    <s v="SW-20350"/>
    <s v="Sean Wendt"/>
    <x v="2"/>
    <s v="United States"/>
    <s v="Cleveland"/>
    <x v="24"/>
    <n v="44105"/>
    <s v="East"/>
    <s v="OFF-ST-10000136"/>
    <x v="1"/>
    <s v="Storage"/>
    <s v="Letter Size File"/>
    <n v="222.32000000000005"/>
    <n v="7"/>
    <n v="0.2"/>
    <n v="25.010999999999967"/>
  </r>
  <r>
    <n v="5015"/>
    <x v="2483"/>
    <x v="246"/>
    <d v="2017-07-26T00:00:00"/>
    <s v="Standard Class"/>
    <s v="SW-20350"/>
    <s v="Sean Wendt"/>
    <x v="2"/>
    <s v="United States"/>
    <s v="Cleveland"/>
    <x v="24"/>
    <n v="44105"/>
    <s v="East"/>
    <s v="TEC-PH-10004522"/>
    <x v="2"/>
    <s v="Phones"/>
    <s v="Dexim XPower Skin Super-Thin Power Case for iPhone 5 - Black"/>
    <n v="210.56400000000002"/>
    <n v="6"/>
    <n v="0.4"/>
    <n v="-52.640999999999991"/>
  </r>
  <r>
    <n v="5016"/>
    <x v="2484"/>
    <x v="156"/>
    <d v="2014-11-29T00:00:00"/>
    <s v="Standard Class"/>
    <s v="TH-21100"/>
    <s v="Thea Hendricks"/>
    <x v="0"/>
    <s v="United States"/>
    <s v="Toledo"/>
    <x v="24"/>
    <n v="43615"/>
    <s v="East"/>
    <s v="FUR-FU-10002960"/>
    <x v="0"/>
    <s v="Furnishings"/>
    <s v="Eldon 200 Class Desk Accessories, Burgundy"/>
    <n v="35.168000000000006"/>
    <n v="7"/>
    <n v="0.2"/>
    <n v="9.6712000000000025"/>
  </r>
  <r>
    <n v="5017"/>
    <x v="2484"/>
    <x v="156"/>
    <d v="2014-11-29T00:00:00"/>
    <s v="Standard Class"/>
    <s v="TH-21100"/>
    <s v="Thea Hendricks"/>
    <x v="0"/>
    <s v="United States"/>
    <s v="Toledo"/>
    <x v="24"/>
    <n v="43615"/>
    <s v="East"/>
    <s v="TEC-PH-10002584"/>
    <x v="2"/>
    <s v="Phones"/>
    <s v="Samsung Galaxy S4"/>
    <n v="1502.376"/>
    <n v="4"/>
    <n v="0.4"/>
    <n v="-250.39600000000019"/>
  </r>
  <r>
    <n v="5018"/>
    <x v="2485"/>
    <x v="647"/>
    <d v="2014-11-18T00:00:00"/>
    <s v="First Class"/>
    <s v="SS-20410"/>
    <s v="Shahid Shariari"/>
    <x v="0"/>
    <s v="United States"/>
    <s v="Los Angeles"/>
    <x v="1"/>
    <n v="90008"/>
    <s v="West"/>
    <s v="FUR-FU-10002505"/>
    <x v="0"/>
    <s v="Furnishings"/>
    <s v="Eldon 100 Class Desk Accessories"/>
    <n v="10.11"/>
    <n v="3"/>
    <n v="0"/>
    <n v="3.2351999999999994"/>
  </r>
  <r>
    <n v="5019"/>
    <x v="2485"/>
    <x v="647"/>
    <d v="2014-11-18T00:00:00"/>
    <s v="First Class"/>
    <s v="SS-20410"/>
    <s v="Shahid Shariari"/>
    <x v="0"/>
    <s v="United States"/>
    <s v="Los Angeles"/>
    <x v="1"/>
    <n v="90008"/>
    <s v="West"/>
    <s v="TEC-AC-10003832"/>
    <x v="2"/>
    <s v="Accessories"/>
    <s v="Logitech P710e Mobile Speakerphone"/>
    <n v="772.47"/>
    <n v="3"/>
    <n v="0"/>
    <n v="146.76929999999993"/>
  </r>
  <r>
    <n v="5020"/>
    <x v="2485"/>
    <x v="647"/>
    <d v="2014-11-18T00:00:00"/>
    <s v="First Class"/>
    <s v="SS-20410"/>
    <s v="Shahid Shariari"/>
    <x v="0"/>
    <s v="United States"/>
    <s v="Los Angeles"/>
    <x v="1"/>
    <n v="90008"/>
    <s v="West"/>
    <s v="OFF-SU-10002537"/>
    <x v="1"/>
    <s v="Supplies"/>
    <s v="Acme Box Cutter Scissors"/>
    <n v="20.46"/>
    <n v="2"/>
    <n v="0"/>
    <n v="5.3196000000000012"/>
  </r>
  <r>
    <n v="5021"/>
    <x v="2486"/>
    <x v="721"/>
    <d v="2017-03-25T00:00:00"/>
    <s v="Second Class"/>
    <s v="MZ-17515"/>
    <s v="Mary Zewe"/>
    <x v="1"/>
    <s v="United States"/>
    <s v="New York City"/>
    <x v="15"/>
    <n v="10011"/>
    <s v="East"/>
    <s v="OFF-SU-10003505"/>
    <x v="1"/>
    <s v="Supplies"/>
    <s v="Premier Electric Letter Opener"/>
    <n v="347.58"/>
    <n v="3"/>
    <n v="0"/>
    <n v="17.378999999999976"/>
  </r>
  <r>
    <n v="5022"/>
    <x v="2487"/>
    <x v="122"/>
    <d v="2016-12-24T00:00:00"/>
    <s v="Standard Class"/>
    <s v="JE-15475"/>
    <s v="Jeremy Ellison"/>
    <x v="0"/>
    <s v="United States"/>
    <s v="San Diego"/>
    <x v="1"/>
    <n v="92037"/>
    <s v="West"/>
    <s v="TEC-AC-10001465"/>
    <x v="2"/>
    <s v="Accessories"/>
    <s v="SanDisk Cruzer 64 GB USB Flash Drive"/>
    <n v="72.64"/>
    <n v="2"/>
    <n v="0"/>
    <n v="21.791999999999994"/>
  </r>
  <r>
    <n v="5023"/>
    <x v="2487"/>
    <x v="122"/>
    <d v="2016-12-24T00:00:00"/>
    <s v="Standard Class"/>
    <s v="JE-15475"/>
    <s v="Jeremy Ellison"/>
    <x v="0"/>
    <s v="United States"/>
    <s v="San Diego"/>
    <x v="1"/>
    <n v="92037"/>
    <s v="West"/>
    <s v="TEC-AC-10003832"/>
    <x v="2"/>
    <s v="Accessories"/>
    <s v="Logitech P710e Mobile Speakerphone"/>
    <n v="772.47"/>
    <n v="3"/>
    <n v="0"/>
    <n v="146.76929999999993"/>
  </r>
  <r>
    <n v="5024"/>
    <x v="2487"/>
    <x v="122"/>
    <d v="2016-12-24T00:00:00"/>
    <s v="Standard Class"/>
    <s v="JE-15475"/>
    <s v="Jeremy Ellison"/>
    <x v="0"/>
    <s v="United States"/>
    <s v="San Diego"/>
    <x v="1"/>
    <n v="92037"/>
    <s v="West"/>
    <s v="FUR-FU-10003731"/>
    <x v="0"/>
    <s v="Furnishings"/>
    <s v="Eldon Expressions Wood and Plastic Desk Accessories, Oak"/>
    <n v="39.92"/>
    <n v="4"/>
    <n v="0"/>
    <n v="11.177600000000002"/>
  </r>
  <r>
    <n v="5025"/>
    <x v="2488"/>
    <x v="570"/>
    <d v="2017-08-03T00:00:00"/>
    <s v="Standard Class"/>
    <s v="RF-19735"/>
    <s v="Roland Fjeld"/>
    <x v="0"/>
    <s v="United States"/>
    <s v="Oklahoma City"/>
    <x v="26"/>
    <n v="73120"/>
    <s v="Central"/>
    <s v="OFF-BI-10004828"/>
    <x v="1"/>
    <s v="Binders"/>
    <s v="GBC Poly Designer Binding Covers"/>
    <n v="33.479999999999997"/>
    <n v="2"/>
    <n v="0"/>
    <n v="16.405199999999997"/>
  </r>
  <r>
    <n v="5026"/>
    <x v="2488"/>
    <x v="570"/>
    <d v="2017-08-03T00:00:00"/>
    <s v="Standard Class"/>
    <s v="RF-19735"/>
    <s v="Roland Fjeld"/>
    <x v="0"/>
    <s v="United States"/>
    <s v="Oklahoma City"/>
    <x v="26"/>
    <n v="73120"/>
    <s v="Central"/>
    <s v="TEC-PH-10003012"/>
    <x v="2"/>
    <s v="Phones"/>
    <s v="Nortel Meridian M3904 Professional Digital phone"/>
    <n v="461.97"/>
    <n v="3"/>
    <n v="0"/>
    <n v="133.97129999999996"/>
  </r>
  <r>
    <n v="5027"/>
    <x v="2488"/>
    <x v="570"/>
    <d v="2017-08-03T00:00:00"/>
    <s v="Standard Class"/>
    <s v="RF-19735"/>
    <s v="Roland Fjeld"/>
    <x v="0"/>
    <s v="United States"/>
    <s v="Oklahoma City"/>
    <x v="26"/>
    <n v="73120"/>
    <s v="Central"/>
    <s v="OFF-AP-10002311"/>
    <x v="1"/>
    <s v="Appliances"/>
    <s v="Holmes Replacement Filter for HEPA Air Cleaner, Very Large Room, HEPA Filter"/>
    <n v="137.62"/>
    <n v="2"/>
    <n v="0"/>
    <n v="60.552800000000005"/>
  </r>
  <r>
    <n v="5028"/>
    <x v="2488"/>
    <x v="570"/>
    <d v="2017-08-03T00:00:00"/>
    <s v="Standard Class"/>
    <s v="RF-19735"/>
    <s v="Roland Fjeld"/>
    <x v="0"/>
    <s v="United States"/>
    <s v="Oklahoma City"/>
    <x v="26"/>
    <n v="73120"/>
    <s v="Central"/>
    <s v="FUR-CH-10004626"/>
    <x v="0"/>
    <s v="Chairs"/>
    <s v="Office Star Flex Back Scooter Chair with Aluminum Finish Frame"/>
    <n v="302.67"/>
    <n v="3"/>
    <n v="0"/>
    <n v="72.640799999999999"/>
  </r>
  <r>
    <n v="5029"/>
    <x v="2489"/>
    <x v="814"/>
    <d v="2014-09-07T00:00:00"/>
    <s v="Second Class"/>
    <s v="CV-12295"/>
    <s v="Christina VanderZanden"/>
    <x v="0"/>
    <s v="United States"/>
    <s v="Chicago"/>
    <x v="10"/>
    <n v="60653"/>
    <s v="Central"/>
    <s v="TEC-AC-10001606"/>
    <x v="2"/>
    <s v="Accessories"/>
    <s v="Logitech Wireless Performance Mouse MX for PC and Mac"/>
    <n v="239.976"/>
    <n v="3"/>
    <n v="0.2"/>
    <n v="53.994600000000005"/>
  </r>
  <r>
    <n v="5030"/>
    <x v="2490"/>
    <x v="926"/>
    <d v="2017-02-02T00:00:00"/>
    <s v="Standard Class"/>
    <s v="VG-21790"/>
    <s v="Vivek Gonzalez"/>
    <x v="0"/>
    <s v="United States"/>
    <s v="San Francisco"/>
    <x v="1"/>
    <n v="94109"/>
    <s v="West"/>
    <s v="OFF-AR-10001216"/>
    <x v="1"/>
    <s v="Art"/>
    <s v="Newell 339"/>
    <n v="8.34"/>
    <n v="3"/>
    <n v="0"/>
    <n v="2.1683999999999997"/>
  </r>
  <r>
    <n v="5031"/>
    <x v="2490"/>
    <x v="926"/>
    <d v="2017-02-02T00:00:00"/>
    <s v="Standard Class"/>
    <s v="VG-21790"/>
    <s v="Vivek Gonzalez"/>
    <x v="0"/>
    <s v="United States"/>
    <s v="San Francisco"/>
    <x v="1"/>
    <n v="94109"/>
    <s v="West"/>
    <s v="OFF-SU-10001664"/>
    <x v="1"/>
    <s v="Supplies"/>
    <s v="Acme Office Executive Series Stainless Steel Trimmers"/>
    <n v="8.57"/>
    <n v="1"/>
    <n v="0"/>
    <n v="2.2282000000000002"/>
  </r>
  <r>
    <n v="5032"/>
    <x v="2490"/>
    <x v="926"/>
    <d v="2017-02-02T00:00:00"/>
    <s v="Standard Class"/>
    <s v="VG-21790"/>
    <s v="Vivek Gonzalez"/>
    <x v="0"/>
    <s v="United States"/>
    <s v="San Francisco"/>
    <x v="1"/>
    <n v="94109"/>
    <s v="West"/>
    <s v="OFF-BI-10002498"/>
    <x v="1"/>
    <s v="Binders"/>
    <s v="Clear Mylar Reinforcing Strips"/>
    <n v="119.61600000000001"/>
    <n v="8"/>
    <n v="0.2"/>
    <n v="40.370399999999997"/>
  </r>
  <r>
    <n v="5033"/>
    <x v="2491"/>
    <x v="482"/>
    <d v="2017-01-02T00:00:00"/>
    <s v="Standard Class"/>
    <s v="BB-11545"/>
    <s v="Brenda Bowman"/>
    <x v="1"/>
    <s v="United States"/>
    <s v="Vineland"/>
    <x v="30"/>
    <n v="8360"/>
    <s v="East"/>
    <s v="FUR-CH-10003968"/>
    <x v="0"/>
    <s v="Chairs"/>
    <s v="Novimex Turbo Task Chair"/>
    <n v="212.94"/>
    <n v="3"/>
    <n v="0"/>
    <n v="25.552800000000005"/>
  </r>
  <r>
    <n v="5034"/>
    <x v="2491"/>
    <x v="482"/>
    <d v="2017-01-02T00:00:00"/>
    <s v="Standard Class"/>
    <s v="BB-11545"/>
    <s v="Brenda Bowman"/>
    <x v="1"/>
    <s v="United States"/>
    <s v="Vineland"/>
    <x v="30"/>
    <n v="8360"/>
    <s v="East"/>
    <s v="OFF-AP-10002765"/>
    <x v="1"/>
    <s v="Appliances"/>
    <s v="Fellowes Advanced Computer Series Surge Protectors"/>
    <n v="26.49"/>
    <n v="1"/>
    <n v="0"/>
    <n v="7.4172000000000011"/>
  </r>
  <r>
    <n v="5035"/>
    <x v="2492"/>
    <x v="101"/>
    <d v="2015-08-13T00:00:00"/>
    <s v="Second Class"/>
    <s v="HR-14770"/>
    <s v="Hallie Redmond"/>
    <x v="2"/>
    <s v="United States"/>
    <s v="Milwaukee"/>
    <x v="6"/>
    <n v="53209"/>
    <s v="Central"/>
    <s v="FUR-BO-10004690"/>
    <x v="0"/>
    <s v="Bookcases"/>
    <s v="O'Sullivan Cherrywood Estates Traditional Barrister Bookcase"/>
    <n v="687.4"/>
    <n v="5"/>
    <n v="0"/>
    <n v="48.117999999999981"/>
  </r>
  <r>
    <n v="5036"/>
    <x v="2493"/>
    <x v="322"/>
    <d v="2014-04-12T00:00:00"/>
    <s v="Standard Class"/>
    <s v="SC-20260"/>
    <s v="Scott Cohen"/>
    <x v="1"/>
    <s v="United States"/>
    <s v="Seattle"/>
    <x v="4"/>
    <n v="98115"/>
    <s v="West"/>
    <s v="FUR-TA-10000688"/>
    <x v="0"/>
    <s v="Tables"/>
    <s v="Chromcraft Bull-Nose Wood Round Conference Table Top, Wood Base"/>
    <n v="653.54999999999995"/>
    <n v="3"/>
    <n v="0"/>
    <n v="111.10349999999994"/>
  </r>
  <r>
    <n v="5037"/>
    <x v="2493"/>
    <x v="322"/>
    <d v="2014-04-12T00:00:00"/>
    <s v="Standard Class"/>
    <s v="SC-20260"/>
    <s v="Scott Cohen"/>
    <x v="1"/>
    <s v="United States"/>
    <s v="Seattle"/>
    <x v="4"/>
    <n v="98115"/>
    <s v="West"/>
    <s v="TEC-AC-10003441"/>
    <x v="2"/>
    <s v="Accessories"/>
    <s v="Kingston Digital DataTraveler 32GB USB 2.0"/>
    <n v="33.9"/>
    <n v="2"/>
    <n v="0"/>
    <n v="2.0339999999999989"/>
  </r>
  <r>
    <n v="5038"/>
    <x v="2494"/>
    <x v="701"/>
    <d v="2017-11-21T00:00:00"/>
    <s v="Second Class"/>
    <s v="EG-13900"/>
    <s v="Emily Grady"/>
    <x v="0"/>
    <s v="United States"/>
    <s v="Naperville"/>
    <x v="10"/>
    <n v="60540"/>
    <s v="Central"/>
    <s v="TEC-AC-10003610"/>
    <x v="2"/>
    <s v="Accessories"/>
    <s v="Logitech Illuminated - Keyboard"/>
    <n v="239.96000000000004"/>
    <n v="5"/>
    <n v="0.2"/>
    <n v="83.98599999999999"/>
  </r>
  <r>
    <n v="5039"/>
    <x v="2495"/>
    <x v="655"/>
    <d v="2015-07-12T00:00:00"/>
    <s v="First Class"/>
    <s v="TS-21370"/>
    <s v="Todd Sumrall"/>
    <x v="1"/>
    <s v="United States"/>
    <s v="Wilmington"/>
    <x v="13"/>
    <n v="19805"/>
    <s v="East"/>
    <s v="FUR-TA-10001520"/>
    <x v="0"/>
    <s v="Tables"/>
    <s v="Lesro Sheffield Collection Coffee Table, End Table, Center Table, Corner Table"/>
    <n v="199.83600000000001"/>
    <n v="4"/>
    <n v="0.3"/>
    <n v="-37.112400000000036"/>
  </r>
  <r>
    <n v="5040"/>
    <x v="2495"/>
    <x v="655"/>
    <d v="2015-07-12T00:00:00"/>
    <s v="First Class"/>
    <s v="TS-21370"/>
    <s v="Todd Sumrall"/>
    <x v="1"/>
    <s v="United States"/>
    <s v="Wilmington"/>
    <x v="13"/>
    <n v="19805"/>
    <s v="East"/>
    <s v="TEC-PH-10001817"/>
    <x v="2"/>
    <s v="Phones"/>
    <s v="Wilson Electronics DB Pro Signal Booster"/>
    <n v="716"/>
    <n v="2"/>
    <n v="0"/>
    <n v="193.32000000000005"/>
  </r>
  <r>
    <n v="5041"/>
    <x v="2495"/>
    <x v="655"/>
    <d v="2015-07-12T00:00:00"/>
    <s v="First Class"/>
    <s v="TS-21370"/>
    <s v="Todd Sumrall"/>
    <x v="1"/>
    <s v="United States"/>
    <s v="Wilmington"/>
    <x v="13"/>
    <n v="19805"/>
    <s v="East"/>
    <s v="OFF-BI-10004492"/>
    <x v="1"/>
    <s v="Binders"/>
    <s v="Tuf-Vin Binders"/>
    <n v="221.06"/>
    <n v="7"/>
    <n v="0"/>
    <n v="103.89819999999997"/>
  </r>
  <r>
    <n v="5042"/>
    <x v="2496"/>
    <x v="338"/>
    <d v="2016-11-13T00:00:00"/>
    <s v="Second Class"/>
    <s v="AI-10855"/>
    <s v="Arianne Irving"/>
    <x v="0"/>
    <s v="United States"/>
    <s v="Los Angeles"/>
    <x v="1"/>
    <n v="90036"/>
    <s v="West"/>
    <s v="OFF-PA-10002421"/>
    <x v="1"/>
    <s v="Paper"/>
    <s v="Embossed Ink Jet Note Cards"/>
    <n v="67.710000000000008"/>
    <n v="3"/>
    <n v="0"/>
    <n v="32.500799999999998"/>
  </r>
  <r>
    <n v="5043"/>
    <x v="2496"/>
    <x v="338"/>
    <d v="2016-11-13T00:00:00"/>
    <s v="Second Class"/>
    <s v="AI-10855"/>
    <s v="Arianne Irving"/>
    <x v="0"/>
    <s v="United States"/>
    <s v="Los Angeles"/>
    <x v="1"/>
    <n v="90036"/>
    <s v="West"/>
    <s v="OFF-AP-10000055"/>
    <x v="1"/>
    <s v="Appliances"/>
    <s v="Belkin F9S820V06 8 Outlet Surge"/>
    <n v="129.91999999999999"/>
    <n v="4"/>
    <n v="0"/>
    <n v="38.975999999999985"/>
  </r>
  <r>
    <n v="5044"/>
    <x v="2496"/>
    <x v="338"/>
    <d v="2016-11-13T00:00:00"/>
    <s v="Second Class"/>
    <s v="AI-10855"/>
    <s v="Arianne Irving"/>
    <x v="0"/>
    <s v="United States"/>
    <s v="Los Angeles"/>
    <x v="1"/>
    <n v="90036"/>
    <s v="West"/>
    <s v="FUR-FU-10000965"/>
    <x v="0"/>
    <s v="Furnishings"/>
    <s v="Howard Miller 11-1/2&quot; Diameter Ridgewood Wall Clock"/>
    <n v="467.46"/>
    <n v="9"/>
    <n v="0"/>
    <n v="191.65860000000001"/>
  </r>
  <r>
    <n v="5045"/>
    <x v="2496"/>
    <x v="338"/>
    <d v="2016-11-13T00:00:00"/>
    <s v="Second Class"/>
    <s v="AI-10855"/>
    <s v="Arianne Irving"/>
    <x v="0"/>
    <s v="United States"/>
    <s v="Los Angeles"/>
    <x v="1"/>
    <n v="90036"/>
    <s v="West"/>
    <s v="OFF-PA-10001363"/>
    <x v="1"/>
    <s v="Paper"/>
    <s v="Xerox 1933"/>
    <n v="61.4"/>
    <n v="5"/>
    <n v="0"/>
    <n v="28.857999999999997"/>
  </r>
  <r>
    <n v="5046"/>
    <x v="2496"/>
    <x v="338"/>
    <d v="2016-11-13T00:00:00"/>
    <s v="Second Class"/>
    <s v="AI-10855"/>
    <s v="Arianne Irving"/>
    <x v="0"/>
    <s v="United States"/>
    <s v="Los Angeles"/>
    <x v="1"/>
    <n v="90036"/>
    <s v="West"/>
    <s v="OFF-ST-10001496"/>
    <x v="1"/>
    <s v="Storage"/>
    <s v="Standard Rollaway File with Lock"/>
    <n v="720.76"/>
    <n v="4"/>
    <n v="0"/>
    <n v="187.39760000000001"/>
  </r>
  <r>
    <n v="5047"/>
    <x v="2496"/>
    <x v="338"/>
    <d v="2016-11-13T00:00:00"/>
    <s v="Second Class"/>
    <s v="AI-10855"/>
    <s v="Arianne Irving"/>
    <x v="0"/>
    <s v="United States"/>
    <s v="Los Angeles"/>
    <x v="1"/>
    <n v="90036"/>
    <s v="West"/>
    <s v="OFF-BI-10004656"/>
    <x v="1"/>
    <s v="Binders"/>
    <s v="Peel &amp; Stick Add-On Corner Pockets"/>
    <n v="5.1840000000000011"/>
    <n v="3"/>
    <n v="0.2"/>
    <n v="1.8143999999999996"/>
  </r>
  <r>
    <n v="5048"/>
    <x v="2496"/>
    <x v="338"/>
    <d v="2016-11-13T00:00:00"/>
    <s v="Second Class"/>
    <s v="AI-10855"/>
    <s v="Arianne Irving"/>
    <x v="0"/>
    <s v="United States"/>
    <s v="Los Angeles"/>
    <x v="1"/>
    <n v="90036"/>
    <s v="West"/>
    <s v="OFF-AR-10001227"/>
    <x v="1"/>
    <s v="Art"/>
    <s v="Newell 338"/>
    <n v="14.7"/>
    <n v="5"/>
    <n v="0"/>
    <n v="3.9690000000000003"/>
  </r>
  <r>
    <n v="5049"/>
    <x v="2497"/>
    <x v="691"/>
    <d v="2014-04-04T00:00:00"/>
    <s v="Standard Class"/>
    <s v="DD-13570"/>
    <s v="Dorothy Dickinson"/>
    <x v="0"/>
    <s v="United States"/>
    <s v="Chicago"/>
    <x v="10"/>
    <n v="60610"/>
    <s v="Central"/>
    <s v="OFF-BI-10002071"/>
    <x v="1"/>
    <s v="Binders"/>
    <s v="Fellowes Black Plastic Comb Bindings"/>
    <n v="8.1339999999999986"/>
    <n v="7"/>
    <n v="0.8"/>
    <n v="-13.827800000000003"/>
  </r>
  <r>
    <n v="5050"/>
    <x v="2497"/>
    <x v="691"/>
    <d v="2014-04-04T00:00:00"/>
    <s v="Standard Class"/>
    <s v="DD-13570"/>
    <s v="Dorothy Dickinson"/>
    <x v="0"/>
    <s v="United States"/>
    <s v="Chicago"/>
    <x v="10"/>
    <n v="60610"/>
    <s v="Central"/>
    <s v="TEC-AC-10004901"/>
    <x v="2"/>
    <s v="Accessories"/>
    <s v="Kensington SlimBlade Notebook Wireless Mouse with Nano Receiver "/>
    <n v="79.984000000000009"/>
    <n v="2"/>
    <n v="0.2"/>
    <n v="13.997199999999999"/>
  </r>
  <r>
    <n v="5051"/>
    <x v="2498"/>
    <x v="227"/>
    <d v="2015-09-24T00:00:00"/>
    <s v="Standard Class"/>
    <s v="AB-10060"/>
    <s v="Adam Bellavance"/>
    <x v="2"/>
    <s v="United States"/>
    <s v="Des Moines"/>
    <x v="4"/>
    <n v="98198"/>
    <s v="West"/>
    <s v="OFF-PA-10001776"/>
    <x v="1"/>
    <s v="Paper"/>
    <s v="Wirebound Message Books, Four 2 3/4&quot; x 5&quot; Forms per Page, 600 Sets per Book"/>
    <n v="18.54"/>
    <n v="2"/>
    <n v="0"/>
    <n v="8.7137999999999991"/>
  </r>
  <r>
    <n v="5052"/>
    <x v="2499"/>
    <x v="209"/>
    <d v="2015-11-11T00:00:00"/>
    <s v="Standard Class"/>
    <s v="KB-16240"/>
    <s v="Karen Bern"/>
    <x v="1"/>
    <s v="United States"/>
    <s v="Philadelphia"/>
    <x v="9"/>
    <n v="19140"/>
    <s v="East"/>
    <s v="OFF-EN-10000483"/>
    <x v="1"/>
    <s v="Envelopes"/>
    <s v="White Envelopes, White Envelopes with Clear Poly Window"/>
    <n v="24.400000000000002"/>
    <n v="2"/>
    <n v="0.2"/>
    <n v="7.9299999999999971"/>
  </r>
  <r>
    <n v="5053"/>
    <x v="2500"/>
    <x v="240"/>
    <d v="2017-05-19T00:00:00"/>
    <s v="Same Day"/>
    <s v="JC-15775"/>
    <s v="John Castell"/>
    <x v="0"/>
    <s v="United States"/>
    <s v="Atlanta"/>
    <x v="32"/>
    <n v="30318"/>
    <s v="South"/>
    <s v="OFF-PA-10003129"/>
    <x v="1"/>
    <s v="Paper"/>
    <s v="Tops White Computer Printout Paper"/>
    <n v="195.64"/>
    <n v="4"/>
    <n v="0"/>
    <n v="91.950799999999987"/>
  </r>
  <r>
    <n v="5054"/>
    <x v="2501"/>
    <x v="928"/>
    <d v="2015-01-08T00:00:00"/>
    <s v="Second Class"/>
    <s v="AH-10465"/>
    <s v="Amy Hunt"/>
    <x v="0"/>
    <s v="United States"/>
    <s v="Dallas"/>
    <x v="5"/>
    <n v="75217"/>
    <s v="Central"/>
    <s v="TEC-AC-10003198"/>
    <x v="2"/>
    <s v="Accessories"/>
    <s v="Enermax Acrylux Wireless Keyboard"/>
    <n v="398.40000000000003"/>
    <n v="5"/>
    <n v="0.2"/>
    <n v="84.659999999999982"/>
  </r>
  <r>
    <n v="5055"/>
    <x v="2501"/>
    <x v="928"/>
    <d v="2015-01-08T00:00:00"/>
    <s v="Second Class"/>
    <s v="AH-10465"/>
    <s v="Amy Hunt"/>
    <x v="0"/>
    <s v="United States"/>
    <s v="Dallas"/>
    <x v="5"/>
    <n v="75217"/>
    <s v="Central"/>
    <s v="OFF-AR-10001246"/>
    <x v="1"/>
    <s v="Art"/>
    <s v="Newell 317"/>
    <n v="7.0559999999999992"/>
    <n v="3"/>
    <n v="0.2"/>
    <n v="0.79379999999999962"/>
  </r>
  <r>
    <n v="5056"/>
    <x v="2501"/>
    <x v="928"/>
    <d v="2015-01-08T00:00:00"/>
    <s v="Second Class"/>
    <s v="AH-10465"/>
    <s v="Amy Hunt"/>
    <x v="0"/>
    <s v="United States"/>
    <s v="Dallas"/>
    <x v="5"/>
    <n v="75217"/>
    <s v="Central"/>
    <s v="FUR-BO-10003272"/>
    <x v="0"/>
    <s v="Bookcases"/>
    <s v="O'Sullivan Living Dimensions 5-Shelf Bookcases"/>
    <n v="1352.3975999999998"/>
    <n v="9"/>
    <n v="0.32"/>
    <n v="-437.5404000000002"/>
  </r>
  <r>
    <n v="5057"/>
    <x v="2502"/>
    <x v="1014"/>
    <d v="2015-09-11T00:00:00"/>
    <s v="First Class"/>
    <s v="NM-18520"/>
    <s v="Neoma Murray"/>
    <x v="0"/>
    <s v="United States"/>
    <s v="Moreno Valley"/>
    <x v="1"/>
    <n v="92553"/>
    <s v="West"/>
    <s v="OFF-PA-10002606"/>
    <x v="1"/>
    <s v="Paper"/>
    <s v="Xerox 1928"/>
    <n v="26.400000000000002"/>
    <n v="5"/>
    <n v="0"/>
    <n v="11.879999999999999"/>
  </r>
  <r>
    <n v="5058"/>
    <x v="2502"/>
    <x v="1014"/>
    <d v="2015-09-11T00:00:00"/>
    <s v="First Class"/>
    <s v="NM-18520"/>
    <s v="Neoma Murray"/>
    <x v="0"/>
    <s v="United States"/>
    <s v="Moreno Valley"/>
    <x v="1"/>
    <n v="92553"/>
    <s v="West"/>
    <s v="OFF-ST-10002486"/>
    <x v="1"/>
    <s v="Storage"/>
    <s v="Eldon Shelf Savers Cubes and Bins"/>
    <n v="41.88"/>
    <n v="6"/>
    <n v="0"/>
    <n v="0.83759999999999835"/>
  </r>
  <r>
    <n v="5059"/>
    <x v="2503"/>
    <x v="1015"/>
    <d v="2016-04-07T00:00:00"/>
    <s v="Standard Class"/>
    <s v="CS-11950"/>
    <s v="Carlos Soltero"/>
    <x v="0"/>
    <s v="United States"/>
    <s v="Philadelphia"/>
    <x v="9"/>
    <n v="19140"/>
    <s v="East"/>
    <s v="OFF-BI-10004330"/>
    <x v="1"/>
    <s v="Binders"/>
    <s v="GBC Velobind Prepunched Cover Sets, Regency Series"/>
    <n v="99.846000000000004"/>
    <n v="9"/>
    <n v="0.7"/>
    <n v="-83.204999999999984"/>
  </r>
  <r>
    <n v="5060"/>
    <x v="2504"/>
    <x v="5"/>
    <d v="2016-12-07T00:00:00"/>
    <s v="Second Class"/>
    <s v="TP-21130"/>
    <s v="Theone Pippenger"/>
    <x v="0"/>
    <s v="United States"/>
    <s v="Georgetown"/>
    <x v="0"/>
    <n v="40324"/>
    <s v="South"/>
    <s v="TEC-PH-10000560"/>
    <x v="2"/>
    <s v="Phones"/>
    <s v="Samsung Galaxy S III - 16GB - pebble blue (T-Mobile)"/>
    <n v="699.98"/>
    <n v="2"/>
    <n v="0"/>
    <n v="195.99440000000004"/>
  </r>
  <r>
    <n v="5061"/>
    <x v="2504"/>
    <x v="5"/>
    <d v="2016-12-07T00:00:00"/>
    <s v="Second Class"/>
    <s v="TP-21130"/>
    <s v="Theone Pippenger"/>
    <x v="0"/>
    <s v="United States"/>
    <s v="Georgetown"/>
    <x v="0"/>
    <n v="40324"/>
    <s v="South"/>
    <s v="OFF-ST-10000060"/>
    <x v="1"/>
    <s v="Storage"/>
    <s v="Fellowes Bankers Box Staxonsteel Drawer File/Stacking System"/>
    <n v="584.82000000000005"/>
    <n v="9"/>
    <n v="0"/>
    <n v="70.178400000000025"/>
  </r>
  <r>
    <n v="5062"/>
    <x v="2505"/>
    <x v="412"/>
    <d v="2015-05-12T00:00:00"/>
    <s v="Standard Class"/>
    <s v="DL-12925"/>
    <s v="Daniel Lacy"/>
    <x v="0"/>
    <s v="United States"/>
    <s v="Minneapolis"/>
    <x v="11"/>
    <n v="55407"/>
    <s v="Central"/>
    <s v="OFF-BI-10003684"/>
    <x v="1"/>
    <s v="Binders"/>
    <s v="Wilson Jones Legal Size Ring Binders"/>
    <n v="43.98"/>
    <n v="2"/>
    <n v="0"/>
    <n v="21.99"/>
  </r>
  <r>
    <n v="5063"/>
    <x v="2505"/>
    <x v="412"/>
    <d v="2015-05-12T00:00:00"/>
    <s v="Standard Class"/>
    <s v="DL-12925"/>
    <s v="Daniel Lacy"/>
    <x v="0"/>
    <s v="United States"/>
    <s v="Minneapolis"/>
    <x v="11"/>
    <n v="55407"/>
    <s v="Central"/>
    <s v="TEC-PH-10000441"/>
    <x v="2"/>
    <s v="Phones"/>
    <s v="VTech DS6151"/>
    <n v="377.96999999999997"/>
    <n v="3"/>
    <n v="0"/>
    <n v="105.83160000000002"/>
  </r>
  <r>
    <n v="5064"/>
    <x v="2505"/>
    <x v="412"/>
    <d v="2015-05-12T00:00:00"/>
    <s v="Standard Class"/>
    <s v="DL-12925"/>
    <s v="Daniel Lacy"/>
    <x v="0"/>
    <s v="United States"/>
    <s v="Minneapolis"/>
    <x v="11"/>
    <n v="55407"/>
    <s v="Central"/>
    <s v="FUR-FU-10000723"/>
    <x v="0"/>
    <s v="Furnishings"/>
    <s v="Deflect-o EconoMat Studded, No Bevel Mat for Low Pile Carpeting"/>
    <n v="123.96000000000001"/>
    <n v="3"/>
    <n v="0"/>
    <n v="11.156400000000005"/>
  </r>
  <r>
    <n v="5065"/>
    <x v="2506"/>
    <x v="585"/>
    <d v="2017-09-24T00:00:00"/>
    <s v="First Class"/>
    <s v="CA-12265"/>
    <s v="Christina Anderson"/>
    <x v="0"/>
    <s v="United States"/>
    <s v="Wilmington"/>
    <x v="13"/>
    <n v="19805"/>
    <s v="East"/>
    <s v="TEC-PH-10004977"/>
    <x v="2"/>
    <s v="Phones"/>
    <s v="GE 30524EE4"/>
    <n v="391.98"/>
    <n v="2"/>
    <n v="0"/>
    <n v="113.67419999999998"/>
  </r>
  <r>
    <n v="5066"/>
    <x v="2507"/>
    <x v="329"/>
    <d v="2017-12-07T00:00:00"/>
    <s v="Standard Class"/>
    <s v="SC-20380"/>
    <s v="Shahid Collister"/>
    <x v="0"/>
    <s v="United States"/>
    <s v="Burlington"/>
    <x v="3"/>
    <n v="27217"/>
    <s v="South"/>
    <s v="TEC-AC-10002001"/>
    <x v="2"/>
    <s v="Accessories"/>
    <s v="Logitech Wireless Gaming Headset G930"/>
    <n v="383.97600000000006"/>
    <n v="3"/>
    <n v="0.2"/>
    <n v="81.59490000000001"/>
  </r>
  <r>
    <n v="5067"/>
    <x v="2507"/>
    <x v="329"/>
    <d v="2017-12-07T00:00:00"/>
    <s v="Standard Class"/>
    <s v="SC-20380"/>
    <s v="Shahid Collister"/>
    <x v="0"/>
    <s v="United States"/>
    <s v="Burlington"/>
    <x v="3"/>
    <n v="27217"/>
    <s v="South"/>
    <s v="FUR-TA-10001889"/>
    <x v="0"/>
    <s v="Tables"/>
    <s v="Bush Advantage Collection Racetrack Conference Table"/>
    <n v="1781.6819999999998"/>
    <n v="7"/>
    <n v="0.4"/>
    <n v="-653.28340000000003"/>
  </r>
  <r>
    <n v="5068"/>
    <x v="2508"/>
    <x v="787"/>
    <d v="2017-01-19T00:00:00"/>
    <s v="Standard Class"/>
    <s v="TT-21460"/>
    <s v="Tonja Turnell"/>
    <x v="2"/>
    <s v="United States"/>
    <s v="Los Angeles"/>
    <x v="1"/>
    <n v="90008"/>
    <s v="West"/>
    <s v="OFF-AR-10003504"/>
    <x v="1"/>
    <s v="Art"/>
    <s v="Newell 347"/>
    <n v="21.400000000000002"/>
    <n v="5"/>
    <n v="0"/>
    <n v="6.2059999999999977"/>
  </r>
  <r>
    <n v="5069"/>
    <x v="2509"/>
    <x v="233"/>
    <d v="2014-08-12T00:00:00"/>
    <s v="Standard Class"/>
    <s v="MA-17560"/>
    <s v="Matt Abelman"/>
    <x v="2"/>
    <s v="United States"/>
    <s v="Trenton"/>
    <x v="12"/>
    <n v="48183"/>
    <s v="Central"/>
    <s v="TEC-CO-10001571"/>
    <x v="2"/>
    <s v="Copiers"/>
    <s v="Sharp 1540cs Digital Laser Copier"/>
    <n v="549.99"/>
    <n v="1"/>
    <n v="0"/>
    <n v="274.995"/>
  </r>
  <r>
    <n v="5070"/>
    <x v="2509"/>
    <x v="233"/>
    <d v="2014-08-12T00:00:00"/>
    <s v="Standard Class"/>
    <s v="MA-17560"/>
    <s v="Matt Abelman"/>
    <x v="2"/>
    <s v="United States"/>
    <s v="Trenton"/>
    <x v="12"/>
    <n v="48183"/>
    <s v="Central"/>
    <s v="OFF-AP-10002495"/>
    <x v="1"/>
    <s v="Appliances"/>
    <s v="Acco Smartsocket Table Surge Protector, 6 Color-Coded Adapter Outlets"/>
    <n v="167.535"/>
    <n v="3"/>
    <n v="0.1"/>
    <n v="37.229999999999983"/>
  </r>
  <r>
    <n v="5071"/>
    <x v="2509"/>
    <x v="233"/>
    <d v="2014-08-12T00:00:00"/>
    <s v="Standard Class"/>
    <s v="MA-17560"/>
    <s v="Matt Abelman"/>
    <x v="2"/>
    <s v="United States"/>
    <s v="Trenton"/>
    <x v="12"/>
    <n v="48183"/>
    <s v="Central"/>
    <s v="OFF-EN-10002500"/>
    <x v="1"/>
    <s v="Envelopes"/>
    <s v="Globe Weis Peel &amp; Seel First Class Envelopes"/>
    <n v="38.339999999999996"/>
    <n v="3"/>
    <n v="0"/>
    <n v="17.253"/>
  </r>
  <r>
    <n v="5072"/>
    <x v="2509"/>
    <x v="233"/>
    <d v="2014-08-12T00:00:00"/>
    <s v="Standard Class"/>
    <s v="MA-17560"/>
    <s v="Matt Abelman"/>
    <x v="2"/>
    <s v="United States"/>
    <s v="Trenton"/>
    <x v="12"/>
    <n v="48183"/>
    <s v="Central"/>
    <s v="FUR-FU-10002088"/>
    <x v="0"/>
    <s v="Furnishings"/>
    <s v="Nu-Dell Float Frame 11 x 14 1/2"/>
    <n v="53.88"/>
    <n v="6"/>
    <n v="0"/>
    <n v="22.629600000000003"/>
  </r>
  <r>
    <n v="5073"/>
    <x v="2509"/>
    <x v="233"/>
    <d v="2014-08-12T00:00:00"/>
    <s v="Standard Class"/>
    <s v="MA-17560"/>
    <s v="Matt Abelman"/>
    <x v="2"/>
    <s v="United States"/>
    <s v="Trenton"/>
    <x v="12"/>
    <n v="48183"/>
    <s v="Central"/>
    <s v="TEC-PH-10001128"/>
    <x v="2"/>
    <s v="Phones"/>
    <s v="Motorola Droid Maxx"/>
    <n v="299.98"/>
    <n v="2"/>
    <n v="0"/>
    <n v="83.994400000000013"/>
  </r>
  <r>
    <n v="5074"/>
    <x v="2510"/>
    <x v="599"/>
    <d v="2015-11-05T00:00:00"/>
    <s v="Same Day"/>
    <s v="JM-16195"/>
    <s v="Justin MacKendrick"/>
    <x v="0"/>
    <s v="United States"/>
    <s v="San Francisco"/>
    <x v="1"/>
    <n v="94109"/>
    <s v="West"/>
    <s v="OFF-ST-10000649"/>
    <x v="1"/>
    <s v="Storage"/>
    <s v="Hanging Personal Folder File"/>
    <n v="62.8"/>
    <n v="4"/>
    <n v="0"/>
    <n v="15.700000000000003"/>
  </r>
  <r>
    <n v="5075"/>
    <x v="2511"/>
    <x v="1016"/>
    <d v="2017-04-29T00:00:00"/>
    <s v="Second Class"/>
    <s v="MB-18085"/>
    <s v="Mick Brown"/>
    <x v="0"/>
    <s v="United States"/>
    <s v="Los Angeles"/>
    <x v="1"/>
    <n v="90049"/>
    <s v="West"/>
    <s v="OFF-BI-10002103"/>
    <x v="1"/>
    <s v="Binders"/>
    <s v="Cardinal Slant-D Ring Binder, Heavy Gauge Vinyl"/>
    <n v="13.904"/>
    <n v="2"/>
    <n v="0.2"/>
    <n v="4.5187999999999997"/>
  </r>
  <r>
    <n v="5076"/>
    <x v="2512"/>
    <x v="1017"/>
    <d v="2014-04-22T00:00:00"/>
    <s v="Second Class"/>
    <s v="SV-20365"/>
    <s v="Seth Vernon"/>
    <x v="0"/>
    <s v="United States"/>
    <s v="Houston"/>
    <x v="5"/>
    <n v="77070"/>
    <s v="Central"/>
    <s v="FUR-TA-10001705"/>
    <x v="0"/>
    <s v="Tables"/>
    <s v="Bush Advantage Collection Round Conference Table"/>
    <n v="744.09999999999991"/>
    <n v="5"/>
    <n v="0.3"/>
    <n v="-95.670000000000044"/>
  </r>
  <r>
    <n v="5077"/>
    <x v="2512"/>
    <x v="1017"/>
    <d v="2014-04-22T00:00:00"/>
    <s v="Second Class"/>
    <s v="SV-20365"/>
    <s v="Seth Vernon"/>
    <x v="0"/>
    <s v="United States"/>
    <s v="Houston"/>
    <x v="5"/>
    <n v="77070"/>
    <s v="Central"/>
    <s v="OFF-ST-10004634"/>
    <x v="1"/>
    <s v="Storage"/>
    <s v="Personal Folder Holder, Ebony"/>
    <n v="44.840000000000011"/>
    <n v="5"/>
    <n v="0.2"/>
    <n v="5.6049999999999951"/>
  </r>
  <r>
    <n v="5078"/>
    <x v="2512"/>
    <x v="1017"/>
    <d v="2014-04-22T00:00:00"/>
    <s v="Second Class"/>
    <s v="SV-20365"/>
    <s v="Seth Vernon"/>
    <x v="0"/>
    <s v="United States"/>
    <s v="Houston"/>
    <x v="5"/>
    <n v="77070"/>
    <s v="Central"/>
    <s v="FUR-TA-10004442"/>
    <x v="0"/>
    <s v="Tables"/>
    <s v="Riverside Furniture Stanwyck Manor Table Series"/>
    <n v="401.59000000000003"/>
    <n v="2"/>
    <n v="0.3"/>
    <n v="-131.95100000000002"/>
  </r>
  <r>
    <n v="5079"/>
    <x v="2513"/>
    <x v="343"/>
    <d v="2017-11-17T00:00:00"/>
    <s v="Standard Class"/>
    <s v="CG-12040"/>
    <s v="Catherine Glotzbach"/>
    <x v="2"/>
    <s v="United States"/>
    <s v="Milwaukee"/>
    <x v="6"/>
    <n v="53209"/>
    <s v="Central"/>
    <s v="OFF-BI-10002949"/>
    <x v="1"/>
    <s v="Binders"/>
    <s v="Prestige Round Ring Binders"/>
    <n v="18.240000000000002"/>
    <n v="3"/>
    <n v="0"/>
    <n v="8.5727999999999991"/>
  </r>
  <r>
    <n v="5080"/>
    <x v="2514"/>
    <x v="920"/>
    <d v="2017-11-29T00:00:00"/>
    <s v="Standard Class"/>
    <s v="BD-11500"/>
    <s v="Bradley Drucker"/>
    <x v="0"/>
    <s v="United States"/>
    <s v="San Francisco"/>
    <x v="1"/>
    <n v="94122"/>
    <s v="West"/>
    <s v="FUR-BO-10002213"/>
    <x v="0"/>
    <s v="Bookcases"/>
    <s v="Sauder Forest Hills Library, Woodland Oak Finish"/>
    <n v="359.49899999999997"/>
    <n v="3"/>
    <n v="0.15"/>
    <n v="-29.605799999999981"/>
  </r>
  <r>
    <n v="5081"/>
    <x v="2514"/>
    <x v="920"/>
    <d v="2017-11-29T00:00:00"/>
    <s v="Standard Class"/>
    <s v="BD-11500"/>
    <s v="Bradley Drucker"/>
    <x v="0"/>
    <s v="United States"/>
    <s v="San Francisco"/>
    <x v="1"/>
    <n v="94122"/>
    <s v="West"/>
    <s v="OFF-ST-10001325"/>
    <x v="1"/>
    <s v="Storage"/>
    <s v="Sterilite Officeware Hinged File Box"/>
    <n v="10.48"/>
    <n v="1"/>
    <n v="0"/>
    <n v="2.8296000000000001"/>
  </r>
  <r>
    <n v="5082"/>
    <x v="2515"/>
    <x v="217"/>
    <d v="2015-12-18T00:00:00"/>
    <s v="Same Day"/>
    <s v="JK-15640"/>
    <s v="Jim Kriz"/>
    <x v="2"/>
    <s v="United States"/>
    <s v="Cleveland"/>
    <x v="24"/>
    <n v="44105"/>
    <s v="East"/>
    <s v="OFF-PA-10003441"/>
    <x v="1"/>
    <s v="Paper"/>
    <s v="Xerox 226"/>
    <n v="20.736000000000004"/>
    <n v="4"/>
    <n v="0.2"/>
    <n v="7.2576000000000001"/>
  </r>
  <r>
    <n v="5083"/>
    <x v="2516"/>
    <x v="162"/>
    <d v="2016-09-12T00:00:00"/>
    <s v="Standard Class"/>
    <s v="JM-15580"/>
    <s v="Jill Matthias"/>
    <x v="0"/>
    <s v="United States"/>
    <s v="Monroe"/>
    <x v="3"/>
    <n v="28110"/>
    <s v="South"/>
    <s v="TEC-AC-10004209"/>
    <x v="2"/>
    <s v="Accessories"/>
    <s v="Memorex Froggy Flash Drive 4 GB"/>
    <n v="35.167999999999999"/>
    <n v="4"/>
    <n v="0.2"/>
    <n v="8.3524000000000012"/>
  </r>
  <r>
    <n v="5084"/>
    <x v="2516"/>
    <x v="162"/>
    <d v="2016-09-12T00:00:00"/>
    <s v="Standard Class"/>
    <s v="JM-15580"/>
    <s v="Jill Matthias"/>
    <x v="0"/>
    <s v="United States"/>
    <s v="Monroe"/>
    <x v="3"/>
    <n v="28110"/>
    <s v="South"/>
    <s v="OFF-PA-10000501"/>
    <x v="1"/>
    <s v="Paper"/>
    <s v="Petty Cash Envelope"/>
    <n v="64.704000000000008"/>
    <n v="3"/>
    <n v="0.2"/>
    <n v="23.455199999999998"/>
  </r>
  <r>
    <n v="5085"/>
    <x v="2517"/>
    <x v="112"/>
    <d v="2016-06-09T00:00:00"/>
    <s v="Second Class"/>
    <s v="SC-20230"/>
    <s v="Scot Coram"/>
    <x v="1"/>
    <s v="United States"/>
    <s v="Lowell"/>
    <x v="31"/>
    <n v="1852"/>
    <s v="East"/>
    <s v="OFF-PA-10003656"/>
    <x v="1"/>
    <s v="Paper"/>
    <s v="Xerox 1935"/>
    <n v="105.52"/>
    <n v="4"/>
    <n v="0"/>
    <n v="48.539199999999994"/>
  </r>
  <r>
    <n v="5086"/>
    <x v="2518"/>
    <x v="974"/>
    <d v="2015-06-23T00:00:00"/>
    <s v="Standard Class"/>
    <s v="ME-17320"/>
    <s v="Maria Etezadi"/>
    <x v="2"/>
    <s v="United States"/>
    <s v="Dallas"/>
    <x v="5"/>
    <n v="75081"/>
    <s v="Central"/>
    <s v="OFF-BI-10001107"/>
    <x v="1"/>
    <s v="Binders"/>
    <s v="GBC White Gloss Covers, Plain Front"/>
    <n v="5.7919999999999989"/>
    <n v="2"/>
    <n v="0.8"/>
    <n v="-9.5568000000000026"/>
  </r>
  <r>
    <n v="5087"/>
    <x v="2519"/>
    <x v="616"/>
    <d v="2015-03-09T00:00:00"/>
    <s v="Standard Class"/>
    <s v="KN-16390"/>
    <s v="Katherine Nockton"/>
    <x v="1"/>
    <s v="United States"/>
    <s v="Philadelphia"/>
    <x v="9"/>
    <n v="19120"/>
    <s v="East"/>
    <s v="TEC-PH-10000562"/>
    <x v="2"/>
    <s v="Phones"/>
    <s v="Samsung Convoy 3"/>
    <n v="466.15799999999996"/>
    <n v="7"/>
    <n v="0.4"/>
    <n v="-93.231599999999958"/>
  </r>
  <r>
    <n v="5088"/>
    <x v="2519"/>
    <x v="616"/>
    <d v="2015-03-09T00:00:00"/>
    <s v="Standard Class"/>
    <s v="KN-16390"/>
    <s v="Katherine Nockton"/>
    <x v="1"/>
    <s v="United States"/>
    <s v="Philadelphia"/>
    <x v="9"/>
    <n v="19120"/>
    <s v="East"/>
    <s v="TEC-AC-10001101"/>
    <x v="2"/>
    <s v="Accessories"/>
    <s v="Sony 16GB Class 10 Micro SDHC R40 Memory Card"/>
    <n v="10.312000000000001"/>
    <n v="1"/>
    <n v="0.2"/>
    <n v="-1.2890000000000006"/>
  </r>
  <r>
    <n v="5089"/>
    <x v="2519"/>
    <x v="616"/>
    <d v="2015-03-09T00:00:00"/>
    <s v="Standard Class"/>
    <s v="KN-16390"/>
    <s v="Katherine Nockton"/>
    <x v="1"/>
    <s v="United States"/>
    <s v="Philadelphia"/>
    <x v="9"/>
    <n v="19120"/>
    <s v="East"/>
    <s v="OFF-BI-10003529"/>
    <x v="1"/>
    <s v="Binders"/>
    <s v="Avery Round Ring Poly Binders"/>
    <n v="2.556"/>
    <n v="3"/>
    <n v="0.7"/>
    <n v="-1.7892000000000001"/>
  </r>
  <r>
    <n v="5090"/>
    <x v="2520"/>
    <x v="1018"/>
    <d v="2017-08-07T00:00:00"/>
    <s v="First Class"/>
    <s v="HM-14860"/>
    <s v="Harry Marie"/>
    <x v="1"/>
    <s v="United States"/>
    <s v="Loveland"/>
    <x v="22"/>
    <n v="80538"/>
    <s v="West"/>
    <s v="OFF-PA-10001752"/>
    <x v="1"/>
    <s v="Paper"/>
    <s v="Hammermill CopyPlus Copy Paper (20Lb. and 84 Bright)"/>
    <n v="7.9680000000000009"/>
    <n v="2"/>
    <n v="0.2"/>
    <n v="2.8884000000000007"/>
  </r>
  <r>
    <n v="5091"/>
    <x v="2520"/>
    <x v="1018"/>
    <d v="2017-08-07T00:00:00"/>
    <s v="First Class"/>
    <s v="HM-14860"/>
    <s v="Harry Marie"/>
    <x v="1"/>
    <s v="United States"/>
    <s v="Loveland"/>
    <x v="22"/>
    <n v="80538"/>
    <s v="West"/>
    <s v="OFF-EN-10001141"/>
    <x v="1"/>
    <s v="Envelopes"/>
    <s v="Manila Recycled Extra-Heavyweight Clasp Envelopes, 6&quot; x 9&quot;"/>
    <n v="8.7840000000000007"/>
    <n v="1"/>
    <n v="0.2"/>
    <n v="3.1842000000000001"/>
  </r>
  <r>
    <n v="5092"/>
    <x v="2521"/>
    <x v="247"/>
    <d v="2018-01-03T00:00:00"/>
    <s v="Standard Class"/>
    <s v="JM-15580"/>
    <s v="Jill Matthias"/>
    <x v="0"/>
    <s v="United States"/>
    <s v="Loveland"/>
    <x v="22"/>
    <n v="80538"/>
    <s v="West"/>
    <s v="OFF-FA-10003472"/>
    <x v="1"/>
    <s v="Fasteners"/>
    <s v="Bagged Rubber Bands"/>
    <n v="3.024"/>
    <n v="3"/>
    <n v="0.2"/>
    <n v="-0.6048"/>
  </r>
  <r>
    <n v="5093"/>
    <x v="2522"/>
    <x v="293"/>
    <d v="2015-05-27T00:00:00"/>
    <s v="Standard Class"/>
    <s v="KH-16690"/>
    <s v="Kristen Hastings"/>
    <x v="1"/>
    <s v="United States"/>
    <s v="Woonsocket"/>
    <x v="34"/>
    <n v="2895"/>
    <s v="East"/>
    <s v="OFF-ST-10004507"/>
    <x v="1"/>
    <s v="Storage"/>
    <s v="Advantus Rolling Storage Box"/>
    <n v="51.449999999999996"/>
    <n v="3"/>
    <n v="0"/>
    <n v="13.891499999999999"/>
  </r>
  <r>
    <n v="5094"/>
    <x v="2523"/>
    <x v="776"/>
    <d v="2014-12-10T00:00:00"/>
    <s v="Standard Class"/>
    <s v="BK-11260"/>
    <s v="Berenike Kampe"/>
    <x v="0"/>
    <s v="United States"/>
    <s v="Chicago"/>
    <x v="10"/>
    <n v="60610"/>
    <s v="Central"/>
    <s v="OFF-AP-10004036"/>
    <x v="1"/>
    <s v="Appliances"/>
    <s v="Bionaire 99.97% HEPA Air Cleaner"/>
    <n v="14.015999999999996"/>
    <n v="4"/>
    <n v="0.8"/>
    <n v="-31.536000000000001"/>
  </r>
  <r>
    <n v="5095"/>
    <x v="2523"/>
    <x v="776"/>
    <d v="2014-12-10T00:00:00"/>
    <s v="Standard Class"/>
    <s v="BK-11260"/>
    <s v="Berenike Kampe"/>
    <x v="0"/>
    <s v="United States"/>
    <s v="Chicago"/>
    <x v="10"/>
    <n v="60610"/>
    <s v="Central"/>
    <s v="FUR-TA-10004086"/>
    <x v="0"/>
    <s v="Tables"/>
    <s v="KI Adjustable-Height Table"/>
    <n v="214.95000000000002"/>
    <n v="5"/>
    <n v="0.5"/>
    <n v="-120.37200000000003"/>
  </r>
  <r>
    <n v="5096"/>
    <x v="2523"/>
    <x v="776"/>
    <d v="2014-12-10T00:00:00"/>
    <s v="Standard Class"/>
    <s v="BK-11260"/>
    <s v="Berenike Kampe"/>
    <x v="0"/>
    <s v="United States"/>
    <s v="Chicago"/>
    <x v="10"/>
    <n v="60610"/>
    <s v="Central"/>
    <s v="TEC-PH-10000307"/>
    <x v="2"/>
    <s v="Phones"/>
    <s v="Shocksock Galaxy S4 Armband"/>
    <n v="35.04"/>
    <n v="4"/>
    <n v="0.2"/>
    <n v="-7.0080000000000044"/>
  </r>
  <r>
    <n v="5097"/>
    <x v="2523"/>
    <x v="776"/>
    <d v="2014-12-10T00:00:00"/>
    <s v="Standard Class"/>
    <s v="BK-11260"/>
    <s v="Berenike Kampe"/>
    <x v="0"/>
    <s v="United States"/>
    <s v="Chicago"/>
    <x v="10"/>
    <n v="60610"/>
    <s v="Central"/>
    <s v="FUR-FU-10002088"/>
    <x v="0"/>
    <s v="Furnishings"/>
    <s v="Nu-Dell Float Frame 11 x 14 1/2"/>
    <n v="10.776000000000002"/>
    <n v="3"/>
    <n v="0.6"/>
    <n v="-4.8491999999999997"/>
  </r>
  <r>
    <n v="5098"/>
    <x v="2523"/>
    <x v="776"/>
    <d v="2014-12-10T00:00:00"/>
    <s v="Standard Class"/>
    <s v="BK-11260"/>
    <s v="Berenike Kampe"/>
    <x v="0"/>
    <s v="United States"/>
    <s v="Chicago"/>
    <x v="10"/>
    <n v="60610"/>
    <s v="Central"/>
    <s v="OFF-BI-10004965"/>
    <x v="1"/>
    <s v="Binders"/>
    <s v="Ibico Covers for Plastic or Wire Binding Elements"/>
    <n v="4.5999999999999988"/>
    <n v="2"/>
    <n v="0.8"/>
    <n v="-8.0500000000000025"/>
  </r>
  <r>
    <n v="5099"/>
    <x v="2523"/>
    <x v="776"/>
    <d v="2014-12-10T00:00:00"/>
    <s v="Standard Class"/>
    <s v="BK-11260"/>
    <s v="Berenike Kampe"/>
    <x v="0"/>
    <s v="United States"/>
    <s v="Chicago"/>
    <x v="10"/>
    <n v="60610"/>
    <s v="Central"/>
    <s v="OFF-ST-10002485"/>
    <x v="1"/>
    <s v="Storage"/>
    <s v="Rogers Deluxe File Chest"/>
    <n v="35.167999999999999"/>
    <n v="2"/>
    <n v="0.2"/>
    <n v="-8.3524000000000012"/>
  </r>
  <r>
    <n v="5100"/>
    <x v="2524"/>
    <x v="976"/>
    <d v="2015-08-12T00:00:00"/>
    <s v="Standard Class"/>
    <s v="PN-18775"/>
    <s v="Parhena Norris"/>
    <x v="2"/>
    <s v="United States"/>
    <s v="Bakersfield"/>
    <x v="1"/>
    <n v="93309"/>
    <s v="West"/>
    <s v="OFF-BI-10002194"/>
    <x v="1"/>
    <s v="Binders"/>
    <s v="Cardinal Hold-It CD Pocket"/>
    <n v="19.152000000000001"/>
    <n v="3"/>
    <n v="0.2"/>
    <n v="6.4638000000000009"/>
  </r>
  <r>
    <n v="5101"/>
    <x v="2525"/>
    <x v="461"/>
    <d v="2014-03-17T00:00:00"/>
    <s v="Same Day"/>
    <s v="AZ-10750"/>
    <s v="Annie Zypern"/>
    <x v="0"/>
    <s v="United States"/>
    <s v="Dallas"/>
    <x v="5"/>
    <n v="75217"/>
    <s v="Central"/>
    <s v="OFF-AR-10003732"/>
    <x v="1"/>
    <s v="Art"/>
    <s v="Newell 333"/>
    <n v="4.4479999999999995"/>
    <n v="2"/>
    <n v="0.2"/>
    <n v="0.3335999999999999"/>
  </r>
  <r>
    <n v="5102"/>
    <x v="2525"/>
    <x v="461"/>
    <d v="2014-03-17T00:00:00"/>
    <s v="Same Day"/>
    <s v="AZ-10750"/>
    <s v="Annie Zypern"/>
    <x v="0"/>
    <s v="United States"/>
    <s v="Dallas"/>
    <x v="5"/>
    <n v="75217"/>
    <s v="Central"/>
    <s v="OFF-PA-10002195"/>
    <x v="1"/>
    <s v="Paper"/>
    <s v="Xerox 1966"/>
    <n v="5.1840000000000011"/>
    <n v="1"/>
    <n v="0.2"/>
    <n v="1.8792"/>
  </r>
  <r>
    <n v="5103"/>
    <x v="2525"/>
    <x v="461"/>
    <d v="2014-03-17T00:00:00"/>
    <s v="Same Day"/>
    <s v="AZ-10750"/>
    <s v="Annie Zypern"/>
    <x v="0"/>
    <s v="United States"/>
    <s v="Dallas"/>
    <x v="5"/>
    <n v="75217"/>
    <s v="Central"/>
    <s v="OFF-PA-10002365"/>
    <x v="1"/>
    <s v="Paper"/>
    <s v="Xerox 1967"/>
    <n v="15.552000000000003"/>
    <n v="3"/>
    <n v="0.2"/>
    <n v="5.4432"/>
  </r>
  <r>
    <n v="5104"/>
    <x v="2526"/>
    <x v="514"/>
    <d v="2015-03-30T00:00:00"/>
    <s v="Second Class"/>
    <s v="GM-14500"/>
    <s v="Gene McClure"/>
    <x v="0"/>
    <s v="United States"/>
    <s v="Philadelphia"/>
    <x v="9"/>
    <n v="19140"/>
    <s v="East"/>
    <s v="OFF-PA-10001950"/>
    <x v="1"/>
    <s v="Paper"/>
    <s v="Southworth 25% Cotton Antique Laid Paper &amp; Envelopes"/>
    <n v="40.032000000000004"/>
    <n v="6"/>
    <n v="0.2"/>
    <n v="12.509999999999993"/>
  </r>
  <r>
    <n v="5105"/>
    <x v="2526"/>
    <x v="514"/>
    <d v="2015-03-30T00:00:00"/>
    <s v="Second Class"/>
    <s v="GM-14500"/>
    <s v="Gene McClure"/>
    <x v="0"/>
    <s v="United States"/>
    <s v="Philadelphia"/>
    <x v="9"/>
    <n v="19140"/>
    <s v="East"/>
    <s v="TEC-AC-10004633"/>
    <x v="2"/>
    <s v="Accessories"/>
    <s v="Verbatim 25 GB 6x Blu-ray Single Layer Recordable Disc, 3/Pack"/>
    <n v="16.776000000000003"/>
    <n v="3"/>
    <n v="0.2"/>
    <n v="5.0327999999999999"/>
  </r>
  <r>
    <n v="5106"/>
    <x v="2527"/>
    <x v="637"/>
    <d v="2014-12-20T00:00:00"/>
    <s v="Standard Class"/>
    <s v="BM-11785"/>
    <s v="Bryan Mills"/>
    <x v="0"/>
    <s v="United States"/>
    <s v="Deltona"/>
    <x v="2"/>
    <n v="32725"/>
    <s v="South"/>
    <s v="FUR-CH-10002439"/>
    <x v="0"/>
    <s v="Chairs"/>
    <s v="Iceberg Nesting Folding Chair, 19w x 6d x 43h"/>
    <n v="186.304"/>
    <n v="4"/>
    <n v="0.2"/>
    <n v="13.972799999999999"/>
  </r>
  <r>
    <n v="5107"/>
    <x v="2528"/>
    <x v="444"/>
    <d v="2015-09-26T00:00:00"/>
    <s v="Standard Class"/>
    <s v="NH-18610"/>
    <s v="Nicole Hansen"/>
    <x v="1"/>
    <s v="United States"/>
    <s v="Columbus"/>
    <x v="32"/>
    <n v="31907"/>
    <s v="South"/>
    <s v="TEC-AC-10000682"/>
    <x v="2"/>
    <s v="Accessories"/>
    <s v="Kensington K72356US Mouse-in-a-Box USB Desktop Mouse"/>
    <n v="66.36"/>
    <n v="4"/>
    <n v="0"/>
    <n v="23.225999999999999"/>
  </r>
  <r>
    <n v="5108"/>
    <x v="2529"/>
    <x v="1016"/>
    <d v="2017-04-26T00:00:00"/>
    <s v="First Class"/>
    <s v="PN-18775"/>
    <s v="Parhena Norris"/>
    <x v="2"/>
    <s v="United States"/>
    <s v="Nashville"/>
    <x v="18"/>
    <n v="37211"/>
    <s v="South"/>
    <s v="OFF-AR-10004078"/>
    <x v="1"/>
    <s v="Art"/>
    <s v="Newell 312"/>
    <n v="42.047999999999995"/>
    <n v="9"/>
    <n v="0.2"/>
    <n v="5.2559999999999985"/>
  </r>
  <r>
    <n v="5109"/>
    <x v="2529"/>
    <x v="1016"/>
    <d v="2017-04-26T00:00:00"/>
    <s v="First Class"/>
    <s v="PN-18775"/>
    <s v="Parhena Norris"/>
    <x v="2"/>
    <s v="United States"/>
    <s v="Nashville"/>
    <x v="18"/>
    <n v="37211"/>
    <s v="South"/>
    <s v="OFF-AR-10001958"/>
    <x v="1"/>
    <s v="Art"/>
    <s v="Stanley Bostitch Contemporary Electric Pencil Sharpeners"/>
    <n v="67.92"/>
    <n v="5"/>
    <n v="0.2"/>
    <n v="6.7920000000000016"/>
  </r>
  <r>
    <n v="5110"/>
    <x v="2530"/>
    <x v="638"/>
    <d v="2014-10-22T00:00:00"/>
    <s v="Standard Class"/>
    <s v="EH-13765"/>
    <s v="Edward Hooks"/>
    <x v="1"/>
    <s v="United States"/>
    <s v="Philadelphia"/>
    <x v="9"/>
    <n v="19134"/>
    <s v="East"/>
    <s v="OFF-EN-10001335"/>
    <x v="1"/>
    <s v="Envelopes"/>
    <s v="White Business Envelopes with Contemporary Seam, Recycled White Business Envelopes"/>
    <n v="52.512"/>
    <n v="6"/>
    <n v="0.2"/>
    <n v="19.692"/>
  </r>
  <r>
    <n v="5111"/>
    <x v="2530"/>
    <x v="638"/>
    <d v="2014-10-22T00:00:00"/>
    <s v="Standard Class"/>
    <s v="EH-13765"/>
    <s v="Edward Hooks"/>
    <x v="1"/>
    <s v="United States"/>
    <s v="Philadelphia"/>
    <x v="9"/>
    <n v="19134"/>
    <s v="East"/>
    <s v="OFF-ST-10003479"/>
    <x v="1"/>
    <s v="Storage"/>
    <s v="Eldon Base for stackable storage shelf, platinum"/>
    <n v="186.91200000000001"/>
    <n v="6"/>
    <n v="0.2"/>
    <n v="-35.046000000000028"/>
  </r>
  <r>
    <n v="5112"/>
    <x v="2530"/>
    <x v="638"/>
    <d v="2014-10-22T00:00:00"/>
    <s v="Standard Class"/>
    <s v="EH-13765"/>
    <s v="Edward Hooks"/>
    <x v="1"/>
    <s v="United States"/>
    <s v="Philadelphia"/>
    <x v="9"/>
    <n v="19134"/>
    <s v="East"/>
    <s v="OFF-PA-10003016"/>
    <x v="1"/>
    <s v="Paper"/>
    <s v="Adams &quot;While You Were Out&quot; Message Pads"/>
    <n v="10.048000000000002"/>
    <n v="4"/>
    <n v="0.2"/>
    <n v="3.1399999999999988"/>
  </r>
  <r>
    <n v="5113"/>
    <x v="2531"/>
    <x v="50"/>
    <d v="2015-11-13T00:00:00"/>
    <s v="Same Day"/>
    <s v="HA-14905"/>
    <s v="Helen Abelman"/>
    <x v="0"/>
    <s v="United States"/>
    <s v="Chicago"/>
    <x v="10"/>
    <n v="60610"/>
    <s v="Central"/>
    <s v="FUR-FU-10001025"/>
    <x v="0"/>
    <s v="Furnishings"/>
    <s v="Eldon Imàge Series Desk Accessories, Clear"/>
    <n v="17.496000000000002"/>
    <n v="9"/>
    <n v="0.6"/>
    <n v="-7.4357999999999969"/>
  </r>
  <r>
    <n v="5114"/>
    <x v="2532"/>
    <x v="1011"/>
    <d v="2016-02-02T00:00:00"/>
    <s v="Second Class"/>
    <s v="AB-10150"/>
    <s v="Aimee Bixby"/>
    <x v="0"/>
    <s v="United States"/>
    <s v="Dallas"/>
    <x v="5"/>
    <n v="75220"/>
    <s v="Central"/>
    <s v="OFF-PA-10003936"/>
    <x v="1"/>
    <s v="Paper"/>
    <s v="Xerox 1994"/>
    <n v="15.552000000000003"/>
    <n v="3"/>
    <n v="0.2"/>
    <n v="5.4432"/>
  </r>
  <r>
    <n v="5115"/>
    <x v="2533"/>
    <x v="1019"/>
    <d v="2016-11-22T00:00:00"/>
    <s v="Standard Class"/>
    <s v="MS-17365"/>
    <s v="Maribeth Schnelling"/>
    <x v="0"/>
    <s v="United States"/>
    <s v="Carlsbad"/>
    <x v="27"/>
    <n v="88220"/>
    <s v="West"/>
    <s v="OFF-BI-10004140"/>
    <x v="1"/>
    <s v="Binders"/>
    <s v="Avery Non-Stick Binders"/>
    <n v="10.776000000000002"/>
    <n v="3"/>
    <n v="0.2"/>
    <n v="3.3674999999999984"/>
  </r>
  <r>
    <n v="5116"/>
    <x v="2534"/>
    <x v="800"/>
    <d v="2017-07-29T00:00:00"/>
    <s v="Standard Class"/>
    <s v="DD-13570"/>
    <s v="Dorothy Dickinson"/>
    <x v="0"/>
    <s v="United States"/>
    <s v="Philadelphia"/>
    <x v="9"/>
    <n v="19134"/>
    <s v="East"/>
    <s v="OFF-LA-10004178"/>
    <x v="1"/>
    <s v="Labels"/>
    <s v="Avery 491"/>
    <n v="3.3040000000000003"/>
    <n v="1"/>
    <n v="0.2"/>
    <n v="1.0737999999999999"/>
  </r>
  <r>
    <n v="5117"/>
    <x v="2535"/>
    <x v="343"/>
    <d v="2017-11-17T00:00:00"/>
    <s v="Standard Class"/>
    <s v="MT-17815"/>
    <s v="Meg Tillman"/>
    <x v="0"/>
    <s v="United States"/>
    <s v="New York City"/>
    <x v="15"/>
    <n v="10009"/>
    <s v="East"/>
    <s v="OFF-ST-10003324"/>
    <x v="1"/>
    <s v="Storage"/>
    <s v="Belkin OmniView SE Rackmount Kit"/>
    <n v="35.479999999999997"/>
    <n v="1"/>
    <n v="0"/>
    <n v="0"/>
  </r>
  <r>
    <n v="5118"/>
    <x v="2536"/>
    <x v="120"/>
    <d v="2015-10-03T00:00:00"/>
    <s v="Standard Class"/>
    <s v="GM-14500"/>
    <s v="Gene McClure"/>
    <x v="0"/>
    <s v="United States"/>
    <s v="Oceanside"/>
    <x v="15"/>
    <n v="11572"/>
    <s v="East"/>
    <s v="OFF-FA-10004854"/>
    <x v="1"/>
    <s v="Fasteners"/>
    <s v="Vinyl Coated Wire Paper Clips in Organizer Box, 800/Box"/>
    <n v="34.44"/>
    <n v="3"/>
    <n v="0"/>
    <n v="16.186799999999998"/>
  </r>
  <r>
    <n v="5119"/>
    <x v="2536"/>
    <x v="120"/>
    <d v="2015-10-03T00:00:00"/>
    <s v="Standard Class"/>
    <s v="GM-14500"/>
    <s v="Gene McClure"/>
    <x v="0"/>
    <s v="United States"/>
    <s v="Oceanside"/>
    <x v="15"/>
    <n v="11572"/>
    <s v="East"/>
    <s v="TEC-MA-10002859"/>
    <x v="2"/>
    <s v="Machines"/>
    <s v="Ativa MDM8000 8-Sheet Micro-Cut Shredder"/>
    <n v="629.92999999999995"/>
    <n v="7"/>
    <n v="0"/>
    <n v="296.06709999999998"/>
  </r>
  <r>
    <n v="5120"/>
    <x v="2536"/>
    <x v="120"/>
    <d v="2015-10-03T00:00:00"/>
    <s v="Standard Class"/>
    <s v="GM-14500"/>
    <s v="Gene McClure"/>
    <x v="0"/>
    <s v="United States"/>
    <s v="Oceanside"/>
    <x v="15"/>
    <n v="11572"/>
    <s v="East"/>
    <s v="OFF-BI-10000088"/>
    <x v="1"/>
    <s v="Binders"/>
    <s v="GBC Imprintable Covers"/>
    <n v="79.056000000000012"/>
    <n v="9"/>
    <n v="0.2"/>
    <n v="28.657800000000002"/>
  </r>
  <r>
    <n v="5121"/>
    <x v="2537"/>
    <x v="527"/>
    <d v="2014-04-08T00:00:00"/>
    <s v="Standard Class"/>
    <s v="KB-16585"/>
    <s v="Ken Black"/>
    <x v="1"/>
    <s v="United States"/>
    <s v="Lafayette"/>
    <x v="28"/>
    <n v="70506"/>
    <s v="South"/>
    <s v="OFF-ST-10004180"/>
    <x v="1"/>
    <s v="Storage"/>
    <s v="Safco Commercial Shelving"/>
    <n v="232.54999999999998"/>
    <n v="5"/>
    <n v="0"/>
    <n v="9.3019999999999925"/>
  </r>
  <r>
    <n v="5122"/>
    <x v="2537"/>
    <x v="527"/>
    <d v="2014-04-08T00:00:00"/>
    <s v="Standard Class"/>
    <s v="KB-16585"/>
    <s v="Ken Black"/>
    <x v="1"/>
    <s v="United States"/>
    <s v="Lafayette"/>
    <x v="28"/>
    <n v="70506"/>
    <s v="South"/>
    <s v="TEC-AC-10002926"/>
    <x v="2"/>
    <s v="Accessories"/>
    <s v="Logitech Wireless Marathon Mouse M705"/>
    <n v="99.98"/>
    <n v="2"/>
    <n v="0"/>
    <n v="42.991400000000006"/>
  </r>
  <r>
    <n v="5123"/>
    <x v="2537"/>
    <x v="527"/>
    <d v="2014-04-08T00:00:00"/>
    <s v="Standard Class"/>
    <s v="KB-16585"/>
    <s v="Ken Black"/>
    <x v="1"/>
    <s v="United States"/>
    <s v="Lafayette"/>
    <x v="28"/>
    <n v="70506"/>
    <s v="South"/>
    <s v="OFF-PA-10003797"/>
    <x v="1"/>
    <s v="Paper"/>
    <s v="Xerox 209"/>
    <n v="19.440000000000001"/>
    <n v="3"/>
    <n v="0"/>
    <n v="9.3312000000000008"/>
  </r>
  <r>
    <n v="5124"/>
    <x v="2537"/>
    <x v="527"/>
    <d v="2014-04-08T00:00:00"/>
    <s v="Standard Class"/>
    <s v="KB-16585"/>
    <s v="Ken Black"/>
    <x v="1"/>
    <s v="United States"/>
    <s v="Lafayette"/>
    <x v="28"/>
    <n v="70506"/>
    <s v="South"/>
    <s v="OFF-PA-10002195"/>
    <x v="1"/>
    <s v="Paper"/>
    <s v="Xerox 1966"/>
    <n v="12.96"/>
    <n v="2"/>
    <n v="0"/>
    <n v="6.3504000000000005"/>
  </r>
  <r>
    <n v="5125"/>
    <x v="2538"/>
    <x v="80"/>
    <d v="2014-09-14T00:00:00"/>
    <s v="Same Day"/>
    <s v="DM-13015"/>
    <s v="Darrin Martin"/>
    <x v="0"/>
    <s v="United States"/>
    <s v="New York City"/>
    <x v="15"/>
    <n v="10009"/>
    <s v="East"/>
    <s v="FUR-TA-10001039"/>
    <x v="0"/>
    <s v="Tables"/>
    <s v="KI Adjustable-Height Table"/>
    <n v="464.29200000000003"/>
    <n v="9"/>
    <n v="0.4"/>
    <n v="-108.33479999999997"/>
  </r>
  <r>
    <n v="5126"/>
    <x v="2538"/>
    <x v="80"/>
    <d v="2014-09-14T00:00:00"/>
    <s v="Same Day"/>
    <s v="DM-13015"/>
    <s v="Darrin Martin"/>
    <x v="0"/>
    <s v="United States"/>
    <s v="New York City"/>
    <x v="15"/>
    <n v="10009"/>
    <s v="East"/>
    <s v="OFF-EN-10001099"/>
    <x v="1"/>
    <s v="Envelopes"/>
    <s v="Staple envelope"/>
    <n v="68.459999999999994"/>
    <n v="7"/>
    <n v="0"/>
    <n v="31.491599999999995"/>
  </r>
  <r>
    <n v="5127"/>
    <x v="2538"/>
    <x v="80"/>
    <d v="2014-09-14T00:00:00"/>
    <s v="Same Day"/>
    <s v="DM-13015"/>
    <s v="Darrin Martin"/>
    <x v="0"/>
    <s v="United States"/>
    <s v="New York City"/>
    <x v="15"/>
    <n v="10009"/>
    <s v="East"/>
    <s v="TEC-MA-10003979"/>
    <x v="2"/>
    <s v="Machines"/>
    <s v="Ativa V4110MDD Micro-Cut Shredder"/>
    <n v="2799.96"/>
    <n v="4"/>
    <n v="0"/>
    <n v="1371.9803999999999"/>
  </r>
  <r>
    <n v="5128"/>
    <x v="2538"/>
    <x v="80"/>
    <d v="2014-09-14T00:00:00"/>
    <s v="Same Day"/>
    <s v="DM-13015"/>
    <s v="Darrin Martin"/>
    <x v="0"/>
    <s v="United States"/>
    <s v="New York City"/>
    <x v="15"/>
    <n v="10009"/>
    <s v="East"/>
    <s v="OFF-AP-10002945"/>
    <x v="1"/>
    <s v="Appliances"/>
    <s v="Honeywell Enviracaire Portable HEPA Air Cleaner for 17' x 22' Room"/>
    <n v="601.29999999999995"/>
    <n v="2"/>
    <n v="0"/>
    <n v="198.42899999999997"/>
  </r>
  <r>
    <n v="5129"/>
    <x v="2538"/>
    <x v="80"/>
    <d v="2014-09-14T00:00:00"/>
    <s v="Same Day"/>
    <s v="DM-13015"/>
    <s v="Darrin Martin"/>
    <x v="0"/>
    <s v="United States"/>
    <s v="New York City"/>
    <x v="15"/>
    <n v="10009"/>
    <s v="East"/>
    <s v="TEC-PH-10001536"/>
    <x v="2"/>
    <s v="Phones"/>
    <s v="Spigen Samsung Galaxy S5 Case Wallet"/>
    <n v="16.989999999999998"/>
    <n v="1"/>
    <n v="0"/>
    <n v="4.4173999999999989"/>
  </r>
  <r>
    <n v="5130"/>
    <x v="2538"/>
    <x v="80"/>
    <d v="2014-09-14T00:00:00"/>
    <s v="Same Day"/>
    <s v="DM-13015"/>
    <s v="Darrin Martin"/>
    <x v="0"/>
    <s v="United States"/>
    <s v="New York City"/>
    <x v="15"/>
    <n v="10009"/>
    <s v="East"/>
    <s v="TEC-PH-10000526"/>
    <x v="2"/>
    <s v="Phones"/>
    <s v="Vtech CS6719"/>
    <n v="287.96999999999997"/>
    <n v="3"/>
    <n v="0"/>
    <n v="80.631600000000006"/>
  </r>
  <r>
    <n v="5131"/>
    <x v="2538"/>
    <x v="80"/>
    <d v="2014-09-14T00:00:00"/>
    <s v="Same Day"/>
    <s v="DM-13015"/>
    <s v="Darrin Martin"/>
    <x v="0"/>
    <s v="United States"/>
    <s v="New York City"/>
    <x v="15"/>
    <n v="10009"/>
    <s v="East"/>
    <s v="OFF-PA-10000213"/>
    <x v="1"/>
    <s v="Paper"/>
    <s v="Xerox 198"/>
    <n v="44.820000000000007"/>
    <n v="9"/>
    <n v="0"/>
    <n v="21.065400000000004"/>
  </r>
  <r>
    <n v="5132"/>
    <x v="2539"/>
    <x v="614"/>
    <d v="2018-01-05T00:00:00"/>
    <s v="Standard Class"/>
    <s v="BP-11185"/>
    <s v="Ben Peterman"/>
    <x v="1"/>
    <s v="United States"/>
    <s v="Anaheim"/>
    <x v="1"/>
    <n v="92804"/>
    <s v="West"/>
    <s v="FUR-FU-10002501"/>
    <x v="0"/>
    <s v="Furnishings"/>
    <s v="Nu-Dell Executive Frame"/>
    <n v="101.12"/>
    <n v="8"/>
    <n v="0"/>
    <n v="37.414400000000001"/>
  </r>
  <r>
    <n v="5133"/>
    <x v="2540"/>
    <x v="1020"/>
    <d v="2015-06-27T00:00:00"/>
    <s v="Standard Class"/>
    <s v="EP-13915"/>
    <s v="Emily Phan"/>
    <x v="0"/>
    <s v="United States"/>
    <s v="Deltona"/>
    <x v="2"/>
    <n v="32725"/>
    <s v="South"/>
    <s v="TEC-PH-10001819"/>
    <x v="2"/>
    <s v="Phones"/>
    <s v="Innergie mMini Combo Duo USB Travel Charging Kit"/>
    <n v="107.97600000000001"/>
    <n v="3"/>
    <n v="0.2"/>
    <n v="37.791599999999988"/>
  </r>
  <r>
    <n v="5134"/>
    <x v="2541"/>
    <x v="200"/>
    <d v="2017-11-30T00:00:00"/>
    <s v="Standard Class"/>
    <s v="FG-14260"/>
    <s v="Frank Gastineau"/>
    <x v="2"/>
    <s v="United States"/>
    <s v="New York City"/>
    <x v="15"/>
    <n v="10009"/>
    <s v="East"/>
    <s v="OFF-AP-10001962"/>
    <x v="1"/>
    <s v="Appliances"/>
    <s v="Black &amp; Decker Filter for Double Action Dustbuster Cordless Vac BLDV7210"/>
    <n v="58.730000000000004"/>
    <n v="7"/>
    <n v="0"/>
    <n v="14.682500000000001"/>
  </r>
  <r>
    <n v="5135"/>
    <x v="2541"/>
    <x v="200"/>
    <d v="2017-11-30T00:00:00"/>
    <s v="Standard Class"/>
    <s v="FG-14260"/>
    <s v="Frank Gastineau"/>
    <x v="2"/>
    <s v="United States"/>
    <s v="New York City"/>
    <x v="15"/>
    <n v="10009"/>
    <s v="East"/>
    <s v="OFF-BI-10003364"/>
    <x v="1"/>
    <s v="Binders"/>
    <s v="Binding Machine Supplies"/>
    <n v="93.344000000000008"/>
    <n v="4"/>
    <n v="0.2"/>
    <n v="32.670400000000001"/>
  </r>
  <r>
    <n v="5136"/>
    <x v="2542"/>
    <x v="248"/>
    <d v="2016-10-28T00:00:00"/>
    <s v="Standard Class"/>
    <s v="AB-10255"/>
    <s v="Alejandro Ballentine"/>
    <x v="2"/>
    <s v="United States"/>
    <s v="Seattle"/>
    <x v="4"/>
    <n v="98103"/>
    <s v="West"/>
    <s v="OFF-FA-10002983"/>
    <x v="1"/>
    <s v="Fasteners"/>
    <s v="Advantus SlideClip Paper Clips"/>
    <n v="17.05"/>
    <n v="5"/>
    <n v="0"/>
    <n v="8.1840000000000011"/>
  </r>
  <r>
    <n v="5137"/>
    <x v="2543"/>
    <x v="639"/>
    <d v="2015-12-19T00:00:00"/>
    <s v="Standard Class"/>
    <s v="RD-19480"/>
    <s v="Rick Duston"/>
    <x v="0"/>
    <s v="United States"/>
    <s v="San Diego"/>
    <x v="1"/>
    <n v="92105"/>
    <s v="West"/>
    <s v="OFF-BI-10002432"/>
    <x v="1"/>
    <s v="Binders"/>
    <s v="Wilson Jones Standard D-Ring Binders"/>
    <n v="8.0960000000000001"/>
    <n v="2"/>
    <n v="0.2"/>
    <n v="2.7323999999999993"/>
  </r>
  <r>
    <n v="5138"/>
    <x v="2544"/>
    <x v="373"/>
    <d v="2016-11-17T00:00:00"/>
    <s v="Standard Class"/>
    <s v="TS-21430"/>
    <s v="Tom Stivers"/>
    <x v="1"/>
    <s v="United States"/>
    <s v="Oklahoma City"/>
    <x v="26"/>
    <n v="73120"/>
    <s v="Central"/>
    <s v="FUR-FU-10003096"/>
    <x v="0"/>
    <s v="Furnishings"/>
    <s v="Master Giant Foot Doorstop, Safety Yellow"/>
    <n v="30.36"/>
    <n v="4"/>
    <n v="0"/>
    <n v="13.0548"/>
  </r>
  <r>
    <n v="5139"/>
    <x v="2545"/>
    <x v="365"/>
    <d v="2017-10-05T00:00:00"/>
    <s v="Standard Class"/>
    <s v="JA-15970"/>
    <s v="Joseph Airdo"/>
    <x v="0"/>
    <s v="United States"/>
    <s v="Mount Vernon"/>
    <x v="15"/>
    <n v="10550"/>
    <s v="East"/>
    <s v="OFF-EN-10001539"/>
    <x v="1"/>
    <s v="Envelopes"/>
    <s v="Staple envelope"/>
    <n v="23.34"/>
    <n v="3"/>
    <n v="0"/>
    <n v="10.969799999999999"/>
  </r>
  <r>
    <n v="5140"/>
    <x v="2545"/>
    <x v="365"/>
    <d v="2017-10-05T00:00:00"/>
    <s v="Standard Class"/>
    <s v="JA-15970"/>
    <s v="Joseph Airdo"/>
    <x v="0"/>
    <s v="United States"/>
    <s v="Mount Vernon"/>
    <x v="15"/>
    <n v="10550"/>
    <s v="East"/>
    <s v="OFF-PA-10004996"/>
    <x v="1"/>
    <s v="Paper"/>
    <s v="Speediset Carbonless Redi-Letter 7&quot; x 8 1/2&quot;"/>
    <n v="51.550000000000004"/>
    <n v="5"/>
    <n v="0"/>
    <n v="24.2285"/>
  </r>
  <r>
    <n v="5141"/>
    <x v="2546"/>
    <x v="627"/>
    <d v="2015-11-12T00:00:00"/>
    <s v="Standard Class"/>
    <s v="SW-20455"/>
    <s v="Shaun Weien"/>
    <x v="0"/>
    <s v="United States"/>
    <s v="San Francisco"/>
    <x v="1"/>
    <n v="94109"/>
    <s v="West"/>
    <s v="TEC-AC-10001956"/>
    <x v="2"/>
    <s v="Accessories"/>
    <s v="Microsoft Arc Touch Mouse"/>
    <n v="119.9"/>
    <n v="2"/>
    <n v="0"/>
    <n v="43.164000000000001"/>
  </r>
  <r>
    <n v="5142"/>
    <x v="2547"/>
    <x v="178"/>
    <d v="2016-04-05T00:00:00"/>
    <s v="Standard Class"/>
    <s v="FP-14320"/>
    <s v="Frank Preis"/>
    <x v="0"/>
    <s v="United States"/>
    <s v="New York City"/>
    <x v="15"/>
    <n v="10009"/>
    <s v="East"/>
    <s v="FUR-CH-10000454"/>
    <x v="0"/>
    <s v="Chairs"/>
    <s v="Hon Deluxe Fabric Upholstered Stacking Chairs, Rounded Back"/>
    <n v="1317.492"/>
    <n v="6"/>
    <n v="0.1"/>
    <n v="292.77599999999995"/>
  </r>
  <r>
    <n v="5143"/>
    <x v="2547"/>
    <x v="178"/>
    <d v="2016-04-05T00:00:00"/>
    <s v="Standard Class"/>
    <s v="FP-14320"/>
    <s v="Frank Preis"/>
    <x v="0"/>
    <s v="United States"/>
    <s v="New York City"/>
    <x v="15"/>
    <n v="10009"/>
    <s v="East"/>
    <s v="OFF-SU-10000946"/>
    <x v="1"/>
    <s v="Supplies"/>
    <s v="Staple remover"/>
    <n v="63.84"/>
    <n v="8"/>
    <n v="0"/>
    <n v="18.513599999999997"/>
  </r>
  <r>
    <n v="5144"/>
    <x v="2547"/>
    <x v="178"/>
    <d v="2016-04-05T00:00:00"/>
    <s v="Standard Class"/>
    <s v="FP-14320"/>
    <s v="Frank Preis"/>
    <x v="0"/>
    <s v="United States"/>
    <s v="New York City"/>
    <x v="15"/>
    <n v="10009"/>
    <s v="East"/>
    <s v="OFF-BI-10004140"/>
    <x v="1"/>
    <s v="Binders"/>
    <s v="Avery Non-Stick Binders"/>
    <n v="3.5920000000000005"/>
    <n v="1"/>
    <n v="0.2"/>
    <n v="1.1224999999999996"/>
  </r>
  <r>
    <n v="5145"/>
    <x v="2548"/>
    <x v="62"/>
    <d v="2017-02-07T00:00:00"/>
    <s v="Standard Class"/>
    <s v="JL-15835"/>
    <s v="John Lee"/>
    <x v="0"/>
    <s v="United States"/>
    <s v="Los Angeles"/>
    <x v="1"/>
    <n v="90045"/>
    <s v="West"/>
    <s v="FUR-FU-10003039"/>
    <x v="0"/>
    <s v="Furnishings"/>
    <s v="Howard Miller 11-1/2&quot; Diameter Grantwood Wall Clock"/>
    <n v="86.26"/>
    <n v="2"/>
    <n v="0"/>
    <n v="29.328400000000002"/>
  </r>
  <r>
    <n v="5146"/>
    <x v="2548"/>
    <x v="62"/>
    <d v="2017-02-07T00:00:00"/>
    <s v="Standard Class"/>
    <s v="JL-15835"/>
    <s v="John Lee"/>
    <x v="0"/>
    <s v="United States"/>
    <s v="Los Angeles"/>
    <x v="1"/>
    <n v="90045"/>
    <s v="West"/>
    <s v="OFF-ST-10000464"/>
    <x v="1"/>
    <s v="Storage"/>
    <s v="Multi-Use Personal File Cart and Caster Set, Three Stacking Bins"/>
    <n v="139.04"/>
    <n v="4"/>
    <n v="0"/>
    <n v="38.931200000000004"/>
  </r>
  <r>
    <n v="5147"/>
    <x v="2548"/>
    <x v="62"/>
    <d v="2017-02-07T00:00:00"/>
    <s v="Standard Class"/>
    <s v="JL-15835"/>
    <s v="John Lee"/>
    <x v="0"/>
    <s v="United States"/>
    <s v="Los Angeles"/>
    <x v="1"/>
    <n v="90045"/>
    <s v="West"/>
    <s v="OFF-AP-10000252"/>
    <x v="1"/>
    <s v="Appliances"/>
    <s v="Harmony HEPA Quiet Air Purifiers"/>
    <n v="46.8"/>
    <n v="4"/>
    <n v="0"/>
    <n v="16.38"/>
  </r>
  <r>
    <n v="5148"/>
    <x v="2549"/>
    <x v="165"/>
    <d v="2017-12-31T00:00:00"/>
    <s v="Standard Class"/>
    <s v="JL-15175"/>
    <s v="James Lanier"/>
    <x v="2"/>
    <s v="United States"/>
    <s v="Chandler"/>
    <x v="16"/>
    <n v="85224"/>
    <s v="West"/>
    <s v="FUR-FU-10001731"/>
    <x v="0"/>
    <s v="Furnishings"/>
    <s v="Acrylic Self-Standing Desk Frames"/>
    <n v="8.5440000000000005"/>
    <n v="4"/>
    <n v="0.2"/>
    <n v="1.9223999999999997"/>
  </r>
  <r>
    <n v="5149"/>
    <x v="2549"/>
    <x v="165"/>
    <d v="2017-12-31T00:00:00"/>
    <s v="Standard Class"/>
    <s v="JL-15175"/>
    <s v="James Lanier"/>
    <x v="2"/>
    <s v="United States"/>
    <s v="Chandler"/>
    <x v="16"/>
    <n v="85224"/>
    <s v="West"/>
    <s v="FUR-CH-10001394"/>
    <x v="0"/>
    <s v="Chairs"/>
    <s v="Global Leather Executive Chair"/>
    <n v="842.37600000000009"/>
    <n v="3"/>
    <n v="0.2"/>
    <n v="105.29699999999988"/>
  </r>
  <r>
    <n v="5150"/>
    <x v="2550"/>
    <x v="261"/>
    <d v="2014-06-21T00:00:00"/>
    <s v="Same Day"/>
    <s v="JG-15160"/>
    <s v="James Galang"/>
    <x v="0"/>
    <s v="United States"/>
    <s v="Long Beach"/>
    <x v="15"/>
    <n v="11561"/>
    <s v="East"/>
    <s v="TEC-PH-10001578"/>
    <x v="2"/>
    <s v="Phones"/>
    <s v="Polycom SoundStation2 EX Conference phone"/>
    <n v="1214.8499999999999"/>
    <n v="3"/>
    <n v="0"/>
    <n v="352.30649999999997"/>
  </r>
  <r>
    <n v="5151"/>
    <x v="2551"/>
    <x v="904"/>
    <d v="2017-03-10T00:00:00"/>
    <s v="Second Class"/>
    <s v="SH-19975"/>
    <s v="Sally Hughsby"/>
    <x v="1"/>
    <s v="United States"/>
    <s v="San Francisco"/>
    <x v="1"/>
    <n v="94109"/>
    <s v="West"/>
    <s v="OFF-ST-10000675"/>
    <x v="1"/>
    <s v="Storage"/>
    <s v="File Shuttle II and Handi-File, Black"/>
    <n v="67.78"/>
    <n v="2"/>
    <n v="0"/>
    <n v="16.945"/>
  </r>
  <r>
    <n v="5152"/>
    <x v="2552"/>
    <x v="145"/>
    <d v="2017-09-28T00:00:00"/>
    <s v="First Class"/>
    <s v="LS-17200"/>
    <s v="Luke Schmidt"/>
    <x v="1"/>
    <s v="United States"/>
    <s v="Helena"/>
    <x v="37"/>
    <n v="59601"/>
    <s v="West"/>
    <s v="OFF-ST-10002352"/>
    <x v="1"/>
    <s v="Storage"/>
    <s v="Iris Project Case"/>
    <n v="39.900000000000006"/>
    <n v="5"/>
    <n v="0"/>
    <n v="10.373999999999999"/>
  </r>
  <r>
    <n v="5153"/>
    <x v="2553"/>
    <x v="479"/>
    <d v="2014-07-06T00:00:00"/>
    <s v="Standard Class"/>
    <s v="CS-11860"/>
    <s v="Cari Schnelling"/>
    <x v="0"/>
    <s v="United States"/>
    <s v="New York City"/>
    <x v="15"/>
    <n v="10011"/>
    <s v="East"/>
    <s v="OFF-BI-10004528"/>
    <x v="1"/>
    <s v="Binders"/>
    <s v="Cardinal Poly Pocket Divider Pockets for Ring Binders"/>
    <n v="2.6880000000000002"/>
    <n v="1"/>
    <n v="0.2"/>
    <n v="0.83999999999999975"/>
  </r>
  <r>
    <n v="5154"/>
    <x v="2553"/>
    <x v="479"/>
    <d v="2014-07-06T00:00:00"/>
    <s v="Standard Class"/>
    <s v="CS-11860"/>
    <s v="Cari Schnelling"/>
    <x v="0"/>
    <s v="United States"/>
    <s v="New York City"/>
    <x v="15"/>
    <n v="10011"/>
    <s v="East"/>
    <s v="OFF-AR-10001026"/>
    <x v="1"/>
    <s v="Art"/>
    <s v="Sanford Uni-Blazer View Highlighters, Chisel Tip, Yellow"/>
    <n v="6.6000000000000005"/>
    <n v="3"/>
    <n v="0"/>
    <n v="2.9040000000000008"/>
  </r>
  <r>
    <n v="5155"/>
    <x v="2554"/>
    <x v="976"/>
    <d v="2015-08-08T00:00:00"/>
    <s v="First Class"/>
    <s v="KW-16570"/>
    <s v="Kelly Williams"/>
    <x v="0"/>
    <s v="United States"/>
    <s v="Kirkwood"/>
    <x v="25"/>
    <n v="63122"/>
    <s v="Central"/>
    <s v="OFF-BI-10002215"/>
    <x v="1"/>
    <s v="Binders"/>
    <s v="Wilson Jones Hanging View Binder, White, 1&quot;"/>
    <n v="28.4"/>
    <n v="4"/>
    <n v="0"/>
    <n v="13.063999999999998"/>
  </r>
  <r>
    <n v="5156"/>
    <x v="2554"/>
    <x v="976"/>
    <d v="2015-08-08T00:00:00"/>
    <s v="First Class"/>
    <s v="KW-16570"/>
    <s v="Kelly Williams"/>
    <x v="0"/>
    <s v="United States"/>
    <s v="Kirkwood"/>
    <x v="25"/>
    <n v="63122"/>
    <s v="Central"/>
    <s v="FUR-FU-10000305"/>
    <x v="0"/>
    <s v="Furnishings"/>
    <s v="Tenex V2T-RE Standard Weight Series Chair Mat, 45&quot; x 53&quot;, Lip 25&quot; x 12&quot;"/>
    <n v="212.94"/>
    <n v="3"/>
    <n v="0"/>
    <n v="34.070399999999999"/>
  </r>
  <r>
    <n v="5157"/>
    <x v="2555"/>
    <x v="160"/>
    <d v="2017-07-04T00:00:00"/>
    <s v="Second Class"/>
    <s v="GH-14410"/>
    <s v="Gary Hansen"/>
    <x v="2"/>
    <s v="United States"/>
    <s v="Chicago"/>
    <x v="10"/>
    <n v="60653"/>
    <s v="Central"/>
    <s v="TEC-PH-10002584"/>
    <x v="2"/>
    <s v="Phones"/>
    <s v="Samsung Galaxy S4"/>
    <n v="1001.5840000000001"/>
    <n v="2"/>
    <n v="0.2"/>
    <n v="125.19799999999992"/>
  </r>
  <r>
    <n v="5158"/>
    <x v="2555"/>
    <x v="160"/>
    <d v="2017-07-04T00:00:00"/>
    <s v="Second Class"/>
    <s v="GH-14410"/>
    <s v="Gary Hansen"/>
    <x v="2"/>
    <s v="United States"/>
    <s v="Chicago"/>
    <x v="10"/>
    <n v="60653"/>
    <s v="Central"/>
    <s v="FUR-CH-10000229"/>
    <x v="0"/>
    <s v="Chairs"/>
    <s v="Global Enterprise Series Seating High-Back Swivel/Tilt Chairs"/>
    <n v="569.05799999999999"/>
    <n v="3"/>
    <n v="0.3"/>
    <n v="-178.84680000000006"/>
  </r>
  <r>
    <n v="5159"/>
    <x v="2555"/>
    <x v="160"/>
    <d v="2017-07-04T00:00:00"/>
    <s v="Second Class"/>
    <s v="GH-14410"/>
    <s v="Gary Hansen"/>
    <x v="2"/>
    <s v="United States"/>
    <s v="Chicago"/>
    <x v="10"/>
    <n v="60653"/>
    <s v="Central"/>
    <s v="FUR-FU-10003799"/>
    <x v="0"/>
    <s v="Furnishings"/>
    <s v="Seth Thomas 13 1/2&quot; Wall Clock"/>
    <n v="14.224000000000002"/>
    <n v="2"/>
    <n v="0.6"/>
    <n v="-10.312400000000004"/>
  </r>
  <r>
    <n v="5160"/>
    <x v="2556"/>
    <x v="662"/>
    <d v="2015-10-30T00:00:00"/>
    <s v="Second Class"/>
    <s v="AG-10495"/>
    <s v="Andrew Gjertsen"/>
    <x v="1"/>
    <s v="United States"/>
    <s v="Peoria"/>
    <x v="16"/>
    <n v="85345"/>
    <s v="West"/>
    <s v="TEC-PH-10001700"/>
    <x v="2"/>
    <s v="Phones"/>
    <s v="Panasonic KX-TG6844B Expandable Digital Cordless Telephone"/>
    <n v="105.584"/>
    <n v="2"/>
    <n v="0.2"/>
    <n v="9.2386000000000053"/>
  </r>
  <r>
    <n v="5161"/>
    <x v="2556"/>
    <x v="662"/>
    <d v="2015-10-30T00:00:00"/>
    <s v="Second Class"/>
    <s v="AG-10495"/>
    <s v="Andrew Gjertsen"/>
    <x v="1"/>
    <s v="United States"/>
    <s v="Peoria"/>
    <x v="16"/>
    <n v="85345"/>
    <s v="West"/>
    <s v="TEC-PH-10001527"/>
    <x v="2"/>
    <s v="Phones"/>
    <s v="Plantronics MX500i Earset"/>
    <n v="68.720000000000013"/>
    <n v="2"/>
    <n v="0.2"/>
    <n v="-14.603000000000005"/>
  </r>
  <r>
    <n v="5162"/>
    <x v="2557"/>
    <x v="1021"/>
    <d v="2014-08-05T00:00:00"/>
    <s v="Standard Class"/>
    <s v="TS-21430"/>
    <s v="Tom Stivers"/>
    <x v="1"/>
    <s v="United States"/>
    <s v="Seattle"/>
    <x v="4"/>
    <n v="98103"/>
    <s v="West"/>
    <s v="FUR-BO-10002916"/>
    <x v="0"/>
    <s v="Bookcases"/>
    <s v="Rush Hierlooms Collection 1&quot; Thick Stackable Bookcases"/>
    <n v="1367.84"/>
    <n v="8"/>
    <n v="0"/>
    <n v="259.88959999999997"/>
  </r>
  <r>
    <n v="5163"/>
    <x v="2558"/>
    <x v="741"/>
    <d v="2016-11-23T00:00:00"/>
    <s v="Second Class"/>
    <s v="AJ-10945"/>
    <s v="Ashley Jarboe"/>
    <x v="0"/>
    <s v="United States"/>
    <s v="Taylor"/>
    <x v="12"/>
    <n v="48180"/>
    <s v="Central"/>
    <s v="FUR-CH-10000863"/>
    <x v="0"/>
    <s v="Chairs"/>
    <s v="Novimex Swivel Fabric Task Chair"/>
    <n v="301.95999999999998"/>
    <n v="2"/>
    <n v="0"/>
    <n v="33.215599999999995"/>
  </r>
  <r>
    <n v="5164"/>
    <x v="2559"/>
    <x v="380"/>
    <d v="2015-07-11T00:00:00"/>
    <s v="Standard Class"/>
    <s v="SJ-20215"/>
    <s v="Sarah Jordon"/>
    <x v="0"/>
    <s v="United States"/>
    <s v="Pasadena"/>
    <x v="1"/>
    <n v="91104"/>
    <s v="West"/>
    <s v="FUR-CH-10003968"/>
    <x v="0"/>
    <s v="Chairs"/>
    <s v="Novimex Turbo Task Chair"/>
    <n v="170.35200000000003"/>
    <n v="3"/>
    <n v="0.2"/>
    <n v="-17.035200000000003"/>
  </r>
  <r>
    <n v="5165"/>
    <x v="2560"/>
    <x v="849"/>
    <d v="2014-11-16T00:00:00"/>
    <s v="Standard Class"/>
    <s v="SC-20020"/>
    <s v="Sam Craven"/>
    <x v="0"/>
    <s v="United States"/>
    <s v="Midland"/>
    <x v="12"/>
    <n v="48640"/>
    <s v="Central"/>
    <s v="OFF-AR-10001149"/>
    <x v="1"/>
    <s v="Art"/>
    <s v="Avery Hi-Liter Comfort Grip Fluorescent Highlighter, Yellow Ink"/>
    <n v="3.9"/>
    <n v="2"/>
    <n v="0"/>
    <n v="1.5209999999999999"/>
  </r>
  <r>
    <n v="5166"/>
    <x v="2560"/>
    <x v="849"/>
    <d v="2014-11-16T00:00:00"/>
    <s v="Standard Class"/>
    <s v="SC-20020"/>
    <s v="Sam Craven"/>
    <x v="0"/>
    <s v="United States"/>
    <s v="Midland"/>
    <x v="12"/>
    <n v="48640"/>
    <s v="Central"/>
    <s v="OFF-PA-10000130"/>
    <x v="1"/>
    <s v="Paper"/>
    <s v="Xerox 199"/>
    <n v="12.84"/>
    <n v="3"/>
    <n v="0"/>
    <n v="5.7779999999999987"/>
  </r>
  <r>
    <n v="5167"/>
    <x v="2560"/>
    <x v="849"/>
    <d v="2014-11-16T00:00:00"/>
    <s v="Standard Class"/>
    <s v="SC-20020"/>
    <s v="Sam Craven"/>
    <x v="0"/>
    <s v="United States"/>
    <s v="Midland"/>
    <x v="12"/>
    <n v="48640"/>
    <s v="Central"/>
    <s v="OFF-PA-10002479"/>
    <x v="1"/>
    <s v="Paper"/>
    <s v="Xerox 4200 Series MultiUse Premium Copy Paper (20Lb. and 84 Bright)"/>
    <n v="15.84"/>
    <n v="3"/>
    <n v="0"/>
    <n v="7.1280000000000001"/>
  </r>
  <r>
    <n v="5168"/>
    <x v="2560"/>
    <x v="849"/>
    <d v="2014-11-16T00:00:00"/>
    <s v="Standard Class"/>
    <s v="SC-20020"/>
    <s v="Sam Craven"/>
    <x v="0"/>
    <s v="United States"/>
    <s v="Midland"/>
    <x v="12"/>
    <n v="48640"/>
    <s v="Central"/>
    <s v="FUR-CH-10004997"/>
    <x v="0"/>
    <s v="Chairs"/>
    <s v="Hon Every-Day Series Multi-Task Chairs"/>
    <n v="563.93999999999994"/>
    <n v="3"/>
    <n v="0"/>
    <n v="112.78800000000001"/>
  </r>
  <r>
    <n v="5169"/>
    <x v="2560"/>
    <x v="849"/>
    <d v="2014-11-16T00:00:00"/>
    <s v="Standard Class"/>
    <s v="SC-20020"/>
    <s v="Sam Craven"/>
    <x v="0"/>
    <s v="United States"/>
    <s v="Midland"/>
    <x v="12"/>
    <n v="48640"/>
    <s v="Central"/>
    <s v="OFF-ST-10004950"/>
    <x v="1"/>
    <s v="Storage"/>
    <s v="Acco Perma 3000 Stacking Storage Drawers"/>
    <n v="62.94"/>
    <n v="3"/>
    <n v="0"/>
    <n v="11.958600000000001"/>
  </r>
  <r>
    <n v="5170"/>
    <x v="2560"/>
    <x v="849"/>
    <d v="2014-11-16T00:00:00"/>
    <s v="Standard Class"/>
    <s v="SC-20020"/>
    <s v="Sam Craven"/>
    <x v="0"/>
    <s v="United States"/>
    <s v="Midland"/>
    <x v="12"/>
    <n v="48640"/>
    <s v="Central"/>
    <s v="OFF-ST-10001490"/>
    <x v="1"/>
    <s v="Storage"/>
    <s v="Hot File 7-Pocket, Floor Stand"/>
    <n v="535.41"/>
    <n v="3"/>
    <n v="0"/>
    <n v="160.62299999999993"/>
  </r>
  <r>
    <n v="5171"/>
    <x v="2561"/>
    <x v="1022"/>
    <d v="2016-05-29T00:00:00"/>
    <s v="Second Class"/>
    <s v="LA-16780"/>
    <s v="Laura Armstrong"/>
    <x v="1"/>
    <s v="United States"/>
    <s v="Detroit"/>
    <x v="12"/>
    <n v="48205"/>
    <s v="Central"/>
    <s v="FUR-CH-10002024"/>
    <x v="0"/>
    <s v="Chairs"/>
    <s v="HON 5400 Series Task Chairs for Big and Tall"/>
    <n v="3504.9"/>
    <n v="5"/>
    <n v="0"/>
    <n v="700.98000000000013"/>
  </r>
  <r>
    <n v="5172"/>
    <x v="2561"/>
    <x v="1022"/>
    <d v="2016-05-29T00:00:00"/>
    <s v="Second Class"/>
    <s v="LA-16780"/>
    <s v="Laura Armstrong"/>
    <x v="1"/>
    <s v="United States"/>
    <s v="Detroit"/>
    <x v="12"/>
    <n v="48205"/>
    <s v="Central"/>
    <s v="OFF-PA-10001790"/>
    <x v="1"/>
    <s v="Paper"/>
    <s v="Xerox 1910"/>
    <n v="144.12"/>
    <n v="3"/>
    <n v="0"/>
    <n v="69.177599999999984"/>
  </r>
  <r>
    <n v="5173"/>
    <x v="2561"/>
    <x v="1022"/>
    <d v="2016-05-29T00:00:00"/>
    <s v="Second Class"/>
    <s v="LA-16780"/>
    <s v="Laura Armstrong"/>
    <x v="1"/>
    <s v="United States"/>
    <s v="Detroit"/>
    <x v="12"/>
    <n v="48205"/>
    <s v="Central"/>
    <s v="OFF-PA-10000994"/>
    <x v="1"/>
    <s v="Paper"/>
    <s v="Xerox 1915"/>
    <n v="314.54999999999995"/>
    <n v="3"/>
    <n v="0"/>
    <n v="150.98399999999998"/>
  </r>
  <r>
    <n v="5174"/>
    <x v="2562"/>
    <x v="936"/>
    <d v="2015-03-10T00:00:00"/>
    <s v="First Class"/>
    <s v="FC-14335"/>
    <s v="Fred Chung"/>
    <x v="1"/>
    <s v="United States"/>
    <s v="Pueblo"/>
    <x v="22"/>
    <n v="81001"/>
    <s v="West"/>
    <s v="OFF-AR-10002399"/>
    <x v="1"/>
    <s v="Art"/>
    <s v="Dixon Prang Watercolor Pencils, 10-Color Set with Brush"/>
    <n v="3.4079999999999999"/>
    <n v="1"/>
    <n v="0.2"/>
    <n v="0.89459999999999995"/>
  </r>
  <r>
    <n v="5175"/>
    <x v="2563"/>
    <x v="15"/>
    <d v="2017-10-24T00:00:00"/>
    <s v="Standard Class"/>
    <s v="CA-12265"/>
    <s v="Christina Anderson"/>
    <x v="0"/>
    <s v="United States"/>
    <s v="Waco"/>
    <x v="5"/>
    <n v="76706"/>
    <s v="Central"/>
    <s v="OFF-BI-10002799"/>
    <x v="1"/>
    <s v="Binders"/>
    <s v="SlimView Poly Binder, 3/8&quot;"/>
    <n v="2.0719999999999996"/>
    <n v="2"/>
    <n v="0.8"/>
    <n v="-3.5224000000000011"/>
  </r>
  <r>
    <n v="5176"/>
    <x v="2563"/>
    <x v="15"/>
    <d v="2017-10-24T00:00:00"/>
    <s v="Standard Class"/>
    <s v="CA-12265"/>
    <s v="Christina Anderson"/>
    <x v="0"/>
    <s v="United States"/>
    <s v="Waco"/>
    <x v="5"/>
    <n v="76706"/>
    <s v="Central"/>
    <s v="FUR-BO-10004360"/>
    <x v="0"/>
    <s v="Bookcases"/>
    <s v="Rush Hierlooms Collection Rich Wood Bookcases"/>
    <n v="328.39919999999995"/>
    <n v="3"/>
    <n v="0.32"/>
    <n v="-91.758599999999973"/>
  </r>
  <r>
    <n v="5177"/>
    <x v="2564"/>
    <x v="732"/>
    <d v="2016-11-08T00:00:00"/>
    <s v="First Class"/>
    <s v="JH-15985"/>
    <s v="Joseph Holt"/>
    <x v="0"/>
    <s v="United States"/>
    <s v="San Francisco"/>
    <x v="1"/>
    <n v="94109"/>
    <s v="West"/>
    <s v="OFF-BI-10002082"/>
    <x v="1"/>
    <s v="Binders"/>
    <s v="GBC Twin Loop Wire Binding Elements"/>
    <n v="53.248000000000005"/>
    <n v="2"/>
    <n v="0.2"/>
    <n v="19.968"/>
  </r>
  <r>
    <n v="5178"/>
    <x v="2565"/>
    <x v="482"/>
    <d v="2016-12-30T00:00:00"/>
    <s v="Standard Class"/>
    <s v="AJ-10795"/>
    <s v="Anthony Johnson"/>
    <x v="1"/>
    <s v="United States"/>
    <s v="New York City"/>
    <x v="15"/>
    <n v="10024"/>
    <s v="East"/>
    <s v="OFF-BI-10004967"/>
    <x v="1"/>
    <s v="Binders"/>
    <s v="Round Ring Binders"/>
    <n v="4.9920000000000009"/>
    <n v="3"/>
    <n v="0.2"/>
    <n v="1.6848000000000001"/>
  </r>
  <r>
    <n v="5179"/>
    <x v="2566"/>
    <x v="657"/>
    <d v="2015-04-19T00:00:00"/>
    <s v="Standard Class"/>
    <s v="BT-11395"/>
    <s v="Bill Tyler"/>
    <x v="1"/>
    <s v="United States"/>
    <s v="Los Angeles"/>
    <x v="1"/>
    <n v="90036"/>
    <s v="West"/>
    <s v="FUR-FU-10004973"/>
    <x v="0"/>
    <s v="Furnishings"/>
    <s v="Flat Face Poster Frame"/>
    <n v="37.68"/>
    <n v="2"/>
    <n v="0"/>
    <n v="15.825600000000001"/>
  </r>
  <r>
    <n v="5180"/>
    <x v="2566"/>
    <x v="657"/>
    <d v="2015-04-19T00:00:00"/>
    <s v="Standard Class"/>
    <s v="BT-11395"/>
    <s v="Bill Tyler"/>
    <x v="1"/>
    <s v="United States"/>
    <s v="Los Angeles"/>
    <x v="1"/>
    <n v="90036"/>
    <s v="West"/>
    <s v="TEC-PH-10003645"/>
    <x v="2"/>
    <s v="Phones"/>
    <s v="Aastra 57i VoIP phone"/>
    <n v="258.57600000000002"/>
    <n v="2"/>
    <n v="0.2"/>
    <n v="19.393200000000007"/>
  </r>
  <r>
    <n v="5181"/>
    <x v="2566"/>
    <x v="657"/>
    <d v="2015-04-19T00:00:00"/>
    <s v="Standard Class"/>
    <s v="BT-11395"/>
    <s v="Bill Tyler"/>
    <x v="1"/>
    <s v="United States"/>
    <s v="Los Angeles"/>
    <x v="1"/>
    <n v="90036"/>
    <s v="West"/>
    <s v="OFF-AP-10004980"/>
    <x v="1"/>
    <s v="Appliances"/>
    <s v="3M Replacement Filter for Office Air Cleaner for 20' x 33' Room"/>
    <n v="75.84"/>
    <n v="2"/>
    <n v="0"/>
    <n v="29.577600000000004"/>
  </r>
  <r>
    <n v="5182"/>
    <x v="2567"/>
    <x v="510"/>
    <d v="2017-09-15T00:00:00"/>
    <s v="First Class"/>
    <s v="DJ-13510"/>
    <s v="Don Jones"/>
    <x v="1"/>
    <s v="United States"/>
    <s v="Woonsocket"/>
    <x v="34"/>
    <n v="2895"/>
    <s v="East"/>
    <s v="OFF-PA-10003797"/>
    <x v="1"/>
    <s v="Paper"/>
    <s v="Xerox 209"/>
    <n v="45.36"/>
    <n v="7"/>
    <n v="0"/>
    <n v="21.772800000000004"/>
  </r>
  <r>
    <n v="5183"/>
    <x v="2567"/>
    <x v="510"/>
    <d v="2017-09-15T00:00:00"/>
    <s v="First Class"/>
    <s v="DJ-13510"/>
    <s v="Don Jones"/>
    <x v="1"/>
    <s v="United States"/>
    <s v="Woonsocket"/>
    <x v="34"/>
    <n v="2895"/>
    <s v="East"/>
    <s v="OFF-BI-10003707"/>
    <x v="1"/>
    <s v="Binders"/>
    <s v="Aluminum Screw Posts"/>
    <n v="45.78"/>
    <n v="3"/>
    <n v="0"/>
    <n v="22.89"/>
  </r>
  <r>
    <n v="5184"/>
    <x v="2568"/>
    <x v="241"/>
    <d v="2017-09-27T00:00:00"/>
    <s v="First Class"/>
    <s v="AG-10675"/>
    <s v="Anna Gayman"/>
    <x v="0"/>
    <s v="United States"/>
    <s v="Columbus"/>
    <x v="32"/>
    <n v="31907"/>
    <s v="South"/>
    <s v="OFF-ST-10000885"/>
    <x v="1"/>
    <s v="Storage"/>
    <s v="Fellowes Desktop Hanging File Manager"/>
    <n v="40.29"/>
    <n v="3"/>
    <n v="0"/>
    <n v="10.0725"/>
  </r>
  <r>
    <n v="5185"/>
    <x v="2568"/>
    <x v="241"/>
    <d v="2017-09-27T00:00:00"/>
    <s v="First Class"/>
    <s v="AG-10675"/>
    <s v="Anna Gayman"/>
    <x v="0"/>
    <s v="United States"/>
    <s v="Columbus"/>
    <x v="32"/>
    <n v="31907"/>
    <s v="South"/>
    <s v="OFF-BI-10002827"/>
    <x v="1"/>
    <s v="Binders"/>
    <s v="Avery Durable Poly Binders"/>
    <n v="38.71"/>
    <n v="7"/>
    <n v="0"/>
    <n v="17.8066"/>
  </r>
  <r>
    <n v="5186"/>
    <x v="2569"/>
    <x v="998"/>
    <d v="2015-10-15T00:00:00"/>
    <s v="Standard Class"/>
    <s v="JD-15790"/>
    <s v="John Dryer"/>
    <x v="0"/>
    <s v="United States"/>
    <s v="Jacksonville"/>
    <x v="2"/>
    <n v="32216"/>
    <s v="South"/>
    <s v="OFF-ST-10004459"/>
    <x v="1"/>
    <s v="Storage"/>
    <s v="Tennsco Single-Tier Lockers"/>
    <n v="1801.6320000000001"/>
    <n v="6"/>
    <n v="0.2"/>
    <n v="-337.80600000000004"/>
  </r>
  <r>
    <n v="5187"/>
    <x v="2570"/>
    <x v="154"/>
    <d v="2015-12-03T00:00:00"/>
    <s v="Standard Class"/>
    <s v="EH-14125"/>
    <s v="Eugene Hildebrand"/>
    <x v="2"/>
    <s v="United States"/>
    <s v="Philadelphia"/>
    <x v="9"/>
    <n v="19140"/>
    <s v="East"/>
    <s v="TEC-PH-10002789"/>
    <x v="2"/>
    <s v="Phones"/>
    <s v="LG Exalt"/>
    <n v="748.75200000000007"/>
    <n v="8"/>
    <n v="0.4"/>
    <n v="-162.22960000000006"/>
  </r>
  <r>
    <n v="5188"/>
    <x v="2571"/>
    <x v="1023"/>
    <d v="2015-09-18T00:00:00"/>
    <s v="Standard Class"/>
    <s v="ZC-21910"/>
    <s v="Zuschuss Carroll"/>
    <x v="0"/>
    <s v="United States"/>
    <s v="Columbus"/>
    <x v="14"/>
    <n v="47201"/>
    <s v="Central"/>
    <s v="TEC-AC-10001314"/>
    <x v="2"/>
    <s v="Accessories"/>
    <s v="Case Logic 2.4GHz Wireless Keyboard"/>
    <n v="199.96"/>
    <n v="4"/>
    <n v="0"/>
    <n v="15.996799999999979"/>
  </r>
  <r>
    <n v="5189"/>
    <x v="2571"/>
    <x v="1023"/>
    <d v="2015-09-18T00:00:00"/>
    <s v="Standard Class"/>
    <s v="ZC-21910"/>
    <s v="Zuschuss Carroll"/>
    <x v="0"/>
    <s v="United States"/>
    <s v="Columbus"/>
    <x v="14"/>
    <n v="47201"/>
    <s v="Central"/>
    <s v="FUR-CH-10000015"/>
    <x v="0"/>
    <s v="Chairs"/>
    <s v="Hon Multipurpose Stacking Arm Chairs"/>
    <n v="1516.2"/>
    <n v="7"/>
    <n v="0"/>
    <n v="394.21199999999999"/>
  </r>
  <r>
    <n v="5190"/>
    <x v="2572"/>
    <x v="237"/>
    <d v="2017-11-18T00:00:00"/>
    <s v="Standard Class"/>
    <s v="XP-21865"/>
    <s v="Xylona Preis"/>
    <x v="0"/>
    <s v="United States"/>
    <s v="Pasadena"/>
    <x v="5"/>
    <n v="77506"/>
    <s v="Central"/>
    <s v="TEC-AC-10004855"/>
    <x v="2"/>
    <s v="Accessories"/>
    <s v="V7 USB Numeric Keypad"/>
    <n v="167.95200000000003"/>
    <n v="6"/>
    <n v="0.2"/>
    <n v="-27.292200000000001"/>
  </r>
  <r>
    <n v="5191"/>
    <x v="2572"/>
    <x v="237"/>
    <d v="2017-11-18T00:00:00"/>
    <s v="Standard Class"/>
    <s v="XP-21865"/>
    <s v="Xylona Preis"/>
    <x v="0"/>
    <s v="United States"/>
    <s v="Pasadena"/>
    <x v="5"/>
    <n v="77506"/>
    <s v="Central"/>
    <s v="OFF-AR-10003582"/>
    <x v="1"/>
    <s v="Art"/>
    <s v="Boston Electric Pencil Sharpener, Model 1818, Charcoal Black"/>
    <n v="45.04"/>
    <n v="2"/>
    <n v="0.2"/>
    <n v="4.5040000000000031"/>
  </r>
  <r>
    <n v="5192"/>
    <x v="2573"/>
    <x v="1024"/>
    <d v="2017-05-09T00:00:00"/>
    <s v="Standard Class"/>
    <s v="DK-12985"/>
    <s v="Darren Koutras"/>
    <x v="0"/>
    <s v="United States"/>
    <s v="San Francisco"/>
    <x v="1"/>
    <n v="94122"/>
    <s v="West"/>
    <s v="OFF-EN-10003448"/>
    <x v="1"/>
    <s v="Envelopes"/>
    <s v="Peel &amp; Seel Recycled Catalog Envelopes, Brown"/>
    <n v="23.16"/>
    <n v="2"/>
    <n v="0"/>
    <n v="11.58"/>
  </r>
  <r>
    <n v="5193"/>
    <x v="2574"/>
    <x v="683"/>
    <d v="2014-12-01T00:00:00"/>
    <s v="Second Class"/>
    <s v="CS-12250"/>
    <s v="Chris Selesnick"/>
    <x v="1"/>
    <s v="United States"/>
    <s v="Columbia"/>
    <x v="20"/>
    <n v="29203"/>
    <s v="South"/>
    <s v="FUR-FU-10003773"/>
    <x v="0"/>
    <s v="Furnishings"/>
    <s v="Eldon Cleatmat Plus Chair Mats for High Pile Carpets"/>
    <n v="397.59999999999997"/>
    <n v="5"/>
    <n v="0"/>
    <n v="43.735999999999962"/>
  </r>
  <r>
    <n v="5194"/>
    <x v="2574"/>
    <x v="683"/>
    <d v="2014-12-01T00:00:00"/>
    <s v="Second Class"/>
    <s v="CS-12250"/>
    <s v="Chris Selesnick"/>
    <x v="1"/>
    <s v="United States"/>
    <s v="Columbia"/>
    <x v="20"/>
    <n v="29203"/>
    <s v="South"/>
    <s v="OFF-PA-10001363"/>
    <x v="1"/>
    <s v="Paper"/>
    <s v="Xerox 1933"/>
    <n v="85.96"/>
    <n v="7"/>
    <n v="0"/>
    <n v="40.401199999999996"/>
  </r>
  <r>
    <n v="5195"/>
    <x v="2574"/>
    <x v="683"/>
    <d v="2014-12-01T00:00:00"/>
    <s v="Second Class"/>
    <s v="CS-12250"/>
    <s v="Chris Selesnick"/>
    <x v="1"/>
    <s v="United States"/>
    <s v="Columbia"/>
    <x v="20"/>
    <n v="29203"/>
    <s v="South"/>
    <s v="OFF-AR-10004757"/>
    <x v="1"/>
    <s v="Art"/>
    <s v="Crayola Colored Pencils"/>
    <n v="13.12"/>
    <n v="4"/>
    <n v="0"/>
    <n v="4.3295999999999992"/>
  </r>
  <r>
    <n v="5196"/>
    <x v="2574"/>
    <x v="683"/>
    <d v="2014-12-01T00:00:00"/>
    <s v="Second Class"/>
    <s v="CS-12250"/>
    <s v="Chris Selesnick"/>
    <x v="1"/>
    <s v="United States"/>
    <s v="Columbia"/>
    <x v="20"/>
    <n v="29203"/>
    <s v="South"/>
    <s v="OFF-BI-10000309"/>
    <x v="1"/>
    <s v="Binders"/>
    <s v="GBC Twin Loop Wire Binding Elements, 9/16&quot; Spine, Black"/>
    <n v="45.660000000000004"/>
    <n v="3"/>
    <n v="0"/>
    <n v="22.3734"/>
  </r>
  <r>
    <n v="5197"/>
    <x v="2575"/>
    <x v="1025"/>
    <d v="2014-05-15T00:00:00"/>
    <s v="Standard Class"/>
    <s v="AI-10855"/>
    <s v="Arianne Irving"/>
    <x v="0"/>
    <s v="United States"/>
    <s v="Kent"/>
    <x v="4"/>
    <n v="98031"/>
    <s v="West"/>
    <s v="OFF-EN-10001434"/>
    <x v="1"/>
    <s v="Envelopes"/>
    <s v="Strathmore #10 Envelopes, Ultimate White"/>
    <n v="158.13"/>
    <n v="3"/>
    <n v="0"/>
    <n v="77.483699999999999"/>
  </r>
  <r>
    <n v="5198"/>
    <x v="2575"/>
    <x v="1025"/>
    <d v="2014-05-15T00:00:00"/>
    <s v="Standard Class"/>
    <s v="AI-10855"/>
    <s v="Arianne Irving"/>
    <x v="0"/>
    <s v="United States"/>
    <s v="Kent"/>
    <x v="4"/>
    <n v="98031"/>
    <s v="West"/>
    <s v="TEC-PH-10003988"/>
    <x v="2"/>
    <s v="Phones"/>
    <s v="LF Elite 3D Dazzle Designer Hard Case Cover, Lf Stylus Pen and Wiper For Apple Iphone 5c Mini Lite"/>
    <n v="43.6"/>
    <n v="5"/>
    <n v="0.2"/>
    <n v="4.3600000000000012"/>
  </r>
  <r>
    <n v="5199"/>
    <x v="2576"/>
    <x v="840"/>
    <d v="2016-03-08T00:00:00"/>
    <s v="Standard Class"/>
    <s v="AA-10315"/>
    <s v="Alex Avila"/>
    <x v="0"/>
    <s v="United States"/>
    <s v="Round Rock"/>
    <x v="5"/>
    <n v="78664"/>
    <s v="Central"/>
    <s v="OFF-SU-10000151"/>
    <x v="1"/>
    <s v="Supplies"/>
    <s v="High Speed Automatic Electric Letter Opener"/>
    <n v="3930.0720000000001"/>
    <n v="3"/>
    <n v="0.2"/>
    <n v="-786.01440000000025"/>
  </r>
  <r>
    <n v="5200"/>
    <x v="2576"/>
    <x v="840"/>
    <d v="2016-03-08T00:00:00"/>
    <s v="Standard Class"/>
    <s v="AA-10315"/>
    <s v="Alex Avila"/>
    <x v="0"/>
    <s v="United States"/>
    <s v="Round Rock"/>
    <x v="5"/>
    <n v="78664"/>
    <s v="Central"/>
    <s v="OFF-FA-10001332"/>
    <x v="1"/>
    <s v="Fasteners"/>
    <s v="Acco Banker's Clasps, 5 3/4&quot;-Long"/>
    <n v="2.3039999999999998"/>
    <n v="1"/>
    <n v="0.2"/>
    <n v="0.77759999999999996"/>
  </r>
  <r>
    <n v="5201"/>
    <x v="2576"/>
    <x v="840"/>
    <d v="2016-03-08T00:00:00"/>
    <s v="Standard Class"/>
    <s v="AA-10315"/>
    <s v="Alex Avila"/>
    <x v="0"/>
    <s v="United States"/>
    <s v="Round Rock"/>
    <x v="5"/>
    <n v="78664"/>
    <s v="Central"/>
    <s v="TEC-PH-10000895"/>
    <x v="2"/>
    <s v="Phones"/>
    <s v="Polycom VVX 310 VoIP phone"/>
    <n v="431.97600000000006"/>
    <n v="3"/>
    <n v="0.2"/>
    <n v="32.398200000000017"/>
  </r>
  <r>
    <n v="5202"/>
    <x v="2576"/>
    <x v="840"/>
    <d v="2016-03-08T00:00:00"/>
    <s v="Standard Class"/>
    <s v="AA-10315"/>
    <s v="Alex Avila"/>
    <x v="0"/>
    <s v="United States"/>
    <s v="Round Rock"/>
    <x v="5"/>
    <n v="78664"/>
    <s v="Central"/>
    <s v="TEC-AC-10002857"/>
    <x v="2"/>
    <s v="Accessories"/>
    <s v="Verbatim 25 GB 6x Blu-ray Single Layer Recordable Disc, 1/Pack"/>
    <n v="41.720000000000006"/>
    <n v="7"/>
    <n v="0.2"/>
    <n v="5.7364999999999977"/>
  </r>
  <r>
    <n v="5203"/>
    <x v="2577"/>
    <x v="762"/>
    <d v="2015-08-19T00:00:00"/>
    <s v="Standard Class"/>
    <s v="RE-19450"/>
    <s v="Richard Eichhorn"/>
    <x v="0"/>
    <s v="United States"/>
    <s v="Oakland"/>
    <x v="1"/>
    <n v="94601"/>
    <s v="West"/>
    <s v="FUR-FU-10004018"/>
    <x v="0"/>
    <s v="Furnishings"/>
    <s v="Tensor Computer Mounted Lamp"/>
    <n v="104.23"/>
    <n v="7"/>
    <n v="0"/>
    <n v="28.142100000000006"/>
  </r>
  <r>
    <n v="5204"/>
    <x v="2577"/>
    <x v="762"/>
    <d v="2015-08-19T00:00:00"/>
    <s v="Standard Class"/>
    <s v="RE-19450"/>
    <s v="Richard Eichhorn"/>
    <x v="0"/>
    <s v="United States"/>
    <s v="Oakland"/>
    <x v="1"/>
    <n v="94601"/>
    <s v="West"/>
    <s v="OFF-ST-10003638"/>
    <x v="1"/>
    <s v="Storage"/>
    <s v="Mobile Personal File Cube"/>
    <n v="70.260000000000005"/>
    <n v="3"/>
    <n v="0"/>
    <n v="18.970199999999998"/>
  </r>
  <r>
    <n v="5205"/>
    <x v="2578"/>
    <x v="811"/>
    <d v="2015-09-18T00:00:00"/>
    <s v="Standard Class"/>
    <s v="TM-21010"/>
    <s v="Tamara Manning"/>
    <x v="0"/>
    <s v="United States"/>
    <s v="Auburn"/>
    <x v="15"/>
    <n v="13021"/>
    <s v="East"/>
    <s v="OFF-AR-10004685"/>
    <x v="1"/>
    <s v="Art"/>
    <s v="Binney &amp; Smith Crayola Metallic Colored Pencils, 8-Color Set"/>
    <n v="9.26"/>
    <n v="2"/>
    <n v="0"/>
    <n v="3.0557999999999996"/>
  </r>
  <r>
    <n v="5206"/>
    <x v="2578"/>
    <x v="811"/>
    <d v="2015-09-18T00:00:00"/>
    <s v="Standard Class"/>
    <s v="TM-21010"/>
    <s v="Tamara Manning"/>
    <x v="0"/>
    <s v="United States"/>
    <s v="Auburn"/>
    <x v="15"/>
    <n v="13021"/>
    <s v="East"/>
    <s v="OFF-ST-10001713"/>
    <x v="1"/>
    <s v="Storage"/>
    <s v="Gould Plastics 9-Pocket Panel Bin, 18-3/8w x 5-1/4d x 20-1/2h, Black"/>
    <n v="105.98"/>
    <n v="2"/>
    <n v="0"/>
    <n v="4.2391999999999967"/>
  </r>
  <r>
    <n v="5207"/>
    <x v="2578"/>
    <x v="811"/>
    <d v="2015-09-18T00:00:00"/>
    <s v="Standard Class"/>
    <s v="TM-21010"/>
    <s v="Tamara Manning"/>
    <x v="0"/>
    <s v="United States"/>
    <s v="Auburn"/>
    <x v="15"/>
    <n v="13021"/>
    <s v="East"/>
    <s v="OFF-FA-10000490"/>
    <x v="1"/>
    <s v="Fasteners"/>
    <s v="OIC Binder Clips, Mini, 1/4&quot; Capacity, Black"/>
    <n v="1.24"/>
    <n v="1"/>
    <n v="0"/>
    <n v="0.58279999999999998"/>
  </r>
  <r>
    <n v="5208"/>
    <x v="2578"/>
    <x v="811"/>
    <d v="2015-09-18T00:00:00"/>
    <s v="Standard Class"/>
    <s v="TM-21010"/>
    <s v="Tamara Manning"/>
    <x v="0"/>
    <s v="United States"/>
    <s v="Auburn"/>
    <x v="15"/>
    <n v="13021"/>
    <s v="East"/>
    <s v="OFF-LA-10002043"/>
    <x v="1"/>
    <s v="Labels"/>
    <s v="Avery 489"/>
    <n v="20.7"/>
    <n v="2"/>
    <n v="0"/>
    <n v="9.9359999999999999"/>
  </r>
  <r>
    <n v="5209"/>
    <x v="2578"/>
    <x v="811"/>
    <d v="2015-09-18T00:00:00"/>
    <s v="Standard Class"/>
    <s v="TM-21010"/>
    <s v="Tamara Manning"/>
    <x v="0"/>
    <s v="United States"/>
    <s v="Auburn"/>
    <x v="15"/>
    <n v="13021"/>
    <s v="East"/>
    <s v="OFF-PA-10002464"/>
    <x v="1"/>
    <s v="Paper"/>
    <s v="HP Office Recycled Paper (20Lb. and 87 Bright)"/>
    <n v="28.900000000000002"/>
    <n v="5"/>
    <n v="0"/>
    <n v="14.161000000000001"/>
  </r>
  <r>
    <n v="5210"/>
    <x v="2578"/>
    <x v="811"/>
    <d v="2015-09-18T00:00:00"/>
    <s v="Standard Class"/>
    <s v="TM-21010"/>
    <s v="Tamara Manning"/>
    <x v="0"/>
    <s v="United States"/>
    <s v="Auburn"/>
    <x v="15"/>
    <n v="13021"/>
    <s v="East"/>
    <s v="OFF-EN-10002504"/>
    <x v="1"/>
    <s v="Envelopes"/>
    <s v="Tyvek  Top-Opening Peel &amp; Seel Envelopes, Plain White"/>
    <n v="27.18"/>
    <n v="1"/>
    <n v="0"/>
    <n v="12.7746"/>
  </r>
  <r>
    <n v="5211"/>
    <x v="2579"/>
    <x v="1026"/>
    <d v="2015-01-18T00:00:00"/>
    <s v="Standard Class"/>
    <s v="YS-21880"/>
    <s v="Yana Sorensen"/>
    <x v="1"/>
    <s v="United States"/>
    <s v="Newark"/>
    <x v="13"/>
    <n v="19711"/>
    <s v="East"/>
    <s v="OFF-ST-10002615"/>
    <x v="1"/>
    <s v="Storage"/>
    <s v="Dual Level, Single-Width Filing Carts"/>
    <n v="465.18"/>
    <n v="3"/>
    <n v="0"/>
    <n v="120.94680000000001"/>
  </r>
  <r>
    <n v="5212"/>
    <x v="2580"/>
    <x v="793"/>
    <d v="2015-05-16T00:00:00"/>
    <s v="Second Class"/>
    <s v="AZ-10750"/>
    <s v="Annie Zypern"/>
    <x v="0"/>
    <s v="United States"/>
    <s v="New York City"/>
    <x v="15"/>
    <n v="10024"/>
    <s v="East"/>
    <s v="OFF-ST-10004258"/>
    <x v="1"/>
    <s v="Storage"/>
    <s v="Portable Personal File Box"/>
    <n v="36.630000000000003"/>
    <n v="3"/>
    <n v="0"/>
    <n v="9.8901000000000039"/>
  </r>
  <r>
    <n v="5213"/>
    <x v="2581"/>
    <x v="182"/>
    <d v="2016-09-26T00:00:00"/>
    <s v="Same Day"/>
    <s v="CM-12445"/>
    <s v="Chuck Magee"/>
    <x v="0"/>
    <s v="United States"/>
    <s v="Redlands"/>
    <x v="1"/>
    <n v="92374"/>
    <s v="West"/>
    <s v="OFF-ST-10004507"/>
    <x v="1"/>
    <s v="Storage"/>
    <s v="Advantus Rolling Storage Box"/>
    <n v="51.449999999999996"/>
    <n v="3"/>
    <n v="0"/>
    <n v="13.891499999999999"/>
  </r>
  <r>
    <n v="5214"/>
    <x v="2581"/>
    <x v="182"/>
    <d v="2016-09-26T00:00:00"/>
    <s v="Same Day"/>
    <s v="CM-12445"/>
    <s v="Chuck Magee"/>
    <x v="0"/>
    <s v="United States"/>
    <s v="Redlands"/>
    <x v="1"/>
    <n v="92374"/>
    <s v="West"/>
    <s v="OFF-LA-10000262"/>
    <x v="1"/>
    <s v="Labels"/>
    <s v="Avery 494"/>
    <n v="7.83"/>
    <n v="3"/>
    <n v="0"/>
    <n v="3.6017999999999999"/>
  </r>
  <r>
    <n v="5215"/>
    <x v="2581"/>
    <x v="182"/>
    <d v="2016-09-26T00:00:00"/>
    <s v="Same Day"/>
    <s v="CM-12445"/>
    <s v="Chuck Magee"/>
    <x v="0"/>
    <s v="United States"/>
    <s v="Redlands"/>
    <x v="1"/>
    <n v="92374"/>
    <s v="West"/>
    <s v="OFF-AR-10002445"/>
    <x v="1"/>
    <s v="Art"/>
    <s v="SANFORD Major Accent Highlighters"/>
    <n v="35.4"/>
    <n v="5"/>
    <n v="0"/>
    <n v="13.452000000000002"/>
  </r>
  <r>
    <n v="5216"/>
    <x v="2581"/>
    <x v="182"/>
    <d v="2016-09-26T00:00:00"/>
    <s v="Same Day"/>
    <s v="CM-12445"/>
    <s v="Chuck Magee"/>
    <x v="0"/>
    <s v="United States"/>
    <s v="Redlands"/>
    <x v="1"/>
    <n v="92374"/>
    <s v="West"/>
    <s v="OFF-PA-10001667"/>
    <x v="1"/>
    <s v="Paper"/>
    <s v="Great White Multi-Use Recycled Paper (20Lb. and 84 Bright)"/>
    <n v="29.900000000000002"/>
    <n v="5"/>
    <n v="0"/>
    <n v="13.454999999999998"/>
  </r>
  <r>
    <n v="5217"/>
    <x v="2582"/>
    <x v="428"/>
    <d v="2017-09-15T00:00:00"/>
    <s v="Standard Class"/>
    <s v="JB-16000"/>
    <s v="Joy Bell-"/>
    <x v="0"/>
    <s v="United States"/>
    <s v="Roseville"/>
    <x v="12"/>
    <n v="48066"/>
    <s v="Central"/>
    <s v="OFF-EN-10000461"/>
    <x v="1"/>
    <s v="Envelopes"/>
    <s v="#10- 4 1/8&quot; x 9 1/2&quot; Recycled Envelopes"/>
    <n v="17.48"/>
    <n v="2"/>
    <n v="0"/>
    <n v="8.2156000000000002"/>
  </r>
  <r>
    <n v="5218"/>
    <x v="2583"/>
    <x v="4"/>
    <d v="2017-04-17T00:00:00"/>
    <s v="Second Class"/>
    <s v="NS-18640"/>
    <s v="Noel Staavos"/>
    <x v="1"/>
    <s v="United States"/>
    <s v="Los Angeles"/>
    <x v="1"/>
    <n v="90049"/>
    <s v="West"/>
    <s v="OFF-PA-10002254"/>
    <x v="1"/>
    <s v="Paper"/>
    <s v="Xerox 1883"/>
    <n v="79.14"/>
    <n v="3"/>
    <n v="0"/>
    <n v="36.404399999999995"/>
  </r>
  <r>
    <n v="5219"/>
    <x v="2584"/>
    <x v="193"/>
    <d v="2017-06-14T00:00:00"/>
    <s v="Standard Class"/>
    <s v="LC-16930"/>
    <s v="Linda Cazamias"/>
    <x v="1"/>
    <s v="United States"/>
    <s v="New York City"/>
    <x v="15"/>
    <n v="10011"/>
    <s v="East"/>
    <s v="OFF-AR-10001868"/>
    <x v="1"/>
    <s v="Art"/>
    <s v="Prang Dustless Chalk Sticks"/>
    <n v="8.4"/>
    <n v="5"/>
    <n v="0"/>
    <n v="4.2"/>
  </r>
  <r>
    <n v="5220"/>
    <x v="2585"/>
    <x v="853"/>
    <d v="2017-09-01T00:00:00"/>
    <s v="Same Day"/>
    <s v="CA-12775"/>
    <s v="Cynthia Arntzen"/>
    <x v="0"/>
    <s v="United States"/>
    <s v="Detroit"/>
    <x v="12"/>
    <n v="48205"/>
    <s v="Central"/>
    <s v="FUR-CH-10004875"/>
    <x v="0"/>
    <s v="Chairs"/>
    <s v="Harbour Creations 67200 Series Stacking Chairs"/>
    <n v="498.26000000000005"/>
    <n v="7"/>
    <n v="0"/>
    <n v="134.53020000000001"/>
  </r>
  <r>
    <n v="5221"/>
    <x v="2586"/>
    <x v="1027"/>
    <d v="2014-06-20T00:00:00"/>
    <s v="Standard Class"/>
    <s v="SR-20425"/>
    <s v="Sharelle Roach"/>
    <x v="2"/>
    <s v="United States"/>
    <s v="Detroit"/>
    <x v="12"/>
    <n v="48234"/>
    <s v="Central"/>
    <s v="FUR-BO-10000711"/>
    <x v="0"/>
    <s v="Bookcases"/>
    <s v="Hon Metal Bookcases, Gray"/>
    <n v="212.94"/>
    <n v="3"/>
    <n v="0"/>
    <n v="57.4938"/>
  </r>
  <r>
    <n v="5222"/>
    <x v="2587"/>
    <x v="796"/>
    <d v="2017-05-22T00:00:00"/>
    <s v="Second Class"/>
    <s v="PP-18955"/>
    <s v="Paul Prost"/>
    <x v="2"/>
    <s v="United States"/>
    <s v="Springfield"/>
    <x v="25"/>
    <n v="65807"/>
    <s v="Central"/>
    <s v="OFF-AP-10000938"/>
    <x v="1"/>
    <s v="Appliances"/>
    <s v="Avanti 1.7 Cu. Ft. Refrigerator"/>
    <n v="706.86"/>
    <n v="7"/>
    <n v="0"/>
    <n v="197.92079999999999"/>
  </r>
  <r>
    <n v="5223"/>
    <x v="2587"/>
    <x v="796"/>
    <d v="2017-05-22T00:00:00"/>
    <s v="Second Class"/>
    <s v="PP-18955"/>
    <s v="Paul Prost"/>
    <x v="2"/>
    <s v="United States"/>
    <s v="Springfield"/>
    <x v="25"/>
    <n v="65807"/>
    <s v="Central"/>
    <s v="TEC-PH-10003555"/>
    <x v="2"/>
    <s v="Phones"/>
    <s v="Motorola HK250 Universal Bluetooth Headset"/>
    <n v="114.94999999999999"/>
    <n v="5"/>
    <n v="0"/>
    <n v="2.2990000000000066"/>
  </r>
  <r>
    <n v="5224"/>
    <x v="2587"/>
    <x v="796"/>
    <d v="2017-05-22T00:00:00"/>
    <s v="Second Class"/>
    <s v="PP-18955"/>
    <s v="Paul Prost"/>
    <x v="2"/>
    <s v="United States"/>
    <s v="Springfield"/>
    <x v="25"/>
    <n v="65807"/>
    <s v="Central"/>
    <s v="OFF-BI-10001267"/>
    <x v="1"/>
    <s v="Binders"/>
    <s v="Universal Recycled Hanging Pressboard Report Binders, Letter Size"/>
    <n v="43.19"/>
    <n v="7"/>
    <n v="0"/>
    <n v="20.731199999999998"/>
  </r>
  <r>
    <n v="5225"/>
    <x v="2588"/>
    <x v="510"/>
    <d v="2017-09-17T00:00:00"/>
    <s v="Second Class"/>
    <s v="JM-15865"/>
    <s v="John Murray"/>
    <x v="0"/>
    <s v="United States"/>
    <s v="Los Angeles"/>
    <x v="1"/>
    <n v="90036"/>
    <s v="West"/>
    <s v="OFF-PA-10004071"/>
    <x v="1"/>
    <s v="Paper"/>
    <s v="Eaton Premium Continuous-Feed Paper, 25% Cotton, Letter Size, White, 1000 Shts/Box"/>
    <n v="166.44"/>
    <n v="3"/>
    <n v="0"/>
    <n v="79.891199999999998"/>
  </r>
  <r>
    <n v="5226"/>
    <x v="2589"/>
    <x v="1028"/>
    <d v="2016-06-26T00:00:00"/>
    <s v="Standard Class"/>
    <s v="AS-10090"/>
    <s v="Adam Shillingsburg"/>
    <x v="0"/>
    <s v="United States"/>
    <s v="New York City"/>
    <x v="15"/>
    <n v="10011"/>
    <s v="East"/>
    <s v="OFF-BI-10001553"/>
    <x v="1"/>
    <s v="Binders"/>
    <s v="SpineVue Locking Slant-D Ring Binders by Cardinal"/>
    <n v="36.56"/>
    <n v="5"/>
    <n v="0.2"/>
    <n v="12.795999999999999"/>
  </r>
  <r>
    <n v="5227"/>
    <x v="2589"/>
    <x v="1028"/>
    <d v="2016-06-26T00:00:00"/>
    <s v="Standard Class"/>
    <s v="AS-10090"/>
    <s v="Adam Shillingsburg"/>
    <x v="0"/>
    <s v="United States"/>
    <s v="New York City"/>
    <x v="15"/>
    <n v="10011"/>
    <s v="East"/>
    <s v="OFF-BI-10003007"/>
    <x v="1"/>
    <s v="Binders"/>
    <s v="Premium Transparent Presentation Covers, No Pattern/Clear, 8 1/2&quot; x 11&quot;"/>
    <n v="186.14400000000001"/>
    <n v="6"/>
    <n v="0.2"/>
    <n v="60.496799999999993"/>
  </r>
  <r>
    <n v="5228"/>
    <x v="2589"/>
    <x v="1028"/>
    <d v="2016-06-26T00:00:00"/>
    <s v="Standard Class"/>
    <s v="AS-10090"/>
    <s v="Adam Shillingsburg"/>
    <x v="0"/>
    <s v="United States"/>
    <s v="New York City"/>
    <x v="15"/>
    <n v="10011"/>
    <s v="East"/>
    <s v="FUR-BO-10003272"/>
    <x v="0"/>
    <s v="Bookcases"/>
    <s v="O'Sullivan Living Dimensions 5-Shelf Bookcases"/>
    <n v="353.56799999999998"/>
    <n v="2"/>
    <n v="0.2"/>
    <n v="-44.196000000000026"/>
  </r>
  <r>
    <n v="5229"/>
    <x v="2590"/>
    <x v="35"/>
    <d v="2014-12-01T00:00:00"/>
    <s v="Standard Class"/>
    <s v="LS-16975"/>
    <s v="Lindsay Shagiari"/>
    <x v="2"/>
    <s v="United States"/>
    <s v="San Francisco"/>
    <x v="1"/>
    <n v="94109"/>
    <s v="West"/>
    <s v="OFF-PA-10001033"/>
    <x v="1"/>
    <s v="Paper"/>
    <s v="Xerox 1893"/>
    <n v="81.98"/>
    <n v="2"/>
    <n v="0"/>
    <n v="40.170200000000001"/>
  </r>
  <r>
    <n v="5230"/>
    <x v="2591"/>
    <x v="498"/>
    <d v="2017-03-22T00:00:00"/>
    <s v="Second Class"/>
    <s v="SA-20830"/>
    <s v="Sue Ann Reed"/>
    <x v="0"/>
    <s v="United States"/>
    <s v="Fresno"/>
    <x v="1"/>
    <n v="93727"/>
    <s v="West"/>
    <s v="OFF-BI-10001553"/>
    <x v="1"/>
    <s v="Binders"/>
    <s v="SpineVue Locking Slant-D Ring Binders by Cardinal"/>
    <n v="14.624000000000002"/>
    <n v="2"/>
    <n v="0.2"/>
    <n v="5.1183999999999994"/>
  </r>
  <r>
    <n v="5231"/>
    <x v="2591"/>
    <x v="498"/>
    <d v="2017-03-22T00:00:00"/>
    <s v="Second Class"/>
    <s v="SA-20830"/>
    <s v="Sue Ann Reed"/>
    <x v="0"/>
    <s v="United States"/>
    <s v="Fresno"/>
    <x v="1"/>
    <n v="93727"/>
    <s v="West"/>
    <s v="FUR-TA-10001095"/>
    <x v="0"/>
    <s v="Tables"/>
    <s v="Chromcraft Round Conference Tables"/>
    <n v="697.16"/>
    <n v="5"/>
    <n v="0.2"/>
    <n v="8.7144999999999868"/>
  </r>
  <r>
    <n v="5232"/>
    <x v="2591"/>
    <x v="498"/>
    <d v="2017-03-22T00:00:00"/>
    <s v="Second Class"/>
    <s v="SA-20830"/>
    <s v="Sue Ann Reed"/>
    <x v="0"/>
    <s v="United States"/>
    <s v="Fresno"/>
    <x v="1"/>
    <n v="93727"/>
    <s v="West"/>
    <s v="FUR-FU-10001185"/>
    <x v="0"/>
    <s v="Furnishings"/>
    <s v="Advantus Employee of the Month Certificate Frame, 11 x 13-1/2"/>
    <n v="30.93"/>
    <n v="1"/>
    <n v="0"/>
    <n v="12.6813"/>
  </r>
  <r>
    <n v="5233"/>
    <x v="2591"/>
    <x v="498"/>
    <d v="2017-03-22T00:00:00"/>
    <s v="Second Class"/>
    <s v="SA-20830"/>
    <s v="Sue Ann Reed"/>
    <x v="0"/>
    <s v="United States"/>
    <s v="Fresno"/>
    <x v="1"/>
    <n v="93727"/>
    <s v="West"/>
    <s v="OFF-BI-10000343"/>
    <x v="1"/>
    <s v="Binders"/>
    <s v="Pressboard Covers with Storage Hooks, 9 1/2&quot; x 11&quot;, Light Blue"/>
    <n v="27.496000000000002"/>
    <n v="7"/>
    <n v="0.2"/>
    <n v="9.2798999999999996"/>
  </r>
  <r>
    <n v="5234"/>
    <x v="2592"/>
    <x v="638"/>
    <d v="2014-10-22T00:00:00"/>
    <s v="Standard Class"/>
    <s v="LS-17200"/>
    <s v="Luke Schmidt"/>
    <x v="1"/>
    <s v="United States"/>
    <s v="Texarkana"/>
    <x v="36"/>
    <n v="71854"/>
    <s v="South"/>
    <s v="FUR-CH-10004626"/>
    <x v="0"/>
    <s v="Chairs"/>
    <s v="Office Star Flex Back Scooter Chair with Aluminum Finish Frame"/>
    <n v="605.34"/>
    <n v="6"/>
    <n v="0"/>
    <n v="145.2816"/>
  </r>
  <r>
    <n v="5235"/>
    <x v="2593"/>
    <x v="1029"/>
    <d v="2017-08-23T00:00:00"/>
    <s v="First Class"/>
    <s v="TM-21490"/>
    <s v="Tony Molinari"/>
    <x v="0"/>
    <s v="United States"/>
    <s v="San Francisco"/>
    <x v="1"/>
    <n v="94110"/>
    <s v="West"/>
    <s v="FUR-TA-10001768"/>
    <x v="0"/>
    <s v="Tables"/>
    <s v="Hon Racetrack Conference Tables"/>
    <n v="210.00800000000001"/>
    <n v="1"/>
    <n v="0.2"/>
    <n v="2.625099999999982"/>
  </r>
  <r>
    <n v="5236"/>
    <x v="2594"/>
    <x v="258"/>
    <d v="2016-11-22T00:00:00"/>
    <s v="First Class"/>
    <s v="TT-21265"/>
    <s v="Tim Taslimi"/>
    <x v="1"/>
    <s v="United States"/>
    <s v="Indianapolis"/>
    <x v="14"/>
    <n v="46203"/>
    <s v="Central"/>
    <s v="OFF-AP-10001947"/>
    <x v="1"/>
    <s v="Appliances"/>
    <s v="Acco 6 Outlet Guardian Premium Plus Surge Suppressor"/>
    <n v="54.96"/>
    <n v="3"/>
    <n v="0"/>
    <n v="15.938399999999998"/>
  </r>
  <r>
    <n v="5237"/>
    <x v="2595"/>
    <x v="59"/>
    <d v="2014-09-24T00:00:00"/>
    <s v="Standard Class"/>
    <s v="DN-13690"/>
    <s v="Duane Noonan"/>
    <x v="0"/>
    <s v="United States"/>
    <s v="Columbia"/>
    <x v="39"/>
    <n v="21044"/>
    <s v="East"/>
    <s v="FUR-FU-10004952"/>
    <x v="0"/>
    <s v="Furnishings"/>
    <s v="C-Line Cubicle Keepers Polyproplyene Holder w/Velcro Back, 8-1/2x11, 25/Bx"/>
    <n v="164.22"/>
    <n v="3"/>
    <n v="0"/>
    <n v="50.908200000000001"/>
  </r>
  <r>
    <n v="5238"/>
    <x v="2595"/>
    <x v="59"/>
    <d v="2014-09-24T00:00:00"/>
    <s v="Standard Class"/>
    <s v="DN-13690"/>
    <s v="Duane Noonan"/>
    <x v="0"/>
    <s v="United States"/>
    <s v="Columbia"/>
    <x v="39"/>
    <n v="21044"/>
    <s v="East"/>
    <s v="FUR-BO-10001337"/>
    <x v="0"/>
    <s v="Bookcases"/>
    <s v="O'Sullivan Living Dimensions 2-Shelf Bookcases"/>
    <n v="362.94"/>
    <n v="3"/>
    <n v="0"/>
    <n v="36.293999999999997"/>
  </r>
  <r>
    <n v="5239"/>
    <x v="2595"/>
    <x v="59"/>
    <d v="2014-09-24T00:00:00"/>
    <s v="Standard Class"/>
    <s v="DN-13690"/>
    <s v="Duane Noonan"/>
    <x v="0"/>
    <s v="United States"/>
    <s v="Columbia"/>
    <x v="39"/>
    <n v="21044"/>
    <s v="East"/>
    <s v="TEC-AC-10003628"/>
    <x v="2"/>
    <s v="Accessories"/>
    <s v="Logitech 910-002974 M325 Wireless Mouse for Web Scrolling"/>
    <n v="59.98"/>
    <n v="2"/>
    <n v="0"/>
    <n v="26.391200000000005"/>
  </r>
  <r>
    <n v="5240"/>
    <x v="2596"/>
    <x v="108"/>
    <d v="2016-09-17T00:00:00"/>
    <s v="Standard Class"/>
    <s v="EB-14110"/>
    <s v="Eugene Barchas"/>
    <x v="0"/>
    <s v="United States"/>
    <s v="San Jose"/>
    <x v="1"/>
    <n v="95123"/>
    <s v="West"/>
    <s v="OFF-ST-10004186"/>
    <x v="1"/>
    <s v="Storage"/>
    <s v="Stur-D-Stor Shelving, Vertical 5-Shelf: 72&quot;H x 36&quot;W x 18 1/2&quot;D"/>
    <n v="332.94"/>
    <n v="3"/>
    <n v="0"/>
    <n v="6.6587999999999994"/>
  </r>
  <r>
    <n v="5241"/>
    <x v="2596"/>
    <x v="108"/>
    <d v="2016-09-17T00:00:00"/>
    <s v="Standard Class"/>
    <s v="EB-14110"/>
    <s v="Eugene Barchas"/>
    <x v="0"/>
    <s v="United States"/>
    <s v="San Jose"/>
    <x v="1"/>
    <n v="95123"/>
    <s v="West"/>
    <s v="OFF-BI-10001658"/>
    <x v="1"/>
    <s v="Binders"/>
    <s v="GBC Standard Therm-A-Bind Covers"/>
    <n v="39.872000000000007"/>
    <n v="2"/>
    <n v="0.2"/>
    <n v="12.958399999999999"/>
  </r>
  <r>
    <n v="5242"/>
    <x v="2597"/>
    <x v="713"/>
    <d v="2016-09-26T00:00:00"/>
    <s v="Second Class"/>
    <s v="CM-11815"/>
    <s v="Candace McMahon"/>
    <x v="1"/>
    <s v="United States"/>
    <s v="Seattle"/>
    <x v="4"/>
    <n v="98115"/>
    <s v="West"/>
    <s v="OFF-SU-10004737"/>
    <x v="1"/>
    <s v="Supplies"/>
    <s v="Acme Design Stainless Steel Bent Scissors"/>
    <n v="13.68"/>
    <n v="2"/>
    <n v="0"/>
    <n v="3.6936"/>
  </r>
  <r>
    <n v="5243"/>
    <x v="2598"/>
    <x v="1018"/>
    <d v="2017-08-08T00:00:00"/>
    <s v="Standard Class"/>
    <s v="HM-14860"/>
    <s v="Harry Marie"/>
    <x v="1"/>
    <s v="United States"/>
    <s v="Carrollton"/>
    <x v="5"/>
    <n v="75007"/>
    <s v="Central"/>
    <s v="OFF-BI-10002827"/>
    <x v="1"/>
    <s v="Binders"/>
    <s v="Avery Durable Poly Binders"/>
    <n v="3.3179999999999996"/>
    <n v="3"/>
    <n v="0.8"/>
    <n v="-5.6406000000000018"/>
  </r>
  <r>
    <n v="5244"/>
    <x v="2599"/>
    <x v="197"/>
    <d v="2016-07-26T00:00:00"/>
    <s v="First Class"/>
    <s v="KM-16375"/>
    <s v="Katherine Murray"/>
    <x v="2"/>
    <s v="United States"/>
    <s v="Arlington"/>
    <x v="17"/>
    <n v="22204"/>
    <s v="South"/>
    <s v="OFF-BI-10003694"/>
    <x v="1"/>
    <s v="Binders"/>
    <s v="Avery 3 1/2&quot; Diskette Storage Pages, 10/Pack"/>
    <n v="10.44"/>
    <n v="1"/>
    <n v="0"/>
    <n v="4.8023999999999996"/>
  </r>
  <r>
    <n v="5245"/>
    <x v="2600"/>
    <x v="1030"/>
    <d v="2016-08-04T00:00:00"/>
    <s v="Second Class"/>
    <s v="BF-11020"/>
    <s v="Barry Französisch"/>
    <x v="1"/>
    <s v="United States"/>
    <s v="Los Angeles"/>
    <x v="1"/>
    <n v="90032"/>
    <s v="West"/>
    <s v="FUR-TA-10001691"/>
    <x v="0"/>
    <s v="Tables"/>
    <s v="Barricks Non-Folding Utility Table with Steel Legs, Laminate Tops"/>
    <n v="136.46400000000003"/>
    <n v="2"/>
    <n v="0.2"/>
    <n v="15.352199999999989"/>
  </r>
  <r>
    <n v="5246"/>
    <x v="2600"/>
    <x v="1030"/>
    <d v="2016-08-04T00:00:00"/>
    <s v="Second Class"/>
    <s v="BF-11020"/>
    <s v="Barry Französisch"/>
    <x v="1"/>
    <s v="United States"/>
    <s v="Los Angeles"/>
    <x v="1"/>
    <n v="90032"/>
    <s v="West"/>
    <s v="TEC-PH-10001918"/>
    <x v="2"/>
    <s v="Phones"/>
    <s v="Nortel Business Series Terminal T7208 Digital phone"/>
    <n v="333.57600000000002"/>
    <n v="3"/>
    <n v="0.2"/>
    <n v="33.357600000000019"/>
  </r>
  <r>
    <n v="5247"/>
    <x v="2600"/>
    <x v="1030"/>
    <d v="2016-08-04T00:00:00"/>
    <s v="Second Class"/>
    <s v="BF-11020"/>
    <s v="Barry Französisch"/>
    <x v="1"/>
    <s v="United States"/>
    <s v="Los Angeles"/>
    <x v="1"/>
    <n v="90032"/>
    <s v="West"/>
    <s v="OFF-BI-10000285"/>
    <x v="1"/>
    <s v="Binders"/>
    <s v="XtraLife ClearVue Slant-D Ring Binders by Cardinal"/>
    <n v="12.544"/>
    <n v="2"/>
    <n v="0.2"/>
    <n v="4.7039999999999997"/>
  </r>
  <r>
    <n v="5248"/>
    <x v="2601"/>
    <x v="1031"/>
    <d v="2015-05-27T00:00:00"/>
    <s v="Standard Class"/>
    <s v="JE-15745"/>
    <s v="Joel Eaton"/>
    <x v="0"/>
    <s v="United States"/>
    <s v="Frankfort"/>
    <x v="10"/>
    <n v="60423"/>
    <s v="Central"/>
    <s v="OFF-AP-10000358"/>
    <x v="1"/>
    <s v="Appliances"/>
    <s v="Fellowes Basic Home/Office Series Surge Protectors"/>
    <n v="20.767999999999997"/>
    <n v="8"/>
    <n v="0.8"/>
    <n v="-52.958400000000012"/>
  </r>
  <r>
    <n v="5249"/>
    <x v="2602"/>
    <x v="132"/>
    <d v="2017-11-05T00:00:00"/>
    <s v="Second Class"/>
    <s v="EJ-14155"/>
    <s v="Eva Jacobs"/>
    <x v="0"/>
    <s v="United States"/>
    <s v="Seattle"/>
    <x v="4"/>
    <n v="98105"/>
    <s v="West"/>
    <s v="TEC-AC-10002345"/>
    <x v="2"/>
    <s v="Accessories"/>
    <s v="HP Standard 104 key PS/2 Keyboard"/>
    <n v="43.5"/>
    <n v="3"/>
    <n v="0"/>
    <n v="10.875"/>
  </r>
  <r>
    <n v="5250"/>
    <x v="2603"/>
    <x v="392"/>
    <d v="2015-04-21T00:00:00"/>
    <s v="Standard Class"/>
    <s v="BN-11470"/>
    <s v="Brad Norvell"/>
    <x v="1"/>
    <s v="United States"/>
    <s v="Philadelphia"/>
    <x v="9"/>
    <n v="19143"/>
    <s v="East"/>
    <s v="OFF-FA-10001229"/>
    <x v="1"/>
    <s v="Fasteners"/>
    <s v="Staples"/>
    <n v="12.576000000000001"/>
    <n v="4"/>
    <n v="0.2"/>
    <n v="4.0871999999999993"/>
  </r>
  <r>
    <n v="5251"/>
    <x v="2604"/>
    <x v="939"/>
    <d v="2016-12-18T00:00:00"/>
    <s v="Standard Class"/>
    <s v="EC-14050"/>
    <s v="Erin Creighton"/>
    <x v="0"/>
    <s v="United States"/>
    <s v="Columbus"/>
    <x v="32"/>
    <n v="31907"/>
    <s v="South"/>
    <s v="TEC-AC-10001314"/>
    <x v="2"/>
    <s v="Accessories"/>
    <s v="Case Logic 2.4GHz Wireless Keyboard"/>
    <n v="249.95000000000002"/>
    <n v="5"/>
    <n v="0"/>
    <n v="19.995999999999974"/>
  </r>
  <r>
    <n v="5252"/>
    <x v="2604"/>
    <x v="939"/>
    <d v="2016-12-18T00:00:00"/>
    <s v="Standard Class"/>
    <s v="EC-14050"/>
    <s v="Erin Creighton"/>
    <x v="0"/>
    <s v="United States"/>
    <s v="Columbus"/>
    <x v="32"/>
    <n v="31907"/>
    <s v="South"/>
    <s v="OFF-PA-10004438"/>
    <x v="1"/>
    <s v="Paper"/>
    <s v="Xerox 1907"/>
    <n v="49.12"/>
    <n v="4"/>
    <n v="0"/>
    <n v="23.086399999999998"/>
  </r>
  <r>
    <n v="5253"/>
    <x v="2605"/>
    <x v="628"/>
    <d v="2015-11-02T00:00:00"/>
    <s v="First Class"/>
    <s v="TT-21220"/>
    <s v="Thomas Thornton"/>
    <x v="0"/>
    <s v="United States"/>
    <s v="Virginia Beach"/>
    <x v="17"/>
    <n v="23464"/>
    <s v="South"/>
    <s v="OFF-AP-10000026"/>
    <x v="1"/>
    <s v="Appliances"/>
    <s v="Tripp Lite Isotel 6 Outlet Surge Protector with Fax/Modem Protection"/>
    <n v="182.91"/>
    <n v="3"/>
    <n v="0"/>
    <n v="53.043899999999979"/>
  </r>
  <r>
    <n v="5254"/>
    <x v="2606"/>
    <x v="1009"/>
    <d v="2014-03-11T00:00:00"/>
    <s v="Second Class"/>
    <s v="NP-18685"/>
    <s v="Nora Pelletier"/>
    <x v="2"/>
    <s v="United States"/>
    <s v="Des Moines"/>
    <x v="4"/>
    <n v="98198"/>
    <s v="West"/>
    <s v="OFF-BI-10004224"/>
    <x v="1"/>
    <s v="Binders"/>
    <s v="Catalog Binders with Expanding Posts"/>
    <n v="107.64800000000001"/>
    <n v="2"/>
    <n v="0.2"/>
    <n v="33.639999999999986"/>
  </r>
  <r>
    <n v="5255"/>
    <x v="2607"/>
    <x v="616"/>
    <d v="2015-03-07T00:00:00"/>
    <s v="Second Class"/>
    <s v="AH-10195"/>
    <s v="Alan Haines"/>
    <x v="1"/>
    <s v="United States"/>
    <s v="Bethlehem"/>
    <x v="9"/>
    <n v="18018"/>
    <s v="East"/>
    <s v="FUR-CH-10002647"/>
    <x v="0"/>
    <s v="Chairs"/>
    <s v="Situations Contoured Folding Chairs, 4/Set"/>
    <n v="99.372"/>
    <n v="2"/>
    <n v="0.3"/>
    <n v="-7.0979999999999919"/>
  </r>
  <r>
    <n v="5256"/>
    <x v="2607"/>
    <x v="616"/>
    <d v="2015-03-07T00:00:00"/>
    <s v="Second Class"/>
    <s v="AH-10195"/>
    <s v="Alan Haines"/>
    <x v="1"/>
    <s v="United States"/>
    <s v="Bethlehem"/>
    <x v="9"/>
    <n v="18018"/>
    <s v="East"/>
    <s v="FUR-FU-10003247"/>
    <x v="0"/>
    <s v="Furnishings"/>
    <s v="36X48 HARDFLOOR CHAIRMAT"/>
    <n v="33.568000000000005"/>
    <n v="2"/>
    <n v="0.2"/>
    <n v="-5.4548000000000041"/>
  </r>
  <r>
    <n v="5257"/>
    <x v="2608"/>
    <x v="590"/>
    <d v="2016-08-14T00:00:00"/>
    <s v="Standard Class"/>
    <s v="CC-12145"/>
    <s v="Charles Crestani"/>
    <x v="0"/>
    <s v="United States"/>
    <s v="Oklahoma City"/>
    <x v="26"/>
    <n v="73120"/>
    <s v="Central"/>
    <s v="OFF-PA-10003270"/>
    <x v="1"/>
    <s v="Paper"/>
    <s v="Xerox 1954"/>
    <n v="10.56"/>
    <n v="2"/>
    <n v="0"/>
    <n v="4.7519999999999998"/>
  </r>
  <r>
    <n v="5258"/>
    <x v="2609"/>
    <x v="1032"/>
    <d v="2017-01-08T00:00:00"/>
    <s v="Standard Class"/>
    <s v="DL-13315"/>
    <s v="Delfina Latchford"/>
    <x v="0"/>
    <s v="United States"/>
    <s v="Rancho Cucamonga"/>
    <x v="1"/>
    <n v="91730"/>
    <s v="West"/>
    <s v="OFF-PA-10004735"/>
    <x v="1"/>
    <s v="Paper"/>
    <s v="Xerox 1905"/>
    <n v="38.880000000000003"/>
    <n v="6"/>
    <n v="0"/>
    <n v="18.662400000000002"/>
  </r>
  <r>
    <n v="5259"/>
    <x v="2610"/>
    <x v="449"/>
    <d v="2017-10-11T00:00:00"/>
    <s v="First Class"/>
    <s v="XP-21865"/>
    <s v="Xylona Preis"/>
    <x v="0"/>
    <s v="United States"/>
    <s v="Los Angeles"/>
    <x v="1"/>
    <n v="90032"/>
    <s v="West"/>
    <s v="OFF-PA-10001745"/>
    <x v="1"/>
    <s v="Paper"/>
    <s v="Wirebound Message Books, 2 7/8&quot; x 5&quot;, 3 Forms per Page"/>
    <n v="35.200000000000003"/>
    <n v="5"/>
    <n v="0"/>
    <n v="16.543999999999997"/>
  </r>
  <r>
    <n v="5260"/>
    <x v="2611"/>
    <x v="179"/>
    <d v="2017-10-26T00:00:00"/>
    <s v="Standard Class"/>
    <s v="MA-17560"/>
    <s v="Matt Abelman"/>
    <x v="2"/>
    <s v="United States"/>
    <s v="Philadelphia"/>
    <x v="9"/>
    <n v="19120"/>
    <s v="East"/>
    <s v="OFF-PA-10000176"/>
    <x v="1"/>
    <s v="Paper"/>
    <s v="Xerox 1887"/>
    <n v="45.527999999999999"/>
    <n v="3"/>
    <n v="0.2"/>
    <n v="15.934799999999997"/>
  </r>
  <r>
    <n v="5261"/>
    <x v="2612"/>
    <x v="557"/>
    <d v="2014-09-10T00:00:00"/>
    <s v="First Class"/>
    <s v="SZ-20035"/>
    <s v="Sam Zeldin"/>
    <x v="2"/>
    <s v="United States"/>
    <s v="Houston"/>
    <x v="5"/>
    <n v="77036"/>
    <s v="Central"/>
    <s v="TEC-PH-10000675"/>
    <x v="2"/>
    <s v="Phones"/>
    <s v="Panasonic KX TS3282B Corded phone"/>
    <n v="196.77600000000001"/>
    <n v="3"/>
    <n v="0.2"/>
    <n v="14.758199999999995"/>
  </r>
  <r>
    <n v="5262"/>
    <x v="2612"/>
    <x v="557"/>
    <d v="2014-09-10T00:00:00"/>
    <s v="First Class"/>
    <s v="SZ-20035"/>
    <s v="Sam Zeldin"/>
    <x v="2"/>
    <s v="United States"/>
    <s v="Houston"/>
    <x v="5"/>
    <n v="77036"/>
    <s v="Central"/>
    <s v="OFF-BI-10000050"/>
    <x v="1"/>
    <s v="Binders"/>
    <s v="Angle-D Binders with Locking Rings, Label Holders"/>
    <n v="2.9199999999999995"/>
    <n v="2"/>
    <n v="0.8"/>
    <n v="-4.8180000000000005"/>
  </r>
  <r>
    <n v="5263"/>
    <x v="2612"/>
    <x v="557"/>
    <d v="2014-09-10T00:00:00"/>
    <s v="First Class"/>
    <s v="SZ-20035"/>
    <s v="Sam Zeldin"/>
    <x v="2"/>
    <s v="United States"/>
    <s v="Houston"/>
    <x v="5"/>
    <n v="77036"/>
    <s v="Central"/>
    <s v="FUR-TA-10004154"/>
    <x v="0"/>
    <s v="Tables"/>
    <s v="Riverside Furniture Oval Coffee Table, Oval End Table, End Table with Drawer"/>
    <n v="200.79500000000002"/>
    <n v="1"/>
    <n v="0.3"/>
    <n v="-22.948000000000008"/>
  </r>
  <r>
    <n v="5264"/>
    <x v="2612"/>
    <x v="557"/>
    <d v="2014-09-10T00:00:00"/>
    <s v="First Class"/>
    <s v="SZ-20035"/>
    <s v="Sam Zeldin"/>
    <x v="2"/>
    <s v="United States"/>
    <s v="Houston"/>
    <x v="5"/>
    <n v="77036"/>
    <s v="Central"/>
    <s v="TEC-AC-10002718"/>
    <x v="2"/>
    <s v="Accessories"/>
    <s v="Belkin Standard 104 key USB Keyboard"/>
    <n v="46.688000000000002"/>
    <n v="4"/>
    <n v="0.2"/>
    <n v="-2.9180000000000028"/>
  </r>
  <r>
    <n v="5265"/>
    <x v="2612"/>
    <x v="557"/>
    <d v="2014-09-10T00:00:00"/>
    <s v="First Class"/>
    <s v="SZ-20035"/>
    <s v="Sam Zeldin"/>
    <x v="2"/>
    <s v="United States"/>
    <s v="Houston"/>
    <x v="5"/>
    <n v="77036"/>
    <s v="Central"/>
    <s v="OFF-AR-10003179"/>
    <x v="1"/>
    <s v="Art"/>
    <s v="Dixon Ticonderoga Core-Lock Colored Pencils"/>
    <n v="21.864000000000001"/>
    <n v="3"/>
    <n v="0.2"/>
    <n v="3.5528999999999984"/>
  </r>
  <r>
    <n v="5266"/>
    <x v="2613"/>
    <x v="1033"/>
    <d v="2017-10-03T00:00:00"/>
    <s v="First Class"/>
    <s v="CS-11845"/>
    <s v="Cari Sayre"/>
    <x v="1"/>
    <s v="United States"/>
    <s v="Seattle"/>
    <x v="4"/>
    <n v="98103"/>
    <s v="West"/>
    <s v="OFF-PA-10001838"/>
    <x v="1"/>
    <s v="Paper"/>
    <s v="Adams Telephone Message Book W/Dividers/Space For Phone Numbers, 5 1/4&quot;X8 1/2&quot;, 300/Messages"/>
    <n v="11.76"/>
    <n v="2"/>
    <n v="0"/>
    <n v="5.7623999999999995"/>
  </r>
  <r>
    <n v="5267"/>
    <x v="2613"/>
    <x v="1033"/>
    <d v="2017-10-03T00:00:00"/>
    <s v="First Class"/>
    <s v="CS-11845"/>
    <s v="Cari Sayre"/>
    <x v="1"/>
    <s v="United States"/>
    <s v="Seattle"/>
    <x v="4"/>
    <n v="98103"/>
    <s v="West"/>
    <s v="OFF-PA-10004039"/>
    <x v="1"/>
    <s v="Paper"/>
    <s v="Xerox 1882"/>
    <n v="167.94"/>
    <n v="3"/>
    <n v="0"/>
    <n v="82.290599999999998"/>
  </r>
  <r>
    <n v="5268"/>
    <x v="2613"/>
    <x v="1033"/>
    <d v="2017-10-03T00:00:00"/>
    <s v="First Class"/>
    <s v="CS-11845"/>
    <s v="Cari Sayre"/>
    <x v="1"/>
    <s v="United States"/>
    <s v="Seattle"/>
    <x v="4"/>
    <n v="98103"/>
    <s v="West"/>
    <s v="OFF-AP-10001626"/>
    <x v="1"/>
    <s v="Appliances"/>
    <s v="Commercial WindTunnel Clean Air Upright Vacuum, Replacement Belts, Filtration Bags"/>
    <n v="3.89"/>
    <n v="1"/>
    <n v="0"/>
    <n v="1.0114000000000001"/>
  </r>
  <r>
    <n v="5269"/>
    <x v="2614"/>
    <x v="673"/>
    <d v="2017-11-21T00:00:00"/>
    <s v="Standard Class"/>
    <s v="MH-18115"/>
    <s v="Mick Hernandez"/>
    <x v="2"/>
    <s v="United States"/>
    <s v="Yonkers"/>
    <x v="15"/>
    <n v="10701"/>
    <s v="East"/>
    <s v="TEC-MA-10003173"/>
    <x v="2"/>
    <s v="Machines"/>
    <s v="Hewlett-Packard 300S Scientific Calculator"/>
    <n v="52.44"/>
    <n v="4"/>
    <n v="0"/>
    <n v="24.122399999999995"/>
  </r>
  <r>
    <n v="5270"/>
    <x v="2615"/>
    <x v="220"/>
    <d v="2017-09-11T00:00:00"/>
    <s v="Same Day"/>
    <s v="CB-12025"/>
    <s v="Cassandra Brandow"/>
    <x v="0"/>
    <s v="United States"/>
    <s v="San Francisco"/>
    <x v="1"/>
    <n v="94110"/>
    <s v="West"/>
    <s v="FUR-FU-10000260"/>
    <x v="0"/>
    <s v="Furnishings"/>
    <s v="6&quot; Cubicle Wall Clock, Black"/>
    <n v="32.36"/>
    <n v="4"/>
    <n v="0"/>
    <n v="11.6496"/>
  </r>
  <r>
    <n v="5271"/>
    <x v="2615"/>
    <x v="220"/>
    <d v="2017-09-11T00:00:00"/>
    <s v="Same Day"/>
    <s v="CB-12025"/>
    <s v="Cassandra Brandow"/>
    <x v="0"/>
    <s v="United States"/>
    <s v="San Francisco"/>
    <x v="1"/>
    <n v="94110"/>
    <s v="West"/>
    <s v="OFF-AP-10004487"/>
    <x v="1"/>
    <s v="Appliances"/>
    <s v="Kensington 4 Outlet MasterPiece Compact Power Control Center"/>
    <n v="406.59999999999997"/>
    <n v="5"/>
    <n v="0"/>
    <n v="113.84799999999998"/>
  </r>
  <r>
    <n v="5272"/>
    <x v="2616"/>
    <x v="1034"/>
    <d v="2017-01-16T00:00:00"/>
    <s v="Same Day"/>
    <s v="JO-15145"/>
    <s v="Jack O'Briant"/>
    <x v="1"/>
    <s v="United States"/>
    <s v="Los Angeles"/>
    <x v="1"/>
    <n v="90008"/>
    <s v="West"/>
    <s v="FUR-FU-10001487"/>
    <x v="0"/>
    <s v="Furnishings"/>
    <s v="Eldon Expressions Wood and Plastic Desk Accessories, Cherry Wood"/>
    <n v="27.92"/>
    <n v="4"/>
    <n v="0"/>
    <n v="8.0967999999999982"/>
  </r>
  <r>
    <n v="5273"/>
    <x v="2616"/>
    <x v="1034"/>
    <d v="2017-01-16T00:00:00"/>
    <s v="Same Day"/>
    <s v="JO-15145"/>
    <s v="Jack O'Briant"/>
    <x v="1"/>
    <s v="United States"/>
    <s v="Los Angeles"/>
    <x v="1"/>
    <n v="90008"/>
    <s v="West"/>
    <s v="FUR-TA-10001520"/>
    <x v="0"/>
    <s v="Tables"/>
    <s v="Lesro Sheffield Collection Coffee Table, End Table, Center Table, Corner Table"/>
    <n v="399.67200000000003"/>
    <n v="7"/>
    <n v="0.2"/>
    <n v="-14.987700000000061"/>
  </r>
  <r>
    <n v="5274"/>
    <x v="2617"/>
    <x v="491"/>
    <d v="2016-11-29T00:00:00"/>
    <s v="First Class"/>
    <s v="PA-19060"/>
    <s v="Pete Armstrong"/>
    <x v="2"/>
    <s v="United States"/>
    <s v="Miami"/>
    <x v="2"/>
    <n v="33142"/>
    <s v="South"/>
    <s v="OFF-BI-10000145"/>
    <x v="1"/>
    <s v="Binders"/>
    <s v="Zipper Ring Binder Pockets"/>
    <n v="3.7440000000000007"/>
    <n v="4"/>
    <n v="0.7"/>
    <n v="-2.6207999999999991"/>
  </r>
  <r>
    <n v="5275"/>
    <x v="2618"/>
    <x v="209"/>
    <d v="2015-11-09T00:00:00"/>
    <s v="Second Class"/>
    <s v="SV-20785"/>
    <s v="Stewart Visinsky"/>
    <x v="0"/>
    <s v="United States"/>
    <s v="Burlington"/>
    <x v="42"/>
    <s v="05408"/>
    <s v="East"/>
    <s v="FUR-CH-10000595"/>
    <x v="0"/>
    <s v="Chairs"/>
    <s v="Safco Contoured Stacking Chairs"/>
    <n v="715.2"/>
    <n v="3"/>
    <n v="0"/>
    <n v="178.79999999999998"/>
  </r>
  <r>
    <n v="5276"/>
    <x v="2619"/>
    <x v="817"/>
    <d v="2017-12-20T00:00:00"/>
    <s v="Standard Class"/>
    <s v="KL-16555"/>
    <s v="Kelly Lampkin"/>
    <x v="1"/>
    <s v="United States"/>
    <s v="Fayetteville"/>
    <x v="36"/>
    <n v="72701"/>
    <s v="South"/>
    <s v="TEC-AC-10004469"/>
    <x v="2"/>
    <s v="Accessories"/>
    <s v="Microsoft Sculpt Comfort Mouse"/>
    <n v="159.80000000000001"/>
    <n v="4"/>
    <n v="0"/>
    <n v="70.312000000000012"/>
  </r>
  <r>
    <n v="5277"/>
    <x v="2619"/>
    <x v="817"/>
    <d v="2017-12-20T00:00:00"/>
    <s v="Standard Class"/>
    <s v="KL-16555"/>
    <s v="Kelly Lampkin"/>
    <x v="1"/>
    <s v="United States"/>
    <s v="Fayetteville"/>
    <x v="36"/>
    <n v="72701"/>
    <s v="South"/>
    <s v="TEC-AC-10003038"/>
    <x v="2"/>
    <s v="Accessories"/>
    <s v="Kingston Digital DataTraveler 16GB USB 2.0"/>
    <n v="44.75"/>
    <n v="5"/>
    <n v="0"/>
    <n v="8.5024999999999942"/>
  </r>
  <r>
    <n v="5278"/>
    <x v="2620"/>
    <x v="103"/>
    <d v="2014-09-17T00:00:00"/>
    <s v="Standard Class"/>
    <s v="BC-11125"/>
    <s v="Becky Castell"/>
    <x v="2"/>
    <s v="United States"/>
    <s v="Odessa"/>
    <x v="5"/>
    <n v="79762"/>
    <s v="Central"/>
    <s v="FUR-CH-10004698"/>
    <x v="0"/>
    <s v="Chairs"/>
    <s v="Padded Folding Chairs, Black, 4/Carton"/>
    <n v="340.11599999999999"/>
    <n v="6"/>
    <n v="0.3"/>
    <n v="-9.717599999999976"/>
  </r>
  <r>
    <n v="5279"/>
    <x v="2621"/>
    <x v="1035"/>
    <d v="2014-12-13T00:00:00"/>
    <s v="Standard Class"/>
    <s v="PO-18850"/>
    <s v="Patrick O'Brill"/>
    <x v="0"/>
    <s v="United States"/>
    <s v="Virginia Beach"/>
    <x v="17"/>
    <n v="23464"/>
    <s v="South"/>
    <s v="OFF-PA-10003641"/>
    <x v="1"/>
    <s v="Paper"/>
    <s v="Xerox 1909"/>
    <n v="105.52"/>
    <n v="4"/>
    <n v="0"/>
    <n v="48.539199999999994"/>
  </r>
  <r>
    <n v="5280"/>
    <x v="2622"/>
    <x v="210"/>
    <d v="2017-09-11T00:00:00"/>
    <s v="Standard Class"/>
    <s v="AG-10675"/>
    <s v="Anna Gayman"/>
    <x v="0"/>
    <s v="United States"/>
    <s v="Milwaukee"/>
    <x v="6"/>
    <n v="53209"/>
    <s v="Central"/>
    <s v="TEC-AC-10002134"/>
    <x v="2"/>
    <s v="Accessories"/>
    <s v="Rosewill 107 Normal Keys USB Wired Standard Keyboard"/>
    <n v="13.48"/>
    <n v="1"/>
    <n v="0"/>
    <n v="1.8872"/>
  </r>
  <r>
    <n v="5281"/>
    <x v="2623"/>
    <x v="566"/>
    <d v="2017-10-12T00:00:00"/>
    <s v="Standard Class"/>
    <s v="DB-13210"/>
    <s v="Dean Braden"/>
    <x v="0"/>
    <s v="United States"/>
    <s v="Detroit"/>
    <x v="12"/>
    <n v="48234"/>
    <s v="Central"/>
    <s v="OFF-ST-10001837"/>
    <x v="1"/>
    <s v="Storage"/>
    <s v="SAFCO Mobile Desk Side File, Wire Frame"/>
    <n v="85.52"/>
    <n v="2"/>
    <n v="0"/>
    <n v="22.235199999999999"/>
  </r>
  <r>
    <n v="5282"/>
    <x v="2624"/>
    <x v="577"/>
    <d v="2015-09-10T00:00:00"/>
    <s v="Standard Class"/>
    <s v="SP-20860"/>
    <s v="Sung Pak"/>
    <x v="1"/>
    <s v="United States"/>
    <s v="Rochester"/>
    <x v="11"/>
    <n v="55901"/>
    <s v="Central"/>
    <s v="FUR-FU-10001706"/>
    <x v="0"/>
    <s v="Furnishings"/>
    <s v="Longer-Life Soft White Bulbs"/>
    <n v="6.16"/>
    <n v="2"/>
    <n v="0"/>
    <n v="2.9567999999999999"/>
  </r>
  <r>
    <n v="5283"/>
    <x v="2624"/>
    <x v="577"/>
    <d v="2015-09-10T00:00:00"/>
    <s v="Standard Class"/>
    <s v="SP-20860"/>
    <s v="Sung Pak"/>
    <x v="1"/>
    <s v="United States"/>
    <s v="Rochester"/>
    <x v="11"/>
    <n v="55901"/>
    <s v="Central"/>
    <s v="OFF-PA-10001970"/>
    <x v="1"/>
    <s v="Paper"/>
    <s v="Xerox 1881"/>
    <n v="36.839999999999996"/>
    <n v="3"/>
    <n v="0"/>
    <n v="17.314799999999998"/>
  </r>
  <r>
    <n v="5284"/>
    <x v="2625"/>
    <x v="809"/>
    <d v="2014-04-04T00:00:00"/>
    <s v="Standard Class"/>
    <s v="Dl-13600"/>
    <s v="Dorris liebe"/>
    <x v="1"/>
    <s v="United States"/>
    <s v="Seattle"/>
    <x v="4"/>
    <n v="98105"/>
    <s v="West"/>
    <s v="OFF-ST-10002957"/>
    <x v="1"/>
    <s v="Storage"/>
    <s v="Sterilite Show Offs Storage Containers"/>
    <n v="15.84"/>
    <n v="3"/>
    <n v="0"/>
    <n v="0"/>
  </r>
  <r>
    <n v="5285"/>
    <x v="2625"/>
    <x v="809"/>
    <d v="2014-04-04T00:00:00"/>
    <s v="Standard Class"/>
    <s v="Dl-13600"/>
    <s v="Dorris liebe"/>
    <x v="1"/>
    <s v="United States"/>
    <s v="Seattle"/>
    <x v="4"/>
    <n v="98105"/>
    <s v="West"/>
    <s v="OFF-LA-10002312"/>
    <x v="1"/>
    <s v="Labels"/>
    <s v="Avery 490"/>
    <n v="44.400000000000006"/>
    <n v="3"/>
    <n v="0"/>
    <n v="22.200000000000003"/>
  </r>
  <r>
    <n v="5286"/>
    <x v="2626"/>
    <x v="1024"/>
    <d v="2017-05-06T00:00:00"/>
    <s v="First Class"/>
    <s v="LH-17020"/>
    <s v="Lisa Hazard"/>
    <x v="0"/>
    <s v="United States"/>
    <s v="Louisville"/>
    <x v="22"/>
    <n v="80027"/>
    <s v="West"/>
    <s v="OFF-EN-10002600"/>
    <x v="1"/>
    <s v="Envelopes"/>
    <s v="Redi-Strip #10 Envelopes, 4 1/8 x 9 1/2"/>
    <n v="21.240000000000002"/>
    <n v="9"/>
    <n v="0.2"/>
    <n v="7.4339999999999993"/>
  </r>
  <r>
    <n v="5287"/>
    <x v="2626"/>
    <x v="1024"/>
    <d v="2017-05-06T00:00:00"/>
    <s v="First Class"/>
    <s v="LH-17020"/>
    <s v="Lisa Hazard"/>
    <x v="0"/>
    <s v="United States"/>
    <s v="Louisville"/>
    <x v="22"/>
    <n v="80027"/>
    <s v="West"/>
    <s v="OFF-BI-10003274"/>
    <x v="1"/>
    <s v="Binders"/>
    <s v="Avery Durable Slant Ring Binders, No Labels"/>
    <n v="9.5520000000000014"/>
    <n v="8"/>
    <n v="0.7"/>
    <n v="-7.3231999999999999"/>
  </r>
  <r>
    <n v="5288"/>
    <x v="2626"/>
    <x v="1024"/>
    <d v="2017-05-06T00:00:00"/>
    <s v="First Class"/>
    <s v="LH-17020"/>
    <s v="Lisa Hazard"/>
    <x v="0"/>
    <s v="United States"/>
    <s v="Louisville"/>
    <x v="22"/>
    <n v="80027"/>
    <s v="West"/>
    <s v="FUR-BO-10004467"/>
    <x v="0"/>
    <s v="Bookcases"/>
    <s v="Bestar Classic Bookcase"/>
    <n v="89.991000000000014"/>
    <n v="3"/>
    <n v="0.7"/>
    <n v="-152.9847"/>
  </r>
  <r>
    <n v="5289"/>
    <x v="2627"/>
    <x v="504"/>
    <d v="2017-05-05T00:00:00"/>
    <s v="Standard Class"/>
    <s v="AD-10180"/>
    <s v="Alan Dominguez"/>
    <x v="2"/>
    <s v="United States"/>
    <s v="San Francisco"/>
    <x v="1"/>
    <n v="94122"/>
    <s v="West"/>
    <s v="OFF-PA-10000675"/>
    <x v="1"/>
    <s v="Paper"/>
    <s v="Xerox 1919"/>
    <n v="163.96"/>
    <n v="4"/>
    <n v="0"/>
    <n v="80.340400000000002"/>
  </r>
  <r>
    <n v="5290"/>
    <x v="2628"/>
    <x v="78"/>
    <d v="2014-09-15T00:00:00"/>
    <s v="Standard Class"/>
    <s v="KT-16465"/>
    <s v="Kean Takahito"/>
    <x v="0"/>
    <s v="United States"/>
    <s v="Houston"/>
    <x v="5"/>
    <n v="77036"/>
    <s v="Central"/>
    <s v="OFF-PA-10002259"/>
    <x v="1"/>
    <s v="Paper"/>
    <s v="Geographics Note Cards, Blank, White, 8 1/2&quot; x 11&quot;"/>
    <n v="17.904"/>
    <n v="2"/>
    <n v="0.2"/>
    <n v="6.2664"/>
  </r>
  <r>
    <n v="5291"/>
    <x v="2628"/>
    <x v="78"/>
    <d v="2014-09-15T00:00:00"/>
    <s v="Standard Class"/>
    <s v="KT-16465"/>
    <s v="Kean Takahito"/>
    <x v="0"/>
    <s v="United States"/>
    <s v="Houston"/>
    <x v="5"/>
    <n v="77036"/>
    <s v="Central"/>
    <s v="FUR-CH-10004287"/>
    <x v="0"/>
    <s v="Chairs"/>
    <s v="SAFCO Arco Folding Chair"/>
    <n v="966.69999999999982"/>
    <n v="5"/>
    <n v="0.3"/>
    <n v="-13.810000000000116"/>
  </r>
  <r>
    <n v="5292"/>
    <x v="2628"/>
    <x v="78"/>
    <d v="2014-09-15T00:00:00"/>
    <s v="Standard Class"/>
    <s v="KT-16465"/>
    <s v="Kean Takahito"/>
    <x v="0"/>
    <s v="United States"/>
    <s v="Houston"/>
    <x v="5"/>
    <n v="77036"/>
    <s v="Central"/>
    <s v="OFF-PA-10000482"/>
    <x v="1"/>
    <s v="Paper"/>
    <s v="Snap-A-Way Black Print Carbonless Ruled Speed Letter, Triplicate"/>
    <n v="182.11199999999999"/>
    <n v="6"/>
    <n v="0.2"/>
    <n v="61.46279999999998"/>
  </r>
  <r>
    <n v="5293"/>
    <x v="2629"/>
    <x v="308"/>
    <d v="2017-06-23T00:00:00"/>
    <s v="First Class"/>
    <s v="PJ-19015"/>
    <s v="Pauline Johnson"/>
    <x v="0"/>
    <s v="United States"/>
    <s v="Miami"/>
    <x v="2"/>
    <n v="33180"/>
    <s v="South"/>
    <s v="OFF-ST-10004835"/>
    <x v="1"/>
    <s v="Storage"/>
    <s v="Plastic Stacking Crates &amp; Casters"/>
    <n v="4.4640000000000004"/>
    <n v="1"/>
    <n v="0.2"/>
    <n v="0.33479999999999999"/>
  </r>
  <r>
    <n v="5294"/>
    <x v="2630"/>
    <x v="207"/>
    <d v="2015-12-30T00:00:00"/>
    <s v="Standard Class"/>
    <s v="MC-18100"/>
    <s v="Mick Crebagga"/>
    <x v="0"/>
    <s v="United States"/>
    <s v="Medina"/>
    <x v="24"/>
    <n v="44256"/>
    <s v="East"/>
    <s v="FUR-TA-10004086"/>
    <x v="0"/>
    <s v="Tables"/>
    <s v="KI Adjustable-Height Table"/>
    <n v="51.588000000000001"/>
    <n v="1"/>
    <n v="0.4"/>
    <n v="-15.476400000000005"/>
  </r>
  <r>
    <n v="5295"/>
    <x v="2631"/>
    <x v="733"/>
    <d v="2017-08-19T00:00:00"/>
    <s v="Standard Class"/>
    <s v="BO-11350"/>
    <s v="Bill Overfelt"/>
    <x v="1"/>
    <s v="United States"/>
    <s v="Roseville"/>
    <x v="11"/>
    <n v="55113"/>
    <s v="Central"/>
    <s v="OFF-LA-10000305"/>
    <x v="1"/>
    <s v="Labels"/>
    <s v="Avery 495"/>
    <n v="50.4"/>
    <n v="8"/>
    <n v="0"/>
    <n v="23.183999999999997"/>
  </r>
  <r>
    <n v="5296"/>
    <x v="2632"/>
    <x v="168"/>
    <d v="2017-03-09T00:00:00"/>
    <s v="Standard Class"/>
    <s v="DP-13000"/>
    <s v="Darren Powers"/>
    <x v="0"/>
    <s v="United States"/>
    <s v="Houston"/>
    <x v="5"/>
    <n v="77041"/>
    <s v="Central"/>
    <s v="OFF-PA-10000806"/>
    <x v="1"/>
    <s v="Paper"/>
    <s v="Xerox 1934"/>
    <n v="89.567999999999998"/>
    <n v="2"/>
    <n v="0.2"/>
    <n v="32.468400000000003"/>
  </r>
  <r>
    <n v="5297"/>
    <x v="2633"/>
    <x v="944"/>
    <d v="2017-07-31T00:00:00"/>
    <s v="Standard Class"/>
    <s v="TM-21490"/>
    <s v="Tony Molinari"/>
    <x v="0"/>
    <s v="United States"/>
    <s v="Yonkers"/>
    <x v="15"/>
    <n v="10701"/>
    <s v="East"/>
    <s v="FUR-FU-10004018"/>
    <x v="0"/>
    <s v="Furnishings"/>
    <s v="Tensor Computer Mounted Lamp"/>
    <n v="14.89"/>
    <n v="1"/>
    <n v="0"/>
    <n v="4.0203000000000007"/>
  </r>
  <r>
    <n v="5298"/>
    <x v="2633"/>
    <x v="944"/>
    <d v="2017-07-31T00:00:00"/>
    <s v="Standard Class"/>
    <s v="TM-21490"/>
    <s v="Tony Molinari"/>
    <x v="0"/>
    <s v="United States"/>
    <s v="Yonkers"/>
    <x v="15"/>
    <n v="10701"/>
    <s v="East"/>
    <s v="TEC-PH-10002660"/>
    <x v="2"/>
    <s v="Phones"/>
    <s v="Nortel Networks T7316 E Nt8 B27"/>
    <n v="543.91999999999996"/>
    <n v="8"/>
    <n v="0"/>
    <n v="135.98000000000002"/>
  </r>
  <r>
    <n v="5299"/>
    <x v="2634"/>
    <x v="713"/>
    <d v="2016-09-26T00:00:00"/>
    <s v="First Class"/>
    <s v="DV-13045"/>
    <s v="Darrin Van Huff"/>
    <x v="1"/>
    <s v="United States"/>
    <s v="San Diego"/>
    <x v="1"/>
    <n v="92037"/>
    <s v="West"/>
    <s v="OFF-EN-10001509"/>
    <x v="1"/>
    <s v="Envelopes"/>
    <s v="Poly String Tie Envelopes"/>
    <n v="4.08"/>
    <n v="2"/>
    <n v="0"/>
    <n v="1.9175999999999997"/>
  </r>
  <r>
    <n v="5300"/>
    <x v="2634"/>
    <x v="713"/>
    <d v="2016-09-26T00:00:00"/>
    <s v="First Class"/>
    <s v="DV-13045"/>
    <s v="Darrin Van Huff"/>
    <x v="1"/>
    <s v="United States"/>
    <s v="San Diego"/>
    <x v="1"/>
    <n v="92037"/>
    <s v="West"/>
    <s v="OFF-LA-10003148"/>
    <x v="1"/>
    <s v="Labels"/>
    <s v="Avery 51"/>
    <n v="18.899999999999999"/>
    <n v="3"/>
    <n v="0"/>
    <n v="8.6939999999999991"/>
  </r>
  <r>
    <n v="5301"/>
    <x v="2635"/>
    <x v="198"/>
    <d v="2016-06-03T00:00:00"/>
    <s v="Standard Class"/>
    <s v="AH-10690"/>
    <s v="Anna Häberlin"/>
    <x v="1"/>
    <s v="United States"/>
    <s v="Springfield"/>
    <x v="17"/>
    <n v="22153"/>
    <s v="South"/>
    <s v="FUR-TA-10002645"/>
    <x v="0"/>
    <s v="Tables"/>
    <s v="Hon Rectangular Conference Tables"/>
    <n v="2275.5"/>
    <n v="10"/>
    <n v="0"/>
    <n v="386.83499999999981"/>
  </r>
  <r>
    <n v="5302"/>
    <x v="2635"/>
    <x v="198"/>
    <d v="2016-06-03T00:00:00"/>
    <s v="Standard Class"/>
    <s v="AH-10690"/>
    <s v="Anna Häberlin"/>
    <x v="1"/>
    <s v="United States"/>
    <s v="Springfield"/>
    <x v="17"/>
    <n v="22153"/>
    <s v="South"/>
    <s v="TEC-AC-10003033"/>
    <x v="2"/>
    <s v="Accessories"/>
    <s v="Plantronics CS510 - Over-the-Head monaural Wireless Headset System"/>
    <n v="1979.6999999999998"/>
    <n v="6"/>
    <n v="0"/>
    <n v="653.30099999999982"/>
  </r>
  <r>
    <n v="5303"/>
    <x v="2635"/>
    <x v="198"/>
    <d v="2016-06-03T00:00:00"/>
    <s v="Standard Class"/>
    <s v="AH-10690"/>
    <s v="Anna Häberlin"/>
    <x v="1"/>
    <s v="United States"/>
    <s v="Springfield"/>
    <x v="17"/>
    <n v="22153"/>
    <s v="South"/>
    <s v="OFF-LA-10001297"/>
    <x v="1"/>
    <s v="Labels"/>
    <s v="Avery 473"/>
    <n v="62.099999999999994"/>
    <n v="6"/>
    <n v="0"/>
    <n v="29.808"/>
  </r>
  <r>
    <n v="5304"/>
    <x v="2636"/>
    <x v="912"/>
    <d v="2014-11-20T00:00:00"/>
    <s v="Standard Class"/>
    <s v="AB-10165"/>
    <s v="Alan Barnes"/>
    <x v="0"/>
    <s v="United States"/>
    <s v="Decatur"/>
    <x v="10"/>
    <n v="62521"/>
    <s v="Central"/>
    <s v="FUR-CH-10002017"/>
    <x v="0"/>
    <s v="Chairs"/>
    <s v="SAFCO Optional Arm Kit for Workspace Cribbage Stacking Chair"/>
    <n v="37.295999999999999"/>
    <n v="2"/>
    <n v="0.3"/>
    <n v="-1.0656000000000017"/>
  </r>
  <r>
    <n v="5305"/>
    <x v="2637"/>
    <x v="158"/>
    <d v="2014-09-23T00:00:00"/>
    <s v="First Class"/>
    <s v="JS-15940"/>
    <s v="Joni Sundaresam"/>
    <x v="2"/>
    <s v="United States"/>
    <s v="Garland"/>
    <x v="5"/>
    <n v="75043"/>
    <s v="Central"/>
    <s v="FUR-FU-10001546"/>
    <x v="0"/>
    <s v="Furnishings"/>
    <s v="Dana Swing-Arm Lamps"/>
    <n v="8.5440000000000005"/>
    <n v="2"/>
    <n v="0.6"/>
    <n v="-7.4759999999999991"/>
  </r>
  <r>
    <n v="5306"/>
    <x v="2638"/>
    <x v="823"/>
    <d v="2016-02-26T00:00:00"/>
    <s v="Standard Class"/>
    <s v="BV-11245"/>
    <s v="Benjamin Venier"/>
    <x v="1"/>
    <s v="United States"/>
    <s v="Oceanside"/>
    <x v="15"/>
    <n v="11572"/>
    <s v="East"/>
    <s v="FUR-FU-10000629"/>
    <x v="0"/>
    <s v="Furnishings"/>
    <s v="9-3/4 Diameter Round Wall Clock"/>
    <n v="68.949999999999989"/>
    <n v="5"/>
    <n v="0"/>
    <n v="28.959000000000003"/>
  </r>
  <r>
    <n v="5307"/>
    <x v="2638"/>
    <x v="823"/>
    <d v="2016-02-26T00:00:00"/>
    <s v="Standard Class"/>
    <s v="BV-11245"/>
    <s v="Benjamin Venier"/>
    <x v="1"/>
    <s v="United States"/>
    <s v="Oceanside"/>
    <x v="15"/>
    <n v="11572"/>
    <s v="East"/>
    <s v="OFF-ST-10000036"/>
    <x v="1"/>
    <s v="Storage"/>
    <s v="Recycled Data-Pak for Archival Bound Computer Printouts, 12-1/2 x 12-1/2 x 16"/>
    <n v="296.37"/>
    <n v="3"/>
    <n v="0"/>
    <n v="80.019899999999993"/>
  </r>
  <r>
    <n v="5308"/>
    <x v="2638"/>
    <x v="823"/>
    <d v="2016-02-26T00:00:00"/>
    <s v="Standard Class"/>
    <s v="BV-11245"/>
    <s v="Benjamin Venier"/>
    <x v="1"/>
    <s v="United States"/>
    <s v="Oceanside"/>
    <x v="15"/>
    <n v="11572"/>
    <s v="East"/>
    <s v="TEC-PH-10002583"/>
    <x v="2"/>
    <s v="Phones"/>
    <s v="iOttie HLCRIO102 Car Mount"/>
    <n v="39.979999999999997"/>
    <n v="2"/>
    <n v="0"/>
    <n v="1.9989999999999952"/>
  </r>
  <r>
    <n v="5309"/>
    <x v="2639"/>
    <x v="123"/>
    <d v="2017-11-21T00:00:00"/>
    <s v="First Class"/>
    <s v="NC-18415"/>
    <s v="Nathan Cano"/>
    <x v="0"/>
    <s v="United States"/>
    <s v="Houston"/>
    <x v="5"/>
    <n v="77095"/>
    <s v="Central"/>
    <s v="FUR-CH-10003774"/>
    <x v="0"/>
    <s v="Chairs"/>
    <s v="Global Wood Trimmed Manager's Task Chair, Khaki"/>
    <n v="191.05799999999999"/>
    <n v="3"/>
    <n v="0.3"/>
    <n v="-46.399800000000013"/>
  </r>
  <r>
    <n v="5310"/>
    <x v="2639"/>
    <x v="123"/>
    <d v="2017-11-21T00:00:00"/>
    <s v="First Class"/>
    <s v="NC-18415"/>
    <s v="Nathan Cano"/>
    <x v="0"/>
    <s v="United States"/>
    <s v="Houston"/>
    <x v="5"/>
    <n v="77095"/>
    <s v="Central"/>
    <s v="OFF-AR-10003876"/>
    <x v="1"/>
    <s v="Art"/>
    <s v="Avery Hi-Liter GlideStik Fluorescent Highlighter, Yellow Ink"/>
    <n v="13.040000000000001"/>
    <n v="5"/>
    <n v="0.2"/>
    <n v="3.9120000000000004"/>
  </r>
  <r>
    <n v="5311"/>
    <x v="2639"/>
    <x v="123"/>
    <d v="2017-11-21T00:00:00"/>
    <s v="First Class"/>
    <s v="NC-18415"/>
    <s v="Nathan Cano"/>
    <x v="0"/>
    <s v="United States"/>
    <s v="Houston"/>
    <x v="5"/>
    <n v="77095"/>
    <s v="Central"/>
    <s v="OFF-BI-10003527"/>
    <x v="1"/>
    <s v="Binders"/>
    <s v="Fellowes PB500 Electric Punch Plastic Comb Binding Machine with Manual Bind"/>
    <n v="1525.1879999999996"/>
    <n v="6"/>
    <n v="0.8"/>
    <n v="-2287.7820000000002"/>
  </r>
  <r>
    <n v="5312"/>
    <x v="2640"/>
    <x v="1036"/>
    <d v="2016-08-27T00:00:00"/>
    <s v="Standard Class"/>
    <s v="SU-20665"/>
    <s v="Stephanie Ulpright"/>
    <x v="2"/>
    <s v="United States"/>
    <s v="Greenville"/>
    <x v="3"/>
    <n v="27834"/>
    <s v="South"/>
    <s v="OFF-LA-10004559"/>
    <x v="1"/>
    <s v="Labels"/>
    <s v="Avery 49"/>
    <n v="9.2159999999999993"/>
    <n v="4"/>
    <n v="0.2"/>
    <n v="3.3408000000000002"/>
  </r>
  <r>
    <n v="5313"/>
    <x v="2640"/>
    <x v="1036"/>
    <d v="2016-08-27T00:00:00"/>
    <s v="Standard Class"/>
    <s v="SU-20665"/>
    <s v="Stephanie Ulpright"/>
    <x v="2"/>
    <s v="United States"/>
    <s v="Greenville"/>
    <x v="3"/>
    <n v="27834"/>
    <s v="South"/>
    <s v="OFF-SU-10002573"/>
    <x v="1"/>
    <s v="Supplies"/>
    <s v="Acme 10&quot; Easy Grip Assistive Scissors"/>
    <n v="28.048000000000002"/>
    <n v="2"/>
    <n v="0.2"/>
    <n v="3.5059999999999967"/>
  </r>
  <r>
    <n v="5314"/>
    <x v="2641"/>
    <x v="504"/>
    <d v="2017-05-05T00:00:00"/>
    <s v="Standard Class"/>
    <s v="DJ-13510"/>
    <s v="Don Jones"/>
    <x v="1"/>
    <s v="United States"/>
    <s v="San Francisco"/>
    <x v="1"/>
    <n v="94110"/>
    <s v="West"/>
    <s v="FUR-FU-10000222"/>
    <x v="0"/>
    <s v="Furnishings"/>
    <s v="Seth Thomas 16&quot; Steel Case Clock"/>
    <n v="64.959999999999994"/>
    <n v="2"/>
    <n v="0"/>
    <n v="21.436799999999998"/>
  </r>
  <r>
    <n v="5315"/>
    <x v="2641"/>
    <x v="504"/>
    <d v="2017-05-05T00:00:00"/>
    <s v="Standard Class"/>
    <s v="DJ-13510"/>
    <s v="Don Jones"/>
    <x v="1"/>
    <s v="United States"/>
    <s v="San Francisco"/>
    <x v="1"/>
    <n v="94110"/>
    <s v="West"/>
    <s v="OFF-EN-10001219"/>
    <x v="1"/>
    <s v="Envelopes"/>
    <s v="#10- 4 1/8&quot; x 9 1/2&quot; Security-Tint Envelopes"/>
    <n v="30.56"/>
    <n v="4"/>
    <n v="0"/>
    <n v="14.974399999999999"/>
  </r>
  <r>
    <n v="5316"/>
    <x v="2642"/>
    <x v="440"/>
    <d v="2016-05-08T00:00:00"/>
    <s v="Standard Class"/>
    <s v="DL-12865"/>
    <s v="Dan Lawera"/>
    <x v="0"/>
    <s v="United States"/>
    <s v="Greensboro"/>
    <x v="3"/>
    <n v="27405"/>
    <s v="South"/>
    <s v="FUR-CH-10002304"/>
    <x v="0"/>
    <s v="Chairs"/>
    <s v="Global Stack Chair without Arms, Black"/>
    <n v="187.05600000000001"/>
    <n v="9"/>
    <n v="0.2"/>
    <n v="11.69100000000001"/>
  </r>
  <r>
    <n v="5317"/>
    <x v="2643"/>
    <x v="280"/>
    <d v="2017-10-05T00:00:00"/>
    <s v="First Class"/>
    <s v="Dp-13240"/>
    <s v="Dean percer"/>
    <x v="2"/>
    <s v="United States"/>
    <s v="Knoxville"/>
    <x v="18"/>
    <n v="37918"/>
    <s v="South"/>
    <s v="FUR-FU-10002364"/>
    <x v="0"/>
    <s v="Furnishings"/>
    <s v="Eldon Expressions Wood Desk Accessories, Oak"/>
    <n v="11.808"/>
    <n v="2"/>
    <n v="0.2"/>
    <n v="1.3283999999999985"/>
  </r>
  <r>
    <n v="5318"/>
    <x v="2643"/>
    <x v="280"/>
    <d v="2017-10-05T00:00:00"/>
    <s v="First Class"/>
    <s v="Dp-13240"/>
    <s v="Dean percer"/>
    <x v="2"/>
    <s v="United States"/>
    <s v="Knoxville"/>
    <x v="18"/>
    <n v="37918"/>
    <s v="South"/>
    <s v="FUR-FU-10004864"/>
    <x v="0"/>
    <s v="Furnishings"/>
    <s v="Eldon 500 Class Desk Accessories"/>
    <n v="9.6560000000000006"/>
    <n v="1"/>
    <n v="0.2"/>
    <n v="1.5691000000000002"/>
  </r>
  <r>
    <n v="5319"/>
    <x v="2643"/>
    <x v="280"/>
    <d v="2017-10-05T00:00:00"/>
    <s v="First Class"/>
    <s v="Dp-13240"/>
    <s v="Dean percer"/>
    <x v="2"/>
    <s v="United States"/>
    <s v="Knoxville"/>
    <x v="18"/>
    <n v="37918"/>
    <s v="South"/>
    <s v="OFF-PA-10003172"/>
    <x v="1"/>
    <s v="Paper"/>
    <s v="Xerox 1996"/>
    <n v="20.736000000000004"/>
    <n v="4"/>
    <n v="0.2"/>
    <n v="7.2576000000000001"/>
  </r>
  <r>
    <n v="5320"/>
    <x v="2643"/>
    <x v="280"/>
    <d v="2017-10-05T00:00:00"/>
    <s v="First Class"/>
    <s v="Dp-13240"/>
    <s v="Dean percer"/>
    <x v="2"/>
    <s v="United States"/>
    <s v="Knoxville"/>
    <x v="18"/>
    <n v="37918"/>
    <s v="South"/>
    <s v="OFF-BI-10000977"/>
    <x v="1"/>
    <s v="Binders"/>
    <s v="Ibico Plastic Spiral Binding Combs"/>
    <n v="27.360000000000003"/>
    <n v="3"/>
    <n v="0.7"/>
    <n v="-21.887999999999991"/>
  </r>
  <r>
    <n v="5321"/>
    <x v="2643"/>
    <x v="280"/>
    <d v="2017-10-05T00:00:00"/>
    <s v="First Class"/>
    <s v="Dp-13240"/>
    <s v="Dean percer"/>
    <x v="2"/>
    <s v="United States"/>
    <s v="Knoxville"/>
    <x v="18"/>
    <n v="37918"/>
    <s v="South"/>
    <s v="FUR-TA-10000198"/>
    <x v="0"/>
    <s v="Tables"/>
    <s v="Chromcraft Bull-Nose Wood Oval Conference Tables &amp; Bases"/>
    <n v="2314.116"/>
    <n v="7"/>
    <n v="0.4"/>
    <n v="-1002.7836000000001"/>
  </r>
  <r>
    <n v="5322"/>
    <x v="2643"/>
    <x v="280"/>
    <d v="2017-10-05T00:00:00"/>
    <s v="First Class"/>
    <s v="Dp-13240"/>
    <s v="Dean percer"/>
    <x v="2"/>
    <s v="United States"/>
    <s v="Knoxville"/>
    <x v="18"/>
    <n v="37918"/>
    <s v="South"/>
    <s v="OFF-BI-10003984"/>
    <x v="1"/>
    <s v="Binders"/>
    <s v="Lock-Up Easel 'Spel-Binder'"/>
    <n v="34.236000000000004"/>
    <n v="4"/>
    <n v="0.7"/>
    <n v="-26.247599999999998"/>
  </r>
  <r>
    <n v="5323"/>
    <x v="2643"/>
    <x v="280"/>
    <d v="2017-10-05T00:00:00"/>
    <s v="First Class"/>
    <s v="Dp-13240"/>
    <s v="Dean percer"/>
    <x v="2"/>
    <s v="United States"/>
    <s v="Knoxville"/>
    <x v="18"/>
    <n v="37918"/>
    <s v="South"/>
    <s v="FUR-FU-10003691"/>
    <x v="0"/>
    <s v="Furnishings"/>
    <s v="Eldon Image Series Desk Accessories, Ebony"/>
    <n v="19.760000000000002"/>
    <n v="2"/>
    <n v="0.2"/>
    <n v="5.9279999999999999"/>
  </r>
  <r>
    <n v="5324"/>
    <x v="2644"/>
    <x v="65"/>
    <d v="2017-09-23T00:00:00"/>
    <s v="Second Class"/>
    <s v="TM-21010"/>
    <s v="Tamara Manning"/>
    <x v="0"/>
    <s v="United States"/>
    <s v="Grand Island"/>
    <x v="8"/>
    <n v="68801"/>
    <s v="Central"/>
    <s v="OFF-PA-10004082"/>
    <x v="1"/>
    <s v="Paper"/>
    <s v="Adams Telephone Message Book w/Frequently-Called Numbers Space, 400 Messages per Book"/>
    <n v="15.96"/>
    <n v="2"/>
    <n v="0"/>
    <n v="7.98"/>
  </r>
  <r>
    <n v="5325"/>
    <x v="2645"/>
    <x v="784"/>
    <d v="2015-12-09T00:00:00"/>
    <s v="Standard Class"/>
    <s v="TZ-21580"/>
    <s v="Tracy Zic"/>
    <x v="0"/>
    <s v="United States"/>
    <s v="Lakewood"/>
    <x v="1"/>
    <n v="90712"/>
    <s v="West"/>
    <s v="OFF-AR-10003723"/>
    <x v="1"/>
    <s v="Art"/>
    <s v="Avery Hi-Liter Fluorescent Desk Style Markers"/>
    <n v="16.899999999999999"/>
    <n v="5"/>
    <n v="0"/>
    <n v="6.2530000000000001"/>
  </r>
  <r>
    <n v="5326"/>
    <x v="2645"/>
    <x v="784"/>
    <d v="2015-12-09T00:00:00"/>
    <s v="Standard Class"/>
    <s v="TZ-21580"/>
    <s v="Tracy Zic"/>
    <x v="0"/>
    <s v="United States"/>
    <s v="Lakewood"/>
    <x v="1"/>
    <n v="90712"/>
    <s v="West"/>
    <s v="FUR-FU-10004270"/>
    <x v="0"/>
    <s v="Furnishings"/>
    <s v="Eldon Image Series Desk Accessories, Burgundy"/>
    <n v="25.08"/>
    <n v="6"/>
    <n v="0"/>
    <n v="9.0288000000000004"/>
  </r>
  <r>
    <n v="5327"/>
    <x v="2646"/>
    <x v="184"/>
    <d v="2015-01-22T00:00:00"/>
    <s v="Standard Class"/>
    <s v="SC-20260"/>
    <s v="Scott Cohen"/>
    <x v="1"/>
    <s v="United States"/>
    <s v="Lawrence"/>
    <x v="31"/>
    <n v="1841"/>
    <s v="East"/>
    <s v="OFF-AR-10003183"/>
    <x v="1"/>
    <s v="Art"/>
    <s v="Avery Fluorescent Highlighter Four-Color Set"/>
    <n v="6.68"/>
    <n v="2"/>
    <n v="0"/>
    <n v="2.0039999999999996"/>
  </r>
  <r>
    <n v="5328"/>
    <x v="2647"/>
    <x v="1037"/>
    <d v="2014-01-08T00:00:00"/>
    <s v="Second Class"/>
    <s v="LS-17230"/>
    <s v="Lycoris Saunders"/>
    <x v="0"/>
    <s v="United States"/>
    <s v="Los Angeles"/>
    <x v="1"/>
    <n v="90049"/>
    <s v="West"/>
    <s v="OFF-PA-10002005"/>
    <x v="1"/>
    <s v="Paper"/>
    <s v="Xerox 225"/>
    <n v="19.440000000000001"/>
    <n v="3"/>
    <n v="0"/>
    <n v="9.3312000000000008"/>
  </r>
  <r>
    <n v="5329"/>
    <x v="2648"/>
    <x v="616"/>
    <d v="2015-03-09T00:00:00"/>
    <s v="Standard Class"/>
    <s v="MV-18190"/>
    <s v="Mike Vittorini"/>
    <x v="0"/>
    <s v="United States"/>
    <s v="Houston"/>
    <x v="5"/>
    <n v="77036"/>
    <s v="Central"/>
    <s v="TEC-PH-10000149"/>
    <x v="2"/>
    <s v="Phones"/>
    <s v="Cisco SPA525G2 IP Phone - Wireless"/>
    <n v="31.92"/>
    <n v="2"/>
    <n v="0.2"/>
    <n v="2.3939999999999984"/>
  </r>
  <r>
    <n v="5330"/>
    <x v="2649"/>
    <x v="591"/>
    <d v="2016-12-28T00:00:00"/>
    <s v="Second Class"/>
    <s v="BD-11620"/>
    <s v="Brian DeCherney"/>
    <x v="0"/>
    <s v="United States"/>
    <s v="New York City"/>
    <x v="15"/>
    <n v="10035"/>
    <s v="East"/>
    <s v="OFF-BI-10001524"/>
    <x v="1"/>
    <s v="Binders"/>
    <s v="GBC Premium Transparent Covers with Diagonal Lined Pattern"/>
    <n v="33.568000000000005"/>
    <n v="2"/>
    <n v="0.2"/>
    <n v="11.748799999999997"/>
  </r>
  <r>
    <n v="5331"/>
    <x v="2650"/>
    <x v="913"/>
    <d v="2016-09-08T00:00:00"/>
    <s v="Standard Class"/>
    <s v="CV-12295"/>
    <s v="Christina VanderZanden"/>
    <x v="0"/>
    <s v="United States"/>
    <s v="New York City"/>
    <x v="15"/>
    <n v="10011"/>
    <s v="East"/>
    <s v="FUR-FU-10004748"/>
    <x v="0"/>
    <s v="Furnishings"/>
    <s v="Howard Miller 16&quot; Diameter Gallery Wall Clock"/>
    <n v="63.94"/>
    <n v="1"/>
    <n v="0"/>
    <n v="24.936599999999999"/>
  </r>
  <r>
    <n v="5332"/>
    <x v="2650"/>
    <x v="913"/>
    <d v="2016-09-08T00:00:00"/>
    <s v="Standard Class"/>
    <s v="CV-12295"/>
    <s v="Christina VanderZanden"/>
    <x v="0"/>
    <s v="United States"/>
    <s v="New York City"/>
    <x v="15"/>
    <n v="10011"/>
    <s v="East"/>
    <s v="OFF-BI-10001460"/>
    <x v="1"/>
    <s v="Binders"/>
    <s v="Plastic Binding Combs"/>
    <n v="60.600000000000009"/>
    <n v="5"/>
    <n v="0.2"/>
    <n v="20.452499999999997"/>
  </r>
  <r>
    <n v="5333"/>
    <x v="2650"/>
    <x v="913"/>
    <d v="2016-09-08T00:00:00"/>
    <s v="Standard Class"/>
    <s v="CV-12295"/>
    <s v="Christina VanderZanden"/>
    <x v="0"/>
    <s v="United States"/>
    <s v="New York City"/>
    <x v="15"/>
    <n v="10011"/>
    <s v="East"/>
    <s v="OFF-SU-10002503"/>
    <x v="1"/>
    <s v="Supplies"/>
    <s v="Acme Preferred Stainless Steel Scissors"/>
    <n v="22.72"/>
    <n v="4"/>
    <n v="0"/>
    <n v="6.5887999999999991"/>
  </r>
  <r>
    <n v="5334"/>
    <x v="2651"/>
    <x v="86"/>
    <d v="2014-09-01T00:00:00"/>
    <s v="Standard Class"/>
    <s v="KB-16315"/>
    <s v="Karl Braun"/>
    <x v="0"/>
    <s v="United States"/>
    <s v="Newark"/>
    <x v="13"/>
    <n v="19711"/>
    <s v="East"/>
    <s v="FUR-FU-10001731"/>
    <x v="0"/>
    <s v="Furnishings"/>
    <s v="Acrylic Self-Standing Desk Frames"/>
    <n v="10.68"/>
    <n v="4"/>
    <n v="0"/>
    <n v="4.0583999999999998"/>
  </r>
  <r>
    <n v="5335"/>
    <x v="2651"/>
    <x v="86"/>
    <d v="2014-09-01T00:00:00"/>
    <s v="Standard Class"/>
    <s v="KB-16315"/>
    <s v="Karl Braun"/>
    <x v="0"/>
    <s v="United States"/>
    <s v="Newark"/>
    <x v="13"/>
    <n v="19711"/>
    <s v="East"/>
    <s v="OFF-PA-10002160"/>
    <x v="1"/>
    <s v="Paper"/>
    <s v="Xerox 1978"/>
    <n v="17.34"/>
    <n v="3"/>
    <n v="0"/>
    <n v="8.4966000000000008"/>
  </r>
  <r>
    <n v="5336"/>
    <x v="2651"/>
    <x v="86"/>
    <d v="2014-09-01T00:00:00"/>
    <s v="Standard Class"/>
    <s v="KB-16315"/>
    <s v="Karl Braun"/>
    <x v="0"/>
    <s v="United States"/>
    <s v="Newark"/>
    <x v="13"/>
    <n v="19711"/>
    <s v="East"/>
    <s v="OFF-PA-10002659"/>
    <x v="1"/>
    <s v="Paper"/>
    <s v="Avoid Verbal Orders Carbonless Minifold Book"/>
    <n v="3.38"/>
    <n v="1"/>
    <n v="0"/>
    <n v="1.5547999999999997"/>
  </r>
  <r>
    <n v="5337"/>
    <x v="2652"/>
    <x v="1031"/>
    <d v="2015-05-25T00:00:00"/>
    <s v="Standard Class"/>
    <s v="ME-18010"/>
    <s v="Michelle Ellison"/>
    <x v="1"/>
    <s v="United States"/>
    <s v="Seattle"/>
    <x v="4"/>
    <n v="98105"/>
    <s v="West"/>
    <s v="OFF-BI-10001636"/>
    <x v="1"/>
    <s v="Binders"/>
    <s v="Ibico Plastic and Wire Spiral Binding Combs"/>
    <n v="26.975999999999999"/>
    <n v="4"/>
    <n v="0.2"/>
    <n v="8.767199999999999"/>
  </r>
  <r>
    <n v="5338"/>
    <x v="2653"/>
    <x v="524"/>
    <d v="2017-10-21T00:00:00"/>
    <s v="Standard Class"/>
    <s v="AJ-10780"/>
    <s v="Anthony Jacobs"/>
    <x v="1"/>
    <s v="United States"/>
    <s v="Scottsdale"/>
    <x v="16"/>
    <n v="85254"/>
    <s v="West"/>
    <s v="OFF-PA-10000062"/>
    <x v="1"/>
    <s v="Paper"/>
    <s v="Green Bar Computer Printout Paper"/>
    <n v="307.77600000000001"/>
    <n v="7"/>
    <n v="0.2"/>
    <n v="111.5688"/>
  </r>
  <r>
    <n v="5339"/>
    <x v="2654"/>
    <x v="529"/>
    <d v="2015-11-14T00:00:00"/>
    <s v="Second Class"/>
    <s v="DV-13465"/>
    <s v="Dianna Vittorini"/>
    <x v="0"/>
    <s v="United States"/>
    <s v="Oceanside"/>
    <x v="15"/>
    <n v="11572"/>
    <s v="East"/>
    <s v="OFF-ST-10002554"/>
    <x v="1"/>
    <s v="Storage"/>
    <s v="Tennsco Industrial Shelving"/>
    <n v="244.54999999999998"/>
    <n v="5"/>
    <n v="0"/>
    <n v="4.8910000000000053"/>
  </r>
  <r>
    <n v="5340"/>
    <x v="2654"/>
    <x v="529"/>
    <d v="2015-11-14T00:00:00"/>
    <s v="Second Class"/>
    <s v="DV-13465"/>
    <s v="Dianna Vittorini"/>
    <x v="0"/>
    <s v="United States"/>
    <s v="Oceanside"/>
    <x v="15"/>
    <n v="11572"/>
    <s v="East"/>
    <s v="OFF-EN-10001509"/>
    <x v="1"/>
    <s v="Envelopes"/>
    <s v="Poly String Tie Envelopes"/>
    <n v="12.24"/>
    <n v="6"/>
    <n v="0"/>
    <n v="5.7527999999999988"/>
  </r>
  <r>
    <n v="5341"/>
    <x v="2654"/>
    <x v="529"/>
    <d v="2015-11-14T00:00:00"/>
    <s v="Second Class"/>
    <s v="DV-13465"/>
    <s v="Dianna Vittorini"/>
    <x v="0"/>
    <s v="United States"/>
    <s v="Oceanside"/>
    <x v="15"/>
    <n v="11572"/>
    <s v="East"/>
    <s v="TEC-AC-10002018"/>
    <x v="2"/>
    <s v="Accessories"/>
    <s v="AmazonBasics 3-Button USB Wired Mouse"/>
    <n v="13.98"/>
    <n v="2"/>
    <n v="0"/>
    <n v="6.011400000000001"/>
  </r>
  <r>
    <n v="5342"/>
    <x v="2654"/>
    <x v="529"/>
    <d v="2015-11-14T00:00:00"/>
    <s v="Second Class"/>
    <s v="DV-13465"/>
    <s v="Dianna Vittorini"/>
    <x v="0"/>
    <s v="United States"/>
    <s v="Oceanside"/>
    <x v="15"/>
    <n v="11572"/>
    <s v="East"/>
    <s v="TEC-AC-10002637"/>
    <x v="2"/>
    <s v="Accessories"/>
    <s v="Logitech VX Revolution Cordless Laser Mouse for Notebooks (Black)"/>
    <n v="899.95"/>
    <n v="5"/>
    <n v="0"/>
    <n v="53.996999999999957"/>
  </r>
  <r>
    <n v="5343"/>
    <x v="2655"/>
    <x v="871"/>
    <d v="2014-11-27T00:00:00"/>
    <s v="Standard Class"/>
    <s v="JK-15325"/>
    <s v="Jason Klamczynski"/>
    <x v="1"/>
    <s v="United States"/>
    <s v="Dallas"/>
    <x v="5"/>
    <n v="75220"/>
    <s v="Central"/>
    <s v="OFF-EN-10001509"/>
    <x v="1"/>
    <s v="Envelopes"/>
    <s v="Poly String Tie Envelopes"/>
    <n v="1.6320000000000001"/>
    <n v="1"/>
    <n v="0.2"/>
    <n v="0.55079999999999985"/>
  </r>
  <r>
    <n v="5344"/>
    <x v="2655"/>
    <x v="871"/>
    <d v="2014-11-27T00:00:00"/>
    <s v="Standard Class"/>
    <s v="JK-15325"/>
    <s v="Jason Klamczynski"/>
    <x v="1"/>
    <s v="United States"/>
    <s v="Dallas"/>
    <x v="5"/>
    <n v="75220"/>
    <s v="Central"/>
    <s v="TEC-PH-10004922"/>
    <x v="2"/>
    <s v="Phones"/>
    <s v="RCA Visys Integrated PBX 8-Line Router"/>
    <n v="267.95999999999998"/>
    <n v="5"/>
    <n v="0.2"/>
    <n v="16.747500000000016"/>
  </r>
  <r>
    <n v="5345"/>
    <x v="2656"/>
    <x v="2"/>
    <d v="2015-10-13T00:00:00"/>
    <s v="Second Class"/>
    <s v="SH-20395"/>
    <s v="Shahid Hopkins"/>
    <x v="0"/>
    <s v="United States"/>
    <s v="Rochester"/>
    <x v="15"/>
    <n v="14609"/>
    <s v="East"/>
    <s v="TEC-AC-10002550"/>
    <x v="2"/>
    <s v="Accessories"/>
    <s v="Memorex 25GB 6X Branded Blu-Ray Recordable Disc, 30/Pack"/>
    <n v="31.95"/>
    <n v="1"/>
    <n v="0"/>
    <n v="2.2364999999999995"/>
  </r>
  <r>
    <n v="5346"/>
    <x v="2657"/>
    <x v="708"/>
    <d v="2017-03-23T00:00:00"/>
    <s v="Second Class"/>
    <s v="SC-20725"/>
    <s v="Steven Cartwright"/>
    <x v="0"/>
    <s v="United States"/>
    <s v="Los Angeles"/>
    <x v="1"/>
    <n v="90045"/>
    <s v="West"/>
    <s v="OFF-ST-10003208"/>
    <x v="1"/>
    <s v="Storage"/>
    <s v="Adjustable Depth Letter/Legal Cart"/>
    <n v="725.84"/>
    <n v="4"/>
    <n v="0"/>
    <n v="210.4935999999999"/>
  </r>
  <r>
    <n v="5347"/>
    <x v="2657"/>
    <x v="708"/>
    <d v="2017-03-23T00:00:00"/>
    <s v="Second Class"/>
    <s v="SC-20725"/>
    <s v="Steven Cartwright"/>
    <x v="0"/>
    <s v="United States"/>
    <s v="Los Angeles"/>
    <x v="1"/>
    <n v="90045"/>
    <s v="West"/>
    <s v="OFF-BI-10003981"/>
    <x v="1"/>
    <s v="Binders"/>
    <s v="Avery Durable Plastic 1&quot; Binders"/>
    <n v="10.896000000000001"/>
    <n v="3"/>
    <n v="0.2"/>
    <n v="3.9497999999999998"/>
  </r>
  <r>
    <n v="5348"/>
    <x v="2657"/>
    <x v="708"/>
    <d v="2017-03-23T00:00:00"/>
    <s v="Second Class"/>
    <s v="SC-20725"/>
    <s v="Steven Cartwright"/>
    <x v="0"/>
    <s v="United States"/>
    <s v="Los Angeles"/>
    <x v="1"/>
    <n v="90045"/>
    <s v="West"/>
    <s v="OFF-BI-10001031"/>
    <x v="1"/>
    <s v="Binders"/>
    <s v="Pressboard Data Binders by Wilson Jones"/>
    <n v="8.5440000000000005"/>
    <n v="2"/>
    <n v="0.2"/>
    <n v="2.8835999999999995"/>
  </r>
  <r>
    <n v="5349"/>
    <x v="2658"/>
    <x v="1038"/>
    <d v="2015-01-10T00:00:00"/>
    <s v="Standard Class"/>
    <s v="CS-12250"/>
    <s v="Chris Selesnick"/>
    <x v="1"/>
    <s v="United States"/>
    <s v="Woodbury"/>
    <x v="11"/>
    <n v="55125"/>
    <s v="Central"/>
    <s v="OFF-BI-10003676"/>
    <x v="1"/>
    <s v="Binders"/>
    <s v="GBC Standard Recycled Report Covers, Clear Plastic Sheets"/>
    <n v="32.339999999999996"/>
    <n v="3"/>
    <n v="0"/>
    <n v="15.523199999999999"/>
  </r>
  <r>
    <n v="5350"/>
    <x v="2658"/>
    <x v="1038"/>
    <d v="2015-01-10T00:00:00"/>
    <s v="Standard Class"/>
    <s v="CS-12250"/>
    <s v="Chris Selesnick"/>
    <x v="1"/>
    <s v="United States"/>
    <s v="Woodbury"/>
    <x v="11"/>
    <n v="55125"/>
    <s v="Central"/>
    <s v="OFF-PA-10004082"/>
    <x v="1"/>
    <s v="Paper"/>
    <s v="Adams Telephone Message Book w/Frequently-Called Numbers Space, 400 Messages per Book"/>
    <n v="39.900000000000006"/>
    <n v="5"/>
    <n v="0"/>
    <n v="19.950000000000003"/>
  </r>
  <r>
    <n v="5351"/>
    <x v="2659"/>
    <x v="34"/>
    <d v="2017-12-16T00:00:00"/>
    <s v="Standard Class"/>
    <s v="LH-16900"/>
    <s v="Lena Hernandez"/>
    <x v="0"/>
    <s v="United States"/>
    <s v="Park Ridge"/>
    <x v="10"/>
    <n v="60068"/>
    <s v="Central"/>
    <s v="OFF-PA-10001019"/>
    <x v="1"/>
    <s v="Paper"/>
    <s v="Xerox 1884"/>
    <n v="143.85600000000002"/>
    <n v="9"/>
    <n v="0.2"/>
    <n v="48.551399999999994"/>
  </r>
  <r>
    <n v="5352"/>
    <x v="2660"/>
    <x v="47"/>
    <d v="2016-09-12T00:00:00"/>
    <s v="Standard Class"/>
    <s v="YC-21895"/>
    <s v="Yoseph Carroll"/>
    <x v="1"/>
    <s v="United States"/>
    <s v="Dallas"/>
    <x v="5"/>
    <n v="75217"/>
    <s v="Central"/>
    <s v="OFF-PA-10004665"/>
    <x v="1"/>
    <s v="Paper"/>
    <s v="Advantus Motivational Note Cards"/>
    <n v="41.92"/>
    <n v="4"/>
    <n v="0.2"/>
    <n v="15.195999999999998"/>
  </r>
  <r>
    <n v="5353"/>
    <x v="2660"/>
    <x v="47"/>
    <d v="2016-09-12T00:00:00"/>
    <s v="Standard Class"/>
    <s v="YC-21895"/>
    <s v="Yoseph Carroll"/>
    <x v="1"/>
    <s v="United States"/>
    <s v="Dallas"/>
    <x v="5"/>
    <n v="75217"/>
    <s v="Central"/>
    <s v="TEC-PH-10002447"/>
    <x v="2"/>
    <s v="Phones"/>
    <s v="AT&amp;T CL83451 4-Handset Telephone"/>
    <n v="329.58400000000006"/>
    <n v="2"/>
    <n v="0.2"/>
    <n v="37.078199999999981"/>
  </r>
  <r>
    <n v="5354"/>
    <x v="2661"/>
    <x v="323"/>
    <d v="2016-09-06T00:00:00"/>
    <s v="First Class"/>
    <s v="CY-12745"/>
    <s v="Craig Yedwab"/>
    <x v="1"/>
    <s v="United States"/>
    <s v="Monroe"/>
    <x v="28"/>
    <n v="71203"/>
    <s v="South"/>
    <s v="OFF-BI-10000014"/>
    <x v="1"/>
    <s v="Binders"/>
    <s v="Heavy-Duty E-Z-D Binders"/>
    <n v="87.28"/>
    <n v="8"/>
    <n v="0"/>
    <n v="41.021599999999999"/>
  </r>
  <r>
    <n v="5355"/>
    <x v="2662"/>
    <x v="8"/>
    <d v="2014-05-19T00:00:00"/>
    <s v="Standard Class"/>
    <s v="AH-10030"/>
    <s v="Aaron Hawkins"/>
    <x v="1"/>
    <s v="United States"/>
    <s v="Los Angeles"/>
    <x v="1"/>
    <n v="90004"/>
    <s v="West"/>
    <s v="FUR-CH-10002439"/>
    <x v="0"/>
    <s v="Chairs"/>
    <s v="Iceberg Nesting Folding Chair, 19w x 6d x 43h"/>
    <n v="279.45600000000002"/>
    <n v="6"/>
    <n v="0.2"/>
    <n v="20.959199999999996"/>
  </r>
  <r>
    <n v="5356"/>
    <x v="2662"/>
    <x v="8"/>
    <d v="2014-05-19T00:00:00"/>
    <s v="Standard Class"/>
    <s v="AH-10030"/>
    <s v="Aaron Hawkins"/>
    <x v="1"/>
    <s v="United States"/>
    <s v="Los Angeles"/>
    <x v="1"/>
    <n v="90004"/>
    <s v="West"/>
    <s v="OFF-PA-10003063"/>
    <x v="1"/>
    <s v="Paper"/>
    <s v="EcoTones Memo Sheets"/>
    <n v="8"/>
    <n v="2"/>
    <n v="0"/>
    <n v="3.84"/>
  </r>
  <r>
    <n v="5357"/>
    <x v="2663"/>
    <x v="321"/>
    <d v="2016-10-03T00:00:00"/>
    <s v="Standard Class"/>
    <s v="AR-10540"/>
    <s v="Andy Reiter"/>
    <x v="0"/>
    <s v="United States"/>
    <s v="San Francisco"/>
    <x v="1"/>
    <n v="94109"/>
    <s v="West"/>
    <s v="OFF-BI-10002982"/>
    <x v="1"/>
    <s v="Binders"/>
    <s v="Avery Self-Adhesive Photo Pockets for Polaroid Photos"/>
    <n v="27.240000000000002"/>
    <n v="5"/>
    <n v="0.2"/>
    <n v="9.5339999999999971"/>
  </r>
  <r>
    <n v="5358"/>
    <x v="2664"/>
    <x v="79"/>
    <d v="2014-08-11T00:00:00"/>
    <s v="Standard Class"/>
    <s v="SS-20590"/>
    <s v="Sonia Sunley"/>
    <x v="0"/>
    <s v="United States"/>
    <s v="San Francisco"/>
    <x v="1"/>
    <n v="94122"/>
    <s v="West"/>
    <s v="TEC-AC-10004510"/>
    <x v="2"/>
    <s v="Accessories"/>
    <s v="Logitech Desktop MK120 Mouse and keyboard Combo"/>
    <n v="16.36"/>
    <n v="1"/>
    <n v="0"/>
    <n v="1.6359999999999992"/>
  </r>
  <r>
    <n v="5359"/>
    <x v="2664"/>
    <x v="79"/>
    <d v="2014-08-11T00:00:00"/>
    <s v="Standard Class"/>
    <s v="SS-20590"/>
    <s v="Sonia Sunley"/>
    <x v="0"/>
    <s v="United States"/>
    <s v="San Francisco"/>
    <x v="1"/>
    <n v="94122"/>
    <s v="West"/>
    <s v="OFF-ST-10000321"/>
    <x v="1"/>
    <s v="Storage"/>
    <s v="Akro Stacking Bins"/>
    <n v="15.78"/>
    <n v="2"/>
    <n v="0"/>
    <n v="0.63119999999999798"/>
  </r>
  <r>
    <n v="5360"/>
    <x v="2664"/>
    <x v="79"/>
    <d v="2014-08-11T00:00:00"/>
    <s v="Standard Class"/>
    <s v="SS-20590"/>
    <s v="Sonia Sunley"/>
    <x v="0"/>
    <s v="United States"/>
    <s v="San Francisco"/>
    <x v="1"/>
    <n v="94122"/>
    <s v="West"/>
    <s v="OFF-AR-10004602"/>
    <x v="1"/>
    <s v="Art"/>
    <s v="Boston KS Multi-Size Manual Pencil Sharpener"/>
    <n v="45.98"/>
    <n v="2"/>
    <n v="0"/>
    <n v="12.874400000000001"/>
  </r>
  <r>
    <n v="5361"/>
    <x v="2665"/>
    <x v="349"/>
    <d v="2017-04-18T00:00:00"/>
    <s v="Standard Class"/>
    <s v="DW-13585"/>
    <s v="Dorothy Wardle"/>
    <x v="1"/>
    <s v="United States"/>
    <s v="Fayetteville"/>
    <x v="3"/>
    <n v="28314"/>
    <s v="South"/>
    <s v="FUR-BO-10003433"/>
    <x v="0"/>
    <s v="Bookcases"/>
    <s v="Sauder Cornerstone Collection Library"/>
    <n v="198.27200000000002"/>
    <n v="8"/>
    <n v="0.2"/>
    <n v="-32.219200000000022"/>
  </r>
  <r>
    <n v="5362"/>
    <x v="2666"/>
    <x v="255"/>
    <d v="2017-06-10T00:00:00"/>
    <s v="First Class"/>
    <s v="NC-18625"/>
    <s v="Noah Childs"/>
    <x v="1"/>
    <s v="United States"/>
    <s v="Dallas"/>
    <x v="5"/>
    <n v="75217"/>
    <s v="Central"/>
    <s v="OFF-ST-10001496"/>
    <x v="1"/>
    <s v="Storage"/>
    <s v="Standard Rollaway File with Lock"/>
    <n v="720.7600000000001"/>
    <n v="5"/>
    <n v="0.2"/>
    <n v="54.056999999999988"/>
  </r>
  <r>
    <n v="5363"/>
    <x v="2667"/>
    <x v="723"/>
    <d v="2017-01-02T00:00:00"/>
    <s v="Standard Class"/>
    <s v="CD-11920"/>
    <s v="Carlos Daly"/>
    <x v="0"/>
    <s v="United States"/>
    <s v="Wichita"/>
    <x v="41"/>
    <n v="67212"/>
    <s v="Central"/>
    <s v="FUR-FU-10000672"/>
    <x v="0"/>
    <s v="Furnishings"/>
    <s v="Executive Impressions 10&quot; Spectator Wall Clock"/>
    <n v="70.56"/>
    <n v="6"/>
    <n v="0"/>
    <n v="23.990399999999994"/>
  </r>
  <r>
    <n v="5364"/>
    <x v="2667"/>
    <x v="723"/>
    <d v="2017-01-02T00:00:00"/>
    <s v="Standard Class"/>
    <s v="CD-11920"/>
    <s v="Carlos Daly"/>
    <x v="0"/>
    <s v="United States"/>
    <s v="Wichita"/>
    <x v="41"/>
    <n v="67212"/>
    <s v="Central"/>
    <s v="OFF-AP-10001293"/>
    <x v="1"/>
    <s v="Appliances"/>
    <s v="Belkin 8 Outlet Surge Protector"/>
    <n v="81.96"/>
    <n v="2"/>
    <n v="0"/>
    <n v="22.948799999999999"/>
  </r>
  <r>
    <n v="5365"/>
    <x v="2668"/>
    <x v="1039"/>
    <d v="2014-01-21T00:00:00"/>
    <s v="Second Class"/>
    <s v="DW-13195"/>
    <s v="David Wiener"/>
    <x v="1"/>
    <s v="United States"/>
    <s v="Springfield"/>
    <x v="21"/>
    <n v="97477"/>
    <s v="West"/>
    <s v="OFF-AP-10000692"/>
    <x v="1"/>
    <s v="Appliances"/>
    <s v="Fellowes Mighty 8 Compact Surge Protector"/>
    <n v="64.864000000000004"/>
    <n v="4"/>
    <n v="0.2"/>
    <n v="6.4864000000000033"/>
  </r>
  <r>
    <n v="5366"/>
    <x v="2669"/>
    <x v="73"/>
    <d v="2016-11-24T00:00:00"/>
    <s v="Standard Class"/>
    <s v="EH-13990"/>
    <s v="Erica Hackney"/>
    <x v="0"/>
    <s v="United States"/>
    <s v="Houston"/>
    <x v="5"/>
    <n v="77041"/>
    <s v="Central"/>
    <s v="TEC-PH-10004539"/>
    <x v="2"/>
    <s v="Phones"/>
    <s v="Wireless Extenders zBoost YX545 SOHO Signal Booster"/>
    <n v="151.19200000000001"/>
    <n v="1"/>
    <n v="0.2"/>
    <n v="13.229299999999995"/>
  </r>
  <r>
    <n v="5367"/>
    <x v="2670"/>
    <x v="193"/>
    <d v="2017-06-15T00:00:00"/>
    <s v="Standard Class"/>
    <s v="BD-11320"/>
    <s v="Bill Donatelli"/>
    <x v="0"/>
    <s v="United States"/>
    <s v="Seattle"/>
    <x v="4"/>
    <n v="98103"/>
    <s v="West"/>
    <s v="TEC-PH-10002923"/>
    <x v="2"/>
    <s v="Phones"/>
    <s v="Logitech B530 USB Headset - headset - Full size, Binaural"/>
    <n v="88.77600000000001"/>
    <n v="3"/>
    <n v="0.2"/>
    <n v="7.7679000000000009"/>
  </r>
  <r>
    <n v="5368"/>
    <x v="2670"/>
    <x v="193"/>
    <d v="2017-06-15T00:00:00"/>
    <s v="Standard Class"/>
    <s v="BD-11320"/>
    <s v="Bill Donatelli"/>
    <x v="0"/>
    <s v="United States"/>
    <s v="Seattle"/>
    <x v="4"/>
    <n v="98103"/>
    <s v="West"/>
    <s v="OFF-LA-10004689"/>
    <x v="1"/>
    <s v="Labels"/>
    <s v="Avery 512"/>
    <n v="11.56"/>
    <n v="4"/>
    <n v="0"/>
    <n v="5.4332000000000003"/>
  </r>
  <r>
    <n v="5369"/>
    <x v="2670"/>
    <x v="193"/>
    <d v="2017-06-15T00:00:00"/>
    <s v="Standard Class"/>
    <s v="BD-11320"/>
    <s v="Bill Donatelli"/>
    <x v="0"/>
    <s v="United States"/>
    <s v="Seattle"/>
    <x v="4"/>
    <n v="98103"/>
    <s v="West"/>
    <s v="OFF-ST-10001228"/>
    <x v="1"/>
    <s v="Storage"/>
    <s v="Personal File Boxes with Fold-Down Carry Handle"/>
    <n v="15.58"/>
    <n v="1"/>
    <n v="0"/>
    <n v="3.8949999999999996"/>
  </r>
  <r>
    <n v="5370"/>
    <x v="2671"/>
    <x v="18"/>
    <d v="2017-09-13T00:00:00"/>
    <s v="First Class"/>
    <s v="KH-16630"/>
    <s v="Ken Heidel"/>
    <x v="1"/>
    <s v="United States"/>
    <s v="Akron"/>
    <x v="24"/>
    <n v="44312"/>
    <s v="East"/>
    <s v="OFF-PA-10003302"/>
    <x v="1"/>
    <s v="Paper"/>
    <s v="Xerox 1906"/>
    <n v="85.055999999999997"/>
    <n v="3"/>
    <n v="0.2"/>
    <n v="28.706399999999991"/>
  </r>
  <r>
    <n v="5371"/>
    <x v="2672"/>
    <x v="798"/>
    <d v="2017-04-12T00:00:00"/>
    <s v="Standard Class"/>
    <s v="NH-18610"/>
    <s v="Nicole Hansen"/>
    <x v="1"/>
    <s v="United States"/>
    <s v="Oak Park"/>
    <x v="12"/>
    <n v="48237"/>
    <s v="Central"/>
    <s v="FUR-FU-10004665"/>
    <x v="0"/>
    <s v="Furnishings"/>
    <s v="3M Polarizing Task Lamp with Clamp Arm, Light Gray"/>
    <n v="273.95999999999998"/>
    <n v="2"/>
    <n v="0"/>
    <n v="71.229600000000005"/>
  </r>
  <r>
    <n v="5372"/>
    <x v="2672"/>
    <x v="798"/>
    <d v="2017-04-12T00:00:00"/>
    <s v="Standard Class"/>
    <s v="NH-18610"/>
    <s v="Nicole Hansen"/>
    <x v="1"/>
    <s v="United States"/>
    <s v="Oak Park"/>
    <x v="12"/>
    <n v="48237"/>
    <s v="Central"/>
    <s v="FUR-FU-10004188"/>
    <x v="0"/>
    <s v="Furnishings"/>
    <s v="Luxo Professional Combination Clamp-On Lamps"/>
    <n v="306.89999999999998"/>
    <n v="3"/>
    <n v="0"/>
    <n v="79.793999999999997"/>
  </r>
  <r>
    <n v="5373"/>
    <x v="2673"/>
    <x v="1040"/>
    <d v="2015-10-30T00:00:00"/>
    <s v="Standard Class"/>
    <s v="AG-10495"/>
    <s v="Andrew Gjertsen"/>
    <x v="1"/>
    <s v="United States"/>
    <s v="Houston"/>
    <x v="5"/>
    <n v="77041"/>
    <s v="Central"/>
    <s v="OFF-PA-10003177"/>
    <x v="1"/>
    <s v="Paper"/>
    <s v="Xerox 1999"/>
    <n v="15.552000000000003"/>
    <n v="3"/>
    <n v="0.2"/>
    <n v="5.4432"/>
  </r>
  <r>
    <n v="5374"/>
    <x v="2673"/>
    <x v="1040"/>
    <d v="2015-10-30T00:00:00"/>
    <s v="Standard Class"/>
    <s v="AG-10495"/>
    <s v="Andrew Gjertsen"/>
    <x v="1"/>
    <s v="United States"/>
    <s v="Houston"/>
    <x v="5"/>
    <n v="77041"/>
    <s v="Central"/>
    <s v="FUR-TA-10002607"/>
    <x v="0"/>
    <s v="Tables"/>
    <s v="KI Conference Tables"/>
    <n v="347.36099999999999"/>
    <n v="7"/>
    <n v="0.3"/>
    <n v="-69.472199999999958"/>
  </r>
  <r>
    <n v="5375"/>
    <x v="2673"/>
    <x v="1040"/>
    <d v="2015-10-30T00:00:00"/>
    <s v="Standard Class"/>
    <s v="AG-10495"/>
    <s v="Andrew Gjertsen"/>
    <x v="1"/>
    <s v="United States"/>
    <s v="Houston"/>
    <x v="5"/>
    <n v="77041"/>
    <s v="Central"/>
    <s v="OFF-PA-10001166"/>
    <x v="1"/>
    <s v="Paper"/>
    <s v="Xerox 2"/>
    <n v="10.368000000000002"/>
    <n v="2"/>
    <n v="0.2"/>
    <n v="3.6288"/>
  </r>
  <r>
    <n v="5376"/>
    <x v="2674"/>
    <x v="837"/>
    <d v="2017-05-31T00:00:00"/>
    <s v="Standard Class"/>
    <s v="RP-19855"/>
    <s v="Roy Phan"/>
    <x v="1"/>
    <s v="United States"/>
    <s v="Seattle"/>
    <x v="4"/>
    <n v="98103"/>
    <s v="West"/>
    <s v="TEC-AC-10004510"/>
    <x v="2"/>
    <s v="Accessories"/>
    <s v="Logitech Desktop MK120 Mouse and keyboard Combo"/>
    <n v="98.16"/>
    <n v="6"/>
    <n v="0"/>
    <n v="9.8159999999999954"/>
  </r>
  <r>
    <n v="5377"/>
    <x v="2674"/>
    <x v="837"/>
    <d v="2017-05-31T00:00:00"/>
    <s v="Standard Class"/>
    <s v="RP-19855"/>
    <s v="Roy Phan"/>
    <x v="1"/>
    <s v="United States"/>
    <s v="Seattle"/>
    <x v="4"/>
    <n v="98103"/>
    <s v="West"/>
    <s v="OFF-AR-10004062"/>
    <x v="1"/>
    <s v="Art"/>
    <s v="Staples in misc. colors"/>
    <n v="31.44"/>
    <n v="3"/>
    <n v="0"/>
    <n v="7.86"/>
  </r>
  <r>
    <n v="5378"/>
    <x v="2675"/>
    <x v="29"/>
    <d v="2014-12-07T00:00:00"/>
    <s v="First Class"/>
    <s v="NB-18655"/>
    <s v="Nona Balk"/>
    <x v="1"/>
    <s v="United States"/>
    <s v="Philadelphia"/>
    <x v="9"/>
    <n v="19134"/>
    <s v="East"/>
    <s v="OFF-EN-10000056"/>
    <x v="1"/>
    <s v="Envelopes"/>
    <s v="Cameo Buff Policy Envelopes"/>
    <n v="348.488"/>
    <n v="7"/>
    <n v="0.2"/>
    <n v="117.61469999999996"/>
  </r>
  <r>
    <n v="5379"/>
    <x v="2675"/>
    <x v="29"/>
    <d v="2014-12-07T00:00:00"/>
    <s v="First Class"/>
    <s v="NB-18655"/>
    <s v="Nona Balk"/>
    <x v="1"/>
    <s v="United States"/>
    <s v="Philadelphia"/>
    <x v="9"/>
    <n v="19134"/>
    <s v="East"/>
    <s v="OFF-ST-10001469"/>
    <x v="1"/>
    <s v="Storage"/>
    <s v="Fellowes Bankers Box Recycled Super Stor/Drawer"/>
    <n v="172.73599999999999"/>
    <n v="4"/>
    <n v="0.2"/>
    <n v="-30.228800000000007"/>
  </r>
  <r>
    <n v="5380"/>
    <x v="2676"/>
    <x v="1041"/>
    <d v="2016-08-18T00:00:00"/>
    <s v="Standard Class"/>
    <s v="JM-15580"/>
    <s v="Jill Matthias"/>
    <x v="0"/>
    <s v="United States"/>
    <s v="Los Angeles"/>
    <x v="1"/>
    <n v="90045"/>
    <s v="West"/>
    <s v="OFF-PA-10000551"/>
    <x v="1"/>
    <s v="Paper"/>
    <s v="Array Memo Cubes"/>
    <n v="15.54"/>
    <n v="3"/>
    <n v="0"/>
    <n v="7.6145999999999994"/>
  </r>
  <r>
    <n v="5381"/>
    <x v="2676"/>
    <x v="1041"/>
    <d v="2016-08-18T00:00:00"/>
    <s v="Standard Class"/>
    <s v="JM-15580"/>
    <s v="Jill Matthias"/>
    <x v="0"/>
    <s v="United States"/>
    <s v="Los Angeles"/>
    <x v="1"/>
    <n v="90045"/>
    <s v="West"/>
    <s v="TEC-MA-10000423"/>
    <x v="2"/>
    <s v="Machines"/>
    <s v="Texas Instruments TI-34 Scientific Calculator"/>
    <n v="105.55199999999999"/>
    <n v="6"/>
    <n v="0.2"/>
    <n v="35.623799999999996"/>
  </r>
  <r>
    <n v="5382"/>
    <x v="2677"/>
    <x v="64"/>
    <d v="2016-09-07T00:00:00"/>
    <s v="Second Class"/>
    <s v="DM-13525"/>
    <s v="Don Miller"/>
    <x v="1"/>
    <s v="United States"/>
    <s v="Houston"/>
    <x v="5"/>
    <n v="77070"/>
    <s v="Central"/>
    <s v="OFF-PA-10001870"/>
    <x v="1"/>
    <s v="Paper"/>
    <s v="Xerox 202"/>
    <n v="25.920000000000005"/>
    <n v="5"/>
    <n v="0.2"/>
    <n v="9.0719999999999992"/>
  </r>
  <r>
    <n v="5383"/>
    <x v="2677"/>
    <x v="64"/>
    <d v="2016-09-07T00:00:00"/>
    <s v="Second Class"/>
    <s v="DM-13525"/>
    <s v="Don Miller"/>
    <x v="1"/>
    <s v="United States"/>
    <s v="Houston"/>
    <x v="5"/>
    <n v="77070"/>
    <s v="Central"/>
    <s v="OFF-FA-10001843"/>
    <x v="1"/>
    <s v="Fasteners"/>
    <s v="Staples"/>
    <n v="15.808000000000002"/>
    <n v="8"/>
    <n v="0.2"/>
    <n v="5.3352000000000004"/>
  </r>
  <r>
    <n v="5384"/>
    <x v="2677"/>
    <x v="64"/>
    <d v="2016-09-07T00:00:00"/>
    <s v="Second Class"/>
    <s v="DM-13525"/>
    <s v="Don Miller"/>
    <x v="1"/>
    <s v="United States"/>
    <s v="Houston"/>
    <x v="5"/>
    <n v="77070"/>
    <s v="Central"/>
    <s v="OFF-PA-10002036"/>
    <x v="1"/>
    <s v="Paper"/>
    <s v="Xerox 1930"/>
    <n v="10.368000000000002"/>
    <n v="2"/>
    <n v="0.2"/>
    <n v="3.7584"/>
  </r>
  <r>
    <n v="5385"/>
    <x v="2678"/>
    <x v="335"/>
    <d v="2017-07-03T00:00:00"/>
    <s v="Standard Class"/>
    <s v="CC-12220"/>
    <s v="Chris Cortes"/>
    <x v="0"/>
    <s v="United States"/>
    <s v="Philadelphia"/>
    <x v="9"/>
    <n v="19143"/>
    <s v="East"/>
    <s v="TEC-PH-10001760"/>
    <x v="2"/>
    <s v="Phones"/>
    <s v="Bose SoundLink Bluetooth Speaker"/>
    <n v="358.2"/>
    <n v="3"/>
    <n v="0.4"/>
    <n v="41.79000000000002"/>
  </r>
  <r>
    <n v="5386"/>
    <x v="2678"/>
    <x v="335"/>
    <d v="2017-07-03T00:00:00"/>
    <s v="Standard Class"/>
    <s v="CC-12220"/>
    <s v="Chris Cortes"/>
    <x v="0"/>
    <s v="United States"/>
    <s v="Philadelphia"/>
    <x v="9"/>
    <n v="19143"/>
    <s v="East"/>
    <s v="TEC-PH-10000673"/>
    <x v="2"/>
    <s v="Phones"/>
    <s v="Plantronics Voyager Pro HD - Bluetooth Headset"/>
    <n v="545.91599999999994"/>
    <n v="14"/>
    <n v="0.4"/>
    <n v="72.788800000000037"/>
  </r>
  <r>
    <n v="5387"/>
    <x v="2679"/>
    <x v="846"/>
    <d v="2017-03-17T00:00:00"/>
    <s v="Standard Class"/>
    <s v="GA-14725"/>
    <s v="Guy Armstrong"/>
    <x v="0"/>
    <s v="United States"/>
    <s v="Rogers"/>
    <x v="36"/>
    <n v="72756"/>
    <s v="South"/>
    <s v="OFF-BI-10000829"/>
    <x v="1"/>
    <s v="Binders"/>
    <s v="Avery Non-Stick Binders"/>
    <n v="40.410000000000004"/>
    <n v="9"/>
    <n v="0"/>
    <n v="18.5886"/>
  </r>
  <r>
    <n v="5388"/>
    <x v="2680"/>
    <x v="1042"/>
    <d v="2017-02-21T00:00:00"/>
    <s v="Second Class"/>
    <s v="CV-12805"/>
    <s v="Cynthia Voltz"/>
    <x v="1"/>
    <s v="United States"/>
    <s v="Los Angeles"/>
    <x v="1"/>
    <n v="90045"/>
    <s v="West"/>
    <s v="TEC-PH-10001924"/>
    <x v="2"/>
    <s v="Phones"/>
    <s v="iHome FM Clock Radio with Lightning Dock"/>
    <n v="167.976"/>
    <n v="3"/>
    <n v="0.2"/>
    <n v="10.498500000000007"/>
  </r>
  <r>
    <n v="5389"/>
    <x v="2680"/>
    <x v="1042"/>
    <d v="2017-02-21T00:00:00"/>
    <s v="Second Class"/>
    <s v="CV-12805"/>
    <s v="Cynthia Voltz"/>
    <x v="1"/>
    <s v="United States"/>
    <s v="Los Angeles"/>
    <x v="1"/>
    <n v="90045"/>
    <s v="West"/>
    <s v="TEC-AC-10004864"/>
    <x v="2"/>
    <s v="Accessories"/>
    <s v="Memorex Micro Travel Drive 32 GB"/>
    <n v="109.53"/>
    <n v="3"/>
    <n v="0"/>
    <n v="47.097900000000003"/>
  </r>
  <r>
    <n v="5390"/>
    <x v="2680"/>
    <x v="1042"/>
    <d v="2017-02-21T00:00:00"/>
    <s v="Second Class"/>
    <s v="CV-12805"/>
    <s v="Cynthia Voltz"/>
    <x v="1"/>
    <s v="United States"/>
    <s v="Los Angeles"/>
    <x v="1"/>
    <n v="90045"/>
    <s v="West"/>
    <s v="OFF-LA-10004345"/>
    <x v="1"/>
    <s v="Labels"/>
    <s v="Avery 493"/>
    <n v="9.82"/>
    <n v="2"/>
    <n v="0"/>
    <n v="4.8117999999999999"/>
  </r>
  <r>
    <n v="5391"/>
    <x v="2681"/>
    <x v="468"/>
    <d v="2017-11-12T00:00:00"/>
    <s v="Second Class"/>
    <s v="NC-18535"/>
    <s v="Nick Crebassa"/>
    <x v="1"/>
    <s v="United States"/>
    <s v="Seattle"/>
    <x v="4"/>
    <n v="98105"/>
    <s v="West"/>
    <s v="OFF-BI-10000088"/>
    <x v="1"/>
    <s v="Binders"/>
    <s v="GBC Imprintable Covers"/>
    <n v="26.352000000000004"/>
    <n v="3"/>
    <n v="0.2"/>
    <n v="9.5525999999999982"/>
  </r>
  <r>
    <n v="5392"/>
    <x v="2682"/>
    <x v="84"/>
    <d v="2014-11-25T00:00:00"/>
    <s v="Standard Class"/>
    <s v="GR-14560"/>
    <s v="Georgia Rosenberg"/>
    <x v="1"/>
    <s v="United States"/>
    <s v="Wilmington"/>
    <x v="13"/>
    <n v="19805"/>
    <s v="East"/>
    <s v="OFF-LA-10002787"/>
    <x v="1"/>
    <s v="Labels"/>
    <s v="Avery 480"/>
    <n v="22.5"/>
    <n v="6"/>
    <n v="0"/>
    <n v="10.799999999999999"/>
  </r>
  <r>
    <n v="5393"/>
    <x v="2682"/>
    <x v="84"/>
    <d v="2014-11-25T00:00:00"/>
    <s v="Standard Class"/>
    <s v="GR-14560"/>
    <s v="Georgia Rosenberg"/>
    <x v="1"/>
    <s v="United States"/>
    <s v="Wilmington"/>
    <x v="13"/>
    <n v="19805"/>
    <s v="East"/>
    <s v="OFF-LA-10001569"/>
    <x v="1"/>
    <s v="Labels"/>
    <s v="Avery 499"/>
    <n v="9.9600000000000009"/>
    <n v="2"/>
    <n v="0"/>
    <n v="4.5815999999999999"/>
  </r>
  <r>
    <n v="5394"/>
    <x v="2682"/>
    <x v="84"/>
    <d v="2014-11-25T00:00:00"/>
    <s v="Standard Class"/>
    <s v="GR-14560"/>
    <s v="Georgia Rosenberg"/>
    <x v="1"/>
    <s v="United States"/>
    <s v="Wilmington"/>
    <x v="13"/>
    <n v="19805"/>
    <s v="East"/>
    <s v="OFF-BI-10002429"/>
    <x v="1"/>
    <s v="Binders"/>
    <s v="Premier Elliptical Ring Binder, Black"/>
    <n v="213.08"/>
    <n v="7"/>
    <n v="0"/>
    <n v="102.2784"/>
  </r>
  <r>
    <n v="5395"/>
    <x v="2682"/>
    <x v="84"/>
    <d v="2014-11-25T00:00:00"/>
    <s v="Standard Class"/>
    <s v="GR-14560"/>
    <s v="Georgia Rosenberg"/>
    <x v="1"/>
    <s v="United States"/>
    <s v="Wilmington"/>
    <x v="13"/>
    <n v="19805"/>
    <s v="East"/>
    <s v="FUR-BO-10000362"/>
    <x v="0"/>
    <s v="Bookcases"/>
    <s v="Sauder Inglewood Library Bookcases"/>
    <n v="1025.8799999999999"/>
    <n v="6"/>
    <n v="0"/>
    <n v="235.95240000000001"/>
  </r>
  <r>
    <n v="5396"/>
    <x v="2683"/>
    <x v="728"/>
    <d v="2014-11-21T00:00:00"/>
    <s v="Second Class"/>
    <s v="JG-15805"/>
    <s v="John Grady"/>
    <x v="1"/>
    <s v="United States"/>
    <s v="Provo"/>
    <x v="7"/>
    <n v="84604"/>
    <s v="West"/>
    <s v="OFF-PA-10003016"/>
    <x v="1"/>
    <s v="Paper"/>
    <s v="Adams &quot;While You Were Out&quot; Message Pads"/>
    <n v="21.98"/>
    <n v="7"/>
    <n v="0"/>
    <n v="9.8909999999999982"/>
  </r>
  <r>
    <n v="5397"/>
    <x v="2684"/>
    <x v="446"/>
    <d v="2016-09-24T00:00:00"/>
    <s v="Same Day"/>
    <s v="EB-13750"/>
    <s v="Edward Becker"/>
    <x v="1"/>
    <s v="United States"/>
    <s v="San Francisco"/>
    <x v="1"/>
    <n v="94110"/>
    <s v="West"/>
    <s v="FUR-FU-10002501"/>
    <x v="0"/>
    <s v="Furnishings"/>
    <s v="Nu-Dell Executive Frame"/>
    <n v="63.2"/>
    <n v="5"/>
    <n v="0"/>
    <n v="23.384"/>
  </r>
  <r>
    <n v="5398"/>
    <x v="2685"/>
    <x v="73"/>
    <d v="2016-11-27T00:00:00"/>
    <s v="Standard Class"/>
    <s v="MC-17605"/>
    <s v="Matt Connell"/>
    <x v="1"/>
    <s v="United States"/>
    <s v="Los Angeles"/>
    <x v="1"/>
    <n v="90004"/>
    <s v="West"/>
    <s v="OFF-AP-10003622"/>
    <x v="1"/>
    <s v="Appliances"/>
    <s v="Bravo II Megaboss 12-Amp Hard Body Upright, Replacement Belts, 2 Belts per Pack"/>
    <n v="39"/>
    <n v="12"/>
    <n v="0"/>
    <n v="11.309999999999999"/>
  </r>
  <r>
    <n v="5399"/>
    <x v="2686"/>
    <x v="720"/>
    <d v="2016-10-02T00:00:00"/>
    <s v="Standard Class"/>
    <s v="BM-11650"/>
    <s v="Brian Moss"/>
    <x v="1"/>
    <s v="United States"/>
    <s v="Lancaster"/>
    <x v="24"/>
    <n v="43130"/>
    <s v="East"/>
    <s v="OFF-BI-10002764"/>
    <x v="1"/>
    <s v="Binders"/>
    <s v="Recycled Pressboard Report Cover with Reinforced Top Hinge"/>
    <n v="2.907"/>
    <n v="3"/>
    <n v="0.7"/>
    <n v="-2.0348999999999995"/>
  </r>
  <r>
    <n v="5400"/>
    <x v="2687"/>
    <x v="526"/>
    <d v="2016-04-14T00:00:00"/>
    <s v="Standard Class"/>
    <s v="HF-14995"/>
    <s v="Herbert Flentye"/>
    <x v="0"/>
    <s v="United States"/>
    <s v="Los Angeles"/>
    <x v="1"/>
    <n v="90004"/>
    <s v="West"/>
    <s v="FUR-BO-10001798"/>
    <x v="0"/>
    <s v="Bookcases"/>
    <s v="Bush Somerset Collection Bookcase"/>
    <n v="556.66499999999996"/>
    <n v="5"/>
    <n v="0.15"/>
    <n v="6.5490000000000208"/>
  </r>
  <r>
    <n v="5401"/>
    <x v="2688"/>
    <x v="296"/>
    <d v="2017-09-23T00:00:00"/>
    <s v="First Class"/>
    <s v="ML-18265"/>
    <s v="Muhammed Lee"/>
    <x v="0"/>
    <s v="United States"/>
    <s v="Seattle"/>
    <x v="4"/>
    <n v="98103"/>
    <s v="West"/>
    <s v="TEC-AC-10000158"/>
    <x v="2"/>
    <s v="Accessories"/>
    <s v="Sony 64GB Class 10 Micro SDHC R40 Memory Card"/>
    <n v="71.98"/>
    <n v="2"/>
    <n v="0"/>
    <n v="15.1158"/>
  </r>
  <r>
    <n v="5402"/>
    <x v="2688"/>
    <x v="296"/>
    <d v="2017-09-23T00:00:00"/>
    <s v="First Class"/>
    <s v="ML-18265"/>
    <s v="Muhammed Lee"/>
    <x v="0"/>
    <s v="United States"/>
    <s v="Seattle"/>
    <x v="4"/>
    <n v="98103"/>
    <s v="West"/>
    <s v="TEC-AC-10000303"/>
    <x v="2"/>
    <s v="Accessories"/>
    <s v="Logitech M510 Wireless Mouse"/>
    <n v="79.98"/>
    <n v="2"/>
    <n v="0"/>
    <n v="26.3934"/>
  </r>
  <r>
    <n v="5403"/>
    <x v="2689"/>
    <x v="1043"/>
    <d v="2017-08-29T00:00:00"/>
    <s v="Standard Class"/>
    <s v="AH-10195"/>
    <s v="Alan Haines"/>
    <x v="1"/>
    <s v="United States"/>
    <s v="New York City"/>
    <x v="15"/>
    <n v="10024"/>
    <s v="East"/>
    <s v="OFF-BI-10003910"/>
    <x v="1"/>
    <s v="Binders"/>
    <s v="DXL Angle-View Binders with Locking Rings by Samsill"/>
    <n v="24.672000000000001"/>
    <n v="4"/>
    <n v="0.2"/>
    <n v="7.71"/>
  </r>
  <r>
    <n v="5404"/>
    <x v="2689"/>
    <x v="1043"/>
    <d v="2017-08-29T00:00:00"/>
    <s v="Standard Class"/>
    <s v="AH-10195"/>
    <s v="Alan Haines"/>
    <x v="1"/>
    <s v="United States"/>
    <s v="New York City"/>
    <x v="15"/>
    <n v="10024"/>
    <s v="East"/>
    <s v="OFF-BI-10000138"/>
    <x v="1"/>
    <s v="Binders"/>
    <s v="Acco Translucent Poly Ring Binders"/>
    <n v="3.7439999999999998"/>
    <n v="1"/>
    <n v="0.2"/>
    <n v="1.3104"/>
  </r>
  <r>
    <n v="5405"/>
    <x v="2690"/>
    <x v="712"/>
    <d v="2016-02-26T00:00:00"/>
    <s v="Standard Class"/>
    <s v="TZ-21580"/>
    <s v="Tracy Zic"/>
    <x v="0"/>
    <s v="United States"/>
    <s v="Los Angeles"/>
    <x v="1"/>
    <n v="90045"/>
    <s v="West"/>
    <s v="TEC-PH-10002398"/>
    <x v="2"/>
    <s v="Phones"/>
    <s v="AT&amp;T 1070 Corded Phone"/>
    <n v="445.96000000000004"/>
    <n v="5"/>
    <n v="0.2"/>
    <n v="55.744999999999948"/>
  </r>
  <r>
    <n v="5406"/>
    <x v="2690"/>
    <x v="712"/>
    <d v="2016-02-26T00:00:00"/>
    <s v="Standard Class"/>
    <s v="TZ-21580"/>
    <s v="Tracy Zic"/>
    <x v="0"/>
    <s v="United States"/>
    <s v="Los Angeles"/>
    <x v="1"/>
    <n v="90045"/>
    <s v="West"/>
    <s v="TEC-AC-10003399"/>
    <x v="2"/>
    <s v="Accessories"/>
    <s v="Memorex Mini Travel Drive 64 GB USB 2.0 Flash Drive"/>
    <n v="36.24"/>
    <n v="1"/>
    <n v="0"/>
    <n v="15.220800000000001"/>
  </r>
  <r>
    <n v="5407"/>
    <x v="2690"/>
    <x v="712"/>
    <d v="2016-02-26T00:00:00"/>
    <s v="Standard Class"/>
    <s v="TZ-21580"/>
    <s v="Tracy Zic"/>
    <x v="0"/>
    <s v="United States"/>
    <s v="Los Angeles"/>
    <x v="1"/>
    <n v="90045"/>
    <s v="West"/>
    <s v="OFF-FA-10000992"/>
    <x v="1"/>
    <s v="Fasteners"/>
    <s v="Acco Clips to Go Binder Clips, 24 Clips in Two Sizes"/>
    <n v="10.649999999999999"/>
    <n v="3"/>
    <n v="0"/>
    <n v="5.0054999999999996"/>
  </r>
  <r>
    <n v="5408"/>
    <x v="2691"/>
    <x v="166"/>
    <d v="2017-12-14T00:00:00"/>
    <s v="Standard Class"/>
    <s v="DM-13345"/>
    <s v="Denise Monton"/>
    <x v="1"/>
    <s v="United States"/>
    <s v="San Francisco"/>
    <x v="1"/>
    <n v="94109"/>
    <s v="West"/>
    <s v="OFF-PA-10003022"/>
    <x v="1"/>
    <s v="Paper"/>
    <s v="Standard Line “While You Were Out” Hardbound Telephone Message Book"/>
    <n v="87.92"/>
    <n v="4"/>
    <n v="0"/>
    <n v="40.443199999999997"/>
  </r>
  <r>
    <n v="5409"/>
    <x v="2691"/>
    <x v="166"/>
    <d v="2017-12-14T00:00:00"/>
    <s v="Standard Class"/>
    <s v="DM-13345"/>
    <s v="Denise Monton"/>
    <x v="1"/>
    <s v="United States"/>
    <s v="San Francisco"/>
    <x v="1"/>
    <n v="94109"/>
    <s v="West"/>
    <s v="OFF-BI-10002854"/>
    <x v="1"/>
    <s v="Binders"/>
    <s v="Performers Binder/Pad Holder, Black"/>
    <n v="22.424000000000003"/>
    <n v="1"/>
    <n v="0.2"/>
    <n v="8.4089999999999989"/>
  </r>
  <r>
    <n v="5410"/>
    <x v="2691"/>
    <x v="166"/>
    <d v="2017-12-14T00:00:00"/>
    <s v="Standard Class"/>
    <s v="DM-13345"/>
    <s v="Denise Monton"/>
    <x v="1"/>
    <s v="United States"/>
    <s v="San Francisco"/>
    <x v="1"/>
    <n v="94109"/>
    <s v="West"/>
    <s v="OFF-BI-10001670"/>
    <x v="1"/>
    <s v="Binders"/>
    <s v="Vinyl Sectional Post Binders"/>
    <n v="90.480000000000018"/>
    <n v="3"/>
    <n v="0.2"/>
    <n v="33.93"/>
  </r>
  <r>
    <n v="5411"/>
    <x v="2691"/>
    <x v="166"/>
    <d v="2017-12-14T00:00:00"/>
    <s v="Standard Class"/>
    <s v="DM-13345"/>
    <s v="Denise Monton"/>
    <x v="1"/>
    <s v="United States"/>
    <s v="San Francisco"/>
    <x v="1"/>
    <n v="94109"/>
    <s v="West"/>
    <s v="OFF-ST-10001837"/>
    <x v="1"/>
    <s v="Storage"/>
    <s v="SAFCO Mobile Desk Side File, Wire Frame"/>
    <n v="42.76"/>
    <n v="1"/>
    <n v="0"/>
    <n v="11.117599999999999"/>
  </r>
  <r>
    <n v="5412"/>
    <x v="2692"/>
    <x v="65"/>
    <d v="2017-09-22T00:00:00"/>
    <s v="Standard Class"/>
    <s v="TS-21505"/>
    <s v="Tony Sayre"/>
    <x v="0"/>
    <s v="United States"/>
    <s v="Clovis"/>
    <x v="27"/>
    <n v="88101"/>
    <s v="West"/>
    <s v="OFF-BI-10002012"/>
    <x v="1"/>
    <s v="Binders"/>
    <s v="Wilson Jones Easy Flow II Sheet Lifters"/>
    <n v="10.080000000000002"/>
    <n v="7"/>
    <n v="0.2"/>
    <n v="3.5279999999999996"/>
  </r>
  <r>
    <n v="5413"/>
    <x v="2692"/>
    <x v="65"/>
    <d v="2017-09-22T00:00:00"/>
    <s v="Standard Class"/>
    <s v="TS-21505"/>
    <s v="Tony Sayre"/>
    <x v="0"/>
    <s v="United States"/>
    <s v="Clovis"/>
    <x v="27"/>
    <n v="88101"/>
    <s v="West"/>
    <s v="TEC-AC-10004992"/>
    <x v="2"/>
    <s v="Accessories"/>
    <s v="Kingston Digital DataTraveler 64GB USB 2.0"/>
    <n v="101.34"/>
    <n v="3"/>
    <n v="0"/>
    <n v="8.1071999999999917"/>
  </r>
  <r>
    <n v="5414"/>
    <x v="2693"/>
    <x v="108"/>
    <d v="2016-09-14T00:00:00"/>
    <s v="First Class"/>
    <s v="TB-21625"/>
    <s v="Trudy Brown"/>
    <x v="0"/>
    <s v="United States"/>
    <s v="Wichita"/>
    <x v="41"/>
    <n v="67212"/>
    <s v="Central"/>
    <s v="TEC-PH-10003171"/>
    <x v="2"/>
    <s v="Phones"/>
    <s v="Plantronics Encore H101 Dual Earpieces Headset"/>
    <n v="224.75"/>
    <n v="5"/>
    <n v="0"/>
    <n v="62.929999999999993"/>
  </r>
  <r>
    <n v="5415"/>
    <x v="2694"/>
    <x v="397"/>
    <d v="2017-09-28T00:00:00"/>
    <s v="Standard Class"/>
    <s v="LC-16870"/>
    <s v="Lena Cacioppo"/>
    <x v="0"/>
    <s v="United States"/>
    <s v="Chicago"/>
    <x v="10"/>
    <n v="60653"/>
    <s v="Central"/>
    <s v="OFF-AP-10000390"/>
    <x v="1"/>
    <s v="Appliances"/>
    <s v="Euro Pro Shark Stick Mini Vacuum"/>
    <n v="73.175999999999974"/>
    <n v="6"/>
    <n v="0.8"/>
    <n v="-197.57520000000002"/>
  </r>
  <r>
    <n v="5416"/>
    <x v="2694"/>
    <x v="397"/>
    <d v="2017-09-28T00:00:00"/>
    <s v="Standard Class"/>
    <s v="LC-16870"/>
    <s v="Lena Cacioppo"/>
    <x v="0"/>
    <s v="United States"/>
    <s v="Chicago"/>
    <x v="10"/>
    <n v="60653"/>
    <s v="Central"/>
    <s v="OFF-PA-10004888"/>
    <x v="1"/>
    <s v="Paper"/>
    <s v="Xerox 217"/>
    <n v="20.736000000000004"/>
    <n v="4"/>
    <n v="0.2"/>
    <n v="7.2576000000000001"/>
  </r>
  <r>
    <n v="5417"/>
    <x v="2694"/>
    <x v="397"/>
    <d v="2017-09-28T00:00:00"/>
    <s v="Standard Class"/>
    <s v="LC-16870"/>
    <s v="Lena Cacioppo"/>
    <x v="0"/>
    <s v="United States"/>
    <s v="Chicago"/>
    <x v="10"/>
    <n v="60653"/>
    <s v="Central"/>
    <s v="TEC-PH-10004188"/>
    <x v="2"/>
    <s v="Phones"/>
    <s v="OtterBox Commuter Series Case - Samsung Galaxy S4"/>
    <n v="39.984000000000002"/>
    <n v="2"/>
    <n v="0.2"/>
    <n v="-8.9963999999999995"/>
  </r>
  <r>
    <n v="5418"/>
    <x v="2695"/>
    <x v="191"/>
    <d v="2014-10-08T00:00:00"/>
    <s v="Second Class"/>
    <s v="AM-10360"/>
    <s v="Alice McCarthy"/>
    <x v="1"/>
    <s v="United States"/>
    <s v="Omaha"/>
    <x v="8"/>
    <n v="68104"/>
    <s v="Central"/>
    <s v="OFF-BI-10004099"/>
    <x v="1"/>
    <s v="Binders"/>
    <s v="GBC VeloBinder Strips"/>
    <n v="15.36"/>
    <n v="2"/>
    <n v="0"/>
    <n v="7.68"/>
  </r>
  <r>
    <n v="5419"/>
    <x v="2696"/>
    <x v="924"/>
    <d v="2015-10-26T00:00:00"/>
    <s v="First Class"/>
    <s v="JE-15715"/>
    <s v="Joe Elijah"/>
    <x v="0"/>
    <s v="United States"/>
    <s v="Houston"/>
    <x v="5"/>
    <n v="77041"/>
    <s v="Central"/>
    <s v="OFF-PA-10004621"/>
    <x v="1"/>
    <s v="Paper"/>
    <s v="Xerox 212"/>
    <n v="36.288000000000011"/>
    <n v="7"/>
    <n v="0.2"/>
    <n v="12.700800000000001"/>
  </r>
  <r>
    <n v="5420"/>
    <x v="2696"/>
    <x v="924"/>
    <d v="2015-10-26T00:00:00"/>
    <s v="First Class"/>
    <s v="JE-15715"/>
    <s v="Joe Elijah"/>
    <x v="0"/>
    <s v="United States"/>
    <s v="Houston"/>
    <x v="5"/>
    <n v="77041"/>
    <s v="Central"/>
    <s v="TEC-PH-10002103"/>
    <x v="2"/>
    <s v="Phones"/>
    <s v="Jabra SPEAK 410"/>
    <n v="150.38399999999999"/>
    <n v="2"/>
    <n v="0.2"/>
    <n v="15.038400000000003"/>
  </r>
  <r>
    <n v="5421"/>
    <x v="2697"/>
    <x v="1044"/>
    <d v="2016-04-02T00:00:00"/>
    <s v="Second Class"/>
    <s v="CS-11950"/>
    <s v="Carlos Soltero"/>
    <x v="0"/>
    <s v="United States"/>
    <s v="Philadelphia"/>
    <x v="9"/>
    <n v="19134"/>
    <s v="East"/>
    <s v="TEC-PH-10002789"/>
    <x v="2"/>
    <s v="Phones"/>
    <s v="LG Exalt"/>
    <n v="280.78200000000004"/>
    <n v="3"/>
    <n v="0.4"/>
    <n v="-60.836100000000016"/>
  </r>
  <r>
    <n v="5422"/>
    <x v="2697"/>
    <x v="1044"/>
    <d v="2016-04-02T00:00:00"/>
    <s v="Second Class"/>
    <s v="CS-11950"/>
    <s v="Carlos Soltero"/>
    <x v="0"/>
    <s v="United States"/>
    <s v="Philadelphia"/>
    <x v="9"/>
    <n v="19134"/>
    <s v="East"/>
    <s v="TEC-AC-10003289"/>
    <x v="2"/>
    <s v="Accessories"/>
    <s v="Anker Ultra-Slim Mini Bluetooth 3.0 Wireless Keyboard"/>
    <n v="31.983999999999998"/>
    <n v="2"/>
    <n v="0.2"/>
    <n v="1.1993999999999998"/>
  </r>
  <r>
    <n v="5423"/>
    <x v="2698"/>
    <x v="723"/>
    <d v="2017-01-02T00:00:00"/>
    <s v="Standard Class"/>
    <s v="PF-19225"/>
    <s v="Phillip Flathmann"/>
    <x v="0"/>
    <s v="United States"/>
    <s v="Los Angeles"/>
    <x v="1"/>
    <n v="90045"/>
    <s v="West"/>
    <s v="OFF-BI-10000138"/>
    <x v="1"/>
    <s v="Binders"/>
    <s v="Acco Translucent Poly Ring Binders"/>
    <n v="11.231999999999999"/>
    <n v="3"/>
    <n v="0.2"/>
    <n v="3.9312000000000005"/>
  </r>
  <r>
    <n v="5424"/>
    <x v="2699"/>
    <x v="132"/>
    <d v="2017-11-05T00:00:00"/>
    <s v="Second Class"/>
    <s v="PJ-18835"/>
    <s v="Patrick Jones"/>
    <x v="1"/>
    <s v="United States"/>
    <s v="Richmond"/>
    <x v="0"/>
    <n v="40475"/>
    <s v="South"/>
    <s v="OFF-PA-10001215"/>
    <x v="1"/>
    <s v="Paper"/>
    <s v="Xerox 1963"/>
    <n v="26.400000000000002"/>
    <n v="5"/>
    <n v="0"/>
    <n v="11.879999999999999"/>
  </r>
  <r>
    <n v="5425"/>
    <x v="2700"/>
    <x v="176"/>
    <d v="2017-01-26T00:00:00"/>
    <s v="Standard Class"/>
    <s v="JF-15490"/>
    <s v="Jeremy Farry"/>
    <x v="0"/>
    <s v="United States"/>
    <s v="Waterbury"/>
    <x v="29"/>
    <n v="6708"/>
    <s v="East"/>
    <s v="OFF-AR-10001545"/>
    <x v="1"/>
    <s v="Art"/>
    <s v="Newell 326"/>
    <n v="3.52"/>
    <n v="2"/>
    <n v="0"/>
    <n v="1.0207999999999999"/>
  </r>
  <r>
    <n v="5426"/>
    <x v="2701"/>
    <x v="275"/>
    <d v="2016-12-06T00:00:00"/>
    <s v="First Class"/>
    <s v="NM-18520"/>
    <s v="Neoma Murray"/>
    <x v="0"/>
    <s v="United States"/>
    <s v="Los Angeles"/>
    <x v="1"/>
    <n v="90045"/>
    <s v="West"/>
    <s v="TEC-AC-10003870"/>
    <x v="2"/>
    <s v="Accessories"/>
    <s v="Logitech Z-906 Speaker sys - home theater - 5.1-CH"/>
    <n v="1649.95"/>
    <n v="5"/>
    <n v="0"/>
    <n v="659.98"/>
  </r>
  <r>
    <n v="5427"/>
    <x v="2701"/>
    <x v="275"/>
    <d v="2016-12-06T00:00:00"/>
    <s v="First Class"/>
    <s v="NM-18520"/>
    <s v="Neoma Murray"/>
    <x v="0"/>
    <s v="United States"/>
    <s v="Los Angeles"/>
    <x v="1"/>
    <n v="90045"/>
    <s v="West"/>
    <s v="FUR-FU-10001085"/>
    <x v="0"/>
    <s v="Furnishings"/>
    <s v="3M Polarizing Light Filter Sleeves"/>
    <n v="111.89999999999999"/>
    <n v="6"/>
    <n v="0"/>
    <n v="51.47399999999999"/>
  </r>
  <r>
    <n v="5428"/>
    <x v="2702"/>
    <x v="403"/>
    <d v="2016-06-14T00:00:00"/>
    <s v="Same Day"/>
    <s v="MH-17290"/>
    <s v="Marc Harrigan"/>
    <x v="2"/>
    <s v="United States"/>
    <s v="Los Angeles"/>
    <x v="1"/>
    <n v="90036"/>
    <s v="West"/>
    <s v="FUR-BO-10004218"/>
    <x v="0"/>
    <s v="Bookcases"/>
    <s v="Bush Heritage Pine Collection 5-Shelf Bookcase, Albany Pine Finish, *Special Order"/>
    <n v="599.16499999999996"/>
    <n v="5"/>
    <n v="0.15"/>
    <n v="35.245000000000005"/>
  </r>
  <r>
    <n v="5429"/>
    <x v="2703"/>
    <x v="476"/>
    <d v="2016-09-04T00:00:00"/>
    <s v="First Class"/>
    <s v="SZ-20035"/>
    <s v="Sam Zeldin"/>
    <x v="2"/>
    <s v="United States"/>
    <s v="San Francisco"/>
    <x v="1"/>
    <n v="94122"/>
    <s v="West"/>
    <s v="OFF-ST-10003455"/>
    <x v="1"/>
    <s v="Storage"/>
    <s v="Tenex File Box, Personal Filing Tote with Lid, Black"/>
    <n v="46.53"/>
    <n v="3"/>
    <n v="0"/>
    <n v="12.097800000000001"/>
  </r>
  <r>
    <n v="5430"/>
    <x v="2704"/>
    <x v="742"/>
    <d v="2014-09-07T00:00:00"/>
    <s v="First Class"/>
    <s v="PR-18880"/>
    <s v="Patrick Ryan"/>
    <x v="0"/>
    <s v="United States"/>
    <s v="Saint Petersburg"/>
    <x v="2"/>
    <n v="33710"/>
    <s v="South"/>
    <s v="FUR-FU-10001967"/>
    <x v="0"/>
    <s v="Furnishings"/>
    <s v="Telescoping Adjustable Floor Lamp"/>
    <n v="31.983999999999998"/>
    <n v="2"/>
    <n v="0.2"/>
    <n v="1.9989999999999979"/>
  </r>
  <r>
    <n v="5431"/>
    <x v="2705"/>
    <x v="208"/>
    <d v="2017-10-25T00:00:00"/>
    <s v="Standard Class"/>
    <s v="FC-14245"/>
    <s v="Frank Carlisle"/>
    <x v="2"/>
    <s v="United States"/>
    <s v="Lakewood"/>
    <x v="24"/>
    <n v="44107"/>
    <s v="East"/>
    <s v="OFF-AP-10000938"/>
    <x v="1"/>
    <s v="Appliances"/>
    <s v="Avanti 1.7 Cu. Ft. Refrigerator"/>
    <n v="161.56800000000001"/>
    <n v="2"/>
    <n v="0.2"/>
    <n v="16.156799999999997"/>
  </r>
  <r>
    <n v="5432"/>
    <x v="2705"/>
    <x v="208"/>
    <d v="2017-10-25T00:00:00"/>
    <s v="Standard Class"/>
    <s v="FC-14245"/>
    <s v="Frank Carlisle"/>
    <x v="2"/>
    <s v="United States"/>
    <s v="Lakewood"/>
    <x v="24"/>
    <n v="44107"/>
    <s v="East"/>
    <s v="OFF-PA-10002195"/>
    <x v="1"/>
    <s v="Paper"/>
    <s v="RSVP Cards &amp; Envelopes, Blank White, 8-1/2&quot; X 11&quot;, 24 Cards/25 Envelopes/Set"/>
    <n v="4.0640000000000001"/>
    <n v="1"/>
    <n v="0.2"/>
    <n v="1.3715999999999999"/>
  </r>
  <r>
    <n v="5433"/>
    <x v="2705"/>
    <x v="208"/>
    <d v="2017-10-25T00:00:00"/>
    <s v="Standard Class"/>
    <s v="FC-14245"/>
    <s v="Frank Carlisle"/>
    <x v="2"/>
    <s v="United States"/>
    <s v="Lakewood"/>
    <x v="24"/>
    <n v="44107"/>
    <s v="East"/>
    <s v="OFF-BI-10002799"/>
    <x v="1"/>
    <s v="Binders"/>
    <s v="SlimView Poly Binder, 3/8&quot;"/>
    <n v="6.2160000000000002"/>
    <n v="4"/>
    <n v="0.7"/>
    <n v="-4.9727999999999994"/>
  </r>
  <r>
    <n v="5434"/>
    <x v="2706"/>
    <x v="1016"/>
    <d v="2017-04-29T00:00:00"/>
    <s v="Standard Class"/>
    <s v="LH-16750"/>
    <s v="Larry Hughes"/>
    <x v="0"/>
    <s v="United States"/>
    <s v="Chandler"/>
    <x v="16"/>
    <n v="85224"/>
    <s v="West"/>
    <s v="OFF-AR-10000246"/>
    <x v="1"/>
    <s v="Art"/>
    <s v="Newell 318"/>
    <n v="8.895999999999999"/>
    <n v="4"/>
    <n v="0.2"/>
    <n v="0.66719999999999979"/>
  </r>
  <r>
    <n v="5435"/>
    <x v="2707"/>
    <x v="324"/>
    <d v="2015-10-24T00:00:00"/>
    <s v="Standard Class"/>
    <s v="RM-19675"/>
    <s v="Robert Marley"/>
    <x v="2"/>
    <s v="United States"/>
    <s v="Los Angeles"/>
    <x v="1"/>
    <n v="90008"/>
    <s v="West"/>
    <s v="OFF-AP-10000275"/>
    <x v="1"/>
    <s v="Appliances"/>
    <s v="Sanyo Counter Height Refrigerator with Crisper, 3.6 Cubic Foot, Stainless Steel/Black"/>
    <n v="1640.6999999999998"/>
    <n v="5"/>
    <n v="0"/>
    <n v="459.39599999999996"/>
  </r>
  <r>
    <n v="5436"/>
    <x v="2707"/>
    <x v="324"/>
    <d v="2015-10-24T00:00:00"/>
    <s v="Standard Class"/>
    <s v="RM-19675"/>
    <s v="Robert Marley"/>
    <x v="2"/>
    <s v="United States"/>
    <s v="Los Angeles"/>
    <x v="1"/>
    <n v="90008"/>
    <s v="West"/>
    <s v="TEC-AC-10000892"/>
    <x v="2"/>
    <s v="Accessories"/>
    <s v="NETGEAR N750 Dual Band Wi-Fi Gigabit Router"/>
    <n v="270"/>
    <n v="3"/>
    <n v="0"/>
    <n v="97.199999999999989"/>
  </r>
  <r>
    <n v="5437"/>
    <x v="2708"/>
    <x v="260"/>
    <d v="2014-07-08T00:00:00"/>
    <s v="First Class"/>
    <s v="DM-13525"/>
    <s v="Don Miller"/>
    <x v="1"/>
    <s v="United States"/>
    <s v="Palm Coast"/>
    <x v="2"/>
    <n v="32137"/>
    <s v="South"/>
    <s v="FUR-FU-10001591"/>
    <x v="0"/>
    <s v="Furnishings"/>
    <s v="Advantus Panel Wall Certificate Holder - 8.5x11"/>
    <n v="19.52"/>
    <n v="2"/>
    <n v="0.2"/>
    <n v="5.3680000000000012"/>
  </r>
  <r>
    <n v="5438"/>
    <x v="2708"/>
    <x v="260"/>
    <d v="2014-07-08T00:00:00"/>
    <s v="First Class"/>
    <s v="DM-13525"/>
    <s v="Don Miller"/>
    <x v="1"/>
    <s v="United States"/>
    <s v="Palm Coast"/>
    <x v="2"/>
    <n v="32137"/>
    <s v="South"/>
    <s v="OFF-BI-10001787"/>
    <x v="1"/>
    <s v="Binders"/>
    <s v="Wilson Jones Four-Pocket Poly Binders"/>
    <n v="9.8100000000000023"/>
    <n v="5"/>
    <n v="0.7"/>
    <n v="-6.8669999999999973"/>
  </r>
  <r>
    <n v="5439"/>
    <x v="2708"/>
    <x v="260"/>
    <d v="2014-07-08T00:00:00"/>
    <s v="First Class"/>
    <s v="DM-13525"/>
    <s v="Don Miller"/>
    <x v="1"/>
    <s v="United States"/>
    <s v="Palm Coast"/>
    <x v="2"/>
    <n v="32137"/>
    <s v="South"/>
    <s v="FUR-FU-10003192"/>
    <x v="0"/>
    <s v="Furnishings"/>
    <s v="Luxo Adjustable Task Clamp Lamp"/>
    <n v="213.21600000000001"/>
    <n v="3"/>
    <n v="0.2"/>
    <n v="15.991199999999992"/>
  </r>
  <r>
    <n v="5440"/>
    <x v="2709"/>
    <x v="958"/>
    <d v="2016-04-09T00:00:00"/>
    <s v="Standard Class"/>
    <s v="EH-14185"/>
    <s v="Evan Henry"/>
    <x v="0"/>
    <s v="United States"/>
    <s v="New York City"/>
    <x v="15"/>
    <n v="10035"/>
    <s v="East"/>
    <s v="OFF-BI-10004600"/>
    <x v="1"/>
    <s v="Binders"/>
    <s v="Ibico Ibimaster 300 Manual Binding System"/>
    <n v="588.78399999999999"/>
    <n v="2"/>
    <n v="0.2"/>
    <n v="183.99499999999998"/>
  </r>
  <r>
    <n v="5441"/>
    <x v="2710"/>
    <x v="38"/>
    <d v="2017-11-18T00:00:00"/>
    <s v="Second Class"/>
    <s v="TC-21295"/>
    <s v="Toby Carlisle"/>
    <x v="0"/>
    <s v="United States"/>
    <s v="Jupiter"/>
    <x v="2"/>
    <n v="33458"/>
    <s v="South"/>
    <s v="OFF-AR-10002335"/>
    <x v="1"/>
    <s v="Art"/>
    <s v="DIXON Oriole Pencils"/>
    <n v="2.0640000000000001"/>
    <n v="1"/>
    <n v="0.2"/>
    <n v="0.15480000000000005"/>
  </r>
  <r>
    <n v="5442"/>
    <x v="2711"/>
    <x v="428"/>
    <d v="2017-09-13T00:00:00"/>
    <s v="Standard Class"/>
    <s v="AI-10855"/>
    <s v="Arianne Irving"/>
    <x v="0"/>
    <s v="United States"/>
    <s v="Glendale"/>
    <x v="16"/>
    <n v="85301"/>
    <s v="West"/>
    <s v="OFF-PA-10000859"/>
    <x v="1"/>
    <s v="Paper"/>
    <s v="Unpadded Memo Slips"/>
    <n v="6.3680000000000003"/>
    <n v="2"/>
    <n v="0.2"/>
    <n v="2.3879999999999999"/>
  </r>
  <r>
    <n v="5443"/>
    <x v="2712"/>
    <x v="786"/>
    <d v="2015-04-23T00:00:00"/>
    <s v="Standard Class"/>
    <s v="JM-15535"/>
    <s v="Jessica Myrick"/>
    <x v="0"/>
    <s v="United States"/>
    <s v="New York City"/>
    <x v="15"/>
    <n v="10035"/>
    <s v="East"/>
    <s v="TEC-AC-10003198"/>
    <x v="2"/>
    <s v="Accessories"/>
    <s v="Enermax Acrylux Wireless Keyboard"/>
    <n v="99.6"/>
    <n v="1"/>
    <n v="0"/>
    <n v="36.851999999999997"/>
  </r>
  <r>
    <n v="5444"/>
    <x v="2712"/>
    <x v="786"/>
    <d v="2015-04-23T00:00:00"/>
    <s v="Standard Class"/>
    <s v="JM-15535"/>
    <s v="Jessica Myrick"/>
    <x v="0"/>
    <s v="United States"/>
    <s v="New York City"/>
    <x v="15"/>
    <n v="10035"/>
    <s v="East"/>
    <s v="OFF-BI-10001900"/>
    <x v="1"/>
    <s v="Binders"/>
    <s v="DXL Angle-View Binders with Locking Rings, Black"/>
    <n v="62.296000000000006"/>
    <n v="13"/>
    <n v="0.2"/>
    <n v="21.024899999999999"/>
  </r>
  <r>
    <n v="5445"/>
    <x v="2712"/>
    <x v="786"/>
    <d v="2015-04-23T00:00:00"/>
    <s v="Standard Class"/>
    <s v="JM-15535"/>
    <s v="Jessica Myrick"/>
    <x v="0"/>
    <s v="United States"/>
    <s v="New York City"/>
    <x v="15"/>
    <n v="10035"/>
    <s v="East"/>
    <s v="OFF-AR-10000614"/>
    <x v="1"/>
    <s v="Art"/>
    <s v="Barrel Sharpener"/>
    <n v="10.709999999999999"/>
    <n v="3"/>
    <n v="0"/>
    <n v="2.7845999999999997"/>
  </r>
  <r>
    <n v="5446"/>
    <x v="2713"/>
    <x v="197"/>
    <d v="2016-07-29T00:00:00"/>
    <s v="Standard Class"/>
    <s v="BE-11335"/>
    <s v="Bill Eplett"/>
    <x v="2"/>
    <s v="United States"/>
    <s v="Houston"/>
    <x v="5"/>
    <n v="77041"/>
    <s v="Central"/>
    <s v="OFF-EN-10003040"/>
    <x v="1"/>
    <s v="Envelopes"/>
    <s v="Quality Park Security Envelopes"/>
    <n v="20.936000000000003"/>
    <n v="1"/>
    <n v="0.2"/>
    <n v="7.0659000000000001"/>
  </r>
  <r>
    <n v="5447"/>
    <x v="2714"/>
    <x v="370"/>
    <d v="2016-08-31T00:00:00"/>
    <s v="Standard Class"/>
    <s v="DR-12880"/>
    <s v="Dan Reichenbach"/>
    <x v="1"/>
    <s v="United States"/>
    <s v="New York City"/>
    <x v="15"/>
    <n v="10035"/>
    <s v="East"/>
    <s v="TEC-PH-10003442"/>
    <x v="2"/>
    <s v="Phones"/>
    <s v="Samsung Replacement EH64AVFWE Premium Headset"/>
    <n v="33"/>
    <n v="6"/>
    <n v="0"/>
    <n v="8.25"/>
  </r>
  <r>
    <n v="5448"/>
    <x v="2714"/>
    <x v="370"/>
    <d v="2016-08-31T00:00:00"/>
    <s v="Standard Class"/>
    <s v="DR-12880"/>
    <s v="Dan Reichenbach"/>
    <x v="1"/>
    <s v="United States"/>
    <s v="New York City"/>
    <x v="15"/>
    <n v="10035"/>
    <s v="East"/>
    <s v="TEC-AC-10002800"/>
    <x v="2"/>
    <s v="Accessories"/>
    <s v="Plantronics Audio 478 Stereo USB Headset"/>
    <n v="249.95000000000002"/>
    <n v="5"/>
    <n v="0"/>
    <n v="87.482499999999987"/>
  </r>
  <r>
    <n v="5449"/>
    <x v="2715"/>
    <x v="171"/>
    <d v="2014-09-19T00:00:00"/>
    <s v="Standard Class"/>
    <s v="TA-21385"/>
    <s v="Tom Ashbrook"/>
    <x v="2"/>
    <s v="United States"/>
    <s v="Olathe"/>
    <x v="41"/>
    <n v="66062"/>
    <s v="Central"/>
    <s v="OFF-SU-10000157"/>
    <x v="1"/>
    <s v="Supplies"/>
    <s v="Compact Automatic Electric Letter Opener"/>
    <n v="357.93"/>
    <n v="3"/>
    <n v="0"/>
    <n v="7.158600000000007"/>
  </r>
  <r>
    <n v="5450"/>
    <x v="2715"/>
    <x v="171"/>
    <d v="2014-09-19T00:00:00"/>
    <s v="Standard Class"/>
    <s v="TA-21385"/>
    <s v="Tom Ashbrook"/>
    <x v="2"/>
    <s v="United States"/>
    <s v="Olathe"/>
    <x v="41"/>
    <n v="66062"/>
    <s v="Central"/>
    <s v="TEC-AC-10001542"/>
    <x v="2"/>
    <s v="Accessories"/>
    <s v="SanDisk Cruzer 16 GB USB Flash Drive"/>
    <n v="57.400000000000006"/>
    <n v="5"/>
    <n v="0"/>
    <n v="10.905999999999993"/>
  </r>
  <r>
    <n v="5451"/>
    <x v="2715"/>
    <x v="171"/>
    <d v="2014-09-19T00:00:00"/>
    <s v="Standard Class"/>
    <s v="TA-21385"/>
    <s v="Tom Ashbrook"/>
    <x v="2"/>
    <s v="United States"/>
    <s v="Olathe"/>
    <x v="41"/>
    <n v="66062"/>
    <s v="Central"/>
    <s v="OFF-BI-10004519"/>
    <x v="1"/>
    <s v="Binders"/>
    <s v="GBC DocuBind P100 Manual Binding Machine"/>
    <n v="331.96"/>
    <n v="2"/>
    <n v="0"/>
    <n v="149.38199999999998"/>
  </r>
  <r>
    <n v="5452"/>
    <x v="2715"/>
    <x v="171"/>
    <d v="2014-09-19T00:00:00"/>
    <s v="Standard Class"/>
    <s v="TA-21385"/>
    <s v="Tom Ashbrook"/>
    <x v="2"/>
    <s v="United States"/>
    <s v="Olathe"/>
    <x v="41"/>
    <n v="66062"/>
    <s v="Central"/>
    <s v="FUR-FU-10003464"/>
    <x v="0"/>
    <s v="Furnishings"/>
    <s v="Seth Thomas 8 1/2&quot; Cubicle Clock"/>
    <n v="40.56"/>
    <n v="2"/>
    <n v="0"/>
    <n v="12.979199999999999"/>
  </r>
  <r>
    <n v="5453"/>
    <x v="2716"/>
    <x v="405"/>
    <d v="2016-07-29T00:00:00"/>
    <s v="Standard Class"/>
    <s v="KN-16705"/>
    <s v="Kristina Nunn"/>
    <x v="2"/>
    <s v="United States"/>
    <s v="Sparks"/>
    <x v="33"/>
    <n v="89431"/>
    <s v="West"/>
    <s v="OFF-SU-10004261"/>
    <x v="1"/>
    <s v="Supplies"/>
    <s v="Fiskars 8&quot; Scissors, 2/Pack"/>
    <n v="86.199999999999989"/>
    <n v="5"/>
    <n v="0"/>
    <n v="24.997999999999987"/>
  </r>
  <r>
    <n v="5454"/>
    <x v="2717"/>
    <x v="240"/>
    <d v="2017-05-23T00:00:00"/>
    <s v="Standard Class"/>
    <s v="PJ-18835"/>
    <s v="Patrick Jones"/>
    <x v="1"/>
    <s v="United States"/>
    <s v="Rockford"/>
    <x v="10"/>
    <n v="61107"/>
    <s v="Central"/>
    <s v="OFF-PA-10004733"/>
    <x v="1"/>
    <s v="Paper"/>
    <s v="Things To Do Today Spiral Book"/>
    <n v="38.016000000000005"/>
    <n v="6"/>
    <n v="0.2"/>
    <n v="13.780799999999996"/>
  </r>
  <r>
    <n v="5455"/>
    <x v="2718"/>
    <x v="1045"/>
    <d v="2017-05-02T00:00:00"/>
    <s v="Standard Class"/>
    <s v="MC-17605"/>
    <s v="Matt Connell"/>
    <x v="1"/>
    <s v="United States"/>
    <s v="Philadelphia"/>
    <x v="9"/>
    <n v="19143"/>
    <s v="East"/>
    <s v="OFF-ST-10001325"/>
    <x v="1"/>
    <s v="Storage"/>
    <s v="Sterilite Officeware Hinged File Box"/>
    <n v="8.3840000000000003"/>
    <n v="1"/>
    <n v="0.2"/>
    <n v="0.73360000000000003"/>
  </r>
  <r>
    <n v="5456"/>
    <x v="2718"/>
    <x v="1045"/>
    <d v="2017-05-02T00:00:00"/>
    <s v="Standard Class"/>
    <s v="MC-17605"/>
    <s v="Matt Connell"/>
    <x v="1"/>
    <s v="United States"/>
    <s v="Philadelphia"/>
    <x v="9"/>
    <n v="19143"/>
    <s v="East"/>
    <s v="OFF-AR-10003056"/>
    <x v="1"/>
    <s v="Art"/>
    <s v="Newell 341"/>
    <n v="6.8480000000000008"/>
    <n v="2"/>
    <n v="0.2"/>
    <n v="0.77039999999999909"/>
  </r>
  <r>
    <n v="5457"/>
    <x v="2719"/>
    <x v="614"/>
    <d v="2018-01-02T00:00:00"/>
    <s v="Standard Class"/>
    <s v="BS-11755"/>
    <s v="Bruce Stewart"/>
    <x v="0"/>
    <s v="United States"/>
    <s v="Edmonds"/>
    <x v="4"/>
    <n v="98026"/>
    <s v="West"/>
    <s v="OFF-FA-10000089"/>
    <x v="1"/>
    <s v="Fasteners"/>
    <s v="Acco Glide Clips"/>
    <n v="19.600000000000001"/>
    <n v="5"/>
    <n v="0"/>
    <n v="9.6039999999999992"/>
  </r>
  <r>
    <n v="5458"/>
    <x v="2719"/>
    <x v="614"/>
    <d v="2018-01-02T00:00:00"/>
    <s v="Standard Class"/>
    <s v="BS-11755"/>
    <s v="Bruce Stewart"/>
    <x v="0"/>
    <s v="United States"/>
    <s v="Edmonds"/>
    <x v="4"/>
    <n v="98026"/>
    <s v="West"/>
    <s v="FUR-FU-10004093"/>
    <x v="0"/>
    <s v="Furnishings"/>
    <s v="Hand-Finished Solid Wood Document Frame"/>
    <n v="68.459999999999994"/>
    <n v="2"/>
    <n v="0"/>
    <n v="20.537999999999997"/>
  </r>
  <r>
    <n v="5459"/>
    <x v="2720"/>
    <x v="507"/>
    <d v="2017-09-06T00:00:00"/>
    <s v="Second Class"/>
    <s v="PK-19075"/>
    <s v="Pete Kriz"/>
    <x v="0"/>
    <s v="United States"/>
    <s v="San Francisco"/>
    <x v="1"/>
    <n v="94122"/>
    <s v="West"/>
    <s v="OFF-BI-10004022"/>
    <x v="1"/>
    <s v="Binders"/>
    <s v="Acco Suede Grain Vinyl Round Ring Binder"/>
    <n v="13.343999999999998"/>
    <n v="6"/>
    <n v="0.2"/>
    <n v="4.3367999999999993"/>
  </r>
  <r>
    <n v="5460"/>
    <x v="2720"/>
    <x v="507"/>
    <d v="2017-09-06T00:00:00"/>
    <s v="Second Class"/>
    <s v="PK-19075"/>
    <s v="Pete Kriz"/>
    <x v="0"/>
    <s v="United States"/>
    <s v="San Francisco"/>
    <x v="1"/>
    <n v="94122"/>
    <s v="West"/>
    <s v="FUR-TA-10001771"/>
    <x v="0"/>
    <s v="Tables"/>
    <s v="Bush Cubix Conference Tables, Fully Assembled"/>
    <n v="1478.2719999999999"/>
    <n v="8"/>
    <n v="0.2"/>
    <n v="92.392000000000053"/>
  </r>
  <r>
    <n v="5461"/>
    <x v="2721"/>
    <x v="90"/>
    <d v="2014-03-25T00:00:00"/>
    <s v="Standard Class"/>
    <s v="TS-21205"/>
    <s v="Thomas Seio"/>
    <x v="1"/>
    <s v="United States"/>
    <s v="Asheville"/>
    <x v="3"/>
    <n v="28806"/>
    <s v="South"/>
    <s v="OFF-ST-10002301"/>
    <x v="1"/>
    <s v="Storage"/>
    <s v="Tennsco Commercial Shelving"/>
    <n v="16.272000000000002"/>
    <n v="1"/>
    <n v="0.2"/>
    <n v="-3.864600000000002"/>
  </r>
  <r>
    <n v="5462"/>
    <x v="2722"/>
    <x v="394"/>
    <d v="2017-10-04T00:00:00"/>
    <s v="Standard Class"/>
    <s v="BD-11725"/>
    <s v="Bruce Degenhardt"/>
    <x v="0"/>
    <s v="United States"/>
    <s v="Los Angeles"/>
    <x v="1"/>
    <n v="90032"/>
    <s v="West"/>
    <s v="FUR-FU-10001706"/>
    <x v="0"/>
    <s v="Furnishings"/>
    <s v="Longer-Life Soft White Bulbs"/>
    <n v="9.24"/>
    <n v="3"/>
    <n v="0"/>
    <n v="4.4352"/>
  </r>
  <r>
    <n v="5463"/>
    <x v="2723"/>
    <x v="1046"/>
    <d v="2014-01-20T00:00:00"/>
    <s v="First Class"/>
    <s v="TS-21340"/>
    <s v="Toby Swindell"/>
    <x v="0"/>
    <s v="United States"/>
    <s v="Scottsdale"/>
    <x v="16"/>
    <n v="85254"/>
    <s v="West"/>
    <s v="OFF-BI-10003676"/>
    <x v="1"/>
    <s v="Binders"/>
    <s v="GBC Standard Recycled Report Covers, Clear Plastic Sheets"/>
    <n v="32.340000000000003"/>
    <n v="10"/>
    <n v="0.7"/>
    <n v="-23.716000000000001"/>
  </r>
  <r>
    <n v="5464"/>
    <x v="2723"/>
    <x v="1046"/>
    <d v="2014-01-20T00:00:00"/>
    <s v="First Class"/>
    <s v="TS-21340"/>
    <s v="Toby Swindell"/>
    <x v="0"/>
    <s v="United States"/>
    <s v="Scottsdale"/>
    <x v="16"/>
    <n v="85254"/>
    <s v="West"/>
    <s v="OFF-PA-10000659"/>
    <x v="1"/>
    <s v="Paper"/>
    <s v="TOPS Carbonless Receipt Book, Four 2-3/4 x 7-1/4 Money Receipts per Page"/>
    <n v="56.064"/>
    <n v="4"/>
    <n v="0.2"/>
    <n v="19.622399999999999"/>
  </r>
  <r>
    <n v="5465"/>
    <x v="2723"/>
    <x v="1046"/>
    <d v="2014-01-20T00:00:00"/>
    <s v="First Class"/>
    <s v="TS-21340"/>
    <s v="Toby Swindell"/>
    <x v="0"/>
    <s v="United States"/>
    <s v="Scottsdale"/>
    <x v="16"/>
    <n v="85254"/>
    <s v="West"/>
    <s v="OFF-EN-10002504"/>
    <x v="1"/>
    <s v="Envelopes"/>
    <s v="Tyvek  Top-Opening Peel &amp; Seel Envelopes, Plain White"/>
    <n v="108.72"/>
    <n v="5"/>
    <n v="0.2"/>
    <n v="36.692999999999998"/>
  </r>
  <r>
    <n v="5466"/>
    <x v="2723"/>
    <x v="1046"/>
    <d v="2014-01-20T00:00:00"/>
    <s v="First Class"/>
    <s v="TS-21340"/>
    <s v="Toby Swindell"/>
    <x v="0"/>
    <s v="United States"/>
    <s v="Scottsdale"/>
    <x v="16"/>
    <n v="85254"/>
    <s v="West"/>
    <s v="FUR-BO-10001972"/>
    <x v="0"/>
    <s v="Bookcases"/>
    <s v="O'Sullivan 4-Shelf Bookcase in Odessa Pine"/>
    <n v="181.47000000000003"/>
    <n v="5"/>
    <n v="0.7"/>
    <n v="-320.59699999999998"/>
  </r>
  <r>
    <n v="5467"/>
    <x v="2724"/>
    <x v="1047"/>
    <d v="2014-02-19T00:00:00"/>
    <s v="Second Class"/>
    <s v="ST-20530"/>
    <s v="Shui Tom"/>
    <x v="0"/>
    <s v="United States"/>
    <s v="Houston"/>
    <x v="5"/>
    <n v="77095"/>
    <s v="Central"/>
    <s v="OFF-PA-10000466"/>
    <x v="1"/>
    <s v="Paper"/>
    <s v="Memo Book, 100 Message Capacity, 5 3/8” x 11”"/>
    <n v="16.176000000000002"/>
    <n v="3"/>
    <n v="0.2"/>
    <n v="6.0659999999999989"/>
  </r>
  <r>
    <n v="5468"/>
    <x v="2725"/>
    <x v="632"/>
    <d v="2016-06-14T00:00:00"/>
    <s v="Standard Class"/>
    <s v="DB-13210"/>
    <s v="Dean Braden"/>
    <x v="0"/>
    <s v="United States"/>
    <s v="San Francisco"/>
    <x v="1"/>
    <n v="94109"/>
    <s v="West"/>
    <s v="FUR-CH-10002774"/>
    <x v="0"/>
    <s v="Chairs"/>
    <s v="Global Deluxe Stacking Chair, Gray"/>
    <n v="122.352"/>
    <n v="3"/>
    <n v="0.2"/>
    <n v="13.764599999999994"/>
  </r>
  <r>
    <n v="5469"/>
    <x v="2726"/>
    <x v="467"/>
    <d v="2014-09-27T00:00:00"/>
    <s v="First Class"/>
    <s v="KF-16285"/>
    <s v="Karen Ferguson"/>
    <x v="2"/>
    <s v="United States"/>
    <s v="San Diego"/>
    <x v="1"/>
    <n v="92105"/>
    <s v="West"/>
    <s v="FUR-CH-10000454"/>
    <x v="0"/>
    <s v="Chairs"/>
    <s v="Hon Deluxe Fabric Upholstered Stacking Chairs, Rounded Back"/>
    <n v="585.55200000000002"/>
    <n v="3"/>
    <n v="0.2"/>
    <n v="73.19399999999996"/>
  </r>
  <r>
    <n v="5470"/>
    <x v="2726"/>
    <x v="467"/>
    <d v="2014-09-27T00:00:00"/>
    <s v="First Class"/>
    <s v="KF-16285"/>
    <s v="Karen Ferguson"/>
    <x v="2"/>
    <s v="United States"/>
    <s v="San Diego"/>
    <x v="1"/>
    <n v="92105"/>
    <s v="West"/>
    <s v="OFF-PA-10004888"/>
    <x v="1"/>
    <s v="Paper"/>
    <s v="Xerox 217"/>
    <n v="19.440000000000001"/>
    <n v="3"/>
    <n v="0"/>
    <n v="9.3312000000000008"/>
  </r>
  <r>
    <n v="5471"/>
    <x v="2727"/>
    <x v="198"/>
    <d v="2016-06-04T00:00:00"/>
    <s v="Standard Class"/>
    <s v="JM-16195"/>
    <s v="Justin MacKendrick"/>
    <x v="0"/>
    <s v="United States"/>
    <s v="Hamilton"/>
    <x v="24"/>
    <n v="45011"/>
    <s v="East"/>
    <s v="OFF-AP-10003842"/>
    <x v="1"/>
    <s v="Appliances"/>
    <s v="Euro-Pro Shark Turbo Vacuum"/>
    <n v="123.92000000000002"/>
    <n v="5"/>
    <n v="0.2"/>
    <n v="9.2939999999999969"/>
  </r>
  <r>
    <n v="5472"/>
    <x v="2728"/>
    <x v="484"/>
    <d v="2017-12-23T00:00:00"/>
    <s v="Standard Class"/>
    <s v="TS-21505"/>
    <s v="Tony Sayre"/>
    <x v="0"/>
    <s v="United States"/>
    <s v="Parker"/>
    <x v="22"/>
    <n v="80134"/>
    <s v="West"/>
    <s v="FUR-FU-10000320"/>
    <x v="0"/>
    <s v="Furnishings"/>
    <s v="OIC Stacking Trays"/>
    <n v="13.360000000000001"/>
    <n v="5"/>
    <n v="0.2"/>
    <n v="4.0080000000000009"/>
  </r>
  <r>
    <n v="5473"/>
    <x v="2728"/>
    <x v="484"/>
    <d v="2017-12-23T00:00:00"/>
    <s v="Standard Class"/>
    <s v="TS-21505"/>
    <s v="Tony Sayre"/>
    <x v="0"/>
    <s v="United States"/>
    <s v="Parker"/>
    <x v="22"/>
    <n v="80134"/>
    <s v="West"/>
    <s v="OFF-ST-10002554"/>
    <x v="1"/>
    <s v="Storage"/>
    <s v="Tennsco Industrial Shelving"/>
    <n v="78.256"/>
    <n v="2"/>
    <n v="0.2"/>
    <n v="-17.607599999999998"/>
  </r>
  <r>
    <n v="5474"/>
    <x v="2728"/>
    <x v="484"/>
    <d v="2017-12-23T00:00:00"/>
    <s v="Standard Class"/>
    <s v="TS-21505"/>
    <s v="Tony Sayre"/>
    <x v="0"/>
    <s v="United States"/>
    <s v="Parker"/>
    <x v="22"/>
    <n v="80134"/>
    <s v="West"/>
    <s v="FUR-BO-10000468"/>
    <x v="0"/>
    <s v="Bookcases"/>
    <s v="O'Sullivan 2-Shelf Heavy-Duty Bookcases"/>
    <n v="102.01800000000001"/>
    <n v="7"/>
    <n v="0.7"/>
    <n v="-183.6323999999999"/>
  </r>
  <r>
    <n v="5475"/>
    <x v="2729"/>
    <x v="377"/>
    <d v="2017-12-26T00:00:00"/>
    <s v="Same Day"/>
    <s v="YC-21895"/>
    <s v="Yoseph Carroll"/>
    <x v="1"/>
    <s v="United States"/>
    <s v="Fremont"/>
    <x v="8"/>
    <n v="68025"/>
    <s v="Central"/>
    <s v="OFF-ST-10004459"/>
    <x v="1"/>
    <s v="Storage"/>
    <s v="Tennsco Single-Tier Lockers"/>
    <n v="750.68"/>
    <n v="2"/>
    <n v="0"/>
    <n v="37.533999999999992"/>
  </r>
  <r>
    <n v="5476"/>
    <x v="2730"/>
    <x v="140"/>
    <d v="2017-06-18T00:00:00"/>
    <s v="First Class"/>
    <s v="Dp-13240"/>
    <s v="Dean percer"/>
    <x v="2"/>
    <s v="United States"/>
    <s v="Maple Grove"/>
    <x v="11"/>
    <n v="55369"/>
    <s v="Central"/>
    <s v="OFF-LA-10002312"/>
    <x v="1"/>
    <s v="Labels"/>
    <s v="Avery 490"/>
    <n v="44.400000000000006"/>
    <n v="3"/>
    <n v="0"/>
    <n v="22.200000000000003"/>
  </r>
  <r>
    <n v="5477"/>
    <x v="2730"/>
    <x v="140"/>
    <d v="2017-06-18T00:00:00"/>
    <s v="First Class"/>
    <s v="Dp-13240"/>
    <s v="Dean percer"/>
    <x v="2"/>
    <s v="United States"/>
    <s v="Maple Grove"/>
    <x v="11"/>
    <n v="55369"/>
    <s v="Central"/>
    <s v="OFF-ST-10001291"/>
    <x v="1"/>
    <s v="Storage"/>
    <s v="Tenex Personal Self-Stacking Standard File Box, Black/Gray"/>
    <n v="84.55"/>
    <n v="5"/>
    <n v="0"/>
    <n v="22.828499999999998"/>
  </r>
  <r>
    <n v="5478"/>
    <x v="2730"/>
    <x v="140"/>
    <d v="2017-06-18T00:00:00"/>
    <s v="First Class"/>
    <s v="Dp-13240"/>
    <s v="Dean percer"/>
    <x v="2"/>
    <s v="United States"/>
    <s v="Maple Grove"/>
    <x v="11"/>
    <n v="55369"/>
    <s v="Central"/>
    <s v="OFF-PA-10003022"/>
    <x v="1"/>
    <s v="Paper"/>
    <s v="Xerox 1992"/>
    <n v="17.940000000000001"/>
    <n v="3"/>
    <n v="0"/>
    <n v="8.7906000000000013"/>
  </r>
  <r>
    <n v="5479"/>
    <x v="2731"/>
    <x v="73"/>
    <d v="2016-11-24T00:00:00"/>
    <s v="Standard Class"/>
    <s v="SJ-20500"/>
    <s v="Shirley Jackson"/>
    <x v="0"/>
    <s v="United States"/>
    <s v="Newark"/>
    <x v="13"/>
    <n v="19711"/>
    <s v="East"/>
    <s v="OFF-BI-10002133"/>
    <x v="1"/>
    <s v="Binders"/>
    <s v="Wilson Jones Elliptical Ring 3 1/2&quot; Capacity Binders, 800 sheets"/>
    <n v="128.39999999999998"/>
    <n v="3"/>
    <n v="0"/>
    <n v="62.915999999999997"/>
  </r>
  <r>
    <n v="5480"/>
    <x v="2732"/>
    <x v="691"/>
    <d v="2014-04-04T00:00:00"/>
    <s v="Standard Class"/>
    <s v="KB-16240"/>
    <s v="Karen Bern"/>
    <x v="1"/>
    <s v="United States"/>
    <s v="Miami"/>
    <x v="2"/>
    <n v="33180"/>
    <s v="South"/>
    <s v="OFF-BI-10001097"/>
    <x v="1"/>
    <s v="Binders"/>
    <s v="Avery Hole Reinforcements"/>
    <n v="1.8690000000000004"/>
    <n v="1"/>
    <n v="0.7"/>
    <n v="-1.3082999999999996"/>
  </r>
  <r>
    <n v="5481"/>
    <x v="2733"/>
    <x v="1048"/>
    <d v="2017-10-14T00:00:00"/>
    <s v="Standard Class"/>
    <s v="CS-12250"/>
    <s v="Chris Selesnick"/>
    <x v="1"/>
    <s v="United States"/>
    <s v="San Diego"/>
    <x v="1"/>
    <n v="92105"/>
    <s v="West"/>
    <s v="TEC-PH-10001336"/>
    <x v="2"/>
    <s v="Phones"/>
    <s v="Digium D40 VoIP phone"/>
    <n v="103.19200000000001"/>
    <n v="1"/>
    <n v="0.2"/>
    <n v="11.609099999999998"/>
  </r>
  <r>
    <n v="5482"/>
    <x v="2733"/>
    <x v="1048"/>
    <d v="2017-10-14T00:00:00"/>
    <s v="Standard Class"/>
    <s v="CS-12250"/>
    <s v="Chris Selesnick"/>
    <x v="1"/>
    <s v="United States"/>
    <s v="San Diego"/>
    <x v="1"/>
    <n v="92105"/>
    <s v="West"/>
    <s v="TEC-AC-10002305"/>
    <x v="2"/>
    <s v="Accessories"/>
    <s v="KeyTronic E03601U1 - Keyboard - Beige"/>
    <n v="36"/>
    <n v="2"/>
    <n v="0"/>
    <n v="6.4799999999999969"/>
  </r>
  <r>
    <n v="5483"/>
    <x v="2733"/>
    <x v="1048"/>
    <d v="2017-10-14T00:00:00"/>
    <s v="Standard Class"/>
    <s v="CS-12250"/>
    <s v="Chris Selesnick"/>
    <x v="1"/>
    <s v="United States"/>
    <s v="San Diego"/>
    <x v="1"/>
    <n v="92105"/>
    <s v="West"/>
    <s v="TEC-AC-10003610"/>
    <x v="2"/>
    <s v="Accessories"/>
    <s v="Logitech Illuminated - Keyboard"/>
    <n v="239.96"/>
    <n v="4"/>
    <n v="0"/>
    <n v="115.1808"/>
  </r>
  <r>
    <n v="5484"/>
    <x v="2733"/>
    <x v="1048"/>
    <d v="2017-10-14T00:00:00"/>
    <s v="Standard Class"/>
    <s v="CS-12250"/>
    <s v="Chris Selesnick"/>
    <x v="1"/>
    <s v="United States"/>
    <s v="San Diego"/>
    <x v="1"/>
    <n v="92105"/>
    <s v="West"/>
    <s v="OFF-ST-10002301"/>
    <x v="1"/>
    <s v="Storage"/>
    <s v="Tennsco Commercial Shelving"/>
    <n v="40.68"/>
    <n v="2"/>
    <n v="0"/>
    <n v="0.40679999999999694"/>
  </r>
  <r>
    <n v="5485"/>
    <x v="2734"/>
    <x v="289"/>
    <d v="2017-02-04T00:00:00"/>
    <s v="Standard Class"/>
    <s v="EB-13870"/>
    <s v="Emily Burns"/>
    <x v="0"/>
    <s v="United States"/>
    <s v="Miami"/>
    <x v="2"/>
    <n v="33142"/>
    <s v="South"/>
    <s v="FUR-CH-10002044"/>
    <x v="0"/>
    <s v="Chairs"/>
    <s v="Office Star - Contemporary Task Swivel chair with 2-way adjustable arms, Plum"/>
    <n v="419.13599999999997"/>
    <n v="4"/>
    <n v="0.2"/>
    <n v="-68.1096"/>
  </r>
  <r>
    <n v="5486"/>
    <x v="2735"/>
    <x v="432"/>
    <d v="2014-12-17T00:00:00"/>
    <s v="Standard Class"/>
    <s v="PB-19150"/>
    <s v="Philip Brown"/>
    <x v="0"/>
    <s v="United States"/>
    <s v="Miami"/>
    <x v="2"/>
    <n v="33178"/>
    <s v="South"/>
    <s v="OFF-EN-10001099"/>
    <x v="1"/>
    <s v="Envelopes"/>
    <s v="Staple envelope"/>
    <n v="23.472000000000001"/>
    <n v="3"/>
    <n v="0.2"/>
    <n v="7.6283999999999974"/>
  </r>
  <r>
    <n v="5487"/>
    <x v="2736"/>
    <x v="1040"/>
    <d v="2015-10-29T00:00:00"/>
    <s v="Standard Class"/>
    <s v="MT-18070"/>
    <s v="Michelle Tran"/>
    <x v="2"/>
    <s v="United States"/>
    <s v="San Antonio"/>
    <x v="5"/>
    <n v="78207"/>
    <s v="Central"/>
    <s v="OFF-BI-10004140"/>
    <x v="1"/>
    <s v="Binders"/>
    <s v="Avery Non-Stick Binders"/>
    <n v="3.5919999999999992"/>
    <n v="4"/>
    <n v="0.8"/>
    <n v="-6.2860000000000031"/>
  </r>
  <r>
    <n v="5488"/>
    <x v="2737"/>
    <x v="719"/>
    <d v="2017-04-04T00:00:00"/>
    <s v="Second Class"/>
    <s v="BF-11020"/>
    <s v="Barry Französisch"/>
    <x v="1"/>
    <s v="United States"/>
    <s v="Jacksonville"/>
    <x v="2"/>
    <n v="32216"/>
    <s v="South"/>
    <s v="TEC-PH-10004897"/>
    <x v="2"/>
    <s v="Phones"/>
    <s v="Mediabridge Sport Armband iPhone 5s"/>
    <n v="23.976000000000003"/>
    <n v="3"/>
    <n v="0.2"/>
    <n v="-5.694300000000001"/>
  </r>
  <r>
    <n v="5489"/>
    <x v="2737"/>
    <x v="719"/>
    <d v="2017-04-04T00:00:00"/>
    <s v="Second Class"/>
    <s v="BF-11020"/>
    <s v="Barry Französisch"/>
    <x v="1"/>
    <s v="United States"/>
    <s v="Jacksonville"/>
    <x v="2"/>
    <n v="32216"/>
    <s v="South"/>
    <s v="OFF-LA-10000262"/>
    <x v="1"/>
    <s v="Labels"/>
    <s v="Avery 494"/>
    <n v="6.2640000000000002"/>
    <n v="3"/>
    <n v="0.2"/>
    <n v="2.0358000000000001"/>
  </r>
  <r>
    <n v="5490"/>
    <x v="2737"/>
    <x v="719"/>
    <d v="2017-04-04T00:00:00"/>
    <s v="Second Class"/>
    <s v="BF-11020"/>
    <s v="Barry Französisch"/>
    <x v="1"/>
    <s v="United States"/>
    <s v="Jacksonville"/>
    <x v="2"/>
    <n v="32216"/>
    <s v="South"/>
    <s v="OFF-AP-10002222"/>
    <x v="1"/>
    <s v="Appliances"/>
    <s v="Staple holder"/>
    <n v="20.808"/>
    <n v="3"/>
    <n v="0.2"/>
    <n v="1.8207000000000013"/>
  </r>
  <r>
    <n v="5491"/>
    <x v="2737"/>
    <x v="719"/>
    <d v="2017-04-04T00:00:00"/>
    <s v="Second Class"/>
    <s v="BF-11020"/>
    <s v="Barry Französisch"/>
    <x v="1"/>
    <s v="United States"/>
    <s v="Jacksonville"/>
    <x v="2"/>
    <n v="32216"/>
    <s v="South"/>
    <s v="FUR-CH-10003774"/>
    <x v="0"/>
    <s v="Chairs"/>
    <s v="Global Wood Trimmed Manager's Task Chair, Khaki"/>
    <n v="218.35200000000003"/>
    <n v="3"/>
    <n v="0.2"/>
    <n v="-19.105800000000016"/>
  </r>
  <r>
    <n v="5492"/>
    <x v="2738"/>
    <x v="795"/>
    <d v="2017-01-27T00:00:00"/>
    <s v="First Class"/>
    <s v="CG-12520"/>
    <s v="Claire Gute"/>
    <x v="0"/>
    <s v="United States"/>
    <s v="Houston"/>
    <x v="5"/>
    <n v="77070"/>
    <s v="Central"/>
    <s v="OFF-ST-10000615"/>
    <x v="1"/>
    <s v="Storage"/>
    <s v="SimpliFile Personal File, Black Granite, 15w x 6-15/16d x 11-1/4h"/>
    <n v="18.16"/>
    <n v="2"/>
    <n v="0.2"/>
    <n v="1.8160000000000016"/>
  </r>
  <r>
    <n v="5493"/>
    <x v="2739"/>
    <x v="683"/>
    <d v="2014-11-28T00:00:00"/>
    <s v="Same Day"/>
    <s v="DH-13675"/>
    <s v="Duane Huffman"/>
    <x v="2"/>
    <s v="United States"/>
    <s v="San Francisco"/>
    <x v="1"/>
    <n v="94122"/>
    <s v="West"/>
    <s v="OFF-SU-10001225"/>
    <x v="1"/>
    <s v="Supplies"/>
    <s v="Staple remover"/>
    <n v="7.36"/>
    <n v="2"/>
    <n v="0"/>
    <n v="0.14719999999999978"/>
  </r>
  <r>
    <n v="5494"/>
    <x v="2739"/>
    <x v="683"/>
    <d v="2014-11-28T00:00:00"/>
    <s v="Same Day"/>
    <s v="DH-13675"/>
    <s v="Duane Huffman"/>
    <x v="2"/>
    <s v="United States"/>
    <s v="San Francisco"/>
    <x v="1"/>
    <n v="94122"/>
    <s v="West"/>
    <s v="OFF-LA-10002043"/>
    <x v="1"/>
    <s v="Labels"/>
    <s v="Avery 489"/>
    <n v="41.4"/>
    <n v="4"/>
    <n v="0"/>
    <n v="19.872"/>
  </r>
  <r>
    <n v="5495"/>
    <x v="2739"/>
    <x v="683"/>
    <d v="2014-11-28T00:00:00"/>
    <s v="Same Day"/>
    <s v="DH-13675"/>
    <s v="Duane Huffman"/>
    <x v="2"/>
    <s v="United States"/>
    <s v="San Francisco"/>
    <x v="1"/>
    <n v="94122"/>
    <s v="West"/>
    <s v="FUR-BO-10000330"/>
    <x v="0"/>
    <s v="Bookcases"/>
    <s v="Sauder Camden County Barrister Bookcase, Planked Cherry Finish"/>
    <n v="411.33199999999999"/>
    <n v="4"/>
    <n v="0.15"/>
    <n v="-4.8391999999999769"/>
  </r>
  <r>
    <n v="5496"/>
    <x v="2740"/>
    <x v="406"/>
    <d v="2015-09-08T00:00:00"/>
    <s v="Standard Class"/>
    <s v="SC-20440"/>
    <s v="Shaun Chance"/>
    <x v="1"/>
    <s v="United States"/>
    <s v="Philadelphia"/>
    <x v="9"/>
    <n v="19140"/>
    <s v="East"/>
    <s v="OFF-BI-10001249"/>
    <x v="1"/>
    <s v="Binders"/>
    <s v="Avery Heavy-Duty EZD View Binder with Locking Rings"/>
    <n v="7.6560000000000006"/>
    <n v="4"/>
    <n v="0.7"/>
    <n v="-6.1247999999999987"/>
  </r>
  <r>
    <n v="5497"/>
    <x v="2741"/>
    <x v="492"/>
    <d v="2017-06-16T00:00:00"/>
    <s v="Standard Class"/>
    <s v="HG-15025"/>
    <s v="Hunter Glantz"/>
    <x v="0"/>
    <s v="United States"/>
    <s v="Marion"/>
    <x v="24"/>
    <n v="43302"/>
    <s v="East"/>
    <s v="TEC-AC-10004469"/>
    <x v="2"/>
    <s v="Accessories"/>
    <s v="Microsoft Sculpt Comfort Mouse"/>
    <n v="63.920000000000009"/>
    <n v="2"/>
    <n v="0.2"/>
    <n v="19.176000000000002"/>
  </r>
  <r>
    <n v="5498"/>
    <x v="2742"/>
    <x v="663"/>
    <d v="2017-07-18T00:00:00"/>
    <s v="Second Class"/>
    <s v="MM-18055"/>
    <s v="Michelle Moray"/>
    <x v="0"/>
    <s v="United States"/>
    <s v="New York City"/>
    <x v="15"/>
    <n v="10024"/>
    <s v="East"/>
    <s v="OFF-AR-10001177"/>
    <x v="1"/>
    <s v="Art"/>
    <s v="Newell 349"/>
    <n v="6.56"/>
    <n v="2"/>
    <n v="0"/>
    <n v="1.9023999999999992"/>
  </r>
  <r>
    <n v="5499"/>
    <x v="2742"/>
    <x v="663"/>
    <d v="2017-07-18T00:00:00"/>
    <s v="Second Class"/>
    <s v="MM-18055"/>
    <s v="Michelle Moray"/>
    <x v="0"/>
    <s v="United States"/>
    <s v="New York City"/>
    <x v="15"/>
    <n v="10024"/>
    <s v="East"/>
    <s v="OFF-LA-10000634"/>
    <x v="1"/>
    <s v="Labels"/>
    <s v="Avery 509"/>
    <n v="7.83"/>
    <n v="3"/>
    <n v="0"/>
    <n v="3.6017999999999999"/>
  </r>
  <r>
    <n v="5500"/>
    <x v="2742"/>
    <x v="663"/>
    <d v="2017-07-18T00:00:00"/>
    <s v="Second Class"/>
    <s v="MM-18055"/>
    <s v="Michelle Moray"/>
    <x v="0"/>
    <s v="United States"/>
    <s v="New York City"/>
    <x v="15"/>
    <n v="10024"/>
    <s v="East"/>
    <s v="TEC-AC-10004708"/>
    <x v="2"/>
    <s v="Accessories"/>
    <s v="Sony 32GB Class 10 Micro SDHC R40 Memory Card"/>
    <n v="41.9"/>
    <n v="2"/>
    <n v="0"/>
    <n v="8.7989999999999995"/>
  </r>
  <r>
    <n v="5501"/>
    <x v="2742"/>
    <x v="663"/>
    <d v="2017-07-18T00:00:00"/>
    <s v="Second Class"/>
    <s v="MM-18055"/>
    <s v="Michelle Moray"/>
    <x v="0"/>
    <s v="United States"/>
    <s v="New York City"/>
    <x v="15"/>
    <n v="10024"/>
    <s v="East"/>
    <s v="FUR-CH-10002084"/>
    <x v="0"/>
    <s v="Chairs"/>
    <s v="Hon Mobius Operator's Chair"/>
    <n v="664.14599999999996"/>
    <n v="6"/>
    <n v="0.1"/>
    <n v="88.552800000000005"/>
  </r>
  <r>
    <n v="5502"/>
    <x v="2742"/>
    <x v="663"/>
    <d v="2017-07-18T00:00:00"/>
    <s v="Second Class"/>
    <s v="MM-18055"/>
    <s v="Michelle Moray"/>
    <x v="0"/>
    <s v="United States"/>
    <s v="New York City"/>
    <x v="15"/>
    <n v="10024"/>
    <s v="East"/>
    <s v="OFF-PA-10004519"/>
    <x v="1"/>
    <s v="Paper"/>
    <s v="Spiral Phone Message Books with Labels by Adams"/>
    <n v="8.9600000000000009"/>
    <n v="2"/>
    <n v="0"/>
    <n v="4.3904000000000005"/>
  </r>
  <r>
    <n v="5503"/>
    <x v="2743"/>
    <x v="808"/>
    <d v="2017-11-06T00:00:00"/>
    <s v="Standard Class"/>
    <s v="TH-21115"/>
    <s v="Thea Hudgings"/>
    <x v="1"/>
    <s v="United States"/>
    <s v="Philadelphia"/>
    <x v="9"/>
    <n v="19140"/>
    <s v="East"/>
    <s v="FUR-FU-10001847"/>
    <x v="0"/>
    <s v="Furnishings"/>
    <s v="Eldon Image Series Black Desk Accessories"/>
    <n v="3.3119999999999998"/>
    <n v="1"/>
    <n v="0.2"/>
    <n v="0.66239999999999977"/>
  </r>
  <r>
    <n v="5504"/>
    <x v="2743"/>
    <x v="808"/>
    <d v="2017-11-06T00:00:00"/>
    <s v="Standard Class"/>
    <s v="TH-21115"/>
    <s v="Thea Hudgings"/>
    <x v="1"/>
    <s v="United States"/>
    <s v="Philadelphia"/>
    <x v="9"/>
    <n v="19140"/>
    <s v="East"/>
    <s v="OFF-AP-10001962"/>
    <x v="1"/>
    <s v="Appliances"/>
    <s v="Black &amp; Decker Filter for Double Action Dustbuster Cordless Vac BLDV7210"/>
    <n v="20.136000000000003"/>
    <n v="3"/>
    <n v="0.2"/>
    <n v="1.2584999999999997"/>
  </r>
  <r>
    <n v="5505"/>
    <x v="2743"/>
    <x v="808"/>
    <d v="2017-11-06T00:00:00"/>
    <s v="Standard Class"/>
    <s v="TH-21115"/>
    <s v="Thea Hudgings"/>
    <x v="1"/>
    <s v="United States"/>
    <s v="Philadelphia"/>
    <x v="9"/>
    <n v="19140"/>
    <s v="East"/>
    <s v="OFF-EN-10003845"/>
    <x v="1"/>
    <s v="Envelopes"/>
    <s v="Colored Envelopes"/>
    <n v="8.8559999999999999"/>
    <n v="3"/>
    <n v="0.2"/>
    <n v="2.8781999999999992"/>
  </r>
  <r>
    <n v="5506"/>
    <x v="2743"/>
    <x v="808"/>
    <d v="2017-11-06T00:00:00"/>
    <s v="Standard Class"/>
    <s v="TH-21115"/>
    <s v="Thea Hudgings"/>
    <x v="1"/>
    <s v="United States"/>
    <s v="Philadelphia"/>
    <x v="9"/>
    <n v="19140"/>
    <s v="East"/>
    <s v="TEC-PH-10001817"/>
    <x v="2"/>
    <s v="Phones"/>
    <s v="Wilson Electronics DB Pro Signal Booster"/>
    <n v="859.19999999999993"/>
    <n v="4"/>
    <n v="0.4"/>
    <n v="-186.15999999999997"/>
  </r>
  <r>
    <n v="5507"/>
    <x v="2744"/>
    <x v="750"/>
    <d v="2016-10-08T00:00:00"/>
    <s v="Same Day"/>
    <s v="JE-15745"/>
    <s v="Joel Eaton"/>
    <x v="0"/>
    <s v="United States"/>
    <s v="Los Angeles"/>
    <x v="1"/>
    <n v="90036"/>
    <s v="West"/>
    <s v="OFF-PA-10000167"/>
    <x v="1"/>
    <s v="Paper"/>
    <s v="Xerox 1925"/>
    <n v="61.96"/>
    <n v="2"/>
    <n v="0"/>
    <n v="27.881999999999998"/>
  </r>
  <r>
    <n v="5508"/>
    <x v="2745"/>
    <x v="143"/>
    <d v="2016-04-14T00:00:00"/>
    <s v="Standard Class"/>
    <s v="PG-18820"/>
    <s v="Patrick Gardner"/>
    <x v="0"/>
    <s v="United States"/>
    <s v="Smyrna"/>
    <x v="32"/>
    <n v="30080"/>
    <s v="South"/>
    <s v="OFF-EN-10002973"/>
    <x v="1"/>
    <s v="Envelopes"/>
    <s v="Ampad #10 Peel &amp; Seel Holiday Envelopes"/>
    <n v="17.920000000000002"/>
    <n v="4"/>
    <n v="0"/>
    <n v="8.6016000000000012"/>
  </r>
  <r>
    <n v="5509"/>
    <x v="2746"/>
    <x v="1049"/>
    <d v="2015-10-12T00:00:00"/>
    <s v="Standard Class"/>
    <s v="MB-17305"/>
    <s v="Maria Bertelson"/>
    <x v="0"/>
    <s v="United States"/>
    <s v="San Francisco"/>
    <x v="1"/>
    <n v="94122"/>
    <s v="West"/>
    <s v="FUR-FU-10001588"/>
    <x v="0"/>
    <s v="Furnishings"/>
    <s v="Deflect-o SuperTray Unbreakable Stackable Tray, Letter, Black"/>
    <n v="145.9"/>
    <n v="5"/>
    <n v="0"/>
    <n v="62.736999999999995"/>
  </r>
  <r>
    <n v="5510"/>
    <x v="2747"/>
    <x v="356"/>
    <d v="2017-05-20T00:00:00"/>
    <s v="Standard Class"/>
    <s v="JD-16015"/>
    <s v="Joy Daniels"/>
    <x v="0"/>
    <s v="United States"/>
    <s v="Chicago"/>
    <x v="10"/>
    <n v="60653"/>
    <s v="Central"/>
    <s v="OFF-PA-10001736"/>
    <x v="1"/>
    <s v="Paper"/>
    <s v="Xerox 1880"/>
    <n v="56.704000000000001"/>
    <n v="2"/>
    <n v="0.2"/>
    <n v="19.137599999999992"/>
  </r>
  <r>
    <n v="5511"/>
    <x v="2747"/>
    <x v="356"/>
    <d v="2017-05-20T00:00:00"/>
    <s v="Standard Class"/>
    <s v="JD-16015"/>
    <s v="Joy Daniels"/>
    <x v="0"/>
    <s v="United States"/>
    <s v="Chicago"/>
    <x v="10"/>
    <n v="60653"/>
    <s v="Central"/>
    <s v="TEC-PH-10002185"/>
    <x v="2"/>
    <s v="Phones"/>
    <s v="QVS USB Car Charger 2-Port 2.1Amp for iPod/iPhone/iPad/iPad 2/iPad 3"/>
    <n v="11.120000000000001"/>
    <n v="2"/>
    <n v="0.2"/>
    <n v="3.4749999999999996"/>
  </r>
  <r>
    <n v="5512"/>
    <x v="2748"/>
    <x v="1050"/>
    <d v="2014-03-02T00:00:00"/>
    <s v="Standard Class"/>
    <s v="JH-15430"/>
    <s v="Jennifer Halladay"/>
    <x v="0"/>
    <s v="United States"/>
    <s v="Medford"/>
    <x v="21"/>
    <n v="97504"/>
    <s v="West"/>
    <s v="OFF-PA-10000174"/>
    <x v="1"/>
    <s v="Paper"/>
    <s v="Message Book, Wirebound, Four 5 1/2&quot; X 4&quot; Forms/Pg., 200 Dupl. Sets/Book"/>
    <n v="32.896000000000001"/>
    <n v="4"/>
    <n v="0.2"/>
    <n v="11.102399999999996"/>
  </r>
  <r>
    <n v="5513"/>
    <x v="2748"/>
    <x v="1050"/>
    <d v="2014-03-02T00:00:00"/>
    <s v="Standard Class"/>
    <s v="JH-15430"/>
    <s v="Jennifer Halladay"/>
    <x v="0"/>
    <s v="United States"/>
    <s v="Medford"/>
    <x v="21"/>
    <n v="97504"/>
    <s v="West"/>
    <s v="OFF-PA-10000069"/>
    <x v="1"/>
    <s v="Paper"/>
    <s v="TOPS 4 x 6 Fluorescent Color Memo Sheets, 500 Sheets per Pack"/>
    <n v="22.776000000000003"/>
    <n v="3"/>
    <n v="0.2"/>
    <n v="7.6868999999999996"/>
  </r>
  <r>
    <n v="5514"/>
    <x v="2749"/>
    <x v="1051"/>
    <d v="2015-06-01T00:00:00"/>
    <s v="First Class"/>
    <s v="EN-13780"/>
    <s v="Edward Nazzal"/>
    <x v="0"/>
    <s v="United States"/>
    <s v="New York City"/>
    <x v="15"/>
    <n v="10009"/>
    <s v="East"/>
    <s v="TEC-PH-10001795"/>
    <x v="2"/>
    <s v="Phones"/>
    <s v="RCA H5401RE1 DECT 6.0 4-Line Cordless Handset With Caller ID/Call Waiting"/>
    <n v="239.96999999999997"/>
    <n v="3"/>
    <n v="0"/>
    <n v="2.3996999999999815"/>
  </r>
  <r>
    <n v="5515"/>
    <x v="2749"/>
    <x v="1051"/>
    <d v="2015-06-01T00:00:00"/>
    <s v="First Class"/>
    <s v="EN-13780"/>
    <s v="Edward Nazzal"/>
    <x v="0"/>
    <s v="United States"/>
    <s v="New York City"/>
    <x v="15"/>
    <n v="10009"/>
    <s v="East"/>
    <s v="OFF-AP-10004540"/>
    <x v="1"/>
    <s v="Appliances"/>
    <s v="Eureka The Boss Lite 10-Amp Upright Vacuum, Blue"/>
    <n v="160.32"/>
    <n v="2"/>
    <n v="0"/>
    <n v="44.889600000000002"/>
  </r>
  <r>
    <n v="5516"/>
    <x v="2749"/>
    <x v="1051"/>
    <d v="2015-06-01T00:00:00"/>
    <s v="First Class"/>
    <s v="EN-13780"/>
    <s v="Edward Nazzal"/>
    <x v="0"/>
    <s v="United States"/>
    <s v="New York City"/>
    <x v="15"/>
    <n v="10009"/>
    <s v="East"/>
    <s v="TEC-PH-10001527"/>
    <x v="2"/>
    <s v="Phones"/>
    <s v="Plantronics MX500i Earset"/>
    <n v="128.85000000000002"/>
    <n v="3"/>
    <n v="0"/>
    <n v="3.8654999999999973"/>
  </r>
  <r>
    <n v="5517"/>
    <x v="2750"/>
    <x v="741"/>
    <d v="2016-11-21T00:00:00"/>
    <s v="Second Class"/>
    <s v="KC-16255"/>
    <s v="Karen Carlisle"/>
    <x v="1"/>
    <s v="United States"/>
    <s v="Huntsville"/>
    <x v="19"/>
    <n v="35810"/>
    <s v="South"/>
    <s v="TEC-AC-10003870"/>
    <x v="2"/>
    <s v="Accessories"/>
    <s v="Logitech Z-906 Speaker sys - home theater - 5.1-CH"/>
    <n v="1319.96"/>
    <n v="4"/>
    <n v="0"/>
    <n v="527.98400000000004"/>
  </r>
  <r>
    <n v="5518"/>
    <x v="2751"/>
    <x v="769"/>
    <d v="2017-12-09T00:00:00"/>
    <s v="Standard Class"/>
    <s v="MS-17980"/>
    <s v="Michael Stewart"/>
    <x v="1"/>
    <s v="United States"/>
    <s v="Philadelphia"/>
    <x v="9"/>
    <n v="19134"/>
    <s v="East"/>
    <s v="FUR-CH-10004540"/>
    <x v="0"/>
    <s v="Chairs"/>
    <s v="Global Chrome Stack Chair"/>
    <n v="239.95999999999998"/>
    <n v="10"/>
    <n v="0.3"/>
    <n v="-10.283999999999992"/>
  </r>
  <r>
    <n v="5519"/>
    <x v="2751"/>
    <x v="769"/>
    <d v="2017-12-09T00:00:00"/>
    <s v="Standard Class"/>
    <s v="MS-17980"/>
    <s v="Michael Stewart"/>
    <x v="1"/>
    <s v="United States"/>
    <s v="Philadelphia"/>
    <x v="9"/>
    <n v="19134"/>
    <s v="East"/>
    <s v="FUR-FU-10004093"/>
    <x v="0"/>
    <s v="Furnishings"/>
    <s v="Hand-Finished Solid Wood Document Frame"/>
    <n v="54.768000000000001"/>
    <n v="2"/>
    <n v="0.2"/>
    <n v="6.8459999999999965"/>
  </r>
  <r>
    <n v="5520"/>
    <x v="2751"/>
    <x v="769"/>
    <d v="2017-12-09T00:00:00"/>
    <s v="Standard Class"/>
    <s v="MS-17980"/>
    <s v="Michael Stewart"/>
    <x v="1"/>
    <s v="United States"/>
    <s v="Philadelphia"/>
    <x v="9"/>
    <n v="19134"/>
    <s v="East"/>
    <s v="OFF-AR-10000716"/>
    <x v="1"/>
    <s v="Art"/>
    <s v="DIXON Ticonderoga Erasable Checking Pencils"/>
    <n v="13.392000000000001"/>
    <n v="3"/>
    <n v="0.2"/>
    <n v="3.1806000000000005"/>
  </r>
  <r>
    <n v="5521"/>
    <x v="2751"/>
    <x v="769"/>
    <d v="2017-12-09T00:00:00"/>
    <s v="Standard Class"/>
    <s v="MS-17980"/>
    <s v="Michael Stewart"/>
    <x v="1"/>
    <s v="United States"/>
    <s v="Philadelphia"/>
    <x v="9"/>
    <n v="19134"/>
    <s v="East"/>
    <s v="OFF-PA-10002709"/>
    <x v="1"/>
    <s v="Paper"/>
    <s v="Xerox 1956"/>
    <n v="23.92"/>
    <n v="5"/>
    <n v="0.2"/>
    <n v="8.6709999999999994"/>
  </r>
  <r>
    <n v="5522"/>
    <x v="2751"/>
    <x v="769"/>
    <d v="2017-12-09T00:00:00"/>
    <s v="Standard Class"/>
    <s v="MS-17980"/>
    <s v="Michael Stewart"/>
    <x v="1"/>
    <s v="United States"/>
    <s v="Philadelphia"/>
    <x v="9"/>
    <n v="19134"/>
    <s v="East"/>
    <s v="TEC-AC-10000580"/>
    <x v="2"/>
    <s v="Accessories"/>
    <s v="Logitech G13 Programmable Gameboard with LCD Display"/>
    <n v="255.96799999999999"/>
    <n v="4"/>
    <n v="0.2"/>
    <n v="-28.796399999999984"/>
  </r>
  <r>
    <n v="5523"/>
    <x v="2752"/>
    <x v="410"/>
    <d v="2016-06-07T00:00:00"/>
    <s v="First Class"/>
    <s v="CK-12205"/>
    <s v="Chloris Kastensmidt"/>
    <x v="0"/>
    <s v="United States"/>
    <s v="Santa Clara"/>
    <x v="1"/>
    <n v="95051"/>
    <s v="West"/>
    <s v="OFF-BI-10000829"/>
    <x v="1"/>
    <s v="Binders"/>
    <s v="Avery Non-Stick Binders"/>
    <n v="21.552000000000003"/>
    <n v="6"/>
    <n v="0.2"/>
    <n v="7.0043999999999977"/>
  </r>
  <r>
    <n v="5524"/>
    <x v="2752"/>
    <x v="410"/>
    <d v="2016-06-07T00:00:00"/>
    <s v="First Class"/>
    <s v="CK-12205"/>
    <s v="Chloris Kastensmidt"/>
    <x v="0"/>
    <s v="United States"/>
    <s v="Santa Clara"/>
    <x v="1"/>
    <n v="95051"/>
    <s v="West"/>
    <s v="OFF-AP-10004859"/>
    <x v="1"/>
    <s v="Appliances"/>
    <s v="Acco 6 Outlet Guardian Premium Surge Suppressor"/>
    <n v="58.24"/>
    <n v="4"/>
    <n v="0"/>
    <n v="15.724800000000002"/>
  </r>
  <r>
    <n v="5525"/>
    <x v="2753"/>
    <x v="107"/>
    <d v="2016-12-12T00:00:00"/>
    <s v="First Class"/>
    <s v="SJ-20125"/>
    <s v="Sanjit Jacobs"/>
    <x v="2"/>
    <s v="United States"/>
    <s v="Long Beach"/>
    <x v="1"/>
    <n v="90805"/>
    <s v="West"/>
    <s v="OFF-PA-10000575"/>
    <x v="1"/>
    <s v="Paper"/>
    <s v="Wirebound Message Books, Four 2 3/4 x 5 White Forms per Page"/>
    <n v="80.28"/>
    <n v="12"/>
    <n v="0"/>
    <n v="36.928799999999995"/>
  </r>
  <r>
    <n v="5526"/>
    <x v="2754"/>
    <x v="504"/>
    <d v="2017-05-05T00:00:00"/>
    <s v="Standard Class"/>
    <s v="EA-14035"/>
    <s v="Erin Ashbrook"/>
    <x v="1"/>
    <s v="United States"/>
    <s v="Los Angeles"/>
    <x v="1"/>
    <n v="90008"/>
    <s v="West"/>
    <s v="OFF-AR-10002804"/>
    <x v="1"/>
    <s v="Art"/>
    <s v="Faber Castell Col-Erase Pencils"/>
    <n v="9.7799999999999994"/>
    <n v="2"/>
    <n v="0"/>
    <n v="4.0098000000000003"/>
  </r>
  <r>
    <n v="5527"/>
    <x v="2755"/>
    <x v="558"/>
    <d v="2017-04-28T00:00:00"/>
    <s v="Standard Class"/>
    <s v="MG-17890"/>
    <s v="Michael Granlund"/>
    <x v="2"/>
    <s v="United States"/>
    <s v="Santa Barbara"/>
    <x v="1"/>
    <n v="93101"/>
    <s v="West"/>
    <s v="OFF-FA-10002676"/>
    <x v="1"/>
    <s v="Fasteners"/>
    <s v="Colored Push Pins"/>
    <n v="1.81"/>
    <n v="1"/>
    <n v="0"/>
    <n v="0.65159999999999996"/>
  </r>
  <r>
    <n v="5528"/>
    <x v="2756"/>
    <x v="412"/>
    <d v="2015-05-10T00:00:00"/>
    <s v="First Class"/>
    <s v="AB-10255"/>
    <s v="Alejandro Ballentine"/>
    <x v="2"/>
    <s v="United States"/>
    <s v="New York City"/>
    <x v="15"/>
    <n v="10009"/>
    <s v="East"/>
    <s v="OFF-PA-10003465"/>
    <x v="1"/>
    <s v="Paper"/>
    <s v="Xerox 1912"/>
    <n v="37.94"/>
    <n v="2"/>
    <n v="0"/>
    <n v="18.211199999999998"/>
  </r>
  <r>
    <n v="5529"/>
    <x v="2757"/>
    <x v="1052"/>
    <d v="2015-04-04T00:00:00"/>
    <s v="Standard Class"/>
    <s v="SC-20260"/>
    <s v="Scott Cohen"/>
    <x v="1"/>
    <s v="United States"/>
    <s v="Jacksonville"/>
    <x v="2"/>
    <n v="32216"/>
    <s v="South"/>
    <s v="TEC-PH-10000011"/>
    <x v="2"/>
    <s v="Phones"/>
    <s v="PureGear Roll-On Screen Protector"/>
    <n v="79.959999999999994"/>
    <n v="5"/>
    <n v="0.2"/>
    <n v="27.985999999999994"/>
  </r>
  <r>
    <n v="5530"/>
    <x v="2758"/>
    <x v="634"/>
    <d v="2017-08-11T00:00:00"/>
    <s v="Standard Class"/>
    <s v="TB-21355"/>
    <s v="Todd Boyes"/>
    <x v="1"/>
    <s v="United States"/>
    <s v="Cedar Hill"/>
    <x v="5"/>
    <n v="75104"/>
    <s v="Central"/>
    <s v="OFF-PA-10004381"/>
    <x v="1"/>
    <s v="Paper"/>
    <s v="14-7/8 x 11 Blue Bar Computer Printout Paper"/>
    <n v="115.29600000000001"/>
    <n v="3"/>
    <n v="0.2"/>
    <n v="40.353599999999986"/>
  </r>
  <r>
    <n v="5531"/>
    <x v="2759"/>
    <x v="574"/>
    <d v="2017-12-06T00:00:00"/>
    <s v="Standard Class"/>
    <s v="JK-16090"/>
    <s v="Juliana Krohn"/>
    <x v="0"/>
    <s v="United States"/>
    <s v="Omaha"/>
    <x v="8"/>
    <n v="68104"/>
    <s v="Central"/>
    <s v="TEC-PH-10001795"/>
    <x v="2"/>
    <s v="Phones"/>
    <s v="ClearOne CHATAttach 160 - speaker phone"/>
    <n v="2479.96"/>
    <n v="4"/>
    <n v="0"/>
    <n v="743.98799999999983"/>
  </r>
  <r>
    <n v="5532"/>
    <x v="2760"/>
    <x v="112"/>
    <d v="2016-06-07T00:00:00"/>
    <s v="First Class"/>
    <s v="CK-12595"/>
    <s v="Clytie Kelty"/>
    <x v="0"/>
    <s v="United States"/>
    <s v="Little Rock"/>
    <x v="36"/>
    <n v="72209"/>
    <s v="South"/>
    <s v="TEC-AC-10001109"/>
    <x v="2"/>
    <s v="Accessories"/>
    <s v="Logitech Trackman Marble Mouse"/>
    <n v="179.94"/>
    <n v="6"/>
    <n v="0"/>
    <n v="75.57480000000001"/>
  </r>
  <r>
    <n v="5533"/>
    <x v="2760"/>
    <x v="112"/>
    <d v="2016-06-07T00:00:00"/>
    <s v="First Class"/>
    <s v="CK-12595"/>
    <s v="Clytie Kelty"/>
    <x v="0"/>
    <s v="United States"/>
    <s v="Little Rock"/>
    <x v="36"/>
    <n v="72209"/>
    <s v="South"/>
    <s v="TEC-AC-10003038"/>
    <x v="2"/>
    <s v="Accessories"/>
    <s v="Kingston Digital DataTraveler 16GB USB 2.0"/>
    <n v="26.849999999999998"/>
    <n v="3"/>
    <n v="0"/>
    <n v="5.101499999999997"/>
  </r>
  <r>
    <n v="5534"/>
    <x v="2760"/>
    <x v="112"/>
    <d v="2016-06-07T00:00:00"/>
    <s v="First Class"/>
    <s v="CK-12595"/>
    <s v="Clytie Kelty"/>
    <x v="0"/>
    <s v="United States"/>
    <s v="Little Rock"/>
    <x v="36"/>
    <n v="72209"/>
    <s v="South"/>
    <s v="TEC-AC-10003174"/>
    <x v="2"/>
    <s v="Accessories"/>
    <s v="Plantronics S12 Corded Telephone Headset System"/>
    <n v="323.37"/>
    <n v="3"/>
    <n v="0"/>
    <n v="129.34800000000001"/>
  </r>
  <r>
    <n v="5535"/>
    <x v="2760"/>
    <x v="112"/>
    <d v="2016-06-07T00:00:00"/>
    <s v="First Class"/>
    <s v="CK-12595"/>
    <s v="Clytie Kelty"/>
    <x v="0"/>
    <s v="United States"/>
    <s v="Little Rock"/>
    <x v="36"/>
    <n v="72209"/>
    <s v="South"/>
    <s v="OFF-PA-10000157"/>
    <x v="1"/>
    <s v="Paper"/>
    <s v="Xerox 191"/>
    <n v="59.94"/>
    <n v="3"/>
    <n v="0"/>
    <n v="28.171799999999998"/>
  </r>
  <r>
    <n v="5536"/>
    <x v="2760"/>
    <x v="112"/>
    <d v="2016-06-07T00:00:00"/>
    <s v="First Class"/>
    <s v="CK-12595"/>
    <s v="Clytie Kelty"/>
    <x v="0"/>
    <s v="United States"/>
    <s v="Little Rock"/>
    <x v="36"/>
    <n v="72209"/>
    <s v="South"/>
    <s v="OFF-BI-10001721"/>
    <x v="1"/>
    <s v="Binders"/>
    <s v="Trimflex Flexible Post Binders"/>
    <n v="64.14"/>
    <n v="3"/>
    <n v="0"/>
    <n v="30.787199999999999"/>
  </r>
  <r>
    <n v="5537"/>
    <x v="2760"/>
    <x v="112"/>
    <d v="2016-06-07T00:00:00"/>
    <s v="First Class"/>
    <s v="CK-12595"/>
    <s v="Clytie Kelty"/>
    <x v="0"/>
    <s v="United States"/>
    <s v="Little Rock"/>
    <x v="36"/>
    <n v="72209"/>
    <s v="South"/>
    <s v="OFF-BI-10000591"/>
    <x v="1"/>
    <s v="Binders"/>
    <s v="Avery Binder Labels"/>
    <n v="11.67"/>
    <n v="3"/>
    <n v="0"/>
    <n v="5.6015999999999995"/>
  </r>
  <r>
    <n v="5538"/>
    <x v="2760"/>
    <x v="112"/>
    <d v="2016-06-07T00:00:00"/>
    <s v="First Class"/>
    <s v="CK-12595"/>
    <s v="Clytie Kelty"/>
    <x v="0"/>
    <s v="United States"/>
    <s v="Little Rock"/>
    <x v="36"/>
    <n v="72209"/>
    <s v="South"/>
    <s v="OFF-PA-10001534"/>
    <x v="1"/>
    <s v="Paper"/>
    <s v="Xerox 230"/>
    <n v="12.96"/>
    <n v="2"/>
    <n v="0"/>
    <n v="6.2208000000000006"/>
  </r>
  <r>
    <n v="5539"/>
    <x v="2761"/>
    <x v="657"/>
    <d v="2015-04-20T00:00:00"/>
    <s v="Standard Class"/>
    <s v="SS-20590"/>
    <s v="Sonia Sunley"/>
    <x v="0"/>
    <s v="United States"/>
    <s v="Norfolk"/>
    <x v="8"/>
    <n v="68701"/>
    <s v="Central"/>
    <s v="OFF-BI-10002071"/>
    <x v="1"/>
    <s v="Binders"/>
    <s v="Fellowes Black Plastic Comb Bindings"/>
    <n v="17.43"/>
    <n v="3"/>
    <n v="0"/>
    <n v="8.0177999999999994"/>
  </r>
  <r>
    <n v="5540"/>
    <x v="2762"/>
    <x v="1053"/>
    <d v="2017-05-26T00:00:00"/>
    <s v="Standard Class"/>
    <s v="LE-16810"/>
    <s v="Laurel Elliston"/>
    <x v="0"/>
    <s v="United States"/>
    <s v="Chicago"/>
    <x v="10"/>
    <n v="60653"/>
    <s v="Central"/>
    <s v="FUR-CH-10000513"/>
    <x v="0"/>
    <s v="Chairs"/>
    <s v="High-Back Leather Manager's Chair"/>
    <n v="181.98599999999999"/>
    <n v="2"/>
    <n v="0.3"/>
    <n v="-54.595799999999997"/>
  </r>
  <r>
    <n v="5541"/>
    <x v="2762"/>
    <x v="1053"/>
    <d v="2017-05-26T00:00:00"/>
    <s v="Standard Class"/>
    <s v="LE-16810"/>
    <s v="Laurel Elliston"/>
    <x v="0"/>
    <s v="United States"/>
    <s v="Chicago"/>
    <x v="10"/>
    <n v="60653"/>
    <s v="Central"/>
    <s v="OFF-BI-10003274"/>
    <x v="1"/>
    <s v="Binders"/>
    <s v="Avery Durable Slant Ring Binders, No Labels"/>
    <n v="1.5919999999999996"/>
    <n v="2"/>
    <n v="0.8"/>
    <n v="-2.6268000000000002"/>
  </r>
  <r>
    <n v="5542"/>
    <x v="2762"/>
    <x v="1053"/>
    <d v="2017-05-26T00:00:00"/>
    <s v="Standard Class"/>
    <s v="LE-16810"/>
    <s v="Laurel Elliston"/>
    <x v="0"/>
    <s v="United States"/>
    <s v="Chicago"/>
    <x v="10"/>
    <n v="60653"/>
    <s v="Central"/>
    <s v="OFF-SU-10000381"/>
    <x v="1"/>
    <s v="Supplies"/>
    <s v="Acme Forged Steel Scissors with Black Enamel Handles"/>
    <n v="22.344000000000001"/>
    <n v="3"/>
    <n v="0.2"/>
    <n v="2.5136999999999983"/>
  </r>
  <r>
    <n v="5543"/>
    <x v="2763"/>
    <x v="1054"/>
    <d v="2016-12-25T00:00:00"/>
    <s v="Standard Class"/>
    <s v="ES-14080"/>
    <s v="Erin Smith"/>
    <x v="1"/>
    <s v="United States"/>
    <s v="Tucson"/>
    <x v="16"/>
    <n v="85705"/>
    <s v="West"/>
    <s v="FUR-TA-10001086"/>
    <x v="0"/>
    <s v="Tables"/>
    <s v="SAFCO PlanMaster Boards, 60w x 37-1/2d, White Melamine"/>
    <n v="455.97"/>
    <n v="6"/>
    <n v="0.5"/>
    <n v="-218.86559999999997"/>
  </r>
  <r>
    <n v="5544"/>
    <x v="2763"/>
    <x v="1054"/>
    <d v="2016-12-25T00:00:00"/>
    <s v="Standard Class"/>
    <s v="ES-14080"/>
    <s v="Erin Smith"/>
    <x v="1"/>
    <s v="United States"/>
    <s v="Tucson"/>
    <x v="16"/>
    <n v="85705"/>
    <s v="West"/>
    <s v="OFF-BI-10000174"/>
    <x v="1"/>
    <s v="Binders"/>
    <s v="Wilson Jones Clip &amp; Carry Folder Binder Tool for Ring Binders, Clear"/>
    <n v="10.440000000000001"/>
    <n v="6"/>
    <n v="0.7"/>
    <n v="-7.6559999999999988"/>
  </r>
  <r>
    <n v="5545"/>
    <x v="2763"/>
    <x v="1054"/>
    <d v="2016-12-25T00:00:00"/>
    <s v="Standard Class"/>
    <s v="ES-14080"/>
    <s v="Erin Smith"/>
    <x v="1"/>
    <s v="United States"/>
    <s v="Tucson"/>
    <x v="16"/>
    <n v="85705"/>
    <s v="West"/>
    <s v="OFF-BI-10002103"/>
    <x v="1"/>
    <s v="Binders"/>
    <s v="Cardinal Slant-D Ring Binder, Heavy Gauge Vinyl"/>
    <n v="5.2140000000000004"/>
    <n v="2"/>
    <n v="0.7"/>
    <n v="-4.1711999999999989"/>
  </r>
  <r>
    <n v="5546"/>
    <x v="2764"/>
    <x v="585"/>
    <d v="2017-09-26T00:00:00"/>
    <s v="Standard Class"/>
    <s v="MG-17890"/>
    <s v="Michael Granlund"/>
    <x v="2"/>
    <s v="United States"/>
    <s v="Concord"/>
    <x v="38"/>
    <n v="3301"/>
    <s v="East"/>
    <s v="OFF-ST-10001590"/>
    <x v="1"/>
    <s v="Storage"/>
    <s v="Tenex Personal Project File with Scoop Front Design, Black"/>
    <n v="67.400000000000006"/>
    <n v="5"/>
    <n v="0"/>
    <n v="17.523999999999997"/>
  </r>
  <r>
    <n v="5547"/>
    <x v="2765"/>
    <x v="210"/>
    <d v="2017-09-08T00:00:00"/>
    <s v="First Class"/>
    <s v="JM-16195"/>
    <s v="Justin MacKendrick"/>
    <x v="0"/>
    <s v="United States"/>
    <s v="Draper"/>
    <x v="7"/>
    <n v="84020"/>
    <s v="West"/>
    <s v="FUR-FU-10002396"/>
    <x v="0"/>
    <s v="Furnishings"/>
    <s v="DAX Copper Panel Document Frame, 5 x 7 Size"/>
    <n v="25.16"/>
    <n v="2"/>
    <n v="0"/>
    <n v="10.567200000000001"/>
  </r>
  <r>
    <n v="5548"/>
    <x v="2765"/>
    <x v="210"/>
    <d v="2017-09-08T00:00:00"/>
    <s v="First Class"/>
    <s v="JM-16195"/>
    <s v="Justin MacKendrick"/>
    <x v="0"/>
    <s v="United States"/>
    <s v="Draper"/>
    <x v="7"/>
    <n v="84020"/>
    <s v="West"/>
    <s v="TEC-PH-10002807"/>
    <x v="2"/>
    <s v="Phones"/>
    <s v="Motorla HX550 Universal Bluetooth Headset"/>
    <n v="126.56"/>
    <n v="4"/>
    <n v="0.2"/>
    <n v="47.459999999999994"/>
  </r>
  <r>
    <n v="5549"/>
    <x v="2766"/>
    <x v="683"/>
    <d v="2014-12-01T00:00:00"/>
    <s v="First Class"/>
    <s v="SG-20470"/>
    <s v="Sheri Gordon"/>
    <x v="0"/>
    <s v="United States"/>
    <s v="San Francisco"/>
    <x v="1"/>
    <n v="94109"/>
    <s v="West"/>
    <s v="OFF-AP-10004859"/>
    <x v="1"/>
    <s v="Appliances"/>
    <s v="Acco 6 Outlet Guardian Premium Surge Suppressor"/>
    <n v="43.68"/>
    <n v="3"/>
    <n v="0"/>
    <n v="11.793600000000001"/>
  </r>
  <r>
    <n v="5550"/>
    <x v="2766"/>
    <x v="683"/>
    <d v="2014-12-01T00:00:00"/>
    <s v="First Class"/>
    <s v="SG-20470"/>
    <s v="Sheri Gordon"/>
    <x v="0"/>
    <s v="United States"/>
    <s v="San Francisco"/>
    <x v="1"/>
    <n v="94109"/>
    <s v="West"/>
    <s v="TEC-AC-10003447"/>
    <x v="2"/>
    <s v="Accessories"/>
    <s v="Micropad Numeric Keypads"/>
    <n v="139.92999999999998"/>
    <n v="7"/>
    <n v="0"/>
    <n v="34.982499999999987"/>
  </r>
  <r>
    <n v="5551"/>
    <x v="2767"/>
    <x v="607"/>
    <d v="2014-11-16T00:00:00"/>
    <s v="Standard Class"/>
    <s v="DB-12970"/>
    <s v="Darren Budd"/>
    <x v="1"/>
    <s v="United States"/>
    <s v="Houston"/>
    <x v="5"/>
    <n v="77036"/>
    <s v="Central"/>
    <s v="OFF-AR-10003183"/>
    <x v="1"/>
    <s v="Art"/>
    <s v="Avery Fluorescent Highlighter Four-Color Set"/>
    <n v="2.6720000000000002"/>
    <n v="1"/>
    <n v="0.2"/>
    <n v="0.33399999999999974"/>
  </r>
  <r>
    <n v="5552"/>
    <x v="2767"/>
    <x v="607"/>
    <d v="2014-11-16T00:00:00"/>
    <s v="Standard Class"/>
    <s v="DB-12970"/>
    <s v="Darren Budd"/>
    <x v="1"/>
    <s v="United States"/>
    <s v="Houston"/>
    <x v="5"/>
    <n v="77036"/>
    <s v="Central"/>
    <s v="OFF-SU-10000432"/>
    <x v="1"/>
    <s v="Supplies"/>
    <s v="Acco Side-Punched Conventional Columnar Pads"/>
    <n v="16.656000000000002"/>
    <n v="6"/>
    <n v="0.2"/>
    <n v="-3.123000000000002"/>
  </r>
  <r>
    <n v="5553"/>
    <x v="2767"/>
    <x v="607"/>
    <d v="2014-11-16T00:00:00"/>
    <s v="Standard Class"/>
    <s v="DB-12970"/>
    <s v="Darren Budd"/>
    <x v="1"/>
    <s v="United States"/>
    <s v="Houston"/>
    <x v="5"/>
    <n v="77036"/>
    <s v="Central"/>
    <s v="TEC-AC-10003832"/>
    <x v="2"/>
    <s v="Accessories"/>
    <s v="Imation 16GB Mini TravelDrive USB 2.0 Flash Drive"/>
    <n v="79.512000000000015"/>
    <n v="3"/>
    <n v="0.2"/>
    <n v="20.8719"/>
  </r>
  <r>
    <n v="5554"/>
    <x v="2767"/>
    <x v="607"/>
    <d v="2014-11-16T00:00:00"/>
    <s v="Standard Class"/>
    <s v="DB-12970"/>
    <s v="Darren Budd"/>
    <x v="1"/>
    <s v="United States"/>
    <s v="Houston"/>
    <x v="5"/>
    <n v="77036"/>
    <s v="Central"/>
    <s v="OFF-PA-10004100"/>
    <x v="1"/>
    <s v="Paper"/>
    <s v="Xerox 216"/>
    <n v="36.288000000000011"/>
    <n v="7"/>
    <n v="0.2"/>
    <n v="12.700800000000001"/>
  </r>
  <r>
    <n v="5555"/>
    <x v="2767"/>
    <x v="607"/>
    <d v="2014-11-16T00:00:00"/>
    <s v="Standard Class"/>
    <s v="DB-12970"/>
    <s v="Darren Budd"/>
    <x v="1"/>
    <s v="United States"/>
    <s v="Houston"/>
    <x v="5"/>
    <n v="77036"/>
    <s v="Central"/>
    <s v="FUR-BO-10004467"/>
    <x v="0"/>
    <s v="Bookcases"/>
    <s v="Bestar Classic Bookcase"/>
    <n v="67.993199999999987"/>
    <n v="1"/>
    <n v="0.32"/>
    <n v="-12.998700000000007"/>
  </r>
  <r>
    <n v="5556"/>
    <x v="2768"/>
    <x v="280"/>
    <d v="2017-10-06T00:00:00"/>
    <s v="Second Class"/>
    <s v="JW-15220"/>
    <s v="Jane Waco"/>
    <x v="1"/>
    <s v="United States"/>
    <s v="Montgomery"/>
    <x v="19"/>
    <n v="36116"/>
    <s v="South"/>
    <s v="FUR-FU-10002963"/>
    <x v="0"/>
    <s v="Furnishings"/>
    <s v="Master Caster Door Stop, Gray"/>
    <n v="10.16"/>
    <n v="2"/>
    <n v="0"/>
    <n v="3.4543999999999997"/>
  </r>
  <r>
    <n v="5557"/>
    <x v="2769"/>
    <x v="639"/>
    <d v="2015-12-18T00:00:00"/>
    <s v="Standard Class"/>
    <s v="KD-16495"/>
    <s v="Keith Dawkins"/>
    <x v="1"/>
    <s v="United States"/>
    <s v="Jackson"/>
    <x v="35"/>
    <n v="39212"/>
    <s v="South"/>
    <s v="FUR-FU-10003829"/>
    <x v="0"/>
    <s v="Furnishings"/>
    <s v="Stackable Trays"/>
    <n v="6.16"/>
    <n v="2"/>
    <n v="0"/>
    <n v="1.9711999999999996"/>
  </r>
  <r>
    <n v="5558"/>
    <x v="2769"/>
    <x v="639"/>
    <d v="2015-12-18T00:00:00"/>
    <s v="Standard Class"/>
    <s v="KD-16495"/>
    <s v="Keith Dawkins"/>
    <x v="1"/>
    <s v="United States"/>
    <s v="Jackson"/>
    <x v="35"/>
    <n v="39212"/>
    <s v="South"/>
    <s v="OFF-AR-10003582"/>
    <x v="1"/>
    <s v="Art"/>
    <s v="Boston Electric Pencil Sharpener, Model 1818, Charcoal Black"/>
    <n v="56.3"/>
    <n v="2"/>
    <n v="0"/>
    <n v="15.764000000000003"/>
  </r>
  <r>
    <n v="5559"/>
    <x v="2770"/>
    <x v="401"/>
    <d v="2015-12-10T00:00:00"/>
    <s v="Standard Class"/>
    <s v="IL-15100"/>
    <s v="Ivan Liston"/>
    <x v="0"/>
    <s v="United States"/>
    <s v="North Las Vegas"/>
    <x v="33"/>
    <n v="89031"/>
    <s v="West"/>
    <s v="OFF-PA-10000048"/>
    <x v="1"/>
    <s v="Paper"/>
    <s v="Xerox 20"/>
    <n v="6.48"/>
    <n v="1"/>
    <n v="0"/>
    <n v="3.1104000000000003"/>
  </r>
  <r>
    <n v="5560"/>
    <x v="2770"/>
    <x v="401"/>
    <d v="2015-12-10T00:00:00"/>
    <s v="Standard Class"/>
    <s v="IL-15100"/>
    <s v="Ivan Liston"/>
    <x v="0"/>
    <s v="United States"/>
    <s v="North Las Vegas"/>
    <x v="33"/>
    <n v="89031"/>
    <s v="West"/>
    <s v="OFF-ST-10000078"/>
    <x v="1"/>
    <s v="Storage"/>
    <s v="Tennsco 6- and 18-Compartment Lockers"/>
    <n v="1325.8500000000001"/>
    <n v="5"/>
    <n v="0"/>
    <n v="238.65299999999991"/>
  </r>
  <r>
    <n v="5561"/>
    <x v="2770"/>
    <x v="401"/>
    <d v="2015-12-10T00:00:00"/>
    <s v="Standard Class"/>
    <s v="IL-15100"/>
    <s v="Ivan Liston"/>
    <x v="0"/>
    <s v="United States"/>
    <s v="North Las Vegas"/>
    <x v="33"/>
    <n v="89031"/>
    <s v="West"/>
    <s v="OFF-LA-10004853"/>
    <x v="1"/>
    <s v="Labels"/>
    <s v="Avery 483"/>
    <n v="14.940000000000001"/>
    <n v="3"/>
    <n v="0"/>
    <n v="6.8723999999999998"/>
  </r>
  <r>
    <n v="5562"/>
    <x v="2771"/>
    <x v="185"/>
    <d v="2017-04-02T00:00:00"/>
    <s v="Second Class"/>
    <s v="JE-15610"/>
    <s v="Jim Epp"/>
    <x v="1"/>
    <s v="United States"/>
    <s v="Atlanta"/>
    <x v="32"/>
    <n v="30318"/>
    <s v="South"/>
    <s v="OFF-BI-10001153"/>
    <x v="1"/>
    <s v="Binders"/>
    <s v="Ibico Recycled Grain-Textured Covers"/>
    <n v="34.54"/>
    <n v="1"/>
    <n v="0"/>
    <n v="17.27"/>
  </r>
  <r>
    <n v="5563"/>
    <x v="2771"/>
    <x v="185"/>
    <d v="2017-04-02T00:00:00"/>
    <s v="Second Class"/>
    <s v="JE-15610"/>
    <s v="Jim Epp"/>
    <x v="1"/>
    <s v="United States"/>
    <s v="Atlanta"/>
    <x v="32"/>
    <n v="30318"/>
    <s v="South"/>
    <s v="TEC-CO-10001449"/>
    <x v="2"/>
    <s v="Copiers"/>
    <s v="Hewlett Packard LaserJet 3310 Copier"/>
    <n v="2999.95"/>
    <n v="5"/>
    <n v="0"/>
    <n v="1439.9760000000001"/>
  </r>
  <r>
    <n v="5564"/>
    <x v="2771"/>
    <x v="185"/>
    <d v="2017-04-02T00:00:00"/>
    <s v="Second Class"/>
    <s v="JE-15610"/>
    <s v="Jim Epp"/>
    <x v="1"/>
    <s v="United States"/>
    <s v="Atlanta"/>
    <x v="32"/>
    <n v="30318"/>
    <s v="South"/>
    <s v="OFF-BI-10000474"/>
    <x v="1"/>
    <s v="Binders"/>
    <s v="Avery Recycled Flexi-View Covers for Binding Systems"/>
    <n v="64.12"/>
    <n v="4"/>
    <n v="0"/>
    <n v="30.7776"/>
  </r>
  <r>
    <n v="5565"/>
    <x v="2772"/>
    <x v="677"/>
    <d v="2017-03-13T00:00:00"/>
    <s v="Same Day"/>
    <s v="SU-20665"/>
    <s v="Stephanie Ulpright"/>
    <x v="2"/>
    <s v="United States"/>
    <s v="Chicago"/>
    <x v="10"/>
    <n v="60610"/>
    <s v="Central"/>
    <s v="OFF-AR-10000799"/>
    <x v="1"/>
    <s v="Art"/>
    <s v="Col-Erase Pencils with Erasers"/>
    <n v="19.456000000000003"/>
    <n v="4"/>
    <n v="0.2"/>
    <n v="2.188799999999997"/>
  </r>
  <r>
    <n v="5566"/>
    <x v="2772"/>
    <x v="677"/>
    <d v="2017-03-13T00:00:00"/>
    <s v="Same Day"/>
    <s v="SU-20665"/>
    <s v="Stephanie Ulpright"/>
    <x v="2"/>
    <s v="United States"/>
    <s v="Chicago"/>
    <x v="10"/>
    <n v="60610"/>
    <s v="Central"/>
    <s v="TEC-MA-10002109"/>
    <x v="2"/>
    <s v="Machines"/>
    <s v="HP Officejet Pro 8600 e-All-In-One Printer, Copier, Scanner, Fax"/>
    <n v="209.98599999999999"/>
    <n v="2"/>
    <n v="0.3"/>
    <n v="8.9993999999999801"/>
  </r>
  <r>
    <n v="5567"/>
    <x v="2772"/>
    <x v="677"/>
    <d v="2017-03-13T00:00:00"/>
    <s v="Same Day"/>
    <s v="SU-20665"/>
    <s v="Stephanie Ulpright"/>
    <x v="2"/>
    <s v="United States"/>
    <s v="Chicago"/>
    <x v="10"/>
    <n v="60610"/>
    <s v="Central"/>
    <s v="OFF-AR-10003338"/>
    <x v="1"/>
    <s v="Art"/>
    <s v="Eberhard Faber 3 1/2&quot; Golf Pencils"/>
    <n v="29.760000000000005"/>
    <n v="5"/>
    <n v="0.2"/>
    <n v="1.8599999999999994"/>
  </r>
  <r>
    <n v="5568"/>
    <x v="2772"/>
    <x v="677"/>
    <d v="2017-03-13T00:00:00"/>
    <s v="Same Day"/>
    <s v="SU-20665"/>
    <s v="Stephanie Ulpright"/>
    <x v="2"/>
    <s v="United States"/>
    <s v="Chicago"/>
    <x v="10"/>
    <n v="60610"/>
    <s v="Central"/>
    <s v="FUR-CH-10003606"/>
    <x v="0"/>
    <s v="Chairs"/>
    <s v="SAFCO Folding Chair Trolley"/>
    <n v="89.768000000000001"/>
    <n v="1"/>
    <n v="0.3"/>
    <n v="-2.5647999999999982"/>
  </r>
  <r>
    <n v="5569"/>
    <x v="2772"/>
    <x v="677"/>
    <d v="2017-03-13T00:00:00"/>
    <s v="Same Day"/>
    <s v="SU-20665"/>
    <s v="Stephanie Ulpright"/>
    <x v="2"/>
    <s v="United States"/>
    <s v="Chicago"/>
    <x v="10"/>
    <n v="60610"/>
    <s v="Central"/>
    <s v="TEC-CO-10001449"/>
    <x v="2"/>
    <s v="Copiers"/>
    <s v="Hewlett Packard LaserJet 3310 Copier"/>
    <n v="959.98400000000004"/>
    <n v="2"/>
    <n v="0.2"/>
    <n v="335.99440000000004"/>
  </r>
  <r>
    <n v="5570"/>
    <x v="2772"/>
    <x v="677"/>
    <d v="2017-03-13T00:00:00"/>
    <s v="Same Day"/>
    <s v="SU-20665"/>
    <s v="Stephanie Ulpright"/>
    <x v="2"/>
    <s v="United States"/>
    <s v="Chicago"/>
    <x v="10"/>
    <n v="60610"/>
    <s v="Central"/>
    <s v="OFF-PA-10001934"/>
    <x v="1"/>
    <s v="Paper"/>
    <s v="Xerox 1993"/>
    <n v="15.552000000000003"/>
    <n v="3"/>
    <n v="0.2"/>
    <n v="5.6375999999999999"/>
  </r>
  <r>
    <n v="5571"/>
    <x v="2772"/>
    <x v="677"/>
    <d v="2017-03-13T00:00:00"/>
    <s v="Same Day"/>
    <s v="SU-20665"/>
    <s v="Stephanie Ulpright"/>
    <x v="2"/>
    <s v="United States"/>
    <s v="Chicago"/>
    <x v="10"/>
    <n v="60610"/>
    <s v="Central"/>
    <s v="TEC-PH-10001527"/>
    <x v="2"/>
    <s v="Phones"/>
    <s v="Plantronics MX500i Earset"/>
    <n v="34.360000000000007"/>
    <n v="1"/>
    <n v="0.2"/>
    <n v="-7.3015000000000025"/>
  </r>
  <r>
    <n v="5572"/>
    <x v="2773"/>
    <x v="29"/>
    <d v="2014-12-09T00:00:00"/>
    <s v="Standard Class"/>
    <s v="EA-14035"/>
    <s v="Erin Ashbrook"/>
    <x v="1"/>
    <s v="United States"/>
    <s v="Columbus"/>
    <x v="24"/>
    <n v="43229"/>
    <s v="East"/>
    <s v="OFF-PA-10001033"/>
    <x v="1"/>
    <s v="Paper"/>
    <s v="Xerox 1893"/>
    <n v="98.376000000000005"/>
    <n v="3"/>
    <n v="0.2"/>
    <n v="35.661300000000004"/>
  </r>
  <r>
    <n v="5573"/>
    <x v="2773"/>
    <x v="29"/>
    <d v="2014-12-09T00:00:00"/>
    <s v="Standard Class"/>
    <s v="EA-14035"/>
    <s v="Erin Ashbrook"/>
    <x v="1"/>
    <s v="United States"/>
    <s v="Columbus"/>
    <x v="24"/>
    <n v="43229"/>
    <s v="East"/>
    <s v="OFF-BI-10003719"/>
    <x v="1"/>
    <s v="Binders"/>
    <s v="Large Capacity Hanging Post Binders"/>
    <n v="29.940000000000005"/>
    <n v="4"/>
    <n v="0.7"/>
    <n v="-23.952000000000005"/>
  </r>
  <r>
    <n v="5574"/>
    <x v="2773"/>
    <x v="29"/>
    <d v="2014-12-09T00:00:00"/>
    <s v="Standard Class"/>
    <s v="EA-14035"/>
    <s v="Erin Ashbrook"/>
    <x v="1"/>
    <s v="United States"/>
    <s v="Columbus"/>
    <x v="24"/>
    <n v="43229"/>
    <s v="East"/>
    <s v="OFF-PA-10003036"/>
    <x v="1"/>
    <s v="Paper"/>
    <s v="Black Print Carbonless 8 1/2&quot; x 8 1/4&quot; Rapid Memo Book"/>
    <n v="17.472000000000001"/>
    <n v="3"/>
    <n v="0.2"/>
    <n v="5.6783999999999981"/>
  </r>
  <r>
    <n v="5575"/>
    <x v="2773"/>
    <x v="29"/>
    <d v="2014-12-09T00:00:00"/>
    <s v="Standard Class"/>
    <s v="EA-14035"/>
    <s v="Erin Ashbrook"/>
    <x v="1"/>
    <s v="United States"/>
    <s v="Columbus"/>
    <x v="24"/>
    <n v="43229"/>
    <s v="East"/>
    <s v="TEC-PH-10001870"/>
    <x v="2"/>
    <s v="Phones"/>
    <s v="Lunatik TT5L-002 Taktik Strike Impact Protection System for iPhone 5"/>
    <n v="36.738"/>
    <n v="1"/>
    <n v="0.4"/>
    <n v="-9.1845000000000034"/>
  </r>
  <r>
    <n v="5576"/>
    <x v="2773"/>
    <x v="29"/>
    <d v="2014-12-09T00:00:00"/>
    <s v="Standard Class"/>
    <s v="EA-14035"/>
    <s v="Erin Ashbrook"/>
    <x v="1"/>
    <s v="United States"/>
    <s v="Columbus"/>
    <x v="24"/>
    <n v="43229"/>
    <s v="East"/>
    <s v="TEC-PH-10001809"/>
    <x v="2"/>
    <s v="Phones"/>
    <s v="Panasonic KX T7736-B Digital phone"/>
    <n v="179.93999999999997"/>
    <n v="2"/>
    <n v="0.4"/>
    <n v="-44.984999999999999"/>
  </r>
  <r>
    <n v="5577"/>
    <x v="2774"/>
    <x v="939"/>
    <d v="2016-12-16T00:00:00"/>
    <s v="Standard Class"/>
    <s v="RF-19840"/>
    <s v="Roy Französisch"/>
    <x v="0"/>
    <s v="United States"/>
    <s v="Pasadena"/>
    <x v="1"/>
    <n v="91104"/>
    <s v="West"/>
    <s v="FUR-FU-10004864"/>
    <x v="0"/>
    <s v="Furnishings"/>
    <s v="Howard Miller 14-1/2&quot; Diameter Chrome Round Wall Clock"/>
    <n v="383.64"/>
    <n v="6"/>
    <n v="0"/>
    <n v="122.76479999999999"/>
  </r>
  <r>
    <n v="5578"/>
    <x v="2774"/>
    <x v="939"/>
    <d v="2016-12-16T00:00:00"/>
    <s v="Standard Class"/>
    <s v="RF-19840"/>
    <s v="Roy Französisch"/>
    <x v="0"/>
    <s v="United States"/>
    <s v="Pasadena"/>
    <x v="1"/>
    <n v="91104"/>
    <s v="West"/>
    <s v="OFF-AP-10002350"/>
    <x v="1"/>
    <s v="Appliances"/>
    <s v="Belkin F9H710-06 7 Outlet SurgeMaster Surge Protector"/>
    <n v="56.519999999999996"/>
    <n v="3"/>
    <n v="0"/>
    <n v="15.8256"/>
  </r>
  <r>
    <n v="5579"/>
    <x v="2775"/>
    <x v="428"/>
    <d v="2017-09-14T00:00:00"/>
    <s v="Second Class"/>
    <s v="LC-17050"/>
    <s v="Liz Carlisle"/>
    <x v="0"/>
    <s v="United States"/>
    <s v="Los Angeles"/>
    <x v="1"/>
    <n v="90004"/>
    <s v="West"/>
    <s v="OFF-AR-10003829"/>
    <x v="1"/>
    <s v="Art"/>
    <s v="Newell 35"/>
    <n v="6.56"/>
    <n v="2"/>
    <n v="0"/>
    <n v="1.9023999999999992"/>
  </r>
  <r>
    <n v="5580"/>
    <x v="2775"/>
    <x v="428"/>
    <d v="2017-09-14T00:00:00"/>
    <s v="Second Class"/>
    <s v="LC-17050"/>
    <s v="Liz Carlisle"/>
    <x v="0"/>
    <s v="United States"/>
    <s v="Los Angeles"/>
    <x v="1"/>
    <n v="90004"/>
    <s v="West"/>
    <s v="FUR-CH-10003833"/>
    <x v="0"/>
    <s v="Chairs"/>
    <s v="Novimex Fabric Task Chair"/>
    <n v="243.92"/>
    <n v="5"/>
    <n v="0.2"/>
    <n v="-15.245000000000005"/>
  </r>
  <r>
    <n v="5581"/>
    <x v="2775"/>
    <x v="428"/>
    <d v="2017-09-14T00:00:00"/>
    <s v="Second Class"/>
    <s v="LC-17050"/>
    <s v="Liz Carlisle"/>
    <x v="0"/>
    <s v="United States"/>
    <s v="Los Angeles"/>
    <x v="1"/>
    <n v="90004"/>
    <s v="West"/>
    <s v="OFF-PA-10000143"/>
    <x v="1"/>
    <s v="Paper"/>
    <s v="Astroparche Fine Business Paper"/>
    <n v="47.52"/>
    <n v="9"/>
    <n v="0"/>
    <n v="22.809600000000003"/>
  </r>
  <r>
    <n v="5582"/>
    <x v="2776"/>
    <x v="1055"/>
    <d v="2017-10-08T00:00:00"/>
    <s v="Standard Class"/>
    <s v="PS-18970"/>
    <s v="Paul Stevenson"/>
    <x v="2"/>
    <s v="United States"/>
    <s v="Clinton"/>
    <x v="39"/>
    <n v="20735"/>
    <s v="East"/>
    <s v="FUR-FU-10000076"/>
    <x v="0"/>
    <s v="Furnishings"/>
    <s v="24-Hour Round Wall Clock"/>
    <n v="19.98"/>
    <n v="1"/>
    <n v="0"/>
    <n v="8.5914000000000019"/>
  </r>
  <r>
    <n v="5583"/>
    <x v="2777"/>
    <x v="195"/>
    <d v="2016-05-13T00:00:00"/>
    <s v="Standard Class"/>
    <s v="PS-18970"/>
    <s v="Paul Stevenson"/>
    <x v="2"/>
    <s v="United States"/>
    <s v="New York City"/>
    <x v="15"/>
    <n v="10024"/>
    <s v="East"/>
    <s v="OFF-AR-10000462"/>
    <x v="1"/>
    <s v="Art"/>
    <s v="Sanford Pocket Accent Highlighters"/>
    <n v="8"/>
    <n v="5"/>
    <n v="0"/>
    <n v="3.4400000000000008"/>
  </r>
  <r>
    <n v="5584"/>
    <x v="2778"/>
    <x v="534"/>
    <d v="2014-12-19T00:00:00"/>
    <s v="Second Class"/>
    <s v="JO-15280"/>
    <s v="Jas O'Carroll"/>
    <x v="0"/>
    <s v="United States"/>
    <s v="San Diego"/>
    <x v="1"/>
    <n v="92037"/>
    <s v="West"/>
    <s v="FUR-FU-10003829"/>
    <x v="0"/>
    <s v="Furnishings"/>
    <s v="Stackable Trays"/>
    <n v="6.16"/>
    <n v="2"/>
    <n v="0"/>
    <n v="1.9711999999999996"/>
  </r>
  <r>
    <n v="5585"/>
    <x v="2779"/>
    <x v="329"/>
    <d v="2017-12-04T00:00:00"/>
    <s v="Standard Class"/>
    <s v="VP-21730"/>
    <s v="Victor Preis"/>
    <x v="2"/>
    <s v="United States"/>
    <s v="New York City"/>
    <x v="15"/>
    <n v="10011"/>
    <s v="East"/>
    <s v="OFF-ST-10002182"/>
    <x v="1"/>
    <s v="Storage"/>
    <s v="Iris 3-Drawer Stacking Bin, Black"/>
    <n v="83.56"/>
    <n v="4"/>
    <n v="0"/>
    <n v="1.6711999999999989"/>
  </r>
  <r>
    <n v="5586"/>
    <x v="2779"/>
    <x v="329"/>
    <d v="2017-12-04T00:00:00"/>
    <s v="Standard Class"/>
    <s v="VP-21730"/>
    <s v="Victor Preis"/>
    <x v="2"/>
    <s v="United States"/>
    <s v="New York City"/>
    <x v="15"/>
    <n v="10011"/>
    <s v="East"/>
    <s v="TEC-PH-10001468"/>
    <x v="2"/>
    <s v="Phones"/>
    <s v="Panasonic Business Telephones KX-T7736"/>
    <n v="546.06000000000006"/>
    <n v="3"/>
    <n v="0"/>
    <n v="163.81799999999998"/>
  </r>
  <r>
    <n v="5587"/>
    <x v="2779"/>
    <x v="329"/>
    <d v="2017-12-04T00:00:00"/>
    <s v="Standard Class"/>
    <s v="VP-21730"/>
    <s v="Victor Preis"/>
    <x v="2"/>
    <s v="United States"/>
    <s v="New York City"/>
    <x v="15"/>
    <n v="10011"/>
    <s v="East"/>
    <s v="OFF-ST-10001809"/>
    <x v="1"/>
    <s v="Storage"/>
    <s v="Fellowes Officeware Wire Shelving"/>
    <n v="269.49"/>
    <n v="3"/>
    <n v="0"/>
    <n v="5.3897999999999939"/>
  </r>
  <r>
    <n v="5588"/>
    <x v="2780"/>
    <x v="531"/>
    <d v="2015-03-20T00:00:00"/>
    <s v="First Class"/>
    <s v="GA-14725"/>
    <s v="Guy Armstrong"/>
    <x v="0"/>
    <s v="United States"/>
    <s v="Lancaster"/>
    <x v="1"/>
    <n v="93534"/>
    <s v="West"/>
    <s v="OFF-FA-10001561"/>
    <x v="1"/>
    <s v="Fasteners"/>
    <s v="Stockwell Push Pins"/>
    <n v="10.9"/>
    <n v="5"/>
    <n v="0"/>
    <n v="3.5970000000000004"/>
  </r>
  <r>
    <n v="5589"/>
    <x v="2781"/>
    <x v="866"/>
    <d v="2014-07-24T00:00:00"/>
    <s v="Standard Class"/>
    <s v="EM-14140"/>
    <s v="Eugene Moren"/>
    <x v="2"/>
    <s v="United States"/>
    <s v="Great Falls"/>
    <x v="37"/>
    <n v="59405"/>
    <s v="West"/>
    <s v="OFF-BI-10001759"/>
    <x v="1"/>
    <s v="Binders"/>
    <s v="Acco Pressboard Covers with Storage Hooks, 14 7/8&quot; x 11&quot;, Dark Blue"/>
    <n v="6.0960000000000001"/>
    <n v="2"/>
    <n v="0.2"/>
    <n v="2.2098"/>
  </r>
  <r>
    <n v="5590"/>
    <x v="2782"/>
    <x v="16"/>
    <d v="2016-12-11T00:00:00"/>
    <s v="Second Class"/>
    <s v="DB-13615"/>
    <s v="Doug Bickford"/>
    <x v="0"/>
    <s v="United States"/>
    <s v="San Francisco"/>
    <x v="1"/>
    <n v="94110"/>
    <s v="West"/>
    <s v="OFF-ST-10000615"/>
    <x v="1"/>
    <s v="Storage"/>
    <s v="SimpliFile Personal File, Black Granite, 15w x 6-15/16d x 11-1/4h"/>
    <n v="34.049999999999997"/>
    <n v="3"/>
    <n v="0"/>
    <n v="9.5340000000000025"/>
  </r>
  <r>
    <n v="5591"/>
    <x v="2782"/>
    <x v="16"/>
    <d v="2016-12-11T00:00:00"/>
    <s v="Second Class"/>
    <s v="DB-13615"/>
    <s v="Doug Bickford"/>
    <x v="0"/>
    <s v="United States"/>
    <s v="San Francisco"/>
    <x v="1"/>
    <n v="94110"/>
    <s v="West"/>
    <s v="OFF-ST-10003816"/>
    <x v="1"/>
    <s v="Storage"/>
    <s v="Fellowes High-Stak Drawer Files"/>
    <n v="352.38"/>
    <n v="2"/>
    <n v="0"/>
    <n v="81.047399999999982"/>
  </r>
  <r>
    <n v="5592"/>
    <x v="2783"/>
    <x v="303"/>
    <d v="2014-10-18T00:00:00"/>
    <s v="Second Class"/>
    <s v="ML-17395"/>
    <s v="Marina Lichtenstein"/>
    <x v="1"/>
    <s v="United States"/>
    <s v="Lakewood"/>
    <x v="30"/>
    <n v="8701"/>
    <s v="East"/>
    <s v="FUR-CH-10002880"/>
    <x v="0"/>
    <s v="Chairs"/>
    <s v="Global High-Back Leather Tilter, Burgundy"/>
    <n v="245.98"/>
    <n v="2"/>
    <n v="0"/>
    <n v="27.057799999999986"/>
  </r>
  <r>
    <n v="5593"/>
    <x v="2783"/>
    <x v="303"/>
    <d v="2014-10-18T00:00:00"/>
    <s v="Second Class"/>
    <s v="ML-17395"/>
    <s v="Marina Lichtenstein"/>
    <x v="1"/>
    <s v="United States"/>
    <s v="Lakewood"/>
    <x v="30"/>
    <n v="8701"/>
    <s v="East"/>
    <s v="OFF-BI-10004738"/>
    <x v="1"/>
    <s v="Binders"/>
    <s v="Flexible Leather- Look Classic Collection Ring Binder"/>
    <n v="18.940000000000001"/>
    <n v="1"/>
    <n v="0"/>
    <n v="9.4700000000000006"/>
  </r>
  <r>
    <n v="5594"/>
    <x v="2784"/>
    <x v="123"/>
    <d v="2017-11-25T00:00:00"/>
    <s v="Standard Class"/>
    <s v="JH-15430"/>
    <s v="Jennifer Halladay"/>
    <x v="0"/>
    <s v="United States"/>
    <s v="Cleveland"/>
    <x v="24"/>
    <n v="44105"/>
    <s v="East"/>
    <s v="OFF-BI-10003984"/>
    <x v="1"/>
    <s v="Binders"/>
    <s v="Lock-Up Easel 'Spel-Binder'"/>
    <n v="59.913000000000011"/>
    <n v="7"/>
    <n v="0.7"/>
    <n v="-45.933299999999988"/>
  </r>
  <r>
    <n v="5595"/>
    <x v="2785"/>
    <x v="241"/>
    <d v="2017-09-24T00:00:00"/>
    <s v="Same Day"/>
    <s v="BP-11095"/>
    <s v="Bart Pistole"/>
    <x v="1"/>
    <s v="United States"/>
    <s v="Lawrence"/>
    <x v="31"/>
    <n v="1841"/>
    <s v="East"/>
    <s v="TEC-PH-10000984"/>
    <x v="2"/>
    <s v="Phones"/>
    <s v="Panasonic KX-TG9471B"/>
    <n v="391.98"/>
    <n v="2"/>
    <n v="0"/>
    <n v="109.75440000000003"/>
  </r>
  <r>
    <n v="5596"/>
    <x v="2785"/>
    <x v="241"/>
    <d v="2017-09-24T00:00:00"/>
    <s v="Same Day"/>
    <s v="BP-11095"/>
    <s v="Bart Pistole"/>
    <x v="1"/>
    <s v="United States"/>
    <s v="Lawrence"/>
    <x v="31"/>
    <n v="1841"/>
    <s v="East"/>
    <s v="TEC-PH-10001944"/>
    <x v="2"/>
    <s v="Phones"/>
    <s v="Wi-Ex zBoost YX540 Cellular Phone Signal Booster"/>
    <n v="437.84999999999997"/>
    <n v="3"/>
    <n v="0"/>
    <n v="131.35499999999996"/>
  </r>
  <r>
    <n v="5597"/>
    <x v="2786"/>
    <x v="12"/>
    <d v="2015-09-29T00:00:00"/>
    <s v="Standard Class"/>
    <s v="SB-20185"/>
    <s v="Sarah Brown"/>
    <x v="0"/>
    <s v="United States"/>
    <s v="Concord"/>
    <x v="38"/>
    <n v="3301"/>
    <s v="East"/>
    <s v="OFF-BI-10002735"/>
    <x v="1"/>
    <s v="Binders"/>
    <s v="GBC Prestige Therm-A-Bind Covers"/>
    <n v="68.62"/>
    <n v="2"/>
    <n v="0"/>
    <n v="32.251400000000004"/>
  </r>
  <r>
    <n v="5598"/>
    <x v="2787"/>
    <x v="778"/>
    <d v="2017-02-20T00:00:00"/>
    <s v="Standard Class"/>
    <s v="SV-20785"/>
    <s v="Stewart Visinsky"/>
    <x v="0"/>
    <s v="United States"/>
    <s v="Baltimore"/>
    <x v="39"/>
    <n v="21215"/>
    <s v="East"/>
    <s v="OFF-SU-10001165"/>
    <x v="1"/>
    <s v="Supplies"/>
    <s v="Acme Elite Stainless Steel Scissors"/>
    <n v="25.02"/>
    <n v="3"/>
    <n v="0"/>
    <n v="6.5052000000000003"/>
  </r>
  <r>
    <n v="5599"/>
    <x v="2787"/>
    <x v="778"/>
    <d v="2017-02-20T00:00:00"/>
    <s v="Standard Class"/>
    <s v="SV-20785"/>
    <s v="Stewart Visinsky"/>
    <x v="0"/>
    <s v="United States"/>
    <s v="Baltimore"/>
    <x v="39"/>
    <n v="21215"/>
    <s v="East"/>
    <s v="OFF-AR-10000614"/>
    <x v="1"/>
    <s v="Art"/>
    <s v="Barrel Sharpener"/>
    <n v="10.709999999999999"/>
    <n v="3"/>
    <n v="0"/>
    <n v="2.7845999999999997"/>
  </r>
  <r>
    <n v="5600"/>
    <x v="2788"/>
    <x v="462"/>
    <d v="2014-10-03T00:00:00"/>
    <s v="Same Day"/>
    <s v="DO-13435"/>
    <s v="Denny Ordway"/>
    <x v="0"/>
    <s v="United States"/>
    <s v="Columbus"/>
    <x v="24"/>
    <n v="43229"/>
    <s v="East"/>
    <s v="OFF-AR-10004010"/>
    <x v="1"/>
    <s v="Art"/>
    <s v="Hunt Boston Vacuum Mount KS Pencil Sharpener"/>
    <n v="55.984000000000009"/>
    <n v="2"/>
    <n v="0.2"/>
    <n v="4.1987999999999985"/>
  </r>
  <r>
    <n v="5601"/>
    <x v="2788"/>
    <x v="462"/>
    <d v="2014-10-03T00:00:00"/>
    <s v="Same Day"/>
    <s v="DO-13435"/>
    <s v="Denny Ordway"/>
    <x v="0"/>
    <s v="United States"/>
    <s v="Columbus"/>
    <x v="24"/>
    <n v="43229"/>
    <s v="East"/>
    <s v="OFF-EN-10004030"/>
    <x v="1"/>
    <s v="Envelopes"/>
    <s v="Convenience Packs of Business Envelopes"/>
    <n v="14.480000000000002"/>
    <n v="5"/>
    <n v="0.2"/>
    <n v="4.8869999999999987"/>
  </r>
  <r>
    <n v="5602"/>
    <x v="2788"/>
    <x v="462"/>
    <d v="2014-10-03T00:00:00"/>
    <s v="Same Day"/>
    <s v="DO-13435"/>
    <s v="Denny Ordway"/>
    <x v="0"/>
    <s v="United States"/>
    <s v="Columbus"/>
    <x v="24"/>
    <n v="43229"/>
    <s v="East"/>
    <s v="TEC-AC-10003023"/>
    <x v="2"/>
    <s v="Accessories"/>
    <s v="Logitech G105 Gaming Keyboard"/>
    <n v="142.488"/>
    <n v="3"/>
    <n v="0.2"/>
    <n v="-3.5622000000000043"/>
  </r>
  <r>
    <n v="5603"/>
    <x v="2789"/>
    <x v="278"/>
    <d v="2016-08-29T00:00:00"/>
    <s v="Second Class"/>
    <s v="TB-21355"/>
    <s v="Todd Boyes"/>
    <x v="1"/>
    <s v="United States"/>
    <s v="Houston"/>
    <x v="5"/>
    <n v="77041"/>
    <s v="Central"/>
    <s v="OFF-ST-10003572"/>
    <x v="1"/>
    <s v="Storage"/>
    <s v="Portfile Personal File Boxes"/>
    <n v="14.16"/>
    <n v="1"/>
    <n v="0.2"/>
    <n v="1.0620000000000003"/>
  </r>
  <r>
    <n v="5604"/>
    <x v="2789"/>
    <x v="278"/>
    <d v="2016-08-29T00:00:00"/>
    <s v="Second Class"/>
    <s v="TB-21355"/>
    <s v="Todd Boyes"/>
    <x v="1"/>
    <s v="United States"/>
    <s v="Houston"/>
    <x v="5"/>
    <n v="77041"/>
    <s v="Central"/>
    <s v="OFF-PA-10004353"/>
    <x v="1"/>
    <s v="Paper"/>
    <s v="Southworth 25% Cotton Premium Laser Paper and Envelopes"/>
    <n v="79.920000000000016"/>
    <n v="5"/>
    <n v="0.2"/>
    <n v="27.972000000000001"/>
  </r>
  <r>
    <n v="5605"/>
    <x v="2790"/>
    <x v="155"/>
    <d v="2015-12-07T00:00:00"/>
    <s v="Standard Class"/>
    <s v="BS-11380"/>
    <s v="Bill Stewart"/>
    <x v="1"/>
    <s v="United States"/>
    <s v="New York City"/>
    <x v="15"/>
    <n v="10011"/>
    <s v="East"/>
    <s v="OFF-BI-10003718"/>
    <x v="1"/>
    <s v="Binders"/>
    <s v="GBC Therma-A-Bind 250T Electric Binding System"/>
    <n v="590.35199999999998"/>
    <n v="6"/>
    <n v="0.2"/>
    <n v="206.62319999999997"/>
  </r>
  <r>
    <n v="5606"/>
    <x v="2791"/>
    <x v="873"/>
    <d v="2016-09-25T00:00:00"/>
    <s v="Standard Class"/>
    <s v="FM-14215"/>
    <s v="Filia McAdams"/>
    <x v="1"/>
    <s v="United States"/>
    <s v="Greensboro"/>
    <x v="3"/>
    <n v="27405"/>
    <s v="South"/>
    <s v="FUR-FU-10001546"/>
    <x v="0"/>
    <s v="Furnishings"/>
    <s v="Dana Swing-Arm Lamps"/>
    <n v="17.088000000000001"/>
    <n v="2"/>
    <n v="0.2"/>
    <n v="1.0679999999999996"/>
  </r>
  <r>
    <n v="5607"/>
    <x v="2791"/>
    <x v="873"/>
    <d v="2016-09-25T00:00:00"/>
    <s v="Standard Class"/>
    <s v="FM-14215"/>
    <s v="Filia McAdams"/>
    <x v="1"/>
    <s v="United States"/>
    <s v="Greensboro"/>
    <x v="3"/>
    <n v="27405"/>
    <s v="South"/>
    <s v="FUR-CH-10002880"/>
    <x v="0"/>
    <s v="Chairs"/>
    <s v="Global High-Back Leather Tilter, Burgundy"/>
    <n v="98.391999999999996"/>
    <n v="1"/>
    <n v="0.2"/>
    <n v="-11.069100000000006"/>
  </r>
  <r>
    <n v="5608"/>
    <x v="2792"/>
    <x v="613"/>
    <d v="2017-03-31T00:00:00"/>
    <s v="Standard Class"/>
    <s v="JL-15835"/>
    <s v="John Lee"/>
    <x v="0"/>
    <s v="United States"/>
    <s v="New York City"/>
    <x v="15"/>
    <n v="10024"/>
    <s v="East"/>
    <s v="OFF-AR-10001547"/>
    <x v="1"/>
    <s v="Art"/>
    <s v="Newell 311"/>
    <n v="11.05"/>
    <n v="5"/>
    <n v="0"/>
    <n v="2.9835000000000003"/>
  </r>
  <r>
    <n v="5609"/>
    <x v="2793"/>
    <x v="401"/>
    <d v="2015-12-11T00:00:00"/>
    <s v="Standard Class"/>
    <s v="AF-10870"/>
    <s v="Art Ferguson"/>
    <x v="0"/>
    <s v="United States"/>
    <s v="San Francisco"/>
    <x v="1"/>
    <n v="94109"/>
    <s v="West"/>
    <s v="OFF-AP-10001626"/>
    <x v="1"/>
    <s v="Appliances"/>
    <s v="Commercial WindTunnel Clean Air Upright Vacuum, Replacement Belts, Filtration Bags"/>
    <n v="7.78"/>
    <n v="2"/>
    <n v="0"/>
    <n v="2.0228000000000002"/>
  </r>
  <r>
    <n v="5610"/>
    <x v="2794"/>
    <x v="515"/>
    <d v="2017-09-05T00:00:00"/>
    <s v="Standard Class"/>
    <s v="BG-11035"/>
    <s v="Barry Gonzalez"/>
    <x v="0"/>
    <s v="United States"/>
    <s v="Monroe"/>
    <x v="28"/>
    <n v="71203"/>
    <s v="South"/>
    <s v="TEC-AC-10003033"/>
    <x v="2"/>
    <s v="Accessories"/>
    <s v="Plantronics CS510 - Over-the-Head monaural Wireless Headset System"/>
    <n v="659.9"/>
    <n v="2"/>
    <n v="0"/>
    <n v="217.76699999999994"/>
  </r>
  <r>
    <n v="5611"/>
    <x v="2795"/>
    <x v="348"/>
    <d v="2015-10-07T00:00:00"/>
    <s v="First Class"/>
    <s v="MB-17305"/>
    <s v="Maria Bertelson"/>
    <x v="0"/>
    <s v="United States"/>
    <s v="Cincinnati"/>
    <x v="24"/>
    <n v="45231"/>
    <s v="East"/>
    <s v="TEC-AC-10002323"/>
    <x v="2"/>
    <s v="Accessories"/>
    <s v="SanDisk Ultra 32 GB MicroSDHC Class 10 Memory Card"/>
    <n v="53.040000000000006"/>
    <n v="3"/>
    <n v="0.2"/>
    <n v="-4.6409999999999982"/>
  </r>
  <r>
    <n v="5612"/>
    <x v="2796"/>
    <x v="238"/>
    <d v="2017-08-22T00:00:00"/>
    <s v="Standard Class"/>
    <s v="HW-14935"/>
    <s v="Helen Wasserman"/>
    <x v="1"/>
    <s v="United States"/>
    <s v="Seattle"/>
    <x v="4"/>
    <n v="98105"/>
    <s v="West"/>
    <s v="TEC-AC-10002049"/>
    <x v="2"/>
    <s v="Accessories"/>
    <s v="Plantronics Savi W720 Multi-Device Wireless Headset System"/>
    <n v="843.9"/>
    <n v="2"/>
    <n v="0"/>
    <n v="371.31600000000003"/>
  </r>
  <r>
    <n v="5613"/>
    <x v="2796"/>
    <x v="238"/>
    <d v="2017-08-22T00:00:00"/>
    <s v="Standard Class"/>
    <s v="HW-14935"/>
    <s v="Helen Wasserman"/>
    <x v="1"/>
    <s v="United States"/>
    <s v="Seattle"/>
    <x v="4"/>
    <n v="98105"/>
    <s v="West"/>
    <s v="TEC-AC-10002253"/>
    <x v="2"/>
    <s v="Accessories"/>
    <s v="Imation Bio 8GB USB Flash Drive Imation Corp"/>
    <n v="1496.16"/>
    <n v="9"/>
    <n v="0"/>
    <n v="224.42400000000006"/>
  </r>
  <r>
    <n v="5614"/>
    <x v="2797"/>
    <x v="1056"/>
    <d v="2016-02-07T00:00:00"/>
    <s v="Standard Class"/>
    <s v="AB-10105"/>
    <s v="Adrian Barton"/>
    <x v="0"/>
    <s v="United States"/>
    <s v="New York City"/>
    <x v="15"/>
    <n v="10011"/>
    <s v="East"/>
    <s v="OFF-ST-10003994"/>
    <x v="1"/>
    <s v="Storage"/>
    <s v="Belkin 19&quot; Center-Weighted Shelf, Gray"/>
    <n v="117.96"/>
    <n v="2"/>
    <n v="0"/>
    <n v="5.8979999999999961"/>
  </r>
  <r>
    <n v="5615"/>
    <x v="2798"/>
    <x v="828"/>
    <d v="2016-08-27T00:00:00"/>
    <s v="Standard Class"/>
    <s v="JP-15460"/>
    <s v="Jennifer Patt"/>
    <x v="1"/>
    <s v="United States"/>
    <s v="New York City"/>
    <x v="15"/>
    <n v="10035"/>
    <s v="East"/>
    <s v="OFF-AR-10002399"/>
    <x v="1"/>
    <s v="Art"/>
    <s v="Dixon Prang Watercolor Pencils, 10-Color Set with Brush"/>
    <n v="21.299999999999997"/>
    <n v="5"/>
    <n v="0"/>
    <n v="8.7330000000000005"/>
  </r>
  <r>
    <n v="5616"/>
    <x v="2798"/>
    <x v="828"/>
    <d v="2016-08-27T00:00:00"/>
    <s v="Standard Class"/>
    <s v="JP-15460"/>
    <s v="Jennifer Patt"/>
    <x v="1"/>
    <s v="United States"/>
    <s v="New York City"/>
    <x v="15"/>
    <n v="10035"/>
    <s v="East"/>
    <s v="OFF-AP-10002118"/>
    <x v="1"/>
    <s v="Appliances"/>
    <s v="1.7 Cubic Foot Compact &quot;Cube&quot; Office Refrigerators"/>
    <n v="1040.8"/>
    <n v="5"/>
    <n v="0"/>
    <n v="281.01600000000008"/>
  </r>
  <r>
    <n v="5617"/>
    <x v="2798"/>
    <x v="828"/>
    <d v="2016-08-27T00:00:00"/>
    <s v="Standard Class"/>
    <s v="JP-15460"/>
    <s v="Jennifer Patt"/>
    <x v="1"/>
    <s v="United States"/>
    <s v="New York City"/>
    <x v="15"/>
    <n v="10035"/>
    <s v="East"/>
    <s v="OFF-AR-10001954"/>
    <x v="1"/>
    <s v="Art"/>
    <s v="Newell 331"/>
    <n v="29.339999999999996"/>
    <n v="6"/>
    <n v="0"/>
    <n v="7.9218000000000002"/>
  </r>
  <r>
    <n v="5618"/>
    <x v="2799"/>
    <x v="160"/>
    <d v="2017-07-04T00:00:00"/>
    <s v="Standard Class"/>
    <s v="DV-13045"/>
    <s v="Darrin Van Huff"/>
    <x v="1"/>
    <s v="United States"/>
    <s v="Memphis"/>
    <x v="18"/>
    <n v="38109"/>
    <s v="South"/>
    <s v="FUR-FU-10001591"/>
    <x v="0"/>
    <s v="Furnishings"/>
    <s v="Advantus Panel Wall Certificate Holder - 8.5x11"/>
    <n v="19.52"/>
    <n v="2"/>
    <n v="0.2"/>
    <n v="5.3680000000000012"/>
  </r>
  <r>
    <n v="5619"/>
    <x v="2800"/>
    <x v="227"/>
    <d v="2015-09-21T00:00:00"/>
    <s v="First Class"/>
    <s v="CM-12190"/>
    <s v="Charlotte Melton"/>
    <x v="0"/>
    <s v="United States"/>
    <s v="San Diego"/>
    <x v="1"/>
    <n v="92105"/>
    <s v="West"/>
    <s v="OFF-ST-10004186"/>
    <x v="1"/>
    <s v="Storage"/>
    <s v="Stur-D-Stor Shelving, Vertical 5-Shelf: 72&quot;H x 36&quot;W x 18 1/2&quot;D"/>
    <n v="443.92"/>
    <n v="4"/>
    <n v="0"/>
    <n v="8.8783999999999992"/>
  </r>
  <r>
    <n v="5620"/>
    <x v="2801"/>
    <x v="477"/>
    <d v="2016-09-30T00:00:00"/>
    <s v="Standard Class"/>
    <s v="SC-20695"/>
    <s v="Steve Chapman"/>
    <x v="1"/>
    <s v="United States"/>
    <s v="La Crosse"/>
    <x v="6"/>
    <n v="54601"/>
    <s v="Central"/>
    <s v="TEC-AC-10001908"/>
    <x v="2"/>
    <s v="Accessories"/>
    <s v="Logitech Wireless Headset h800"/>
    <n v="499.95"/>
    <n v="5"/>
    <n v="0"/>
    <n v="174.98249999999999"/>
  </r>
  <r>
    <n v="5621"/>
    <x v="2801"/>
    <x v="477"/>
    <d v="2016-09-30T00:00:00"/>
    <s v="Standard Class"/>
    <s v="SC-20695"/>
    <s v="Steve Chapman"/>
    <x v="1"/>
    <s v="United States"/>
    <s v="La Crosse"/>
    <x v="6"/>
    <n v="54601"/>
    <s v="Central"/>
    <s v="OFF-AR-10000817"/>
    <x v="1"/>
    <s v="Art"/>
    <s v="Manco Dry-Lighter Erasable Highlighter"/>
    <n v="3.04"/>
    <n v="1"/>
    <n v="0"/>
    <n v="1.0335999999999999"/>
  </r>
  <r>
    <n v="5622"/>
    <x v="2801"/>
    <x v="477"/>
    <d v="2016-09-30T00:00:00"/>
    <s v="Standard Class"/>
    <s v="SC-20695"/>
    <s v="Steve Chapman"/>
    <x v="1"/>
    <s v="United States"/>
    <s v="La Crosse"/>
    <x v="6"/>
    <n v="54601"/>
    <s v="Central"/>
    <s v="FUR-CH-10004218"/>
    <x v="0"/>
    <s v="Chairs"/>
    <s v="Global Fabric Manager's Chair, Dark Gray"/>
    <n v="201.96"/>
    <n v="2"/>
    <n v="0"/>
    <n v="50.490000000000009"/>
  </r>
  <r>
    <n v="5623"/>
    <x v="2801"/>
    <x v="477"/>
    <d v="2016-09-30T00:00:00"/>
    <s v="Standard Class"/>
    <s v="SC-20695"/>
    <s v="Steve Chapman"/>
    <x v="1"/>
    <s v="United States"/>
    <s v="La Crosse"/>
    <x v="6"/>
    <n v="54601"/>
    <s v="Central"/>
    <s v="FUR-FU-10000755"/>
    <x v="0"/>
    <s v="Furnishings"/>
    <s v="Eldon Expressions Mahogany Wood Desk Collection"/>
    <n v="68.64"/>
    <n v="11"/>
    <n v="0"/>
    <n v="17.160000000000004"/>
  </r>
  <r>
    <n v="5624"/>
    <x v="2802"/>
    <x v="1057"/>
    <d v="2016-10-28T00:00:00"/>
    <s v="Second Class"/>
    <s v="VW-21775"/>
    <s v="Victoria Wilson"/>
    <x v="1"/>
    <s v="United States"/>
    <s v="Los Angeles"/>
    <x v="1"/>
    <n v="90032"/>
    <s v="West"/>
    <s v="TEC-AC-10003063"/>
    <x v="2"/>
    <s v="Accessories"/>
    <s v="Micro Innovations USB RF Wireless Keyboard with Mouse"/>
    <n v="100"/>
    <n v="4"/>
    <n v="0"/>
    <n v="21"/>
  </r>
  <r>
    <n v="5625"/>
    <x v="2802"/>
    <x v="1057"/>
    <d v="2016-10-28T00:00:00"/>
    <s v="Second Class"/>
    <s v="VW-21775"/>
    <s v="Victoria Wilson"/>
    <x v="1"/>
    <s v="United States"/>
    <s v="Los Angeles"/>
    <x v="1"/>
    <n v="90032"/>
    <s v="West"/>
    <s v="TEC-AC-10002637"/>
    <x v="2"/>
    <s v="Accessories"/>
    <s v="Logitech VX Revolution Cordless Laser Mouse for Notebooks (Black)"/>
    <n v="359.98"/>
    <n v="2"/>
    <n v="0"/>
    <n v="21.598799999999983"/>
  </r>
  <r>
    <n v="5626"/>
    <x v="2803"/>
    <x v="411"/>
    <d v="2014-10-01T00:00:00"/>
    <s v="Second Class"/>
    <s v="PP-18955"/>
    <s v="Paul Prost"/>
    <x v="2"/>
    <s v="United States"/>
    <s v="Seattle"/>
    <x v="4"/>
    <n v="98115"/>
    <s v="West"/>
    <s v="FUR-FU-10001706"/>
    <x v="0"/>
    <s v="Furnishings"/>
    <s v="Longer-Life Soft White Bulbs"/>
    <n v="6.16"/>
    <n v="2"/>
    <n v="0"/>
    <n v="2.9567999999999999"/>
  </r>
  <r>
    <n v="5627"/>
    <x v="2803"/>
    <x v="411"/>
    <d v="2014-10-01T00:00:00"/>
    <s v="Second Class"/>
    <s v="PP-18955"/>
    <s v="Paul Prost"/>
    <x v="2"/>
    <s v="United States"/>
    <s v="Seattle"/>
    <x v="4"/>
    <n v="98115"/>
    <s v="West"/>
    <s v="FUR-TA-10002958"/>
    <x v="0"/>
    <s v="Tables"/>
    <s v="Bevis Oval Conference Table, Walnut"/>
    <n v="2348.8200000000002"/>
    <n v="9"/>
    <n v="0"/>
    <n v="399.29939999999976"/>
  </r>
  <r>
    <n v="5628"/>
    <x v="2804"/>
    <x v="335"/>
    <d v="2017-07-01T00:00:00"/>
    <s v="Standard Class"/>
    <s v="DR-12880"/>
    <s v="Dan Reichenbach"/>
    <x v="1"/>
    <s v="United States"/>
    <s v="Miami"/>
    <x v="2"/>
    <n v="33180"/>
    <s v="South"/>
    <s v="OFF-LA-10004689"/>
    <x v="1"/>
    <s v="Labels"/>
    <s v="Avery 512"/>
    <n v="13.872000000000002"/>
    <n v="6"/>
    <n v="0.2"/>
    <n v="4.6818000000000008"/>
  </r>
  <r>
    <n v="5629"/>
    <x v="2804"/>
    <x v="335"/>
    <d v="2017-07-01T00:00:00"/>
    <s v="Standard Class"/>
    <s v="DR-12880"/>
    <s v="Dan Reichenbach"/>
    <x v="1"/>
    <s v="United States"/>
    <s v="Miami"/>
    <x v="2"/>
    <n v="33180"/>
    <s v="South"/>
    <s v="FUR-CH-10001545"/>
    <x v="0"/>
    <s v="Chairs"/>
    <s v="Hon Comfortask Task/Swivel Chairs"/>
    <n v="273.55200000000002"/>
    <n v="3"/>
    <n v="0.2"/>
    <n v="-13.677599999999998"/>
  </r>
  <r>
    <n v="5630"/>
    <x v="2805"/>
    <x v="1036"/>
    <d v="2016-08-23T00:00:00"/>
    <s v="Second Class"/>
    <s v="RB-19465"/>
    <s v="Rick Bensley"/>
    <x v="2"/>
    <s v="United States"/>
    <s v="Philadelphia"/>
    <x v="9"/>
    <n v="19143"/>
    <s v="East"/>
    <s v="FUR-TA-10002530"/>
    <x v="0"/>
    <s v="Tables"/>
    <s v="Iceberg OfficeWorks 42&quot; Round Tables"/>
    <n v="815.29199999999992"/>
    <n v="9"/>
    <n v="0.4"/>
    <n v="-339.7050000000001"/>
  </r>
  <r>
    <n v="5631"/>
    <x v="2806"/>
    <x v="1058"/>
    <d v="2014-02-15T00:00:00"/>
    <s v="Standard Class"/>
    <s v="NF-18385"/>
    <s v="Natalie Fritzler"/>
    <x v="0"/>
    <s v="United States"/>
    <s v="Chesapeake"/>
    <x v="17"/>
    <n v="23320"/>
    <s v="South"/>
    <s v="TEC-AC-10001432"/>
    <x v="2"/>
    <s v="Accessories"/>
    <s v="Enermax Aurora Lite Keyboard"/>
    <n v="234.45000000000002"/>
    <n v="3"/>
    <n v="0"/>
    <n v="103.15800000000003"/>
  </r>
  <r>
    <n v="5632"/>
    <x v="2806"/>
    <x v="1058"/>
    <d v="2014-02-15T00:00:00"/>
    <s v="Standard Class"/>
    <s v="NF-18385"/>
    <s v="Natalie Fritzler"/>
    <x v="0"/>
    <s v="United States"/>
    <s v="Chesapeake"/>
    <x v="17"/>
    <n v="23320"/>
    <s v="South"/>
    <s v="FUR-TA-10003715"/>
    <x v="0"/>
    <s v="Tables"/>
    <s v="Hon 2111 Invitation Series Corner Table"/>
    <n v="1256.22"/>
    <n v="6"/>
    <n v="0"/>
    <n v="75.37319999999994"/>
  </r>
  <r>
    <n v="5633"/>
    <x v="2806"/>
    <x v="1058"/>
    <d v="2014-02-15T00:00:00"/>
    <s v="Standard Class"/>
    <s v="NF-18385"/>
    <s v="Natalie Fritzler"/>
    <x v="0"/>
    <s v="United States"/>
    <s v="Chesapeake"/>
    <x v="17"/>
    <n v="23320"/>
    <s v="South"/>
    <s v="OFF-BI-10003291"/>
    <x v="1"/>
    <s v="Binders"/>
    <s v="Wilson Jones Leather-Like Binders with DublLock Round Rings"/>
    <n v="17.46"/>
    <n v="2"/>
    <n v="0"/>
    <n v="8.2061999999999991"/>
  </r>
  <r>
    <n v="5634"/>
    <x v="2807"/>
    <x v="713"/>
    <d v="2016-09-28T00:00:00"/>
    <s v="Second Class"/>
    <s v="CR-12580"/>
    <s v="Clay Rozendal"/>
    <x v="2"/>
    <s v="United States"/>
    <s v="New York City"/>
    <x v="15"/>
    <n v="10009"/>
    <s v="East"/>
    <s v="OFF-BI-10004187"/>
    <x v="1"/>
    <s v="Binders"/>
    <s v="3-ring staple pack"/>
    <n v="10.528"/>
    <n v="7"/>
    <n v="0.2"/>
    <n v="3.6847999999999987"/>
  </r>
  <r>
    <n v="5635"/>
    <x v="2808"/>
    <x v="901"/>
    <d v="2015-12-06T00:00:00"/>
    <s v="First Class"/>
    <s v="SU-20665"/>
    <s v="Stephanie Ulpright"/>
    <x v="2"/>
    <s v="United States"/>
    <s v="Ann Arbor"/>
    <x v="12"/>
    <n v="48104"/>
    <s v="Central"/>
    <s v="OFF-BI-10000666"/>
    <x v="1"/>
    <s v="Binders"/>
    <s v="Surelock Post Binders"/>
    <n v="152.79999999999998"/>
    <n v="5"/>
    <n v="0"/>
    <n v="76.399999999999991"/>
  </r>
  <r>
    <n v="5636"/>
    <x v="2809"/>
    <x v="213"/>
    <d v="2017-09-08T00:00:00"/>
    <s v="Standard Class"/>
    <s v="SC-20050"/>
    <s v="Sample Company A"/>
    <x v="2"/>
    <s v="United States"/>
    <s v="La Mesa"/>
    <x v="1"/>
    <n v="91941"/>
    <s v="West"/>
    <s v="OFF-BI-10002225"/>
    <x v="1"/>
    <s v="Binders"/>
    <s v="Square Ring Data Binders, Rigid 75 Pt. Covers, 11&quot; x 14-7/8&quot;"/>
    <n v="82.56"/>
    <n v="5"/>
    <n v="0.2"/>
    <n v="28.896000000000001"/>
  </r>
  <r>
    <n v="5637"/>
    <x v="2809"/>
    <x v="213"/>
    <d v="2017-09-08T00:00:00"/>
    <s v="Standard Class"/>
    <s v="SC-20050"/>
    <s v="Sample Company A"/>
    <x v="2"/>
    <s v="United States"/>
    <s v="La Mesa"/>
    <x v="1"/>
    <n v="91941"/>
    <s v="West"/>
    <s v="TEC-AC-10000474"/>
    <x v="2"/>
    <s v="Accessories"/>
    <s v="Kensington Expert Mouse Optical USB Trackball for PC or Mac"/>
    <n v="284.96999999999997"/>
    <n v="3"/>
    <n v="0"/>
    <n v="85.490999999999957"/>
  </r>
  <r>
    <n v="5638"/>
    <x v="2810"/>
    <x v="606"/>
    <d v="2017-04-02T00:00:00"/>
    <s v="Standard Class"/>
    <s v="ML-18040"/>
    <s v="Michelle Lonsdale"/>
    <x v="1"/>
    <s v="United States"/>
    <s v="Dearborn"/>
    <x v="12"/>
    <n v="48126"/>
    <s v="Central"/>
    <s v="FUR-FU-10004245"/>
    <x v="0"/>
    <s v="Furnishings"/>
    <s v="Career Cubicle Clock, 8 1/4&quot;, Black"/>
    <n v="60.84"/>
    <n v="3"/>
    <n v="0"/>
    <n v="23.119199999999999"/>
  </r>
  <r>
    <n v="5639"/>
    <x v="2811"/>
    <x v="1059"/>
    <d v="2014-12-27T00:00:00"/>
    <s v="Standard Class"/>
    <s v="GM-14440"/>
    <s v="Gary McGarr"/>
    <x v="0"/>
    <s v="United States"/>
    <s v="San Diego"/>
    <x v="1"/>
    <n v="92024"/>
    <s v="West"/>
    <s v="FUR-CH-10004287"/>
    <x v="0"/>
    <s v="Chairs"/>
    <s v="SAFCO Arco Folding Chair"/>
    <n v="1325.76"/>
    <n v="6"/>
    <n v="0.2"/>
    <n v="149.14799999999991"/>
  </r>
  <r>
    <n v="5640"/>
    <x v="2811"/>
    <x v="1059"/>
    <d v="2014-12-27T00:00:00"/>
    <s v="Standard Class"/>
    <s v="GM-14440"/>
    <s v="Gary McGarr"/>
    <x v="0"/>
    <s v="United States"/>
    <s v="San Diego"/>
    <x v="1"/>
    <n v="92024"/>
    <s v="West"/>
    <s v="FUR-CH-10000595"/>
    <x v="0"/>
    <s v="Chairs"/>
    <s v="Safco Contoured Stacking Chairs"/>
    <n v="572.16000000000008"/>
    <n v="3"/>
    <n v="0.2"/>
    <n v="35.759999999999962"/>
  </r>
  <r>
    <n v="5641"/>
    <x v="2812"/>
    <x v="865"/>
    <d v="2014-09-28T00:00:00"/>
    <s v="Standard Class"/>
    <s v="JK-15640"/>
    <s v="Jim Kriz"/>
    <x v="2"/>
    <s v="United States"/>
    <s v="Lakewood"/>
    <x v="24"/>
    <n v="44107"/>
    <s v="East"/>
    <s v="OFF-PA-10003063"/>
    <x v="1"/>
    <s v="Paper"/>
    <s v="EcoTones Memo Sheets"/>
    <n v="28.8"/>
    <n v="9"/>
    <n v="0.2"/>
    <n v="10.080000000000002"/>
  </r>
  <r>
    <n v="5642"/>
    <x v="2813"/>
    <x v="459"/>
    <d v="2017-04-05T00:00:00"/>
    <s v="First Class"/>
    <s v="AT-10435"/>
    <s v="Alyssa Tate"/>
    <x v="2"/>
    <s v="United States"/>
    <s v="Meriden"/>
    <x v="29"/>
    <n v="6450"/>
    <s v="East"/>
    <s v="OFF-AR-10000246"/>
    <x v="1"/>
    <s v="Art"/>
    <s v="Newell 318"/>
    <n v="11.12"/>
    <n v="4"/>
    <n v="0"/>
    <n v="2.8911999999999995"/>
  </r>
  <r>
    <n v="5643"/>
    <x v="2814"/>
    <x v="178"/>
    <d v="2016-04-05T00:00:00"/>
    <s v="Second Class"/>
    <s v="DB-12910"/>
    <s v="Daniel Byrd"/>
    <x v="2"/>
    <s v="United States"/>
    <s v="Columbus"/>
    <x v="32"/>
    <n v="31907"/>
    <s v="South"/>
    <s v="FUR-FU-10003274"/>
    <x v="0"/>
    <s v="Furnishings"/>
    <s v="Regeneration Desk Collection"/>
    <n v="7.04"/>
    <n v="4"/>
    <n v="0"/>
    <n v="3.0976000000000004"/>
  </r>
  <r>
    <n v="5644"/>
    <x v="2815"/>
    <x v="1060"/>
    <d v="2015-05-20T00:00:00"/>
    <s v="Second Class"/>
    <s v="AH-10690"/>
    <s v="Anna Häberlin"/>
    <x v="1"/>
    <s v="United States"/>
    <s v="Roswell"/>
    <x v="32"/>
    <n v="30076"/>
    <s v="South"/>
    <s v="OFF-EN-10004147"/>
    <x v="1"/>
    <s v="Envelopes"/>
    <s v="Wausau Papers Astrobrights Colored Envelopes"/>
    <n v="17.940000000000001"/>
    <n v="3"/>
    <n v="0"/>
    <n v="8.7906000000000013"/>
  </r>
  <r>
    <n v="5645"/>
    <x v="2816"/>
    <x v="721"/>
    <d v="2017-03-26T00:00:00"/>
    <s v="First Class"/>
    <s v="SJ-20125"/>
    <s v="Sanjit Jacobs"/>
    <x v="2"/>
    <s v="United States"/>
    <s v="Seattle"/>
    <x v="4"/>
    <n v="98105"/>
    <s v="West"/>
    <s v="OFF-BI-10002103"/>
    <x v="1"/>
    <s v="Binders"/>
    <s v="Cardinal Slant-D Ring Binder, Heavy Gauge Vinyl"/>
    <n v="34.76"/>
    <n v="5"/>
    <n v="0.2"/>
    <n v="11.296999999999999"/>
  </r>
  <r>
    <n v="5646"/>
    <x v="2817"/>
    <x v="349"/>
    <d v="2017-04-19T00:00:00"/>
    <s v="Standard Class"/>
    <s v="HM-14860"/>
    <s v="Harry Marie"/>
    <x v="1"/>
    <s v="United States"/>
    <s v="Morristown"/>
    <x v="30"/>
    <n v="7960"/>
    <s v="East"/>
    <s v="FUR-FU-10004018"/>
    <x v="0"/>
    <s v="Furnishings"/>
    <s v="Tensor Computer Mounted Lamp"/>
    <n v="74.45"/>
    <n v="5"/>
    <n v="0"/>
    <n v="20.101500000000001"/>
  </r>
  <r>
    <n v="5647"/>
    <x v="2818"/>
    <x v="1038"/>
    <d v="2015-01-09T00:00:00"/>
    <s v="Standard Class"/>
    <s v="AG-10495"/>
    <s v="Andrew Gjertsen"/>
    <x v="1"/>
    <s v="United States"/>
    <s v="Alexandria"/>
    <x v="17"/>
    <n v="22304"/>
    <s v="South"/>
    <s v="FUR-FU-10001473"/>
    <x v="0"/>
    <s v="Furnishings"/>
    <s v="DAX Wood Document Frame"/>
    <n v="192.22"/>
    <n v="14"/>
    <n v="0"/>
    <n v="69.199200000000005"/>
  </r>
  <r>
    <n v="5648"/>
    <x v="2819"/>
    <x v="808"/>
    <d v="2017-11-07T00:00:00"/>
    <s v="Standard Class"/>
    <s v="JB-16000"/>
    <s v="Joy Bell-"/>
    <x v="0"/>
    <s v="United States"/>
    <s v="Salt Lake City"/>
    <x v="7"/>
    <n v="84106"/>
    <s v="West"/>
    <s v="OFF-PA-10001800"/>
    <x v="1"/>
    <s v="Paper"/>
    <s v="Xerox 220"/>
    <n v="19.440000000000001"/>
    <n v="3"/>
    <n v="0"/>
    <n v="9.3312000000000008"/>
  </r>
  <r>
    <n v="5649"/>
    <x v="2820"/>
    <x v="729"/>
    <d v="2017-07-19T00:00:00"/>
    <s v="Second Class"/>
    <s v="AJ-10795"/>
    <s v="Anthony Johnson"/>
    <x v="1"/>
    <s v="United States"/>
    <s v="Apple Valley"/>
    <x v="1"/>
    <n v="92307"/>
    <s v="West"/>
    <s v="OFF-PA-10004609"/>
    <x v="1"/>
    <s v="Paper"/>
    <s v="Xerox 221"/>
    <n v="32.400000000000006"/>
    <n v="5"/>
    <n v="0"/>
    <n v="15.552000000000001"/>
  </r>
  <r>
    <n v="5650"/>
    <x v="2820"/>
    <x v="729"/>
    <d v="2017-07-19T00:00:00"/>
    <s v="Second Class"/>
    <s v="AJ-10795"/>
    <s v="Anthony Johnson"/>
    <x v="1"/>
    <s v="United States"/>
    <s v="Apple Valley"/>
    <x v="1"/>
    <n v="92307"/>
    <s v="West"/>
    <s v="OFF-EN-10002592"/>
    <x v="1"/>
    <s v="Envelopes"/>
    <s v="Peel &amp; Seel Recycled Catalog Envelopes, Brown"/>
    <n v="57.9"/>
    <n v="5"/>
    <n v="0"/>
    <n v="28.95"/>
  </r>
  <r>
    <n v="5651"/>
    <x v="2820"/>
    <x v="729"/>
    <d v="2017-07-19T00:00:00"/>
    <s v="Second Class"/>
    <s v="AJ-10795"/>
    <s v="Anthony Johnson"/>
    <x v="1"/>
    <s v="United States"/>
    <s v="Apple Valley"/>
    <x v="1"/>
    <n v="92307"/>
    <s v="West"/>
    <s v="OFF-ST-10002957"/>
    <x v="1"/>
    <s v="Storage"/>
    <s v="Sterilite Show Offs Storage Containers"/>
    <n v="10.56"/>
    <n v="2"/>
    <n v="0"/>
    <n v="0"/>
  </r>
  <r>
    <n v="5652"/>
    <x v="2820"/>
    <x v="729"/>
    <d v="2017-07-19T00:00:00"/>
    <s v="Second Class"/>
    <s v="AJ-10795"/>
    <s v="Anthony Johnson"/>
    <x v="1"/>
    <s v="United States"/>
    <s v="Apple Valley"/>
    <x v="1"/>
    <n v="92307"/>
    <s v="West"/>
    <s v="FUR-BO-10002613"/>
    <x v="0"/>
    <s v="Bookcases"/>
    <s v="Atlantic Metals Mobile 4-Shelf Bookcases, Custom Colors"/>
    <n v="1194.165"/>
    <n v="5"/>
    <n v="0.15"/>
    <n v="210.73499999999993"/>
  </r>
  <r>
    <n v="5653"/>
    <x v="2821"/>
    <x v="833"/>
    <d v="2017-10-11T00:00:00"/>
    <s v="Standard Class"/>
    <s v="MM-18280"/>
    <s v="Muhammed MacIntyre"/>
    <x v="1"/>
    <s v="United States"/>
    <s v="New York City"/>
    <x v="15"/>
    <n v="10009"/>
    <s v="East"/>
    <s v="OFF-PA-10001033"/>
    <x v="1"/>
    <s v="Paper"/>
    <s v="Xerox 1893"/>
    <n v="40.99"/>
    <n v="1"/>
    <n v="0"/>
    <n v="20.085100000000001"/>
  </r>
  <r>
    <n v="5654"/>
    <x v="2822"/>
    <x v="130"/>
    <d v="2014-11-11T00:00:00"/>
    <s v="Standard Class"/>
    <s v="TH-21235"/>
    <s v="Tiffany House"/>
    <x v="1"/>
    <s v="United States"/>
    <s v="Long Beach"/>
    <x v="1"/>
    <n v="90805"/>
    <s v="West"/>
    <s v="OFF-AR-10000940"/>
    <x v="1"/>
    <s v="Art"/>
    <s v="Newell 343"/>
    <n v="2.94"/>
    <n v="1"/>
    <n v="0"/>
    <n v="0.79380000000000006"/>
  </r>
  <r>
    <n v="5655"/>
    <x v="2823"/>
    <x v="122"/>
    <d v="2016-12-21T00:00:00"/>
    <s v="First Class"/>
    <s v="AH-10120"/>
    <s v="Adrian Hane"/>
    <x v="2"/>
    <s v="United States"/>
    <s v="Salem"/>
    <x v="21"/>
    <n v="97301"/>
    <s v="West"/>
    <s v="OFF-BI-10001670"/>
    <x v="1"/>
    <s v="Binders"/>
    <s v="Vinyl Sectional Post Binders"/>
    <n v="45.240000000000009"/>
    <n v="4"/>
    <n v="0.7"/>
    <n v="-30.159999999999997"/>
  </r>
  <r>
    <n v="5656"/>
    <x v="2823"/>
    <x v="122"/>
    <d v="2016-12-21T00:00:00"/>
    <s v="First Class"/>
    <s v="AH-10120"/>
    <s v="Adrian Hane"/>
    <x v="2"/>
    <s v="United States"/>
    <s v="Salem"/>
    <x v="21"/>
    <n v="97301"/>
    <s v="West"/>
    <s v="OFF-AR-10004078"/>
    <x v="1"/>
    <s v="Art"/>
    <s v="Newell 312"/>
    <n v="18.687999999999999"/>
    <n v="4"/>
    <n v="0.2"/>
    <n v="2.3359999999999994"/>
  </r>
  <r>
    <n v="5657"/>
    <x v="2823"/>
    <x v="122"/>
    <d v="2016-12-21T00:00:00"/>
    <s v="First Class"/>
    <s v="AH-10120"/>
    <s v="Adrian Hane"/>
    <x v="2"/>
    <s v="United States"/>
    <s v="Salem"/>
    <x v="21"/>
    <n v="97301"/>
    <s v="West"/>
    <s v="OFF-PA-10003036"/>
    <x v="1"/>
    <s v="Paper"/>
    <s v="Black Print Carbonless 8 1/2&quot; x 8 1/4&quot; Rapid Memo Book"/>
    <n v="11.648000000000001"/>
    <n v="2"/>
    <n v="0.2"/>
    <n v="3.7855999999999992"/>
  </r>
  <r>
    <n v="5658"/>
    <x v="2823"/>
    <x v="122"/>
    <d v="2016-12-21T00:00:00"/>
    <s v="First Class"/>
    <s v="AH-10120"/>
    <s v="Adrian Hane"/>
    <x v="2"/>
    <s v="United States"/>
    <s v="Salem"/>
    <x v="21"/>
    <n v="97301"/>
    <s v="West"/>
    <s v="TEC-AC-10000991"/>
    <x v="2"/>
    <s v="Accessories"/>
    <s v="Sony Micro Vault Click 8 GB USB 2.0 Flash Drive"/>
    <n v="112.77600000000001"/>
    <n v="3"/>
    <n v="0.2"/>
    <n v="-8.4581999999999979"/>
  </r>
  <r>
    <n v="5659"/>
    <x v="2823"/>
    <x v="122"/>
    <d v="2016-12-21T00:00:00"/>
    <s v="First Class"/>
    <s v="AH-10120"/>
    <s v="Adrian Hane"/>
    <x v="2"/>
    <s v="United States"/>
    <s v="Salem"/>
    <x v="21"/>
    <n v="97301"/>
    <s v="West"/>
    <s v="FUR-TA-10002530"/>
    <x v="0"/>
    <s v="Tables"/>
    <s v="Iceberg OfficeWorks 42&quot; Round Tables"/>
    <n v="377.45"/>
    <n v="5"/>
    <n v="0.5"/>
    <n v="-264.21500000000003"/>
  </r>
  <r>
    <n v="5660"/>
    <x v="2823"/>
    <x v="122"/>
    <d v="2016-12-21T00:00:00"/>
    <s v="First Class"/>
    <s v="AH-10120"/>
    <s v="Adrian Hane"/>
    <x v="2"/>
    <s v="United States"/>
    <s v="Salem"/>
    <x v="21"/>
    <n v="97301"/>
    <s v="West"/>
    <s v="OFF-LA-10000407"/>
    <x v="1"/>
    <s v="Labels"/>
    <s v="Avery White Multi-Purpose Labels"/>
    <n v="15.936000000000002"/>
    <n v="4"/>
    <n v="0.2"/>
    <n v="5.1791999999999998"/>
  </r>
  <r>
    <n v="5661"/>
    <x v="2823"/>
    <x v="122"/>
    <d v="2016-12-21T00:00:00"/>
    <s v="First Class"/>
    <s v="AH-10120"/>
    <s v="Adrian Hane"/>
    <x v="2"/>
    <s v="United States"/>
    <s v="Salem"/>
    <x v="21"/>
    <n v="97301"/>
    <s v="West"/>
    <s v="TEC-PH-10004833"/>
    <x v="2"/>
    <s v="Phones"/>
    <s v="Macally Suction Cup Mount"/>
    <n v="28.68"/>
    <n v="3"/>
    <n v="0.2"/>
    <n v="-7.17"/>
  </r>
  <r>
    <n v="5662"/>
    <x v="2824"/>
    <x v="446"/>
    <d v="2016-10-01T00:00:00"/>
    <s v="Standard Class"/>
    <s v="CL-12700"/>
    <s v="Craig Leslie"/>
    <x v="2"/>
    <s v="United States"/>
    <s v="Aurora"/>
    <x v="22"/>
    <n v="80013"/>
    <s v="West"/>
    <s v="FUR-FU-10002671"/>
    <x v="0"/>
    <s v="Furnishings"/>
    <s v="Electrix 20W Halogen Replacement Bulb for Zoom-In Desk Lamp"/>
    <n v="21.44"/>
    <n v="2"/>
    <n v="0.2"/>
    <n v="7.5039999999999987"/>
  </r>
  <r>
    <n v="5663"/>
    <x v="2824"/>
    <x v="446"/>
    <d v="2016-10-01T00:00:00"/>
    <s v="Standard Class"/>
    <s v="CL-12700"/>
    <s v="Craig Leslie"/>
    <x v="2"/>
    <s v="United States"/>
    <s v="Aurora"/>
    <x v="22"/>
    <n v="80013"/>
    <s v="West"/>
    <s v="OFF-ST-10001370"/>
    <x v="1"/>
    <s v="Storage"/>
    <s v="Sensible Storage WireTech Storage Systems"/>
    <n v="511.05600000000004"/>
    <n v="9"/>
    <n v="0.2"/>
    <n v="-95.823000000000079"/>
  </r>
  <r>
    <n v="5664"/>
    <x v="2825"/>
    <x v="658"/>
    <d v="2016-07-21T00:00:00"/>
    <s v="Same Day"/>
    <s v="JG-15310"/>
    <s v="Jason Gross"/>
    <x v="1"/>
    <s v="United States"/>
    <s v="Newark"/>
    <x v="24"/>
    <n v="43055"/>
    <s v="East"/>
    <s v="OFF-AR-10000914"/>
    <x v="1"/>
    <s v="Art"/>
    <s v="Boston 16765 Mini Stand Up Battery Pencil Sharpener"/>
    <n v="18.656000000000002"/>
    <n v="2"/>
    <n v="0.2"/>
    <n v="1.3992000000000013"/>
  </r>
  <r>
    <n v="5665"/>
    <x v="2825"/>
    <x v="658"/>
    <d v="2016-07-21T00:00:00"/>
    <s v="Same Day"/>
    <s v="JG-15310"/>
    <s v="Jason Gross"/>
    <x v="1"/>
    <s v="United States"/>
    <s v="Newark"/>
    <x v="24"/>
    <n v="43055"/>
    <s v="East"/>
    <s v="OFF-BI-10001116"/>
    <x v="1"/>
    <s v="Binders"/>
    <s v="Wilson Jones 1&quot; Hanging DublLock Ring Binders"/>
    <n v="11.088000000000003"/>
    <n v="7"/>
    <n v="0.7"/>
    <n v="-8.1311999999999998"/>
  </r>
  <r>
    <n v="5666"/>
    <x v="2825"/>
    <x v="658"/>
    <d v="2016-07-21T00:00:00"/>
    <s v="Same Day"/>
    <s v="JG-15310"/>
    <s v="Jason Gross"/>
    <x v="1"/>
    <s v="United States"/>
    <s v="Newark"/>
    <x v="24"/>
    <n v="43055"/>
    <s v="East"/>
    <s v="OFF-ST-10002276"/>
    <x v="1"/>
    <s v="Storage"/>
    <s v="Safco Steel Mobile File Cart"/>
    <n v="66.688000000000002"/>
    <n v="1"/>
    <n v="0.2"/>
    <n v="4.1680000000000028"/>
  </r>
  <r>
    <n v="5667"/>
    <x v="2825"/>
    <x v="658"/>
    <d v="2016-07-21T00:00:00"/>
    <s v="Same Day"/>
    <s v="JG-15310"/>
    <s v="Jason Gross"/>
    <x v="1"/>
    <s v="United States"/>
    <s v="Newark"/>
    <x v="24"/>
    <n v="43055"/>
    <s v="East"/>
    <s v="OFF-ST-10004340"/>
    <x v="1"/>
    <s v="Storage"/>
    <s v="Fellowes Mobile File Cart, Black"/>
    <n v="99.488"/>
    <n v="2"/>
    <n v="0.2"/>
    <n v="8.7052000000000049"/>
  </r>
  <r>
    <n v="5668"/>
    <x v="2826"/>
    <x v="725"/>
    <d v="2016-06-15T00:00:00"/>
    <s v="Standard Class"/>
    <s v="SE-20110"/>
    <s v="Sanjit Engle"/>
    <x v="0"/>
    <s v="United States"/>
    <s v="Seattle"/>
    <x v="4"/>
    <n v="98103"/>
    <s v="West"/>
    <s v="OFF-LA-10004093"/>
    <x v="1"/>
    <s v="Labels"/>
    <s v="Avery 486"/>
    <n v="14.62"/>
    <n v="2"/>
    <n v="0"/>
    <n v="6.8713999999999995"/>
  </r>
  <r>
    <n v="5669"/>
    <x v="2826"/>
    <x v="725"/>
    <d v="2016-06-15T00:00:00"/>
    <s v="Standard Class"/>
    <s v="SE-20110"/>
    <s v="Sanjit Engle"/>
    <x v="0"/>
    <s v="United States"/>
    <s v="Seattle"/>
    <x v="4"/>
    <n v="98103"/>
    <s v="West"/>
    <s v="OFF-BI-10004728"/>
    <x v="1"/>
    <s v="Binders"/>
    <s v="Wilson Jones Turn Tabs Binder Tool for Ring Binders"/>
    <n v="53.984000000000002"/>
    <n v="14"/>
    <n v="0.2"/>
    <n v="17.544800000000002"/>
  </r>
  <r>
    <n v="5670"/>
    <x v="2826"/>
    <x v="725"/>
    <d v="2016-06-15T00:00:00"/>
    <s v="Standard Class"/>
    <s v="SE-20110"/>
    <s v="Sanjit Engle"/>
    <x v="0"/>
    <s v="United States"/>
    <s v="Seattle"/>
    <x v="4"/>
    <n v="98103"/>
    <s v="West"/>
    <s v="TEC-AC-10003095"/>
    <x v="2"/>
    <s v="Accessories"/>
    <s v="Logitech G35 7.1-Channel Surround Sound Headset"/>
    <n v="389.97"/>
    <n v="3"/>
    <n v="0"/>
    <n v="132.58980000000003"/>
  </r>
  <r>
    <n v="5671"/>
    <x v="2827"/>
    <x v="988"/>
    <d v="2015-06-11T00:00:00"/>
    <s v="Second Class"/>
    <s v="TG-21640"/>
    <s v="Trudy Glocke"/>
    <x v="0"/>
    <s v="United States"/>
    <s v="Pocatello"/>
    <x v="45"/>
    <n v="83201"/>
    <s v="West"/>
    <s v="FUR-FU-10003192"/>
    <x v="0"/>
    <s v="Furnishings"/>
    <s v="Luxo Adjustable Task Clamp Lamp"/>
    <n v="355.36"/>
    <n v="4"/>
    <n v="0"/>
    <n v="92.393599999999992"/>
  </r>
  <r>
    <n v="5672"/>
    <x v="2827"/>
    <x v="988"/>
    <d v="2015-06-11T00:00:00"/>
    <s v="Second Class"/>
    <s v="TG-21640"/>
    <s v="Trudy Glocke"/>
    <x v="0"/>
    <s v="United States"/>
    <s v="Pocatello"/>
    <x v="45"/>
    <n v="83201"/>
    <s v="West"/>
    <s v="TEC-PH-10004522"/>
    <x v="2"/>
    <s v="Phones"/>
    <s v="Dexim XPower Skin Super-Thin Power Case for iPhone 5 - Black"/>
    <n v="140.376"/>
    <n v="3"/>
    <n v="0.2"/>
    <n v="8.7735000000000056"/>
  </r>
  <r>
    <n v="5673"/>
    <x v="2828"/>
    <x v="855"/>
    <d v="2017-11-03T00:00:00"/>
    <s v="Standard Class"/>
    <s v="SH-19975"/>
    <s v="Sally Hughsby"/>
    <x v="1"/>
    <s v="United States"/>
    <s v="Dallas"/>
    <x v="5"/>
    <n v="75081"/>
    <s v="Central"/>
    <s v="OFF-EN-10003068"/>
    <x v="1"/>
    <s v="Envelopes"/>
    <s v="#6 3/4 Gummed Flap White Envelopes"/>
    <n v="15.840000000000002"/>
    <n v="2"/>
    <n v="0.2"/>
    <n v="5.5439999999999987"/>
  </r>
  <r>
    <n v="5674"/>
    <x v="2828"/>
    <x v="855"/>
    <d v="2017-11-03T00:00:00"/>
    <s v="Standard Class"/>
    <s v="SH-19975"/>
    <s v="Sally Hughsby"/>
    <x v="1"/>
    <s v="United States"/>
    <s v="Dallas"/>
    <x v="5"/>
    <n v="75081"/>
    <s v="Central"/>
    <s v="OFF-PA-10001204"/>
    <x v="1"/>
    <s v="Paper"/>
    <s v="Xerox 1972"/>
    <n v="8.4480000000000004"/>
    <n v="2"/>
    <n v="0.2"/>
    <n v="2.6399999999999997"/>
  </r>
  <r>
    <n v="5675"/>
    <x v="2829"/>
    <x v="115"/>
    <d v="2016-01-27T00:00:00"/>
    <s v="Standard Class"/>
    <s v="MC-17275"/>
    <s v="Marc Crier"/>
    <x v="0"/>
    <s v="United States"/>
    <s v="Seattle"/>
    <x v="4"/>
    <n v="98105"/>
    <s v="West"/>
    <s v="OFF-PA-10003953"/>
    <x v="1"/>
    <s v="Paper"/>
    <s v="Xerox 218"/>
    <n v="12.96"/>
    <n v="2"/>
    <n v="0"/>
    <n v="6.2208000000000006"/>
  </r>
  <r>
    <n v="5676"/>
    <x v="2830"/>
    <x v="1061"/>
    <d v="2014-06-02T00:00:00"/>
    <s v="Standard Class"/>
    <s v="PJ-18835"/>
    <s v="Patrick Jones"/>
    <x v="1"/>
    <s v="United States"/>
    <s v="Seattle"/>
    <x v="4"/>
    <n v="98115"/>
    <s v="West"/>
    <s v="TEC-PH-10001552"/>
    <x v="2"/>
    <s v="Phones"/>
    <s v="I Need's 3d Hello Kitty Hybrid Silicone Case Cover for HTC One X 4g with 3d Hello Kitty Stylus Pen Green/pink"/>
    <n v="57.408000000000008"/>
    <n v="6"/>
    <n v="0.2"/>
    <n v="5.7408000000000019"/>
  </r>
  <r>
    <n v="5677"/>
    <x v="2830"/>
    <x v="1061"/>
    <d v="2014-06-02T00:00:00"/>
    <s v="Standard Class"/>
    <s v="PJ-18835"/>
    <s v="Patrick Jones"/>
    <x v="1"/>
    <s v="United States"/>
    <s v="Seattle"/>
    <x v="4"/>
    <n v="98115"/>
    <s v="West"/>
    <s v="TEC-AC-10004877"/>
    <x v="2"/>
    <s v="Accessories"/>
    <s v="Imation 30456 USB Flash Drive 8GB"/>
    <n v="27.6"/>
    <n v="4"/>
    <n v="0"/>
    <n v="2.2079999999999984"/>
  </r>
  <r>
    <n v="5678"/>
    <x v="2831"/>
    <x v="282"/>
    <d v="2015-01-05T00:00:00"/>
    <s v="Standard Class"/>
    <s v="ZC-21910"/>
    <s v="Zuschuss Carroll"/>
    <x v="0"/>
    <s v="United States"/>
    <s v="Chicago"/>
    <x v="10"/>
    <n v="60610"/>
    <s v="Central"/>
    <s v="FUR-FU-10000193"/>
    <x v="0"/>
    <s v="Furnishings"/>
    <s v="Tenex Chairmats For Use with Hard Floors"/>
    <n v="38.975999999999999"/>
    <n v="3"/>
    <n v="0.6"/>
    <n v="-50.66879999999999"/>
  </r>
  <r>
    <n v="5679"/>
    <x v="2832"/>
    <x v="1062"/>
    <d v="2016-08-03T00:00:00"/>
    <s v="Standard Class"/>
    <s v="SC-20680"/>
    <s v="Steve Carroll"/>
    <x v="2"/>
    <s v="United States"/>
    <s v="Holland"/>
    <x v="12"/>
    <n v="49423"/>
    <s v="Central"/>
    <s v="OFF-FA-10000735"/>
    <x v="1"/>
    <s v="Fasteners"/>
    <s v="Staples"/>
    <n v="20.439999999999998"/>
    <n v="7"/>
    <n v="0"/>
    <n v="9.1979999999999986"/>
  </r>
  <r>
    <n v="5680"/>
    <x v="2832"/>
    <x v="1062"/>
    <d v="2016-08-03T00:00:00"/>
    <s v="Standard Class"/>
    <s v="SC-20680"/>
    <s v="Steve Carroll"/>
    <x v="2"/>
    <s v="United States"/>
    <s v="Holland"/>
    <x v="12"/>
    <n v="49423"/>
    <s v="Central"/>
    <s v="OFF-PA-10002120"/>
    <x v="1"/>
    <s v="Paper"/>
    <s v="Xerox 1889"/>
    <n v="109.92"/>
    <n v="2"/>
    <n v="0"/>
    <n v="53.860799999999998"/>
  </r>
  <r>
    <n v="5681"/>
    <x v="2833"/>
    <x v="446"/>
    <d v="2016-09-30T00:00:00"/>
    <s v="Standard Class"/>
    <s v="BP-11230"/>
    <s v="Benjamin Patterson"/>
    <x v="0"/>
    <s v="United States"/>
    <s v="Broken Arrow"/>
    <x v="26"/>
    <n v="74012"/>
    <s v="Central"/>
    <s v="OFF-BI-10001249"/>
    <x v="1"/>
    <s v="Binders"/>
    <s v="Avery Heavy-Duty EZD View Binder with Locking Rings"/>
    <n v="6.38"/>
    <n v="1"/>
    <n v="0"/>
    <n v="2.9347999999999996"/>
  </r>
  <r>
    <n v="5682"/>
    <x v="2833"/>
    <x v="446"/>
    <d v="2016-09-30T00:00:00"/>
    <s v="Standard Class"/>
    <s v="BP-11230"/>
    <s v="Benjamin Patterson"/>
    <x v="0"/>
    <s v="United States"/>
    <s v="Broken Arrow"/>
    <x v="26"/>
    <n v="74012"/>
    <s v="Central"/>
    <s v="OFF-PA-10001569"/>
    <x v="1"/>
    <s v="Paper"/>
    <s v="Xerox 232"/>
    <n v="6.48"/>
    <n v="1"/>
    <n v="0"/>
    <n v="3.1104000000000003"/>
  </r>
  <r>
    <n v="5683"/>
    <x v="2834"/>
    <x v="1063"/>
    <d v="2014-04-08T00:00:00"/>
    <s v="Standard Class"/>
    <s v="RD-19585"/>
    <s v="Rob Dowd"/>
    <x v="0"/>
    <s v="United States"/>
    <s v="Athens"/>
    <x v="32"/>
    <n v="30605"/>
    <s v="South"/>
    <s v="OFF-PA-10004248"/>
    <x v="1"/>
    <s v="Paper"/>
    <s v="Xerox 1990"/>
    <n v="15.84"/>
    <n v="3"/>
    <n v="0"/>
    <n v="7.1280000000000001"/>
  </r>
  <r>
    <n v="5684"/>
    <x v="2834"/>
    <x v="1063"/>
    <d v="2014-04-08T00:00:00"/>
    <s v="Standard Class"/>
    <s v="RD-19585"/>
    <s v="Rob Dowd"/>
    <x v="0"/>
    <s v="United States"/>
    <s v="Athens"/>
    <x v="32"/>
    <n v="30605"/>
    <s v="South"/>
    <s v="TEC-PH-10001128"/>
    <x v="2"/>
    <s v="Phones"/>
    <s v="Motorola Droid Maxx"/>
    <n v="1049.93"/>
    <n v="7"/>
    <n v="0"/>
    <n v="293.98040000000003"/>
  </r>
  <r>
    <n v="5685"/>
    <x v="2834"/>
    <x v="1063"/>
    <d v="2014-04-08T00:00:00"/>
    <s v="Standard Class"/>
    <s v="RD-19585"/>
    <s v="Rob Dowd"/>
    <x v="0"/>
    <s v="United States"/>
    <s v="Athens"/>
    <x v="32"/>
    <n v="30605"/>
    <s v="South"/>
    <s v="OFF-AP-10003842"/>
    <x v="1"/>
    <s v="Appliances"/>
    <s v="Euro-Pro Shark Turbo Vacuum"/>
    <n v="154.9"/>
    <n v="5"/>
    <n v="0"/>
    <n v="40.274000000000001"/>
  </r>
  <r>
    <n v="5686"/>
    <x v="2835"/>
    <x v="599"/>
    <d v="2015-11-05T00:00:00"/>
    <s v="Same Day"/>
    <s v="KL-16645"/>
    <s v="Ken Lonsdale"/>
    <x v="0"/>
    <s v="United States"/>
    <s v="Seattle"/>
    <x v="4"/>
    <n v="98105"/>
    <s v="West"/>
    <s v="OFF-BI-10002794"/>
    <x v="1"/>
    <s v="Binders"/>
    <s v="Avery Trapezoid Ring Binder, 3&quot; Capacity, Black, 1040 sheets"/>
    <n v="98.352000000000004"/>
    <n v="3"/>
    <n v="0.2"/>
    <n v="35.652599999999993"/>
  </r>
  <r>
    <n v="5687"/>
    <x v="2836"/>
    <x v="1064"/>
    <d v="2014-07-28T00:00:00"/>
    <s v="Same Day"/>
    <s v="CK-12205"/>
    <s v="Chloris Kastensmidt"/>
    <x v="0"/>
    <s v="United States"/>
    <s v="Apopka"/>
    <x v="2"/>
    <n v="32712"/>
    <s v="South"/>
    <s v="OFF-FA-10000621"/>
    <x v="1"/>
    <s v="Fasteners"/>
    <s v="OIC Colored Binder Clips, Assorted Sizes"/>
    <n v="14.320000000000002"/>
    <n v="5"/>
    <n v="0.2"/>
    <n v="5.1910000000000007"/>
  </r>
  <r>
    <n v="5688"/>
    <x v="2836"/>
    <x v="1064"/>
    <d v="2014-07-28T00:00:00"/>
    <s v="Same Day"/>
    <s v="CK-12205"/>
    <s v="Chloris Kastensmidt"/>
    <x v="0"/>
    <s v="United States"/>
    <s v="Apopka"/>
    <x v="2"/>
    <n v="32712"/>
    <s v="South"/>
    <s v="FUR-FU-10003623"/>
    <x v="0"/>
    <s v="Furnishings"/>
    <s v="DataProducts Ampli Magnifier Task Lamp, Black,"/>
    <n v="129.88800000000001"/>
    <n v="6"/>
    <n v="0.2"/>
    <n v="12.988799999999991"/>
  </r>
  <r>
    <n v="5689"/>
    <x v="2836"/>
    <x v="1064"/>
    <d v="2014-07-28T00:00:00"/>
    <s v="Same Day"/>
    <s v="CK-12205"/>
    <s v="Chloris Kastensmidt"/>
    <x v="0"/>
    <s v="United States"/>
    <s v="Apopka"/>
    <x v="2"/>
    <n v="32712"/>
    <s v="South"/>
    <s v="OFF-EN-10000781"/>
    <x v="1"/>
    <s v="Envelopes"/>
    <s v="#10- 4 1/8&quot; x 9 1/2&quot; Recycled Envelopes"/>
    <n v="48.944000000000003"/>
    <n v="7"/>
    <n v="0.2"/>
    <n v="16.518599999999999"/>
  </r>
  <r>
    <n v="5690"/>
    <x v="2837"/>
    <x v="207"/>
    <d v="2015-12-31T00:00:00"/>
    <s v="Standard Class"/>
    <s v="RB-19705"/>
    <s v="Roger Barcio"/>
    <x v="2"/>
    <s v="United States"/>
    <s v="Houston"/>
    <x v="5"/>
    <n v="77070"/>
    <s v="Central"/>
    <s v="FUR-CH-10002044"/>
    <x v="0"/>
    <s v="Chairs"/>
    <s v="Office Star - Contemporary Task Swivel chair with 2-way adjustable arms, Plum"/>
    <n v="275.05799999999999"/>
    <n v="3"/>
    <n v="0.3"/>
    <n v="-90.376199999999997"/>
  </r>
  <r>
    <n v="5691"/>
    <x v="2838"/>
    <x v="895"/>
    <d v="2015-12-16T00:00:00"/>
    <s v="Standard Class"/>
    <s v="KM-16225"/>
    <s v="Kalyca Meade"/>
    <x v="1"/>
    <s v="United States"/>
    <s v="Baltimore"/>
    <x v="39"/>
    <n v="21215"/>
    <s v="East"/>
    <s v="OFF-AR-10000817"/>
    <x v="1"/>
    <s v="Art"/>
    <s v="Manco Dry-Lighter Erasable Highlighter"/>
    <n v="27.36"/>
    <n v="9"/>
    <n v="0"/>
    <n v="9.3023999999999987"/>
  </r>
  <r>
    <n v="5692"/>
    <x v="2838"/>
    <x v="895"/>
    <d v="2015-12-16T00:00:00"/>
    <s v="Standard Class"/>
    <s v="KM-16225"/>
    <s v="Kalyca Meade"/>
    <x v="1"/>
    <s v="United States"/>
    <s v="Baltimore"/>
    <x v="39"/>
    <n v="21215"/>
    <s v="East"/>
    <s v="OFF-PA-10001509"/>
    <x v="1"/>
    <s v="Paper"/>
    <s v="Recycled Desk Saver Line &quot;While You Were Out&quot; Book, 5 1/2&quot; X 4&quot;"/>
    <n v="44.75"/>
    <n v="5"/>
    <n v="0"/>
    <n v="20.584999999999994"/>
  </r>
  <r>
    <n v="5693"/>
    <x v="2838"/>
    <x v="895"/>
    <d v="2015-12-16T00:00:00"/>
    <s v="Standard Class"/>
    <s v="KM-16225"/>
    <s v="Kalyca Meade"/>
    <x v="1"/>
    <s v="United States"/>
    <s v="Baltimore"/>
    <x v="39"/>
    <n v="21215"/>
    <s v="East"/>
    <s v="TEC-PH-10004667"/>
    <x v="2"/>
    <s v="Phones"/>
    <s v="Cisco 8x8 Inc. 6753i IP Business Phone System"/>
    <n v="134.99"/>
    <n v="1"/>
    <n v="0"/>
    <n v="36.447299999999998"/>
  </r>
  <r>
    <n v="5694"/>
    <x v="2838"/>
    <x v="895"/>
    <d v="2015-12-16T00:00:00"/>
    <s v="Standard Class"/>
    <s v="KM-16225"/>
    <s v="Kalyca Meade"/>
    <x v="1"/>
    <s v="United States"/>
    <s v="Baltimore"/>
    <x v="39"/>
    <n v="21215"/>
    <s v="East"/>
    <s v="OFF-PA-10000143"/>
    <x v="1"/>
    <s v="Paper"/>
    <s v="Astroparche Fine Business Paper"/>
    <n v="26.400000000000002"/>
    <n v="5"/>
    <n v="0"/>
    <n v="12.672000000000001"/>
  </r>
  <r>
    <n v="5695"/>
    <x v="2838"/>
    <x v="895"/>
    <d v="2015-12-16T00:00:00"/>
    <s v="Standard Class"/>
    <s v="KM-16225"/>
    <s v="Kalyca Meade"/>
    <x v="1"/>
    <s v="United States"/>
    <s v="Baltimore"/>
    <x v="39"/>
    <n v="21215"/>
    <s v="East"/>
    <s v="FUR-CH-10000785"/>
    <x v="0"/>
    <s v="Chairs"/>
    <s v="Global Ergonomic Managers Chair"/>
    <n v="542.93999999999994"/>
    <n v="3"/>
    <n v="0"/>
    <n v="141.1644"/>
  </r>
  <r>
    <n v="5696"/>
    <x v="2839"/>
    <x v="465"/>
    <d v="2016-05-07T00:00:00"/>
    <s v="Second Class"/>
    <s v="AH-10465"/>
    <s v="Amy Hunt"/>
    <x v="0"/>
    <s v="United States"/>
    <s v="San Francisco"/>
    <x v="1"/>
    <n v="94109"/>
    <s v="West"/>
    <s v="FUR-TA-10001676"/>
    <x v="0"/>
    <s v="Tables"/>
    <s v="Hon 61000 Series Interactive Training Tables"/>
    <n v="71.088000000000008"/>
    <n v="2"/>
    <n v="0.2"/>
    <n v="-1.7772000000000041"/>
  </r>
  <r>
    <n v="5697"/>
    <x v="2840"/>
    <x v="336"/>
    <d v="2017-10-18T00:00:00"/>
    <s v="Standard Class"/>
    <s v="AG-10765"/>
    <s v="Anthony Garverick"/>
    <x v="2"/>
    <s v="United States"/>
    <s v="Chicago"/>
    <x v="10"/>
    <n v="60623"/>
    <s v="Central"/>
    <s v="OFF-BI-10000309"/>
    <x v="1"/>
    <s v="Binders"/>
    <s v="GBC Twin Loop Wire Binding Elements, 9/16&quot; Spine, Black"/>
    <n v="27.395999999999997"/>
    <n v="9"/>
    <n v="0.8"/>
    <n v="-42.46380000000002"/>
  </r>
  <r>
    <n v="5698"/>
    <x v="2840"/>
    <x v="336"/>
    <d v="2017-10-18T00:00:00"/>
    <s v="Standard Class"/>
    <s v="AG-10765"/>
    <s v="Anthony Garverick"/>
    <x v="2"/>
    <s v="United States"/>
    <s v="Chicago"/>
    <x v="10"/>
    <n v="60623"/>
    <s v="Central"/>
    <s v="OFF-BI-10004224"/>
    <x v="1"/>
    <s v="Binders"/>
    <s v="Catalog Binders with Expanding Posts"/>
    <n v="13.455999999999998"/>
    <n v="1"/>
    <n v="0.8"/>
    <n v="-23.548000000000009"/>
  </r>
  <r>
    <n v="5699"/>
    <x v="2841"/>
    <x v="732"/>
    <d v="2016-11-05T00:00:00"/>
    <s v="Same Day"/>
    <s v="EB-14170"/>
    <s v="Evan Bailliet"/>
    <x v="0"/>
    <s v="United States"/>
    <s v="Laredo"/>
    <x v="5"/>
    <n v="78041"/>
    <s v="Central"/>
    <s v="OFF-LA-10002312"/>
    <x v="1"/>
    <s v="Labels"/>
    <s v="Avery 490"/>
    <n v="11.840000000000002"/>
    <n v="1"/>
    <n v="0.2"/>
    <n v="4.4399999999999995"/>
  </r>
  <r>
    <n v="5700"/>
    <x v="2842"/>
    <x v="132"/>
    <d v="2017-11-08T00:00:00"/>
    <s v="Standard Class"/>
    <s v="PG-18895"/>
    <s v="Paul Gonzalez"/>
    <x v="0"/>
    <s v="United States"/>
    <s v="San Francisco"/>
    <x v="1"/>
    <n v="94109"/>
    <s v="West"/>
    <s v="OFF-PA-10003022"/>
    <x v="1"/>
    <s v="Paper"/>
    <s v="Xerox 1992"/>
    <n v="35.880000000000003"/>
    <n v="6"/>
    <n v="0"/>
    <n v="17.581200000000003"/>
  </r>
  <r>
    <n v="5701"/>
    <x v="2843"/>
    <x v="390"/>
    <d v="2016-11-26T00:00:00"/>
    <s v="First Class"/>
    <s v="CA-12055"/>
    <s v="Cathy Armstrong"/>
    <x v="2"/>
    <s v="United States"/>
    <s v="Cleveland"/>
    <x v="24"/>
    <n v="44105"/>
    <s v="East"/>
    <s v="OFF-EN-10001532"/>
    <x v="1"/>
    <s v="Envelopes"/>
    <s v="Brown Kraft Recycled Envelopes"/>
    <n v="40.752000000000002"/>
    <n v="3"/>
    <n v="0.2"/>
    <n v="15.281999999999998"/>
  </r>
  <r>
    <n v="5702"/>
    <x v="2843"/>
    <x v="390"/>
    <d v="2016-11-26T00:00:00"/>
    <s v="First Class"/>
    <s v="CA-12055"/>
    <s v="Cathy Armstrong"/>
    <x v="2"/>
    <s v="United States"/>
    <s v="Cleveland"/>
    <x v="24"/>
    <n v="44105"/>
    <s v="East"/>
    <s v="TEC-AC-10004855"/>
    <x v="2"/>
    <s v="Accessories"/>
    <s v="V7 USB Numeric Keypad"/>
    <n v="139.96000000000004"/>
    <n v="5"/>
    <n v="0.2"/>
    <n v="-22.743500000000004"/>
  </r>
  <r>
    <n v="5703"/>
    <x v="2844"/>
    <x v="637"/>
    <d v="2014-12-21T00:00:00"/>
    <s v="Standard Class"/>
    <s v="SS-20875"/>
    <s v="Sung Shariari"/>
    <x v="0"/>
    <s v="United States"/>
    <s v="Marion"/>
    <x v="24"/>
    <n v="43302"/>
    <s v="East"/>
    <s v="OFF-AR-10003829"/>
    <x v="1"/>
    <s v="Art"/>
    <s v="Newell 35"/>
    <n v="2.6240000000000001"/>
    <n v="1"/>
    <n v="0.2"/>
    <n v="0.29519999999999957"/>
  </r>
  <r>
    <n v="5704"/>
    <x v="2844"/>
    <x v="637"/>
    <d v="2014-12-21T00:00:00"/>
    <s v="Standard Class"/>
    <s v="SS-20875"/>
    <s v="Sung Shariari"/>
    <x v="0"/>
    <s v="United States"/>
    <s v="Marion"/>
    <x v="24"/>
    <n v="43302"/>
    <s v="East"/>
    <s v="FUR-TA-10002645"/>
    <x v="0"/>
    <s v="Tables"/>
    <s v="Hon Rectangular Conference Tables"/>
    <n v="136.53"/>
    <n v="1"/>
    <n v="0.4"/>
    <n v="-52.336500000000029"/>
  </r>
  <r>
    <n v="5705"/>
    <x v="2844"/>
    <x v="637"/>
    <d v="2014-12-21T00:00:00"/>
    <s v="Standard Class"/>
    <s v="SS-20875"/>
    <s v="Sung Shariari"/>
    <x v="0"/>
    <s v="United States"/>
    <s v="Marion"/>
    <x v="24"/>
    <n v="43302"/>
    <s v="East"/>
    <s v="TEC-AC-10003033"/>
    <x v="2"/>
    <s v="Accessories"/>
    <s v="Plantronics CS510 - Over-the-Head monaural Wireless Headset System"/>
    <n v="263.95999999999998"/>
    <n v="1"/>
    <n v="0.2"/>
    <n v="42.893499999999975"/>
  </r>
  <r>
    <n v="5706"/>
    <x v="2845"/>
    <x v="935"/>
    <d v="2014-11-08T00:00:00"/>
    <s v="Standard Class"/>
    <s v="RP-19390"/>
    <s v="Resi Pölking"/>
    <x v="0"/>
    <s v="United States"/>
    <s v="Fairfield"/>
    <x v="29"/>
    <n v="6824"/>
    <s v="East"/>
    <s v="OFF-SU-10002522"/>
    <x v="1"/>
    <s v="Supplies"/>
    <s v="Acme Kleen Earth Office Shears"/>
    <n v="11.64"/>
    <n v="3"/>
    <n v="0"/>
    <n v="3.3755999999999986"/>
  </r>
  <r>
    <n v="5707"/>
    <x v="2846"/>
    <x v="585"/>
    <d v="2017-09-25T00:00:00"/>
    <s v="Second Class"/>
    <s v="SC-20440"/>
    <s v="Shaun Chance"/>
    <x v="1"/>
    <s v="United States"/>
    <s v="New York City"/>
    <x v="15"/>
    <n v="10009"/>
    <s v="East"/>
    <s v="OFF-BI-10004828"/>
    <x v="1"/>
    <s v="Binders"/>
    <s v="GBC Poly Designer Binding Covers"/>
    <n v="40.176000000000002"/>
    <n v="3"/>
    <n v="0.2"/>
    <n v="14.563799999999997"/>
  </r>
  <r>
    <n v="5708"/>
    <x v="2847"/>
    <x v="412"/>
    <d v="2015-05-15T00:00:00"/>
    <s v="Standard Class"/>
    <s v="NW-18400"/>
    <s v="Natalie Webber"/>
    <x v="0"/>
    <s v="United States"/>
    <s v="New York City"/>
    <x v="15"/>
    <n v="10024"/>
    <s v="East"/>
    <s v="FUR-FU-10001095"/>
    <x v="0"/>
    <s v="Furnishings"/>
    <s v="DAX Black Cherry Wood-Tone Poster Frame"/>
    <n v="79.44"/>
    <n v="3"/>
    <n v="0"/>
    <n v="30.187200000000001"/>
  </r>
  <r>
    <n v="5709"/>
    <x v="2847"/>
    <x v="412"/>
    <d v="2015-05-15T00:00:00"/>
    <s v="Standard Class"/>
    <s v="NW-18400"/>
    <s v="Natalie Webber"/>
    <x v="0"/>
    <s v="United States"/>
    <s v="New York City"/>
    <x v="15"/>
    <n v="10024"/>
    <s v="East"/>
    <s v="OFF-SU-10000157"/>
    <x v="1"/>
    <s v="Supplies"/>
    <s v="Compact Automatic Electric Letter Opener"/>
    <n v="357.93"/>
    <n v="3"/>
    <n v="0"/>
    <n v="7.158600000000007"/>
  </r>
  <r>
    <n v="5710"/>
    <x v="2847"/>
    <x v="412"/>
    <d v="2015-05-15T00:00:00"/>
    <s v="Standard Class"/>
    <s v="NW-18400"/>
    <s v="Natalie Webber"/>
    <x v="0"/>
    <s v="United States"/>
    <s v="New York City"/>
    <x v="15"/>
    <n v="10024"/>
    <s v="East"/>
    <s v="FUR-CH-10002647"/>
    <x v="0"/>
    <s v="Chairs"/>
    <s v="Situations Contoured Folding Chairs, 4/Set"/>
    <n v="127.76400000000001"/>
    <n v="2"/>
    <n v="0.1"/>
    <n v="21.294000000000008"/>
  </r>
  <r>
    <n v="5711"/>
    <x v="2847"/>
    <x v="412"/>
    <d v="2015-05-15T00:00:00"/>
    <s v="Standard Class"/>
    <s v="NW-18400"/>
    <s v="Natalie Webber"/>
    <x v="0"/>
    <s v="United States"/>
    <s v="New York City"/>
    <x v="15"/>
    <n v="10024"/>
    <s v="East"/>
    <s v="TEC-CO-10004115"/>
    <x v="2"/>
    <s v="Copiers"/>
    <s v="Sharp AL-1530CS Digital Copier"/>
    <n v="2799.944"/>
    <n v="7"/>
    <n v="0.2"/>
    <n v="1014.9797"/>
  </r>
  <r>
    <n v="5712"/>
    <x v="2847"/>
    <x v="412"/>
    <d v="2015-05-15T00:00:00"/>
    <s v="Standard Class"/>
    <s v="NW-18400"/>
    <s v="Natalie Webber"/>
    <x v="0"/>
    <s v="United States"/>
    <s v="New York City"/>
    <x v="15"/>
    <n v="10024"/>
    <s v="East"/>
    <s v="OFF-PA-10003363"/>
    <x v="1"/>
    <s v="Paper"/>
    <s v="Xerox 204"/>
    <n v="19.440000000000001"/>
    <n v="3"/>
    <n v="0"/>
    <n v="9.3312000000000008"/>
  </r>
  <r>
    <n v="5713"/>
    <x v="2848"/>
    <x v="689"/>
    <d v="2017-07-31T00:00:00"/>
    <s v="Same Day"/>
    <s v="KW-16435"/>
    <s v="Katrina Willman"/>
    <x v="0"/>
    <s v="United States"/>
    <s v="Chicago"/>
    <x v="10"/>
    <n v="60653"/>
    <s v="Central"/>
    <s v="TEC-PH-10003092"/>
    <x v="2"/>
    <s v="Phones"/>
    <s v="Motorola L804"/>
    <n v="36.792000000000002"/>
    <n v="1"/>
    <n v="0.2"/>
    <n v="4.1390999999999991"/>
  </r>
  <r>
    <n v="5714"/>
    <x v="2849"/>
    <x v="72"/>
    <d v="2014-03-05T00:00:00"/>
    <s v="Standard Class"/>
    <s v="HR-14770"/>
    <s v="Hallie Redmond"/>
    <x v="2"/>
    <s v="United States"/>
    <s v="New York City"/>
    <x v="15"/>
    <n v="10035"/>
    <s v="East"/>
    <s v="TEC-PH-10003655"/>
    <x v="2"/>
    <s v="Phones"/>
    <s v="Sannysis Cute Owl Design Soft Skin Case Cover for Samsung Galaxy S4"/>
    <n v="5.9399999999999995"/>
    <n v="3"/>
    <n v="0"/>
    <n v="1.6037999999999999"/>
  </r>
  <r>
    <n v="5715"/>
    <x v="2850"/>
    <x v="145"/>
    <d v="2017-09-29T00:00:00"/>
    <s v="Standard Class"/>
    <s v="AG-10900"/>
    <s v="Arthur Gainer"/>
    <x v="0"/>
    <s v="United States"/>
    <s v="Richmond"/>
    <x v="17"/>
    <n v="23223"/>
    <s v="South"/>
    <s v="OFF-ST-10001476"/>
    <x v="1"/>
    <s v="Storage"/>
    <s v="Steel Personal Filing/Posting Tote"/>
    <n v="177.54999999999998"/>
    <n v="5"/>
    <n v="0"/>
    <n v="47.938500000000005"/>
  </r>
  <r>
    <n v="5716"/>
    <x v="2851"/>
    <x v="330"/>
    <d v="2015-10-12T00:00:00"/>
    <s v="Second Class"/>
    <s v="BM-11650"/>
    <s v="Brian Moss"/>
    <x v="1"/>
    <s v="United States"/>
    <s v="Ann Arbor"/>
    <x v="12"/>
    <n v="48104"/>
    <s v="Central"/>
    <s v="TEC-AC-10002049"/>
    <x v="2"/>
    <s v="Accessories"/>
    <s v="Logitech G19 Programmable Gaming Keyboard"/>
    <n v="619.94999999999993"/>
    <n v="5"/>
    <n v="0"/>
    <n v="111.59099999999995"/>
  </r>
  <r>
    <n v="5717"/>
    <x v="2851"/>
    <x v="330"/>
    <d v="2015-10-12T00:00:00"/>
    <s v="Second Class"/>
    <s v="BM-11650"/>
    <s v="Brian Moss"/>
    <x v="1"/>
    <s v="United States"/>
    <s v="Ann Arbor"/>
    <x v="12"/>
    <n v="48104"/>
    <s v="Central"/>
    <s v="TEC-PH-10003875"/>
    <x v="2"/>
    <s v="Phones"/>
    <s v="KLD Oscar II Style Snap-on Ultra Thin Side Flip Synthetic Leather Cover Case for HTC One HTC M7"/>
    <n v="29.160000000000004"/>
    <n v="3"/>
    <n v="0"/>
    <n v="8.4563999999999986"/>
  </r>
  <r>
    <n v="5718"/>
    <x v="2851"/>
    <x v="330"/>
    <d v="2015-10-12T00:00:00"/>
    <s v="Second Class"/>
    <s v="BM-11650"/>
    <s v="Brian Moss"/>
    <x v="1"/>
    <s v="United States"/>
    <s v="Ann Arbor"/>
    <x v="12"/>
    <n v="48104"/>
    <s v="Central"/>
    <s v="OFF-EN-10003286"/>
    <x v="1"/>
    <s v="Envelopes"/>
    <s v="Staple envelope"/>
    <n v="57.959999999999994"/>
    <n v="7"/>
    <n v="0"/>
    <n v="27.241199999999996"/>
  </r>
  <r>
    <n v="5719"/>
    <x v="2851"/>
    <x v="330"/>
    <d v="2015-10-12T00:00:00"/>
    <s v="Second Class"/>
    <s v="BM-11650"/>
    <s v="Brian Moss"/>
    <x v="1"/>
    <s v="United States"/>
    <s v="Ann Arbor"/>
    <x v="12"/>
    <n v="48104"/>
    <s v="Central"/>
    <s v="OFF-AP-10003971"/>
    <x v="1"/>
    <s v="Appliances"/>
    <s v="Belkin 6 Outlet Metallic Surge Strip"/>
    <n v="29.402999999999999"/>
    <n v="3"/>
    <n v="0.1"/>
    <n v="5.2272000000000007"/>
  </r>
  <r>
    <n v="5720"/>
    <x v="2852"/>
    <x v="1065"/>
    <d v="2017-04-02T00:00:00"/>
    <s v="Second Class"/>
    <s v="RD-19720"/>
    <s v="Roger Demir"/>
    <x v="0"/>
    <s v="United States"/>
    <s v="Lafayette"/>
    <x v="14"/>
    <n v="47905"/>
    <s v="Central"/>
    <s v="OFF-ST-10001031"/>
    <x v="1"/>
    <s v="Storage"/>
    <s v="Adjustable Personal File Tote"/>
    <n v="81.400000000000006"/>
    <n v="5"/>
    <n v="0"/>
    <n v="21.164000000000005"/>
  </r>
  <r>
    <n v="5721"/>
    <x v="2853"/>
    <x v="717"/>
    <d v="2015-11-17T00:00:00"/>
    <s v="First Class"/>
    <s v="KB-16585"/>
    <s v="Ken Black"/>
    <x v="1"/>
    <s v="United States"/>
    <s v="Springfield"/>
    <x v="21"/>
    <n v="97477"/>
    <s v="West"/>
    <s v="OFF-FA-10000304"/>
    <x v="1"/>
    <s v="Fasteners"/>
    <s v="Advantus Push Pins"/>
    <n v="8.7200000000000006"/>
    <n v="5"/>
    <n v="0.2"/>
    <n v="2.289000000000001"/>
  </r>
  <r>
    <n v="5722"/>
    <x v="2853"/>
    <x v="717"/>
    <d v="2015-11-17T00:00:00"/>
    <s v="First Class"/>
    <s v="KB-16585"/>
    <s v="Ken Black"/>
    <x v="1"/>
    <s v="United States"/>
    <s v="Springfield"/>
    <x v="21"/>
    <n v="97477"/>
    <s v="West"/>
    <s v="TEC-AC-10000358"/>
    <x v="2"/>
    <s v="Accessories"/>
    <s v="Imation Secure Drive + Hardware Encrypted USB flash drive - 16 GB"/>
    <n v="91.176000000000016"/>
    <n v="3"/>
    <n v="0.2"/>
    <n v="4.5587999999999944"/>
  </r>
  <r>
    <n v="5723"/>
    <x v="2853"/>
    <x v="717"/>
    <d v="2015-11-17T00:00:00"/>
    <s v="First Class"/>
    <s v="KB-16585"/>
    <s v="Ken Black"/>
    <x v="1"/>
    <s v="United States"/>
    <s v="Springfield"/>
    <x v="21"/>
    <n v="97477"/>
    <s v="West"/>
    <s v="TEC-AC-10002800"/>
    <x v="2"/>
    <s v="Accessories"/>
    <s v="Plantronics Audio 478 Stereo USB Headset"/>
    <n v="159.96800000000002"/>
    <n v="4"/>
    <n v="0.2"/>
    <n v="29.993999999999986"/>
  </r>
  <r>
    <n v="5724"/>
    <x v="2854"/>
    <x v="182"/>
    <d v="2016-09-30T00:00:00"/>
    <s v="Standard Class"/>
    <s v="DW-13585"/>
    <s v="Dorothy Wardle"/>
    <x v="1"/>
    <s v="United States"/>
    <s v="San Francisco"/>
    <x v="1"/>
    <n v="94109"/>
    <s v="West"/>
    <s v="OFF-PA-10004735"/>
    <x v="1"/>
    <s v="Paper"/>
    <s v="Xerox 1905"/>
    <n v="12.96"/>
    <n v="2"/>
    <n v="0"/>
    <n v="6.2208000000000006"/>
  </r>
  <r>
    <n v="5725"/>
    <x v="2855"/>
    <x v="358"/>
    <d v="2014-09-27T00:00:00"/>
    <s v="Standard Class"/>
    <s v="VG-21805"/>
    <s v="Vivek Grady"/>
    <x v="1"/>
    <s v="United States"/>
    <s v="Chicago"/>
    <x v="10"/>
    <n v="60653"/>
    <s v="Central"/>
    <s v="OFF-ST-10002574"/>
    <x v="1"/>
    <s v="Storage"/>
    <s v="SAFCO Commercial Wire Shelving, Black"/>
    <n v="331.536"/>
    <n v="3"/>
    <n v="0.2"/>
    <n v="-82.884"/>
  </r>
  <r>
    <n v="5726"/>
    <x v="2856"/>
    <x v="12"/>
    <d v="2015-09-27T00:00:00"/>
    <s v="First Class"/>
    <s v="DR-12880"/>
    <s v="Dan Reichenbach"/>
    <x v="1"/>
    <s v="United States"/>
    <s v="New York City"/>
    <x v="15"/>
    <n v="10011"/>
    <s v="East"/>
    <s v="TEC-AC-10004171"/>
    <x v="2"/>
    <s v="Accessories"/>
    <s v="Razer Kraken 7.1 Surround Sound Over Ear USB Gaming Headset"/>
    <n v="899.91"/>
    <n v="9"/>
    <n v="0"/>
    <n v="395.96040000000005"/>
  </r>
  <r>
    <n v="5727"/>
    <x v="2857"/>
    <x v="124"/>
    <d v="2015-05-08T00:00:00"/>
    <s v="Standard Class"/>
    <s v="AH-10690"/>
    <s v="Anna Häberlin"/>
    <x v="1"/>
    <s v="United States"/>
    <s v="Houston"/>
    <x v="5"/>
    <n v="77095"/>
    <s v="Central"/>
    <s v="TEC-PH-10002922"/>
    <x v="2"/>
    <s v="Phones"/>
    <s v="ShoreTel ShorePhone IP 230 VoIP phone"/>
    <n v="946.34400000000005"/>
    <n v="7"/>
    <n v="0.2"/>
    <n v="118.29299999999989"/>
  </r>
  <r>
    <n v="5728"/>
    <x v="2858"/>
    <x v="166"/>
    <d v="2017-12-13T00:00:00"/>
    <s v="Standard Class"/>
    <s v="JP-15520"/>
    <s v="Jeremy Pistek"/>
    <x v="0"/>
    <s v="United States"/>
    <s v="Madison"/>
    <x v="6"/>
    <n v="53711"/>
    <s v="Central"/>
    <s v="TEC-AC-10003023"/>
    <x v="2"/>
    <s v="Accessories"/>
    <s v="Logitech G105 Gaming Keyboard"/>
    <n v="178.10999999999999"/>
    <n v="3"/>
    <n v="0"/>
    <n v="32.059799999999996"/>
  </r>
  <r>
    <n v="5729"/>
    <x v="2858"/>
    <x v="166"/>
    <d v="2017-12-13T00:00:00"/>
    <s v="Standard Class"/>
    <s v="JP-15520"/>
    <s v="Jeremy Pistek"/>
    <x v="0"/>
    <s v="United States"/>
    <s v="Madison"/>
    <x v="6"/>
    <n v="53711"/>
    <s v="Central"/>
    <s v="OFF-AP-10003590"/>
    <x v="1"/>
    <s v="Appliances"/>
    <s v="Hoover WindTunnel Plus Canister Vacuum"/>
    <n v="1089.75"/>
    <n v="3"/>
    <n v="0"/>
    <n v="305.13000000000011"/>
  </r>
  <r>
    <n v="5730"/>
    <x v="2858"/>
    <x v="166"/>
    <d v="2017-12-13T00:00:00"/>
    <s v="Standard Class"/>
    <s v="JP-15520"/>
    <s v="Jeremy Pistek"/>
    <x v="0"/>
    <s v="United States"/>
    <s v="Madison"/>
    <x v="6"/>
    <n v="53711"/>
    <s v="Central"/>
    <s v="OFF-LA-10003510"/>
    <x v="1"/>
    <s v="Labels"/>
    <s v="Avery 4027 File Folder Labels for Dot Matrix Printers, 5000 Labels per Box, White"/>
    <n v="61.06"/>
    <n v="2"/>
    <n v="0"/>
    <n v="28.087600000000002"/>
  </r>
  <r>
    <n v="5731"/>
    <x v="2858"/>
    <x v="166"/>
    <d v="2017-12-13T00:00:00"/>
    <s v="Standard Class"/>
    <s v="JP-15520"/>
    <s v="Jeremy Pistek"/>
    <x v="0"/>
    <s v="United States"/>
    <s v="Madison"/>
    <x v="6"/>
    <n v="53711"/>
    <s v="Central"/>
    <s v="FUR-BO-10003159"/>
    <x v="0"/>
    <s v="Bookcases"/>
    <s v="Sauder Camden County Collection Libraries, Planked Cherry Finish"/>
    <n v="459.92"/>
    <n v="4"/>
    <n v="0"/>
    <n v="41.392799999999966"/>
  </r>
  <r>
    <n v="5732"/>
    <x v="2858"/>
    <x v="166"/>
    <d v="2017-12-13T00:00:00"/>
    <s v="Standard Class"/>
    <s v="JP-15520"/>
    <s v="Jeremy Pistek"/>
    <x v="0"/>
    <s v="United States"/>
    <s v="Madison"/>
    <x v="6"/>
    <n v="53711"/>
    <s v="Central"/>
    <s v="OFF-PA-10002713"/>
    <x v="1"/>
    <s v="Paper"/>
    <s v="Adams Phone Message Book, 200 Message Capacity, 8 1/16” x 11”"/>
    <n v="27.52"/>
    <n v="4"/>
    <n v="0"/>
    <n v="12.659199999999998"/>
  </r>
  <r>
    <n v="5733"/>
    <x v="2859"/>
    <x v="222"/>
    <d v="2017-07-02T00:00:00"/>
    <s v="First Class"/>
    <s v="DR-12880"/>
    <s v="Dan Reichenbach"/>
    <x v="1"/>
    <s v="United States"/>
    <s v="Milford"/>
    <x v="29"/>
    <n v="6460"/>
    <s v="East"/>
    <s v="FUR-BO-10002598"/>
    <x v="0"/>
    <s v="Bookcases"/>
    <s v="Hon Metal Bookcases, Putty"/>
    <n v="638.82000000000005"/>
    <n v="9"/>
    <n v="0"/>
    <n v="185.25779999999997"/>
  </r>
  <r>
    <n v="5734"/>
    <x v="2859"/>
    <x v="222"/>
    <d v="2017-07-02T00:00:00"/>
    <s v="First Class"/>
    <s v="DR-12880"/>
    <s v="Dan Reichenbach"/>
    <x v="1"/>
    <s v="United States"/>
    <s v="Milford"/>
    <x v="29"/>
    <n v="6460"/>
    <s v="East"/>
    <s v="OFF-SU-10002537"/>
    <x v="1"/>
    <s v="Supplies"/>
    <s v="Acme Box Cutter Scissors"/>
    <n v="30.69"/>
    <n v="3"/>
    <n v="0"/>
    <n v="7.9794000000000018"/>
  </r>
  <r>
    <n v="5735"/>
    <x v="2859"/>
    <x v="222"/>
    <d v="2017-07-02T00:00:00"/>
    <s v="First Class"/>
    <s v="DR-12880"/>
    <s v="Dan Reichenbach"/>
    <x v="1"/>
    <s v="United States"/>
    <s v="Milford"/>
    <x v="29"/>
    <n v="6460"/>
    <s v="East"/>
    <s v="FUR-FU-10003976"/>
    <x v="0"/>
    <s v="Furnishings"/>
    <s v="DAX Executive Solid Wood Document Frame, Desktop or Hang, Mahogany, 5 x 7"/>
    <n v="25.16"/>
    <n v="2"/>
    <n v="0"/>
    <n v="8.5543999999999976"/>
  </r>
  <r>
    <n v="5736"/>
    <x v="2860"/>
    <x v="290"/>
    <d v="2014-07-03T00:00:00"/>
    <s v="Standard Class"/>
    <s v="JK-15625"/>
    <s v="Jim Karlsson"/>
    <x v="0"/>
    <s v="United States"/>
    <s v="New York City"/>
    <x v="15"/>
    <n v="10024"/>
    <s v="East"/>
    <s v="OFF-BI-10000174"/>
    <x v="1"/>
    <s v="Binders"/>
    <s v="Wilson Jones Clip &amp; Carry Folder Binder Tool for Ring Binders, Clear"/>
    <n v="13.919999999999998"/>
    <n v="3"/>
    <n v="0.2"/>
    <n v="4.8720000000000008"/>
  </r>
  <r>
    <n v="5737"/>
    <x v="2861"/>
    <x v="407"/>
    <d v="2014-01-25T00:00:00"/>
    <s v="Standard Class"/>
    <s v="MV-17485"/>
    <s v="Mark Van Huff"/>
    <x v="0"/>
    <s v="United States"/>
    <s v="Los Angeles"/>
    <x v="1"/>
    <n v="90049"/>
    <s v="West"/>
    <s v="OFF-PA-10002893"/>
    <x v="1"/>
    <s v="Paper"/>
    <s v="Wirebound Service Call Books, 5 1/2&quot; x 4&quot;"/>
    <n v="19.36"/>
    <n v="2"/>
    <n v="0"/>
    <n v="9.2927999999999997"/>
  </r>
  <r>
    <n v="5738"/>
    <x v="2861"/>
    <x v="407"/>
    <d v="2014-01-25T00:00:00"/>
    <s v="Standard Class"/>
    <s v="MV-17485"/>
    <s v="Mark Van Huff"/>
    <x v="0"/>
    <s v="United States"/>
    <s v="Los Angeles"/>
    <x v="1"/>
    <n v="90049"/>
    <s v="West"/>
    <s v="FUR-FU-10003194"/>
    <x v="0"/>
    <s v="Furnishings"/>
    <s v="Eldon Expressions Desk Accessory, Wood Pencil Holder, Oak"/>
    <n v="19.3"/>
    <n v="2"/>
    <n v="0"/>
    <n v="5.7899999999999991"/>
  </r>
  <r>
    <n v="5739"/>
    <x v="2862"/>
    <x v="413"/>
    <d v="2017-01-06T00:00:00"/>
    <s v="Standard Class"/>
    <s v="BP-11155"/>
    <s v="Becky Pak"/>
    <x v="0"/>
    <s v="United States"/>
    <s v="San Francisco"/>
    <x v="1"/>
    <n v="94109"/>
    <s v="West"/>
    <s v="OFF-BI-10004233"/>
    <x v="1"/>
    <s v="Binders"/>
    <s v="GBC Pre-Punched Binding Paper, Plastic, White, 8-1/2&quot; x 11&quot;"/>
    <n v="38.376000000000005"/>
    <n v="3"/>
    <n v="0.2"/>
    <n v="13.4316"/>
  </r>
  <r>
    <n v="5740"/>
    <x v="2863"/>
    <x v="615"/>
    <d v="2017-03-31T00:00:00"/>
    <s v="First Class"/>
    <s v="DH-13075"/>
    <s v="Dave Hallsten"/>
    <x v="1"/>
    <s v="United States"/>
    <s v="Fairfield"/>
    <x v="1"/>
    <n v="94533"/>
    <s v="West"/>
    <s v="OFF-PA-10000232"/>
    <x v="1"/>
    <s v="Paper"/>
    <s v="Xerox 1975"/>
    <n v="12.96"/>
    <n v="2"/>
    <n v="0"/>
    <n v="6.3504000000000005"/>
  </r>
  <r>
    <n v="5741"/>
    <x v="2863"/>
    <x v="615"/>
    <d v="2017-03-31T00:00:00"/>
    <s v="First Class"/>
    <s v="DH-13075"/>
    <s v="Dave Hallsten"/>
    <x v="1"/>
    <s v="United States"/>
    <s v="Fairfield"/>
    <x v="1"/>
    <n v="94533"/>
    <s v="West"/>
    <s v="FUR-FU-10001095"/>
    <x v="0"/>
    <s v="Furnishings"/>
    <s v="DAX Black Cherry Wood-Tone Poster Frame"/>
    <n v="26.48"/>
    <n v="1"/>
    <n v="0"/>
    <n v="10.0624"/>
  </r>
  <r>
    <n v="5742"/>
    <x v="2863"/>
    <x v="615"/>
    <d v="2017-03-31T00:00:00"/>
    <s v="First Class"/>
    <s v="DH-13075"/>
    <s v="Dave Hallsten"/>
    <x v="1"/>
    <s v="United States"/>
    <s v="Fairfield"/>
    <x v="1"/>
    <n v="94533"/>
    <s v="West"/>
    <s v="TEC-MA-10004679"/>
    <x v="2"/>
    <s v="Machines"/>
    <s v="StarTech.com 10/100 VDSL2 Ethernet Extender Kit"/>
    <n v="532.72"/>
    <n v="2"/>
    <n v="0.2"/>
    <n v="53.271999999999991"/>
  </r>
  <r>
    <n v="5743"/>
    <x v="2863"/>
    <x v="615"/>
    <d v="2017-03-31T00:00:00"/>
    <s v="First Class"/>
    <s v="DH-13075"/>
    <s v="Dave Hallsten"/>
    <x v="1"/>
    <s v="United States"/>
    <s v="Fairfield"/>
    <x v="1"/>
    <n v="94533"/>
    <s v="West"/>
    <s v="OFF-PA-10003651"/>
    <x v="1"/>
    <s v="Paper"/>
    <s v="Xerox 1968"/>
    <n v="26.72"/>
    <n v="4"/>
    <n v="0"/>
    <n v="12.8256"/>
  </r>
  <r>
    <n v="5744"/>
    <x v="2863"/>
    <x v="615"/>
    <d v="2017-03-31T00:00:00"/>
    <s v="First Class"/>
    <s v="DH-13075"/>
    <s v="Dave Hallsten"/>
    <x v="1"/>
    <s v="United States"/>
    <s v="Fairfield"/>
    <x v="1"/>
    <n v="94533"/>
    <s v="West"/>
    <s v="OFF-PA-10000743"/>
    <x v="1"/>
    <s v="Paper"/>
    <s v="Xerox 1977"/>
    <n v="20.04"/>
    <n v="3"/>
    <n v="0"/>
    <n v="9.6191999999999993"/>
  </r>
  <r>
    <n v="5745"/>
    <x v="2863"/>
    <x v="615"/>
    <d v="2017-03-31T00:00:00"/>
    <s v="First Class"/>
    <s v="DH-13075"/>
    <s v="Dave Hallsten"/>
    <x v="1"/>
    <s v="United States"/>
    <s v="Fairfield"/>
    <x v="1"/>
    <n v="94533"/>
    <s v="West"/>
    <s v="OFF-ST-10002743"/>
    <x v="1"/>
    <s v="Storage"/>
    <s v="SAFCO Boltless Steel Shelving"/>
    <n v="795.48"/>
    <n v="7"/>
    <n v="0"/>
    <n v="7.9547999999999632"/>
  </r>
  <r>
    <n v="5746"/>
    <x v="2863"/>
    <x v="615"/>
    <d v="2017-03-31T00:00:00"/>
    <s v="First Class"/>
    <s v="DH-13075"/>
    <s v="Dave Hallsten"/>
    <x v="1"/>
    <s v="United States"/>
    <s v="Fairfield"/>
    <x v="1"/>
    <n v="94533"/>
    <s v="West"/>
    <s v="FUR-FU-10003829"/>
    <x v="0"/>
    <s v="Furnishings"/>
    <s v="Stackable Trays"/>
    <n v="21.560000000000002"/>
    <n v="7"/>
    <n v="0"/>
    <n v="6.8991999999999987"/>
  </r>
  <r>
    <n v="5747"/>
    <x v="2864"/>
    <x v="16"/>
    <d v="2016-12-12T00:00:00"/>
    <s v="Standard Class"/>
    <s v="LH-16900"/>
    <s v="Lena Hernandez"/>
    <x v="0"/>
    <s v="United States"/>
    <s v="Greenville"/>
    <x v="3"/>
    <n v="27834"/>
    <s v="South"/>
    <s v="TEC-PH-10002496"/>
    <x v="2"/>
    <s v="Phones"/>
    <s v="Cisco SPA301"/>
    <n v="249.58400000000003"/>
    <n v="2"/>
    <n v="0.2"/>
    <n v="31.197999999999986"/>
  </r>
  <r>
    <n v="5748"/>
    <x v="2864"/>
    <x v="16"/>
    <d v="2016-12-12T00:00:00"/>
    <s v="Standard Class"/>
    <s v="LH-16900"/>
    <s v="Lena Hernandez"/>
    <x v="0"/>
    <s v="United States"/>
    <s v="Greenville"/>
    <x v="3"/>
    <n v="27834"/>
    <s v="South"/>
    <s v="TEC-AC-10002473"/>
    <x v="2"/>
    <s v="Accessories"/>
    <s v="Maxell 4.7GB DVD-R"/>
    <n v="68.111999999999995"/>
    <n v="3"/>
    <n v="0.2"/>
    <n v="17.879399999999997"/>
  </r>
  <r>
    <n v="5749"/>
    <x v="2864"/>
    <x v="16"/>
    <d v="2016-12-12T00:00:00"/>
    <s v="Standard Class"/>
    <s v="LH-16900"/>
    <s v="Lena Hernandez"/>
    <x v="0"/>
    <s v="United States"/>
    <s v="Greenville"/>
    <x v="3"/>
    <n v="27834"/>
    <s v="South"/>
    <s v="TEC-AC-10004877"/>
    <x v="2"/>
    <s v="Accessories"/>
    <s v="Imation 30456 USB Flash Drive 8GB"/>
    <n v="16.560000000000002"/>
    <n v="3"/>
    <n v="0.2"/>
    <n v="-2.4840000000000018"/>
  </r>
  <r>
    <n v="5750"/>
    <x v="2865"/>
    <x v="551"/>
    <d v="2017-11-22T00:00:00"/>
    <s v="Standard Class"/>
    <s v="DK-13090"/>
    <s v="Dave Kipp"/>
    <x v="0"/>
    <s v="United States"/>
    <s v="Long Beach"/>
    <x v="15"/>
    <n v="11561"/>
    <s v="East"/>
    <s v="TEC-PH-10000923"/>
    <x v="2"/>
    <s v="Phones"/>
    <s v="Belkin SportFit Armband For iPhone 5s/5c, Fuchsia"/>
    <n v="74.95"/>
    <n v="5"/>
    <n v="0"/>
    <n v="36.725500000000004"/>
  </r>
  <r>
    <n v="5751"/>
    <x v="2866"/>
    <x v="992"/>
    <d v="2014-06-05T00:00:00"/>
    <s v="Standard Class"/>
    <s v="SS-20410"/>
    <s v="Shahid Shariari"/>
    <x v="0"/>
    <s v="United States"/>
    <s v="Buffalo Grove"/>
    <x v="10"/>
    <n v="60089"/>
    <s v="Central"/>
    <s v="FUR-TA-10001539"/>
    <x v="0"/>
    <s v="Tables"/>
    <s v="Chromcraft Rectangular Conference Tables"/>
    <n v="355.45499999999998"/>
    <n v="3"/>
    <n v="0.5"/>
    <n v="-184.83660000000003"/>
  </r>
  <r>
    <n v="5752"/>
    <x v="2867"/>
    <x v="115"/>
    <d v="2016-01-28T00:00:00"/>
    <s v="Standard Class"/>
    <s v="FP-14320"/>
    <s v="Frank Preis"/>
    <x v="0"/>
    <s v="United States"/>
    <s v="San Diego"/>
    <x v="1"/>
    <n v="92037"/>
    <s v="West"/>
    <s v="OFF-LA-10003498"/>
    <x v="1"/>
    <s v="Labels"/>
    <s v="Avery 475"/>
    <n v="44.400000000000006"/>
    <n v="3"/>
    <n v="0"/>
    <n v="22.200000000000003"/>
  </r>
  <r>
    <n v="5753"/>
    <x v="2867"/>
    <x v="115"/>
    <d v="2016-01-28T00:00:00"/>
    <s v="Standard Class"/>
    <s v="FP-14320"/>
    <s v="Frank Preis"/>
    <x v="0"/>
    <s v="United States"/>
    <s v="San Diego"/>
    <x v="1"/>
    <n v="92037"/>
    <s v="West"/>
    <s v="OFF-LA-10004484"/>
    <x v="1"/>
    <s v="Labels"/>
    <s v="Avery 476"/>
    <n v="20.65"/>
    <n v="5"/>
    <n v="0"/>
    <n v="9.4989999999999988"/>
  </r>
  <r>
    <n v="5754"/>
    <x v="2868"/>
    <x v="1066"/>
    <d v="2016-02-10T00:00:00"/>
    <s v="Standard Class"/>
    <s v="LC-17050"/>
    <s v="Liz Carlisle"/>
    <x v="0"/>
    <s v="United States"/>
    <s v="Richmond"/>
    <x v="0"/>
    <n v="40475"/>
    <s v="South"/>
    <s v="FUR-CH-10000015"/>
    <x v="0"/>
    <s v="Chairs"/>
    <s v="Hon Multipurpose Stacking Arm Chairs"/>
    <n v="866.4"/>
    <n v="4"/>
    <n v="0"/>
    <n v="225.26400000000001"/>
  </r>
  <r>
    <n v="5755"/>
    <x v="2869"/>
    <x v="368"/>
    <d v="2015-04-03T00:00:00"/>
    <s v="Second Class"/>
    <s v="AS-10240"/>
    <s v="Alan Shonely"/>
    <x v="0"/>
    <s v="United States"/>
    <s v="Springfield"/>
    <x v="17"/>
    <n v="22153"/>
    <s v="South"/>
    <s v="OFF-AR-10003732"/>
    <x v="1"/>
    <s v="Art"/>
    <s v="Newell 333"/>
    <n v="5.56"/>
    <n v="2"/>
    <n v="0"/>
    <n v="1.4455999999999998"/>
  </r>
  <r>
    <n v="5756"/>
    <x v="2870"/>
    <x v="1005"/>
    <d v="2014-10-18T00:00:00"/>
    <s v="Standard Class"/>
    <s v="HG-15025"/>
    <s v="Hunter Glantz"/>
    <x v="0"/>
    <s v="United States"/>
    <s v="Fort Worth"/>
    <x v="5"/>
    <n v="76106"/>
    <s v="Central"/>
    <s v="OFF-AP-10004052"/>
    <x v="1"/>
    <s v="Appliances"/>
    <s v="Hoover Replacement Belts For Soft Guard &amp; Commercial Ltweight Upright Vacs, 2/Pk"/>
    <n v="3.1599999999999993"/>
    <n v="4"/>
    <n v="0.8"/>
    <n v="-8.532"/>
  </r>
  <r>
    <n v="5757"/>
    <x v="2870"/>
    <x v="1005"/>
    <d v="2014-10-18T00:00:00"/>
    <s v="Standard Class"/>
    <s v="HG-15025"/>
    <s v="Hunter Glantz"/>
    <x v="0"/>
    <s v="United States"/>
    <s v="Fort Worth"/>
    <x v="5"/>
    <n v="76106"/>
    <s v="Central"/>
    <s v="TEC-CO-10002095"/>
    <x v="2"/>
    <s v="Copiers"/>
    <s v="Hewlett Packard 610 Color Digital Copier / Printer"/>
    <n v="1999.96"/>
    <n v="5"/>
    <n v="0.2"/>
    <n v="624.98749999999995"/>
  </r>
  <r>
    <n v="5758"/>
    <x v="2871"/>
    <x v="1067"/>
    <d v="2015-08-16T00:00:00"/>
    <s v="Standard Class"/>
    <s v="BW-11065"/>
    <s v="Barry Weirich"/>
    <x v="0"/>
    <s v="United States"/>
    <s v="Raleigh"/>
    <x v="3"/>
    <n v="27604"/>
    <s v="South"/>
    <s v="FUR-FU-10004270"/>
    <x v="0"/>
    <s v="Furnishings"/>
    <s v="Executive Impressions 13&quot; Clairmont Wall Clock"/>
    <n v="46.152000000000001"/>
    <n v="3"/>
    <n v="0.2"/>
    <n v="12.114900000000002"/>
  </r>
  <r>
    <n v="5759"/>
    <x v="2872"/>
    <x v="6"/>
    <d v="2015-11-23T00:00:00"/>
    <s v="First Class"/>
    <s v="BH-11710"/>
    <s v="Brosina Hoffman"/>
    <x v="0"/>
    <s v="United States"/>
    <s v="Hialeah"/>
    <x v="2"/>
    <n v="33012"/>
    <s v="South"/>
    <s v="TEC-MA-10000423"/>
    <x v="2"/>
    <s v="Machines"/>
    <s v="Texas Instruments TI-34 Scientific Calculator"/>
    <n v="32.984999999999999"/>
    <n v="3"/>
    <n v="0.5"/>
    <n v="-1.9791000000000025"/>
  </r>
  <r>
    <n v="5760"/>
    <x v="2873"/>
    <x v="945"/>
    <d v="2016-12-30T00:00:00"/>
    <s v="Same Day"/>
    <s v="JP-16135"/>
    <s v="Julie Prescott"/>
    <x v="2"/>
    <s v="United States"/>
    <s v="Los Angeles"/>
    <x v="1"/>
    <n v="90032"/>
    <s v="West"/>
    <s v="OFF-ST-10001526"/>
    <x v="1"/>
    <s v="Storage"/>
    <s v="Iceberg Mobile Mega Data/Printer Cart "/>
    <n v="481.32"/>
    <n v="4"/>
    <n v="0"/>
    <n v="125.14319999999998"/>
  </r>
  <r>
    <n v="5761"/>
    <x v="2873"/>
    <x v="945"/>
    <d v="2016-12-30T00:00:00"/>
    <s v="Same Day"/>
    <s v="JP-16135"/>
    <s v="Julie Prescott"/>
    <x v="2"/>
    <s v="United States"/>
    <s v="Los Angeles"/>
    <x v="1"/>
    <n v="90032"/>
    <s v="West"/>
    <s v="OFF-BI-10002194"/>
    <x v="1"/>
    <s v="Binders"/>
    <s v="Cardinal Hold-It CD Pocket"/>
    <n v="6.3840000000000003"/>
    <n v="1"/>
    <n v="0.2"/>
    <n v="2.1546000000000003"/>
  </r>
  <r>
    <n v="5762"/>
    <x v="2874"/>
    <x v="801"/>
    <d v="2017-08-15T00:00:00"/>
    <s v="First Class"/>
    <s v="JM-16195"/>
    <s v="Justin MacKendrick"/>
    <x v="0"/>
    <s v="United States"/>
    <s v="Lake Forest"/>
    <x v="1"/>
    <n v="92630"/>
    <s v="West"/>
    <s v="OFF-AP-10000828"/>
    <x v="1"/>
    <s v="Appliances"/>
    <s v="Avanti 4.4 Cu. Ft. Refrigerator"/>
    <n v="542.93999999999994"/>
    <n v="3"/>
    <n v="0"/>
    <n v="152.02319999999997"/>
  </r>
  <r>
    <n v="5763"/>
    <x v="2874"/>
    <x v="801"/>
    <d v="2017-08-15T00:00:00"/>
    <s v="First Class"/>
    <s v="JM-16195"/>
    <s v="Justin MacKendrick"/>
    <x v="0"/>
    <s v="United States"/>
    <s v="Lake Forest"/>
    <x v="1"/>
    <n v="92630"/>
    <s v="West"/>
    <s v="FUR-FU-10001473"/>
    <x v="0"/>
    <s v="Furnishings"/>
    <s v="DAX Wood Document Frame"/>
    <n v="54.92"/>
    <n v="4"/>
    <n v="0"/>
    <n v="19.7712"/>
  </r>
  <r>
    <n v="5764"/>
    <x v="2875"/>
    <x v="502"/>
    <d v="2015-11-05T00:00:00"/>
    <s v="First Class"/>
    <s v="FH-14365"/>
    <s v="Fred Hopkins"/>
    <x v="1"/>
    <s v="United States"/>
    <s v="Long Beach"/>
    <x v="15"/>
    <n v="11561"/>
    <s v="East"/>
    <s v="FUR-CH-10004983"/>
    <x v="0"/>
    <s v="Chairs"/>
    <s v="Office Star - Mid Back Dual function Ergonomic High Back Chair with 2-Way Adjustable Arms"/>
    <n v="1448.8200000000002"/>
    <n v="10"/>
    <n v="0.1"/>
    <n v="209.27399999999992"/>
  </r>
  <r>
    <n v="5765"/>
    <x v="2876"/>
    <x v="229"/>
    <d v="2015-09-12T00:00:00"/>
    <s v="Second Class"/>
    <s v="MC-17575"/>
    <s v="Matt Collins"/>
    <x v="0"/>
    <s v="United States"/>
    <s v="Seattle"/>
    <x v="4"/>
    <n v="98103"/>
    <s v="West"/>
    <s v="OFF-ST-10003994"/>
    <x v="1"/>
    <s v="Storage"/>
    <s v="Belkin 19&quot; Center-Weighted Shelf, Gray"/>
    <n v="353.88"/>
    <n v="6"/>
    <n v="0"/>
    <n v="17.693999999999988"/>
  </r>
  <r>
    <n v="5766"/>
    <x v="2877"/>
    <x v="1068"/>
    <d v="2014-11-14T00:00:00"/>
    <s v="Standard Class"/>
    <s v="EB-13870"/>
    <s v="Emily Burns"/>
    <x v="0"/>
    <s v="United States"/>
    <s v="Redding"/>
    <x v="1"/>
    <n v="96003"/>
    <s v="West"/>
    <s v="TEC-PH-10004447"/>
    <x v="2"/>
    <s v="Phones"/>
    <s v="Toshiba IPT2010-SD IP Telephone"/>
    <n v="333.57600000000002"/>
    <n v="3"/>
    <n v="0.2"/>
    <n v="25.018199999999993"/>
  </r>
  <r>
    <n v="5767"/>
    <x v="2878"/>
    <x v="750"/>
    <d v="2016-10-15T00:00:00"/>
    <s v="Standard Class"/>
    <s v="PM-19135"/>
    <s v="Peter McVee"/>
    <x v="2"/>
    <s v="United States"/>
    <s v="San Antonio"/>
    <x v="5"/>
    <n v="78207"/>
    <s v="Central"/>
    <s v="OFF-LA-10004545"/>
    <x v="1"/>
    <s v="Labels"/>
    <s v="Avery 50"/>
    <n v="60.144000000000005"/>
    <n v="6"/>
    <n v="0.2"/>
    <n v="20.298599999999993"/>
  </r>
  <r>
    <n v="5768"/>
    <x v="2879"/>
    <x v="565"/>
    <d v="2017-09-12T00:00:00"/>
    <s v="Second Class"/>
    <s v="AR-10345"/>
    <s v="Alex Russell"/>
    <x v="1"/>
    <s v="United States"/>
    <s v="Houston"/>
    <x v="5"/>
    <n v="77070"/>
    <s v="Central"/>
    <s v="TEC-AC-10003116"/>
    <x v="2"/>
    <s v="Accessories"/>
    <s v="Memorex Froggy Flash Drive 8 GB"/>
    <n v="85.2"/>
    <n v="6"/>
    <n v="0.2"/>
    <n v="20.234999999999996"/>
  </r>
  <r>
    <n v="5769"/>
    <x v="2880"/>
    <x v="1069"/>
    <d v="2015-03-01T00:00:00"/>
    <s v="Standard Class"/>
    <s v="SS-20875"/>
    <s v="Sung Shariari"/>
    <x v="0"/>
    <s v="United States"/>
    <s v="Leominster"/>
    <x v="31"/>
    <n v="1453"/>
    <s v="East"/>
    <s v="OFF-LA-10001641"/>
    <x v="1"/>
    <s v="Labels"/>
    <s v="Avery 518"/>
    <n v="3.15"/>
    <n v="1"/>
    <n v="0"/>
    <n v="1.512"/>
  </r>
  <r>
    <n v="5770"/>
    <x v="2880"/>
    <x v="1069"/>
    <d v="2015-03-01T00:00:00"/>
    <s v="Standard Class"/>
    <s v="SS-20875"/>
    <s v="Sung Shariari"/>
    <x v="0"/>
    <s v="United States"/>
    <s v="Leominster"/>
    <x v="31"/>
    <n v="1453"/>
    <s v="East"/>
    <s v="OFF-PA-10002377"/>
    <x v="1"/>
    <s v="Paper"/>
    <s v="Adams Telephone Message Book W/Dividers/Space For Phone Numbers, 5 1/4&quot;X8 1/2&quot;, 200/Messages"/>
    <n v="22.72"/>
    <n v="4"/>
    <n v="0"/>
    <n v="10.223999999999998"/>
  </r>
  <r>
    <n v="5771"/>
    <x v="2881"/>
    <x v="496"/>
    <d v="2015-09-28T00:00:00"/>
    <s v="Standard Class"/>
    <s v="SC-20440"/>
    <s v="Shaun Chance"/>
    <x v="1"/>
    <s v="United States"/>
    <s v="Los Angeles"/>
    <x v="1"/>
    <n v="90032"/>
    <s v="West"/>
    <s v="FUR-FU-10000010"/>
    <x v="0"/>
    <s v="Furnishings"/>
    <s v="DAX Value U-Channel Document Frames, Easel Back"/>
    <n v="14.91"/>
    <n v="3"/>
    <n v="0"/>
    <n v="4.6220999999999997"/>
  </r>
  <r>
    <n v="5772"/>
    <x v="2881"/>
    <x v="496"/>
    <d v="2015-09-28T00:00:00"/>
    <s v="Standard Class"/>
    <s v="SC-20440"/>
    <s v="Shaun Chance"/>
    <x v="1"/>
    <s v="United States"/>
    <s v="Los Angeles"/>
    <x v="1"/>
    <n v="90032"/>
    <s v="West"/>
    <s v="OFF-AP-10002651"/>
    <x v="1"/>
    <s v="Appliances"/>
    <s v="Hoover Upright Vacuum With Dirt Cup"/>
    <n v="1158.1199999999999"/>
    <n v="4"/>
    <n v="0"/>
    <n v="335.85479999999984"/>
  </r>
  <r>
    <n v="5773"/>
    <x v="2882"/>
    <x v="650"/>
    <d v="2015-12-01T00:00:00"/>
    <s v="Standard Class"/>
    <s v="EA-14035"/>
    <s v="Erin Ashbrook"/>
    <x v="1"/>
    <s v="United States"/>
    <s v="Springfield"/>
    <x v="25"/>
    <n v="65807"/>
    <s v="Central"/>
    <s v="TEC-CO-10002313"/>
    <x v="2"/>
    <s v="Copiers"/>
    <s v="Canon PC1080F Personal Copier"/>
    <n v="599.99"/>
    <n v="1"/>
    <n v="0"/>
    <n v="233.99610000000001"/>
  </r>
  <r>
    <n v="5774"/>
    <x v="2883"/>
    <x v="1070"/>
    <d v="2016-09-06T00:00:00"/>
    <s v="Standard Class"/>
    <s v="TP-21130"/>
    <s v="Theone Pippenger"/>
    <x v="0"/>
    <s v="United States"/>
    <s v="Waco"/>
    <x v="5"/>
    <n v="76706"/>
    <s v="Central"/>
    <s v="OFF-ST-10001580"/>
    <x v="1"/>
    <s v="Storage"/>
    <s v="Super Decoflex Portable Personal File"/>
    <n v="23.968000000000004"/>
    <n v="2"/>
    <n v="0.2"/>
    <n v="2.3967999999999989"/>
  </r>
  <r>
    <n v="5775"/>
    <x v="2884"/>
    <x v="408"/>
    <d v="2016-04-16T00:00:00"/>
    <s v="Standard Class"/>
    <s v="BP-11290"/>
    <s v="Beth Paige"/>
    <x v="0"/>
    <s v="United States"/>
    <s v="Los Angeles"/>
    <x v="1"/>
    <n v="90036"/>
    <s v="West"/>
    <s v="FUR-CH-10001545"/>
    <x v="0"/>
    <s v="Chairs"/>
    <s v="Hon Comfortask Task/Swivel Chairs"/>
    <n v="638.28800000000012"/>
    <n v="7"/>
    <n v="0.2"/>
    <n v="-31.914400000000015"/>
  </r>
  <r>
    <n v="5776"/>
    <x v="2884"/>
    <x v="408"/>
    <d v="2016-04-16T00:00:00"/>
    <s v="Standard Class"/>
    <s v="BP-11290"/>
    <s v="Beth Paige"/>
    <x v="0"/>
    <s v="United States"/>
    <s v="Los Angeles"/>
    <x v="1"/>
    <n v="90036"/>
    <s v="West"/>
    <s v="OFF-BI-10004826"/>
    <x v="1"/>
    <s v="Binders"/>
    <s v="JM Magazine Binder"/>
    <n v="13.208000000000002"/>
    <n v="1"/>
    <n v="0.2"/>
    <n v="4.6228000000000007"/>
  </r>
  <r>
    <n v="5777"/>
    <x v="2885"/>
    <x v="429"/>
    <d v="2016-12-08T00:00:00"/>
    <s v="Standard Class"/>
    <s v="LM-17065"/>
    <s v="Liz MacKendrick"/>
    <x v="0"/>
    <s v="United States"/>
    <s v="Auburn"/>
    <x v="15"/>
    <n v="13021"/>
    <s v="East"/>
    <s v="OFF-BI-10000301"/>
    <x v="1"/>
    <s v="Binders"/>
    <s v="GBC Instant Report Kit"/>
    <n v="15.528"/>
    <n v="3"/>
    <n v="0.2"/>
    <n v="5.8230000000000004"/>
  </r>
  <r>
    <n v="5778"/>
    <x v="2886"/>
    <x v="429"/>
    <d v="2016-12-09T00:00:00"/>
    <s v="Standard Class"/>
    <s v="KT-16465"/>
    <s v="Kean Takahito"/>
    <x v="0"/>
    <s v="United States"/>
    <s v="San Francisco"/>
    <x v="1"/>
    <n v="94109"/>
    <s v="West"/>
    <s v="OFF-PA-10000994"/>
    <x v="1"/>
    <s v="Paper"/>
    <s v="Xerox 1915"/>
    <n v="104.85"/>
    <n v="1"/>
    <n v="0"/>
    <n v="50.327999999999996"/>
  </r>
  <r>
    <n v="5779"/>
    <x v="2887"/>
    <x v="7"/>
    <d v="2014-11-18T00:00:00"/>
    <s v="Standard Class"/>
    <s v="AP-10915"/>
    <s v="Arthur Prichep"/>
    <x v="0"/>
    <s v="United States"/>
    <s v="Los Angeles"/>
    <x v="1"/>
    <n v="90008"/>
    <s v="West"/>
    <s v="OFF-AR-10003156"/>
    <x v="1"/>
    <s v="Art"/>
    <s v="50 Colored Long Pencils"/>
    <n v="30.48"/>
    <n v="3"/>
    <n v="0"/>
    <n v="7.9248000000000012"/>
  </r>
  <r>
    <n v="5780"/>
    <x v="2887"/>
    <x v="7"/>
    <d v="2014-11-18T00:00:00"/>
    <s v="Standard Class"/>
    <s v="AP-10915"/>
    <s v="Arthur Prichep"/>
    <x v="0"/>
    <s v="United States"/>
    <s v="Los Angeles"/>
    <x v="1"/>
    <n v="90008"/>
    <s v="West"/>
    <s v="FUR-CH-10000988"/>
    <x v="0"/>
    <s v="Chairs"/>
    <s v="Hon Olson Stacker Stools"/>
    <n v="112.64800000000001"/>
    <n v="1"/>
    <n v="0.2"/>
    <n v="11.264799999999997"/>
  </r>
  <r>
    <n v="5781"/>
    <x v="2888"/>
    <x v="788"/>
    <d v="2015-04-09T00:00:00"/>
    <s v="Standard Class"/>
    <s v="JD-15790"/>
    <s v="John Dryer"/>
    <x v="0"/>
    <s v="United States"/>
    <s v="Los Angeles"/>
    <x v="1"/>
    <n v="90049"/>
    <s v="West"/>
    <s v="TEC-MA-10003329"/>
    <x v="2"/>
    <s v="Machines"/>
    <s v="Vtech AT&amp;T CL2940 Corded Speakerphone, Black"/>
    <n v="71.975999999999999"/>
    <n v="3"/>
    <n v="0.2"/>
    <n v="24.291899999999998"/>
  </r>
  <r>
    <n v="5782"/>
    <x v="2889"/>
    <x v="295"/>
    <d v="2015-12-16T00:00:00"/>
    <s v="Second Class"/>
    <s v="XP-21865"/>
    <s v="Xylona Preis"/>
    <x v="0"/>
    <s v="United States"/>
    <s v="Chico"/>
    <x v="1"/>
    <n v="95928"/>
    <s v="West"/>
    <s v="OFF-AR-10001547"/>
    <x v="1"/>
    <s v="Art"/>
    <s v="Newell 311"/>
    <n v="2.21"/>
    <n v="1"/>
    <n v="0"/>
    <n v="0.59670000000000001"/>
  </r>
  <r>
    <n v="5783"/>
    <x v="2889"/>
    <x v="295"/>
    <d v="2015-12-16T00:00:00"/>
    <s v="Second Class"/>
    <s v="XP-21865"/>
    <s v="Xylona Preis"/>
    <x v="0"/>
    <s v="United States"/>
    <s v="Chico"/>
    <x v="1"/>
    <n v="95928"/>
    <s v="West"/>
    <s v="OFF-EN-10003072"/>
    <x v="1"/>
    <s v="Envelopes"/>
    <s v="Peel &amp; Seel Envelopes"/>
    <n v="15.52"/>
    <n v="4"/>
    <n v="0"/>
    <n v="7.4496000000000002"/>
  </r>
  <r>
    <n v="5784"/>
    <x v="2889"/>
    <x v="295"/>
    <d v="2015-12-16T00:00:00"/>
    <s v="Second Class"/>
    <s v="XP-21865"/>
    <s v="Xylona Preis"/>
    <x v="0"/>
    <s v="United States"/>
    <s v="Chico"/>
    <x v="1"/>
    <n v="95928"/>
    <s v="West"/>
    <s v="OFF-PA-10000726"/>
    <x v="1"/>
    <s v="Paper"/>
    <s v="Black Print Carbonless Snap-Off Rapid Letter, 8 1/2&quot; x 7&quot;"/>
    <n v="36.44"/>
    <n v="4"/>
    <n v="0"/>
    <n v="16.397999999999996"/>
  </r>
  <r>
    <n v="5785"/>
    <x v="2890"/>
    <x v="280"/>
    <d v="2017-10-08T00:00:00"/>
    <s v="Standard Class"/>
    <s v="JK-16090"/>
    <s v="Juliana Krohn"/>
    <x v="0"/>
    <s v="United States"/>
    <s v="Springfield"/>
    <x v="21"/>
    <n v="97477"/>
    <s v="West"/>
    <s v="FUR-BO-10001972"/>
    <x v="0"/>
    <s v="Bookcases"/>
    <s v="O'Sullivan 4-Shelf Bookcase in Odessa Pine"/>
    <n v="217.76400000000001"/>
    <n v="6"/>
    <n v="0.7"/>
    <n v="-384.71640000000002"/>
  </r>
  <r>
    <n v="5786"/>
    <x v="2890"/>
    <x v="280"/>
    <d v="2017-10-08T00:00:00"/>
    <s v="Standard Class"/>
    <s v="JK-16090"/>
    <s v="Juliana Krohn"/>
    <x v="0"/>
    <s v="United States"/>
    <s v="Springfield"/>
    <x v="21"/>
    <n v="97477"/>
    <s v="West"/>
    <s v="OFF-SU-10004664"/>
    <x v="1"/>
    <s v="Supplies"/>
    <s v="Acme Softgrip Scissors"/>
    <n v="39.072000000000003"/>
    <n v="6"/>
    <n v="0.2"/>
    <n v="4.3955999999999982"/>
  </r>
  <r>
    <n v="5787"/>
    <x v="2890"/>
    <x v="280"/>
    <d v="2017-10-08T00:00:00"/>
    <s v="Standard Class"/>
    <s v="JK-16090"/>
    <s v="Juliana Krohn"/>
    <x v="0"/>
    <s v="United States"/>
    <s v="Springfield"/>
    <x v="21"/>
    <n v="97477"/>
    <s v="West"/>
    <s v="OFF-BI-10003676"/>
    <x v="1"/>
    <s v="Binders"/>
    <s v="GBC Standard Recycled Report Covers, Clear Plastic Sheets"/>
    <n v="22.638000000000002"/>
    <n v="7"/>
    <n v="0.7"/>
    <n v="-16.601199999999999"/>
  </r>
  <r>
    <n v="5788"/>
    <x v="2890"/>
    <x v="280"/>
    <d v="2017-10-08T00:00:00"/>
    <s v="Standard Class"/>
    <s v="JK-16090"/>
    <s v="Juliana Krohn"/>
    <x v="0"/>
    <s v="United States"/>
    <s v="Springfield"/>
    <x v="21"/>
    <n v="97477"/>
    <s v="West"/>
    <s v="OFF-AR-10003727"/>
    <x v="1"/>
    <s v="Art"/>
    <s v="Berol Giant Pencil Sharpener"/>
    <n v="95.143999999999991"/>
    <n v="7"/>
    <n v="0.2"/>
    <n v="10.703699999999987"/>
  </r>
  <r>
    <n v="5789"/>
    <x v="2891"/>
    <x v="318"/>
    <d v="2017-04-14T00:00:00"/>
    <s v="Second Class"/>
    <s v="MG-18205"/>
    <s v="Mitch Gastineau"/>
    <x v="1"/>
    <s v="United States"/>
    <s v="Jacksonville"/>
    <x v="2"/>
    <n v="32216"/>
    <s v="South"/>
    <s v="FUR-FU-10003829"/>
    <x v="0"/>
    <s v="Furnishings"/>
    <s v="Stackable Trays"/>
    <n v="12.320000000000002"/>
    <n v="5"/>
    <n v="0.2"/>
    <n v="1.8479999999999985"/>
  </r>
  <r>
    <n v="5790"/>
    <x v="2891"/>
    <x v="318"/>
    <d v="2017-04-14T00:00:00"/>
    <s v="Second Class"/>
    <s v="MG-18205"/>
    <s v="Mitch Gastineau"/>
    <x v="1"/>
    <s v="United States"/>
    <s v="Jacksonville"/>
    <x v="2"/>
    <n v="32216"/>
    <s v="South"/>
    <s v="OFF-BI-10003712"/>
    <x v="1"/>
    <s v="Binders"/>
    <s v="Acco Pressboard Covers with Storage Hooks, 14 7/8&quot; x 11&quot;, Light Blue"/>
    <n v="4.4190000000000005"/>
    <n v="3"/>
    <n v="0.7"/>
    <n v="-3.0933000000000002"/>
  </r>
  <r>
    <n v="5791"/>
    <x v="2892"/>
    <x v="365"/>
    <d v="2017-10-02T00:00:00"/>
    <s v="First Class"/>
    <s v="PG-18820"/>
    <s v="Patrick Gardner"/>
    <x v="0"/>
    <s v="United States"/>
    <s v="Bakersfield"/>
    <x v="1"/>
    <n v="93309"/>
    <s v="West"/>
    <s v="OFF-FA-10002280"/>
    <x v="1"/>
    <s v="Fasteners"/>
    <s v="Advantus Plastic Paper Clips"/>
    <n v="35"/>
    <n v="7"/>
    <n v="0"/>
    <n v="16.8"/>
  </r>
  <r>
    <n v="5792"/>
    <x v="2892"/>
    <x v="365"/>
    <d v="2017-10-02T00:00:00"/>
    <s v="First Class"/>
    <s v="PG-18820"/>
    <s v="Patrick Gardner"/>
    <x v="0"/>
    <s v="United States"/>
    <s v="Bakersfield"/>
    <x v="1"/>
    <n v="93309"/>
    <s v="West"/>
    <s v="FUR-CH-10002961"/>
    <x v="0"/>
    <s v="Chairs"/>
    <s v="Leather Task Chair, Black"/>
    <n v="72.784000000000006"/>
    <n v="1"/>
    <n v="0.2"/>
    <n v="0"/>
  </r>
  <r>
    <n v="5793"/>
    <x v="2892"/>
    <x v="365"/>
    <d v="2017-10-02T00:00:00"/>
    <s v="First Class"/>
    <s v="PG-18820"/>
    <s v="Patrick Gardner"/>
    <x v="0"/>
    <s v="United States"/>
    <s v="Bakersfield"/>
    <x v="1"/>
    <n v="93309"/>
    <s v="West"/>
    <s v="OFF-AP-10002578"/>
    <x v="1"/>
    <s v="Appliances"/>
    <s v="Fellowes Premier Superior Surge Suppressor, 10-Outlet, With Phone and Remote"/>
    <n v="97.84"/>
    <n v="2"/>
    <n v="0"/>
    <n v="25.438400000000001"/>
  </r>
  <r>
    <n v="5794"/>
    <x v="2892"/>
    <x v="365"/>
    <d v="2017-10-02T00:00:00"/>
    <s v="First Class"/>
    <s v="PG-18820"/>
    <s v="Patrick Gardner"/>
    <x v="0"/>
    <s v="United States"/>
    <s v="Bakersfield"/>
    <x v="1"/>
    <n v="93309"/>
    <s v="West"/>
    <s v="FUR-FU-10004848"/>
    <x v="0"/>
    <s v="Furnishings"/>
    <s v="Howard Miller 13-3/4&quot; Diameter Brushed Chrome Round Wall Clock"/>
    <n v="51.75"/>
    <n v="1"/>
    <n v="0"/>
    <n v="15.524999999999999"/>
  </r>
  <r>
    <n v="5795"/>
    <x v="2892"/>
    <x v="365"/>
    <d v="2017-10-02T00:00:00"/>
    <s v="First Class"/>
    <s v="PG-18820"/>
    <s v="Patrick Gardner"/>
    <x v="0"/>
    <s v="United States"/>
    <s v="Bakersfield"/>
    <x v="1"/>
    <n v="93309"/>
    <s v="West"/>
    <s v="OFF-BI-10003364"/>
    <x v="1"/>
    <s v="Binders"/>
    <s v="Binding Machine Supplies"/>
    <n v="46.672000000000004"/>
    <n v="2"/>
    <n v="0.2"/>
    <n v="16.3352"/>
  </r>
  <r>
    <n v="5796"/>
    <x v="2893"/>
    <x v="411"/>
    <d v="2014-10-03T00:00:00"/>
    <s v="Second Class"/>
    <s v="LD-17005"/>
    <s v="Lisa DeCherney"/>
    <x v="0"/>
    <s v="United States"/>
    <s v="New York City"/>
    <x v="15"/>
    <n v="10011"/>
    <s v="East"/>
    <s v="OFF-ST-10002615"/>
    <x v="1"/>
    <s v="Storage"/>
    <s v="Dual Level, Single-Width Filing Carts"/>
    <n v="1395.54"/>
    <n v="9"/>
    <n v="0"/>
    <n v="362.84040000000005"/>
  </r>
  <r>
    <n v="5797"/>
    <x v="2893"/>
    <x v="411"/>
    <d v="2014-10-03T00:00:00"/>
    <s v="Second Class"/>
    <s v="LD-17005"/>
    <s v="Lisa DeCherney"/>
    <x v="0"/>
    <s v="United States"/>
    <s v="New York City"/>
    <x v="15"/>
    <n v="10011"/>
    <s v="East"/>
    <s v="FUR-FU-10000521"/>
    <x v="0"/>
    <s v="Furnishings"/>
    <s v="Seth Thomas 14&quot; Putty-Colored Wall Clock"/>
    <n v="117.36"/>
    <n v="4"/>
    <n v="0"/>
    <n v="36.381599999999992"/>
  </r>
  <r>
    <n v="5798"/>
    <x v="2893"/>
    <x v="411"/>
    <d v="2014-10-03T00:00:00"/>
    <s v="Second Class"/>
    <s v="LD-17005"/>
    <s v="Lisa DeCherney"/>
    <x v="0"/>
    <s v="United States"/>
    <s v="New York City"/>
    <x v="15"/>
    <n v="10011"/>
    <s v="East"/>
    <s v="OFF-LA-10000121"/>
    <x v="1"/>
    <s v="Labels"/>
    <s v="Avery 48"/>
    <n v="18.899999999999999"/>
    <n v="3"/>
    <n v="0"/>
    <n v="8.6939999999999991"/>
  </r>
  <r>
    <n v="5799"/>
    <x v="2893"/>
    <x v="411"/>
    <d v="2014-10-03T00:00:00"/>
    <s v="Second Class"/>
    <s v="LD-17005"/>
    <s v="Lisa DeCherney"/>
    <x v="0"/>
    <s v="United States"/>
    <s v="New York City"/>
    <x v="15"/>
    <n v="10011"/>
    <s v="East"/>
    <s v="OFF-PA-10001289"/>
    <x v="1"/>
    <s v="Paper"/>
    <s v="White Computer Printout Paper by Universal"/>
    <n v="77.52"/>
    <n v="2"/>
    <n v="0"/>
    <n v="37.9848"/>
  </r>
  <r>
    <n v="5800"/>
    <x v="2894"/>
    <x v="1071"/>
    <d v="2014-08-25T00:00:00"/>
    <s v="Second Class"/>
    <s v="CR-12730"/>
    <s v="Craig Reiter"/>
    <x v="0"/>
    <s v="United States"/>
    <s v="Chicago"/>
    <x v="10"/>
    <n v="60610"/>
    <s v="Central"/>
    <s v="FUR-CH-10004495"/>
    <x v="0"/>
    <s v="Chairs"/>
    <s v="Global Leather and Oak Executive Chair, Black"/>
    <n v="421.37200000000001"/>
    <n v="2"/>
    <n v="0.3"/>
    <n v="-6.0196000000000538"/>
  </r>
  <r>
    <n v="5801"/>
    <x v="2895"/>
    <x v="384"/>
    <d v="2014-07-14T00:00:00"/>
    <s v="First Class"/>
    <s v="MN-17935"/>
    <s v="Michael Nguyen"/>
    <x v="0"/>
    <s v="United States"/>
    <s v="El Paso"/>
    <x v="5"/>
    <n v="79907"/>
    <s v="Central"/>
    <s v="TEC-PH-10000895"/>
    <x v="2"/>
    <s v="Phones"/>
    <s v="Polycom VVX 310 VoIP phone"/>
    <n v="575.96800000000007"/>
    <n v="4"/>
    <n v="0.2"/>
    <n v="43.197600000000023"/>
  </r>
  <r>
    <n v="5802"/>
    <x v="2895"/>
    <x v="384"/>
    <d v="2014-07-14T00:00:00"/>
    <s v="First Class"/>
    <s v="MN-17935"/>
    <s v="Michael Nguyen"/>
    <x v="0"/>
    <s v="United States"/>
    <s v="El Paso"/>
    <x v="5"/>
    <n v="79907"/>
    <s v="Central"/>
    <s v="OFF-PA-10000552"/>
    <x v="1"/>
    <s v="Paper"/>
    <s v="Xerox 200"/>
    <n v="10.368000000000002"/>
    <n v="2"/>
    <n v="0.2"/>
    <n v="3.6288"/>
  </r>
  <r>
    <n v="5803"/>
    <x v="2896"/>
    <x v="204"/>
    <d v="2015-03-24T00:00:00"/>
    <s v="First Class"/>
    <s v="RD-19900"/>
    <s v="Ruben Dartt"/>
    <x v="0"/>
    <s v="United States"/>
    <s v="Thousand Oaks"/>
    <x v="1"/>
    <n v="91360"/>
    <s v="West"/>
    <s v="TEC-PH-10000376"/>
    <x v="2"/>
    <s v="Phones"/>
    <s v="Square Credit Card Reader"/>
    <n v="15.984000000000002"/>
    <n v="2"/>
    <n v="0.2"/>
    <n v="1.1988000000000003"/>
  </r>
  <r>
    <n v="5804"/>
    <x v="2897"/>
    <x v="605"/>
    <d v="2017-05-19T00:00:00"/>
    <s v="Standard Class"/>
    <s v="JP-16135"/>
    <s v="Julie Prescott"/>
    <x v="2"/>
    <s v="United States"/>
    <s v="Springfield"/>
    <x v="24"/>
    <n v="45503"/>
    <s v="East"/>
    <s v="OFF-AR-10003504"/>
    <x v="1"/>
    <s v="Art"/>
    <s v="Newell 347"/>
    <n v="10.272000000000002"/>
    <n v="3"/>
    <n v="0.2"/>
    <n v="1.1555999999999984"/>
  </r>
  <r>
    <n v="5805"/>
    <x v="2898"/>
    <x v="38"/>
    <d v="2017-11-19T00:00:00"/>
    <s v="Standard Class"/>
    <s v="KE-16420"/>
    <s v="Katrina Edelman"/>
    <x v="1"/>
    <s v="United States"/>
    <s v="Dallas"/>
    <x v="5"/>
    <n v="75220"/>
    <s v="Central"/>
    <s v="OFF-ST-10000943"/>
    <x v="1"/>
    <s v="Storage"/>
    <s v="Eldon ProFile File 'N Store Portable File Tub Letter/Legal Size Black"/>
    <n v="61.792000000000002"/>
    <n v="4"/>
    <n v="0.2"/>
    <n v="6.1792000000000016"/>
  </r>
  <r>
    <n v="5806"/>
    <x v="2898"/>
    <x v="38"/>
    <d v="2017-11-19T00:00:00"/>
    <s v="Standard Class"/>
    <s v="KE-16420"/>
    <s v="Katrina Edelman"/>
    <x v="1"/>
    <s v="United States"/>
    <s v="Dallas"/>
    <x v="5"/>
    <n v="75220"/>
    <s v="Central"/>
    <s v="FUR-BO-10003441"/>
    <x v="0"/>
    <s v="Bookcases"/>
    <s v="Bush Westfield Collection Bookcases, Fully Assembled"/>
    <n v="205.99919999999997"/>
    <n v="3"/>
    <n v="0.32"/>
    <n v="-27.264600000000016"/>
  </r>
  <r>
    <n v="5807"/>
    <x v="2899"/>
    <x v="913"/>
    <d v="2016-09-07T00:00:00"/>
    <s v="Second Class"/>
    <s v="DL-13315"/>
    <s v="Delfina Latchford"/>
    <x v="0"/>
    <s v="United States"/>
    <s v="Knoxville"/>
    <x v="18"/>
    <n v="37918"/>
    <s v="South"/>
    <s v="OFF-PA-10002195"/>
    <x v="1"/>
    <s v="Paper"/>
    <s v="RSVP Cards &amp; Envelopes, Blank White, 8-1/2&quot; X 11&quot;, 24 Cards/25 Envelopes/Set"/>
    <n v="12.192"/>
    <n v="3"/>
    <n v="0.2"/>
    <n v="4.1147999999999998"/>
  </r>
  <r>
    <n v="5808"/>
    <x v="2899"/>
    <x v="913"/>
    <d v="2016-09-07T00:00:00"/>
    <s v="Second Class"/>
    <s v="DL-13315"/>
    <s v="Delfina Latchford"/>
    <x v="0"/>
    <s v="United States"/>
    <s v="Knoxville"/>
    <x v="18"/>
    <n v="37918"/>
    <s v="South"/>
    <s v="OFF-AP-10001205"/>
    <x v="1"/>
    <s v="Appliances"/>
    <s v="Belkin 5 Outlet SurgeMaster Power Centers"/>
    <n v="87.168000000000006"/>
    <n v="2"/>
    <n v="0.2"/>
    <n v="8.7168000000000063"/>
  </r>
  <r>
    <n v="5809"/>
    <x v="2899"/>
    <x v="913"/>
    <d v="2016-09-07T00:00:00"/>
    <s v="Second Class"/>
    <s v="DL-13315"/>
    <s v="Delfina Latchford"/>
    <x v="0"/>
    <s v="United States"/>
    <s v="Knoxville"/>
    <x v="18"/>
    <n v="37918"/>
    <s v="South"/>
    <s v="OFF-AR-10002987"/>
    <x v="1"/>
    <s v="Art"/>
    <s v="Prismacolor Color Pencil Set"/>
    <n v="31.744"/>
    <n v="2"/>
    <n v="0.2"/>
    <n v="8.3328000000000024"/>
  </r>
  <r>
    <n v="5810"/>
    <x v="2900"/>
    <x v="1072"/>
    <d v="2016-02-11T00:00:00"/>
    <s v="Standard Class"/>
    <s v="KB-16240"/>
    <s v="Karen Bern"/>
    <x v="1"/>
    <s v="United States"/>
    <s v="Chattanooga"/>
    <x v="18"/>
    <n v="37421"/>
    <s v="South"/>
    <s v="FUR-FU-10000723"/>
    <x v="0"/>
    <s v="Furnishings"/>
    <s v="Deflect-o EconoMat Studded, No Bevel Mat for Low Pile Carpeting"/>
    <n v="132.22400000000002"/>
    <n v="4"/>
    <n v="0.2"/>
    <n v="-18.180799999999998"/>
  </r>
  <r>
    <n v="5811"/>
    <x v="2901"/>
    <x v="204"/>
    <d v="2015-03-26T00:00:00"/>
    <s v="Standard Class"/>
    <s v="JD-16150"/>
    <s v="Justin Deggeller"/>
    <x v="1"/>
    <s v="United States"/>
    <s v="San Diego"/>
    <x v="1"/>
    <n v="92037"/>
    <s v="West"/>
    <s v="OFF-PA-10003127"/>
    <x v="1"/>
    <s v="Paper"/>
    <s v="Easy-staple paper"/>
    <n v="105.52"/>
    <n v="4"/>
    <n v="0"/>
    <n v="48.539199999999994"/>
  </r>
  <r>
    <n v="5812"/>
    <x v="2901"/>
    <x v="204"/>
    <d v="2015-03-26T00:00:00"/>
    <s v="Standard Class"/>
    <s v="JD-16150"/>
    <s v="Justin Deggeller"/>
    <x v="1"/>
    <s v="United States"/>
    <s v="San Diego"/>
    <x v="1"/>
    <n v="92037"/>
    <s v="West"/>
    <s v="FUR-FU-10000747"/>
    <x v="0"/>
    <s v="Furnishings"/>
    <s v="Tenex B1-RE Series Chair Mats for Low Pile Carpets"/>
    <n v="91.96"/>
    <n v="2"/>
    <n v="0"/>
    <n v="15.633199999999988"/>
  </r>
  <r>
    <n v="5813"/>
    <x v="2901"/>
    <x v="204"/>
    <d v="2015-03-26T00:00:00"/>
    <s v="Standard Class"/>
    <s v="JD-16150"/>
    <s v="Justin Deggeller"/>
    <x v="1"/>
    <s v="United States"/>
    <s v="San Diego"/>
    <x v="1"/>
    <n v="92037"/>
    <s v="West"/>
    <s v="TEC-PH-10001795"/>
    <x v="2"/>
    <s v="Phones"/>
    <s v="ClearOne CHATAttach 160 - speaker phone"/>
    <n v="1487.9760000000001"/>
    <n v="3"/>
    <n v="0.2"/>
    <n v="185.99699999999984"/>
  </r>
  <r>
    <n v="5814"/>
    <x v="2902"/>
    <x v="740"/>
    <d v="2015-07-03T00:00:00"/>
    <s v="First Class"/>
    <s v="SR-20740"/>
    <s v="Steven Roelle"/>
    <x v="2"/>
    <s v="United States"/>
    <s v="New York City"/>
    <x v="15"/>
    <n v="10024"/>
    <s v="East"/>
    <s v="OFF-PA-10003797"/>
    <x v="1"/>
    <s v="Paper"/>
    <s v="Xerox 209"/>
    <n v="19.440000000000001"/>
    <n v="3"/>
    <n v="0"/>
    <n v="9.3312000000000008"/>
  </r>
  <r>
    <n v="5815"/>
    <x v="2903"/>
    <x v="925"/>
    <d v="2015-06-17T00:00:00"/>
    <s v="First Class"/>
    <s v="AC-10450"/>
    <s v="Amy Cox"/>
    <x v="0"/>
    <s v="United States"/>
    <s v="Tampa"/>
    <x v="2"/>
    <n v="33614"/>
    <s v="South"/>
    <s v="TEC-AC-10002718"/>
    <x v="2"/>
    <s v="Accessories"/>
    <s v="Belkin Standard 104 key USB Keyboard"/>
    <n v="11.672000000000001"/>
    <n v="1"/>
    <n v="0.2"/>
    <n v="-0.7295000000000007"/>
  </r>
  <r>
    <n v="5816"/>
    <x v="2904"/>
    <x v="35"/>
    <d v="2014-11-26T00:00:00"/>
    <s v="Same Day"/>
    <s v="LS-17245"/>
    <s v="Lynn Smith"/>
    <x v="0"/>
    <s v="United States"/>
    <s v="Utica"/>
    <x v="15"/>
    <n v="13501"/>
    <s v="East"/>
    <s v="TEC-PH-10002170"/>
    <x v="2"/>
    <s v="Phones"/>
    <s v="ClearSounds CSC500 Amplified Spirit Phone Corded phone"/>
    <n v="279.95999999999998"/>
    <n v="4"/>
    <n v="0"/>
    <n v="78.388800000000003"/>
  </r>
  <r>
    <n v="5817"/>
    <x v="2904"/>
    <x v="35"/>
    <d v="2014-11-26T00:00:00"/>
    <s v="Same Day"/>
    <s v="LS-17245"/>
    <s v="Lynn Smith"/>
    <x v="0"/>
    <s v="United States"/>
    <s v="Utica"/>
    <x v="15"/>
    <n v="13501"/>
    <s v="East"/>
    <s v="OFF-BI-10001078"/>
    <x v="1"/>
    <s v="Binders"/>
    <s v="Acco PRESSTEX Data Binder with Storage Hooks, Dark Blue, 14 7/8&quot; X 11&quot;"/>
    <n v="12.912000000000001"/>
    <n v="3"/>
    <n v="0.2"/>
    <n v="4.6806000000000001"/>
  </r>
  <r>
    <n v="5818"/>
    <x v="2904"/>
    <x v="35"/>
    <d v="2014-11-26T00:00:00"/>
    <s v="Same Day"/>
    <s v="LS-17245"/>
    <s v="Lynn Smith"/>
    <x v="0"/>
    <s v="United States"/>
    <s v="Utica"/>
    <x v="15"/>
    <n v="13501"/>
    <s v="East"/>
    <s v="OFF-BI-10001031"/>
    <x v="1"/>
    <s v="Binders"/>
    <s v="Pressboard Data Binders by Wilson Jones"/>
    <n v="17.088000000000001"/>
    <n v="4"/>
    <n v="0.2"/>
    <n v="5.767199999999999"/>
  </r>
  <r>
    <n v="5819"/>
    <x v="2904"/>
    <x v="35"/>
    <d v="2014-11-26T00:00:00"/>
    <s v="Same Day"/>
    <s v="LS-17245"/>
    <s v="Lynn Smith"/>
    <x v="0"/>
    <s v="United States"/>
    <s v="Utica"/>
    <x v="15"/>
    <n v="13501"/>
    <s v="East"/>
    <s v="OFF-LA-10001158"/>
    <x v="1"/>
    <s v="Labels"/>
    <s v="Avery Address/Shipping Labels for Typewriters, 4&quot; x 2&quot;"/>
    <n v="93.149999999999991"/>
    <n v="9"/>
    <n v="0"/>
    <n v="44.712000000000003"/>
  </r>
  <r>
    <n v="5820"/>
    <x v="2904"/>
    <x v="35"/>
    <d v="2014-11-26T00:00:00"/>
    <s v="Same Day"/>
    <s v="LS-17245"/>
    <s v="Lynn Smith"/>
    <x v="0"/>
    <s v="United States"/>
    <s v="Utica"/>
    <x v="15"/>
    <n v="13501"/>
    <s v="East"/>
    <s v="OFF-LA-10001613"/>
    <x v="1"/>
    <s v="Labels"/>
    <s v="Avery File Folder Labels"/>
    <n v="11.52"/>
    <n v="4"/>
    <n v="0"/>
    <n v="5.6448"/>
  </r>
  <r>
    <n v="5821"/>
    <x v="2905"/>
    <x v="605"/>
    <d v="2017-05-18T00:00:00"/>
    <s v="Standard Class"/>
    <s v="CS-12175"/>
    <s v="Charles Sheldon"/>
    <x v="1"/>
    <s v="United States"/>
    <s v="San Francisco"/>
    <x v="1"/>
    <n v="94122"/>
    <s v="West"/>
    <s v="OFF-SU-10000157"/>
    <x v="1"/>
    <s v="Supplies"/>
    <s v="Compact Automatic Electric Letter Opener"/>
    <n v="238.62"/>
    <n v="2"/>
    <n v="0"/>
    <n v="4.7724000000000046"/>
  </r>
  <r>
    <n v="5822"/>
    <x v="2905"/>
    <x v="605"/>
    <d v="2017-05-18T00:00:00"/>
    <s v="Standard Class"/>
    <s v="CS-12175"/>
    <s v="Charles Sheldon"/>
    <x v="1"/>
    <s v="United States"/>
    <s v="San Francisco"/>
    <x v="1"/>
    <n v="94122"/>
    <s v="West"/>
    <s v="OFF-AP-10004868"/>
    <x v="1"/>
    <s v="Appliances"/>
    <s v="Hoover Commercial Soft Guard Upright Vacuum And Disposable Filtration Bags"/>
    <n v="7.77"/>
    <n v="1"/>
    <n v="0"/>
    <n v="2.0979000000000001"/>
  </r>
  <r>
    <n v="5823"/>
    <x v="2905"/>
    <x v="605"/>
    <d v="2017-05-18T00:00:00"/>
    <s v="Standard Class"/>
    <s v="CS-12175"/>
    <s v="Charles Sheldon"/>
    <x v="1"/>
    <s v="United States"/>
    <s v="San Francisco"/>
    <x v="1"/>
    <n v="94122"/>
    <s v="West"/>
    <s v="FUR-TA-10001520"/>
    <x v="0"/>
    <s v="Tables"/>
    <s v="Lesro Sheffield Collection Coffee Table, End Table, Center Table, Corner Table"/>
    <n v="285.48"/>
    <n v="5"/>
    <n v="0.2"/>
    <n v="-10.705500000000043"/>
  </r>
  <r>
    <n v="5824"/>
    <x v="2905"/>
    <x v="605"/>
    <d v="2017-05-18T00:00:00"/>
    <s v="Standard Class"/>
    <s v="CS-12175"/>
    <s v="Charles Sheldon"/>
    <x v="1"/>
    <s v="United States"/>
    <s v="San Francisco"/>
    <x v="1"/>
    <n v="94122"/>
    <s v="West"/>
    <s v="OFF-BI-10001900"/>
    <x v="1"/>
    <s v="Binders"/>
    <s v="DXL Angle-View Binders with Locking Rings, Black"/>
    <n v="19.168000000000003"/>
    <n v="4"/>
    <n v="0.2"/>
    <n v="6.4691999999999998"/>
  </r>
  <r>
    <n v="5825"/>
    <x v="2906"/>
    <x v="1073"/>
    <d v="2014-05-02T00:00:00"/>
    <s v="Same Day"/>
    <s v="AR-10510"/>
    <s v="Andrew Roberts"/>
    <x v="0"/>
    <s v="United States"/>
    <s v="Columbus"/>
    <x v="24"/>
    <n v="43229"/>
    <s v="East"/>
    <s v="OFF-AP-10003971"/>
    <x v="1"/>
    <s v="Appliances"/>
    <s v="Belkin 6 Outlet Metallic Surge Strip"/>
    <n v="26.136000000000003"/>
    <n v="3"/>
    <n v="0.2"/>
    <n v="1.9602000000000004"/>
  </r>
  <r>
    <n v="5826"/>
    <x v="2907"/>
    <x v="213"/>
    <d v="2017-09-06T00:00:00"/>
    <s v="Second Class"/>
    <s v="KB-16405"/>
    <s v="Katrina Bavinger"/>
    <x v="2"/>
    <s v="United States"/>
    <s v="New York City"/>
    <x v="15"/>
    <n v="10035"/>
    <s v="East"/>
    <s v="OFF-PA-10000418"/>
    <x v="1"/>
    <s v="Paper"/>
    <s v="Xerox 189"/>
    <n v="419.4"/>
    <n v="4"/>
    <n v="0"/>
    <n v="201.31199999999998"/>
  </r>
  <r>
    <n v="5827"/>
    <x v="2907"/>
    <x v="213"/>
    <d v="2017-09-06T00:00:00"/>
    <s v="Second Class"/>
    <s v="KB-16405"/>
    <s v="Katrina Bavinger"/>
    <x v="2"/>
    <s v="United States"/>
    <s v="New York City"/>
    <x v="15"/>
    <n v="10035"/>
    <s v="East"/>
    <s v="FUR-CH-10004626"/>
    <x v="0"/>
    <s v="Chairs"/>
    <s v="Office Star Flex Back Scooter Chair with Aluminum Finish Frame"/>
    <n v="90.801000000000002"/>
    <n v="1"/>
    <n v="0.1"/>
    <n v="14.124599999999999"/>
  </r>
  <r>
    <n v="5828"/>
    <x v="2907"/>
    <x v="213"/>
    <d v="2017-09-06T00:00:00"/>
    <s v="Second Class"/>
    <s v="KB-16405"/>
    <s v="Katrina Bavinger"/>
    <x v="2"/>
    <s v="United States"/>
    <s v="New York City"/>
    <x v="15"/>
    <n v="10035"/>
    <s v="East"/>
    <s v="FUR-CH-10004860"/>
    <x v="0"/>
    <s v="Chairs"/>
    <s v="Global Low Back Tilter Chair"/>
    <n v="181.76400000000001"/>
    <n v="2"/>
    <n v="0.1"/>
    <n v="-8.0784000000000198"/>
  </r>
  <r>
    <n v="5829"/>
    <x v="2907"/>
    <x v="213"/>
    <d v="2017-09-06T00:00:00"/>
    <s v="Second Class"/>
    <s v="KB-16405"/>
    <s v="Katrina Bavinger"/>
    <x v="2"/>
    <s v="United States"/>
    <s v="New York City"/>
    <x v="15"/>
    <n v="10035"/>
    <s v="East"/>
    <s v="OFF-AR-10003251"/>
    <x v="1"/>
    <s v="Art"/>
    <s v="Prang Drawing Pencil Set"/>
    <n v="5.56"/>
    <n v="2"/>
    <n v="0"/>
    <n v="2.2239999999999998"/>
  </r>
  <r>
    <n v="5830"/>
    <x v="2908"/>
    <x v="275"/>
    <d v="2016-12-07T00:00:00"/>
    <s v="Standard Class"/>
    <s v="MM-17920"/>
    <s v="Michael Moore"/>
    <x v="0"/>
    <s v="United States"/>
    <s v="Richmond"/>
    <x v="14"/>
    <n v="47374"/>
    <s v="Central"/>
    <s v="FUR-TA-10004575"/>
    <x v="0"/>
    <s v="Tables"/>
    <s v="Hon 5100 Series Wood Tables"/>
    <n v="581.96"/>
    <n v="2"/>
    <n v="0"/>
    <n v="104.75279999999998"/>
  </r>
  <r>
    <n v="5831"/>
    <x v="2908"/>
    <x v="275"/>
    <d v="2016-12-07T00:00:00"/>
    <s v="Standard Class"/>
    <s v="MM-17920"/>
    <s v="Michael Moore"/>
    <x v="0"/>
    <s v="United States"/>
    <s v="Richmond"/>
    <x v="14"/>
    <n v="47374"/>
    <s v="Central"/>
    <s v="FUR-CH-10004754"/>
    <x v="0"/>
    <s v="Chairs"/>
    <s v="Global Stack Chair with Arms, Black"/>
    <n v="29.98"/>
    <n v="1"/>
    <n v="0"/>
    <n v="8.0945999999999998"/>
  </r>
  <r>
    <n v="5832"/>
    <x v="2909"/>
    <x v="1074"/>
    <d v="2015-07-22T00:00:00"/>
    <s v="Standard Class"/>
    <s v="RF-19735"/>
    <s v="Roland Fjeld"/>
    <x v="0"/>
    <s v="United States"/>
    <s v="San Diego"/>
    <x v="1"/>
    <n v="92105"/>
    <s v="West"/>
    <s v="TEC-AC-10003095"/>
    <x v="2"/>
    <s v="Accessories"/>
    <s v="Logitech G35 7.1-Channel Surround Sound Headset"/>
    <n v="519.96"/>
    <n v="4"/>
    <n v="0"/>
    <n v="176.78640000000001"/>
  </r>
  <r>
    <n v="5833"/>
    <x v="2910"/>
    <x v="658"/>
    <d v="2016-07-26T00:00:00"/>
    <s v="Standard Class"/>
    <s v="BP-11290"/>
    <s v="Beth Paige"/>
    <x v="0"/>
    <s v="United States"/>
    <s v="Concord"/>
    <x v="3"/>
    <n v="28027"/>
    <s v="South"/>
    <s v="OFF-LA-10000262"/>
    <x v="1"/>
    <s v="Labels"/>
    <s v="Avery 494"/>
    <n v="6.2640000000000002"/>
    <n v="3"/>
    <n v="0.2"/>
    <n v="2.0358000000000001"/>
  </r>
  <r>
    <n v="5834"/>
    <x v="2910"/>
    <x v="658"/>
    <d v="2016-07-26T00:00:00"/>
    <s v="Standard Class"/>
    <s v="BP-11290"/>
    <s v="Beth Paige"/>
    <x v="0"/>
    <s v="United States"/>
    <s v="Concord"/>
    <x v="3"/>
    <n v="28027"/>
    <s v="South"/>
    <s v="FUR-CH-10002961"/>
    <x v="0"/>
    <s v="Chairs"/>
    <s v="Leather Task Chair, Black"/>
    <n v="363.92"/>
    <n v="5"/>
    <n v="0.2"/>
    <n v="0"/>
  </r>
  <r>
    <n v="5835"/>
    <x v="2911"/>
    <x v="988"/>
    <d v="2015-06-16T00:00:00"/>
    <s v="Standard Class"/>
    <s v="MJ-17740"/>
    <s v="Max Jones"/>
    <x v="0"/>
    <s v="United States"/>
    <s v="Miami"/>
    <x v="2"/>
    <n v="33178"/>
    <s v="South"/>
    <s v="OFF-BI-10003876"/>
    <x v="1"/>
    <s v="Binders"/>
    <s v="Green Canvas Binder for 8-1/2&quot; x 14&quot; Sheets"/>
    <n v="64.2"/>
    <n v="5"/>
    <n v="0.7"/>
    <n v="-42.799999999999983"/>
  </r>
  <r>
    <n v="5836"/>
    <x v="2911"/>
    <x v="988"/>
    <d v="2015-06-16T00:00:00"/>
    <s v="Standard Class"/>
    <s v="MJ-17740"/>
    <s v="Max Jones"/>
    <x v="0"/>
    <s v="United States"/>
    <s v="Miami"/>
    <x v="2"/>
    <n v="33178"/>
    <s v="South"/>
    <s v="OFF-BI-10002133"/>
    <x v="1"/>
    <s v="Binders"/>
    <s v="Wilson Jones Elliptical Ring 3 1/2&quot; Capacity Binders, 800 sheets"/>
    <n v="38.520000000000003"/>
    <n v="3"/>
    <n v="0.7"/>
    <n v="-26.963999999999999"/>
  </r>
  <r>
    <n v="5837"/>
    <x v="2911"/>
    <x v="988"/>
    <d v="2015-06-16T00:00:00"/>
    <s v="Standard Class"/>
    <s v="MJ-17740"/>
    <s v="Max Jones"/>
    <x v="0"/>
    <s v="United States"/>
    <s v="Miami"/>
    <x v="2"/>
    <n v="33178"/>
    <s v="South"/>
    <s v="TEC-AC-10004396"/>
    <x v="2"/>
    <s v="Accessories"/>
    <s v="Logitech Keyboard K120"/>
    <n v="72.599999999999994"/>
    <n v="5"/>
    <n v="0.2"/>
    <n v="-8.1674999999999933"/>
  </r>
  <r>
    <n v="5838"/>
    <x v="2912"/>
    <x v="344"/>
    <d v="2017-12-03T00:00:00"/>
    <s v="Standard Class"/>
    <s v="DO-13645"/>
    <s v="Doug O'Connell"/>
    <x v="0"/>
    <s v="United States"/>
    <s v="Los Angeles"/>
    <x v="1"/>
    <n v="90036"/>
    <s v="West"/>
    <s v="TEC-PH-10004100"/>
    <x v="2"/>
    <s v="Phones"/>
    <s v="Griffin GC17055 Auxiliary Audio Cable"/>
    <n v="57.567999999999998"/>
    <n v="4"/>
    <n v="0.2"/>
    <n v="5.7568000000000019"/>
  </r>
  <r>
    <n v="5839"/>
    <x v="2913"/>
    <x v="1075"/>
    <d v="2015-04-03T00:00:00"/>
    <s v="Standard Class"/>
    <s v="MV-17485"/>
    <s v="Mark Van Huff"/>
    <x v="0"/>
    <s v="United States"/>
    <s v="Seattle"/>
    <x v="4"/>
    <n v="98115"/>
    <s v="West"/>
    <s v="OFF-ST-10000636"/>
    <x v="1"/>
    <s v="Storage"/>
    <s v="Rogers Profile Extra Capacity Storage Tub"/>
    <n v="83.699999999999989"/>
    <n v="5"/>
    <n v="0"/>
    <n v="3.3479999999999954"/>
  </r>
  <r>
    <n v="5840"/>
    <x v="2914"/>
    <x v="357"/>
    <d v="2015-09-26T00:00:00"/>
    <s v="Second Class"/>
    <s v="MG-17875"/>
    <s v="Michael Grace"/>
    <x v="2"/>
    <s v="United States"/>
    <s v="Arlington"/>
    <x v="17"/>
    <n v="22204"/>
    <s v="South"/>
    <s v="OFF-PA-10001972"/>
    <x v="1"/>
    <s v="Paper"/>
    <s v="Xerox 214"/>
    <n v="32.400000000000006"/>
    <n v="5"/>
    <n v="0"/>
    <n v="15.552000000000001"/>
  </r>
  <r>
    <n v="5841"/>
    <x v="2914"/>
    <x v="357"/>
    <d v="2015-09-26T00:00:00"/>
    <s v="Second Class"/>
    <s v="MG-17875"/>
    <s v="Michael Grace"/>
    <x v="2"/>
    <s v="United States"/>
    <s v="Arlington"/>
    <x v="17"/>
    <n v="22204"/>
    <s v="South"/>
    <s v="FUR-FU-10002554"/>
    <x v="0"/>
    <s v="Furnishings"/>
    <s v="Westinghouse Floor Lamp with Metal Mesh Shade, Black"/>
    <n v="47.98"/>
    <n v="2"/>
    <n v="0"/>
    <n v="11.035399999999996"/>
  </r>
  <r>
    <n v="5842"/>
    <x v="2915"/>
    <x v="972"/>
    <d v="2015-11-21T00:00:00"/>
    <s v="Standard Class"/>
    <s v="BS-11665"/>
    <s v="Brian Stugart"/>
    <x v="0"/>
    <s v="United States"/>
    <s v="San Diego"/>
    <x v="1"/>
    <n v="92105"/>
    <s v="West"/>
    <s v="TEC-PH-10003174"/>
    <x v="2"/>
    <s v="Phones"/>
    <s v="RCA ViSYS 25825 Wireless digital phone"/>
    <n v="415.96800000000007"/>
    <n v="4"/>
    <n v="0.2"/>
    <n v="51.995999999999981"/>
  </r>
  <r>
    <n v="5843"/>
    <x v="2915"/>
    <x v="972"/>
    <d v="2015-11-21T00:00:00"/>
    <s v="Standard Class"/>
    <s v="BS-11665"/>
    <s v="Brian Stugart"/>
    <x v="0"/>
    <s v="United States"/>
    <s v="San Diego"/>
    <x v="1"/>
    <n v="92105"/>
    <s v="West"/>
    <s v="OFF-ST-10001418"/>
    <x v="1"/>
    <s v="Storage"/>
    <s v="Carina Media Storage Towers in Natural &amp; Black"/>
    <n v="304.89999999999998"/>
    <n v="5"/>
    <n v="0"/>
    <n v="6.097999999999999"/>
  </r>
  <r>
    <n v="5844"/>
    <x v="2915"/>
    <x v="972"/>
    <d v="2015-11-21T00:00:00"/>
    <s v="Standard Class"/>
    <s v="BS-11665"/>
    <s v="Brian Stugart"/>
    <x v="0"/>
    <s v="United States"/>
    <s v="San Diego"/>
    <x v="1"/>
    <n v="92105"/>
    <s v="West"/>
    <s v="FUR-FU-10002813"/>
    <x v="0"/>
    <s v="Furnishings"/>
    <s v="DAX Contemporary Wood Frame with Silver Metal Mat, Desktop, 11 x 14 Size"/>
    <n v="80.959999999999994"/>
    <n v="4"/>
    <n v="0"/>
    <n v="29.145599999999995"/>
  </r>
  <r>
    <n v="5845"/>
    <x v="2915"/>
    <x v="972"/>
    <d v="2015-11-21T00:00:00"/>
    <s v="Standard Class"/>
    <s v="BS-11665"/>
    <s v="Brian Stugart"/>
    <x v="0"/>
    <s v="United States"/>
    <s v="San Diego"/>
    <x v="1"/>
    <n v="92105"/>
    <s v="West"/>
    <s v="OFF-ST-10000129"/>
    <x v="1"/>
    <s v="Storage"/>
    <s v="Fellowes Recycled Storage Drawers"/>
    <n v="777.21"/>
    <n v="7"/>
    <n v="0"/>
    <n v="54.404699999999963"/>
  </r>
  <r>
    <n v="5846"/>
    <x v="2915"/>
    <x v="972"/>
    <d v="2015-11-21T00:00:00"/>
    <s v="Standard Class"/>
    <s v="BS-11665"/>
    <s v="Brian Stugart"/>
    <x v="0"/>
    <s v="United States"/>
    <s v="San Diego"/>
    <x v="1"/>
    <n v="92105"/>
    <s v="West"/>
    <s v="OFF-PA-10001639"/>
    <x v="1"/>
    <s v="Paper"/>
    <s v="Xerox 203"/>
    <n v="32.400000000000006"/>
    <n v="5"/>
    <n v="0"/>
    <n v="15.552000000000001"/>
  </r>
  <r>
    <n v="5847"/>
    <x v="2915"/>
    <x v="972"/>
    <d v="2015-11-21T00:00:00"/>
    <s v="Standard Class"/>
    <s v="BS-11665"/>
    <s v="Brian Stugart"/>
    <x v="0"/>
    <s v="United States"/>
    <s v="San Diego"/>
    <x v="1"/>
    <n v="92105"/>
    <s v="West"/>
    <s v="FUR-CH-10001708"/>
    <x v="0"/>
    <s v="Chairs"/>
    <s v="Office Star - Contemporary Swivel Chair with Padded Adjustable Arms and Flex Back"/>
    <n v="225.56799999999998"/>
    <n v="2"/>
    <n v="0.2"/>
    <n v="2.8195999999999799"/>
  </r>
  <r>
    <n v="5848"/>
    <x v="2915"/>
    <x v="972"/>
    <d v="2015-11-21T00:00:00"/>
    <s v="Standard Class"/>
    <s v="BS-11665"/>
    <s v="Brian Stugart"/>
    <x v="0"/>
    <s v="United States"/>
    <s v="San Diego"/>
    <x v="1"/>
    <n v="92105"/>
    <s v="West"/>
    <s v="FUR-FU-10001591"/>
    <x v="0"/>
    <s v="Furnishings"/>
    <s v="Advantus Panel Wall Certificate Holder - 8.5x11"/>
    <n v="36.599999999999994"/>
    <n v="3"/>
    <n v="0"/>
    <n v="15.372000000000002"/>
  </r>
  <r>
    <n v="5849"/>
    <x v="2916"/>
    <x v="113"/>
    <d v="2015-11-14T00:00:00"/>
    <s v="Standard Class"/>
    <s v="PO-19180"/>
    <s v="Philisse Overcash"/>
    <x v="2"/>
    <s v="United States"/>
    <s v="Roseville"/>
    <x v="11"/>
    <n v="55113"/>
    <s v="Central"/>
    <s v="OFF-AP-10003849"/>
    <x v="1"/>
    <s v="Appliances"/>
    <s v="Hoover Shoulder Vac Commercial Portable Vacuum"/>
    <n v="715.64"/>
    <n v="2"/>
    <n v="0"/>
    <n v="178.90999999999997"/>
  </r>
  <r>
    <n v="5850"/>
    <x v="2916"/>
    <x v="113"/>
    <d v="2015-11-14T00:00:00"/>
    <s v="Standard Class"/>
    <s v="PO-19180"/>
    <s v="Philisse Overcash"/>
    <x v="2"/>
    <s v="United States"/>
    <s v="Roseville"/>
    <x v="11"/>
    <n v="55113"/>
    <s v="Central"/>
    <s v="OFF-ST-10000078"/>
    <x v="1"/>
    <s v="Storage"/>
    <s v="Tennsco 6- and 18-Compartment Lockers"/>
    <n v="795.51"/>
    <n v="3"/>
    <n v="0"/>
    <n v="143.19179999999994"/>
  </r>
  <r>
    <n v="5851"/>
    <x v="2916"/>
    <x v="113"/>
    <d v="2015-11-14T00:00:00"/>
    <s v="Standard Class"/>
    <s v="PO-19180"/>
    <s v="Philisse Overcash"/>
    <x v="2"/>
    <s v="United States"/>
    <s v="Roseville"/>
    <x v="11"/>
    <n v="55113"/>
    <s v="Central"/>
    <s v="TEC-CO-10001571"/>
    <x v="2"/>
    <s v="Copiers"/>
    <s v="Sharp 1540cs Digital Laser Copier"/>
    <n v="549.99"/>
    <n v="1"/>
    <n v="0"/>
    <n v="274.995"/>
  </r>
  <r>
    <n v="5852"/>
    <x v="2916"/>
    <x v="113"/>
    <d v="2015-11-14T00:00:00"/>
    <s v="Standard Class"/>
    <s v="PO-19180"/>
    <s v="Philisse Overcash"/>
    <x v="2"/>
    <s v="United States"/>
    <s v="Roseville"/>
    <x v="11"/>
    <n v="55113"/>
    <s v="Central"/>
    <s v="OFF-BI-10001658"/>
    <x v="1"/>
    <s v="Binders"/>
    <s v="GBC Standard Therm-A-Bind Covers"/>
    <n v="74.760000000000005"/>
    <n v="3"/>
    <n v="0"/>
    <n v="34.389600000000002"/>
  </r>
  <r>
    <n v="5853"/>
    <x v="2916"/>
    <x v="113"/>
    <d v="2015-11-14T00:00:00"/>
    <s v="Standard Class"/>
    <s v="PO-19180"/>
    <s v="Philisse Overcash"/>
    <x v="2"/>
    <s v="United States"/>
    <s v="Roseville"/>
    <x v="11"/>
    <n v="55113"/>
    <s v="Central"/>
    <s v="FUR-FU-10004351"/>
    <x v="0"/>
    <s v="Furnishings"/>
    <s v="Staple-based wall hangings"/>
    <n v="29.22"/>
    <n v="3"/>
    <n v="0"/>
    <n v="12.856800000000002"/>
  </r>
  <r>
    <n v="5854"/>
    <x v="2917"/>
    <x v="1076"/>
    <d v="2014-09-14T00:00:00"/>
    <s v="Standard Class"/>
    <s v="DA-13450"/>
    <s v="Dianna Arnett"/>
    <x v="2"/>
    <s v="United States"/>
    <s v="Virginia Beach"/>
    <x v="17"/>
    <n v="23464"/>
    <s v="South"/>
    <s v="OFF-BI-10003314"/>
    <x v="1"/>
    <s v="Binders"/>
    <s v="Tuff Stuff Recycled Round Ring Binders"/>
    <n v="9.64"/>
    <n v="2"/>
    <n v="0"/>
    <n v="4.7236000000000002"/>
  </r>
  <r>
    <n v="5855"/>
    <x v="2918"/>
    <x v="1077"/>
    <d v="2015-08-11T00:00:00"/>
    <s v="Standard Class"/>
    <s v="AH-10690"/>
    <s v="Anna Häberlin"/>
    <x v="1"/>
    <s v="United States"/>
    <s v="Dallas"/>
    <x v="5"/>
    <n v="75220"/>
    <s v="Central"/>
    <s v="OFF-ST-10001505"/>
    <x v="1"/>
    <s v="Storage"/>
    <s v="Perma STOR-ALL Hanging File Box, 13 1/8&quot;W x 12 1/4&quot;D x 10 1/2&quot;H"/>
    <n v="33.488000000000007"/>
    <n v="7"/>
    <n v="0.2"/>
    <n v="-1.2558000000000051"/>
  </r>
  <r>
    <n v="5856"/>
    <x v="2918"/>
    <x v="1077"/>
    <d v="2015-08-11T00:00:00"/>
    <s v="Standard Class"/>
    <s v="AH-10690"/>
    <s v="Anna Häberlin"/>
    <x v="1"/>
    <s v="United States"/>
    <s v="Dallas"/>
    <x v="5"/>
    <n v="75220"/>
    <s v="Central"/>
    <s v="OFF-SU-10003567"/>
    <x v="1"/>
    <s v="Supplies"/>
    <s v="Stiletto Hand Letter Openers"/>
    <n v="23.04"/>
    <n v="3"/>
    <n v="0.2"/>
    <n v="-4.895999999999999"/>
  </r>
  <r>
    <n v="5857"/>
    <x v="2918"/>
    <x v="1077"/>
    <d v="2015-08-11T00:00:00"/>
    <s v="Standard Class"/>
    <s v="AH-10690"/>
    <s v="Anna Häberlin"/>
    <x v="1"/>
    <s v="United States"/>
    <s v="Dallas"/>
    <x v="5"/>
    <n v="75220"/>
    <s v="Central"/>
    <s v="OFF-BI-10002982"/>
    <x v="1"/>
    <s v="Binders"/>
    <s v="Avery Self-Adhesive Photo Pockets for Polaroid Photos"/>
    <n v="1.3619999999999997"/>
    <n v="1"/>
    <n v="0.8"/>
    <n v="-2.1792000000000007"/>
  </r>
  <r>
    <n v="5858"/>
    <x v="2918"/>
    <x v="1077"/>
    <d v="2015-08-11T00:00:00"/>
    <s v="Standard Class"/>
    <s v="AH-10690"/>
    <s v="Anna Häberlin"/>
    <x v="1"/>
    <s v="United States"/>
    <s v="Dallas"/>
    <x v="5"/>
    <n v="75220"/>
    <s v="Central"/>
    <s v="FUR-FU-10002364"/>
    <x v="0"/>
    <s v="Furnishings"/>
    <s v="Eldon Expressions Wood Desk Accessories, Oak"/>
    <n v="14.76"/>
    <n v="5"/>
    <n v="0.6"/>
    <n v="-11.439000000000004"/>
  </r>
  <r>
    <n v="5859"/>
    <x v="2919"/>
    <x v="213"/>
    <d v="2017-09-07T00:00:00"/>
    <s v="Second Class"/>
    <s v="JK-15730"/>
    <s v="Joe Kamberova"/>
    <x v="0"/>
    <s v="United States"/>
    <s v="Concord"/>
    <x v="1"/>
    <n v="94521"/>
    <s v="West"/>
    <s v="FUR-BO-10004218"/>
    <x v="0"/>
    <s v="Bookcases"/>
    <s v="Bush Heritage Pine Collection 5-Shelf Bookcase, Albany Pine Finish, *Special Order"/>
    <n v="239.66599999999997"/>
    <n v="2"/>
    <n v="0.15"/>
    <n v="14.097999999999999"/>
  </r>
  <r>
    <n v="5860"/>
    <x v="2920"/>
    <x v="549"/>
    <d v="2015-11-08T00:00:00"/>
    <s v="Standard Class"/>
    <s v="MS-17530"/>
    <s v="MaryBeth Skach"/>
    <x v="0"/>
    <s v="United States"/>
    <s v="Conway"/>
    <x v="36"/>
    <n v="72032"/>
    <s v="South"/>
    <s v="FUR-TA-10002530"/>
    <x v="0"/>
    <s v="Tables"/>
    <s v="Iceberg OfficeWorks 42&quot; Round Tables"/>
    <n v="301.95999999999998"/>
    <n v="2"/>
    <n v="0"/>
    <n v="45.293999999999983"/>
  </r>
  <r>
    <n v="5861"/>
    <x v="2921"/>
    <x v="1078"/>
    <d v="2015-05-04T00:00:00"/>
    <s v="Second Class"/>
    <s v="JK-15640"/>
    <s v="Jim Kriz"/>
    <x v="2"/>
    <s v="United States"/>
    <s v="Philadelphia"/>
    <x v="9"/>
    <n v="19120"/>
    <s v="East"/>
    <s v="OFF-PA-10001526"/>
    <x v="1"/>
    <s v="Paper"/>
    <s v="Xerox 1949"/>
    <n v="7.9680000000000009"/>
    <n v="2"/>
    <n v="0.2"/>
    <n v="2.8884000000000007"/>
  </r>
  <r>
    <n v="5862"/>
    <x v="2922"/>
    <x v="766"/>
    <d v="2016-05-04T00:00:00"/>
    <s v="Second Class"/>
    <s v="CM-12235"/>
    <s v="Chris McAfee"/>
    <x v="0"/>
    <s v="United States"/>
    <s v="Little Rock"/>
    <x v="36"/>
    <n v="72209"/>
    <s v="South"/>
    <s v="OFF-PA-10001497"/>
    <x v="1"/>
    <s v="Paper"/>
    <s v="Xerox 1914"/>
    <n v="109.92"/>
    <n v="2"/>
    <n v="0"/>
    <n v="53.860799999999998"/>
  </r>
  <r>
    <n v="5863"/>
    <x v="2922"/>
    <x v="766"/>
    <d v="2016-05-04T00:00:00"/>
    <s v="Second Class"/>
    <s v="CM-12235"/>
    <s v="Chris McAfee"/>
    <x v="0"/>
    <s v="United States"/>
    <s v="Little Rock"/>
    <x v="36"/>
    <n v="72209"/>
    <s v="South"/>
    <s v="OFF-PA-10003936"/>
    <x v="1"/>
    <s v="Paper"/>
    <s v="Xerox 1994"/>
    <n v="19.440000000000001"/>
    <n v="3"/>
    <n v="0"/>
    <n v="9.3312000000000008"/>
  </r>
  <r>
    <n v="5864"/>
    <x v="2922"/>
    <x v="766"/>
    <d v="2016-05-04T00:00:00"/>
    <s v="Second Class"/>
    <s v="CM-12235"/>
    <s v="Chris McAfee"/>
    <x v="0"/>
    <s v="United States"/>
    <s v="Little Rock"/>
    <x v="36"/>
    <n v="72209"/>
    <s v="South"/>
    <s v="OFF-AR-10000716"/>
    <x v="1"/>
    <s v="Art"/>
    <s v="DIXON Ticonderoga Erasable Checking Pencils"/>
    <n v="11.16"/>
    <n v="2"/>
    <n v="0"/>
    <n v="4.3524000000000003"/>
  </r>
  <r>
    <n v="5865"/>
    <x v="2923"/>
    <x v="79"/>
    <d v="2014-08-07T00:00:00"/>
    <s v="Second Class"/>
    <s v="RS-19420"/>
    <s v="Ricardo Sperren"/>
    <x v="1"/>
    <s v="United States"/>
    <s v="Meriden"/>
    <x v="29"/>
    <n v="6450"/>
    <s v="East"/>
    <s v="OFF-AP-10002765"/>
    <x v="1"/>
    <s v="Appliances"/>
    <s v="Fellowes Advanced Computer Series Surge Protectors"/>
    <n v="79.47"/>
    <n v="3"/>
    <n v="0"/>
    <n v="22.251600000000003"/>
  </r>
  <r>
    <n v="5866"/>
    <x v="2923"/>
    <x v="79"/>
    <d v="2014-08-07T00:00:00"/>
    <s v="Second Class"/>
    <s v="RS-19420"/>
    <s v="Ricardo Sperren"/>
    <x v="1"/>
    <s v="United States"/>
    <s v="Meriden"/>
    <x v="29"/>
    <n v="6450"/>
    <s v="East"/>
    <s v="OFF-AR-10004165"/>
    <x v="1"/>
    <s v="Art"/>
    <s v="Binney &amp; Smith inkTank Erasable Pocket Highlighter, Chisel Tip, Yellow"/>
    <n v="4.5599999999999996"/>
    <n v="2"/>
    <n v="0"/>
    <n v="2.0064000000000002"/>
  </r>
  <r>
    <n v="5867"/>
    <x v="2923"/>
    <x v="79"/>
    <d v="2014-08-07T00:00:00"/>
    <s v="Second Class"/>
    <s v="RS-19420"/>
    <s v="Ricardo Sperren"/>
    <x v="1"/>
    <s v="United States"/>
    <s v="Meriden"/>
    <x v="29"/>
    <n v="6450"/>
    <s v="East"/>
    <s v="FUR-CH-10002335"/>
    <x v="0"/>
    <s v="Chairs"/>
    <s v="Hon GuestStacker Chair"/>
    <n v="1133.3499999999999"/>
    <n v="5"/>
    <n v="0"/>
    <n v="294.67100000000005"/>
  </r>
  <r>
    <n v="5868"/>
    <x v="2924"/>
    <x v="810"/>
    <d v="2016-01-08T00:00:00"/>
    <s v="Standard Class"/>
    <s v="BP-11185"/>
    <s v="Ben Peterman"/>
    <x v="1"/>
    <s v="United States"/>
    <s v="Philadelphia"/>
    <x v="9"/>
    <n v="19143"/>
    <s v="East"/>
    <s v="OFF-AR-10004078"/>
    <x v="1"/>
    <s v="Art"/>
    <s v="Newell 312"/>
    <n v="4.6719999999999997"/>
    <n v="1"/>
    <n v="0.2"/>
    <n v="0.58399999999999985"/>
  </r>
  <r>
    <n v="5869"/>
    <x v="2924"/>
    <x v="810"/>
    <d v="2016-01-08T00:00:00"/>
    <s v="Standard Class"/>
    <s v="BP-11185"/>
    <s v="Ben Peterman"/>
    <x v="1"/>
    <s v="United States"/>
    <s v="Philadelphia"/>
    <x v="9"/>
    <n v="19143"/>
    <s v="East"/>
    <s v="OFF-BI-10002026"/>
    <x v="1"/>
    <s v="Binders"/>
    <s v="Avery Arch Ring Binders"/>
    <n v="104.58000000000001"/>
    <n v="6"/>
    <n v="0.7"/>
    <n v="-80.178000000000026"/>
  </r>
  <r>
    <n v="5870"/>
    <x v="2925"/>
    <x v="77"/>
    <d v="2016-11-12T00:00:00"/>
    <s v="Standard Class"/>
    <s v="MA-17995"/>
    <s v="Michelle Arnett"/>
    <x v="2"/>
    <s v="United States"/>
    <s v="Cheyenne"/>
    <x v="47"/>
    <n v="82001"/>
    <s v="West"/>
    <s v="FUR-CH-10001215"/>
    <x v="0"/>
    <s v="Chairs"/>
    <s v="Global Troy Executive Leather Low-Back Tilter"/>
    <n v="1603.1360000000002"/>
    <n v="4"/>
    <n v="0.2"/>
    <n v="100.19599999999997"/>
  </r>
  <r>
    <n v="5871"/>
    <x v="2926"/>
    <x v="403"/>
    <d v="2016-06-14T00:00:00"/>
    <s v="Same Day"/>
    <s v="EB-13705"/>
    <s v="Ed Braxton"/>
    <x v="1"/>
    <s v="United States"/>
    <s v="Anaheim"/>
    <x v="1"/>
    <n v="92804"/>
    <s v="West"/>
    <s v="FUR-TA-10001771"/>
    <x v="0"/>
    <s v="Tables"/>
    <s v="Bush Cubix Conference Tables, Fully Assembled"/>
    <n v="1293.4879999999998"/>
    <n v="7"/>
    <n v="0.2"/>
    <n v="80.843000000000075"/>
  </r>
  <r>
    <n v="5872"/>
    <x v="2927"/>
    <x v="446"/>
    <d v="2016-09-28T00:00:00"/>
    <s v="Standard Class"/>
    <s v="RD-19900"/>
    <s v="Ruben Dartt"/>
    <x v="0"/>
    <s v="United States"/>
    <s v="Bloomington"/>
    <x v="14"/>
    <n v="47401"/>
    <s v="Central"/>
    <s v="FUR-FU-10004006"/>
    <x v="0"/>
    <s v="Furnishings"/>
    <s v="Deflect-o DuraMat Lighweight, Studded, Beveled Mat for Low Pile Carpeting"/>
    <n v="127.94999999999999"/>
    <n v="3"/>
    <n v="0"/>
    <n v="21.751499999999986"/>
  </r>
  <r>
    <n v="5873"/>
    <x v="2928"/>
    <x v="983"/>
    <d v="2017-04-03T00:00:00"/>
    <s v="Standard Class"/>
    <s v="ME-17320"/>
    <s v="Maria Etezadi"/>
    <x v="2"/>
    <s v="United States"/>
    <s v="Columbus"/>
    <x v="32"/>
    <n v="31907"/>
    <s v="South"/>
    <s v="OFF-ST-10003282"/>
    <x v="1"/>
    <s v="Storage"/>
    <s v="Advantus 10-Drawer Portable Organizer, Chrome Metal Frame, Smoke Drawers"/>
    <n v="59.76"/>
    <n v="1"/>
    <n v="0"/>
    <n v="16.732800000000005"/>
  </r>
  <r>
    <n v="5874"/>
    <x v="2929"/>
    <x v="400"/>
    <d v="2017-06-04T00:00:00"/>
    <s v="Same Day"/>
    <s v="EH-14005"/>
    <s v="Erica Hernandez"/>
    <x v="2"/>
    <s v="United States"/>
    <s v="Jonesboro"/>
    <x v="36"/>
    <n v="72401"/>
    <s v="South"/>
    <s v="OFF-BI-10002353"/>
    <x v="1"/>
    <s v="Binders"/>
    <s v="GBC VeloBind Cover Sets"/>
    <n v="108.08"/>
    <n v="7"/>
    <n v="0"/>
    <n v="54.04"/>
  </r>
  <r>
    <n v="5875"/>
    <x v="2929"/>
    <x v="400"/>
    <d v="2017-06-04T00:00:00"/>
    <s v="Same Day"/>
    <s v="EH-14005"/>
    <s v="Erica Hernandez"/>
    <x v="2"/>
    <s v="United States"/>
    <s v="Jonesboro"/>
    <x v="36"/>
    <n v="72401"/>
    <s v="South"/>
    <s v="OFF-BI-10004141"/>
    <x v="1"/>
    <s v="Binders"/>
    <s v="Insertable Tab Indexes For Data Binders"/>
    <n v="9.5400000000000009"/>
    <n v="3"/>
    <n v="0"/>
    <n v="4.3883999999999999"/>
  </r>
  <r>
    <n v="5876"/>
    <x v="2930"/>
    <x v="1003"/>
    <d v="2015-04-09T00:00:00"/>
    <s v="First Class"/>
    <s v="FM-14290"/>
    <s v="Frank Merwin"/>
    <x v="2"/>
    <s v="United States"/>
    <s v="Philadelphia"/>
    <x v="9"/>
    <n v="19140"/>
    <s v="East"/>
    <s v="OFF-AR-10001954"/>
    <x v="1"/>
    <s v="Art"/>
    <s v="Newell 331"/>
    <n v="11.736000000000001"/>
    <n v="3"/>
    <n v="0.2"/>
    <n v="1.0268999999999999"/>
  </r>
  <r>
    <n v="5877"/>
    <x v="2931"/>
    <x v="371"/>
    <d v="2014-05-26T00:00:00"/>
    <s v="Standard Class"/>
    <s v="FG-14260"/>
    <s v="Frank Gastineau"/>
    <x v="2"/>
    <s v="United States"/>
    <s v="Lawrence"/>
    <x v="31"/>
    <n v="1841"/>
    <s v="East"/>
    <s v="OFF-BI-10001071"/>
    <x v="1"/>
    <s v="Binders"/>
    <s v="GBC ProClick Punch Binding System"/>
    <n v="447.85999999999996"/>
    <n v="7"/>
    <n v="0"/>
    <n v="219.45140000000001"/>
  </r>
  <r>
    <n v="5878"/>
    <x v="2931"/>
    <x v="371"/>
    <d v="2014-05-26T00:00:00"/>
    <s v="Standard Class"/>
    <s v="FG-14260"/>
    <s v="Frank Gastineau"/>
    <x v="2"/>
    <s v="United States"/>
    <s v="Lawrence"/>
    <x v="31"/>
    <n v="1841"/>
    <s v="East"/>
    <s v="OFF-PA-10003022"/>
    <x v="1"/>
    <s v="Paper"/>
    <s v="Xerox 1992"/>
    <n v="17.940000000000001"/>
    <n v="3"/>
    <n v="0"/>
    <n v="8.7906000000000013"/>
  </r>
  <r>
    <n v="5879"/>
    <x v="2931"/>
    <x v="371"/>
    <d v="2014-05-26T00:00:00"/>
    <s v="Standard Class"/>
    <s v="FG-14260"/>
    <s v="Frank Gastineau"/>
    <x v="2"/>
    <s v="United States"/>
    <s v="Lawrence"/>
    <x v="31"/>
    <n v="1841"/>
    <s v="East"/>
    <s v="OFF-AP-10001293"/>
    <x v="1"/>
    <s v="Appliances"/>
    <s v="Belkin 8 Outlet Surge Protector"/>
    <n v="245.88"/>
    <n v="6"/>
    <n v="0"/>
    <n v="68.846399999999988"/>
  </r>
  <r>
    <n v="5880"/>
    <x v="2932"/>
    <x v="64"/>
    <d v="2016-09-11T00:00:00"/>
    <s v="Standard Class"/>
    <s v="MV-17485"/>
    <s v="Mark Van Huff"/>
    <x v="0"/>
    <s v="United States"/>
    <s v="New York City"/>
    <x v="15"/>
    <n v="10011"/>
    <s v="East"/>
    <s v="OFF-PA-10001815"/>
    <x v="1"/>
    <s v="Paper"/>
    <s v="Xerox 1885"/>
    <n v="192.16"/>
    <n v="4"/>
    <n v="0"/>
    <n v="92.236799999999988"/>
  </r>
  <r>
    <n v="5881"/>
    <x v="2933"/>
    <x v="31"/>
    <d v="2016-09-22T00:00:00"/>
    <s v="Standard Class"/>
    <s v="JW-15220"/>
    <s v="Jane Waco"/>
    <x v="1"/>
    <s v="United States"/>
    <s v="San Diego"/>
    <x v="1"/>
    <n v="92105"/>
    <s v="West"/>
    <s v="FUR-CH-10001215"/>
    <x v="0"/>
    <s v="Chairs"/>
    <s v="Global Troy Executive Leather Low-Back Tilter"/>
    <n v="801.5680000000001"/>
    <n v="2"/>
    <n v="0.2"/>
    <n v="50.097999999999985"/>
  </r>
  <r>
    <n v="5882"/>
    <x v="2933"/>
    <x v="31"/>
    <d v="2016-09-22T00:00:00"/>
    <s v="Standard Class"/>
    <s v="JW-15220"/>
    <s v="Jane Waco"/>
    <x v="1"/>
    <s v="United States"/>
    <s v="San Diego"/>
    <x v="1"/>
    <n v="92105"/>
    <s v="West"/>
    <s v="OFF-PA-10000100"/>
    <x v="1"/>
    <s v="Paper"/>
    <s v="Xerox 1945"/>
    <n v="368.91"/>
    <n v="9"/>
    <n v="0"/>
    <n v="180.76590000000002"/>
  </r>
  <r>
    <n v="5883"/>
    <x v="2933"/>
    <x v="31"/>
    <d v="2016-09-22T00:00:00"/>
    <s v="Standard Class"/>
    <s v="JW-15220"/>
    <s v="Jane Waco"/>
    <x v="1"/>
    <s v="United States"/>
    <s v="San Diego"/>
    <x v="1"/>
    <n v="92105"/>
    <s v="West"/>
    <s v="FUR-CH-10002880"/>
    <x v="0"/>
    <s v="Chairs"/>
    <s v="Global High-Back Leather Tilter, Burgundy"/>
    <n v="885.52800000000002"/>
    <n v="9"/>
    <n v="0.2"/>
    <n v="-99.621900000000068"/>
  </r>
  <r>
    <n v="5884"/>
    <x v="2934"/>
    <x v="69"/>
    <d v="2016-03-15T00:00:00"/>
    <s v="Second Class"/>
    <s v="EH-13765"/>
    <s v="Edward Hooks"/>
    <x v="1"/>
    <s v="United States"/>
    <s v="San Francisco"/>
    <x v="1"/>
    <n v="94109"/>
    <s v="West"/>
    <s v="FUR-FU-10004712"/>
    <x v="0"/>
    <s v="Furnishings"/>
    <s v="Westinghouse Mesh Shade Clip-On Gooseneck Lamp, Black"/>
    <n v="28.28"/>
    <n v="2"/>
    <n v="0"/>
    <n v="7.352800000000002"/>
  </r>
  <r>
    <n v="5885"/>
    <x v="2934"/>
    <x v="69"/>
    <d v="2016-03-15T00:00:00"/>
    <s v="Second Class"/>
    <s v="EH-13765"/>
    <s v="Edward Hooks"/>
    <x v="1"/>
    <s v="United States"/>
    <s v="San Francisco"/>
    <x v="1"/>
    <n v="94109"/>
    <s v="West"/>
    <s v="OFF-SU-10000151"/>
    <x v="1"/>
    <s v="Supplies"/>
    <s v="High Speed Automatic Electric Letter Opener"/>
    <n v="4912.59"/>
    <n v="3"/>
    <n v="0"/>
    <n v="196.50359999999978"/>
  </r>
  <r>
    <n v="5886"/>
    <x v="2935"/>
    <x v="1079"/>
    <d v="2014-10-17T00:00:00"/>
    <s v="Same Day"/>
    <s v="LS-17245"/>
    <s v="Lynn Smith"/>
    <x v="0"/>
    <s v="United States"/>
    <s v="San Francisco"/>
    <x v="1"/>
    <n v="94110"/>
    <s v="West"/>
    <s v="OFF-BI-10000136"/>
    <x v="1"/>
    <s v="Binders"/>
    <s v="Avery Non-Stick Heavy Duty View Round Locking Ring Binders"/>
    <n v="14.352000000000002"/>
    <n v="3"/>
    <n v="0.2"/>
    <n v="5.0231999999999992"/>
  </r>
  <r>
    <n v="5887"/>
    <x v="2935"/>
    <x v="1079"/>
    <d v="2014-10-17T00:00:00"/>
    <s v="Same Day"/>
    <s v="LS-17245"/>
    <s v="Lynn Smith"/>
    <x v="0"/>
    <s v="United States"/>
    <s v="San Francisco"/>
    <x v="1"/>
    <n v="94110"/>
    <s v="West"/>
    <s v="TEC-AC-10003610"/>
    <x v="2"/>
    <s v="Accessories"/>
    <s v="Logitech Illuminated - Keyboard"/>
    <n v="179.97"/>
    <n v="3"/>
    <n v="0"/>
    <n v="86.385600000000011"/>
  </r>
  <r>
    <n v="5888"/>
    <x v="2936"/>
    <x v="1048"/>
    <d v="2017-10-11T00:00:00"/>
    <s v="First Class"/>
    <s v="BP-11050"/>
    <s v="Barry Pond"/>
    <x v="1"/>
    <s v="United States"/>
    <s v="Cranston"/>
    <x v="34"/>
    <n v="2920"/>
    <s v="East"/>
    <s v="OFF-ST-10001837"/>
    <x v="1"/>
    <s v="Storage"/>
    <s v="SAFCO Mobile Desk Side File, Wire Frame"/>
    <n v="42.76"/>
    <n v="1"/>
    <n v="0"/>
    <n v="11.117599999999999"/>
  </r>
  <r>
    <n v="5889"/>
    <x v="2937"/>
    <x v="820"/>
    <d v="2015-05-12T00:00:00"/>
    <s v="Standard Class"/>
    <s v="CC-12220"/>
    <s v="Chris Cortes"/>
    <x v="0"/>
    <s v="United States"/>
    <s v="Owensboro"/>
    <x v="0"/>
    <n v="42301"/>
    <s v="South"/>
    <s v="OFF-PA-10001952"/>
    <x v="1"/>
    <s v="Paper"/>
    <s v="Xerox 1902"/>
    <n v="45.68"/>
    <n v="2"/>
    <n v="0"/>
    <n v="21.012799999999999"/>
  </r>
  <r>
    <n v="5890"/>
    <x v="2938"/>
    <x v="167"/>
    <d v="2016-04-17T00:00:00"/>
    <s v="First Class"/>
    <s v="JM-15580"/>
    <s v="Jill Matthias"/>
    <x v="0"/>
    <s v="United States"/>
    <s v="Baltimore"/>
    <x v="39"/>
    <n v="21215"/>
    <s v="East"/>
    <s v="OFF-BI-10002414"/>
    <x v="1"/>
    <s v="Binders"/>
    <s v="GBC ProClick Spines for 32-Hole Punch"/>
    <n v="25.06"/>
    <n v="2"/>
    <n v="0"/>
    <n v="11.778199999999998"/>
  </r>
  <r>
    <n v="5891"/>
    <x v="2939"/>
    <x v="831"/>
    <d v="2016-11-26T00:00:00"/>
    <s v="Standard Class"/>
    <s v="RD-19720"/>
    <s v="Roger Demir"/>
    <x v="0"/>
    <s v="United States"/>
    <s v="Chicago"/>
    <x v="10"/>
    <n v="60610"/>
    <s v="Central"/>
    <s v="OFF-PA-10001790"/>
    <x v="1"/>
    <s v="Paper"/>
    <s v="Xerox 1910"/>
    <n v="38.432000000000002"/>
    <n v="1"/>
    <n v="0.2"/>
    <n v="13.451199999999996"/>
  </r>
  <r>
    <n v="5892"/>
    <x v="2939"/>
    <x v="831"/>
    <d v="2016-11-26T00:00:00"/>
    <s v="Standard Class"/>
    <s v="RD-19720"/>
    <s v="Roger Demir"/>
    <x v="0"/>
    <s v="United States"/>
    <s v="Chicago"/>
    <x v="10"/>
    <n v="60610"/>
    <s v="Central"/>
    <s v="OFF-ST-10001590"/>
    <x v="1"/>
    <s v="Storage"/>
    <s v="Tenex Personal Project File with Scoop Front Design, Black"/>
    <n v="21.568000000000001"/>
    <n v="2"/>
    <n v="0.2"/>
    <n v="1.6175999999999986"/>
  </r>
  <r>
    <n v="5893"/>
    <x v="2939"/>
    <x v="831"/>
    <d v="2016-11-26T00:00:00"/>
    <s v="Standard Class"/>
    <s v="RD-19720"/>
    <s v="Roger Demir"/>
    <x v="0"/>
    <s v="United States"/>
    <s v="Chicago"/>
    <x v="10"/>
    <n v="60610"/>
    <s v="Central"/>
    <s v="TEC-AC-10003657"/>
    <x v="2"/>
    <s v="Accessories"/>
    <s v="Lenovo 17-Key USB Numeric Keypad"/>
    <n v="81.576000000000008"/>
    <n v="3"/>
    <n v="0.2"/>
    <n v="2.0393999999999934"/>
  </r>
  <r>
    <n v="5894"/>
    <x v="2940"/>
    <x v="18"/>
    <d v="2017-09-14T00:00:00"/>
    <s v="Standard Class"/>
    <s v="SS-20410"/>
    <s v="Shahid Shariari"/>
    <x v="0"/>
    <s v="United States"/>
    <s v="Atlanta"/>
    <x v="32"/>
    <n v="30318"/>
    <s v="South"/>
    <s v="OFF-BI-10004876"/>
    <x v="1"/>
    <s v="Binders"/>
    <s v="Wilson Jones Suede Grain Vinyl Binders"/>
    <n v="2.78"/>
    <n v="1"/>
    <n v="0"/>
    <n v="1.3621999999999999"/>
  </r>
  <r>
    <n v="5895"/>
    <x v="2941"/>
    <x v="428"/>
    <d v="2017-09-14T00:00:00"/>
    <s v="Standard Class"/>
    <s v="KD-16495"/>
    <s v="Keith Dawkins"/>
    <x v="1"/>
    <s v="United States"/>
    <s v="Los Angeles"/>
    <x v="1"/>
    <n v="90036"/>
    <s v="West"/>
    <s v="OFF-ST-10003123"/>
    <x v="1"/>
    <s v="Storage"/>
    <s v="Fellowes Bases and Tops For Staxonsteel/High-Stak Systems"/>
    <n v="99.87"/>
    <n v="3"/>
    <n v="0"/>
    <n v="23.968799999999998"/>
  </r>
  <r>
    <n v="5896"/>
    <x v="2942"/>
    <x v="301"/>
    <d v="2014-11-08T00:00:00"/>
    <s v="Standard Class"/>
    <s v="PL-18925"/>
    <s v="Paul Lucas"/>
    <x v="2"/>
    <s v="United States"/>
    <s v="Los Angeles"/>
    <x v="1"/>
    <n v="90049"/>
    <s v="West"/>
    <s v="OFF-LA-10003498"/>
    <x v="1"/>
    <s v="Labels"/>
    <s v="Avery 475"/>
    <n v="44.400000000000006"/>
    <n v="3"/>
    <n v="0"/>
    <n v="22.200000000000003"/>
  </r>
  <r>
    <n v="5897"/>
    <x v="2942"/>
    <x v="301"/>
    <d v="2014-11-08T00:00:00"/>
    <s v="Standard Class"/>
    <s v="PL-18925"/>
    <s v="Paul Lucas"/>
    <x v="2"/>
    <s v="United States"/>
    <s v="Los Angeles"/>
    <x v="1"/>
    <n v="90049"/>
    <s v="West"/>
    <s v="OFF-PA-10004947"/>
    <x v="1"/>
    <s v="Paper"/>
    <s v="Easy-staple paper"/>
    <n v="21.400000000000002"/>
    <n v="5"/>
    <n v="0"/>
    <n v="9.629999999999999"/>
  </r>
  <r>
    <n v="5898"/>
    <x v="2943"/>
    <x v="1015"/>
    <d v="2016-04-09T00:00:00"/>
    <s v="Standard Class"/>
    <s v="ZD-21925"/>
    <s v="Zuschuss Donatelli"/>
    <x v="0"/>
    <s v="United States"/>
    <s v="Richmond"/>
    <x v="14"/>
    <n v="47374"/>
    <s v="Central"/>
    <s v="FUR-FU-10003799"/>
    <x v="0"/>
    <s v="Furnishings"/>
    <s v="Seth Thomas 13 1/2&quot; Wall Clock"/>
    <n v="71.12"/>
    <n v="4"/>
    <n v="0"/>
    <n v="22.047199999999997"/>
  </r>
  <r>
    <n v="5899"/>
    <x v="2943"/>
    <x v="1015"/>
    <d v="2016-04-09T00:00:00"/>
    <s v="Standard Class"/>
    <s v="ZD-21925"/>
    <s v="Zuschuss Donatelli"/>
    <x v="0"/>
    <s v="United States"/>
    <s v="Richmond"/>
    <x v="14"/>
    <n v="47374"/>
    <s v="Central"/>
    <s v="TEC-PH-10000673"/>
    <x v="2"/>
    <s v="Phones"/>
    <s v="Plantronics Voyager Pro HD - Bluetooth Headset"/>
    <n v="259.95999999999998"/>
    <n v="4"/>
    <n v="0"/>
    <n v="124.7808"/>
  </r>
  <r>
    <n v="5900"/>
    <x v="2944"/>
    <x v="602"/>
    <d v="2017-01-16T00:00:00"/>
    <s v="Standard Class"/>
    <s v="LS-16945"/>
    <s v="Linda Southworth"/>
    <x v="1"/>
    <s v="United States"/>
    <s v="San Francisco"/>
    <x v="1"/>
    <n v="94110"/>
    <s v="West"/>
    <s v="OFF-EN-10002621"/>
    <x v="1"/>
    <s v="Envelopes"/>
    <s v="Staple envelope"/>
    <n v="9.7799999999999994"/>
    <n v="1"/>
    <n v="0"/>
    <n v="4.8899999999999997"/>
  </r>
  <r>
    <n v="5901"/>
    <x v="2945"/>
    <x v="312"/>
    <d v="2015-11-24T00:00:00"/>
    <s v="Standard Class"/>
    <s v="PB-18805"/>
    <s v="Patrick Bzostek"/>
    <x v="2"/>
    <s v="United States"/>
    <s v="San Francisco"/>
    <x v="1"/>
    <n v="94122"/>
    <s v="West"/>
    <s v="OFF-BI-10004528"/>
    <x v="1"/>
    <s v="Binders"/>
    <s v="Cardinal Poly Pocket Divider Pockets for Ring Binders"/>
    <n v="24.192"/>
    <n v="9"/>
    <n v="0.2"/>
    <n v="7.5599999999999987"/>
  </r>
  <r>
    <n v="5902"/>
    <x v="2946"/>
    <x v="581"/>
    <d v="2016-12-02T00:00:00"/>
    <s v="Standard Class"/>
    <s v="PC-18745"/>
    <s v="Pamela Coakley"/>
    <x v="1"/>
    <s v="United States"/>
    <s v="Westfield"/>
    <x v="30"/>
    <n v="7090"/>
    <s v="East"/>
    <s v="FUR-FU-10001889"/>
    <x v="0"/>
    <s v="Furnishings"/>
    <s v="Ultra Door Pull Handle"/>
    <n v="31.56"/>
    <n v="3"/>
    <n v="0"/>
    <n v="10.4148"/>
  </r>
  <r>
    <n v="5903"/>
    <x v="2947"/>
    <x v="44"/>
    <d v="2017-11-06T00:00:00"/>
    <s v="Same Day"/>
    <s v="FM-14290"/>
    <s v="Frank Merwin"/>
    <x v="2"/>
    <s v="United States"/>
    <s v="San Francisco"/>
    <x v="1"/>
    <n v="94122"/>
    <s v="West"/>
    <s v="OFF-PA-10000157"/>
    <x v="1"/>
    <s v="Paper"/>
    <s v="Xerox 191"/>
    <n v="59.94"/>
    <n v="3"/>
    <n v="0"/>
    <n v="28.171799999999998"/>
  </r>
  <r>
    <n v="5904"/>
    <x v="2947"/>
    <x v="44"/>
    <d v="2017-11-06T00:00:00"/>
    <s v="Same Day"/>
    <s v="FM-14290"/>
    <s v="Frank Merwin"/>
    <x v="2"/>
    <s v="United States"/>
    <s v="San Francisco"/>
    <x v="1"/>
    <n v="94122"/>
    <s v="West"/>
    <s v="OFF-PA-10002764"/>
    <x v="1"/>
    <s v="Paper"/>
    <s v="Easy-staple paper"/>
    <n v="45.36"/>
    <n v="4"/>
    <n v="0"/>
    <n v="22.226399999999998"/>
  </r>
  <r>
    <n v="5905"/>
    <x v="2947"/>
    <x v="44"/>
    <d v="2017-11-06T00:00:00"/>
    <s v="Same Day"/>
    <s v="FM-14290"/>
    <s v="Frank Merwin"/>
    <x v="2"/>
    <s v="United States"/>
    <s v="San Francisco"/>
    <x v="1"/>
    <n v="94122"/>
    <s v="West"/>
    <s v="OFF-PA-10000143"/>
    <x v="1"/>
    <s v="Paper"/>
    <s v="Astroparche Fine Business Paper"/>
    <n v="26.400000000000002"/>
    <n v="5"/>
    <n v="0"/>
    <n v="12.672000000000001"/>
  </r>
  <r>
    <n v="5906"/>
    <x v="2947"/>
    <x v="44"/>
    <d v="2017-11-06T00:00:00"/>
    <s v="Same Day"/>
    <s v="FM-14290"/>
    <s v="Frank Merwin"/>
    <x v="2"/>
    <s v="United States"/>
    <s v="San Francisco"/>
    <x v="1"/>
    <n v="94122"/>
    <s v="West"/>
    <s v="OFF-LA-10000414"/>
    <x v="1"/>
    <s v="Labels"/>
    <s v="Avery 503"/>
    <n v="41.4"/>
    <n v="4"/>
    <n v="0"/>
    <n v="19.872"/>
  </r>
  <r>
    <n v="5907"/>
    <x v="2947"/>
    <x v="44"/>
    <d v="2017-11-06T00:00:00"/>
    <s v="Same Day"/>
    <s v="FM-14290"/>
    <s v="Frank Merwin"/>
    <x v="2"/>
    <s v="United States"/>
    <s v="San Francisco"/>
    <x v="1"/>
    <n v="94122"/>
    <s v="West"/>
    <s v="TEC-AC-10003441"/>
    <x v="2"/>
    <s v="Accessories"/>
    <s v="Kingston Digital DataTraveler 32GB USB 2.0"/>
    <n v="16.95"/>
    <n v="1"/>
    <n v="0"/>
    <n v="1.0169999999999995"/>
  </r>
  <r>
    <n v="5908"/>
    <x v="2948"/>
    <x v="499"/>
    <d v="2016-12-07T00:00:00"/>
    <s v="Standard Class"/>
    <s v="KD-16495"/>
    <s v="Keith Dawkins"/>
    <x v="1"/>
    <s v="United States"/>
    <s v="San Jose"/>
    <x v="1"/>
    <n v="95123"/>
    <s v="West"/>
    <s v="OFF-BI-10002353"/>
    <x v="1"/>
    <s v="Binders"/>
    <s v="GBC VeloBind Cover Sets"/>
    <n v="24.704000000000001"/>
    <n v="2"/>
    <n v="0.2"/>
    <n v="9.2639999999999993"/>
  </r>
  <r>
    <n v="5909"/>
    <x v="2948"/>
    <x v="499"/>
    <d v="2016-12-07T00:00:00"/>
    <s v="Standard Class"/>
    <s v="KD-16495"/>
    <s v="Keith Dawkins"/>
    <x v="1"/>
    <s v="United States"/>
    <s v="San Jose"/>
    <x v="1"/>
    <n v="95123"/>
    <s v="West"/>
    <s v="OFF-AP-10001303"/>
    <x v="1"/>
    <s v="Appliances"/>
    <s v="Holmes Cool Mist Humidifier for the Whole House with 8-Gallon Output per Day, Extended Life Filter"/>
    <n v="59.699999999999996"/>
    <n v="3"/>
    <n v="0"/>
    <n v="26.864999999999995"/>
  </r>
  <r>
    <n v="5910"/>
    <x v="2948"/>
    <x v="499"/>
    <d v="2016-12-07T00:00:00"/>
    <s v="Standard Class"/>
    <s v="KD-16495"/>
    <s v="Keith Dawkins"/>
    <x v="1"/>
    <s v="United States"/>
    <s v="San Jose"/>
    <x v="1"/>
    <n v="95123"/>
    <s v="West"/>
    <s v="FUR-FU-10003026"/>
    <x v="0"/>
    <s v="Furnishings"/>
    <s v="Eldon Regeneration Recycled Desk Accessories, Black"/>
    <n v="14.52"/>
    <n v="3"/>
    <n v="0"/>
    <n v="5.6627999999999998"/>
  </r>
  <r>
    <n v="5911"/>
    <x v="2948"/>
    <x v="499"/>
    <d v="2016-12-07T00:00:00"/>
    <s v="Standard Class"/>
    <s v="KD-16495"/>
    <s v="Keith Dawkins"/>
    <x v="1"/>
    <s v="United States"/>
    <s v="San Jose"/>
    <x v="1"/>
    <n v="95123"/>
    <s v="West"/>
    <s v="OFF-BI-10000632"/>
    <x v="1"/>
    <s v="Binders"/>
    <s v="Satellite Sectional Post Binders"/>
    <n v="104.184"/>
    <n v="3"/>
    <n v="0.2"/>
    <n v="33.8598"/>
  </r>
  <r>
    <n v="5912"/>
    <x v="2949"/>
    <x v="907"/>
    <d v="2016-12-22T00:00:00"/>
    <s v="Standard Class"/>
    <s v="SC-20680"/>
    <s v="Steve Carroll"/>
    <x v="2"/>
    <s v="United States"/>
    <s v="Seattle"/>
    <x v="4"/>
    <n v="98115"/>
    <s v="West"/>
    <s v="OFF-ST-10001328"/>
    <x v="1"/>
    <s v="Storage"/>
    <s v="Personal Filing Tote with Lid, Black/Gray"/>
    <n v="46.53"/>
    <n v="3"/>
    <n v="0"/>
    <n v="13.028400000000001"/>
  </r>
  <r>
    <n v="5913"/>
    <x v="2950"/>
    <x v="829"/>
    <d v="2014-08-26T00:00:00"/>
    <s v="Second Class"/>
    <s v="DW-13585"/>
    <s v="Dorothy Wardle"/>
    <x v="1"/>
    <s v="United States"/>
    <s v="Owensboro"/>
    <x v="0"/>
    <n v="42301"/>
    <s v="South"/>
    <s v="OFF-SU-10004661"/>
    <x v="1"/>
    <s v="Supplies"/>
    <s v="Acme Titanium Bonded Scissors"/>
    <n v="25.5"/>
    <n v="3"/>
    <n v="0"/>
    <n v="6.63"/>
  </r>
  <r>
    <n v="5914"/>
    <x v="2951"/>
    <x v="14"/>
    <d v="2015-09-23T00:00:00"/>
    <s v="Standard Class"/>
    <s v="PF-19120"/>
    <s v="Peter Fuller"/>
    <x v="0"/>
    <s v="United States"/>
    <s v="New York City"/>
    <x v="15"/>
    <n v="10035"/>
    <s v="East"/>
    <s v="OFF-ST-10000617"/>
    <x v="1"/>
    <s v="Storage"/>
    <s v="Woodgrain Magazine Files by Perma"/>
    <n v="14.9"/>
    <n v="5"/>
    <n v="0"/>
    <n v="1.0429999999999984"/>
  </r>
  <r>
    <n v="5915"/>
    <x v="2951"/>
    <x v="14"/>
    <d v="2015-09-23T00:00:00"/>
    <s v="Standard Class"/>
    <s v="PF-19120"/>
    <s v="Peter Fuller"/>
    <x v="0"/>
    <s v="United States"/>
    <s v="New York City"/>
    <x v="15"/>
    <n v="10035"/>
    <s v="East"/>
    <s v="OFF-LA-10002762"/>
    <x v="1"/>
    <s v="Labels"/>
    <s v="Avery 485"/>
    <n v="87.71"/>
    <n v="7"/>
    <n v="0"/>
    <n v="41.223699999999994"/>
  </r>
  <r>
    <n v="5916"/>
    <x v="2951"/>
    <x v="14"/>
    <d v="2015-09-23T00:00:00"/>
    <s v="Standard Class"/>
    <s v="PF-19120"/>
    <s v="Peter Fuller"/>
    <x v="0"/>
    <s v="United States"/>
    <s v="New York City"/>
    <x v="15"/>
    <n v="10035"/>
    <s v="East"/>
    <s v="FUR-CH-10001973"/>
    <x v="0"/>
    <s v="Chairs"/>
    <s v="Office Star Flex Back Scooter Chair with White Frame"/>
    <n v="199.76400000000001"/>
    <n v="2"/>
    <n v="0.1"/>
    <n v="8.8783999999999956"/>
  </r>
  <r>
    <n v="5917"/>
    <x v="2951"/>
    <x v="14"/>
    <d v="2015-09-23T00:00:00"/>
    <s v="Standard Class"/>
    <s v="PF-19120"/>
    <s v="Peter Fuller"/>
    <x v="0"/>
    <s v="United States"/>
    <s v="New York City"/>
    <x v="15"/>
    <n v="10035"/>
    <s v="East"/>
    <s v="OFF-ST-10003058"/>
    <x v="1"/>
    <s v="Storage"/>
    <s v="Eldon Mobile Mega Data Cart  Mega Stackable  Add-On Trays"/>
    <n v="94.6"/>
    <n v="4"/>
    <n v="0"/>
    <n v="27.433999999999997"/>
  </r>
  <r>
    <n v="5918"/>
    <x v="2951"/>
    <x v="14"/>
    <d v="2015-09-23T00:00:00"/>
    <s v="Standard Class"/>
    <s v="PF-19120"/>
    <s v="Peter Fuller"/>
    <x v="0"/>
    <s v="United States"/>
    <s v="New York City"/>
    <x v="15"/>
    <n v="10035"/>
    <s v="East"/>
    <s v="FUR-BO-10004834"/>
    <x v="0"/>
    <s v="Bookcases"/>
    <s v="Riverside Palais Royal Lawyers Bookcase, Royale Cherry Finish"/>
    <n v="4228.7040000000006"/>
    <n v="6"/>
    <n v="0.2"/>
    <n v="158.57639999999992"/>
  </r>
  <r>
    <n v="5919"/>
    <x v="2951"/>
    <x v="14"/>
    <d v="2015-09-23T00:00:00"/>
    <s v="Standard Class"/>
    <s v="PF-19120"/>
    <s v="Peter Fuller"/>
    <x v="0"/>
    <s v="United States"/>
    <s v="New York City"/>
    <x v="15"/>
    <n v="10035"/>
    <s v="East"/>
    <s v="FUR-BO-10002213"/>
    <x v="0"/>
    <s v="Bookcases"/>
    <s v="DMI Eclipse Executive Suite Bookcases"/>
    <n v="2003.9200000000003"/>
    <n v="5"/>
    <n v="0.2"/>
    <n v="-25.049000000000149"/>
  </r>
  <r>
    <n v="5920"/>
    <x v="2951"/>
    <x v="14"/>
    <d v="2015-09-23T00:00:00"/>
    <s v="Standard Class"/>
    <s v="PF-19120"/>
    <s v="Peter Fuller"/>
    <x v="0"/>
    <s v="United States"/>
    <s v="New York City"/>
    <x v="15"/>
    <n v="10035"/>
    <s v="East"/>
    <s v="TEC-PH-10002170"/>
    <x v="2"/>
    <s v="Phones"/>
    <s v="ClearSounds CSC500 Amplified Spirit Phone Corded phone"/>
    <n v="209.96999999999997"/>
    <n v="3"/>
    <n v="0"/>
    <n v="58.791600000000003"/>
  </r>
  <r>
    <n v="5921"/>
    <x v="2951"/>
    <x v="14"/>
    <d v="2015-09-23T00:00:00"/>
    <s v="Standard Class"/>
    <s v="PF-19120"/>
    <s v="Peter Fuller"/>
    <x v="0"/>
    <s v="United States"/>
    <s v="New York City"/>
    <x v="15"/>
    <n v="10035"/>
    <s v="East"/>
    <s v="TEC-AC-10003033"/>
    <x v="2"/>
    <s v="Accessories"/>
    <s v="Plantronics CS510 - Over-the-Head monaural Wireless Headset System"/>
    <n v="659.9"/>
    <n v="2"/>
    <n v="0"/>
    <n v="217.76699999999994"/>
  </r>
  <r>
    <n v="5922"/>
    <x v="2951"/>
    <x v="14"/>
    <d v="2015-09-23T00:00:00"/>
    <s v="Standard Class"/>
    <s v="PF-19120"/>
    <s v="Peter Fuller"/>
    <x v="0"/>
    <s v="United States"/>
    <s v="New York City"/>
    <x v="15"/>
    <n v="10035"/>
    <s v="East"/>
    <s v="OFF-PA-10004071"/>
    <x v="1"/>
    <s v="Paper"/>
    <s v="Eaton Premium Continuous-Feed Paper, 25% Cotton, Letter Size, White, 1000 Shts/Box"/>
    <n v="110.96"/>
    <n v="2"/>
    <n v="0"/>
    <n v="53.260799999999996"/>
  </r>
  <r>
    <n v="5923"/>
    <x v="2951"/>
    <x v="14"/>
    <d v="2015-09-23T00:00:00"/>
    <s v="Standard Class"/>
    <s v="PF-19120"/>
    <s v="Peter Fuller"/>
    <x v="0"/>
    <s v="United States"/>
    <s v="New York City"/>
    <x v="15"/>
    <n v="10035"/>
    <s v="East"/>
    <s v="TEC-PH-10000169"/>
    <x v="2"/>
    <s v="Phones"/>
    <s v="ARKON Windshield Dashboard Air Vent Car Mount Holder"/>
    <n v="67.8"/>
    <n v="4"/>
    <n v="0"/>
    <n v="1.3559999999999945"/>
  </r>
  <r>
    <n v="5924"/>
    <x v="2952"/>
    <x v="491"/>
    <d v="2016-11-30T00:00:00"/>
    <s v="Second Class"/>
    <s v="DK-13225"/>
    <s v="Dean Katz"/>
    <x v="1"/>
    <s v="United States"/>
    <s v="New York City"/>
    <x v="15"/>
    <n v="10011"/>
    <s v="East"/>
    <s v="FUR-TA-10002958"/>
    <x v="0"/>
    <s v="Tables"/>
    <s v="Bevis Oval Conference Table, Walnut"/>
    <n v="313.17599999999999"/>
    <n v="2"/>
    <n v="0.4"/>
    <n v="-120.05080000000007"/>
  </r>
  <r>
    <n v="5925"/>
    <x v="2953"/>
    <x v="123"/>
    <d v="2017-11-22T00:00:00"/>
    <s v="Second Class"/>
    <s v="RB-19435"/>
    <s v="Richard Bierner"/>
    <x v="0"/>
    <s v="United States"/>
    <s v="Springfield"/>
    <x v="17"/>
    <n v="22153"/>
    <s v="South"/>
    <s v="OFF-AR-10001177"/>
    <x v="1"/>
    <s v="Art"/>
    <s v="Newell 349"/>
    <n v="22.959999999999997"/>
    <n v="7"/>
    <n v="0"/>
    <n v="6.6583999999999968"/>
  </r>
  <r>
    <n v="5926"/>
    <x v="2954"/>
    <x v="95"/>
    <d v="2017-06-08T00:00:00"/>
    <s v="Standard Class"/>
    <s v="GD-14590"/>
    <s v="Giulietta Dortch"/>
    <x v="1"/>
    <s v="United States"/>
    <s v="Bellingham"/>
    <x v="4"/>
    <n v="98226"/>
    <s v="West"/>
    <s v="TEC-AC-10004975"/>
    <x v="2"/>
    <s v="Accessories"/>
    <s v="Plantronics Audio 995 Wireless Stereo Headset"/>
    <n v="1099.5"/>
    <n v="10"/>
    <n v="0"/>
    <n v="362.83500000000004"/>
  </r>
  <r>
    <n v="5927"/>
    <x v="2955"/>
    <x v="918"/>
    <d v="2014-04-12T00:00:00"/>
    <s v="Standard Class"/>
    <s v="RA-19885"/>
    <s v="Ruben Ausman"/>
    <x v="1"/>
    <s v="United States"/>
    <s v="Decatur"/>
    <x v="19"/>
    <n v="35601"/>
    <s v="South"/>
    <s v="FUR-TA-10001086"/>
    <x v="0"/>
    <s v="Tables"/>
    <s v="SAFCO PlanMaster Boards, 60w x 37-1/2d, White Melamine"/>
    <n v="1215.92"/>
    <n v="8"/>
    <n v="0"/>
    <n v="316.13920000000007"/>
  </r>
  <r>
    <n v="5928"/>
    <x v="2956"/>
    <x v="856"/>
    <d v="2014-10-15T00:00:00"/>
    <s v="Standard Class"/>
    <s v="DB-13555"/>
    <s v="Dorothy Badders"/>
    <x v="1"/>
    <s v="United States"/>
    <s v="Fayetteville"/>
    <x v="36"/>
    <n v="72701"/>
    <s v="South"/>
    <s v="OFF-LA-10000240"/>
    <x v="1"/>
    <s v="Labels"/>
    <s v="Self-Adhesive Address Labels for Typewriters by Universal"/>
    <n v="7.31"/>
    <n v="1"/>
    <n v="0"/>
    <n v="3.4356999999999998"/>
  </r>
  <r>
    <n v="5929"/>
    <x v="2956"/>
    <x v="856"/>
    <d v="2014-10-15T00:00:00"/>
    <s v="Standard Class"/>
    <s v="DB-13555"/>
    <s v="Dorothy Badders"/>
    <x v="1"/>
    <s v="United States"/>
    <s v="Fayetteville"/>
    <x v="36"/>
    <n v="72701"/>
    <s v="South"/>
    <s v="FUR-FU-10002107"/>
    <x v="0"/>
    <s v="Furnishings"/>
    <s v="Eldon Pizzaz Desk Accessories"/>
    <n v="8.92"/>
    <n v="4"/>
    <n v="0"/>
    <n v="3.9248000000000003"/>
  </r>
  <r>
    <n v="5930"/>
    <x v="2957"/>
    <x v="437"/>
    <d v="2017-07-09T00:00:00"/>
    <s v="First Class"/>
    <s v="RL-19615"/>
    <s v="Rob Lucas"/>
    <x v="0"/>
    <s v="United States"/>
    <s v="Philadelphia"/>
    <x v="9"/>
    <n v="19120"/>
    <s v="East"/>
    <s v="FUR-BO-10001519"/>
    <x v="0"/>
    <s v="Bookcases"/>
    <s v="O'Sullivan 3-Shelf Heavy-Duty Bookcases"/>
    <n v="87.210000000000008"/>
    <n v="3"/>
    <n v="0.5"/>
    <n v="-45.349200000000003"/>
  </r>
  <r>
    <n v="5931"/>
    <x v="2957"/>
    <x v="437"/>
    <d v="2017-07-09T00:00:00"/>
    <s v="First Class"/>
    <s v="RL-19615"/>
    <s v="Rob Lucas"/>
    <x v="0"/>
    <s v="United States"/>
    <s v="Philadelphia"/>
    <x v="9"/>
    <n v="19120"/>
    <s v="East"/>
    <s v="OFF-PA-10004100"/>
    <x v="1"/>
    <s v="Paper"/>
    <s v="Xerox 216"/>
    <n v="15.552000000000003"/>
    <n v="3"/>
    <n v="0.2"/>
    <n v="5.4432"/>
  </r>
  <r>
    <n v="5932"/>
    <x v="2957"/>
    <x v="437"/>
    <d v="2017-07-09T00:00:00"/>
    <s v="First Class"/>
    <s v="RL-19615"/>
    <s v="Rob Lucas"/>
    <x v="0"/>
    <s v="United States"/>
    <s v="Philadelphia"/>
    <x v="9"/>
    <n v="19120"/>
    <s v="East"/>
    <s v="TEC-PH-10001363"/>
    <x v="2"/>
    <s v="Phones"/>
    <s v="Apple iPhone 5S"/>
    <n v="683.98799999999994"/>
    <n v="2"/>
    <n v="0.4"/>
    <n v="-113.9980000000001"/>
  </r>
  <r>
    <n v="5933"/>
    <x v="2957"/>
    <x v="437"/>
    <d v="2017-07-09T00:00:00"/>
    <s v="First Class"/>
    <s v="RL-19615"/>
    <s v="Rob Lucas"/>
    <x v="0"/>
    <s v="United States"/>
    <s v="Philadelphia"/>
    <x v="9"/>
    <n v="19120"/>
    <s v="East"/>
    <s v="OFF-ST-10004835"/>
    <x v="1"/>
    <s v="Storage"/>
    <s v="Plastic Stacking Crates &amp; Casters"/>
    <n v="13.392000000000001"/>
    <n v="3"/>
    <n v="0.2"/>
    <n v="1.0044"/>
  </r>
  <r>
    <n v="5934"/>
    <x v="2957"/>
    <x v="437"/>
    <d v="2017-07-09T00:00:00"/>
    <s v="First Class"/>
    <s v="RL-19615"/>
    <s v="Rob Lucas"/>
    <x v="0"/>
    <s v="United States"/>
    <s v="Philadelphia"/>
    <x v="9"/>
    <n v="19120"/>
    <s v="East"/>
    <s v="TEC-AC-10002018"/>
    <x v="2"/>
    <s v="Accessories"/>
    <s v="AmazonBasics 3-Button USB Wired Mouse"/>
    <n v="16.776000000000003"/>
    <n v="3"/>
    <n v="0.2"/>
    <n v="4.8231000000000002"/>
  </r>
  <r>
    <n v="5935"/>
    <x v="2957"/>
    <x v="437"/>
    <d v="2017-07-09T00:00:00"/>
    <s v="First Class"/>
    <s v="RL-19615"/>
    <s v="Rob Lucas"/>
    <x v="0"/>
    <s v="United States"/>
    <s v="Philadelphia"/>
    <x v="9"/>
    <n v="19120"/>
    <s v="East"/>
    <s v="TEC-AC-10003033"/>
    <x v="2"/>
    <s v="Accessories"/>
    <s v="Plantronics CS510 - Over-the-Head monaural Wireless Headset System"/>
    <n v="527.91999999999996"/>
    <n v="2"/>
    <n v="0.2"/>
    <n v="85.786999999999949"/>
  </r>
  <r>
    <n v="5936"/>
    <x v="2958"/>
    <x v="975"/>
    <d v="2016-07-04T00:00:00"/>
    <s v="Same Day"/>
    <s v="RB-19465"/>
    <s v="Rick Bensley"/>
    <x v="2"/>
    <s v="United States"/>
    <s v="Seattle"/>
    <x v="4"/>
    <n v="98103"/>
    <s v="West"/>
    <s v="FUR-FU-10000221"/>
    <x v="0"/>
    <s v="Furnishings"/>
    <s v="Master Caster Door Stop, Brown"/>
    <n v="25.4"/>
    <n v="5"/>
    <n v="0"/>
    <n v="8.6359999999999992"/>
  </r>
  <r>
    <n v="5937"/>
    <x v="2958"/>
    <x v="975"/>
    <d v="2016-07-04T00:00:00"/>
    <s v="Same Day"/>
    <s v="RB-19465"/>
    <s v="Rick Bensley"/>
    <x v="2"/>
    <s v="United States"/>
    <s v="Seattle"/>
    <x v="4"/>
    <n v="98103"/>
    <s v="West"/>
    <s v="TEC-PH-10001198"/>
    <x v="2"/>
    <s v="Phones"/>
    <s v="Avaya 4621SW VoIP phone"/>
    <n v="177.48000000000002"/>
    <n v="3"/>
    <n v="0.2"/>
    <n v="19.966499999999982"/>
  </r>
  <r>
    <n v="5938"/>
    <x v="2958"/>
    <x v="975"/>
    <d v="2016-07-04T00:00:00"/>
    <s v="Same Day"/>
    <s v="RB-19465"/>
    <s v="Rick Bensley"/>
    <x v="2"/>
    <s v="United States"/>
    <s v="Seattle"/>
    <x v="4"/>
    <n v="98103"/>
    <s v="West"/>
    <s v="TEC-PH-10002564"/>
    <x v="2"/>
    <s v="Phones"/>
    <s v="OtterBox Defender Series Case - Samsung Galaxy S4"/>
    <n v="71.975999999999999"/>
    <n v="3"/>
    <n v="0.2"/>
    <n v="8.9969999999999892"/>
  </r>
  <r>
    <n v="5939"/>
    <x v="2959"/>
    <x v="240"/>
    <d v="2017-05-25T00:00:00"/>
    <s v="Standard Class"/>
    <s v="JF-15295"/>
    <s v="Jason Fortune-"/>
    <x v="0"/>
    <s v="United States"/>
    <s v="Plano"/>
    <x v="5"/>
    <n v="75023"/>
    <s v="Central"/>
    <s v="TEC-PH-10003811"/>
    <x v="2"/>
    <s v="Phones"/>
    <s v="Jabra Supreme Plus Driver Edition Headset"/>
    <n v="95.992000000000004"/>
    <n v="1"/>
    <n v="0.2"/>
    <n v="9.5991999999999997"/>
  </r>
  <r>
    <n v="5940"/>
    <x v="2959"/>
    <x v="240"/>
    <d v="2017-05-25T00:00:00"/>
    <s v="Standard Class"/>
    <s v="JF-15295"/>
    <s v="Jason Fortune-"/>
    <x v="0"/>
    <s v="United States"/>
    <s v="Plano"/>
    <x v="5"/>
    <n v="75023"/>
    <s v="Central"/>
    <s v="OFF-LA-10004178"/>
    <x v="1"/>
    <s v="Labels"/>
    <s v="Avery 491"/>
    <n v="13.216000000000001"/>
    <n v="4"/>
    <n v="0.2"/>
    <n v="4.2951999999999995"/>
  </r>
  <r>
    <n v="5941"/>
    <x v="2960"/>
    <x v="386"/>
    <d v="2017-10-14T00:00:00"/>
    <s v="Second Class"/>
    <s v="RW-19690"/>
    <s v="Robert Waldorf"/>
    <x v="0"/>
    <s v="United States"/>
    <s v="Los Angeles"/>
    <x v="1"/>
    <n v="90049"/>
    <s v="West"/>
    <s v="TEC-AC-10001465"/>
    <x v="2"/>
    <s v="Accessories"/>
    <s v="SanDisk Cruzer 64 GB USB Flash Drive"/>
    <n v="435.84000000000003"/>
    <n v="12"/>
    <n v="0"/>
    <n v="130.75199999999995"/>
  </r>
  <r>
    <n v="5942"/>
    <x v="2960"/>
    <x v="386"/>
    <d v="2017-10-14T00:00:00"/>
    <s v="Second Class"/>
    <s v="RW-19690"/>
    <s v="Robert Waldorf"/>
    <x v="0"/>
    <s v="United States"/>
    <s v="Los Angeles"/>
    <x v="1"/>
    <n v="90049"/>
    <s v="West"/>
    <s v="OFF-AR-10000940"/>
    <x v="1"/>
    <s v="Art"/>
    <s v="Newell 343"/>
    <n v="5.88"/>
    <n v="2"/>
    <n v="0"/>
    <n v="1.5876000000000001"/>
  </r>
  <r>
    <n v="5943"/>
    <x v="2961"/>
    <x v="876"/>
    <d v="2016-08-13T00:00:00"/>
    <s v="Standard Class"/>
    <s v="VG-21790"/>
    <s v="Vivek Gonzalez"/>
    <x v="0"/>
    <s v="United States"/>
    <s v="Los Angeles"/>
    <x v="1"/>
    <n v="90032"/>
    <s v="West"/>
    <s v="TEC-PH-10001700"/>
    <x v="2"/>
    <s v="Phones"/>
    <s v="Panasonic KX-TG6844B Expandable Digital Cordless Telephone"/>
    <n v="211.16800000000001"/>
    <n v="4"/>
    <n v="0.2"/>
    <n v="18.477200000000011"/>
  </r>
  <r>
    <n v="5944"/>
    <x v="2962"/>
    <x v="55"/>
    <d v="2014-08-29T00:00:00"/>
    <s v="Standard Class"/>
    <s v="JM-15265"/>
    <s v="Janet Molinari"/>
    <x v="1"/>
    <s v="United States"/>
    <s v="Los Angeles"/>
    <x v="1"/>
    <n v="90036"/>
    <s v="West"/>
    <s v="FUR-FU-10000771"/>
    <x v="0"/>
    <s v="Furnishings"/>
    <s v="Eldon 200 Class Desk Accessories, Smoke"/>
    <n v="6.28"/>
    <n v="1"/>
    <n v="0"/>
    <n v="2.6376000000000004"/>
  </r>
  <r>
    <n v="5945"/>
    <x v="2962"/>
    <x v="55"/>
    <d v="2014-08-29T00:00:00"/>
    <s v="Standard Class"/>
    <s v="JM-15265"/>
    <s v="Janet Molinari"/>
    <x v="1"/>
    <s v="United States"/>
    <s v="Los Angeles"/>
    <x v="1"/>
    <n v="90036"/>
    <s v="West"/>
    <s v="TEC-AC-10002399"/>
    <x v="2"/>
    <s v="Accessories"/>
    <s v="SanDisk Cruzer 32 GB USB Flash Drive"/>
    <n v="95.1"/>
    <n v="5"/>
    <n v="0"/>
    <n v="30.431999999999995"/>
  </r>
  <r>
    <n v="5946"/>
    <x v="2962"/>
    <x v="55"/>
    <d v="2014-08-29T00:00:00"/>
    <s v="Standard Class"/>
    <s v="JM-15265"/>
    <s v="Janet Molinari"/>
    <x v="1"/>
    <s v="United States"/>
    <s v="Los Angeles"/>
    <x v="1"/>
    <n v="90036"/>
    <s v="West"/>
    <s v="OFF-PA-10004983"/>
    <x v="1"/>
    <s v="Paper"/>
    <s v="Xerox 23"/>
    <n v="25.92"/>
    <n v="4"/>
    <n v="0"/>
    <n v="12.441600000000001"/>
  </r>
  <r>
    <n v="5947"/>
    <x v="2962"/>
    <x v="55"/>
    <d v="2014-08-29T00:00:00"/>
    <s v="Standard Class"/>
    <s v="JM-15265"/>
    <s v="Janet Molinari"/>
    <x v="1"/>
    <s v="United States"/>
    <s v="Los Angeles"/>
    <x v="1"/>
    <n v="90036"/>
    <s v="West"/>
    <s v="OFF-ST-10004258"/>
    <x v="1"/>
    <s v="Storage"/>
    <s v="Portable Personal File Box"/>
    <n v="48.84"/>
    <n v="4"/>
    <n v="0"/>
    <n v="13.186800000000005"/>
  </r>
  <r>
    <n v="5948"/>
    <x v="2963"/>
    <x v="471"/>
    <d v="2015-09-18T00:00:00"/>
    <s v="Second Class"/>
    <s v="BE-11455"/>
    <s v="Brad Eason"/>
    <x v="2"/>
    <s v="United States"/>
    <s v="Des Moines"/>
    <x v="23"/>
    <n v="50315"/>
    <s v="Central"/>
    <s v="OFF-BI-10004040"/>
    <x v="1"/>
    <s v="Binders"/>
    <s v="Wilson Jones Impact Binders"/>
    <n v="25.9"/>
    <n v="5"/>
    <n v="0"/>
    <n v="12.690999999999999"/>
  </r>
  <r>
    <n v="5949"/>
    <x v="2964"/>
    <x v="916"/>
    <d v="2017-03-05T00:00:00"/>
    <s v="Same Day"/>
    <s v="CB-12535"/>
    <s v="Claudia Bergmann"/>
    <x v="1"/>
    <s v="United States"/>
    <s v="Southaven"/>
    <x v="35"/>
    <n v="38671"/>
    <s v="South"/>
    <s v="OFF-EN-10003862"/>
    <x v="1"/>
    <s v="Envelopes"/>
    <s v="Laser &amp; Ink Jet Business Envelopes"/>
    <n v="42.68"/>
    <n v="4"/>
    <n v="0"/>
    <n v="19.6328"/>
  </r>
  <r>
    <n v="5950"/>
    <x v="2964"/>
    <x v="916"/>
    <d v="2017-03-05T00:00:00"/>
    <s v="Same Day"/>
    <s v="CB-12535"/>
    <s v="Claudia Bergmann"/>
    <x v="1"/>
    <s v="United States"/>
    <s v="Southaven"/>
    <x v="35"/>
    <n v="38671"/>
    <s v="South"/>
    <s v="TEC-AC-10004571"/>
    <x v="2"/>
    <s v="Accessories"/>
    <s v="Logitech G700s Rechargeable Gaming Mouse"/>
    <n v="299.96999999999997"/>
    <n v="3"/>
    <n v="0"/>
    <n v="125.98740000000001"/>
  </r>
  <r>
    <n v="5951"/>
    <x v="2964"/>
    <x v="916"/>
    <d v="2017-03-05T00:00:00"/>
    <s v="Same Day"/>
    <s v="CB-12535"/>
    <s v="Claudia Bergmann"/>
    <x v="1"/>
    <s v="United States"/>
    <s v="Southaven"/>
    <x v="35"/>
    <n v="38671"/>
    <s v="South"/>
    <s v="OFF-AP-10000891"/>
    <x v="1"/>
    <s v="Appliances"/>
    <s v="Kensington 7 Outlet MasterPiece HOMEOFFICE Power Control Center"/>
    <n v="262.24"/>
    <n v="2"/>
    <n v="0"/>
    <n v="78.671999999999997"/>
  </r>
  <r>
    <n v="5952"/>
    <x v="2964"/>
    <x v="916"/>
    <d v="2017-03-05T00:00:00"/>
    <s v="Same Day"/>
    <s v="CB-12535"/>
    <s v="Claudia Bergmann"/>
    <x v="1"/>
    <s v="United States"/>
    <s v="Southaven"/>
    <x v="35"/>
    <n v="38671"/>
    <s v="South"/>
    <s v="OFF-BI-10002026"/>
    <x v="1"/>
    <s v="Binders"/>
    <s v="Ibico Recycled Linen-Style Covers"/>
    <n v="234.36"/>
    <n v="6"/>
    <n v="0"/>
    <n v="112.49279999999999"/>
  </r>
  <r>
    <n v="5953"/>
    <x v="2965"/>
    <x v="4"/>
    <d v="2017-04-21T00:00:00"/>
    <s v="Standard Class"/>
    <s v="SD-20485"/>
    <s v="Shirley Daniels"/>
    <x v="2"/>
    <s v="United States"/>
    <s v="Houston"/>
    <x v="5"/>
    <n v="77041"/>
    <s v="Central"/>
    <s v="OFF-PA-10001826"/>
    <x v="1"/>
    <s v="Paper"/>
    <s v="Xerox 207"/>
    <n v="20.736000000000004"/>
    <n v="4"/>
    <n v="0.2"/>
    <n v="7.2576000000000001"/>
  </r>
  <r>
    <n v="5954"/>
    <x v="2966"/>
    <x v="809"/>
    <d v="2014-03-31T00:00:00"/>
    <s v="First Class"/>
    <s v="SG-20890"/>
    <s v="Susan Gilcrest"/>
    <x v="1"/>
    <s v="United States"/>
    <s v="New York City"/>
    <x v="15"/>
    <n v="10009"/>
    <s v="East"/>
    <s v="OFF-AR-10001231"/>
    <x v="1"/>
    <s v="Art"/>
    <s v="Sanford EarthWrite Recycled Pencils, Medium Soft, #2"/>
    <n v="10.5"/>
    <n v="5"/>
    <n v="0"/>
    <n v="2.9400000000000004"/>
  </r>
  <r>
    <n v="5955"/>
    <x v="2967"/>
    <x v="7"/>
    <d v="2014-11-15T00:00:00"/>
    <s v="Second Class"/>
    <s v="TS-21430"/>
    <s v="Tom Stivers"/>
    <x v="1"/>
    <s v="United States"/>
    <s v="Reading"/>
    <x v="9"/>
    <n v="19601"/>
    <s v="East"/>
    <s v="FUR-FU-10000409"/>
    <x v="0"/>
    <s v="Furnishings"/>
    <s v="GE 4 Foot Flourescent Tube, 40 Watt"/>
    <n v="23.968000000000004"/>
    <n v="2"/>
    <n v="0.2"/>
    <n v="7.7896000000000001"/>
  </r>
  <r>
    <n v="5956"/>
    <x v="2967"/>
    <x v="7"/>
    <d v="2014-11-15T00:00:00"/>
    <s v="Second Class"/>
    <s v="TS-21430"/>
    <s v="Tom Stivers"/>
    <x v="1"/>
    <s v="United States"/>
    <s v="Reading"/>
    <x v="9"/>
    <n v="19601"/>
    <s v="East"/>
    <s v="FUR-BO-10002545"/>
    <x v="0"/>
    <s v="Bookcases"/>
    <s v="Atlantic Metals Mobile 3-Shelf Bookcases, Custom Colors"/>
    <n v="521.96"/>
    <n v="4"/>
    <n v="0.5"/>
    <n v="-250.54079999999999"/>
  </r>
  <r>
    <n v="5957"/>
    <x v="2968"/>
    <x v="299"/>
    <d v="2016-03-15T00:00:00"/>
    <s v="Second Class"/>
    <s v="DK-13225"/>
    <s v="Dean Katz"/>
    <x v="1"/>
    <s v="United States"/>
    <s v="San Francisco"/>
    <x v="1"/>
    <n v="94109"/>
    <s v="West"/>
    <s v="OFF-ST-10002756"/>
    <x v="1"/>
    <s v="Storage"/>
    <s v="Tennsco Stur-D-Stor Boltless Shelving, 5 Shelves, 24&quot; Deep, Sand"/>
    <n v="676.55"/>
    <n v="5"/>
    <n v="0"/>
    <n v="6.7655000000000598"/>
  </r>
  <r>
    <n v="5958"/>
    <x v="2968"/>
    <x v="299"/>
    <d v="2016-03-15T00:00:00"/>
    <s v="Second Class"/>
    <s v="DK-13225"/>
    <s v="Dean Katz"/>
    <x v="1"/>
    <s v="United States"/>
    <s v="San Francisco"/>
    <x v="1"/>
    <n v="94109"/>
    <s v="West"/>
    <s v="OFF-AP-10003842"/>
    <x v="1"/>
    <s v="Appliances"/>
    <s v="Euro-Pro Shark Turbo Vacuum"/>
    <n v="154.9"/>
    <n v="5"/>
    <n v="0"/>
    <n v="40.274000000000001"/>
  </r>
  <r>
    <n v="5959"/>
    <x v="2968"/>
    <x v="299"/>
    <d v="2016-03-15T00:00:00"/>
    <s v="Second Class"/>
    <s v="DK-13225"/>
    <s v="Dean Katz"/>
    <x v="1"/>
    <s v="United States"/>
    <s v="San Francisco"/>
    <x v="1"/>
    <n v="94109"/>
    <s v="West"/>
    <s v="OFF-EN-10004459"/>
    <x v="1"/>
    <s v="Envelopes"/>
    <s v="Security-Tint Envelopes"/>
    <n v="30.56"/>
    <n v="4"/>
    <n v="0"/>
    <n v="14.974399999999999"/>
  </r>
  <r>
    <n v="5960"/>
    <x v="2968"/>
    <x v="299"/>
    <d v="2016-03-15T00:00:00"/>
    <s v="Second Class"/>
    <s v="DK-13225"/>
    <s v="Dean Katz"/>
    <x v="1"/>
    <s v="United States"/>
    <s v="San Francisco"/>
    <x v="1"/>
    <n v="94109"/>
    <s v="West"/>
    <s v="FUR-CH-10003746"/>
    <x v="0"/>
    <s v="Chairs"/>
    <s v="Hon 4070 Series Pagoda Round Back Stacking Chairs"/>
    <n v="770.35200000000009"/>
    <n v="3"/>
    <n v="0.2"/>
    <n v="77.035199999999975"/>
  </r>
  <r>
    <n v="5961"/>
    <x v="2969"/>
    <x v="839"/>
    <d v="2017-02-14T00:00:00"/>
    <s v="Second Class"/>
    <s v="ML-17395"/>
    <s v="Marina Lichtenstein"/>
    <x v="1"/>
    <s v="United States"/>
    <s v="Los Angeles"/>
    <x v="1"/>
    <n v="90045"/>
    <s v="West"/>
    <s v="FUR-FU-10003142"/>
    <x v="0"/>
    <s v="Furnishings"/>
    <s v="Master Big Foot Doorstop, Beige"/>
    <n v="21.12"/>
    <n v="4"/>
    <n v="0"/>
    <n v="6.5471999999999984"/>
  </r>
  <r>
    <n v="5962"/>
    <x v="2970"/>
    <x v="7"/>
    <d v="2014-11-13T00:00:00"/>
    <s v="Second Class"/>
    <s v="MA-17560"/>
    <s v="Matt Abelman"/>
    <x v="2"/>
    <s v="United States"/>
    <s v="Los Angeles"/>
    <x v="1"/>
    <n v="90004"/>
    <s v="West"/>
    <s v="TEC-PH-10001425"/>
    <x v="2"/>
    <s v="Phones"/>
    <s v="Mophie Juice Pack Helium for iPhone"/>
    <n v="575.928"/>
    <n v="9"/>
    <n v="0.2"/>
    <n v="57.592799999999983"/>
  </r>
  <r>
    <n v="5963"/>
    <x v="2970"/>
    <x v="7"/>
    <d v="2014-11-13T00:00:00"/>
    <s v="Second Class"/>
    <s v="MA-17560"/>
    <s v="Matt Abelman"/>
    <x v="2"/>
    <s v="United States"/>
    <s v="Los Angeles"/>
    <x v="1"/>
    <n v="90004"/>
    <s v="West"/>
    <s v="OFF-AP-10001626"/>
    <x v="1"/>
    <s v="Appliances"/>
    <s v="Commercial WindTunnel Clean Air Upright Vacuum, Replacement Belts, Filtration Bags"/>
    <n v="7.78"/>
    <n v="2"/>
    <n v="0"/>
    <n v="2.0228000000000002"/>
  </r>
  <r>
    <n v="5964"/>
    <x v="2970"/>
    <x v="7"/>
    <d v="2014-11-13T00:00:00"/>
    <s v="Second Class"/>
    <s v="MA-17560"/>
    <s v="Matt Abelman"/>
    <x v="2"/>
    <s v="United States"/>
    <s v="Los Angeles"/>
    <x v="1"/>
    <n v="90004"/>
    <s v="West"/>
    <s v="OFF-PA-10003625"/>
    <x v="1"/>
    <s v="Paper"/>
    <s v="Xerox 1979"/>
    <n v="123.92"/>
    <n v="4"/>
    <n v="0"/>
    <n v="55.763999999999996"/>
  </r>
  <r>
    <n v="5965"/>
    <x v="2971"/>
    <x v="648"/>
    <d v="2017-08-25T00:00:00"/>
    <s v="Standard Class"/>
    <s v="LR-17035"/>
    <s v="Lisa Ryan"/>
    <x v="1"/>
    <s v="United States"/>
    <s v="San Francisco"/>
    <x v="1"/>
    <n v="94109"/>
    <s v="West"/>
    <s v="OFF-SU-10004768"/>
    <x v="1"/>
    <s v="Supplies"/>
    <s v="Acme Kleencut Forged Steel Scissors"/>
    <n v="17.22"/>
    <n v="3"/>
    <n v="0"/>
    <n v="5.1659999999999986"/>
  </r>
  <r>
    <n v="5966"/>
    <x v="2971"/>
    <x v="648"/>
    <d v="2017-08-25T00:00:00"/>
    <s v="Standard Class"/>
    <s v="LR-17035"/>
    <s v="Lisa Ryan"/>
    <x v="1"/>
    <s v="United States"/>
    <s v="San Francisco"/>
    <x v="1"/>
    <n v="94109"/>
    <s v="West"/>
    <s v="OFF-ST-10000777"/>
    <x v="1"/>
    <s v="Storage"/>
    <s v="Companion Letter/Legal File, Black"/>
    <n v="226.56"/>
    <n v="6"/>
    <n v="0"/>
    <n v="63.436800000000005"/>
  </r>
  <r>
    <n v="5967"/>
    <x v="2971"/>
    <x v="648"/>
    <d v="2017-08-25T00:00:00"/>
    <s v="Standard Class"/>
    <s v="LR-17035"/>
    <s v="Lisa Ryan"/>
    <x v="1"/>
    <s v="United States"/>
    <s v="San Francisco"/>
    <x v="1"/>
    <n v="94109"/>
    <s v="West"/>
    <s v="TEC-PH-10003171"/>
    <x v="2"/>
    <s v="Phones"/>
    <s v="Plantronics Encore H101 Dual Earpieces Headset"/>
    <n v="107.88"/>
    <n v="3"/>
    <n v="0.2"/>
    <n v="10.787999999999997"/>
  </r>
  <r>
    <n v="5968"/>
    <x v="2972"/>
    <x v="804"/>
    <d v="2016-01-17T00:00:00"/>
    <s v="First Class"/>
    <s v="BE-11335"/>
    <s v="Bill Eplett"/>
    <x v="2"/>
    <s v="United States"/>
    <s v="New York City"/>
    <x v="15"/>
    <n v="10009"/>
    <s v="East"/>
    <s v="OFF-PA-10001033"/>
    <x v="1"/>
    <s v="Paper"/>
    <s v="Xerox 1893"/>
    <n v="81.98"/>
    <n v="2"/>
    <n v="0"/>
    <n v="40.170200000000001"/>
  </r>
  <r>
    <n v="5969"/>
    <x v="2973"/>
    <x v="836"/>
    <d v="2014-07-22T00:00:00"/>
    <s v="First Class"/>
    <s v="CC-12145"/>
    <s v="Charles Crestani"/>
    <x v="0"/>
    <s v="United States"/>
    <s v="San Diego"/>
    <x v="1"/>
    <n v="92105"/>
    <s v="West"/>
    <s v="OFF-PA-10000418"/>
    <x v="1"/>
    <s v="Paper"/>
    <s v="Xerox 189"/>
    <n v="104.85"/>
    <n v="1"/>
    <n v="0"/>
    <n v="50.327999999999996"/>
  </r>
  <r>
    <n v="5970"/>
    <x v="2973"/>
    <x v="836"/>
    <d v="2014-07-22T00:00:00"/>
    <s v="First Class"/>
    <s v="CC-12145"/>
    <s v="Charles Crestani"/>
    <x v="0"/>
    <s v="United States"/>
    <s v="San Diego"/>
    <x v="1"/>
    <n v="92105"/>
    <s v="West"/>
    <s v="OFF-BI-10001982"/>
    <x v="1"/>
    <s v="Binders"/>
    <s v="Wilson Jones Custom Binder Spines &amp; Labels"/>
    <n v="8.7040000000000006"/>
    <n v="2"/>
    <n v="0.2"/>
    <n v="3.1551999999999998"/>
  </r>
  <r>
    <n v="5971"/>
    <x v="2973"/>
    <x v="836"/>
    <d v="2014-07-22T00:00:00"/>
    <s v="First Class"/>
    <s v="CC-12145"/>
    <s v="Charles Crestani"/>
    <x v="0"/>
    <s v="United States"/>
    <s v="San Diego"/>
    <x v="1"/>
    <n v="92105"/>
    <s v="West"/>
    <s v="OFF-PA-10002230"/>
    <x v="1"/>
    <s v="Paper"/>
    <s v="Xerox 1897"/>
    <n v="19.920000000000002"/>
    <n v="4"/>
    <n v="0"/>
    <n v="9.7608000000000015"/>
  </r>
  <r>
    <n v="5972"/>
    <x v="2973"/>
    <x v="836"/>
    <d v="2014-07-22T00:00:00"/>
    <s v="First Class"/>
    <s v="CC-12145"/>
    <s v="Charles Crestani"/>
    <x v="0"/>
    <s v="United States"/>
    <s v="San Diego"/>
    <x v="1"/>
    <n v="92105"/>
    <s v="West"/>
    <s v="FUR-FU-10003577"/>
    <x v="0"/>
    <s v="Furnishings"/>
    <s v="Nu-Dell Leatherette Frames"/>
    <n v="43.019999999999996"/>
    <n v="3"/>
    <n v="0"/>
    <n v="15.4872"/>
  </r>
  <r>
    <n v="5973"/>
    <x v="2974"/>
    <x v="695"/>
    <d v="2017-02-11T00:00:00"/>
    <s v="Standard Class"/>
    <s v="BD-11770"/>
    <s v="Bryan Davis"/>
    <x v="0"/>
    <s v="United States"/>
    <s v="New York City"/>
    <x v="15"/>
    <n v="10024"/>
    <s v="East"/>
    <s v="FUR-BO-10001811"/>
    <x v="0"/>
    <s v="Bookcases"/>
    <s v="Atlantic Metals Mobile 5-Shelf Bookcases, Custom Colors"/>
    <n v="240.78400000000002"/>
    <n v="1"/>
    <n v="0.2"/>
    <n v="30.097999999999978"/>
  </r>
  <r>
    <n v="5974"/>
    <x v="2975"/>
    <x v="707"/>
    <d v="2015-12-29T00:00:00"/>
    <s v="Standard Class"/>
    <s v="JK-15640"/>
    <s v="Jim Kriz"/>
    <x v="2"/>
    <s v="United States"/>
    <s v="New York City"/>
    <x v="15"/>
    <n v="10011"/>
    <s v="East"/>
    <s v="OFF-AP-10003779"/>
    <x v="1"/>
    <s v="Appliances"/>
    <s v="Kensington 7 Outlet MasterPiece Power Center with Fax/Phone Line Protection"/>
    <n v="414.96"/>
    <n v="2"/>
    <n v="0"/>
    <n v="124.48799999999994"/>
  </r>
  <r>
    <n v="5975"/>
    <x v="2976"/>
    <x v="750"/>
    <d v="2016-10-13T00:00:00"/>
    <s v="Standard Class"/>
    <s v="DB-13615"/>
    <s v="Doug Bickford"/>
    <x v="0"/>
    <s v="United States"/>
    <s v="Charlotte"/>
    <x v="3"/>
    <n v="28205"/>
    <s v="South"/>
    <s v="OFF-ST-10000676"/>
    <x v="1"/>
    <s v="Storage"/>
    <s v="Fellowes Econo/Stor Drawers"/>
    <n v="387.72"/>
    <n v="5"/>
    <n v="0.2"/>
    <n v="-67.851000000000028"/>
  </r>
  <r>
    <n v="5976"/>
    <x v="2977"/>
    <x v="1002"/>
    <d v="2017-07-17T00:00:00"/>
    <s v="Standard Class"/>
    <s v="RR-19525"/>
    <s v="Rick Reed"/>
    <x v="1"/>
    <s v="United States"/>
    <s v="Overland Park"/>
    <x v="41"/>
    <n v="66212"/>
    <s v="Central"/>
    <s v="OFF-ST-10001496"/>
    <x v="1"/>
    <s v="Storage"/>
    <s v="Standard Rollaway File with Lock"/>
    <n v="360.38"/>
    <n v="2"/>
    <n v="0"/>
    <n v="93.698800000000006"/>
  </r>
  <r>
    <n v="5977"/>
    <x v="2977"/>
    <x v="1002"/>
    <d v="2017-07-17T00:00:00"/>
    <s v="Standard Class"/>
    <s v="RR-19525"/>
    <s v="Rick Reed"/>
    <x v="1"/>
    <s v="United States"/>
    <s v="Overland Park"/>
    <x v="41"/>
    <n v="66212"/>
    <s v="Central"/>
    <s v="OFF-PA-10003673"/>
    <x v="1"/>
    <s v="Paper"/>
    <s v="Strathmore Photo Mount Cards"/>
    <n v="13.56"/>
    <n v="2"/>
    <n v="0"/>
    <n v="6.2375999999999996"/>
  </r>
  <r>
    <n v="5978"/>
    <x v="2978"/>
    <x v="558"/>
    <d v="2017-04-25T00:00:00"/>
    <s v="First Class"/>
    <s v="SV-20935"/>
    <s v="Susan Vittorini"/>
    <x v="0"/>
    <s v="United States"/>
    <s v="Mesa"/>
    <x v="16"/>
    <n v="85204"/>
    <s v="West"/>
    <s v="TEC-PH-10004614"/>
    <x v="2"/>
    <s v="Phones"/>
    <s v="AT&amp;T 841000 Phone"/>
    <n v="552"/>
    <n v="10"/>
    <n v="0.2"/>
    <n v="34.5"/>
  </r>
  <r>
    <n v="5979"/>
    <x v="2979"/>
    <x v="557"/>
    <d v="2014-09-13T00:00:00"/>
    <s v="Standard Class"/>
    <s v="RB-19465"/>
    <s v="Rick Bensley"/>
    <x v="2"/>
    <s v="United States"/>
    <s v="Tulsa"/>
    <x v="26"/>
    <n v="74133"/>
    <s v="Central"/>
    <s v="FUR-TA-10001039"/>
    <x v="0"/>
    <s v="Tables"/>
    <s v="KI Adjustable-Height Table"/>
    <n v="429.90000000000003"/>
    <n v="5"/>
    <n v="0"/>
    <n v="111.77400000000003"/>
  </r>
  <r>
    <n v="5980"/>
    <x v="2979"/>
    <x v="557"/>
    <d v="2014-09-13T00:00:00"/>
    <s v="Standard Class"/>
    <s v="RB-19465"/>
    <s v="Rick Bensley"/>
    <x v="2"/>
    <s v="United States"/>
    <s v="Tulsa"/>
    <x v="26"/>
    <n v="74133"/>
    <s v="Central"/>
    <s v="OFF-BI-10000474"/>
    <x v="1"/>
    <s v="Binders"/>
    <s v="Avery Recycled Flexi-View Covers for Binding Systems"/>
    <n v="32.06"/>
    <n v="2"/>
    <n v="0"/>
    <n v="15.3888"/>
  </r>
  <r>
    <n v="5981"/>
    <x v="2979"/>
    <x v="557"/>
    <d v="2014-09-13T00:00:00"/>
    <s v="Standard Class"/>
    <s v="RB-19465"/>
    <s v="Rick Bensley"/>
    <x v="2"/>
    <s v="United States"/>
    <s v="Tulsa"/>
    <x v="26"/>
    <n v="74133"/>
    <s v="Central"/>
    <s v="FUR-CH-10004698"/>
    <x v="0"/>
    <s v="Chairs"/>
    <s v="Padded Folding Chairs, Black, 4/Carton"/>
    <n v="161.96"/>
    <n v="2"/>
    <n v="0"/>
    <n v="45.348800000000011"/>
  </r>
  <r>
    <n v="5982"/>
    <x v="2979"/>
    <x v="557"/>
    <d v="2014-09-13T00:00:00"/>
    <s v="Standard Class"/>
    <s v="RB-19465"/>
    <s v="Rick Bensley"/>
    <x v="2"/>
    <s v="United States"/>
    <s v="Tulsa"/>
    <x v="26"/>
    <n v="74133"/>
    <s v="Central"/>
    <s v="OFF-ST-10003327"/>
    <x v="1"/>
    <s v="Storage"/>
    <s v="Akro-Mils 12-Gallon Tote"/>
    <n v="19.86"/>
    <n v="2"/>
    <n v="0"/>
    <n v="5.7593999999999976"/>
  </r>
  <r>
    <n v="5983"/>
    <x v="2980"/>
    <x v="831"/>
    <d v="2016-11-28T00:00:00"/>
    <s v="Standard Class"/>
    <s v="MV-18190"/>
    <s v="Mike Vittorini"/>
    <x v="0"/>
    <s v="United States"/>
    <s v="New York City"/>
    <x v="15"/>
    <n v="10035"/>
    <s v="East"/>
    <s v="OFF-PA-10000232"/>
    <x v="1"/>
    <s v="Paper"/>
    <s v="Xerox 1975"/>
    <n v="12.96"/>
    <n v="2"/>
    <n v="0"/>
    <n v="6.3504000000000005"/>
  </r>
  <r>
    <n v="5984"/>
    <x v="2981"/>
    <x v="118"/>
    <d v="2017-09-18T00:00:00"/>
    <s v="Second Class"/>
    <s v="EH-14185"/>
    <s v="Evan Henry"/>
    <x v="0"/>
    <s v="United States"/>
    <s v="Philadelphia"/>
    <x v="9"/>
    <n v="19143"/>
    <s v="East"/>
    <s v="OFF-PA-10003657"/>
    <x v="1"/>
    <s v="Paper"/>
    <s v="Xerox 1927"/>
    <n v="20.544000000000004"/>
    <n v="6"/>
    <n v="0.2"/>
    <n v="6.4199999999999964"/>
  </r>
  <r>
    <n v="5985"/>
    <x v="2982"/>
    <x v="1080"/>
    <d v="2016-07-25T00:00:00"/>
    <s v="Standard Class"/>
    <s v="JS-16030"/>
    <s v="Joy Smith"/>
    <x v="0"/>
    <s v="United States"/>
    <s v="Hattiesburg"/>
    <x v="35"/>
    <n v="39401"/>
    <s v="South"/>
    <s v="FUR-FU-10001185"/>
    <x v="0"/>
    <s v="Furnishings"/>
    <s v="Advantus Employee of the Month Certificate Frame, 11 x 13-1/2"/>
    <n v="185.57999999999998"/>
    <n v="6"/>
    <n v="0"/>
    <n v="76.087800000000001"/>
  </r>
  <r>
    <n v="5986"/>
    <x v="2982"/>
    <x v="1080"/>
    <d v="2016-07-25T00:00:00"/>
    <s v="Standard Class"/>
    <s v="JS-16030"/>
    <s v="Joy Smith"/>
    <x v="0"/>
    <s v="United States"/>
    <s v="Hattiesburg"/>
    <x v="35"/>
    <n v="39401"/>
    <s v="South"/>
    <s v="OFF-BI-10003007"/>
    <x v="1"/>
    <s v="Binders"/>
    <s v="Premium Transparent Presentation Covers, No Pattern/Clear, 8 1/2&quot; x 11&quot;"/>
    <n v="77.56"/>
    <n v="2"/>
    <n v="0"/>
    <n v="35.677599999999998"/>
  </r>
  <r>
    <n v="5987"/>
    <x v="2982"/>
    <x v="1080"/>
    <d v="2016-07-25T00:00:00"/>
    <s v="Standard Class"/>
    <s v="JS-16030"/>
    <s v="Joy Smith"/>
    <x v="0"/>
    <s v="United States"/>
    <s v="Hattiesburg"/>
    <x v="35"/>
    <n v="39401"/>
    <s v="South"/>
    <s v="OFF-ST-10002485"/>
    <x v="1"/>
    <s v="Storage"/>
    <s v="Rogers Deluxe File Chest"/>
    <n v="87.92"/>
    <n v="4"/>
    <n v="0"/>
    <n v="0.87919999999999732"/>
  </r>
  <r>
    <n v="5988"/>
    <x v="2982"/>
    <x v="1080"/>
    <d v="2016-07-25T00:00:00"/>
    <s v="Standard Class"/>
    <s v="JS-16030"/>
    <s v="Joy Smith"/>
    <x v="0"/>
    <s v="United States"/>
    <s v="Hattiesburg"/>
    <x v="35"/>
    <n v="39401"/>
    <s v="South"/>
    <s v="OFF-PA-10001033"/>
    <x v="1"/>
    <s v="Paper"/>
    <s v="Xerox 1893"/>
    <n v="245.94"/>
    <n v="6"/>
    <n v="0"/>
    <n v="120.51060000000001"/>
  </r>
  <r>
    <n v="5989"/>
    <x v="2982"/>
    <x v="1080"/>
    <d v="2016-07-25T00:00:00"/>
    <s v="Standard Class"/>
    <s v="JS-16030"/>
    <s v="Joy Smith"/>
    <x v="0"/>
    <s v="United States"/>
    <s v="Hattiesburg"/>
    <x v="35"/>
    <n v="39401"/>
    <s v="South"/>
    <s v="OFF-BI-10000404"/>
    <x v="1"/>
    <s v="Binders"/>
    <s v="Avery Printable Repositionable Plastic Tabs"/>
    <n v="8.6"/>
    <n v="1"/>
    <n v="0"/>
    <n v="4.0419999999999998"/>
  </r>
  <r>
    <n v="5990"/>
    <x v="2982"/>
    <x v="1080"/>
    <d v="2016-07-25T00:00:00"/>
    <s v="Standard Class"/>
    <s v="JS-16030"/>
    <s v="Joy Smith"/>
    <x v="0"/>
    <s v="United States"/>
    <s v="Hattiesburg"/>
    <x v="35"/>
    <n v="39401"/>
    <s v="South"/>
    <s v="FUR-BO-10003546"/>
    <x v="0"/>
    <s v="Bookcases"/>
    <s v="Hon 4-Shelf Metal Bookcases"/>
    <n v="504.90000000000003"/>
    <n v="5"/>
    <n v="0"/>
    <n v="126.22500000000002"/>
  </r>
  <r>
    <n v="5991"/>
    <x v="2983"/>
    <x v="175"/>
    <d v="2017-09-21T00:00:00"/>
    <s v="Standard Class"/>
    <s v="ES-14020"/>
    <s v="Erica Smith"/>
    <x v="0"/>
    <s v="United States"/>
    <s v="Los Angeles"/>
    <x v="1"/>
    <n v="90049"/>
    <s v="West"/>
    <s v="OFF-BI-10004390"/>
    <x v="1"/>
    <s v="Binders"/>
    <s v="GBC DocuBind 200 Manual Binding Machine"/>
    <n v="2357.4880000000003"/>
    <n v="7"/>
    <n v="0.2"/>
    <n v="884.05799999999999"/>
  </r>
  <r>
    <n v="5992"/>
    <x v="2983"/>
    <x v="175"/>
    <d v="2017-09-21T00:00:00"/>
    <s v="Standard Class"/>
    <s v="ES-14020"/>
    <s v="Erica Smith"/>
    <x v="0"/>
    <s v="United States"/>
    <s v="Los Angeles"/>
    <x v="1"/>
    <n v="90049"/>
    <s v="West"/>
    <s v="TEC-PH-10001700"/>
    <x v="2"/>
    <s v="Phones"/>
    <s v="Panasonic KX-TG6844B Expandable Digital Cordless Telephone"/>
    <n v="369.54399999999998"/>
    <n v="7"/>
    <n v="0.2"/>
    <n v="32.335100000000025"/>
  </r>
  <r>
    <n v="5993"/>
    <x v="2983"/>
    <x v="175"/>
    <d v="2017-09-21T00:00:00"/>
    <s v="Standard Class"/>
    <s v="ES-14020"/>
    <s v="Erica Smith"/>
    <x v="0"/>
    <s v="United States"/>
    <s v="Los Angeles"/>
    <x v="1"/>
    <n v="90049"/>
    <s v="West"/>
    <s v="FUR-CH-10003396"/>
    <x v="0"/>
    <s v="Chairs"/>
    <s v="Global Deluxe Steno Chair"/>
    <n v="184.75200000000001"/>
    <n v="3"/>
    <n v="0.2"/>
    <n v="-20.784600000000012"/>
  </r>
  <r>
    <n v="5994"/>
    <x v="2984"/>
    <x v="25"/>
    <d v="2016-12-11T00:00:00"/>
    <s v="Same Day"/>
    <s v="NS-18640"/>
    <s v="Noel Staavos"/>
    <x v="1"/>
    <s v="United States"/>
    <s v="Columbus"/>
    <x v="24"/>
    <n v="43229"/>
    <s v="East"/>
    <s v="OFF-ST-10001558"/>
    <x v="1"/>
    <s v="Storage"/>
    <s v="Acco Perma 4000 Stacking Storage Drawers"/>
    <n v="64.959999999999994"/>
    <n v="5"/>
    <n v="0.2"/>
    <n v="-4.0599999999999987"/>
  </r>
  <r>
    <n v="5995"/>
    <x v="2984"/>
    <x v="25"/>
    <d v="2016-12-11T00:00:00"/>
    <s v="Same Day"/>
    <s v="NS-18640"/>
    <s v="Noel Staavos"/>
    <x v="1"/>
    <s v="United States"/>
    <s v="Columbus"/>
    <x v="24"/>
    <n v="43229"/>
    <s v="East"/>
    <s v="OFF-SU-10004782"/>
    <x v="1"/>
    <s v="Supplies"/>
    <s v="Elite 5&quot; Scissors"/>
    <n v="13.52"/>
    <n v="2"/>
    <n v="0.2"/>
    <n v="1.6899999999999986"/>
  </r>
  <r>
    <n v="5996"/>
    <x v="2984"/>
    <x v="25"/>
    <d v="2016-12-11T00:00:00"/>
    <s v="Same Day"/>
    <s v="NS-18640"/>
    <s v="Noel Staavos"/>
    <x v="1"/>
    <s v="United States"/>
    <s v="Columbus"/>
    <x v="24"/>
    <n v="43229"/>
    <s v="East"/>
    <s v="FUR-CH-10003298"/>
    <x v="0"/>
    <s v="Chairs"/>
    <s v="Office Star - Contemporary Task Swivel chair with Loop Arms, Charcoal"/>
    <n v="458.42999999999995"/>
    <n v="5"/>
    <n v="0.3"/>
    <n v="-137.52900000000002"/>
  </r>
  <r>
    <n v="5997"/>
    <x v="2984"/>
    <x v="25"/>
    <d v="2016-12-11T00:00:00"/>
    <s v="Same Day"/>
    <s v="NS-18640"/>
    <s v="Noel Staavos"/>
    <x v="1"/>
    <s v="United States"/>
    <s v="Columbus"/>
    <x v="24"/>
    <n v="43229"/>
    <s v="East"/>
    <s v="OFF-AP-10000576"/>
    <x v="1"/>
    <s v="Appliances"/>
    <s v="Belkin 325VA UPS Surge Protector, 6'"/>
    <n v="387.13600000000002"/>
    <n v="4"/>
    <n v="0.2"/>
    <n v="24.196000000000012"/>
  </r>
  <r>
    <n v="5998"/>
    <x v="2984"/>
    <x v="25"/>
    <d v="2016-12-11T00:00:00"/>
    <s v="Same Day"/>
    <s v="NS-18640"/>
    <s v="Noel Staavos"/>
    <x v="1"/>
    <s v="United States"/>
    <s v="Columbus"/>
    <x v="24"/>
    <n v="43229"/>
    <s v="East"/>
    <s v="FUR-TA-10003008"/>
    <x v="0"/>
    <s v="Tables"/>
    <s v="Lesro Round Back Collection Coffee Table, End Table"/>
    <n v="328.59000000000003"/>
    <n v="3"/>
    <n v="0.4"/>
    <n v="-147.8655"/>
  </r>
  <r>
    <n v="5999"/>
    <x v="2985"/>
    <x v="325"/>
    <d v="2014-12-14T00:00:00"/>
    <s v="Standard Class"/>
    <s v="SH-19975"/>
    <s v="Sally Hughsby"/>
    <x v="1"/>
    <s v="United States"/>
    <s v="Caldwell"/>
    <x v="45"/>
    <n v="83605"/>
    <s v="West"/>
    <s v="FUR-CH-10001708"/>
    <x v="0"/>
    <s v="Chairs"/>
    <s v="Office Star - Contemporary Swivel Chair with Padded Adjustable Arms and Flex Back"/>
    <n v="338.35199999999998"/>
    <n v="3"/>
    <n v="0.2"/>
    <n v="4.2293999999999699"/>
  </r>
  <r>
    <n v="6000"/>
    <x v="2985"/>
    <x v="325"/>
    <d v="2014-12-14T00:00:00"/>
    <s v="Standard Class"/>
    <s v="SH-19975"/>
    <s v="Sally Hughsby"/>
    <x v="1"/>
    <s v="United States"/>
    <s v="Caldwell"/>
    <x v="45"/>
    <n v="83605"/>
    <s v="West"/>
    <s v="OFF-PA-10000019"/>
    <x v="1"/>
    <s v="Paper"/>
    <s v="Xerox 1931"/>
    <n v="25.92"/>
    <n v="4"/>
    <n v="0"/>
    <n v="12.441600000000001"/>
  </r>
  <r>
    <n v="6001"/>
    <x v="2985"/>
    <x v="325"/>
    <d v="2014-12-14T00:00:00"/>
    <s v="Standard Class"/>
    <s v="SH-19975"/>
    <s v="Sally Hughsby"/>
    <x v="1"/>
    <s v="United States"/>
    <s v="Caldwell"/>
    <x v="45"/>
    <n v="83605"/>
    <s v="West"/>
    <s v="OFF-PA-10002222"/>
    <x v="1"/>
    <s v="Paper"/>
    <s v="Xerox Color Copier Paper, 11&quot; x 17&quot;, Ream"/>
    <n v="91.36"/>
    <n v="4"/>
    <n v="0"/>
    <n v="42.025599999999997"/>
  </r>
  <r>
    <n v="6002"/>
    <x v="2986"/>
    <x v="736"/>
    <d v="2014-12-17T00:00:00"/>
    <s v="Standard Class"/>
    <s v="RF-19345"/>
    <s v="Randy Ferguson"/>
    <x v="1"/>
    <s v="United States"/>
    <s v="Phoenix"/>
    <x v="16"/>
    <n v="85023"/>
    <s v="West"/>
    <s v="FUR-FU-10002553"/>
    <x v="0"/>
    <s v="Furnishings"/>
    <s v="Electrix Incandescent Magnifying Lamp, Black"/>
    <n v="87.960000000000008"/>
    <n v="3"/>
    <n v="0.2"/>
    <n v="7.6965000000000039"/>
  </r>
  <r>
    <n v="6003"/>
    <x v="2986"/>
    <x v="736"/>
    <d v="2014-12-17T00:00:00"/>
    <s v="Standard Class"/>
    <s v="RF-19345"/>
    <s v="Randy Ferguson"/>
    <x v="1"/>
    <s v="United States"/>
    <s v="Phoenix"/>
    <x v="16"/>
    <n v="85023"/>
    <s v="West"/>
    <s v="OFF-BI-10002103"/>
    <x v="1"/>
    <s v="Binders"/>
    <s v="Cardinal Slant-D Ring Binder, Heavy Gauge Vinyl"/>
    <n v="5.2140000000000004"/>
    <n v="2"/>
    <n v="0.7"/>
    <n v="-4.1711999999999989"/>
  </r>
  <r>
    <n v="6004"/>
    <x v="2987"/>
    <x v="296"/>
    <d v="2017-09-27T00:00:00"/>
    <s v="Standard Class"/>
    <s v="DL-12865"/>
    <s v="Dan Lawera"/>
    <x v="0"/>
    <s v="United States"/>
    <s v="Miami"/>
    <x v="2"/>
    <n v="33142"/>
    <s v="South"/>
    <s v="OFF-BI-10002794"/>
    <x v="1"/>
    <s v="Binders"/>
    <s v="Avery Trapezoid Ring Binder, 3&quot; Capacity, Black, 1040 sheets"/>
    <n v="12.294"/>
    <n v="1"/>
    <n v="0.7"/>
    <n v="-8.6057999999999986"/>
  </r>
  <r>
    <n v="6005"/>
    <x v="2988"/>
    <x v="210"/>
    <d v="2017-09-11T00:00:00"/>
    <s v="Standard Class"/>
    <s v="AG-10390"/>
    <s v="Allen Goldenen"/>
    <x v="0"/>
    <s v="United States"/>
    <s v="Los Angeles"/>
    <x v="1"/>
    <n v="90004"/>
    <s v="West"/>
    <s v="FUR-FU-10002597"/>
    <x v="0"/>
    <s v="Furnishings"/>
    <s v="C-Line Magnetic Cubicle Keepers, Clear Polypropylene"/>
    <n v="19.760000000000002"/>
    <n v="4"/>
    <n v="0"/>
    <n v="8.2992000000000008"/>
  </r>
  <r>
    <n v="6006"/>
    <x v="2989"/>
    <x v="121"/>
    <d v="2015-11-07T00:00:00"/>
    <s v="Standard Class"/>
    <s v="SW-20245"/>
    <s v="Scot Wooten"/>
    <x v="0"/>
    <s v="United States"/>
    <s v="Troy"/>
    <x v="15"/>
    <n v="12180"/>
    <s v="East"/>
    <s v="FUR-CH-10003535"/>
    <x v="0"/>
    <s v="Chairs"/>
    <s v="Global Armless Task Chair, Royal Blue"/>
    <n v="109.764"/>
    <n v="2"/>
    <n v="0.1"/>
    <n v="8.5371999999999968"/>
  </r>
  <r>
    <n v="6007"/>
    <x v="2990"/>
    <x v="157"/>
    <d v="2017-12-18T00:00:00"/>
    <s v="Standard Class"/>
    <s v="KN-16390"/>
    <s v="Katherine Nockton"/>
    <x v="1"/>
    <s v="United States"/>
    <s v="New Bedford"/>
    <x v="31"/>
    <n v="2740"/>
    <s v="East"/>
    <s v="TEC-PH-10001527"/>
    <x v="2"/>
    <s v="Phones"/>
    <s v="Plantronics MX500i Earset"/>
    <n v="128.85000000000002"/>
    <n v="3"/>
    <n v="0"/>
    <n v="3.8654999999999973"/>
  </r>
  <r>
    <n v="6008"/>
    <x v="2991"/>
    <x v="719"/>
    <d v="2017-04-03T00:00:00"/>
    <s v="First Class"/>
    <s v="GB-14530"/>
    <s v="George Bell"/>
    <x v="1"/>
    <s v="United States"/>
    <s v="Florence"/>
    <x v="20"/>
    <n v="29501"/>
    <s v="South"/>
    <s v="FUR-FU-10004006"/>
    <x v="0"/>
    <s v="Furnishings"/>
    <s v="Deflect-o DuraMat Lighweight, Studded, Beveled Mat for Low Pile Carpeting"/>
    <n v="127.94999999999999"/>
    <n v="3"/>
    <n v="0"/>
    <n v="21.751499999999986"/>
  </r>
  <r>
    <n v="6009"/>
    <x v="2992"/>
    <x v="1081"/>
    <d v="2016-01-03T00:00:00"/>
    <s v="Standard Class"/>
    <s v="CL-12565"/>
    <s v="Clay Ludtke"/>
    <x v="0"/>
    <s v="United States"/>
    <s v="Los Angeles"/>
    <x v="1"/>
    <n v="90049"/>
    <s v="West"/>
    <s v="OFF-PA-10000595"/>
    <x v="1"/>
    <s v="Paper"/>
    <s v="Xerox 1929"/>
    <n v="68.52"/>
    <n v="3"/>
    <n v="0"/>
    <n v="31.519199999999998"/>
  </r>
  <r>
    <n v="6010"/>
    <x v="2992"/>
    <x v="1081"/>
    <d v="2016-01-03T00:00:00"/>
    <s v="Standard Class"/>
    <s v="CL-12565"/>
    <s v="Clay Ludtke"/>
    <x v="0"/>
    <s v="United States"/>
    <s v="Los Angeles"/>
    <x v="1"/>
    <n v="90049"/>
    <s v="West"/>
    <s v="OFF-ST-10000798"/>
    <x v="1"/>
    <s v="Storage"/>
    <s v="2300 Heavy-Duty Transfer File Systems by Perma"/>
    <n v="74.94"/>
    <n v="3"/>
    <n v="0"/>
    <n v="14.238599999999995"/>
  </r>
  <r>
    <n v="6011"/>
    <x v="2992"/>
    <x v="1081"/>
    <d v="2016-01-03T00:00:00"/>
    <s v="Standard Class"/>
    <s v="CL-12565"/>
    <s v="Clay Ludtke"/>
    <x v="0"/>
    <s v="United States"/>
    <s v="Los Angeles"/>
    <x v="1"/>
    <n v="90049"/>
    <s v="West"/>
    <s v="TEC-MA-10004002"/>
    <x v="2"/>
    <s v="Machines"/>
    <s v="Zebra GX420t Direct Thermal/Thermal Transfer Printer"/>
    <n v="2548.5600000000004"/>
    <n v="6"/>
    <n v="0.2"/>
    <n v="286.71299999999962"/>
  </r>
  <r>
    <n v="6012"/>
    <x v="2992"/>
    <x v="1081"/>
    <d v="2016-01-03T00:00:00"/>
    <s v="Standard Class"/>
    <s v="CL-12565"/>
    <s v="Clay Ludtke"/>
    <x v="0"/>
    <s v="United States"/>
    <s v="Los Angeles"/>
    <x v="1"/>
    <n v="90049"/>
    <s v="West"/>
    <s v="OFF-EN-10003296"/>
    <x v="1"/>
    <s v="Envelopes"/>
    <s v="Tyvek Side-Opening Peel &amp; Seel Expanding Envelopes"/>
    <n v="271.44"/>
    <n v="3"/>
    <n v="0"/>
    <n v="122.148"/>
  </r>
  <r>
    <n v="6013"/>
    <x v="2992"/>
    <x v="1081"/>
    <d v="2016-01-03T00:00:00"/>
    <s v="Standard Class"/>
    <s v="CL-12565"/>
    <s v="Clay Ludtke"/>
    <x v="0"/>
    <s v="United States"/>
    <s v="Los Angeles"/>
    <x v="1"/>
    <n v="90049"/>
    <s v="West"/>
    <s v="TEC-PH-10004345"/>
    <x v="2"/>
    <s v="Phones"/>
    <s v="Cisco SPA 502G IP Phone"/>
    <n v="287.88"/>
    <n v="3"/>
    <n v="0.2"/>
    <n v="35.984999999999999"/>
  </r>
  <r>
    <n v="6014"/>
    <x v="2993"/>
    <x v="612"/>
    <d v="2016-03-11T00:00:00"/>
    <s v="First Class"/>
    <s v="KF-16285"/>
    <s v="Karen Ferguson"/>
    <x v="2"/>
    <s v="United States"/>
    <s v="Los Angeles"/>
    <x v="1"/>
    <n v="90008"/>
    <s v="West"/>
    <s v="OFF-PA-10004405"/>
    <x v="1"/>
    <s v="Paper"/>
    <s v="Rediform Voice Mail Log Books"/>
    <n v="14.9"/>
    <n v="5"/>
    <n v="0"/>
    <n v="7.1519999999999992"/>
  </r>
  <r>
    <n v="6015"/>
    <x v="2993"/>
    <x v="612"/>
    <d v="2016-03-11T00:00:00"/>
    <s v="First Class"/>
    <s v="KF-16285"/>
    <s v="Karen Ferguson"/>
    <x v="2"/>
    <s v="United States"/>
    <s v="Los Angeles"/>
    <x v="1"/>
    <n v="90008"/>
    <s v="West"/>
    <s v="TEC-PH-10002885"/>
    <x v="2"/>
    <s v="Phones"/>
    <s v="Apple iPhone 5"/>
    <n v="4158.9120000000003"/>
    <n v="8"/>
    <n v="0.2"/>
    <n v="363.90480000000025"/>
  </r>
  <r>
    <n v="6016"/>
    <x v="2994"/>
    <x v="322"/>
    <d v="2014-04-12T00:00:00"/>
    <s v="Standard Class"/>
    <s v="AY-10555"/>
    <s v="Andy Yotov"/>
    <x v="1"/>
    <s v="United States"/>
    <s v="Los Angeles"/>
    <x v="1"/>
    <n v="90049"/>
    <s v="West"/>
    <s v="FUR-FU-10000747"/>
    <x v="0"/>
    <s v="Furnishings"/>
    <s v="Tenex B1-RE Series Chair Mats for Low Pile Carpets"/>
    <n v="91.96"/>
    <n v="2"/>
    <n v="0"/>
    <n v="15.633199999999988"/>
  </r>
  <r>
    <n v="6017"/>
    <x v="2994"/>
    <x v="322"/>
    <d v="2014-04-12T00:00:00"/>
    <s v="Standard Class"/>
    <s v="AY-10555"/>
    <s v="Andy Yotov"/>
    <x v="1"/>
    <s v="United States"/>
    <s v="Los Angeles"/>
    <x v="1"/>
    <n v="90049"/>
    <s v="West"/>
    <s v="FUR-FU-10001918"/>
    <x v="0"/>
    <s v="Furnishings"/>
    <s v="C-Line Cubicle Keepers Polyproplyene Holder With Velcro Backings"/>
    <n v="33.11"/>
    <n v="7"/>
    <n v="0"/>
    <n v="12.912900000000004"/>
  </r>
  <r>
    <n v="6018"/>
    <x v="2994"/>
    <x v="322"/>
    <d v="2014-04-12T00:00:00"/>
    <s v="Standard Class"/>
    <s v="AY-10555"/>
    <s v="Andy Yotov"/>
    <x v="1"/>
    <s v="United States"/>
    <s v="Los Angeles"/>
    <x v="1"/>
    <n v="90049"/>
    <s v="West"/>
    <s v="OFF-PA-10003309"/>
    <x v="1"/>
    <s v="Paper"/>
    <s v="Xerox 211"/>
    <n v="19.440000000000001"/>
    <n v="3"/>
    <n v="0"/>
    <n v="9.3312000000000008"/>
  </r>
  <r>
    <n v="6019"/>
    <x v="2994"/>
    <x v="322"/>
    <d v="2014-04-12T00:00:00"/>
    <s v="Standard Class"/>
    <s v="AY-10555"/>
    <s v="Andy Yotov"/>
    <x v="1"/>
    <s v="United States"/>
    <s v="Los Angeles"/>
    <x v="1"/>
    <n v="90049"/>
    <s v="West"/>
    <s v="OFF-PA-10001977"/>
    <x v="1"/>
    <s v="Paper"/>
    <s v="Xerox 194"/>
    <n v="55.48"/>
    <n v="1"/>
    <n v="0"/>
    <n v="26.630399999999998"/>
  </r>
  <r>
    <n v="6020"/>
    <x v="2995"/>
    <x v="1082"/>
    <d v="2014-10-10T00:00:00"/>
    <s v="Second Class"/>
    <s v="BD-11635"/>
    <s v="Brian Derr"/>
    <x v="0"/>
    <s v="United States"/>
    <s v="Columbus"/>
    <x v="24"/>
    <n v="43229"/>
    <s v="East"/>
    <s v="OFF-AP-10002892"/>
    <x v="1"/>
    <s v="Appliances"/>
    <s v="Belkin F5C206VTEL 6 Outlet Surge"/>
    <n v="91.92"/>
    <n v="5"/>
    <n v="0.2"/>
    <n v="11.489999999999991"/>
  </r>
  <r>
    <n v="6021"/>
    <x v="2996"/>
    <x v="572"/>
    <d v="2016-08-13T00:00:00"/>
    <s v="Same Day"/>
    <s v="HG-15025"/>
    <s v="Hunter Glantz"/>
    <x v="0"/>
    <s v="United States"/>
    <s v="Kenner"/>
    <x v="28"/>
    <n v="70065"/>
    <s v="South"/>
    <s v="OFF-AP-10002222"/>
    <x v="1"/>
    <s v="Appliances"/>
    <s v="Staple holder"/>
    <n v="17.34"/>
    <n v="2"/>
    <n v="0"/>
    <n v="4.6818000000000008"/>
  </r>
  <r>
    <n v="6022"/>
    <x v="2996"/>
    <x v="572"/>
    <d v="2016-08-13T00:00:00"/>
    <s v="Same Day"/>
    <s v="HG-15025"/>
    <s v="Hunter Glantz"/>
    <x v="0"/>
    <s v="United States"/>
    <s v="Kenner"/>
    <x v="28"/>
    <n v="70065"/>
    <s v="South"/>
    <s v="TEC-AC-10000158"/>
    <x v="2"/>
    <s v="Accessories"/>
    <s v="Sony 64GB Class 10 Micro SDHC R40 Memory Card"/>
    <n v="71.98"/>
    <n v="2"/>
    <n v="0"/>
    <n v="15.1158"/>
  </r>
  <r>
    <n v="6023"/>
    <x v="2997"/>
    <x v="664"/>
    <d v="2014-11-21T00:00:00"/>
    <s v="Standard Class"/>
    <s v="CB-12025"/>
    <s v="Cassandra Brandow"/>
    <x v="0"/>
    <s v="United States"/>
    <s v="Cedar Hill"/>
    <x v="5"/>
    <n v="75104"/>
    <s v="Central"/>
    <s v="OFF-EN-10002600"/>
    <x v="1"/>
    <s v="Envelopes"/>
    <s v="Redi-Strip #10 Envelopes, 4 1/8 x 9 1/2"/>
    <n v="7.080000000000001"/>
    <n v="3"/>
    <n v="0.2"/>
    <n v="2.4779999999999989"/>
  </r>
  <r>
    <n v="6024"/>
    <x v="2998"/>
    <x v="558"/>
    <d v="2017-04-27T00:00:00"/>
    <s v="First Class"/>
    <s v="LS-16945"/>
    <s v="Linda Southworth"/>
    <x v="1"/>
    <s v="United States"/>
    <s v="Providence"/>
    <x v="34"/>
    <n v="2908"/>
    <s v="East"/>
    <s v="TEC-AC-10004855"/>
    <x v="2"/>
    <s v="Accessories"/>
    <s v="V7 USB Numeric Keypad"/>
    <n v="69.98"/>
    <n v="2"/>
    <n v="0"/>
    <n v="4.8986000000000018"/>
  </r>
  <r>
    <n v="6025"/>
    <x v="2999"/>
    <x v="1043"/>
    <d v="2017-08-26T00:00:00"/>
    <s v="Second Class"/>
    <s v="DM-13015"/>
    <s v="Darrin Martin"/>
    <x v="0"/>
    <s v="United States"/>
    <s v="Lancaster"/>
    <x v="24"/>
    <n v="43130"/>
    <s v="East"/>
    <s v="OFF-AP-10000938"/>
    <x v="1"/>
    <s v="Appliances"/>
    <s v="Avanti 1.7 Cu. Ft. Refrigerator"/>
    <n v="646.27200000000005"/>
    <n v="8"/>
    <n v="0.2"/>
    <n v="64.627199999999988"/>
  </r>
  <r>
    <n v="6026"/>
    <x v="2999"/>
    <x v="1043"/>
    <d v="2017-08-26T00:00:00"/>
    <s v="Second Class"/>
    <s v="DM-13015"/>
    <s v="Darrin Martin"/>
    <x v="0"/>
    <s v="United States"/>
    <s v="Lancaster"/>
    <x v="24"/>
    <n v="43130"/>
    <s v="East"/>
    <s v="OFF-PA-10002195"/>
    <x v="1"/>
    <s v="Paper"/>
    <s v="Xerox 1966"/>
    <n v="10.368000000000002"/>
    <n v="2"/>
    <n v="0.2"/>
    <n v="3.7584"/>
  </r>
  <r>
    <n v="6027"/>
    <x v="3000"/>
    <x v="660"/>
    <d v="2017-03-02T00:00:00"/>
    <s v="Standard Class"/>
    <s v="AC-10615"/>
    <s v="Ann Chong"/>
    <x v="1"/>
    <s v="United States"/>
    <s v="Seattle"/>
    <x v="4"/>
    <n v="98115"/>
    <s v="West"/>
    <s v="OFF-FA-10002701"/>
    <x v="1"/>
    <s v="Fasteners"/>
    <s v="Alliance Rubber Bands"/>
    <n v="8.4"/>
    <n v="5"/>
    <n v="0"/>
    <n v="0.33599999999999963"/>
  </r>
  <r>
    <n v="6028"/>
    <x v="3000"/>
    <x v="660"/>
    <d v="2017-03-02T00:00:00"/>
    <s v="Standard Class"/>
    <s v="AC-10615"/>
    <s v="Ann Chong"/>
    <x v="1"/>
    <s v="United States"/>
    <s v="Seattle"/>
    <x v="4"/>
    <n v="98115"/>
    <s v="West"/>
    <s v="TEC-PH-10003589"/>
    <x v="2"/>
    <s v="Phones"/>
    <s v="invisibleSHIELD by ZAGG Smudge-Free Screen Protector"/>
    <n v="71.959999999999994"/>
    <n v="5"/>
    <n v="0.2"/>
    <n v="25.185999999999996"/>
  </r>
  <r>
    <n v="6029"/>
    <x v="3001"/>
    <x v="258"/>
    <d v="2016-11-21T00:00:00"/>
    <s v="First Class"/>
    <s v="LT-17110"/>
    <s v="Liz Thompson"/>
    <x v="0"/>
    <s v="United States"/>
    <s v="Jacksonville"/>
    <x v="3"/>
    <n v="28540"/>
    <s v="South"/>
    <s v="OFF-AR-10003752"/>
    <x v="1"/>
    <s v="Art"/>
    <s v="Deluxe Chalkboard Eraser Cleaner"/>
    <n v="18.48"/>
    <n v="2"/>
    <n v="0.2"/>
    <n v="6.0059999999999993"/>
  </r>
  <r>
    <n v="6030"/>
    <x v="3002"/>
    <x v="696"/>
    <d v="2016-11-15T00:00:00"/>
    <s v="First Class"/>
    <s v="TB-21250"/>
    <s v="Tim Brockman"/>
    <x v="0"/>
    <s v="United States"/>
    <s v="Los Angeles"/>
    <x v="1"/>
    <n v="90049"/>
    <s v="West"/>
    <s v="OFF-AR-10003829"/>
    <x v="1"/>
    <s v="Art"/>
    <s v="Newell 35"/>
    <n v="9.84"/>
    <n v="3"/>
    <n v="0"/>
    <n v="2.8535999999999988"/>
  </r>
  <r>
    <n v="6031"/>
    <x v="3003"/>
    <x v="91"/>
    <d v="2017-07-06T00:00:00"/>
    <s v="Same Day"/>
    <s v="AH-10585"/>
    <s v="Angele Hood"/>
    <x v="0"/>
    <s v="United States"/>
    <s v="Miami"/>
    <x v="2"/>
    <n v="33142"/>
    <s v="South"/>
    <s v="FUR-CH-10000155"/>
    <x v="0"/>
    <s v="Chairs"/>
    <s v="Global Comet Stacking Armless Chair"/>
    <n v="239.24"/>
    <n v="1"/>
    <n v="0.2"/>
    <n v="23.924000000000007"/>
  </r>
  <r>
    <n v="6032"/>
    <x v="3004"/>
    <x v="591"/>
    <d v="2017-01-01T00:00:00"/>
    <s v="Standard Class"/>
    <s v="SS-20140"/>
    <s v="Saphhira Shifley"/>
    <x v="1"/>
    <s v="United States"/>
    <s v="Nashua"/>
    <x v="38"/>
    <n v="3060"/>
    <s v="East"/>
    <s v="FUR-FU-10003142"/>
    <x v="0"/>
    <s v="Furnishings"/>
    <s v="Master Big Foot Doorstop, Beige"/>
    <n v="21.12"/>
    <n v="4"/>
    <n v="0"/>
    <n v="6.5471999999999984"/>
  </r>
  <r>
    <n v="6033"/>
    <x v="3005"/>
    <x v="756"/>
    <d v="2017-04-25T00:00:00"/>
    <s v="First Class"/>
    <s v="TD-20995"/>
    <s v="Tamara Dahlen"/>
    <x v="0"/>
    <s v="United States"/>
    <s v="New York City"/>
    <x v="15"/>
    <n v="10011"/>
    <s v="East"/>
    <s v="OFF-SU-10001218"/>
    <x v="1"/>
    <s v="Supplies"/>
    <s v="Fiskars Softgrip Scissors"/>
    <n v="54.900000000000006"/>
    <n v="5"/>
    <n v="0"/>
    <n v="15.372000000000003"/>
  </r>
  <r>
    <n v="6034"/>
    <x v="3006"/>
    <x v="639"/>
    <d v="2015-12-18T00:00:00"/>
    <s v="Standard Class"/>
    <s v="PP-18955"/>
    <s v="Paul Prost"/>
    <x v="2"/>
    <s v="United States"/>
    <s v="Los Angeles"/>
    <x v="1"/>
    <n v="90036"/>
    <s v="West"/>
    <s v="FUR-FU-10002963"/>
    <x v="0"/>
    <s v="Furnishings"/>
    <s v="Master Caster Door Stop, Gray"/>
    <n v="15.24"/>
    <n v="3"/>
    <n v="0"/>
    <n v="5.1815999999999995"/>
  </r>
  <r>
    <n v="6035"/>
    <x v="3007"/>
    <x v="1083"/>
    <d v="2015-04-25T00:00:00"/>
    <s v="Standard Class"/>
    <s v="PG-18820"/>
    <s v="Patrick Gardner"/>
    <x v="0"/>
    <s v="United States"/>
    <s v="Carrollton"/>
    <x v="5"/>
    <n v="75007"/>
    <s v="Central"/>
    <s v="OFF-AP-10002578"/>
    <x v="1"/>
    <s v="Appliances"/>
    <s v="Fellowes Premier Superior Surge Suppressor, 10-Outlet, With Phone and Remote"/>
    <n v="19.567999999999998"/>
    <n v="2"/>
    <n v="0.8"/>
    <n v="-52.833600000000004"/>
  </r>
  <r>
    <n v="6036"/>
    <x v="3007"/>
    <x v="1083"/>
    <d v="2015-04-25T00:00:00"/>
    <s v="Standard Class"/>
    <s v="PG-18820"/>
    <s v="Patrick Gardner"/>
    <x v="0"/>
    <s v="United States"/>
    <s v="Carrollton"/>
    <x v="5"/>
    <n v="75007"/>
    <s v="Central"/>
    <s v="OFF-BI-10003925"/>
    <x v="1"/>
    <s v="Binders"/>
    <s v="Fellowes PB300 Plastic Comb Binding Machine"/>
    <n v="310.39199999999994"/>
    <n v="4"/>
    <n v="0.8"/>
    <n v="-512.14680000000021"/>
  </r>
  <r>
    <n v="6037"/>
    <x v="3008"/>
    <x v="913"/>
    <d v="2016-09-08T00:00:00"/>
    <s v="Standard Class"/>
    <s v="AA-10645"/>
    <s v="Anna Andreadi"/>
    <x v="0"/>
    <s v="United States"/>
    <s v="Georgetown"/>
    <x v="0"/>
    <n v="40324"/>
    <s v="South"/>
    <s v="FUR-FU-10003347"/>
    <x v="0"/>
    <s v="Furnishings"/>
    <s v="Coloredge Poster Frame"/>
    <n v="42.599999999999994"/>
    <n v="3"/>
    <n v="0"/>
    <n v="16.614000000000001"/>
  </r>
  <r>
    <n v="6038"/>
    <x v="3008"/>
    <x v="913"/>
    <d v="2016-09-08T00:00:00"/>
    <s v="Standard Class"/>
    <s v="AA-10645"/>
    <s v="Anna Andreadi"/>
    <x v="0"/>
    <s v="United States"/>
    <s v="Georgetown"/>
    <x v="0"/>
    <n v="40324"/>
    <s v="South"/>
    <s v="OFF-BI-10000315"/>
    <x v="1"/>
    <s v="Binders"/>
    <s v="Poly Designer Cover &amp; Back"/>
    <n v="113.94"/>
    <n v="6"/>
    <n v="0"/>
    <n v="54.691199999999995"/>
  </r>
  <r>
    <n v="6039"/>
    <x v="3008"/>
    <x v="913"/>
    <d v="2016-09-08T00:00:00"/>
    <s v="Standard Class"/>
    <s v="AA-10645"/>
    <s v="Anna Andreadi"/>
    <x v="0"/>
    <s v="United States"/>
    <s v="Georgetown"/>
    <x v="0"/>
    <n v="40324"/>
    <s v="South"/>
    <s v="OFF-ST-10002583"/>
    <x v="1"/>
    <s v="Storage"/>
    <s v="Fellowes Neat Ideas Storage Cubes"/>
    <n v="129.91999999999999"/>
    <n v="4"/>
    <n v="0"/>
    <n v="5.1967999999999961"/>
  </r>
  <r>
    <n v="6040"/>
    <x v="3008"/>
    <x v="913"/>
    <d v="2016-09-08T00:00:00"/>
    <s v="Standard Class"/>
    <s v="AA-10645"/>
    <s v="Anna Andreadi"/>
    <x v="0"/>
    <s v="United States"/>
    <s v="Georgetown"/>
    <x v="0"/>
    <n v="40324"/>
    <s v="South"/>
    <s v="OFF-AR-10003469"/>
    <x v="1"/>
    <s v="Art"/>
    <s v="Nontoxic Chalk"/>
    <n v="5.28"/>
    <n v="3"/>
    <n v="0"/>
    <n v="2.5343999999999998"/>
  </r>
  <r>
    <n v="6041"/>
    <x v="3009"/>
    <x v="241"/>
    <d v="2017-09-29T00:00:00"/>
    <s v="Standard Class"/>
    <s v="FA-14230"/>
    <s v="Frank Atkinson"/>
    <x v="1"/>
    <s v="United States"/>
    <s v="Los Angeles"/>
    <x v="1"/>
    <n v="90008"/>
    <s v="West"/>
    <s v="TEC-PH-10001817"/>
    <x v="2"/>
    <s v="Phones"/>
    <s v="Wilson Electronics DB Pro Signal Booster"/>
    <n v="859.2"/>
    <n v="3"/>
    <n v="0.2"/>
    <n v="75.180000000000064"/>
  </r>
  <r>
    <n v="6042"/>
    <x v="3009"/>
    <x v="241"/>
    <d v="2017-09-29T00:00:00"/>
    <s v="Standard Class"/>
    <s v="FA-14230"/>
    <s v="Frank Atkinson"/>
    <x v="1"/>
    <s v="United States"/>
    <s v="Los Angeles"/>
    <x v="1"/>
    <n v="90008"/>
    <s v="West"/>
    <s v="TEC-MA-10001031"/>
    <x v="2"/>
    <s v="Machines"/>
    <s v="Socket Bluetooth Cordless Hand Scanner (CHS)"/>
    <n v="506.28"/>
    <n v="3"/>
    <n v="0.2"/>
    <n v="177.19799999999998"/>
  </r>
  <r>
    <n v="6043"/>
    <x v="3010"/>
    <x v="1084"/>
    <d v="2016-02-08T00:00:00"/>
    <s v="Standard Class"/>
    <s v="TB-21520"/>
    <s v="Tracy Blumstein"/>
    <x v="0"/>
    <s v="United States"/>
    <s v="Sierra Vista"/>
    <x v="16"/>
    <n v="85635"/>
    <s v="West"/>
    <s v="FUR-FU-10002088"/>
    <x v="0"/>
    <s v="Furnishings"/>
    <s v="Nu-Dell Float Frame 11 x 14 1/2"/>
    <n v="14.368000000000002"/>
    <n v="2"/>
    <n v="0.2"/>
    <n v="3.9512"/>
  </r>
  <r>
    <n v="6044"/>
    <x v="3011"/>
    <x v="240"/>
    <d v="2017-05-24T00:00:00"/>
    <s v="Second Class"/>
    <s v="AH-10075"/>
    <s v="Adam Hart"/>
    <x v="1"/>
    <s v="United States"/>
    <s v="Knoxville"/>
    <x v="18"/>
    <n v="37918"/>
    <s v="South"/>
    <s v="FUR-CH-10001482"/>
    <x v="0"/>
    <s v="Chairs"/>
    <s v="Office Star - Mesh Screen back chair with Vinyl seat"/>
    <n v="314.35199999999998"/>
    <n v="3"/>
    <n v="0.2"/>
    <n v="-35.36460000000001"/>
  </r>
  <r>
    <n v="6045"/>
    <x v="3011"/>
    <x v="240"/>
    <d v="2017-05-24T00:00:00"/>
    <s v="Second Class"/>
    <s v="AH-10075"/>
    <s v="Adam Hart"/>
    <x v="1"/>
    <s v="United States"/>
    <s v="Knoxville"/>
    <x v="18"/>
    <n v="37918"/>
    <s v="South"/>
    <s v="OFF-PA-10001526"/>
    <x v="1"/>
    <s v="Paper"/>
    <s v="Xerox 1949"/>
    <n v="27.888000000000002"/>
    <n v="7"/>
    <n v="0.2"/>
    <n v="10.109400000000001"/>
  </r>
  <r>
    <n v="6046"/>
    <x v="3012"/>
    <x v="37"/>
    <d v="2015-09-08T00:00:00"/>
    <s v="Standard Class"/>
    <s v="CP-12085"/>
    <s v="Cathy Prescott"/>
    <x v="1"/>
    <s v="United States"/>
    <s v="Tucson"/>
    <x v="16"/>
    <n v="85705"/>
    <s v="West"/>
    <s v="FUR-FU-10002937"/>
    <x v="0"/>
    <s v="Furnishings"/>
    <s v="GE 48&quot; Fluorescent Tube, Cool White Energy Saver, 34 Watts, 30/Box"/>
    <n v="238.15200000000004"/>
    <n v="3"/>
    <n v="0.2"/>
    <n v="89.306999999999988"/>
  </r>
  <r>
    <n v="6047"/>
    <x v="3013"/>
    <x v="632"/>
    <d v="2016-06-16T00:00:00"/>
    <s v="Standard Class"/>
    <s v="BF-11215"/>
    <s v="Benjamin Farhat"/>
    <x v="2"/>
    <s v="United States"/>
    <s v="Minneapolis"/>
    <x v="11"/>
    <n v="55407"/>
    <s v="Central"/>
    <s v="FUR-TA-10001771"/>
    <x v="0"/>
    <s v="Tables"/>
    <s v="Bush Cubix Conference Tables, Fully Assembled"/>
    <n v="692.93999999999994"/>
    <n v="3"/>
    <n v="0"/>
    <n v="173.23500000000001"/>
  </r>
  <r>
    <n v="6048"/>
    <x v="3014"/>
    <x v="209"/>
    <d v="2015-11-11T00:00:00"/>
    <s v="Standard Class"/>
    <s v="CP-12340"/>
    <s v="Christine Phan"/>
    <x v="1"/>
    <s v="United States"/>
    <s v="Miami"/>
    <x v="2"/>
    <n v="33142"/>
    <s v="South"/>
    <s v="OFF-BI-10003305"/>
    <x v="1"/>
    <s v="Binders"/>
    <s v="Avery Hanging File Binders"/>
    <n v="16.146000000000004"/>
    <n v="9"/>
    <n v="0.7"/>
    <n v="-12.916800000000002"/>
  </r>
  <r>
    <n v="6049"/>
    <x v="3014"/>
    <x v="209"/>
    <d v="2015-11-11T00:00:00"/>
    <s v="Standard Class"/>
    <s v="CP-12340"/>
    <s v="Christine Phan"/>
    <x v="1"/>
    <s v="United States"/>
    <s v="Miami"/>
    <x v="2"/>
    <n v="33142"/>
    <s v="South"/>
    <s v="OFF-BI-10001359"/>
    <x v="1"/>
    <s v="Binders"/>
    <s v="GBC DocuBind TL300 Electric Binding System"/>
    <n v="1345.4850000000001"/>
    <n v="5"/>
    <n v="0.7"/>
    <n v="-1031.5385000000001"/>
  </r>
  <r>
    <n v="6050"/>
    <x v="3015"/>
    <x v="1085"/>
    <d v="2016-06-18T00:00:00"/>
    <s v="First Class"/>
    <s v="LS-17245"/>
    <s v="Lynn Smith"/>
    <x v="0"/>
    <s v="United States"/>
    <s v="Houston"/>
    <x v="5"/>
    <n v="77036"/>
    <s v="Central"/>
    <s v="OFF-PA-10000483"/>
    <x v="1"/>
    <s v="Paper"/>
    <s v="Xerox 19"/>
    <n v="173.48800000000003"/>
    <n v="7"/>
    <n v="0.2"/>
    <n v="54.214999999999982"/>
  </r>
  <r>
    <n v="6051"/>
    <x v="3016"/>
    <x v="334"/>
    <d v="2015-04-30T00:00:00"/>
    <s v="Standard Class"/>
    <s v="TS-21655"/>
    <s v="Trudy Schmidt"/>
    <x v="0"/>
    <s v="United States"/>
    <s v="Milwaukee"/>
    <x v="6"/>
    <n v="53209"/>
    <s v="Central"/>
    <s v="OFF-AR-10000658"/>
    <x v="1"/>
    <s v="Art"/>
    <s v="Newell 324"/>
    <n v="57.75"/>
    <n v="5"/>
    <n v="0"/>
    <n v="16.170000000000002"/>
  </r>
  <r>
    <n v="6052"/>
    <x v="3016"/>
    <x v="334"/>
    <d v="2015-04-30T00:00:00"/>
    <s v="Standard Class"/>
    <s v="TS-21655"/>
    <s v="Trudy Schmidt"/>
    <x v="0"/>
    <s v="United States"/>
    <s v="Milwaukee"/>
    <x v="6"/>
    <n v="53209"/>
    <s v="Central"/>
    <s v="OFF-AP-10001205"/>
    <x v="1"/>
    <s v="Appliances"/>
    <s v="Belkin 5 Outlet SurgeMaster Power Centers"/>
    <n v="272.39999999999998"/>
    <n v="5"/>
    <n v="0"/>
    <n v="76.27200000000002"/>
  </r>
  <r>
    <n v="6053"/>
    <x v="3017"/>
    <x v="713"/>
    <d v="2016-09-26T00:00:00"/>
    <s v="Second Class"/>
    <s v="JS-15940"/>
    <s v="Joni Sundaresam"/>
    <x v="2"/>
    <s v="United States"/>
    <s v="Lancaster"/>
    <x v="24"/>
    <n v="43130"/>
    <s v="East"/>
    <s v="OFF-PA-10002586"/>
    <x v="1"/>
    <s v="Paper"/>
    <s v="Xerox 1970"/>
    <n v="11.952000000000002"/>
    <n v="3"/>
    <n v="0.2"/>
    <n v="4.0338000000000003"/>
  </r>
  <r>
    <n v="6054"/>
    <x v="3017"/>
    <x v="713"/>
    <d v="2016-09-26T00:00:00"/>
    <s v="Second Class"/>
    <s v="JS-15940"/>
    <s v="Joni Sundaresam"/>
    <x v="2"/>
    <s v="United States"/>
    <s v="Lancaster"/>
    <x v="24"/>
    <n v="43130"/>
    <s v="East"/>
    <s v="FUR-FU-10004963"/>
    <x v="0"/>
    <s v="Furnishings"/>
    <s v="Eldon 400 Class Desk Accessories, Black Carbon"/>
    <n v="28"/>
    <n v="4"/>
    <n v="0.2"/>
    <n v="7.7000000000000028"/>
  </r>
  <r>
    <n v="6055"/>
    <x v="3017"/>
    <x v="713"/>
    <d v="2016-09-26T00:00:00"/>
    <s v="Second Class"/>
    <s v="JS-15940"/>
    <s v="Joni Sundaresam"/>
    <x v="2"/>
    <s v="United States"/>
    <s v="Lancaster"/>
    <x v="24"/>
    <n v="43130"/>
    <s v="East"/>
    <s v="OFF-BI-10002071"/>
    <x v="1"/>
    <s v="Binders"/>
    <s v="Fellowes Black Plastic Comb Bindings"/>
    <n v="12.201000000000001"/>
    <n v="7"/>
    <n v="0.7"/>
    <n v="-9.7607999999999961"/>
  </r>
  <r>
    <n v="6056"/>
    <x v="3018"/>
    <x v="298"/>
    <d v="2016-08-20T00:00:00"/>
    <s v="First Class"/>
    <s v="NF-18385"/>
    <s v="Natalie Fritzler"/>
    <x v="0"/>
    <s v="United States"/>
    <s v="Edinburg"/>
    <x v="5"/>
    <n v="78539"/>
    <s v="Central"/>
    <s v="OFF-BI-10001617"/>
    <x v="1"/>
    <s v="Binders"/>
    <s v="GBC Wire Binding Combs"/>
    <n v="2.0679999999999996"/>
    <n v="1"/>
    <n v="0.8"/>
    <n v="-3.4122000000000003"/>
  </r>
  <r>
    <n v="6057"/>
    <x v="3018"/>
    <x v="298"/>
    <d v="2016-08-20T00:00:00"/>
    <s v="First Class"/>
    <s v="NF-18385"/>
    <s v="Natalie Fritzler"/>
    <x v="0"/>
    <s v="United States"/>
    <s v="Edinburg"/>
    <x v="5"/>
    <n v="78539"/>
    <s v="Central"/>
    <s v="OFF-PA-10004665"/>
    <x v="1"/>
    <s v="Paper"/>
    <s v="Advantus Motivational Note Cards"/>
    <n v="83.84"/>
    <n v="8"/>
    <n v="0.2"/>
    <n v="30.391999999999996"/>
  </r>
  <r>
    <n v="6058"/>
    <x v="3019"/>
    <x v="1086"/>
    <d v="2014-03-08T00:00:00"/>
    <s v="Standard Class"/>
    <s v="KN-16705"/>
    <s v="Kristina Nunn"/>
    <x v="2"/>
    <s v="United States"/>
    <s v="New York City"/>
    <x v="15"/>
    <n v="10009"/>
    <s v="East"/>
    <s v="OFF-EN-10001990"/>
    <x v="1"/>
    <s v="Envelopes"/>
    <s v="Staple envelope"/>
    <n v="11.36"/>
    <n v="2"/>
    <n v="0"/>
    <n v="5.3391999999999991"/>
  </r>
  <r>
    <n v="6059"/>
    <x v="3019"/>
    <x v="1086"/>
    <d v="2014-03-08T00:00:00"/>
    <s v="Standard Class"/>
    <s v="KN-16705"/>
    <s v="Kristina Nunn"/>
    <x v="2"/>
    <s v="United States"/>
    <s v="New York City"/>
    <x v="15"/>
    <n v="10009"/>
    <s v="East"/>
    <s v="OFF-PA-10000587"/>
    <x v="1"/>
    <s v="Paper"/>
    <s v="Array Parchment Paper, Assorted Colors"/>
    <n v="36.4"/>
    <n v="5"/>
    <n v="0"/>
    <n v="17.472000000000001"/>
  </r>
  <r>
    <n v="6060"/>
    <x v="3020"/>
    <x v="125"/>
    <d v="2015-01-03T00:00:00"/>
    <s v="Standard Class"/>
    <s v="GA-14725"/>
    <s v="Guy Armstrong"/>
    <x v="0"/>
    <s v="United States"/>
    <s v="Philadelphia"/>
    <x v="9"/>
    <n v="19120"/>
    <s v="East"/>
    <s v="TEC-AC-10004859"/>
    <x v="2"/>
    <s v="Accessories"/>
    <s v="Maxell Pro 80 Minute CD-R, 10/Pack"/>
    <n v="27.968000000000004"/>
    <n v="2"/>
    <n v="0.2"/>
    <n v="6.9920000000000009"/>
  </r>
  <r>
    <n v="6061"/>
    <x v="3021"/>
    <x v="889"/>
    <d v="2015-04-16T00:00:00"/>
    <s v="Standard Class"/>
    <s v="EH-14125"/>
    <s v="Eugene Hildebrand"/>
    <x v="2"/>
    <s v="United States"/>
    <s v="Rochester"/>
    <x v="15"/>
    <n v="14609"/>
    <s v="East"/>
    <s v="OFF-ST-10001476"/>
    <x v="1"/>
    <s v="Storage"/>
    <s v="Steel Personal Filing/Posting Tote"/>
    <n v="142.04"/>
    <n v="4"/>
    <n v="0"/>
    <n v="38.350800000000007"/>
  </r>
  <r>
    <n v="6062"/>
    <x v="3021"/>
    <x v="889"/>
    <d v="2015-04-16T00:00:00"/>
    <s v="Standard Class"/>
    <s v="EH-14125"/>
    <s v="Eugene Hildebrand"/>
    <x v="2"/>
    <s v="United States"/>
    <s v="Rochester"/>
    <x v="15"/>
    <n v="14609"/>
    <s v="East"/>
    <s v="OFF-AR-10002804"/>
    <x v="1"/>
    <s v="Art"/>
    <s v="Faber Castell Col-Erase Pencils"/>
    <n v="14.669999999999998"/>
    <n v="3"/>
    <n v="0"/>
    <n v="6.0147000000000004"/>
  </r>
  <r>
    <n v="6063"/>
    <x v="3022"/>
    <x v="707"/>
    <d v="2015-12-30T00:00:00"/>
    <s v="Second Class"/>
    <s v="RA-19285"/>
    <s v="Ralph Arnett"/>
    <x v="0"/>
    <s v="United States"/>
    <s v="San Diego"/>
    <x v="1"/>
    <n v="92037"/>
    <s v="West"/>
    <s v="TEC-CO-10004202"/>
    <x v="2"/>
    <s v="Copiers"/>
    <s v="Brother DCP1000 Digital 3 in 1 Multifunction Machine"/>
    <n v="1199.96"/>
    <n v="5"/>
    <n v="0.2"/>
    <n v="224.99249999999995"/>
  </r>
  <r>
    <n v="6064"/>
    <x v="3022"/>
    <x v="707"/>
    <d v="2015-12-30T00:00:00"/>
    <s v="Second Class"/>
    <s v="RA-19285"/>
    <s v="Ralph Arnett"/>
    <x v="0"/>
    <s v="United States"/>
    <s v="San Diego"/>
    <x v="1"/>
    <n v="92037"/>
    <s v="West"/>
    <s v="OFF-PA-10001307"/>
    <x v="1"/>
    <s v="Paper"/>
    <s v="Important Message Pads, 50 4-1/4 x 5-1/2 Forms per Pad"/>
    <n v="12.600000000000001"/>
    <n v="3"/>
    <n v="0"/>
    <n v="6.1739999999999995"/>
  </r>
  <r>
    <n v="6065"/>
    <x v="3022"/>
    <x v="707"/>
    <d v="2015-12-30T00:00:00"/>
    <s v="Second Class"/>
    <s v="RA-19285"/>
    <s v="Ralph Arnett"/>
    <x v="0"/>
    <s v="United States"/>
    <s v="San Diego"/>
    <x v="1"/>
    <n v="92037"/>
    <s v="West"/>
    <s v="OFF-PA-10001667"/>
    <x v="1"/>
    <s v="Paper"/>
    <s v="Great White Multi-Use Recycled Paper (20Lb. and 84 Bright)"/>
    <n v="17.940000000000001"/>
    <n v="3"/>
    <n v="0"/>
    <n v="8.0730000000000004"/>
  </r>
  <r>
    <n v="6066"/>
    <x v="3023"/>
    <x v="57"/>
    <d v="2015-04-07T00:00:00"/>
    <s v="First Class"/>
    <s v="TT-21070"/>
    <s v="Ted Trevino"/>
    <x v="0"/>
    <s v="United States"/>
    <s v="Philadelphia"/>
    <x v="9"/>
    <n v="19120"/>
    <s v="East"/>
    <s v="OFF-LA-10001569"/>
    <x v="1"/>
    <s v="Labels"/>
    <s v="Avery 499"/>
    <n v="23.904000000000003"/>
    <n v="6"/>
    <n v="0.2"/>
    <n v="7.7687999999999988"/>
  </r>
  <r>
    <n v="6067"/>
    <x v="3024"/>
    <x v="184"/>
    <d v="2015-01-23T00:00:00"/>
    <s v="Standard Class"/>
    <s v="AH-10465"/>
    <s v="Amy Hunt"/>
    <x v="0"/>
    <s v="United States"/>
    <s v="Bartlett"/>
    <x v="18"/>
    <n v="38134"/>
    <s v="South"/>
    <s v="OFF-SU-10000898"/>
    <x v="1"/>
    <s v="Supplies"/>
    <s v="Acme Hot Forged Carbon Steel Scissors with Nickel-Plated Handles, 3 7/8&quot; Cut, 8&quot;L"/>
    <n v="88.960000000000008"/>
    <n v="8"/>
    <n v="0.2"/>
    <n v="10.007999999999988"/>
  </r>
  <r>
    <n v="6068"/>
    <x v="3025"/>
    <x v="968"/>
    <d v="2017-05-24T00:00:00"/>
    <s v="Standard Class"/>
    <s v="CC-12430"/>
    <s v="Chuck Clark"/>
    <x v="2"/>
    <s v="United States"/>
    <s v="Lakewood"/>
    <x v="1"/>
    <n v="90712"/>
    <s v="West"/>
    <s v="FUR-CH-10000225"/>
    <x v="0"/>
    <s v="Chairs"/>
    <s v="Global Geo Office Task Chair, Gray"/>
    <n v="518.27200000000005"/>
    <n v="8"/>
    <n v="0.2"/>
    <n v="-97.176000000000073"/>
  </r>
  <r>
    <n v="6069"/>
    <x v="3025"/>
    <x v="968"/>
    <d v="2017-05-24T00:00:00"/>
    <s v="Standard Class"/>
    <s v="CC-12430"/>
    <s v="Chuck Clark"/>
    <x v="2"/>
    <s v="United States"/>
    <s v="Lakewood"/>
    <x v="1"/>
    <n v="90712"/>
    <s v="West"/>
    <s v="FUR-FU-10002191"/>
    <x v="0"/>
    <s v="Furnishings"/>
    <s v="G.E. Halogen Desk Lamp Bulbs"/>
    <n v="6.98"/>
    <n v="1"/>
    <n v="0"/>
    <n v="3.3504"/>
  </r>
  <r>
    <n v="6070"/>
    <x v="3025"/>
    <x v="968"/>
    <d v="2017-05-24T00:00:00"/>
    <s v="Standard Class"/>
    <s v="CC-12430"/>
    <s v="Chuck Clark"/>
    <x v="2"/>
    <s v="United States"/>
    <s v="Lakewood"/>
    <x v="1"/>
    <n v="90712"/>
    <s v="West"/>
    <s v="TEC-MA-10003176"/>
    <x v="2"/>
    <s v="Machines"/>
    <s v="Okidata B400 Printer"/>
    <n v="343.20000000000005"/>
    <n v="1"/>
    <n v="0.2"/>
    <n v="38.609999999999957"/>
  </r>
  <r>
    <n v="6071"/>
    <x v="3026"/>
    <x v="802"/>
    <d v="2017-08-20T00:00:00"/>
    <s v="Standard Class"/>
    <s v="KD-16495"/>
    <s v="Keith Dawkins"/>
    <x v="1"/>
    <s v="United States"/>
    <s v="Philadelphia"/>
    <x v="9"/>
    <n v="19120"/>
    <s v="East"/>
    <s v="OFF-LA-10004093"/>
    <x v="1"/>
    <s v="Labels"/>
    <s v="Avery 486"/>
    <n v="17.544"/>
    <n v="3"/>
    <n v="0.2"/>
    <n v="5.9210999999999983"/>
  </r>
  <r>
    <n v="6072"/>
    <x v="3027"/>
    <x v="620"/>
    <d v="2016-01-04T00:00:00"/>
    <s v="Standard Class"/>
    <s v="BG-11035"/>
    <s v="Barry Gonzalez"/>
    <x v="0"/>
    <s v="United States"/>
    <s v="Austin"/>
    <x v="5"/>
    <n v="78745"/>
    <s v="Central"/>
    <s v="OFF-ST-10000025"/>
    <x v="1"/>
    <s v="Storage"/>
    <s v="Fellowes Stor/Drawer Steel Plus Storage Drawers"/>
    <n v="152.68800000000002"/>
    <n v="2"/>
    <n v="0.2"/>
    <n v="-26.720400000000019"/>
  </r>
  <r>
    <n v="6073"/>
    <x v="3027"/>
    <x v="620"/>
    <d v="2016-01-04T00:00:00"/>
    <s v="Standard Class"/>
    <s v="BG-11035"/>
    <s v="Barry Gonzalez"/>
    <x v="0"/>
    <s v="United States"/>
    <s v="Austin"/>
    <x v="5"/>
    <n v="78745"/>
    <s v="Central"/>
    <s v="OFF-FA-10001561"/>
    <x v="1"/>
    <s v="Fasteners"/>
    <s v="Stockwell Push Pins"/>
    <n v="3.4880000000000004"/>
    <n v="2"/>
    <n v="0.2"/>
    <n v="0.56679999999999997"/>
  </r>
  <r>
    <n v="6074"/>
    <x v="3027"/>
    <x v="620"/>
    <d v="2016-01-04T00:00:00"/>
    <s v="Standard Class"/>
    <s v="BG-11035"/>
    <s v="Barry Gonzalez"/>
    <x v="0"/>
    <s v="United States"/>
    <s v="Austin"/>
    <x v="5"/>
    <n v="78745"/>
    <s v="Central"/>
    <s v="OFF-SU-10001225"/>
    <x v="1"/>
    <s v="Supplies"/>
    <s v="Staple remover"/>
    <n v="5.8880000000000008"/>
    <n v="2"/>
    <n v="0.2"/>
    <n v="-1.3248000000000004"/>
  </r>
  <r>
    <n v="6075"/>
    <x v="3028"/>
    <x v="53"/>
    <d v="2017-12-29T00:00:00"/>
    <s v="Standard Class"/>
    <s v="FH-14365"/>
    <s v="Fred Hopkins"/>
    <x v="1"/>
    <s v="United States"/>
    <s v="Los Angeles"/>
    <x v="1"/>
    <n v="90008"/>
    <s v="West"/>
    <s v="OFF-BI-10001718"/>
    <x v="1"/>
    <s v="Binders"/>
    <s v="GBC DocuBind P50 Personal Binding Machine"/>
    <n v="153.55199999999999"/>
    <n v="3"/>
    <n v="0.2"/>
    <n v="51.823799999999999"/>
  </r>
  <r>
    <n v="6076"/>
    <x v="3028"/>
    <x v="53"/>
    <d v="2017-12-29T00:00:00"/>
    <s v="Standard Class"/>
    <s v="FH-14365"/>
    <s v="Fred Hopkins"/>
    <x v="1"/>
    <s v="United States"/>
    <s v="Los Angeles"/>
    <x v="1"/>
    <n v="90008"/>
    <s v="West"/>
    <s v="OFF-ST-10002756"/>
    <x v="1"/>
    <s v="Storage"/>
    <s v="Tennsco Stur-D-Stor Boltless Shelving, 5 Shelves, 24&quot; Deep, Sand"/>
    <n v="270.62"/>
    <n v="2"/>
    <n v="0"/>
    <n v="2.7062000000000239"/>
  </r>
  <r>
    <n v="6077"/>
    <x v="3029"/>
    <x v="142"/>
    <d v="2016-09-07T00:00:00"/>
    <s v="Standard Class"/>
    <s v="PG-18820"/>
    <s v="Patrick Gardner"/>
    <x v="0"/>
    <s v="United States"/>
    <s v="New York City"/>
    <x v="15"/>
    <n v="10011"/>
    <s v="East"/>
    <s v="TEC-AC-10001432"/>
    <x v="2"/>
    <s v="Accessories"/>
    <s v="Enermax Aurora Lite Keyboard"/>
    <n v="468.90000000000003"/>
    <n v="6"/>
    <n v="0"/>
    <n v="206.31600000000006"/>
  </r>
  <r>
    <n v="6078"/>
    <x v="3029"/>
    <x v="142"/>
    <d v="2016-09-07T00:00:00"/>
    <s v="Standard Class"/>
    <s v="PG-18820"/>
    <s v="Patrick Gardner"/>
    <x v="0"/>
    <s v="United States"/>
    <s v="New York City"/>
    <x v="15"/>
    <n v="10011"/>
    <s v="East"/>
    <s v="TEC-AC-10003399"/>
    <x v="2"/>
    <s v="Accessories"/>
    <s v="Memorex Mini Travel Drive 64 GB USB 2.0 Flash Drive"/>
    <n v="72.48"/>
    <n v="2"/>
    <n v="0"/>
    <n v="30.441600000000001"/>
  </r>
  <r>
    <n v="6079"/>
    <x v="3029"/>
    <x v="142"/>
    <d v="2016-09-07T00:00:00"/>
    <s v="Standard Class"/>
    <s v="PG-18820"/>
    <s v="Patrick Gardner"/>
    <x v="0"/>
    <s v="United States"/>
    <s v="New York City"/>
    <x v="15"/>
    <n v="10011"/>
    <s v="East"/>
    <s v="OFF-SU-10001574"/>
    <x v="1"/>
    <s v="Supplies"/>
    <s v="Acme Value Line Scissors"/>
    <n v="10.95"/>
    <n v="3"/>
    <n v="0"/>
    <n v="3.2849999999999993"/>
  </r>
  <r>
    <n v="6080"/>
    <x v="3029"/>
    <x v="142"/>
    <d v="2016-09-07T00:00:00"/>
    <s v="Standard Class"/>
    <s v="PG-18820"/>
    <s v="Patrick Gardner"/>
    <x v="0"/>
    <s v="United States"/>
    <s v="New York City"/>
    <x v="15"/>
    <n v="10011"/>
    <s v="East"/>
    <s v="FUR-FU-10004864"/>
    <x v="0"/>
    <s v="Furnishings"/>
    <s v="Howard Miller 14-1/2&quot; Diameter Chrome Round Wall Clock"/>
    <n v="191.82"/>
    <n v="3"/>
    <n v="0"/>
    <n v="61.382399999999997"/>
  </r>
  <r>
    <n v="6081"/>
    <x v="3030"/>
    <x v="485"/>
    <d v="2017-08-08T00:00:00"/>
    <s v="First Class"/>
    <s v="NZ-18565"/>
    <s v="Nick Zandusky"/>
    <x v="2"/>
    <s v="United States"/>
    <s v="Houston"/>
    <x v="5"/>
    <n v="77070"/>
    <s v="Central"/>
    <s v="OFF-ST-10001172"/>
    <x v="1"/>
    <s v="Storage"/>
    <s v="Tennsco Lockers, Sand"/>
    <n v="151.05600000000001"/>
    <n v="9"/>
    <n v="0.2"/>
    <n v="7.5527999999999977"/>
  </r>
  <r>
    <n v="6082"/>
    <x v="3031"/>
    <x v="1087"/>
    <d v="2014-02-18T00:00:00"/>
    <s v="Same Day"/>
    <s v="TB-21595"/>
    <s v="Troy Blackwell"/>
    <x v="0"/>
    <s v="United States"/>
    <s v="Lubbock"/>
    <x v="5"/>
    <n v="79424"/>
    <s v="Central"/>
    <s v="FUR-FU-10002396"/>
    <x v="0"/>
    <s v="Furnishings"/>
    <s v="DAX Copper Panel Document Frame, 5 x 7 Size"/>
    <n v="25.16"/>
    <n v="5"/>
    <n v="0.6"/>
    <n v="-11.321999999999999"/>
  </r>
  <r>
    <n v="6083"/>
    <x v="3032"/>
    <x v="441"/>
    <d v="2016-11-27T00:00:00"/>
    <s v="Standard Class"/>
    <s v="JE-15475"/>
    <s v="Jeremy Ellison"/>
    <x v="0"/>
    <s v="United States"/>
    <s v="Houston"/>
    <x v="5"/>
    <n v="77095"/>
    <s v="Central"/>
    <s v="OFF-BI-10004040"/>
    <x v="1"/>
    <s v="Binders"/>
    <s v="Wilson Jones Impact Binders"/>
    <n v="6.2159999999999993"/>
    <n v="6"/>
    <n v="0.8"/>
    <n v="-9.634800000000002"/>
  </r>
  <r>
    <n v="6084"/>
    <x v="3032"/>
    <x v="441"/>
    <d v="2016-11-27T00:00:00"/>
    <s v="Standard Class"/>
    <s v="JE-15475"/>
    <s v="Jeremy Ellison"/>
    <x v="0"/>
    <s v="United States"/>
    <s v="Houston"/>
    <x v="5"/>
    <n v="77095"/>
    <s v="Central"/>
    <s v="OFF-AR-10003481"/>
    <x v="1"/>
    <s v="Art"/>
    <s v="Newell 348"/>
    <n v="23.616"/>
    <n v="9"/>
    <n v="0.2"/>
    <n v="2.6567999999999969"/>
  </r>
  <r>
    <n v="6085"/>
    <x v="3032"/>
    <x v="441"/>
    <d v="2016-11-27T00:00:00"/>
    <s v="Standard Class"/>
    <s v="JE-15475"/>
    <s v="Jeremy Ellison"/>
    <x v="0"/>
    <s v="United States"/>
    <s v="Houston"/>
    <x v="5"/>
    <n v="77095"/>
    <s v="Central"/>
    <s v="TEC-AC-10000387"/>
    <x v="2"/>
    <s v="Accessories"/>
    <s v="KeyTronic KT800P2 - Keyboard - Black"/>
    <n v="24.032"/>
    <n v="2"/>
    <n v="0.2"/>
    <n v="-0.60080000000000044"/>
  </r>
  <r>
    <n v="6086"/>
    <x v="3032"/>
    <x v="441"/>
    <d v="2016-11-27T00:00:00"/>
    <s v="Standard Class"/>
    <s v="JE-15475"/>
    <s v="Jeremy Ellison"/>
    <x v="0"/>
    <s v="United States"/>
    <s v="Houston"/>
    <x v="5"/>
    <n v="77095"/>
    <s v="Central"/>
    <s v="OFF-LA-10000262"/>
    <x v="1"/>
    <s v="Labels"/>
    <s v="Avery 494"/>
    <n v="2.0880000000000001"/>
    <n v="1"/>
    <n v="0.2"/>
    <n v="0.67859999999999987"/>
  </r>
  <r>
    <n v="6087"/>
    <x v="3032"/>
    <x v="441"/>
    <d v="2016-11-27T00:00:00"/>
    <s v="Standard Class"/>
    <s v="JE-15475"/>
    <s v="Jeremy Ellison"/>
    <x v="0"/>
    <s v="United States"/>
    <s v="Houston"/>
    <x v="5"/>
    <n v="77095"/>
    <s v="Central"/>
    <s v="OFF-BI-10003196"/>
    <x v="1"/>
    <s v="Binders"/>
    <s v="Accohide Poly Flexible Ring Binders"/>
    <n v="4.4879999999999995"/>
    <n v="6"/>
    <n v="0.8"/>
    <n v="-6.7320000000000011"/>
  </r>
  <r>
    <n v="6088"/>
    <x v="3033"/>
    <x v="639"/>
    <d v="2015-12-18T00:00:00"/>
    <s v="Standard Class"/>
    <s v="EH-13945"/>
    <s v="Eric Hoffmann"/>
    <x v="0"/>
    <s v="United States"/>
    <s v="Costa Mesa"/>
    <x v="1"/>
    <n v="92627"/>
    <s v="West"/>
    <s v="FUR-FU-10004351"/>
    <x v="0"/>
    <s v="Furnishings"/>
    <s v="Staple-based wall hangings"/>
    <n v="29.22"/>
    <n v="3"/>
    <n v="0"/>
    <n v="12.856800000000002"/>
  </r>
  <r>
    <n v="6089"/>
    <x v="3034"/>
    <x v="385"/>
    <d v="2015-06-17T00:00:00"/>
    <s v="Standard Class"/>
    <s v="BF-10975"/>
    <s v="Barbara Fisher"/>
    <x v="1"/>
    <s v="United States"/>
    <s v="Roswell"/>
    <x v="32"/>
    <n v="30076"/>
    <s v="South"/>
    <s v="OFF-PA-10001870"/>
    <x v="1"/>
    <s v="Paper"/>
    <s v="Xerox 202"/>
    <n v="6.48"/>
    <n v="1"/>
    <n v="0"/>
    <n v="3.1104000000000003"/>
  </r>
  <r>
    <n v="6090"/>
    <x v="3035"/>
    <x v="116"/>
    <d v="2017-12-31T00:00:00"/>
    <s v="Second Class"/>
    <s v="PC-18745"/>
    <s v="Pamela Coakley"/>
    <x v="1"/>
    <s v="United States"/>
    <s v="Loveland"/>
    <x v="22"/>
    <n v="80538"/>
    <s v="West"/>
    <s v="OFF-BI-10002813"/>
    <x v="1"/>
    <s v="Binders"/>
    <s v="Avery Reinforcements for Hole-Punch Pages"/>
    <n v="1.1880000000000002"/>
    <n v="2"/>
    <n v="0.7"/>
    <n v="-0.98999999999999977"/>
  </r>
  <r>
    <n v="6091"/>
    <x v="3036"/>
    <x v="1088"/>
    <d v="2017-09-26T00:00:00"/>
    <s v="Standard Class"/>
    <s v="SV-20365"/>
    <s v="Seth Vernon"/>
    <x v="0"/>
    <s v="United States"/>
    <s v="New York City"/>
    <x v="15"/>
    <n v="10035"/>
    <s v="East"/>
    <s v="FUR-CH-10003846"/>
    <x v="0"/>
    <s v="Chairs"/>
    <s v="Hon Valutask Swivel Chairs"/>
    <n v="272.64600000000002"/>
    <n v="3"/>
    <n v="0.1"/>
    <n v="18.176400000000008"/>
  </r>
  <r>
    <n v="6092"/>
    <x v="3036"/>
    <x v="1088"/>
    <d v="2017-09-26T00:00:00"/>
    <s v="Standard Class"/>
    <s v="SV-20365"/>
    <s v="Seth Vernon"/>
    <x v="0"/>
    <s v="United States"/>
    <s v="New York City"/>
    <x v="15"/>
    <n v="10035"/>
    <s v="East"/>
    <s v="TEC-AC-10002647"/>
    <x v="2"/>
    <s v="Accessories"/>
    <s v="Logitech Wireless Boombox Speaker - portable - wireless, wired"/>
    <n v="212.8"/>
    <n v="2"/>
    <n v="0"/>
    <n v="95.759999999999991"/>
  </r>
  <r>
    <n v="6093"/>
    <x v="3036"/>
    <x v="1088"/>
    <d v="2017-09-26T00:00:00"/>
    <s v="Standard Class"/>
    <s v="SV-20365"/>
    <s v="Seth Vernon"/>
    <x v="0"/>
    <s v="United States"/>
    <s v="New York City"/>
    <x v="15"/>
    <n v="10035"/>
    <s v="East"/>
    <s v="OFF-PA-10000807"/>
    <x v="1"/>
    <s v="Paper"/>
    <s v="TOPS &quot;Important Message&quot; Pads, Canary, 4-1/4 x 5-1/2, 50 Sheets per Pad"/>
    <n v="38.520000000000003"/>
    <n v="9"/>
    <n v="0"/>
    <n v="18.104400000000002"/>
  </r>
  <r>
    <n v="6094"/>
    <x v="3036"/>
    <x v="1088"/>
    <d v="2017-09-26T00:00:00"/>
    <s v="Standard Class"/>
    <s v="SV-20365"/>
    <s v="Seth Vernon"/>
    <x v="0"/>
    <s v="United States"/>
    <s v="New York City"/>
    <x v="15"/>
    <n v="10035"/>
    <s v="East"/>
    <s v="TEC-AC-10001465"/>
    <x v="2"/>
    <s v="Accessories"/>
    <s v="SanDisk Cruzer 64 GB USB Flash Drive"/>
    <n v="72.64"/>
    <n v="2"/>
    <n v="0"/>
    <n v="21.791999999999994"/>
  </r>
  <r>
    <n v="6095"/>
    <x v="3036"/>
    <x v="1088"/>
    <d v="2017-09-26T00:00:00"/>
    <s v="Standard Class"/>
    <s v="SV-20365"/>
    <s v="Seth Vernon"/>
    <x v="0"/>
    <s v="United States"/>
    <s v="New York City"/>
    <x v="15"/>
    <n v="10035"/>
    <s v="East"/>
    <s v="OFF-ST-10000615"/>
    <x v="1"/>
    <s v="Storage"/>
    <s v="SimpliFile Personal File, Black Granite, 15w x 6-15/16d x 11-1/4h"/>
    <n v="45.4"/>
    <n v="4"/>
    <n v="0"/>
    <n v="12.712000000000003"/>
  </r>
  <r>
    <n v="6096"/>
    <x v="3036"/>
    <x v="1088"/>
    <d v="2017-09-26T00:00:00"/>
    <s v="Standard Class"/>
    <s v="SV-20365"/>
    <s v="Seth Vernon"/>
    <x v="0"/>
    <s v="United States"/>
    <s v="New York City"/>
    <x v="15"/>
    <n v="10035"/>
    <s v="East"/>
    <s v="OFF-PA-10002713"/>
    <x v="1"/>
    <s v="Paper"/>
    <s v="Adams Phone Message Book, 200 Message Capacity, 8 1/16” x 11”"/>
    <n v="13.76"/>
    <n v="2"/>
    <n v="0"/>
    <n v="6.3295999999999992"/>
  </r>
  <r>
    <n v="6097"/>
    <x v="3036"/>
    <x v="1088"/>
    <d v="2017-09-26T00:00:00"/>
    <s v="Standard Class"/>
    <s v="SV-20365"/>
    <s v="Seth Vernon"/>
    <x v="0"/>
    <s v="United States"/>
    <s v="New York City"/>
    <x v="15"/>
    <n v="10035"/>
    <s v="East"/>
    <s v="FUR-CH-10003061"/>
    <x v="0"/>
    <s v="Chairs"/>
    <s v="Global Leather Task Chair, Black"/>
    <n v="80.991"/>
    <n v="1"/>
    <n v="0.1"/>
    <n v="8.0990999999999875"/>
  </r>
  <r>
    <n v="6098"/>
    <x v="3036"/>
    <x v="1088"/>
    <d v="2017-09-26T00:00:00"/>
    <s v="Standard Class"/>
    <s v="SV-20365"/>
    <s v="Seth Vernon"/>
    <x v="0"/>
    <s v="United States"/>
    <s v="New York City"/>
    <x v="15"/>
    <n v="10035"/>
    <s v="East"/>
    <s v="OFF-BI-10000343"/>
    <x v="1"/>
    <s v="Binders"/>
    <s v="Pressboard Covers with Storage Hooks, 9 1/2&quot; x 11&quot;, Light Blue"/>
    <n v="11.784000000000001"/>
    <n v="3"/>
    <n v="0.2"/>
    <n v="3.9770999999999996"/>
  </r>
  <r>
    <n v="6099"/>
    <x v="3036"/>
    <x v="1088"/>
    <d v="2017-09-26T00:00:00"/>
    <s v="Standard Class"/>
    <s v="SV-20365"/>
    <s v="Seth Vernon"/>
    <x v="0"/>
    <s v="United States"/>
    <s v="New York City"/>
    <x v="15"/>
    <n v="10035"/>
    <s v="East"/>
    <s v="OFF-FA-10000304"/>
    <x v="1"/>
    <s v="Fasteners"/>
    <s v="Advantus Push Pins"/>
    <n v="4.3600000000000003"/>
    <n v="2"/>
    <n v="0"/>
    <n v="1.7876000000000003"/>
  </r>
  <r>
    <n v="6100"/>
    <x v="3036"/>
    <x v="1088"/>
    <d v="2017-09-26T00:00:00"/>
    <s v="Standard Class"/>
    <s v="SV-20365"/>
    <s v="Seth Vernon"/>
    <x v="0"/>
    <s v="United States"/>
    <s v="New York City"/>
    <x v="15"/>
    <n v="10035"/>
    <s v="East"/>
    <s v="FUR-CH-10004086"/>
    <x v="0"/>
    <s v="Chairs"/>
    <s v="Hon 4070 Series Pagoda Armless Upholstered Stacking Chairs"/>
    <n v="2888.1270000000004"/>
    <n v="11"/>
    <n v="0.1"/>
    <n v="609.71569999999997"/>
  </r>
  <r>
    <n v="6101"/>
    <x v="3036"/>
    <x v="1088"/>
    <d v="2017-09-26T00:00:00"/>
    <s v="Standard Class"/>
    <s v="SV-20365"/>
    <s v="Seth Vernon"/>
    <x v="0"/>
    <s v="United States"/>
    <s v="New York City"/>
    <x v="15"/>
    <n v="10035"/>
    <s v="East"/>
    <s v="TEC-PH-10002885"/>
    <x v="2"/>
    <s v="Phones"/>
    <s v="Apple iPhone 5"/>
    <n v="1299.6600000000001"/>
    <n v="2"/>
    <n v="0"/>
    <n v="350.90820000000008"/>
  </r>
  <r>
    <n v="6102"/>
    <x v="3036"/>
    <x v="1088"/>
    <d v="2017-09-26T00:00:00"/>
    <s v="Standard Class"/>
    <s v="SV-20365"/>
    <s v="Seth Vernon"/>
    <x v="0"/>
    <s v="United States"/>
    <s v="New York City"/>
    <x v="15"/>
    <n v="10035"/>
    <s v="East"/>
    <s v="FUR-CH-10001215"/>
    <x v="0"/>
    <s v="Chairs"/>
    <s v="Global Troy Executive Leather Low-Back Tilter"/>
    <n v="2254.41"/>
    <n v="5"/>
    <n v="0.1"/>
    <n v="375.73500000000001"/>
  </r>
  <r>
    <n v="6103"/>
    <x v="3036"/>
    <x v="1088"/>
    <d v="2017-09-26T00:00:00"/>
    <s v="Standard Class"/>
    <s v="SV-20365"/>
    <s v="Seth Vernon"/>
    <x v="0"/>
    <s v="United States"/>
    <s v="New York City"/>
    <x v="15"/>
    <n v="10035"/>
    <s v="East"/>
    <s v="TEC-PH-10000215"/>
    <x v="2"/>
    <s v="Phones"/>
    <s v="Plantronics Cordless Phone Headset with In-line Volume - M214C"/>
    <n v="104.85000000000001"/>
    <n v="3"/>
    <n v="0"/>
    <n v="28.309500000000007"/>
  </r>
  <r>
    <n v="6104"/>
    <x v="3036"/>
    <x v="1088"/>
    <d v="2017-09-26T00:00:00"/>
    <s v="Standard Class"/>
    <s v="SV-20365"/>
    <s v="Seth Vernon"/>
    <x v="0"/>
    <s v="United States"/>
    <s v="New York City"/>
    <x v="15"/>
    <n v="10035"/>
    <s v="East"/>
    <s v="TEC-AC-10001998"/>
    <x v="2"/>
    <s v="Accessories"/>
    <s v="Logitech LS21 Speaker System - PC Multimedia - 2.1-CH - Wired"/>
    <n v="59.97"/>
    <n v="3"/>
    <n v="0"/>
    <n v="20.389799999999994"/>
  </r>
  <r>
    <n v="6105"/>
    <x v="3037"/>
    <x v="1029"/>
    <d v="2017-08-24T00:00:00"/>
    <s v="First Class"/>
    <s v="Dp-13240"/>
    <s v="Dean percer"/>
    <x v="2"/>
    <s v="United States"/>
    <s v="Philadelphia"/>
    <x v="9"/>
    <n v="19143"/>
    <s v="East"/>
    <s v="FUR-TA-10002356"/>
    <x v="0"/>
    <s v="Tables"/>
    <s v="Bevis Boat-Shaped Conference Table"/>
    <n v="314.53199999999998"/>
    <n v="2"/>
    <n v="0.4"/>
    <n v="-83.875200000000035"/>
  </r>
  <r>
    <n v="6106"/>
    <x v="3038"/>
    <x v="652"/>
    <d v="2015-06-22T00:00:00"/>
    <s v="Standard Class"/>
    <s v="HR-14830"/>
    <s v="Harold Ryan"/>
    <x v="1"/>
    <s v="United States"/>
    <s v="Miami"/>
    <x v="2"/>
    <n v="33178"/>
    <s v="South"/>
    <s v="OFF-AR-10002399"/>
    <x v="1"/>
    <s v="Art"/>
    <s v="Dixon Prang Watercolor Pencils, 10-Color Set with Brush"/>
    <n v="13.632"/>
    <n v="4"/>
    <n v="0.2"/>
    <n v="3.5783999999999998"/>
  </r>
  <r>
    <n v="6107"/>
    <x v="3039"/>
    <x v="414"/>
    <d v="2014-12-25T00:00:00"/>
    <s v="Standard Class"/>
    <s v="WB-21850"/>
    <s v="William Brown"/>
    <x v="0"/>
    <s v="United States"/>
    <s v="Grand Prairie"/>
    <x v="5"/>
    <n v="75051"/>
    <s v="Central"/>
    <s v="OFF-AP-10001563"/>
    <x v="1"/>
    <s v="Appliances"/>
    <s v="Belkin Premiere Surge Master II 8-outlet surge protector"/>
    <n v="19.431999999999995"/>
    <n v="2"/>
    <n v="0.8"/>
    <n v="-49.551600000000022"/>
  </r>
  <r>
    <n v="6108"/>
    <x v="3039"/>
    <x v="414"/>
    <d v="2014-12-25T00:00:00"/>
    <s v="Standard Class"/>
    <s v="WB-21850"/>
    <s v="William Brown"/>
    <x v="0"/>
    <s v="United States"/>
    <s v="Grand Prairie"/>
    <x v="5"/>
    <n v="75051"/>
    <s v="Central"/>
    <s v="TEC-AC-10004510"/>
    <x v="2"/>
    <s v="Accessories"/>
    <s v="Logitech Desktop MK120 Mouse and keyboard Combo"/>
    <n v="65.44"/>
    <n v="5"/>
    <n v="0.2"/>
    <n v="-8.1800000000000033"/>
  </r>
  <r>
    <n v="6109"/>
    <x v="3040"/>
    <x v="108"/>
    <d v="2016-09-16T00:00:00"/>
    <s v="Standard Class"/>
    <s v="AS-10090"/>
    <s v="Adam Shillingsburg"/>
    <x v="0"/>
    <s v="United States"/>
    <s v="Chicago"/>
    <x v="10"/>
    <n v="60653"/>
    <s v="Central"/>
    <s v="OFF-LA-10001982"/>
    <x v="1"/>
    <s v="Labels"/>
    <s v="Smead Alpha-Z Color-Coded Name Labels First Letter Starter Set"/>
    <n v="6"/>
    <n v="2"/>
    <n v="0.2"/>
    <n v="2.0999999999999996"/>
  </r>
  <r>
    <n v="6110"/>
    <x v="3040"/>
    <x v="108"/>
    <d v="2016-09-16T00:00:00"/>
    <s v="Standard Class"/>
    <s v="AS-10090"/>
    <s v="Adam Shillingsburg"/>
    <x v="0"/>
    <s v="United States"/>
    <s v="Chicago"/>
    <x v="10"/>
    <n v="60653"/>
    <s v="Central"/>
    <s v="OFF-BI-10004141"/>
    <x v="1"/>
    <s v="Binders"/>
    <s v="Insertable Tab Indexes For Data Binders"/>
    <n v="1.9079999999999997"/>
    <n v="3"/>
    <n v="0.8"/>
    <n v="-3.2436000000000016"/>
  </r>
  <r>
    <n v="6111"/>
    <x v="3041"/>
    <x v="396"/>
    <d v="2016-11-16T00:00:00"/>
    <s v="Standard Class"/>
    <s v="SP-20920"/>
    <s v="Susan Pistek"/>
    <x v="0"/>
    <s v="United States"/>
    <s v="Parma"/>
    <x v="24"/>
    <n v="44134"/>
    <s v="East"/>
    <s v="FUR-CH-10004495"/>
    <x v="0"/>
    <s v="Chairs"/>
    <s v="Global Leather and Oak Executive Chair, Black"/>
    <n v="1474.8020000000001"/>
    <n v="7"/>
    <n v="0.3"/>
    <n v="-21.068600000000174"/>
  </r>
  <r>
    <n v="6112"/>
    <x v="3041"/>
    <x v="396"/>
    <d v="2016-11-16T00:00:00"/>
    <s v="Standard Class"/>
    <s v="SP-20920"/>
    <s v="Susan Pistek"/>
    <x v="0"/>
    <s v="United States"/>
    <s v="Parma"/>
    <x v="24"/>
    <n v="44134"/>
    <s v="East"/>
    <s v="OFF-AP-10002311"/>
    <x v="1"/>
    <s v="Appliances"/>
    <s v="Holmes Replacement Filter for HEPA Air Cleaner, Very Large Room, HEPA Filter"/>
    <n v="110.096"/>
    <n v="2"/>
    <n v="0.2"/>
    <n v="33.028800000000004"/>
  </r>
  <r>
    <n v="6113"/>
    <x v="3041"/>
    <x v="396"/>
    <d v="2016-11-16T00:00:00"/>
    <s v="Standard Class"/>
    <s v="SP-20920"/>
    <s v="Susan Pistek"/>
    <x v="0"/>
    <s v="United States"/>
    <s v="Parma"/>
    <x v="24"/>
    <n v="44134"/>
    <s v="East"/>
    <s v="OFF-FA-10000585"/>
    <x v="1"/>
    <s v="Fasteners"/>
    <s v="OIC Bulk Pack Metal Binder Clips"/>
    <n v="16.752000000000002"/>
    <n v="6"/>
    <n v="0.2"/>
    <n v="5.4443999999999999"/>
  </r>
  <r>
    <n v="6114"/>
    <x v="3041"/>
    <x v="396"/>
    <d v="2016-11-16T00:00:00"/>
    <s v="Standard Class"/>
    <s v="SP-20920"/>
    <s v="Susan Pistek"/>
    <x v="0"/>
    <s v="United States"/>
    <s v="Parma"/>
    <x v="24"/>
    <n v="44134"/>
    <s v="East"/>
    <s v="FUR-CH-10000454"/>
    <x v="0"/>
    <s v="Chairs"/>
    <s v="Hon Deluxe Fabric Upholstered Stacking Chairs, Rounded Back"/>
    <n v="1537.0739999999998"/>
    <n v="9"/>
    <n v="0.3"/>
    <n v="0"/>
  </r>
  <r>
    <n v="6115"/>
    <x v="3041"/>
    <x v="396"/>
    <d v="2016-11-16T00:00:00"/>
    <s v="Standard Class"/>
    <s v="SP-20920"/>
    <s v="Susan Pistek"/>
    <x v="0"/>
    <s v="United States"/>
    <s v="Parma"/>
    <x v="24"/>
    <n v="44134"/>
    <s v="East"/>
    <s v="FUR-CH-10003746"/>
    <x v="0"/>
    <s v="Chairs"/>
    <s v="Hon 4070 Series Pagoda Round Back Stacking Chairs"/>
    <n v="449.37200000000001"/>
    <n v="2"/>
    <n v="0.3"/>
    <n v="-12.839199999999977"/>
  </r>
  <r>
    <n v="6116"/>
    <x v="3042"/>
    <x v="560"/>
    <d v="2016-03-20T00:00:00"/>
    <s v="Standard Class"/>
    <s v="SP-20650"/>
    <s v="Stephanie Phelps"/>
    <x v="1"/>
    <s v="United States"/>
    <s v="Redwood City"/>
    <x v="1"/>
    <n v="94061"/>
    <s v="West"/>
    <s v="OFF-BI-10003291"/>
    <x v="1"/>
    <s v="Binders"/>
    <s v="Wilson Jones Leather-Like Binders with DublLock Round Rings"/>
    <n v="41.904000000000003"/>
    <n v="6"/>
    <n v="0.2"/>
    <n v="14.142599999999996"/>
  </r>
  <r>
    <n v="6117"/>
    <x v="3043"/>
    <x v="373"/>
    <d v="2016-11-19T00:00:00"/>
    <s v="Standard Class"/>
    <s v="CM-12655"/>
    <s v="Corinna Mitchell"/>
    <x v="2"/>
    <s v="United States"/>
    <s v="New York City"/>
    <x v="15"/>
    <n v="10011"/>
    <s v="East"/>
    <s v="TEC-PH-10002114"/>
    <x v="2"/>
    <s v="Phones"/>
    <s v="Xiaomi Mi3"/>
    <n v="2279.96"/>
    <n v="4"/>
    <n v="0"/>
    <n v="592.78960000000006"/>
  </r>
  <r>
    <n v="6118"/>
    <x v="3043"/>
    <x v="373"/>
    <d v="2016-11-19T00:00:00"/>
    <s v="Standard Class"/>
    <s v="CM-12655"/>
    <s v="Corinna Mitchell"/>
    <x v="2"/>
    <s v="United States"/>
    <s v="New York City"/>
    <x v="15"/>
    <n v="10011"/>
    <s v="East"/>
    <s v="OFF-LA-10001569"/>
    <x v="1"/>
    <s v="Labels"/>
    <s v="Avery 499"/>
    <n v="14.940000000000001"/>
    <n v="3"/>
    <n v="0"/>
    <n v="6.8723999999999998"/>
  </r>
  <r>
    <n v="6119"/>
    <x v="3044"/>
    <x v="20"/>
    <d v="2017-09-25T00:00:00"/>
    <s v="Standard Class"/>
    <s v="JR-16210"/>
    <s v="Justin Ritter"/>
    <x v="1"/>
    <s v="United States"/>
    <s v="Springfield"/>
    <x v="21"/>
    <n v="97477"/>
    <s v="West"/>
    <s v="TEC-PH-10001425"/>
    <x v="2"/>
    <s v="Phones"/>
    <s v="Mophie Juice Pack Helium for iPhone"/>
    <n v="191.976"/>
    <n v="3"/>
    <n v="0.2"/>
    <n v="19.197599999999994"/>
  </r>
  <r>
    <n v="6120"/>
    <x v="3044"/>
    <x v="20"/>
    <d v="2017-09-25T00:00:00"/>
    <s v="Standard Class"/>
    <s v="JR-16210"/>
    <s v="Justin Ritter"/>
    <x v="1"/>
    <s v="United States"/>
    <s v="Springfield"/>
    <x v="21"/>
    <n v="97477"/>
    <s v="West"/>
    <s v="OFF-AR-10001915"/>
    <x v="1"/>
    <s v="Art"/>
    <s v="Peel-Off China Markers"/>
    <n v="23.832000000000001"/>
    <n v="3"/>
    <n v="0.2"/>
    <n v="6.5538000000000007"/>
  </r>
  <r>
    <n v="6121"/>
    <x v="3044"/>
    <x v="20"/>
    <d v="2017-09-25T00:00:00"/>
    <s v="Standard Class"/>
    <s v="JR-16210"/>
    <s v="Justin Ritter"/>
    <x v="1"/>
    <s v="United States"/>
    <s v="Springfield"/>
    <x v="21"/>
    <n v="97477"/>
    <s v="West"/>
    <s v="FUR-FU-10004864"/>
    <x v="0"/>
    <s v="Furnishings"/>
    <s v="Howard Miller 14-1/2&quot; Diameter Chrome Round Wall Clock"/>
    <n v="409.21600000000001"/>
    <n v="8"/>
    <n v="0.2"/>
    <n v="61.38239999999999"/>
  </r>
  <r>
    <n v="6122"/>
    <x v="3044"/>
    <x v="20"/>
    <d v="2017-09-25T00:00:00"/>
    <s v="Standard Class"/>
    <s v="JR-16210"/>
    <s v="Justin Ritter"/>
    <x v="1"/>
    <s v="United States"/>
    <s v="Springfield"/>
    <x v="21"/>
    <n v="97477"/>
    <s v="West"/>
    <s v="FUR-BO-10001972"/>
    <x v="0"/>
    <s v="Bookcases"/>
    <s v="O'Sullivan 4-Shelf Bookcase in Odessa Pine"/>
    <n v="72.588000000000008"/>
    <n v="2"/>
    <n v="0.7"/>
    <n v="-128.2388"/>
  </r>
  <r>
    <n v="6123"/>
    <x v="3045"/>
    <x v="769"/>
    <d v="2017-12-09T00:00:00"/>
    <s v="Standard Class"/>
    <s v="CB-12415"/>
    <s v="Christy Brittain"/>
    <x v="0"/>
    <s v="United States"/>
    <s v="Chicago"/>
    <x v="10"/>
    <n v="60610"/>
    <s v="Central"/>
    <s v="OFF-ST-10000532"/>
    <x v="1"/>
    <s v="Storage"/>
    <s v="Advantus Rolling Drawer Organizers"/>
    <n v="61.567999999999998"/>
    <n v="2"/>
    <n v="0.2"/>
    <n v="4.6175999999999995"/>
  </r>
  <r>
    <n v="6124"/>
    <x v="3046"/>
    <x v="284"/>
    <d v="2015-09-05T00:00:00"/>
    <s v="Standard Class"/>
    <s v="SD-20485"/>
    <s v="Shirley Daniels"/>
    <x v="2"/>
    <s v="United States"/>
    <s v="Bedford"/>
    <x v="5"/>
    <n v="76021"/>
    <s v="Central"/>
    <s v="OFF-PA-10003883"/>
    <x v="1"/>
    <s v="Paper"/>
    <s v="Message Book, Phone, Wirebound Standard Line Memo, 2 3/4&quot; X 5&quot;"/>
    <n v="20.96"/>
    <n v="4"/>
    <n v="0.2"/>
    <n v="6.8119999999999994"/>
  </r>
  <r>
    <n v="6125"/>
    <x v="3047"/>
    <x v="95"/>
    <d v="2017-06-07T00:00:00"/>
    <s v="Standard Class"/>
    <s v="SS-20140"/>
    <s v="Saphhira Shifley"/>
    <x v="1"/>
    <s v="United States"/>
    <s v="Los Angeles"/>
    <x v="1"/>
    <n v="90036"/>
    <s v="West"/>
    <s v="TEC-AC-10003038"/>
    <x v="2"/>
    <s v="Accessories"/>
    <s v="Kingston Digital DataTraveler 16GB USB 2.0"/>
    <n v="44.75"/>
    <n v="5"/>
    <n v="0"/>
    <n v="8.5024999999999942"/>
  </r>
  <r>
    <n v="6126"/>
    <x v="3047"/>
    <x v="95"/>
    <d v="2017-06-07T00:00:00"/>
    <s v="Standard Class"/>
    <s v="SS-20140"/>
    <s v="Saphhira Shifley"/>
    <x v="1"/>
    <s v="United States"/>
    <s v="Los Angeles"/>
    <x v="1"/>
    <n v="90036"/>
    <s v="West"/>
    <s v="OFF-PA-10001593"/>
    <x v="1"/>
    <s v="Paper"/>
    <s v="Xerox 1947"/>
    <n v="11.96"/>
    <n v="2"/>
    <n v="0"/>
    <n v="5.3819999999999997"/>
  </r>
  <r>
    <n v="6127"/>
    <x v="3047"/>
    <x v="95"/>
    <d v="2017-06-07T00:00:00"/>
    <s v="Standard Class"/>
    <s v="SS-20140"/>
    <s v="Saphhira Shifley"/>
    <x v="1"/>
    <s v="United States"/>
    <s v="Los Angeles"/>
    <x v="1"/>
    <n v="90036"/>
    <s v="West"/>
    <s v="OFF-BI-10002049"/>
    <x v="1"/>
    <s v="Binders"/>
    <s v="UniKeep View Case Binders"/>
    <n v="3.9119999999999999"/>
    <n v="1"/>
    <n v="0.2"/>
    <n v="1.2713999999999996"/>
  </r>
  <r>
    <n v="6128"/>
    <x v="3048"/>
    <x v="1044"/>
    <d v="2016-04-06T00:00:00"/>
    <s v="Standard Class"/>
    <s v="EH-13990"/>
    <s v="Erica Hackney"/>
    <x v="0"/>
    <s v="United States"/>
    <s v="New York City"/>
    <x v="15"/>
    <n v="10009"/>
    <s v="East"/>
    <s v="FUR-CH-10003817"/>
    <x v="0"/>
    <s v="Chairs"/>
    <s v="Global Value Steno Chair, Gray"/>
    <n v="327.99600000000004"/>
    <n v="6"/>
    <n v="0.1"/>
    <n v="54.666000000000011"/>
  </r>
  <r>
    <n v="6129"/>
    <x v="3049"/>
    <x v="1089"/>
    <d v="2014-10-28T00:00:00"/>
    <s v="First Class"/>
    <s v="AH-10030"/>
    <s v="Aaron Hawkins"/>
    <x v="1"/>
    <s v="United States"/>
    <s v="San Francisco"/>
    <x v="1"/>
    <n v="94109"/>
    <s v="West"/>
    <s v="OFF-BI-10002353"/>
    <x v="1"/>
    <s v="Binders"/>
    <s v="GBC VeloBind Cover Sets"/>
    <n v="49.408000000000001"/>
    <n v="4"/>
    <n v="0.2"/>
    <n v="18.527999999999999"/>
  </r>
  <r>
    <n v="6130"/>
    <x v="3050"/>
    <x v="606"/>
    <d v="2017-04-02T00:00:00"/>
    <s v="Standard Class"/>
    <s v="EM-14200"/>
    <s v="Evan Minnotte"/>
    <x v="2"/>
    <s v="United States"/>
    <s v="Virginia Beach"/>
    <x v="17"/>
    <n v="23464"/>
    <s v="South"/>
    <s v="TEC-AC-10003116"/>
    <x v="2"/>
    <s v="Accessories"/>
    <s v="Memorex Froggy Flash Drive 8 GB"/>
    <n v="53.25"/>
    <n v="3"/>
    <n v="0"/>
    <n v="20.767499999999998"/>
  </r>
  <r>
    <n v="6131"/>
    <x v="3050"/>
    <x v="606"/>
    <d v="2017-04-02T00:00:00"/>
    <s v="Standard Class"/>
    <s v="EM-14200"/>
    <s v="Evan Minnotte"/>
    <x v="2"/>
    <s v="United States"/>
    <s v="Virginia Beach"/>
    <x v="17"/>
    <n v="23464"/>
    <s v="South"/>
    <s v="OFF-FA-10003021"/>
    <x v="1"/>
    <s v="Fasteners"/>
    <s v="Staples"/>
    <n v="3.76"/>
    <n v="2"/>
    <n v="0"/>
    <n v="1.3159999999999998"/>
  </r>
  <r>
    <n v="6132"/>
    <x v="3051"/>
    <x v="422"/>
    <d v="2014-12-31T00:00:00"/>
    <s v="Standard Class"/>
    <s v="TB-21190"/>
    <s v="Thomas Brumley"/>
    <x v="2"/>
    <s v="United States"/>
    <s v="New York City"/>
    <x v="15"/>
    <n v="10011"/>
    <s v="East"/>
    <s v="FUR-CH-10004477"/>
    <x v="0"/>
    <s v="Chairs"/>
    <s v="Global Push Button Manager's Chair, Indigo"/>
    <n v="767.21400000000006"/>
    <n v="14"/>
    <n v="0.1"/>
    <n v="161.96739999999997"/>
  </r>
  <r>
    <n v="6133"/>
    <x v="3052"/>
    <x v="175"/>
    <d v="2017-09-20T00:00:00"/>
    <s v="Standard Class"/>
    <s v="AB-10165"/>
    <s v="Alan Barnes"/>
    <x v="0"/>
    <s v="United States"/>
    <s v="Lebanon"/>
    <x v="18"/>
    <n v="37087"/>
    <s v="South"/>
    <s v="OFF-PA-10001033"/>
    <x v="1"/>
    <s v="Paper"/>
    <s v="Xerox 1893"/>
    <n v="163.96"/>
    <n v="5"/>
    <n v="0.2"/>
    <n v="59.435499999999998"/>
  </r>
  <r>
    <n v="6134"/>
    <x v="3053"/>
    <x v="765"/>
    <d v="2016-08-19T00:00:00"/>
    <s v="First Class"/>
    <s v="AO-10810"/>
    <s v="Anthony O'Donnell"/>
    <x v="1"/>
    <s v="United States"/>
    <s v="Los Angeles"/>
    <x v="1"/>
    <n v="90045"/>
    <s v="West"/>
    <s v="FUR-TA-10004152"/>
    <x v="0"/>
    <s v="Tables"/>
    <s v="Barricks 18&quot; x 48&quot; Non-Folding Utility Table with Bottom Storage Shelf"/>
    <n v="161.28"/>
    <n v="2"/>
    <n v="0.2"/>
    <n v="12.095999999999997"/>
  </r>
  <r>
    <n v="6135"/>
    <x v="3054"/>
    <x v="254"/>
    <d v="2016-11-04T00:00:00"/>
    <s v="Same Day"/>
    <s v="TT-21220"/>
    <s v="Thomas Thornton"/>
    <x v="0"/>
    <s v="United States"/>
    <s v="Chula Vista"/>
    <x v="1"/>
    <n v="91911"/>
    <s v="West"/>
    <s v="OFF-AR-10002135"/>
    <x v="1"/>
    <s v="Art"/>
    <s v="Boston Heavy-Duty Trimline Electric Pencil Sharpeners"/>
    <n v="192.8"/>
    <n v="4"/>
    <n v="0"/>
    <n v="55.911999999999978"/>
  </r>
  <r>
    <n v="6136"/>
    <x v="3055"/>
    <x v="1090"/>
    <d v="2015-10-22T00:00:00"/>
    <s v="Standard Class"/>
    <s v="KN-16705"/>
    <s v="Kristina Nunn"/>
    <x v="2"/>
    <s v="United States"/>
    <s v="Mcallen"/>
    <x v="5"/>
    <n v="78501"/>
    <s v="Central"/>
    <s v="TEC-AC-10000521"/>
    <x v="2"/>
    <s v="Accessories"/>
    <s v="Verbatim Slim CD and DVD Storage Cases, 50/Pack"/>
    <n v="27.695999999999998"/>
    <n v="3"/>
    <n v="0.2"/>
    <n v="3.4619999999999997"/>
  </r>
  <r>
    <n v="6137"/>
    <x v="3055"/>
    <x v="1090"/>
    <d v="2015-10-22T00:00:00"/>
    <s v="Standard Class"/>
    <s v="KN-16705"/>
    <s v="Kristina Nunn"/>
    <x v="2"/>
    <s v="United States"/>
    <s v="Mcallen"/>
    <x v="5"/>
    <n v="78501"/>
    <s v="Central"/>
    <s v="OFF-AP-10000026"/>
    <x v="1"/>
    <s v="Appliances"/>
    <s v="Tripp Lite Isotel 6 Outlet Surge Protector with Fax/Modem Protection"/>
    <n v="73.163999999999987"/>
    <n v="6"/>
    <n v="0.8"/>
    <n v="-186.56820000000005"/>
  </r>
  <r>
    <n v="6138"/>
    <x v="3056"/>
    <x v="731"/>
    <d v="2016-11-04T00:00:00"/>
    <s v="Second Class"/>
    <s v="FO-14305"/>
    <s v="Frank Olsen"/>
    <x v="0"/>
    <s v="United States"/>
    <s v="Hollywood"/>
    <x v="2"/>
    <n v="33021"/>
    <s v="South"/>
    <s v="OFF-PA-10002986"/>
    <x v="1"/>
    <s v="Paper"/>
    <s v="Xerox 1898"/>
    <n v="32.064"/>
    <n v="6"/>
    <n v="0.2"/>
    <n v="11.222399999999999"/>
  </r>
  <r>
    <n v="6139"/>
    <x v="3057"/>
    <x v="809"/>
    <d v="2014-04-04T00:00:00"/>
    <s v="Standard Class"/>
    <s v="GA-14725"/>
    <s v="Guy Armstrong"/>
    <x v="0"/>
    <s v="United States"/>
    <s v="San Francisco"/>
    <x v="1"/>
    <n v="94110"/>
    <s v="West"/>
    <s v="FUR-BO-10001337"/>
    <x v="0"/>
    <s v="Bookcases"/>
    <s v="O'Sullivan Living Dimensions 2-Shelf Bookcases"/>
    <n v="205.666"/>
    <n v="2"/>
    <n v="0.15"/>
    <n v="-12.097999999999999"/>
  </r>
  <r>
    <n v="6140"/>
    <x v="3058"/>
    <x v="24"/>
    <d v="2015-04-20T00:00:00"/>
    <s v="First Class"/>
    <s v="NC-18415"/>
    <s v="Nathan Cano"/>
    <x v="0"/>
    <s v="United States"/>
    <s v="Santa Maria"/>
    <x v="1"/>
    <n v="93454"/>
    <s v="West"/>
    <s v="OFF-ST-10000532"/>
    <x v="1"/>
    <s v="Storage"/>
    <s v="Advantus Rolling Drawer Organizers"/>
    <n v="115.44"/>
    <n v="3"/>
    <n v="0"/>
    <n v="30.014399999999998"/>
  </r>
  <r>
    <n v="6141"/>
    <x v="3059"/>
    <x v="362"/>
    <d v="2017-07-15T00:00:00"/>
    <s v="Standard Class"/>
    <s v="JF-15190"/>
    <s v="Jamie Frazer"/>
    <x v="0"/>
    <s v="United States"/>
    <s v="Manchester"/>
    <x v="29"/>
    <n v="6040"/>
    <s v="East"/>
    <s v="OFF-PA-10001497"/>
    <x v="1"/>
    <s v="Paper"/>
    <s v="Xerox 1914"/>
    <n v="274.8"/>
    <n v="5"/>
    <n v="0"/>
    <n v="134.65199999999999"/>
  </r>
  <r>
    <n v="6142"/>
    <x v="3059"/>
    <x v="362"/>
    <d v="2017-07-15T00:00:00"/>
    <s v="Standard Class"/>
    <s v="JF-15190"/>
    <s v="Jamie Frazer"/>
    <x v="0"/>
    <s v="United States"/>
    <s v="Manchester"/>
    <x v="29"/>
    <n v="6040"/>
    <s v="East"/>
    <s v="OFF-ST-10002554"/>
    <x v="1"/>
    <s v="Storage"/>
    <s v="Tennsco Industrial Shelving"/>
    <n v="195.64"/>
    <n v="4"/>
    <n v="0"/>
    <n v="3.9128000000000043"/>
  </r>
  <r>
    <n v="6143"/>
    <x v="3059"/>
    <x v="362"/>
    <d v="2017-07-15T00:00:00"/>
    <s v="Standard Class"/>
    <s v="JF-15190"/>
    <s v="Jamie Frazer"/>
    <x v="0"/>
    <s v="United States"/>
    <s v="Manchester"/>
    <x v="29"/>
    <n v="6040"/>
    <s v="East"/>
    <s v="TEC-PH-10001336"/>
    <x v="2"/>
    <s v="Phones"/>
    <s v="Digium D40 VoIP phone"/>
    <n v="257.98"/>
    <n v="2"/>
    <n v="0"/>
    <n v="74.8142"/>
  </r>
  <r>
    <n v="6144"/>
    <x v="3059"/>
    <x v="362"/>
    <d v="2017-07-15T00:00:00"/>
    <s v="Standard Class"/>
    <s v="JF-15190"/>
    <s v="Jamie Frazer"/>
    <x v="0"/>
    <s v="United States"/>
    <s v="Manchester"/>
    <x v="29"/>
    <n v="6040"/>
    <s v="East"/>
    <s v="OFF-AR-10002987"/>
    <x v="1"/>
    <s v="Art"/>
    <s v="Prismacolor Color Pencil Set"/>
    <n v="119.03999999999999"/>
    <n v="6"/>
    <n v="0"/>
    <n v="48.806400000000011"/>
  </r>
  <r>
    <n v="6145"/>
    <x v="3060"/>
    <x v="818"/>
    <d v="2017-07-01T00:00:00"/>
    <s v="Standard Class"/>
    <s v="GT-14710"/>
    <s v="Greg Tran"/>
    <x v="0"/>
    <s v="United States"/>
    <s v="Omaha"/>
    <x v="8"/>
    <n v="68104"/>
    <s v="Central"/>
    <s v="OFF-PA-10000575"/>
    <x v="1"/>
    <s v="Paper"/>
    <s v="Wirebound Message Books, Four 2 3/4 x 5 White Forms per Page"/>
    <n v="20.07"/>
    <n v="3"/>
    <n v="0"/>
    <n v="9.2321999999999989"/>
  </r>
  <r>
    <n v="6146"/>
    <x v="3061"/>
    <x v="1091"/>
    <d v="2014-12-26T00:00:00"/>
    <s v="Standard Class"/>
    <s v="KM-16660"/>
    <s v="Khloe Miller"/>
    <x v="0"/>
    <s v="United States"/>
    <s v="San Jose"/>
    <x v="1"/>
    <n v="95123"/>
    <s v="West"/>
    <s v="OFF-AR-10003394"/>
    <x v="1"/>
    <s v="Art"/>
    <s v="Newell 332"/>
    <n v="11.76"/>
    <n v="4"/>
    <n v="0"/>
    <n v="3.1752000000000002"/>
  </r>
  <r>
    <n v="6147"/>
    <x v="3062"/>
    <x v="610"/>
    <d v="2017-11-25T00:00:00"/>
    <s v="Standard Class"/>
    <s v="PJ-18835"/>
    <s v="Patrick Jones"/>
    <x v="1"/>
    <s v="United States"/>
    <s v="San Francisco"/>
    <x v="1"/>
    <n v="94122"/>
    <s v="West"/>
    <s v="OFF-AR-10003394"/>
    <x v="1"/>
    <s v="Art"/>
    <s v="Newell 332"/>
    <n v="11.76"/>
    <n v="4"/>
    <n v="0"/>
    <n v="3.1752000000000002"/>
  </r>
  <r>
    <n v="6148"/>
    <x v="3062"/>
    <x v="610"/>
    <d v="2017-11-25T00:00:00"/>
    <s v="Standard Class"/>
    <s v="PJ-18835"/>
    <s v="Patrick Jones"/>
    <x v="1"/>
    <s v="United States"/>
    <s v="San Francisco"/>
    <x v="1"/>
    <n v="94122"/>
    <s v="West"/>
    <s v="OFF-BI-10001191"/>
    <x v="1"/>
    <s v="Binders"/>
    <s v="Canvas Sectional Post Binders"/>
    <n v="40.736000000000004"/>
    <n v="2"/>
    <n v="0.2"/>
    <n v="14.7668"/>
  </r>
  <r>
    <n v="6149"/>
    <x v="3063"/>
    <x v="812"/>
    <d v="2016-06-29T00:00:00"/>
    <s v="Second Class"/>
    <s v="AC-10660"/>
    <s v="Anna Chung"/>
    <x v="0"/>
    <s v="United States"/>
    <s v="San Francisco"/>
    <x v="1"/>
    <n v="94109"/>
    <s v="West"/>
    <s v="TEC-PH-10003484"/>
    <x v="2"/>
    <s v="Phones"/>
    <s v="Ooma Telo VoIP Home Phone System"/>
    <n v="201.584"/>
    <n v="2"/>
    <n v="0.2"/>
    <n v="12.599000000000004"/>
  </r>
  <r>
    <n v="6150"/>
    <x v="3064"/>
    <x v="116"/>
    <d v="2017-12-31T00:00:00"/>
    <s v="First Class"/>
    <s v="JG-15310"/>
    <s v="Jason Gross"/>
    <x v="1"/>
    <s v="United States"/>
    <s v="Long Beach"/>
    <x v="1"/>
    <n v="90805"/>
    <s v="West"/>
    <s v="FUR-CH-10003968"/>
    <x v="0"/>
    <s v="Chairs"/>
    <s v="Novimex Turbo Task Chair"/>
    <n v="340.70400000000006"/>
    <n v="6"/>
    <n v="0.2"/>
    <n v="-34.070400000000006"/>
  </r>
  <r>
    <n v="6151"/>
    <x v="3065"/>
    <x v="143"/>
    <d v="2016-04-11T00:00:00"/>
    <s v="First Class"/>
    <s v="RM-19375"/>
    <s v="Raymond Messe"/>
    <x v="0"/>
    <s v="United States"/>
    <s v="Columbus"/>
    <x v="32"/>
    <n v="31907"/>
    <s v="South"/>
    <s v="FUR-BO-10001608"/>
    <x v="0"/>
    <s v="Bookcases"/>
    <s v="Hon Metal Bookcases, Black"/>
    <n v="354.90000000000003"/>
    <n v="5"/>
    <n v="0"/>
    <n v="88.725000000000023"/>
  </r>
  <r>
    <n v="6152"/>
    <x v="3066"/>
    <x v="772"/>
    <d v="2014-03-21T00:00:00"/>
    <s v="Second Class"/>
    <s v="EK-13795"/>
    <s v="Eileen Kiefer"/>
    <x v="2"/>
    <s v="United States"/>
    <s v="San Francisco"/>
    <x v="1"/>
    <n v="94110"/>
    <s v="West"/>
    <s v="FUR-BO-10004218"/>
    <x v="0"/>
    <s v="Bookcases"/>
    <s v="Bush Heritage Pine Collection 5-Shelf Bookcase, Albany Pine Finish, *Special Order"/>
    <n v="1198.33"/>
    <n v="10"/>
    <n v="0.15"/>
    <n v="70.490000000000009"/>
  </r>
  <r>
    <n v="6153"/>
    <x v="3067"/>
    <x v="445"/>
    <d v="2017-07-08T00:00:00"/>
    <s v="Standard Class"/>
    <s v="RD-19585"/>
    <s v="Rob Dowd"/>
    <x v="0"/>
    <s v="United States"/>
    <s v="Los Angeles"/>
    <x v="1"/>
    <n v="90004"/>
    <s v="West"/>
    <s v="OFF-ST-10002485"/>
    <x v="1"/>
    <s v="Storage"/>
    <s v="Rogers Deluxe File Chest"/>
    <n v="87.92"/>
    <n v="4"/>
    <n v="0"/>
    <n v="0.87919999999999732"/>
  </r>
  <r>
    <n v="6154"/>
    <x v="3068"/>
    <x v="693"/>
    <d v="2017-04-23T00:00:00"/>
    <s v="First Class"/>
    <s v="CV-12805"/>
    <s v="Cynthia Voltz"/>
    <x v="1"/>
    <s v="United States"/>
    <s v="Philadelphia"/>
    <x v="9"/>
    <n v="19120"/>
    <s v="East"/>
    <s v="FUR-FU-10001876"/>
    <x v="0"/>
    <s v="Furnishings"/>
    <s v="Computer Room Manger, 14&quot;"/>
    <n v="51.967999999999996"/>
    <n v="2"/>
    <n v="0.2"/>
    <n v="10.393599999999998"/>
  </r>
  <r>
    <n v="6155"/>
    <x v="3068"/>
    <x v="693"/>
    <d v="2017-04-23T00:00:00"/>
    <s v="First Class"/>
    <s v="CV-12805"/>
    <s v="Cynthia Voltz"/>
    <x v="1"/>
    <s v="United States"/>
    <s v="Philadelphia"/>
    <x v="9"/>
    <n v="19120"/>
    <s v="East"/>
    <s v="OFF-ST-10002370"/>
    <x v="1"/>
    <s v="Storage"/>
    <s v="Sortfiler Multipurpose Personal File Organizer, Black"/>
    <n v="51.336000000000006"/>
    <n v="3"/>
    <n v="0.2"/>
    <n v="5.7752999999999961"/>
  </r>
  <r>
    <n v="6156"/>
    <x v="3068"/>
    <x v="693"/>
    <d v="2017-04-23T00:00:00"/>
    <s v="First Class"/>
    <s v="CV-12805"/>
    <s v="Cynthia Voltz"/>
    <x v="1"/>
    <s v="United States"/>
    <s v="Philadelphia"/>
    <x v="9"/>
    <n v="19120"/>
    <s v="East"/>
    <s v="OFF-ST-10000142"/>
    <x v="1"/>
    <s v="Storage"/>
    <s v="Deluxe Rollaway Locking File with Drawer"/>
    <n v="332.70400000000001"/>
    <n v="1"/>
    <n v="0.2"/>
    <n v="33.270399999999981"/>
  </r>
  <r>
    <n v="6157"/>
    <x v="3068"/>
    <x v="693"/>
    <d v="2017-04-23T00:00:00"/>
    <s v="First Class"/>
    <s v="CV-12805"/>
    <s v="Cynthia Voltz"/>
    <x v="1"/>
    <s v="United States"/>
    <s v="Philadelphia"/>
    <x v="9"/>
    <n v="19120"/>
    <s v="East"/>
    <s v="FUR-FU-10004671"/>
    <x v="0"/>
    <s v="Furnishings"/>
    <s v="Executive Impressions 12&quot; Wall Clock"/>
    <n v="42.408000000000008"/>
    <n v="3"/>
    <n v="0.2"/>
    <n v="9.5418000000000003"/>
  </r>
  <r>
    <n v="6158"/>
    <x v="3069"/>
    <x v="1092"/>
    <d v="2016-08-05T00:00:00"/>
    <s v="Second Class"/>
    <s v="AG-10330"/>
    <s v="Alex Grayson"/>
    <x v="0"/>
    <s v="United States"/>
    <s v="Tulsa"/>
    <x v="26"/>
    <n v="74133"/>
    <s v="Central"/>
    <s v="OFF-EN-10002504"/>
    <x v="1"/>
    <s v="Envelopes"/>
    <s v="Tyvek  Top-Opening Peel &amp; Seel Envelopes, Plain White"/>
    <n v="81.539999999999992"/>
    <n v="3"/>
    <n v="0"/>
    <n v="38.323799999999999"/>
  </r>
  <r>
    <n v="6159"/>
    <x v="3069"/>
    <x v="1092"/>
    <d v="2016-08-05T00:00:00"/>
    <s v="Second Class"/>
    <s v="AG-10330"/>
    <s v="Alex Grayson"/>
    <x v="0"/>
    <s v="United States"/>
    <s v="Tulsa"/>
    <x v="26"/>
    <n v="74133"/>
    <s v="Central"/>
    <s v="TEC-AC-10004803"/>
    <x v="2"/>
    <s v="Accessories"/>
    <s v="Sony Micro Vault Click 4 GB USB 2.0 Flash Drive"/>
    <n v="167.28"/>
    <n v="12"/>
    <n v="0"/>
    <n v="23.419200000000011"/>
  </r>
  <r>
    <n v="6160"/>
    <x v="3070"/>
    <x v="275"/>
    <d v="2016-12-09T00:00:00"/>
    <s v="Standard Class"/>
    <s v="GM-14440"/>
    <s v="Gary McGarr"/>
    <x v="0"/>
    <s v="United States"/>
    <s v="Los Angeles"/>
    <x v="1"/>
    <n v="90049"/>
    <s v="West"/>
    <s v="OFF-ST-10001932"/>
    <x v="1"/>
    <s v="Storage"/>
    <s v="Fellowes Staxonsteel Drawer Files"/>
    <n v="772.68"/>
    <n v="4"/>
    <n v="0"/>
    <n v="108.17520000000002"/>
  </r>
  <r>
    <n v="6161"/>
    <x v="3071"/>
    <x v="1093"/>
    <d v="2014-03-21T00:00:00"/>
    <s v="First Class"/>
    <s v="MC-17605"/>
    <s v="Matt Connell"/>
    <x v="1"/>
    <s v="United States"/>
    <s v="Lakeland"/>
    <x v="2"/>
    <n v="33801"/>
    <s v="South"/>
    <s v="TEC-PH-10004667"/>
    <x v="2"/>
    <s v="Phones"/>
    <s v="Cisco 8x8 Inc. 6753i IP Business Phone System"/>
    <n v="323.97600000000006"/>
    <n v="3"/>
    <n v="0.2"/>
    <n v="28.347899999999981"/>
  </r>
  <r>
    <n v="6162"/>
    <x v="3071"/>
    <x v="1093"/>
    <d v="2014-03-21T00:00:00"/>
    <s v="First Class"/>
    <s v="MC-17605"/>
    <s v="Matt Connell"/>
    <x v="1"/>
    <s v="United States"/>
    <s v="Lakeland"/>
    <x v="2"/>
    <n v="33801"/>
    <s v="South"/>
    <s v="OFF-LA-10000443"/>
    <x v="1"/>
    <s v="Labels"/>
    <s v="Avery 501"/>
    <n v="11.808"/>
    <n v="4"/>
    <n v="0.2"/>
    <n v="3.9851999999999999"/>
  </r>
  <r>
    <n v="6163"/>
    <x v="3071"/>
    <x v="1093"/>
    <d v="2014-03-21T00:00:00"/>
    <s v="First Class"/>
    <s v="MC-17605"/>
    <s v="Matt Connell"/>
    <x v="1"/>
    <s v="United States"/>
    <s v="Lakeland"/>
    <x v="2"/>
    <n v="33801"/>
    <s v="South"/>
    <s v="OFF-ST-10000918"/>
    <x v="1"/>
    <s v="Storage"/>
    <s v="Crate-A-Files"/>
    <n v="26.160000000000004"/>
    <n v="3"/>
    <n v="0.2"/>
    <n v="1.961999999999998"/>
  </r>
  <r>
    <n v="6164"/>
    <x v="3071"/>
    <x v="1093"/>
    <d v="2014-03-21T00:00:00"/>
    <s v="First Class"/>
    <s v="MC-17605"/>
    <s v="Matt Connell"/>
    <x v="1"/>
    <s v="United States"/>
    <s v="Lakeland"/>
    <x v="2"/>
    <n v="33801"/>
    <s v="South"/>
    <s v="OFF-BI-10001196"/>
    <x v="1"/>
    <s v="Binders"/>
    <s v="Avery Flip-Chart Easel Binder, Black"/>
    <n v="33.57"/>
    <n v="5"/>
    <n v="0.7"/>
    <n v="-25.737000000000002"/>
  </r>
  <r>
    <n v="6165"/>
    <x v="3071"/>
    <x v="1093"/>
    <d v="2014-03-21T00:00:00"/>
    <s v="First Class"/>
    <s v="MC-17605"/>
    <s v="Matt Connell"/>
    <x v="1"/>
    <s v="United States"/>
    <s v="Lakeland"/>
    <x v="2"/>
    <n v="33801"/>
    <s v="South"/>
    <s v="FUR-FU-10003981"/>
    <x v="0"/>
    <s v="Furnishings"/>
    <s v="Eldon Wave Desk Accessories"/>
    <n v="4.9920000000000009"/>
    <n v="3"/>
    <n v="0.2"/>
    <n v="1.3728000000000002"/>
  </r>
  <r>
    <n v="6166"/>
    <x v="3071"/>
    <x v="1093"/>
    <d v="2014-03-21T00:00:00"/>
    <s v="First Class"/>
    <s v="MC-17605"/>
    <s v="Matt Connell"/>
    <x v="1"/>
    <s v="United States"/>
    <s v="Lakeland"/>
    <x v="2"/>
    <n v="33801"/>
    <s v="South"/>
    <s v="FUR-FU-10002508"/>
    <x v="0"/>
    <s v="Furnishings"/>
    <s v="Document Clip Frames"/>
    <n v="20.016000000000002"/>
    <n v="3"/>
    <n v="0.2"/>
    <n v="5.5044000000000013"/>
  </r>
  <r>
    <n v="6167"/>
    <x v="3071"/>
    <x v="1093"/>
    <d v="2014-03-21T00:00:00"/>
    <s v="First Class"/>
    <s v="MC-17605"/>
    <s v="Matt Connell"/>
    <x v="1"/>
    <s v="United States"/>
    <s v="Lakeland"/>
    <x v="2"/>
    <n v="33801"/>
    <s v="South"/>
    <s v="TEC-AC-10002647"/>
    <x v="2"/>
    <s v="Accessories"/>
    <s v="Logitech Wireless Boombox Speaker - portable - wireless, wired"/>
    <n v="170.24"/>
    <n v="2"/>
    <n v="0.2"/>
    <n v="53.199999999999989"/>
  </r>
  <r>
    <n v="6168"/>
    <x v="3072"/>
    <x v="704"/>
    <d v="2015-04-25T00:00:00"/>
    <s v="Standard Class"/>
    <s v="ES-14020"/>
    <s v="Erica Smith"/>
    <x v="0"/>
    <s v="United States"/>
    <s v="Houston"/>
    <x v="5"/>
    <n v="77036"/>
    <s v="Central"/>
    <s v="OFF-PA-10002377"/>
    <x v="1"/>
    <s v="Paper"/>
    <s v="Xerox 1916"/>
    <n v="117.456"/>
    <n v="3"/>
    <n v="0.2"/>
    <n v="44.045999999999992"/>
  </r>
  <r>
    <n v="6169"/>
    <x v="3073"/>
    <x v="444"/>
    <d v="2015-09-22T00:00:00"/>
    <s v="Second Class"/>
    <s v="RW-19540"/>
    <s v="Rick Wilson"/>
    <x v="1"/>
    <s v="United States"/>
    <s v="Los Angeles"/>
    <x v="1"/>
    <n v="90008"/>
    <s v="West"/>
    <s v="OFF-PA-10004530"/>
    <x v="1"/>
    <s v="Paper"/>
    <s v="Personal Creations Ink Jet Cards and Labels"/>
    <n v="22.96"/>
    <n v="2"/>
    <n v="0"/>
    <n v="11.250400000000001"/>
  </r>
  <r>
    <n v="6170"/>
    <x v="3074"/>
    <x v="9"/>
    <d v="2014-08-30T00:00:00"/>
    <s v="Second Class"/>
    <s v="MM-17920"/>
    <s v="Michael Moore"/>
    <x v="0"/>
    <s v="United States"/>
    <s v="Springfield"/>
    <x v="17"/>
    <n v="22153"/>
    <s v="South"/>
    <s v="OFF-PA-10002986"/>
    <x v="1"/>
    <s v="Paper"/>
    <s v="Xerox 1898"/>
    <n v="13.36"/>
    <n v="2"/>
    <n v="0"/>
    <n v="6.4127999999999998"/>
  </r>
  <r>
    <n v="6171"/>
    <x v="3075"/>
    <x v="1054"/>
    <d v="2016-12-24T00:00:00"/>
    <s v="Second Class"/>
    <s v="MH-17440"/>
    <s v="Mark Haberlin"/>
    <x v="1"/>
    <s v="United States"/>
    <s v="New York City"/>
    <x v="15"/>
    <n v="10035"/>
    <s v="East"/>
    <s v="OFF-BI-10000948"/>
    <x v="1"/>
    <s v="Binders"/>
    <s v="GBC Laser Imprintable Binding System Covers, Desert Sand"/>
    <n v="34.248000000000005"/>
    <n v="3"/>
    <n v="0.2"/>
    <n v="11.558699999999998"/>
  </r>
  <r>
    <n v="6172"/>
    <x v="3075"/>
    <x v="1054"/>
    <d v="2016-12-24T00:00:00"/>
    <s v="Second Class"/>
    <s v="MH-17440"/>
    <s v="Mark Haberlin"/>
    <x v="1"/>
    <s v="United States"/>
    <s v="New York City"/>
    <x v="15"/>
    <n v="10035"/>
    <s v="East"/>
    <s v="OFF-AR-10001545"/>
    <x v="1"/>
    <s v="Art"/>
    <s v="Newell 326"/>
    <n v="3.52"/>
    <n v="2"/>
    <n v="0"/>
    <n v="1.0207999999999999"/>
  </r>
  <r>
    <n v="6173"/>
    <x v="3076"/>
    <x v="1094"/>
    <d v="2014-08-08T00:00:00"/>
    <s v="Standard Class"/>
    <s v="NZ-18565"/>
    <s v="Nick Zandusky"/>
    <x v="2"/>
    <s v="United States"/>
    <s v="Springfield"/>
    <x v="25"/>
    <n v="65807"/>
    <s v="Central"/>
    <s v="OFF-BI-10001758"/>
    <x v="1"/>
    <s v="Binders"/>
    <s v="Wilson Jones 14 Line Acrylic Coated Pressboard Data Binders"/>
    <n v="26.7"/>
    <n v="5"/>
    <n v="0"/>
    <n v="12.548999999999999"/>
  </r>
  <r>
    <n v="6174"/>
    <x v="3076"/>
    <x v="1094"/>
    <d v="2014-08-08T00:00:00"/>
    <s v="Standard Class"/>
    <s v="NZ-18565"/>
    <s v="Nick Zandusky"/>
    <x v="2"/>
    <s v="United States"/>
    <s v="Springfield"/>
    <x v="25"/>
    <n v="65807"/>
    <s v="Central"/>
    <s v="TEC-AC-10003237"/>
    <x v="2"/>
    <s v="Accessories"/>
    <s v="Memorex Micro Travel Drive 4 GB"/>
    <n v="21.2"/>
    <n v="2"/>
    <n v="0"/>
    <n v="9.1160000000000014"/>
  </r>
  <r>
    <n v="6175"/>
    <x v="3076"/>
    <x v="1094"/>
    <d v="2014-08-08T00:00:00"/>
    <s v="Standard Class"/>
    <s v="NZ-18565"/>
    <s v="Nick Zandusky"/>
    <x v="2"/>
    <s v="United States"/>
    <s v="Springfield"/>
    <x v="25"/>
    <n v="65807"/>
    <s v="Central"/>
    <s v="OFF-ST-10002011"/>
    <x v="1"/>
    <s v="Storage"/>
    <s v="Smead Adjustable Mobile File Trolley with Lockable Top"/>
    <n v="838.38"/>
    <n v="2"/>
    <n v="0"/>
    <n v="226.36260000000004"/>
  </r>
  <r>
    <n v="6176"/>
    <x v="3077"/>
    <x v="481"/>
    <d v="2015-09-26T00:00:00"/>
    <s v="Standard Class"/>
    <s v="GB-14575"/>
    <s v="Giulietta Baptist"/>
    <x v="0"/>
    <s v="United States"/>
    <s v="Columbia"/>
    <x v="20"/>
    <n v="29203"/>
    <s v="South"/>
    <s v="FUR-CH-10000309"/>
    <x v="0"/>
    <s v="Chairs"/>
    <s v="Global Comet Stacking Arm Chair"/>
    <n v="1690.04"/>
    <n v="4"/>
    <n v="0"/>
    <n v="422.51"/>
  </r>
  <r>
    <n v="6177"/>
    <x v="3077"/>
    <x v="481"/>
    <d v="2015-09-26T00:00:00"/>
    <s v="Standard Class"/>
    <s v="GB-14575"/>
    <s v="Giulietta Baptist"/>
    <x v="0"/>
    <s v="United States"/>
    <s v="Columbia"/>
    <x v="20"/>
    <n v="29203"/>
    <s v="South"/>
    <s v="OFF-ST-10002444"/>
    <x v="1"/>
    <s v="Storage"/>
    <s v="Recycled Eldon Regeneration Jumbo File"/>
    <n v="85.96"/>
    <n v="7"/>
    <n v="0"/>
    <n v="24.068799999999996"/>
  </r>
  <r>
    <n v="6178"/>
    <x v="3077"/>
    <x v="481"/>
    <d v="2015-09-26T00:00:00"/>
    <s v="Standard Class"/>
    <s v="GB-14575"/>
    <s v="Giulietta Baptist"/>
    <x v="0"/>
    <s v="United States"/>
    <s v="Columbia"/>
    <x v="20"/>
    <n v="29203"/>
    <s v="South"/>
    <s v="OFF-EN-10001453"/>
    <x v="1"/>
    <s v="Envelopes"/>
    <s v="Tyvek Interoffice Envelopes, 9 1/2&quot; x 12 1/2&quot;, 100/Box"/>
    <n v="121.96"/>
    <n v="2"/>
    <n v="0"/>
    <n v="57.32119999999999"/>
  </r>
  <r>
    <n v="6179"/>
    <x v="3077"/>
    <x v="481"/>
    <d v="2015-09-26T00:00:00"/>
    <s v="Standard Class"/>
    <s v="GB-14575"/>
    <s v="Giulietta Baptist"/>
    <x v="0"/>
    <s v="United States"/>
    <s v="Columbia"/>
    <x v="20"/>
    <n v="29203"/>
    <s v="South"/>
    <s v="OFF-PA-10001801"/>
    <x v="1"/>
    <s v="Paper"/>
    <s v="Xerox 193"/>
    <n v="23.92"/>
    <n v="4"/>
    <n v="0"/>
    <n v="11.720800000000001"/>
  </r>
  <r>
    <n v="6180"/>
    <x v="3077"/>
    <x v="481"/>
    <d v="2015-09-26T00:00:00"/>
    <s v="Standard Class"/>
    <s v="GB-14575"/>
    <s v="Giulietta Baptist"/>
    <x v="0"/>
    <s v="United States"/>
    <s v="Columbia"/>
    <x v="20"/>
    <n v="29203"/>
    <s v="South"/>
    <s v="OFF-ST-10000563"/>
    <x v="1"/>
    <s v="Storage"/>
    <s v="Fellowes Bankers Box Stor/Drawer Steel Plus"/>
    <n v="63.96"/>
    <n v="2"/>
    <n v="0"/>
    <n v="6.3960000000000008"/>
  </r>
  <r>
    <n v="6181"/>
    <x v="3077"/>
    <x v="481"/>
    <d v="2015-09-26T00:00:00"/>
    <s v="Standard Class"/>
    <s v="GB-14575"/>
    <s v="Giulietta Baptist"/>
    <x v="0"/>
    <s v="United States"/>
    <s v="Columbia"/>
    <x v="20"/>
    <n v="29203"/>
    <s v="South"/>
    <s v="TEC-PH-10000369"/>
    <x v="2"/>
    <s v="Phones"/>
    <s v="HTC One Mini"/>
    <n v="629.94999999999993"/>
    <n v="5"/>
    <n v="0"/>
    <n v="176.38600000000002"/>
  </r>
  <r>
    <n v="6182"/>
    <x v="3077"/>
    <x v="481"/>
    <d v="2015-09-26T00:00:00"/>
    <s v="Standard Class"/>
    <s v="GB-14575"/>
    <s v="Giulietta Baptist"/>
    <x v="0"/>
    <s v="United States"/>
    <s v="Columbia"/>
    <x v="20"/>
    <n v="29203"/>
    <s v="South"/>
    <s v="TEC-PH-10002538"/>
    <x v="2"/>
    <s v="Phones"/>
    <s v="Grandstream GXP1160 VoIP phone"/>
    <n v="113.72999999999999"/>
    <n v="3"/>
    <n v="0"/>
    <n v="32.981699999999989"/>
  </r>
  <r>
    <n v="6183"/>
    <x v="3077"/>
    <x v="481"/>
    <d v="2015-09-26T00:00:00"/>
    <s v="Standard Class"/>
    <s v="GB-14575"/>
    <s v="Giulietta Baptist"/>
    <x v="0"/>
    <s v="United States"/>
    <s v="Columbia"/>
    <x v="20"/>
    <n v="29203"/>
    <s v="South"/>
    <s v="OFF-BI-10000050"/>
    <x v="1"/>
    <s v="Binders"/>
    <s v="Angle-D Binders with Locking Rings, Label Holders"/>
    <n v="14.6"/>
    <n v="2"/>
    <n v="0"/>
    <n v="6.8619999999999992"/>
  </r>
  <r>
    <n v="6184"/>
    <x v="3077"/>
    <x v="481"/>
    <d v="2015-09-26T00:00:00"/>
    <s v="Standard Class"/>
    <s v="GB-14575"/>
    <s v="Giulietta Baptist"/>
    <x v="0"/>
    <s v="United States"/>
    <s v="Columbia"/>
    <x v="20"/>
    <n v="29203"/>
    <s v="South"/>
    <s v="OFF-ST-10004186"/>
    <x v="1"/>
    <s v="Storage"/>
    <s v="Stur-D-Stor Shelving, Vertical 5-Shelf: 72&quot;H x 36&quot;W x 18 1/2&quot;D"/>
    <n v="887.84"/>
    <n v="8"/>
    <n v="0"/>
    <n v="17.756799999999998"/>
  </r>
  <r>
    <n v="6185"/>
    <x v="3078"/>
    <x v="25"/>
    <d v="2016-12-13T00:00:00"/>
    <s v="First Class"/>
    <s v="DB-13270"/>
    <s v="Deborah Brumfield"/>
    <x v="2"/>
    <s v="United States"/>
    <s v="Portland"/>
    <x v="21"/>
    <n v="97206"/>
    <s v="West"/>
    <s v="FUR-CH-10004218"/>
    <x v="0"/>
    <s v="Chairs"/>
    <s v="Global Fabric Manager's Chair, Dark Gray"/>
    <n v="403.92"/>
    <n v="5"/>
    <n v="0.2"/>
    <n v="25.245000000000019"/>
  </r>
  <r>
    <n v="6186"/>
    <x v="3079"/>
    <x v="976"/>
    <d v="2015-08-12T00:00:00"/>
    <s v="Standard Class"/>
    <s v="JK-15625"/>
    <s v="Jim Karlsson"/>
    <x v="0"/>
    <s v="United States"/>
    <s v="Philadelphia"/>
    <x v="9"/>
    <n v="19120"/>
    <s v="East"/>
    <s v="OFF-AR-10002952"/>
    <x v="1"/>
    <s v="Art"/>
    <s v="Stanley Contemporary Battery Pencil Sharpeners"/>
    <n v="106.8"/>
    <n v="10"/>
    <n v="0.2"/>
    <n v="10.679999999999996"/>
  </r>
  <r>
    <n v="6187"/>
    <x v="3080"/>
    <x v="219"/>
    <d v="2015-11-17T00:00:00"/>
    <s v="First Class"/>
    <s v="MH-17785"/>
    <s v="Maya Herman"/>
    <x v="1"/>
    <s v="United States"/>
    <s v="New York City"/>
    <x v="15"/>
    <n v="10035"/>
    <s v="East"/>
    <s v="OFF-ST-10003058"/>
    <x v="1"/>
    <s v="Storage"/>
    <s v="Eldon Mobile Mega Data Cart  Mega Stackable  Add-On Trays"/>
    <n v="70.949999999999989"/>
    <n v="3"/>
    <n v="0"/>
    <n v="20.575499999999998"/>
  </r>
  <r>
    <n v="6188"/>
    <x v="3080"/>
    <x v="219"/>
    <d v="2015-11-17T00:00:00"/>
    <s v="First Class"/>
    <s v="MH-17785"/>
    <s v="Maya Herman"/>
    <x v="1"/>
    <s v="United States"/>
    <s v="New York City"/>
    <x v="15"/>
    <n v="10035"/>
    <s v="East"/>
    <s v="OFF-BI-10003963"/>
    <x v="1"/>
    <s v="Binders"/>
    <s v="Cardinal Holdit Data Disk Pockets"/>
    <n v="34.944000000000003"/>
    <n v="6"/>
    <n v="0.2"/>
    <n v="11.793599999999998"/>
  </r>
  <r>
    <n v="6189"/>
    <x v="3080"/>
    <x v="219"/>
    <d v="2015-11-17T00:00:00"/>
    <s v="First Class"/>
    <s v="MH-17785"/>
    <s v="Maya Herman"/>
    <x v="1"/>
    <s v="United States"/>
    <s v="New York City"/>
    <x v="15"/>
    <n v="10035"/>
    <s v="East"/>
    <s v="OFF-AR-10001955"/>
    <x v="1"/>
    <s v="Art"/>
    <s v="Newell 319"/>
    <n v="119.03999999999999"/>
    <n v="6"/>
    <n v="0"/>
    <n v="35.711999999999989"/>
  </r>
  <r>
    <n v="6190"/>
    <x v="3081"/>
    <x v="1095"/>
    <d v="2017-04-08T00:00:00"/>
    <s v="Standard Class"/>
    <s v="AM-10705"/>
    <s v="Anne McFarland"/>
    <x v="0"/>
    <s v="United States"/>
    <s v="Des Plaines"/>
    <x v="10"/>
    <n v="60016"/>
    <s v="Central"/>
    <s v="TEC-PH-10004345"/>
    <x v="2"/>
    <s v="Phones"/>
    <s v="Cisco SPA 502G IP Phone"/>
    <n v="383.84000000000003"/>
    <n v="4"/>
    <n v="0.2"/>
    <n v="47.97999999999999"/>
  </r>
  <r>
    <n v="6191"/>
    <x v="3082"/>
    <x v="435"/>
    <d v="2016-12-28T00:00:00"/>
    <s v="Standard Class"/>
    <s v="JM-15535"/>
    <s v="Jessica Myrick"/>
    <x v="0"/>
    <s v="United States"/>
    <s v="New York City"/>
    <x v="15"/>
    <n v="10035"/>
    <s v="East"/>
    <s v="FUR-FU-10003192"/>
    <x v="0"/>
    <s v="Furnishings"/>
    <s v="Luxo Adjustable Task Clamp Lamp"/>
    <n v="799.56000000000006"/>
    <n v="9"/>
    <n v="0"/>
    <n v="207.88559999999998"/>
  </r>
  <r>
    <n v="6192"/>
    <x v="3083"/>
    <x v="1096"/>
    <d v="2017-12-13T00:00:00"/>
    <s v="Same Day"/>
    <s v="MW-18220"/>
    <s v="Mitch Webber"/>
    <x v="0"/>
    <s v="United States"/>
    <s v="Seattle"/>
    <x v="4"/>
    <n v="98103"/>
    <s v="West"/>
    <s v="OFF-ST-10001325"/>
    <x v="1"/>
    <s v="Storage"/>
    <s v="Sterilite Officeware Hinged File Box"/>
    <n v="31.44"/>
    <n v="3"/>
    <n v="0"/>
    <n v="8.4888000000000012"/>
  </r>
  <r>
    <n v="6193"/>
    <x v="3084"/>
    <x v="66"/>
    <d v="2017-12-26T00:00:00"/>
    <s v="Standard Class"/>
    <s v="AG-10330"/>
    <s v="Alex Grayson"/>
    <x v="0"/>
    <s v="United States"/>
    <s v="Houston"/>
    <x v="5"/>
    <n v="77095"/>
    <s v="Central"/>
    <s v="OFF-PA-10000019"/>
    <x v="1"/>
    <s v="Paper"/>
    <s v="Xerox 1931"/>
    <n v="25.920000000000005"/>
    <n v="5"/>
    <n v="0.2"/>
    <n v="9.0719999999999992"/>
  </r>
  <r>
    <n v="6194"/>
    <x v="3084"/>
    <x v="66"/>
    <d v="2017-12-26T00:00:00"/>
    <s v="Standard Class"/>
    <s v="AG-10330"/>
    <s v="Alex Grayson"/>
    <x v="0"/>
    <s v="United States"/>
    <s v="Houston"/>
    <x v="5"/>
    <n v="77095"/>
    <s v="Central"/>
    <s v="OFF-BI-10003429"/>
    <x v="1"/>
    <s v="Binders"/>
    <s v="Cardinal HOLDit! Binder Insert Strips,Extra Strips"/>
    <n v="6.3299999999999992"/>
    <n v="5"/>
    <n v="0.8"/>
    <n v="-9.8114999999999988"/>
  </r>
  <r>
    <n v="6195"/>
    <x v="3084"/>
    <x v="66"/>
    <d v="2017-12-26T00:00:00"/>
    <s v="Standard Class"/>
    <s v="AG-10330"/>
    <s v="Alex Grayson"/>
    <x v="0"/>
    <s v="United States"/>
    <s v="Houston"/>
    <x v="5"/>
    <n v="77095"/>
    <s v="Central"/>
    <s v="OFF-PA-10000176"/>
    <x v="1"/>
    <s v="Paper"/>
    <s v="Xerox 1887"/>
    <n v="75.88"/>
    <n v="5"/>
    <n v="0.2"/>
    <n v="26.557999999999993"/>
  </r>
  <r>
    <n v="6196"/>
    <x v="3085"/>
    <x v="208"/>
    <d v="2017-10-28T00:00:00"/>
    <s v="Standard Class"/>
    <s v="CM-12160"/>
    <s v="Charles McCrossin"/>
    <x v="0"/>
    <s v="United States"/>
    <s v="Philadelphia"/>
    <x v="9"/>
    <n v="19143"/>
    <s v="East"/>
    <s v="TEC-PH-10004165"/>
    <x v="2"/>
    <s v="Phones"/>
    <s v="Mitel MiVoice 5330e IP Phone"/>
    <n v="329.988"/>
    <n v="2"/>
    <n v="0.4"/>
    <n v="-76.997200000000021"/>
  </r>
  <r>
    <n v="6197"/>
    <x v="3085"/>
    <x v="208"/>
    <d v="2017-10-28T00:00:00"/>
    <s v="Standard Class"/>
    <s v="CM-12160"/>
    <s v="Charles McCrossin"/>
    <x v="0"/>
    <s v="United States"/>
    <s v="Philadelphia"/>
    <x v="9"/>
    <n v="19143"/>
    <s v="East"/>
    <s v="OFF-ST-10000352"/>
    <x v="1"/>
    <s v="Storage"/>
    <s v="Acco Perma 2700 Stacking Storage Drawers"/>
    <n v="71.376000000000005"/>
    <n v="3"/>
    <n v="0.2"/>
    <n v="-4.460999999999995"/>
  </r>
  <r>
    <n v="6198"/>
    <x v="3086"/>
    <x v="50"/>
    <d v="2015-11-17T00:00:00"/>
    <s v="Standard Class"/>
    <s v="RA-19915"/>
    <s v="Russell Applegate"/>
    <x v="0"/>
    <s v="United States"/>
    <s v="Columbus"/>
    <x v="14"/>
    <n v="47201"/>
    <s v="Central"/>
    <s v="OFF-PA-10000726"/>
    <x v="1"/>
    <s v="Paper"/>
    <s v="Black Print Carbonless Snap-Off Rapid Letter, 8 1/2&quot; x 7&quot;"/>
    <n v="63.769999999999996"/>
    <n v="7"/>
    <n v="0"/>
    <n v="28.696499999999993"/>
  </r>
  <r>
    <n v="6199"/>
    <x v="3086"/>
    <x v="50"/>
    <d v="2015-11-17T00:00:00"/>
    <s v="Standard Class"/>
    <s v="RA-19915"/>
    <s v="Russell Applegate"/>
    <x v="0"/>
    <s v="United States"/>
    <s v="Columbus"/>
    <x v="14"/>
    <n v="47201"/>
    <s v="Central"/>
    <s v="TEC-PH-10001536"/>
    <x v="2"/>
    <s v="Phones"/>
    <s v="Spigen Samsung Galaxy S5 Case Wallet"/>
    <n v="50.97"/>
    <n v="3"/>
    <n v="0"/>
    <n v="13.252199999999997"/>
  </r>
  <r>
    <n v="6200"/>
    <x v="3086"/>
    <x v="50"/>
    <d v="2015-11-17T00:00:00"/>
    <s v="Standard Class"/>
    <s v="RA-19915"/>
    <s v="Russell Applegate"/>
    <x v="0"/>
    <s v="United States"/>
    <s v="Columbus"/>
    <x v="14"/>
    <n v="47201"/>
    <s v="Central"/>
    <s v="OFF-PA-10001790"/>
    <x v="1"/>
    <s v="Paper"/>
    <s v="Xerox 1910"/>
    <n v="96.08"/>
    <n v="2"/>
    <n v="0"/>
    <n v="46.118399999999994"/>
  </r>
  <r>
    <n v="6201"/>
    <x v="3087"/>
    <x v="392"/>
    <d v="2015-04-20T00:00:00"/>
    <s v="Standard Class"/>
    <s v="SB-20185"/>
    <s v="Sarah Brown"/>
    <x v="0"/>
    <s v="United States"/>
    <s v="Evanston"/>
    <x v="10"/>
    <n v="60201"/>
    <s v="Central"/>
    <s v="TEC-CO-10001766"/>
    <x v="2"/>
    <s v="Copiers"/>
    <s v="Canon PC940 Copier"/>
    <n v="1439.9680000000001"/>
    <n v="4"/>
    <n v="0.2"/>
    <n v="485.98919999999993"/>
  </r>
  <r>
    <n v="6202"/>
    <x v="3087"/>
    <x v="392"/>
    <d v="2015-04-20T00:00:00"/>
    <s v="Standard Class"/>
    <s v="SB-20185"/>
    <s v="Sarah Brown"/>
    <x v="0"/>
    <s v="United States"/>
    <s v="Evanston"/>
    <x v="10"/>
    <n v="60201"/>
    <s v="Central"/>
    <s v="TEC-AC-10004396"/>
    <x v="2"/>
    <s v="Accessories"/>
    <s v="Logitech Keyboard K120"/>
    <n v="43.56"/>
    <n v="3"/>
    <n v="0.2"/>
    <n v="-4.9004999999999974"/>
  </r>
  <r>
    <n v="6203"/>
    <x v="3088"/>
    <x v="186"/>
    <d v="2016-12-23T00:00:00"/>
    <s v="Standard Class"/>
    <s v="PK-19075"/>
    <s v="Pete Kriz"/>
    <x v="0"/>
    <s v="United States"/>
    <s v="Apple Valley"/>
    <x v="1"/>
    <n v="92307"/>
    <s v="West"/>
    <s v="FUR-CH-10001708"/>
    <x v="0"/>
    <s v="Chairs"/>
    <s v="Office Star - Contemporary Swivel Chair with Padded Adjustable Arms and Flex Back"/>
    <n v="563.91999999999996"/>
    <n v="5"/>
    <n v="0.2"/>
    <n v="7.0489999999999498"/>
  </r>
  <r>
    <n v="6204"/>
    <x v="3089"/>
    <x v="147"/>
    <d v="2016-10-27T00:00:00"/>
    <s v="Standard Class"/>
    <s v="SV-20935"/>
    <s v="Susan Vittorini"/>
    <x v="0"/>
    <s v="United States"/>
    <s v="Columbus"/>
    <x v="24"/>
    <n v="43229"/>
    <s v="East"/>
    <s v="TEC-PH-10001305"/>
    <x v="2"/>
    <s v="Phones"/>
    <s v="Panasonic KX TS208W Corded phone"/>
    <n v="235.15199999999999"/>
    <n v="8"/>
    <n v="0.4"/>
    <n v="-47.030399999999986"/>
  </r>
  <r>
    <n v="6205"/>
    <x v="3090"/>
    <x v="96"/>
    <d v="2017-12-03T00:00:00"/>
    <s v="First Class"/>
    <s v="MG-17650"/>
    <s v="Matthew Grinstein"/>
    <x v="2"/>
    <s v="United States"/>
    <s v="Marion"/>
    <x v="24"/>
    <n v="43302"/>
    <s v="East"/>
    <s v="FUR-FU-10002885"/>
    <x v="0"/>
    <s v="Furnishings"/>
    <s v="Magna Visual Magnetic Picture Hangers"/>
    <n v="7.7120000000000006"/>
    <n v="2"/>
    <n v="0.2"/>
    <n v="1.7352000000000005"/>
  </r>
  <r>
    <n v="6206"/>
    <x v="3091"/>
    <x v="201"/>
    <d v="2016-10-24T00:00:00"/>
    <s v="Second Class"/>
    <s v="CM-12445"/>
    <s v="Chuck Magee"/>
    <x v="0"/>
    <s v="United States"/>
    <s v="Houston"/>
    <x v="5"/>
    <n v="77095"/>
    <s v="Central"/>
    <s v="OFF-PA-10000726"/>
    <x v="1"/>
    <s v="Paper"/>
    <s v="Black Print Carbonless Snap-Off Rapid Letter, 8 1/2&quot; x 7&quot;"/>
    <n v="51.016000000000005"/>
    <n v="7"/>
    <n v="0.2"/>
    <n v="15.942499999999992"/>
  </r>
  <r>
    <n v="6207"/>
    <x v="3091"/>
    <x v="201"/>
    <d v="2016-10-24T00:00:00"/>
    <s v="Second Class"/>
    <s v="CM-12445"/>
    <s v="Chuck Magee"/>
    <x v="0"/>
    <s v="United States"/>
    <s v="Houston"/>
    <x v="5"/>
    <n v="77095"/>
    <s v="Central"/>
    <s v="OFF-FA-10003112"/>
    <x v="1"/>
    <s v="Fasteners"/>
    <s v="Staples"/>
    <n v="25.248000000000001"/>
    <n v="4"/>
    <n v="0.2"/>
    <n v="7.8899999999999979"/>
  </r>
  <r>
    <n v="6208"/>
    <x v="3091"/>
    <x v="201"/>
    <d v="2016-10-24T00:00:00"/>
    <s v="Second Class"/>
    <s v="CM-12445"/>
    <s v="Chuck Magee"/>
    <x v="0"/>
    <s v="United States"/>
    <s v="Houston"/>
    <x v="5"/>
    <n v="77095"/>
    <s v="Central"/>
    <s v="FUR-CH-10002372"/>
    <x v="0"/>
    <s v="Chairs"/>
    <s v="Office Star - Ergonomically Designed Knee Chair"/>
    <n v="56.686"/>
    <n v="1"/>
    <n v="0.3"/>
    <n v="-14.576399999999996"/>
  </r>
  <r>
    <n v="6209"/>
    <x v="3092"/>
    <x v="365"/>
    <d v="2017-10-03T00:00:00"/>
    <s v="Standard Class"/>
    <s v="ME-18010"/>
    <s v="Michelle Ellison"/>
    <x v="1"/>
    <s v="United States"/>
    <s v="Marion"/>
    <x v="24"/>
    <n v="43302"/>
    <s v="East"/>
    <s v="OFF-ST-10000563"/>
    <x v="1"/>
    <s v="Storage"/>
    <s v="Fellowes Bankers Box Stor/Drawer Steel Plus"/>
    <n v="51.168000000000006"/>
    <n v="2"/>
    <n v="0.2"/>
    <n v="-6.3960000000000008"/>
  </r>
  <r>
    <n v="6210"/>
    <x v="3093"/>
    <x v="238"/>
    <d v="2017-08-25T00:00:00"/>
    <s v="Standard Class"/>
    <s v="YS-21880"/>
    <s v="Yana Sorensen"/>
    <x v="1"/>
    <s v="United States"/>
    <s v="Seattle"/>
    <x v="4"/>
    <n v="98103"/>
    <s v="West"/>
    <s v="OFF-BI-10003925"/>
    <x v="1"/>
    <s v="Binders"/>
    <s v="Fellowes PB300 Plastic Comb Binding Machine"/>
    <n v="2793.5280000000002"/>
    <n v="9"/>
    <n v="0.2"/>
    <n v="942.81569999999988"/>
  </r>
  <r>
    <n v="6211"/>
    <x v="3093"/>
    <x v="238"/>
    <d v="2017-08-25T00:00:00"/>
    <s v="Standard Class"/>
    <s v="YS-21880"/>
    <s v="Yana Sorensen"/>
    <x v="1"/>
    <s v="United States"/>
    <s v="Seattle"/>
    <x v="4"/>
    <n v="98103"/>
    <s v="West"/>
    <s v="OFF-ST-10003306"/>
    <x v="1"/>
    <s v="Storage"/>
    <s v="Letter Size Cart"/>
    <n v="1000.0200000000001"/>
    <n v="7"/>
    <n v="0"/>
    <n v="290.00579999999991"/>
  </r>
  <r>
    <n v="6212"/>
    <x v="3093"/>
    <x v="238"/>
    <d v="2017-08-25T00:00:00"/>
    <s v="Standard Class"/>
    <s v="YS-21880"/>
    <s v="Yana Sorensen"/>
    <x v="1"/>
    <s v="United States"/>
    <s v="Seattle"/>
    <x v="4"/>
    <n v="98103"/>
    <s v="West"/>
    <s v="FUR-FU-10001475"/>
    <x v="0"/>
    <s v="Furnishings"/>
    <s v="Contract Clock, 14&quot;, Brown"/>
    <n v="65.94"/>
    <n v="3"/>
    <n v="0"/>
    <n v="22.419600000000003"/>
  </r>
  <r>
    <n v="6213"/>
    <x v="3094"/>
    <x v="105"/>
    <d v="2017-11-16T00:00:00"/>
    <s v="Second Class"/>
    <s v="MB-17305"/>
    <s v="Maria Bertelson"/>
    <x v="0"/>
    <s v="United States"/>
    <s v="Longview"/>
    <x v="4"/>
    <n v="98632"/>
    <s v="West"/>
    <s v="OFF-FA-10003495"/>
    <x v="1"/>
    <s v="Fasteners"/>
    <s v="Staples"/>
    <n v="18.240000000000002"/>
    <n v="3"/>
    <n v="0"/>
    <n v="9.120000000000001"/>
  </r>
  <r>
    <n v="6214"/>
    <x v="3094"/>
    <x v="105"/>
    <d v="2017-11-16T00:00:00"/>
    <s v="Second Class"/>
    <s v="MB-17305"/>
    <s v="Maria Bertelson"/>
    <x v="0"/>
    <s v="United States"/>
    <s v="Longview"/>
    <x v="4"/>
    <n v="98632"/>
    <s v="West"/>
    <s v="OFF-AP-10004708"/>
    <x v="1"/>
    <s v="Appliances"/>
    <s v="Fellowes Superior 10 Outlet Split Surge Protector"/>
    <n v="76.12"/>
    <n v="2"/>
    <n v="0"/>
    <n v="22.074799999999996"/>
  </r>
  <r>
    <n v="6215"/>
    <x v="3095"/>
    <x v="856"/>
    <d v="2014-10-15T00:00:00"/>
    <s v="Standard Class"/>
    <s v="AS-10240"/>
    <s v="Alan Shonely"/>
    <x v="0"/>
    <s v="United States"/>
    <s v="Redondo Beach"/>
    <x v="1"/>
    <n v="90278"/>
    <s v="West"/>
    <s v="OFF-EN-10001219"/>
    <x v="1"/>
    <s v="Envelopes"/>
    <s v="#10- 4 1/8&quot; x 9 1/2&quot; Security-Tint Envelopes"/>
    <n v="7.64"/>
    <n v="1"/>
    <n v="0"/>
    <n v="3.7435999999999998"/>
  </r>
  <r>
    <n v="6216"/>
    <x v="3096"/>
    <x v="109"/>
    <d v="2015-12-03T00:00:00"/>
    <s v="Standard Class"/>
    <s v="MC-17425"/>
    <s v="Mark Cousins"/>
    <x v="1"/>
    <s v="United States"/>
    <s v="New York City"/>
    <x v="15"/>
    <n v="10035"/>
    <s v="East"/>
    <s v="FUR-FU-10000087"/>
    <x v="0"/>
    <s v="Furnishings"/>
    <s v="Executive Impressions 14&quot; Two-Color Numerals Wall Clock"/>
    <n v="68.16"/>
    <n v="3"/>
    <n v="0"/>
    <n v="27.945600000000002"/>
  </r>
  <r>
    <n v="6217"/>
    <x v="3096"/>
    <x v="109"/>
    <d v="2015-12-03T00:00:00"/>
    <s v="Standard Class"/>
    <s v="MC-17425"/>
    <s v="Mark Cousins"/>
    <x v="1"/>
    <s v="United States"/>
    <s v="New York City"/>
    <x v="15"/>
    <n v="10035"/>
    <s v="East"/>
    <s v="OFF-EN-10001539"/>
    <x v="1"/>
    <s v="Envelopes"/>
    <s v="Staple envelope"/>
    <n v="62.24"/>
    <n v="8"/>
    <n v="0"/>
    <n v="29.252800000000001"/>
  </r>
  <r>
    <n v="6218"/>
    <x v="3097"/>
    <x v="1097"/>
    <d v="2015-08-02T00:00:00"/>
    <s v="Standard Class"/>
    <s v="PG-18820"/>
    <s v="Patrick Gardner"/>
    <x v="0"/>
    <s v="United States"/>
    <s v="Louisville"/>
    <x v="0"/>
    <n v="40214"/>
    <s v="South"/>
    <s v="TEC-PH-10004897"/>
    <x v="2"/>
    <s v="Phones"/>
    <s v="Mediabridge Sport Armband iPhone 5s"/>
    <n v="29.97"/>
    <n v="3"/>
    <n v="0"/>
    <n v="0.29969999999999963"/>
  </r>
  <r>
    <n v="6219"/>
    <x v="3098"/>
    <x v="201"/>
    <d v="2016-10-26T00:00:00"/>
    <s v="Standard Class"/>
    <s v="JS-16030"/>
    <s v="Joy Smith"/>
    <x v="0"/>
    <s v="United States"/>
    <s v="Trenton"/>
    <x v="12"/>
    <n v="48183"/>
    <s v="Central"/>
    <s v="TEC-PH-10001300"/>
    <x v="2"/>
    <s v="Phones"/>
    <s v="iKross Bluetooth Portable Keyboard + Cell Phone Stand Holder + Brush for Apple iPhone 5S 5C 5, 4S 4"/>
    <n v="125.69999999999999"/>
    <n v="6"/>
    <n v="0"/>
    <n v="35.195999999999998"/>
  </r>
  <r>
    <n v="6220"/>
    <x v="3098"/>
    <x v="201"/>
    <d v="2016-10-26T00:00:00"/>
    <s v="Standard Class"/>
    <s v="JS-16030"/>
    <s v="Joy Smith"/>
    <x v="0"/>
    <s v="United States"/>
    <s v="Trenton"/>
    <x v="12"/>
    <n v="48183"/>
    <s v="Central"/>
    <s v="TEC-PH-10001557"/>
    <x v="2"/>
    <s v="Phones"/>
    <s v="Pyle PMP37LED"/>
    <n v="191.98"/>
    <n v="2"/>
    <n v="0"/>
    <n v="51.834599999999995"/>
  </r>
  <r>
    <n v="6221"/>
    <x v="3098"/>
    <x v="201"/>
    <d v="2016-10-26T00:00:00"/>
    <s v="Standard Class"/>
    <s v="JS-16030"/>
    <s v="Joy Smith"/>
    <x v="0"/>
    <s v="United States"/>
    <s v="Trenton"/>
    <x v="12"/>
    <n v="48183"/>
    <s v="Central"/>
    <s v="OFF-ST-10000617"/>
    <x v="1"/>
    <s v="Storage"/>
    <s v="Woodgrain Magazine Files by Perma"/>
    <n v="20.86"/>
    <n v="7"/>
    <n v="0"/>
    <n v="1.4601999999999977"/>
  </r>
  <r>
    <n v="6222"/>
    <x v="3099"/>
    <x v="32"/>
    <d v="2017-09-18T00:00:00"/>
    <s v="Second Class"/>
    <s v="JB-16000"/>
    <s v="Joy Bell-"/>
    <x v="0"/>
    <s v="United States"/>
    <s v="Los Angeles"/>
    <x v="1"/>
    <n v="90045"/>
    <s v="West"/>
    <s v="OFF-LA-10000121"/>
    <x v="1"/>
    <s v="Labels"/>
    <s v="Avery 48"/>
    <n v="56.699999999999996"/>
    <n v="9"/>
    <n v="0"/>
    <n v="26.081999999999997"/>
  </r>
  <r>
    <n v="6223"/>
    <x v="3100"/>
    <x v="331"/>
    <d v="2017-12-27T00:00:00"/>
    <s v="Standard Class"/>
    <s v="DK-12985"/>
    <s v="Darren Koutras"/>
    <x v="0"/>
    <s v="United States"/>
    <s v="Hendersonville"/>
    <x v="18"/>
    <n v="37075"/>
    <s v="South"/>
    <s v="FUR-FU-10000087"/>
    <x v="0"/>
    <s v="Furnishings"/>
    <s v="Executive Impressions 14&quot; Two-Color Numerals Wall Clock"/>
    <n v="72.703999999999994"/>
    <n v="4"/>
    <n v="0.2"/>
    <n v="19.084800000000005"/>
  </r>
  <r>
    <n v="6224"/>
    <x v="3100"/>
    <x v="331"/>
    <d v="2017-12-27T00:00:00"/>
    <s v="Standard Class"/>
    <s v="DK-12985"/>
    <s v="Darren Koutras"/>
    <x v="0"/>
    <s v="United States"/>
    <s v="Hendersonville"/>
    <x v="18"/>
    <n v="37075"/>
    <s v="South"/>
    <s v="OFF-AR-10000422"/>
    <x v="1"/>
    <s v="Art"/>
    <s v="Pencil and Crayon Sharpener"/>
    <n v="12.263999999999999"/>
    <n v="7"/>
    <n v="0.2"/>
    <n v="1.0730999999999993"/>
  </r>
  <r>
    <n v="6225"/>
    <x v="3100"/>
    <x v="331"/>
    <d v="2017-12-27T00:00:00"/>
    <s v="Standard Class"/>
    <s v="DK-12985"/>
    <s v="Darren Koutras"/>
    <x v="0"/>
    <s v="United States"/>
    <s v="Hendersonville"/>
    <x v="18"/>
    <n v="37075"/>
    <s v="South"/>
    <s v="OFF-ST-10004123"/>
    <x v="1"/>
    <s v="Storage"/>
    <s v="Safco Industrial Wire Shelving System"/>
    <n v="218.35200000000003"/>
    <n v="3"/>
    <n v="0.2"/>
    <n v="-54.588000000000008"/>
  </r>
  <r>
    <n v="6226"/>
    <x v="3101"/>
    <x v="348"/>
    <d v="2015-10-09T00:00:00"/>
    <s v="Standard Class"/>
    <s v="JF-15490"/>
    <s v="Jeremy Farry"/>
    <x v="0"/>
    <s v="United States"/>
    <s v="Portland"/>
    <x v="21"/>
    <n v="97206"/>
    <s v="West"/>
    <s v="FUR-BO-10003660"/>
    <x v="0"/>
    <s v="Bookcases"/>
    <s v="Bush Cubix Collection Bookcases, Fully Assembled"/>
    <n v="66.294000000000011"/>
    <n v="1"/>
    <n v="0.7"/>
    <n v="-103.86059999999998"/>
  </r>
  <r>
    <n v="6227"/>
    <x v="3101"/>
    <x v="348"/>
    <d v="2015-10-09T00:00:00"/>
    <s v="Standard Class"/>
    <s v="JF-15490"/>
    <s v="Jeremy Farry"/>
    <x v="0"/>
    <s v="United States"/>
    <s v="Portland"/>
    <x v="21"/>
    <n v="97206"/>
    <s v="West"/>
    <s v="FUR-CH-10000422"/>
    <x v="0"/>
    <s v="Chairs"/>
    <s v="Global Highback Leather Tilter in Burgundy"/>
    <n v="291.16800000000001"/>
    <n v="4"/>
    <n v="0.2"/>
    <n v="-14.558399999999978"/>
  </r>
  <r>
    <n v="6228"/>
    <x v="3102"/>
    <x v="981"/>
    <d v="2014-11-07T00:00:00"/>
    <s v="Standard Class"/>
    <s v="PO-18850"/>
    <s v="Patrick O'Brill"/>
    <x v="0"/>
    <s v="United States"/>
    <s v="Irving"/>
    <x v="5"/>
    <n v="75061"/>
    <s v="Central"/>
    <s v="TEC-PH-10002923"/>
    <x v="2"/>
    <s v="Phones"/>
    <s v="Logitech B530 USB Headset - headset - Full size, Binaural"/>
    <n v="88.77600000000001"/>
    <n v="3"/>
    <n v="0.2"/>
    <n v="7.7679000000000009"/>
  </r>
  <r>
    <n v="6229"/>
    <x v="3103"/>
    <x v="115"/>
    <d v="2016-01-27T00:00:00"/>
    <s v="Standard Class"/>
    <s v="BT-11530"/>
    <s v="Bradley Talbott"/>
    <x v="2"/>
    <s v="United States"/>
    <s v="Cleveland"/>
    <x v="24"/>
    <n v="44105"/>
    <s v="East"/>
    <s v="TEC-PH-10004093"/>
    <x v="2"/>
    <s v="Phones"/>
    <s v="Panasonic Kx-TS550"/>
    <n v="110.376"/>
    <n v="4"/>
    <n v="0.4"/>
    <n v="-20.235600000000005"/>
  </r>
  <r>
    <n v="6230"/>
    <x v="3103"/>
    <x v="115"/>
    <d v="2016-01-27T00:00:00"/>
    <s v="Standard Class"/>
    <s v="BT-11530"/>
    <s v="Bradley Talbott"/>
    <x v="2"/>
    <s v="United States"/>
    <s v="Cleveland"/>
    <x v="24"/>
    <n v="44105"/>
    <s v="East"/>
    <s v="TEC-AC-10000171"/>
    <x v="2"/>
    <s v="Accessories"/>
    <s v="Verbatim 25 GB 6x Blu-ray Single Layer Recordable Disc, 25/Pack"/>
    <n v="55.176000000000002"/>
    <n v="3"/>
    <n v="0.2"/>
    <n v="15.863099999999999"/>
  </r>
  <r>
    <n v="6231"/>
    <x v="3104"/>
    <x v="497"/>
    <d v="2017-07-17T00:00:00"/>
    <s v="Standard Class"/>
    <s v="NW-18400"/>
    <s v="Natalie Webber"/>
    <x v="0"/>
    <s v="United States"/>
    <s v="Waterloo"/>
    <x v="23"/>
    <n v="50701"/>
    <s v="Central"/>
    <s v="OFF-AR-10001166"/>
    <x v="1"/>
    <s v="Art"/>
    <s v="Staples in misc. colors"/>
    <n v="30.32"/>
    <n v="4"/>
    <n v="0"/>
    <n v="11.8248"/>
  </r>
  <r>
    <n v="6232"/>
    <x v="3105"/>
    <x v="220"/>
    <d v="2017-09-11T00:00:00"/>
    <s v="Same Day"/>
    <s v="JF-15415"/>
    <s v="Jennifer Ferguson"/>
    <x v="0"/>
    <s v="United States"/>
    <s v="Seattle"/>
    <x v="4"/>
    <n v="98105"/>
    <s v="West"/>
    <s v="FUR-CH-10003199"/>
    <x v="0"/>
    <s v="Chairs"/>
    <s v="Office Star - Contemporary Task Swivel Chair"/>
    <n v="177.56800000000001"/>
    <n v="2"/>
    <n v="0.2"/>
    <n v="8.8783999999999921"/>
  </r>
  <r>
    <n v="6233"/>
    <x v="3105"/>
    <x v="220"/>
    <d v="2017-09-11T00:00:00"/>
    <s v="Same Day"/>
    <s v="JF-15415"/>
    <s v="Jennifer Ferguson"/>
    <x v="0"/>
    <s v="United States"/>
    <s v="Seattle"/>
    <x v="4"/>
    <n v="98105"/>
    <s v="West"/>
    <s v="OFF-PA-10002005"/>
    <x v="1"/>
    <s v="Paper"/>
    <s v="Xerox 225"/>
    <n v="19.440000000000001"/>
    <n v="3"/>
    <n v="0"/>
    <n v="9.3312000000000008"/>
  </r>
  <r>
    <n v="6234"/>
    <x v="3105"/>
    <x v="220"/>
    <d v="2017-09-11T00:00:00"/>
    <s v="Same Day"/>
    <s v="JF-15415"/>
    <s v="Jennifer Ferguson"/>
    <x v="0"/>
    <s v="United States"/>
    <s v="Seattle"/>
    <x v="4"/>
    <n v="98105"/>
    <s v="West"/>
    <s v="OFF-PA-10004101"/>
    <x v="1"/>
    <s v="Paper"/>
    <s v="Xerox 1894"/>
    <n v="71.28"/>
    <n v="11"/>
    <n v="0"/>
    <n v="34.214400000000005"/>
  </r>
  <r>
    <n v="6235"/>
    <x v="3105"/>
    <x v="220"/>
    <d v="2017-09-11T00:00:00"/>
    <s v="Same Day"/>
    <s v="JF-15415"/>
    <s v="Jennifer Ferguson"/>
    <x v="0"/>
    <s v="United States"/>
    <s v="Seattle"/>
    <x v="4"/>
    <n v="98105"/>
    <s v="West"/>
    <s v="OFF-BI-10004600"/>
    <x v="1"/>
    <s v="Binders"/>
    <s v="Ibico Ibimaster 300 Manual Binding System"/>
    <n v="1471.96"/>
    <n v="5"/>
    <n v="0.2"/>
    <n v="459.98749999999995"/>
  </r>
  <r>
    <n v="6236"/>
    <x v="3105"/>
    <x v="220"/>
    <d v="2017-09-11T00:00:00"/>
    <s v="Same Day"/>
    <s v="JF-15415"/>
    <s v="Jennifer Ferguson"/>
    <x v="0"/>
    <s v="United States"/>
    <s v="Seattle"/>
    <x v="4"/>
    <n v="98105"/>
    <s v="West"/>
    <s v="TEC-PH-10000127"/>
    <x v="2"/>
    <s v="Phones"/>
    <s v="iOttie XL Car Mount"/>
    <n v="79.959999999999994"/>
    <n v="5"/>
    <n v="0.2"/>
    <n v="-17.991000000000003"/>
  </r>
  <r>
    <n v="6237"/>
    <x v="3106"/>
    <x v="1098"/>
    <d v="2016-02-27T00:00:00"/>
    <s v="Standard Class"/>
    <s v="AC-10420"/>
    <s v="Alyssa Crouse"/>
    <x v="1"/>
    <s v="United States"/>
    <s v="Philadelphia"/>
    <x v="9"/>
    <n v="19120"/>
    <s v="East"/>
    <s v="OFF-EN-10004386"/>
    <x v="1"/>
    <s v="Envelopes"/>
    <s v="Recycled Interoffice Envelopes with String and Button Closure, 10 x 13"/>
    <n v="57.576000000000001"/>
    <n v="3"/>
    <n v="0.2"/>
    <n v="21.591000000000001"/>
  </r>
  <r>
    <n v="6238"/>
    <x v="3107"/>
    <x v="115"/>
    <d v="2016-01-29T00:00:00"/>
    <s v="Standard Class"/>
    <s v="TB-21280"/>
    <s v="Toby Braunhardt"/>
    <x v="0"/>
    <s v="United States"/>
    <s v="New York City"/>
    <x v="15"/>
    <n v="10009"/>
    <s v="East"/>
    <s v="OFF-BI-10004506"/>
    <x v="1"/>
    <s v="Binders"/>
    <s v="Wilson Jones data.warehouse D-Ring Binders with DublLock"/>
    <n v="26.336000000000002"/>
    <n v="4"/>
    <n v="0.2"/>
    <n v="9.2176000000000009"/>
  </r>
  <r>
    <n v="6239"/>
    <x v="3108"/>
    <x v="295"/>
    <d v="2015-12-16T00:00:00"/>
    <s v="Standard Class"/>
    <s v="HA-14905"/>
    <s v="Helen Abelman"/>
    <x v="0"/>
    <s v="United States"/>
    <s v="San Jose"/>
    <x v="1"/>
    <n v="95123"/>
    <s v="West"/>
    <s v="FUR-FU-10004597"/>
    <x v="0"/>
    <s v="Furnishings"/>
    <s v="Eldon Cleatmat Chair Mats for Medium Pile Carpets"/>
    <n v="166.5"/>
    <n v="3"/>
    <n v="0"/>
    <n v="21.64500000000001"/>
  </r>
  <r>
    <n v="6240"/>
    <x v="3108"/>
    <x v="295"/>
    <d v="2015-12-16T00:00:00"/>
    <s v="Standard Class"/>
    <s v="HA-14905"/>
    <s v="Helen Abelman"/>
    <x v="0"/>
    <s v="United States"/>
    <s v="San Jose"/>
    <x v="1"/>
    <n v="95123"/>
    <s v="West"/>
    <s v="OFF-ST-10001496"/>
    <x v="1"/>
    <s v="Storage"/>
    <s v="Standard Rollaway File with Lock"/>
    <n v="360.38"/>
    <n v="2"/>
    <n v="0"/>
    <n v="93.698800000000006"/>
  </r>
  <r>
    <n v="6241"/>
    <x v="3109"/>
    <x v="517"/>
    <d v="2016-11-01T00:00:00"/>
    <s v="Second Class"/>
    <s v="LH-17155"/>
    <s v="Logan Haushalter"/>
    <x v="0"/>
    <s v="United States"/>
    <s v="Los Angeles"/>
    <x v="1"/>
    <n v="90008"/>
    <s v="West"/>
    <s v="OFF-BI-10004236"/>
    <x v="1"/>
    <s v="Binders"/>
    <s v="XtraLife ClearVue Slant-D Ring Binder, White, 3&quot;"/>
    <n v="11.744"/>
    <n v="1"/>
    <n v="0.2"/>
    <n v="3.8167999999999997"/>
  </r>
  <r>
    <n v="6242"/>
    <x v="3110"/>
    <x v="39"/>
    <d v="2017-05-31T00:00:00"/>
    <s v="Second Class"/>
    <s v="LO-17170"/>
    <s v="Lori Olson"/>
    <x v="1"/>
    <s v="United States"/>
    <s v="Concord"/>
    <x v="38"/>
    <n v="3301"/>
    <s v="East"/>
    <s v="FUR-FU-10001185"/>
    <x v="0"/>
    <s v="Furnishings"/>
    <s v="Advantus Employee of the Month Certificate Frame, 11 x 13-1/2"/>
    <n v="247.44"/>
    <n v="8"/>
    <n v="0"/>
    <n v="101.4504"/>
  </r>
  <r>
    <n v="6243"/>
    <x v="3111"/>
    <x v="1059"/>
    <d v="2014-12-28T00:00:00"/>
    <s v="Standard Class"/>
    <s v="DP-13390"/>
    <s v="Dennis Pardue"/>
    <x v="2"/>
    <s v="United States"/>
    <s v="Columbia"/>
    <x v="18"/>
    <n v="38401"/>
    <s v="South"/>
    <s v="OFF-BI-10000977"/>
    <x v="1"/>
    <s v="Binders"/>
    <s v="Ibico Plastic Spiral Binding Combs"/>
    <n v="18.240000000000002"/>
    <n v="2"/>
    <n v="0.7"/>
    <n v="-14.591999999999999"/>
  </r>
  <r>
    <n v="6244"/>
    <x v="3112"/>
    <x v="390"/>
    <d v="2016-11-28T00:00:00"/>
    <s v="Standard Class"/>
    <s v="CR-12580"/>
    <s v="Clay Rozendal"/>
    <x v="2"/>
    <s v="United States"/>
    <s v="Bellevue"/>
    <x v="4"/>
    <n v="98006"/>
    <s v="West"/>
    <s v="OFF-SU-10004782"/>
    <x v="1"/>
    <s v="Supplies"/>
    <s v="Elite 5&quot; Scissors"/>
    <n v="25.349999999999998"/>
    <n v="3"/>
    <n v="0"/>
    <n v="7.6049999999999978"/>
  </r>
  <r>
    <n v="6245"/>
    <x v="3113"/>
    <x v="312"/>
    <d v="2015-11-25T00:00:00"/>
    <s v="Standard Class"/>
    <s v="KB-16405"/>
    <s v="Katrina Bavinger"/>
    <x v="2"/>
    <s v="United States"/>
    <s v="Seattle"/>
    <x v="4"/>
    <n v="98105"/>
    <s v="West"/>
    <s v="OFF-AR-10002067"/>
    <x v="1"/>
    <s v="Art"/>
    <s v="Newell 334"/>
    <n v="119.03999999999999"/>
    <n v="6"/>
    <n v="0"/>
    <n v="30.950400000000002"/>
  </r>
  <r>
    <n v="6246"/>
    <x v="3113"/>
    <x v="312"/>
    <d v="2015-11-25T00:00:00"/>
    <s v="Standard Class"/>
    <s v="KB-16405"/>
    <s v="Katrina Bavinger"/>
    <x v="2"/>
    <s v="United States"/>
    <s v="Seattle"/>
    <x v="4"/>
    <n v="98105"/>
    <s v="West"/>
    <s v="FUR-FU-10002364"/>
    <x v="0"/>
    <s v="Furnishings"/>
    <s v="Eldon Expressions Wood Desk Accessories, Oak"/>
    <n v="22.14"/>
    <n v="3"/>
    <n v="0"/>
    <n v="6.4205999999999976"/>
  </r>
  <r>
    <n v="6247"/>
    <x v="3113"/>
    <x v="312"/>
    <d v="2015-11-25T00:00:00"/>
    <s v="Standard Class"/>
    <s v="KB-16405"/>
    <s v="Katrina Bavinger"/>
    <x v="2"/>
    <s v="United States"/>
    <s v="Seattle"/>
    <x v="4"/>
    <n v="98105"/>
    <s v="West"/>
    <s v="TEC-AC-10002018"/>
    <x v="2"/>
    <s v="Accessories"/>
    <s v="AmazonBasics 3-Button USB Wired Mouse"/>
    <n v="13.98"/>
    <n v="2"/>
    <n v="0"/>
    <n v="6.011400000000001"/>
  </r>
  <r>
    <n v="6248"/>
    <x v="3114"/>
    <x v="148"/>
    <d v="2017-06-04T00:00:00"/>
    <s v="Standard Class"/>
    <s v="ML-17410"/>
    <s v="Maris LaWare"/>
    <x v="0"/>
    <s v="United States"/>
    <s v="Columbus"/>
    <x v="14"/>
    <n v="47201"/>
    <s v="Central"/>
    <s v="OFF-BI-10000632"/>
    <x v="1"/>
    <s v="Binders"/>
    <s v="Satellite Sectional Post Binders"/>
    <n v="43.41"/>
    <n v="1"/>
    <n v="0"/>
    <n v="19.968599999999999"/>
  </r>
  <r>
    <n v="6249"/>
    <x v="3114"/>
    <x v="148"/>
    <d v="2017-06-04T00:00:00"/>
    <s v="Standard Class"/>
    <s v="ML-17410"/>
    <s v="Maris LaWare"/>
    <x v="0"/>
    <s v="United States"/>
    <s v="Columbus"/>
    <x v="14"/>
    <n v="47201"/>
    <s v="Central"/>
    <s v="FUR-FU-10003981"/>
    <x v="0"/>
    <s v="Furnishings"/>
    <s v="Eldon Wave Desk Accessories"/>
    <n v="6.24"/>
    <n v="3"/>
    <n v="0"/>
    <n v="2.6208000000000005"/>
  </r>
  <r>
    <n v="6250"/>
    <x v="3114"/>
    <x v="148"/>
    <d v="2017-06-04T00:00:00"/>
    <s v="Standard Class"/>
    <s v="ML-17410"/>
    <s v="Maris LaWare"/>
    <x v="0"/>
    <s v="United States"/>
    <s v="Columbus"/>
    <x v="14"/>
    <n v="47201"/>
    <s v="Central"/>
    <s v="OFF-AP-10001564"/>
    <x v="1"/>
    <s v="Appliances"/>
    <s v="Hoover Commercial Lightweight Upright Vacuum with E-Z Empty Dirt Cup"/>
    <n v="465.16"/>
    <n v="2"/>
    <n v="0"/>
    <n v="120.94159999999999"/>
  </r>
  <r>
    <n v="6251"/>
    <x v="3114"/>
    <x v="148"/>
    <d v="2017-06-04T00:00:00"/>
    <s v="Standard Class"/>
    <s v="ML-17410"/>
    <s v="Maris LaWare"/>
    <x v="0"/>
    <s v="United States"/>
    <s v="Columbus"/>
    <x v="14"/>
    <n v="47201"/>
    <s v="Central"/>
    <s v="OFF-PA-10004082"/>
    <x v="1"/>
    <s v="Paper"/>
    <s v="Adams Telephone Message Book w/Frequently-Called Numbers Space, 400 Messages per Book"/>
    <n v="7.98"/>
    <n v="1"/>
    <n v="0"/>
    <n v="3.99"/>
  </r>
  <r>
    <n v="6252"/>
    <x v="3115"/>
    <x v="266"/>
    <d v="2014-12-04T00:00:00"/>
    <s v="First Class"/>
    <s v="MC-17575"/>
    <s v="Matt Collins"/>
    <x v="0"/>
    <s v="United States"/>
    <s v="Chicago"/>
    <x v="10"/>
    <n v="60623"/>
    <s v="Central"/>
    <s v="OFF-AP-10004249"/>
    <x v="1"/>
    <s v="Appliances"/>
    <s v="Staple holder"/>
    <n v="2.3939999999999997"/>
    <n v="1"/>
    <n v="0.8"/>
    <n v="-6.344100000000001"/>
  </r>
  <r>
    <n v="6253"/>
    <x v="3116"/>
    <x v="884"/>
    <d v="2014-04-07T00:00:00"/>
    <s v="Same Day"/>
    <s v="VM-21685"/>
    <s v="Valerie Mitchum"/>
    <x v="2"/>
    <s v="United States"/>
    <s v="Marietta"/>
    <x v="32"/>
    <n v="30062"/>
    <s v="South"/>
    <s v="OFF-PA-10003441"/>
    <x v="1"/>
    <s v="Paper"/>
    <s v="Xerox 226"/>
    <n v="58.320000000000007"/>
    <n v="9"/>
    <n v="0"/>
    <n v="27.993600000000001"/>
  </r>
  <r>
    <n v="6254"/>
    <x v="3116"/>
    <x v="884"/>
    <d v="2014-04-07T00:00:00"/>
    <s v="Same Day"/>
    <s v="VM-21685"/>
    <s v="Valerie Mitchum"/>
    <x v="2"/>
    <s v="United States"/>
    <s v="Marietta"/>
    <x v="32"/>
    <n v="30062"/>
    <s v="South"/>
    <s v="TEC-PH-10004922"/>
    <x v="2"/>
    <s v="Phones"/>
    <s v="RCA Visys Integrated PBX 8-Line Router"/>
    <n v="200.96999999999997"/>
    <n v="3"/>
    <n v="0"/>
    <n v="50.242500000000007"/>
  </r>
  <r>
    <n v="6255"/>
    <x v="3117"/>
    <x v="1014"/>
    <d v="2015-09-14T00:00:00"/>
    <s v="Standard Class"/>
    <s v="VW-21775"/>
    <s v="Victoria Wilson"/>
    <x v="1"/>
    <s v="United States"/>
    <s v="Montgomery"/>
    <x v="19"/>
    <n v="36116"/>
    <s v="South"/>
    <s v="FUR-FU-10001731"/>
    <x v="0"/>
    <s v="Furnishings"/>
    <s v="Acrylic Self-Standing Desk Frames"/>
    <n v="21.36"/>
    <n v="8"/>
    <n v="0"/>
    <n v="8.1167999999999996"/>
  </r>
  <r>
    <n v="6256"/>
    <x v="3118"/>
    <x v="428"/>
    <d v="2017-09-15T00:00:00"/>
    <s v="Standard Class"/>
    <s v="GK-14620"/>
    <s v="Grace Kelly"/>
    <x v="1"/>
    <s v="United States"/>
    <s v="Plano"/>
    <x v="5"/>
    <n v="75023"/>
    <s v="Central"/>
    <s v="OFF-LA-10000134"/>
    <x v="1"/>
    <s v="Labels"/>
    <s v="Avery 511"/>
    <n v="9.8560000000000016"/>
    <n v="4"/>
    <n v="0.2"/>
    <n v="3.4495999999999993"/>
  </r>
  <r>
    <n v="6257"/>
    <x v="3119"/>
    <x v="684"/>
    <d v="2015-09-08T00:00:00"/>
    <s v="Second Class"/>
    <s v="AT-10435"/>
    <s v="Alyssa Tate"/>
    <x v="2"/>
    <s v="United States"/>
    <s v="Tamarac"/>
    <x v="2"/>
    <n v="33319"/>
    <s v="South"/>
    <s v="OFF-BI-10003166"/>
    <x v="1"/>
    <s v="Binders"/>
    <s v="GBC Plasticlear Binding Covers"/>
    <n v="3.4440000000000008"/>
    <n v="1"/>
    <n v="0.7"/>
    <n v="-2.5255999999999998"/>
  </r>
  <r>
    <n v="6258"/>
    <x v="3120"/>
    <x v="808"/>
    <d v="2017-11-06T00:00:00"/>
    <s v="Second Class"/>
    <s v="AR-10825"/>
    <s v="Anthony Rawles"/>
    <x v="1"/>
    <s v="United States"/>
    <s v="Columbus"/>
    <x v="24"/>
    <n v="43229"/>
    <s v="East"/>
    <s v="OFF-SU-10000646"/>
    <x v="1"/>
    <s v="Supplies"/>
    <s v="Premier Automatic Letter Opener"/>
    <n v="384.59200000000004"/>
    <n v="2"/>
    <n v="0.2"/>
    <n v="-81.725799999999978"/>
  </r>
  <r>
    <n v="6259"/>
    <x v="3121"/>
    <x v="262"/>
    <d v="2015-03-30T00:00:00"/>
    <s v="Second Class"/>
    <s v="JH-15820"/>
    <s v="John Huston"/>
    <x v="0"/>
    <s v="United States"/>
    <s v="New York City"/>
    <x v="15"/>
    <n v="10009"/>
    <s v="East"/>
    <s v="OFF-EN-10004459"/>
    <x v="1"/>
    <s v="Envelopes"/>
    <s v="Security-Tint Envelopes"/>
    <n v="22.919999999999998"/>
    <n v="3"/>
    <n v="0"/>
    <n v="11.230799999999999"/>
  </r>
  <r>
    <n v="6260"/>
    <x v="3122"/>
    <x v="863"/>
    <d v="2015-08-17T00:00:00"/>
    <s v="Second Class"/>
    <s v="RA-19285"/>
    <s v="Ralph Arnett"/>
    <x v="0"/>
    <s v="United States"/>
    <s v="Richmond"/>
    <x v="14"/>
    <n v="47374"/>
    <s v="Central"/>
    <s v="OFF-BI-10003529"/>
    <x v="1"/>
    <s v="Binders"/>
    <s v="Avery Round Ring Poly Binders"/>
    <n v="11.36"/>
    <n v="4"/>
    <n v="0"/>
    <n v="5.5663999999999998"/>
  </r>
  <r>
    <n v="6261"/>
    <x v="3123"/>
    <x v="793"/>
    <d v="2015-05-18T00:00:00"/>
    <s v="Standard Class"/>
    <s v="RO-19780"/>
    <s v="Rose O'Brian"/>
    <x v="0"/>
    <s v="United States"/>
    <s v="Seattle"/>
    <x v="4"/>
    <n v="98115"/>
    <s v="West"/>
    <s v="OFF-BI-10002949"/>
    <x v="1"/>
    <s v="Binders"/>
    <s v="Prestige Round Ring Binders"/>
    <n v="14.592000000000002"/>
    <n v="3"/>
    <n v="0.2"/>
    <n v="4.9247999999999985"/>
  </r>
  <r>
    <n v="6262"/>
    <x v="3124"/>
    <x v="283"/>
    <d v="2017-07-27T00:00:00"/>
    <s v="Standard Class"/>
    <s v="LR-17035"/>
    <s v="Lisa Ryan"/>
    <x v="1"/>
    <s v="United States"/>
    <s v="Long Beach"/>
    <x v="15"/>
    <n v="11561"/>
    <s v="East"/>
    <s v="OFF-LA-10001158"/>
    <x v="1"/>
    <s v="Labels"/>
    <s v="Avery Address/Shipping Labels for Typewriters, 4&quot; x 2&quot;"/>
    <n v="41.4"/>
    <n v="4"/>
    <n v="0"/>
    <n v="19.872"/>
  </r>
  <r>
    <n v="6263"/>
    <x v="3125"/>
    <x v="446"/>
    <d v="2016-09-26T00:00:00"/>
    <s v="First Class"/>
    <s v="MK-17905"/>
    <s v="Michael Kennedy"/>
    <x v="1"/>
    <s v="United States"/>
    <s v="Rockford"/>
    <x v="10"/>
    <n v="61107"/>
    <s v="Central"/>
    <s v="OFF-BI-10004584"/>
    <x v="1"/>
    <s v="Binders"/>
    <s v="GBC ProClick 150 Presentation Binding System"/>
    <n v="442.37199999999996"/>
    <n v="7"/>
    <n v="0.8"/>
    <n v="-729.91380000000004"/>
  </r>
  <r>
    <n v="6264"/>
    <x v="3126"/>
    <x v="1024"/>
    <d v="2017-05-10T00:00:00"/>
    <s v="Standard Class"/>
    <s v="YS-21880"/>
    <s v="Yana Sorensen"/>
    <x v="1"/>
    <s v="United States"/>
    <s v="Columbus"/>
    <x v="32"/>
    <n v="31907"/>
    <s v="South"/>
    <s v="OFF-BI-10004965"/>
    <x v="1"/>
    <s v="Binders"/>
    <s v="Ibico Covers for Plastic or Wire Binding Elements"/>
    <n v="34.5"/>
    <n v="3"/>
    <n v="0"/>
    <n v="15.524999999999999"/>
  </r>
  <r>
    <n v="6265"/>
    <x v="3127"/>
    <x v="1099"/>
    <d v="2016-10-06T00:00:00"/>
    <s v="Same Day"/>
    <s v="JH-15910"/>
    <s v="Jonathan Howell"/>
    <x v="0"/>
    <s v="United States"/>
    <s v="Tulsa"/>
    <x v="26"/>
    <n v="74133"/>
    <s v="Central"/>
    <s v="OFF-BI-10004654"/>
    <x v="1"/>
    <s v="Binders"/>
    <s v="Avery Binding System Hidden Tab Executive Style Index Sets"/>
    <n v="28.849999999999998"/>
    <n v="5"/>
    <n v="0"/>
    <n v="14.424999999999999"/>
  </r>
  <r>
    <n v="6266"/>
    <x v="3128"/>
    <x v="935"/>
    <d v="2014-11-08T00:00:00"/>
    <s v="Standard Class"/>
    <s v="AT-10735"/>
    <s v="Annie Thurman"/>
    <x v="0"/>
    <s v="United States"/>
    <s v="Nashville"/>
    <x v="18"/>
    <n v="37211"/>
    <s v="South"/>
    <s v="OFF-PA-10000141"/>
    <x v="1"/>
    <s v="Paper"/>
    <s v="Ampad Evidence Wirebond Steno Books, 6&quot; x 9&quot;"/>
    <n v="3.4880000000000004"/>
    <n v="2"/>
    <n v="0.2"/>
    <n v="1.1771999999999998"/>
  </r>
  <r>
    <n v="6267"/>
    <x v="3128"/>
    <x v="935"/>
    <d v="2014-11-08T00:00:00"/>
    <s v="Standard Class"/>
    <s v="AT-10735"/>
    <s v="Annie Thurman"/>
    <x v="0"/>
    <s v="United States"/>
    <s v="Nashville"/>
    <x v="18"/>
    <n v="37211"/>
    <s v="South"/>
    <s v="OFF-PA-10001019"/>
    <x v="1"/>
    <s v="Paper"/>
    <s v="Xerox 1884"/>
    <n v="143.85600000000002"/>
    <n v="9"/>
    <n v="0.2"/>
    <n v="48.551399999999994"/>
  </r>
  <r>
    <n v="6268"/>
    <x v="3129"/>
    <x v="486"/>
    <d v="2015-10-04T00:00:00"/>
    <s v="Second Class"/>
    <s v="RM-19675"/>
    <s v="Robert Marley"/>
    <x v="2"/>
    <s v="United States"/>
    <s v="Cambridge"/>
    <x v="31"/>
    <n v="2138"/>
    <s v="East"/>
    <s v="TEC-PH-10002496"/>
    <x v="2"/>
    <s v="Phones"/>
    <s v="Cisco SPA301"/>
    <n v="311.98"/>
    <n v="2"/>
    <n v="0"/>
    <n v="93.593999999999994"/>
  </r>
  <r>
    <n v="6269"/>
    <x v="3129"/>
    <x v="486"/>
    <d v="2015-10-04T00:00:00"/>
    <s v="Second Class"/>
    <s v="RM-19675"/>
    <s v="Robert Marley"/>
    <x v="2"/>
    <s v="United States"/>
    <s v="Cambridge"/>
    <x v="31"/>
    <n v="2138"/>
    <s v="East"/>
    <s v="OFF-BI-10000829"/>
    <x v="1"/>
    <s v="Binders"/>
    <s v="Avery Non-Stick Binders"/>
    <n v="22.450000000000003"/>
    <n v="5"/>
    <n v="0"/>
    <n v="10.327"/>
  </r>
  <r>
    <n v="6270"/>
    <x v="3130"/>
    <x v="574"/>
    <d v="2017-12-06T00:00:00"/>
    <s v="Standard Class"/>
    <s v="BB-11545"/>
    <s v="Brenda Bowman"/>
    <x v="1"/>
    <s v="United States"/>
    <s v="Oakland"/>
    <x v="1"/>
    <n v="94601"/>
    <s v="West"/>
    <s v="TEC-PH-10001448"/>
    <x v="2"/>
    <s v="Phones"/>
    <s v="Anker Astro 15000mAh USB Portable Charger"/>
    <n v="39.992000000000004"/>
    <n v="1"/>
    <n v="0.2"/>
    <n v="-7.9984000000000073"/>
  </r>
  <r>
    <n v="6271"/>
    <x v="3130"/>
    <x v="574"/>
    <d v="2017-12-06T00:00:00"/>
    <s v="Standard Class"/>
    <s v="BB-11545"/>
    <s v="Brenda Bowman"/>
    <x v="1"/>
    <s v="United States"/>
    <s v="Oakland"/>
    <x v="1"/>
    <n v="94601"/>
    <s v="West"/>
    <s v="FUR-CH-10004983"/>
    <x v="0"/>
    <s v="Chairs"/>
    <s v="Office Star - Mid Back Dual function Ergonomic High Back Chair with 2-Way Adjustable Arms"/>
    <n v="1159.056"/>
    <n v="9"/>
    <n v="0.2"/>
    <n v="43.464599999999905"/>
  </r>
  <r>
    <n v="6272"/>
    <x v="3130"/>
    <x v="574"/>
    <d v="2017-12-06T00:00:00"/>
    <s v="Standard Class"/>
    <s v="BB-11545"/>
    <s v="Brenda Bowman"/>
    <x v="1"/>
    <s v="United States"/>
    <s v="Oakland"/>
    <x v="1"/>
    <n v="94601"/>
    <s v="West"/>
    <s v="OFF-AR-10004022"/>
    <x v="1"/>
    <s v="Art"/>
    <s v="Panasonic KP-380BK Classic Electric Pencil Sharpener"/>
    <n v="179.89999999999998"/>
    <n v="5"/>
    <n v="0"/>
    <n v="44.974999999999987"/>
  </r>
  <r>
    <n v="6273"/>
    <x v="3131"/>
    <x v="157"/>
    <d v="2017-12-12T00:00:00"/>
    <s v="First Class"/>
    <s v="AS-10285"/>
    <s v="Alejandro Savely"/>
    <x v="1"/>
    <s v="United States"/>
    <s v="Palatine"/>
    <x v="10"/>
    <n v="60067"/>
    <s v="Central"/>
    <s v="TEC-AC-10001284"/>
    <x v="2"/>
    <s v="Accessories"/>
    <s v="Enermax Briskie RF Wireless Keyboard and Mouse Combo"/>
    <n v="116.312"/>
    <n v="7"/>
    <n v="0.2"/>
    <n v="23.262400000000003"/>
  </r>
  <r>
    <n v="6274"/>
    <x v="3132"/>
    <x v="19"/>
    <d v="2016-07-22T00:00:00"/>
    <s v="Second Class"/>
    <s v="DK-13375"/>
    <s v="Dennis Kane"/>
    <x v="0"/>
    <s v="United States"/>
    <s v="Seattle"/>
    <x v="4"/>
    <n v="98105"/>
    <s v="West"/>
    <s v="FUR-FU-10001847"/>
    <x v="0"/>
    <s v="Furnishings"/>
    <s v="Eldon Image Series Black Desk Accessories"/>
    <n v="12.419999999999998"/>
    <n v="3"/>
    <n v="0"/>
    <n v="4.4711999999999996"/>
  </r>
  <r>
    <n v="6275"/>
    <x v="3132"/>
    <x v="19"/>
    <d v="2016-07-22T00:00:00"/>
    <s v="Second Class"/>
    <s v="DK-13375"/>
    <s v="Dennis Kane"/>
    <x v="0"/>
    <s v="United States"/>
    <s v="Seattle"/>
    <x v="4"/>
    <n v="98105"/>
    <s v="West"/>
    <s v="TEC-AC-10004595"/>
    <x v="2"/>
    <s v="Accessories"/>
    <s v="First Data TMFD35 PIN Pad"/>
    <n v="428.40000000000003"/>
    <n v="3"/>
    <n v="0"/>
    <n v="89.963999999999999"/>
  </r>
  <r>
    <n v="6276"/>
    <x v="3132"/>
    <x v="19"/>
    <d v="2016-07-22T00:00:00"/>
    <s v="Second Class"/>
    <s v="DK-13375"/>
    <s v="Dennis Kane"/>
    <x v="0"/>
    <s v="United States"/>
    <s v="Seattle"/>
    <x v="4"/>
    <n v="98105"/>
    <s v="West"/>
    <s v="FUR-FU-10004164"/>
    <x v="0"/>
    <s v="Furnishings"/>
    <s v="Eldon 300 Class Desk Accessories, Black"/>
    <n v="24.75"/>
    <n v="5"/>
    <n v="0"/>
    <n v="10.890000000000002"/>
  </r>
  <r>
    <n v="6277"/>
    <x v="3132"/>
    <x v="19"/>
    <d v="2016-07-22T00:00:00"/>
    <s v="Second Class"/>
    <s v="DK-13375"/>
    <s v="Dennis Kane"/>
    <x v="0"/>
    <s v="United States"/>
    <s v="Seattle"/>
    <x v="4"/>
    <n v="98105"/>
    <s v="West"/>
    <s v="OFF-LA-10001074"/>
    <x v="1"/>
    <s v="Labels"/>
    <s v="Round Specialty Laser Printer Labels"/>
    <n v="87.71"/>
    <n v="7"/>
    <n v="0"/>
    <n v="41.223699999999994"/>
  </r>
  <r>
    <n v="6278"/>
    <x v="3132"/>
    <x v="19"/>
    <d v="2016-07-22T00:00:00"/>
    <s v="Second Class"/>
    <s v="DK-13375"/>
    <s v="Dennis Kane"/>
    <x v="0"/>
    <s v="United States"/>
    <s v="Seattle"/>
    <x v="4"/>
    <n v="98105"/>
    <s v="West"/>
    <s v="OFF-ST-10000604"/>
    <x v="1"/>
    <s v="Storage"/>
    <s v="Home/Office Personal File Carts"/>
    <n v="69.52"/>
    <n v="2"/>
    <n v="0"/>
    <n v="17.379999999999995"/>
  </r>
  <r>
    <n v="6279"/>
    <x v="3132"/>
    <x v="19"/>
    <d v="2016-07-22T00:00:00"/>
    <s v="Second Class"/>
    <s v="DK-13375"/>
    <s v="Dennis Kane"/>
    <x v="0"/>
    <s v="United States"/>
    <s v="Seattle"/>
    <x v="4"/>
    <n v="98105"/>
    <s v="West"/>
    <s v="TEC-PH-10000148"/>
    <x v="2"/>
    <s v="Phones"/>
    <s v="Cyber Acoustics AC-202b Speech Recognition Stereo Headset"/>
    <n v="20.784000000000002"/>
    <n v="2"/>
    <n v="0.2"/>
    <n v="-4.6764000000000001"/>
  </r>
  <r>
    <n v="6280"/>
    <x v="3132"/>
    <x v="19"/>
    <d v="2016-07-22T00:00:00"/>
    <s v="Second Class"/>
    <s v="DK-13375"/>
    <s v="Dennis Kane"/>
    <x v="0"/>
    <s v="United States"/>
    <s v="Seattle"/>
    <x v="4"/>
    <n v="98105"/>
    <s v="West"/>
    <s v="OFF-BI-10000042"/>
    <x v="1"/>
    <s v="Binders"/>
    <s v="Pressboard Data Binder, Crimson, 12&quot; X 8 1/2&quot;"/>
    <n v="12.816000000000001"/>
    <n v="3"/>
    <n v="0.2"/>
    <n v="4.1651999999999987"/>
  </r>
  <r>
    <n v="6281"/>
    <x v="3133"/>
    <x v="605"/>
    <d v="2017-05-16T00:00:00"/>
    <s v="Standard Class"/>
    <s v="JH-15910"/>
    <s v="Jonathan Howell"/>
    <x v="0"/>
    <s v="United States"/>
    <s v="Cincinnati"/>
    <x v="24"/>
    <n v="45231"/>
    <s v="East"/>
    <s v="OFF-LA-10000443"/>
    <x v="1"/>
    <s v="Labels"/>
    <s v="Avery 501"/>
    <n v="5.9039999999999999"/>
    <n v="2"/>
    <n v="0.2"/>
    <n v="1.9925999999999999"/>
  </r>
  <r>
    <n v="6282"/>
    <x v="3134"/>
    <x v="312"/>
    <d v="2015-11-26T00:00:00"/>
    <s v="Standard Class"/>
    <s v="JK-15205"/>
    <s v="Jamie Kunitz"/>
    <x v="0"/>
    <s v="United States"/>
    <s v="Marion"/>
    <x v="24"/>
    <n v="43302"/>
    <s v="East"/>
    <s v="FUR-FU-10002874"/>
    <x v="0"/>
    <s v="Furnishings"/>
    <s v="Ultra Commercial Grade Dual Valve Door Closer"/>
    <n v="63.824000000000005"/>
    <n v="2"/>
    <n v="0.2"/>
    <n v="9.5735999999999937"/>
  </r>
  <r>
    <n v="6283"/>
    <x v="3134"/>
    <x v="312"/>
    <d v="2015-11-26T00:00:00"/>
    <s v="Standard Class"/>
    <s v="JK-15205"/>
    <s v="Jamie Kunitz"/>
    <x v="0"/>
    <s v="United States"/>
    <s v="Marion"/>
    <x v="24"/>
    <n v="43302"/>
    <s v="East"/>
    <s v="OFF-ST-10003994"/>
    <x v="1"/>
    <s v="Storage"/>
    <s v="Belkin 19&quot; Center-Weighted Shelf, Gray"/>
    <n v="141.55199999999999"/>
    <n v="3"/>
    <n v="0.2"/>
    <n v="-26.541000000000004"/>
  </r>
  <r>
    <n v="6284"/>
    <x v="3135"/>
    <x v="446"/>
    <d v="2016-09-28T00:00:00"/>
    <s v="Standard Class"/>
    <s v="EH-13765"/>
    <s v="Edward Hooks"/>
    <x v="1"/>
    <s v="United States"/>
    <s v="Los Angeles"/>
    <x v="1"/>
    <n v="90049"/>
    <s v="West"/>
    <s v="OFF-EN-10001453"/>
    <x v="1"/>
    <s v="Envelopes"/>
    <s v="Tyvek Interoffice Envelopes, 9 1/2&quot; x 12 1/2&quot;, 100/Box"/>
    <n v="304.89999999999998"/>
    <n v="5"/>
    <n v="0"/>
    <n v="143.30299999999997"/>
  </r>
  <r>
    <n v="6285"/>
    <x v="3135"/>
    <x v="446"/>
    <d v="2016-09-28T00:00:00"/>
    <s v="Standard Class"/>
    <s v="EH-13765"/>
    <s v="Edward Hooks"/>
    <x v="1"/>
    <s v="United States"/>
    <s v="Los Angeles"/>
    <x v="1"/>
    <n v="90049"/>
    <s v="West"/>
    <s v="FUR-CH-10000988"/>
    <x v="0"/>
    <s v="Chairs"/>
    <s v="Hon Olson Stacker Stools"/>
    <n v="563.24"/>
    <n v="5"/>
    <n v="0.2"/>
    <n v="56.324000000000012"/>
  </r>
  <r>
    <n v="6286"/>
    <x v="3136"/>
    <x v="147"/>
    <d v="2016-10-26T00:00:00"/>
    <s v="Standard Class"/>
    <s v="VW-21775"/>
    <s v="Victoria Wilson"/>
    <x v="1"/>
    <s v="United States"/>
    <s v="Lakewood"/>
    <x v="24"/>
    <n v="44107"/>
    <s v="East"/>
    <s v="FUR-TA-10003238"/>
    <x v="0"/>
    <s v="Tables"/>
    <s v="Chromcraft Bull-Nose Wood 48&quot; x 96&quot; Rectangular Conference Tables"/>
    <n v="661.17600000000004"/>
    <n v="2"/>
    <n v="0.4"/>
    <n v="-231.41160000000008"/>
  </r>
  <r>
    <n v="6287"/>
    <x v="3137"/>
    <x v="1057"/>
    <d v="2016-10-31T00:00:00"/>
    <s v="Standard Class"/>
    <s v="CG-12040"/>
    <s v="Catherine Glotzbach"/>
    <x v="2"/>
    <s v="United States"/>
    <s v="Lebanon"/>
    <x v="18"/>
    <n v="37087"/>
    <s v="South"/>
    <s v="TEC-PH-10001061"/>
    <x v="2"/>
    <s v="Phones"/>
    <s v="Apple iPhone 5C"/>
    <n v="239.976"/>
    <n v="3"/>
    <n v="0.2"/>
    <n v="17.998199999999997"/>
  </r>
  <r>
    <n v="6288"/>
    <x v="3138"/>
    <x v="1001"/>
    <d v="2014-07-12T00:00:00"/>
    <s v="Standard Class"/>
    <s v="EB-13705"/>
    <s v="Ed Braxton"/>
    <x v="1"/>
    <s v="United States"/>
    <s v="San Francisco"/>
    <x v="1"/>
    <n v="94122"/>
    <s v="West"/>
    <s v="FUR-TA-10003715"/>
    <x v="0"/>
    <s v="Tables"/>
    <s v="Hon 2111 Invitation Series Corner Table"/>
    <n v="502.48800000000006"/>
    <n v="3"/>
    <n v="0.2"/>
    <n v="-87.935400000000044"/>
  </r>
  <r>
    <n v="6289"/>
    <x v="3138"/>
    <x v="1001"/>
    <d v="2014-07-12T00:00:00"/>
    <s v="Standard Class"/>
    <s v="EB-13705"/>
    <s v="Ed Braxton"/>
    <x v="1"/>
    <s v="United States"/>
    <s v="San Francisco"/>
    <x v="1"/>
    <n v="94122"/>
    <s v="West"/>
    <s v="OFF-BI-10001597"/>
    <x v="1"/>
    <s v="Binders"/>
    <s v="Wilson Jones Ledger-Size, Piano-Hinge Binder, 2&quot;, Blue"/>
    <n v="196.70400000000001"/>
    <n v="6"/>
    <n v="0.2"/>
    <n v="68.846399999999974"/>
  </r>
  <r>
    <n v="6290"/>
    <x v="3139"/>
    <x v="649"/>
    <d v="2015-03-18T00:00:00"/>
    <s v="Second Class"/>
    <s v="NF-18595"/>
    <s v="Nicole Fjeld"/>
    <x v="2"/>
    <s v="United States"/>
    <s v="Chico"/>
    <x v="1"/>
    <n v="95928"/>
    <s v="West"/>
    <s v="FUR-CH-10004063"/>
    <x v="0"/>
    <s v="Chairs"/>
    <s v="Global Deluxe High-Back Manager's Chair"/>
    <n v="915.13600000000008"/>
    <n v="4"/>
    <n v="0.2"/>
    <n v="102.95279999999988"/>
  </r>
  <r>
    <n v="6291"/>
    <x v="3139"/>
    <x v="649"/>
    <d v="2015-03-18T00:00:00"/>
    <s v="Second Class"/>
    <s v="NF-18595"/>
    <s v="Nicole Fjeld"/>
    <x v="2"/>
    <s v="United States"/>
    <s v="Chico"/>
    <x v="1"/>
    <n v="95928"/>
    <s v="West"/>
    <s v="FUR-FU-10001979"/>
    <x v="0"/>
    <s v="Furnishings"/>
    <s v="Dana Halogen Swing-Arm Architect Lamp"/>
    <n v="327.76"/>
    <n v="8"/>
    <n v="0"/>
    <n v="91.772800000000018"/>
  </r>
  <r>
    <n v="6292"/>
    <x v="3140"/>
    <x v="574"/>
    <d v="2017-12-05T00:00:00"/>
    <s v="First Class"/>
    <s v="ME-17725"/>
    <s v="Max Engle"/>
    <x v="0"/>
    <s v="United States"/>
    <s v="Salem"/>
    <x v="17"/>
    <n v="24153"/>
    <s v="South"/>
    <s v="FUR-CH-10001854"/>
    <x v="0"/>
    <s v="Chairs"/>
    <s v="Office Star - Professional Matrix Back Chair with 2-to-1 Synchro Tilt and Mesh Fabric Seat"/>
    <n v="701.96"/>
    <n v="2"/>
    <n v="0"/>
    <n v="168.47040000000004"/>
  </r>
  <r>
    <n v="6293"/>
    <x v="3141"/>
    <x v="1100"/>
    <d v="2015-04-26T00:00:00"/>
    <s v="Standard Class"/>
    <s v="AZ-10750"/>
    <s v="Annie Zypern"/>
    <x v="0"/>
    <s v="United States"/>
    <s v="Los Angeles"/>
    <x v="1"/>
    <n v="90008"/>
    <s v="West"/>
    <s v="TEC-PH-10002923"/>
    <x v="2"/>
    <s v="Phones"/>
    <s v="Logitech B530 USB Headset - headset - Full size, Binaural"/>
    <n v="88.77600000000001"/>
    <n v="3"/>
    <n v="0.2"/>
    <n v="7.7679000000000009"/>
  </r>
  <r>
    <n v="6294"/>
    <x v="3141"/>
    <x v="1100"/>
    <d v="2015-04-26T00:00:00"/>
    <s v="Standard Class"/>
    <s v="AZ-10750"/>
    <s v="Annie Zypern"/>
    <x v="0"/>
    <s v="United States"/>
    <s v="Los Angeles"/>
    <x v="1"/>
    <n v="90008"/>
    <s v="West"/>
    <s v="OFF-AR-10004691"/>
    <x v="1"/>
    <s v="Art"/>
    <s v="Boston 1730 StandUp Electric Pencil Sharpener"/>
    <n v="64.14"/>
    <n v="3"/>
    <n v="0"/>
    <n v="16.676400000000001"/>
  </r>
  <r>
    <n v="6295"/>
    <x v="3142"/>
    <x v="1101"/>
    <d v="2014-09-19T00:00:00"/>
    <s v="First Class"/>
    <s v="RF-19345"/>
    <s v="Randy Ferguson"/>
    <x v="1"/>
    <s v="United States"/>
    <s v="New York City"/>
    <x v="15"/>
    <n v="10024"/>
    <s v="East"/>
    <s v="OFF-BI-10002931"/>
    <x v="1"/>
    <s v="Binders"/>
    <s v="Avery Trapezoid Extra Heavy Duty 4&quot; Binders"/>
    <n v="33.552"/>
    <n v="1"/>
    <n v="0.2"/>
    <n v="12.581999999999999"/>
  </r>
  <r>
    <n v="6296"/>
    <x v="3143"/>
    <x v="129"/>
    <d v="2015-01-01T00:00:00"/>
    <s v="Standard Class"/>
    <s v="AJ-10780"/>
    <s v="Anthony Jacobs"/>
    <x v="1"/>
    <s v="United States"/>
    <s v="Beverly"/>
    <x v="31"/>
    <n v="1915"/>
    <s v="East"/>
    <s v="OFF-AP-10002651"/>
    <x v="1"/>
    <s v="Appliances"/>
    <s v="Hoover Upright Vacuum With Dirt Cup"/>
    <n v="1737.1799999999998"/>
    <n v="6"/>
    <n v="0"/>
    <n v="503.78219999999976"/>
  </r>
  <r>
    <n v="6297"/>
    <x v="3143"/>
    <x v="129"/>
    <d v="2015-01-01T00:00:00"/>
    <s v="Standard Class"/>
    <s v="AJ-10780"/>
    <s v="Anthony Jacobs"/>
    <x v="1"/>
    <s v="United States"/>
    <s v="Beverly"/>
    <x v="31"/>
    <n v="1915"/>
    <s v="East"/>
    <s v="OFF-ST-10000689"/>
    <x v="1"/>
    <s v="Storage"/>
    <s v="Fellowes Strictly Business Drawer File, Letter/Legal Size"/>
    <n v="704.25"/>
    <n v="5"/>
    <n v="0"/>
    <n v="84.51"/>
  </r>
  <r>
    <n v="6298"/>
    <x v="3143"/>
    <x v="129"/>
    <d v="2015-01-01T00:00:00"/>
    <s v="Standard Class"/>
    <s v="AJ-10780"/>
    <s v="Anthony Jacobs"/>
    <x v="1"/>
    <s v="United States"/>
    <s v="Beverly"/>
    <x v="31"/>
    <n v="1915"/>
    <s v="East"/>
    <s v="OFF-PA-10003302"/>
    <x v="1"/>
    <s v="Paper"/>
    <s v="Xerox 1906"/>
    <n v="141.76"/>
    <n v="4"/>
    <n v="0"/>
    <n v="66.627199999999988"/>
  </r>
  <r>
    <n v="6299"/>
    <x v="3144"/>
    <x v="618"/>
    <d v="2014-10-26T00:00:00"/>
    <s v="Standard Class"/>
    <s v="SF-20965"/>
    <s v="Sylvia Foulston"/>
    <x v="1"/>
    <s v="United States"/>
    <s v="San Diego"/>
    <x v="1"/>
    <n v="92024"/>
    <s v="West"/>
    <s v="OFF-BI-10001460"/>
    <x v="1"/>
    <s v="Binders"/>
    <s v="Plastic Binding Combs"/>
    <n v="36.36"/>
    <n v="3"/>
    <n v="0.2"/>
    <n v="12.2715"/>
  </r>
  <r>
    <n v="6300"/>
    <x v="3145"/>
    <x v="329"/>
    <d v="2017-12-03T00:00:00"/>
    <s v="First Class"/>
    <s v="MZ-17335"/>
    <s v="Maria Zettner"/>
    <x v="2"/>
    <s v="United States"/>
    <s v="San Francisco"/>
    <x v="1"/>
    <n v="94109"/>
    <s v="West"/>
    <s v="FUR-FU-10003489"/>
    <x v="0"/>
    <s v="Furnishings"/>
    <s v="Contemporary Borderless Frame"/>
    <n v="25.83"/>
    <n v="3"/>
    <n v="0"/>
    <n v="9.5570999999999984"/>
  </r>
  <r>
    <n v="6301"/>
    <x v="3146"/>
    <x v="571"/>
    <d v="2014-06-12T00:00:00"/>
    <s v="Standard Class"/>
    <s v="SB-20170"/>
    <s v="Sarah Bern"/>
    <x v="0"/>
    <s v="United States"/>
    <s v="Chicago"/>
    <x v="10"/>
    <n v="60623"/>
    <s v="Central"/>
    <s v="OFF-BI-10002794"/>
    <x v="1"/>
    <s v="Binders"/>
    <s v="Avery Trapezoid Ring Binder, 3&quot; Capacity, Black, 1040 sheets"/>
    <n v="24.587999999999994"/>
    <n v="3"/>
    <n v="0.8"/>
    <n v="-38.11140000000001"/>
  </r>
  <r>
    <n v="6302"/>
    <x v="3146"/>
    <x v="571"/>
    <d v="2014-06-12T00:00:00"/>
    <s v="Standard Class"/>
    <s v="SB-20170"/>
    <s v="Sarah Bern"/>
    <x v="0"/>
    <s v="United States"/>
    <s v="Chicago"/>
    <x v="10"/>
    <n v="60623"/>
    <s v="Central"/>
    <s v="OFF-EN-10000461"/>
    <x v="1"/>
    <s v="Envelopes"/>
    <s v="#10- 4 1/8&quot; x 9 1/2&quot; Recycled Envelopes"/>
    <n v="13.984000000000002"/>
    <n v="2"/>
    <n v="0.2"/>
    <n v="4.7195999999999998"/>
  </r>
  <r>
    <n v="6303"/>
    <x v="3147"/>
    <x v="51"/>
    <d v="2017-11-27T00:00:00"/>
    <s v="Standard Class"/>
    <s v="AH-10210"/>
    <s v="Alan Hwang"/>
    <x v="0"/>
    <s v="United States"/>
    <s v="Dallas"/>
    <x v="5"/>
    <n v="75220"/>
    <s v="Central"/>
    <s v="TEC-PH-10001305"/>
    <x v="2"/>
    <s v="Phones"/>
    <s v="Panasonic KX TS208W Corded phone"/>
    <n v="195.96000000000004"/>
    <n v="5"/>
    <n v="0.2"/>
    <n v="19.596000000000018"/>
  </r>
  <r>
    <n v="6304"/>
    <x v="3148"/>
    <x v="978"/>
    <d v="2017-06-20T00:00:00"/>
    <s v="Second Class"/>
    <s v="NK-18490"/>
    <s v="Neil Knudson"/>
    <x v="2"/>
    <s v="United States"/>
    <s v="Corpus Christi"/>
    <x v="5"/>
    <n v="78415"/>
    <s v="Central"/>
    <s v="OFF-PA-10000167"/>
    <x v="1"/>
    <s v="Paper"/>
    <s v="Xerox 1925"/>
    <n v="74.352000000000004"/>
    <n v="3"/>
    <n v="0.2"/>
    <n v="23.234999999999992"/>
  </r>
  <r>
    <n v="6305"/>
    <x v="3149"/>
    <x v="1024"/>
    <d v="2017-05-05T00:00:00"/>
    <s v="Same Day"/>
    <s v="AI-10855"/>
    <s v="Arianne Irving"/>
    <x v="0"/>
    <s v="United States"/>
    <s v="New York City"/>
    <x v="15"/>
    <n v="10035"/>
    <s v="East"/>
    <s v="OFF-PA-10002947"/>
    <x v="1"/>
    <s v="Paper"/>
    <s v="Xerox 1923"/>
    <n v="6.68"/>
    <n v="1"/>
    <n v="0"/>
    <n v="3.2063999999999999"/>
  </r>
  <r>
    <n v="6306"/>
    <x v="3150"/>
    <x v="254"/>
    <d v="2016-11-06T00:00:00"/>
    <s v="Second Class"/>
    <s v="TP-21565"/>
    <s v="Tracy Poddar"/>
    <x v="1"/>
    <s v="United States"/>
    <s v="Eugene"/>
    <x v="21"/>
    <n v="97405"/>
    <s v="West"/>
    <s v="OFF-SU-10002301"/>
    <x v="1"/>
    <s v="Supplies"/>
    <s v="Serrated Blade or Curved Handle Hand Letter Openers"/>
    <n v="17.584000000000003"/>
    <n v="7"/>
    <n v="0.2"/>
    <n v="-4.1761999999999997"/>
  </r>
  <r>
    <n v="6307"/>
    <x v="3150"/>
    <x v="254"/>
    <d v="2016-11-06T00:00:00"/>
    <s v="Second Class"/>
    <s v="TP-21565"/>
    <s v="Tracy Poddar"/>
    <x v="1"/>
    <s v="United States"/>
    <s v="Eugene"/>
    <x v="21"/>
    <n v="97405"/>
    <s v="West"/>
    <s v="FUR-CH-10003298"/>
    <x v="0"/>
    <s v="Chairs"/>
    <s v="Office Star - Contemporary Task Swivel chair with Loop Arms, Charcoal"/>
    <n v="104.78399999999999"/>
    <n v="1"/>
    <n v="0.2"/>
    <n v="-14.407800000000009"/>
  </r>
  <r>
    <n v="6308"/>
    <x v="3150"/>
    <x v="254"/>
    <d v="2016-11-06T00:00:00"/>
    <s v="Second Class"/>
    <s v="TP-21565"/>
    <s v="Tracy Poddar"/>
    <x v="1"/>
    <s v="United States"/>
    <s v="Eugene"/>
    <x v="21"/>
    <n v="97405"/>
    <s v="West"/>
    <s v="OFF-PA-10004353"/>
    <x v="1"/>
    <s v="Paper"/>
    <s v="Southworth 25% Cotton Premium Laser Paper and Envelopes"/>
    <n v="47.952000000000005"/>
    <n v="3"/>
    <n v="0.2"/>
    <n v="16.783200000000001"/>
  </r>
  <r>
    <n v="6309"/>
    <x v="3150"/>
    <x v="254"/>
    <d v="2016-11-06T00:00:00"/>
    <s v="Second Class"/>
    <s v="TP-21565"/>
    <s v="Tracy Poddar"/>
    <x v="1"/>
    <s v="United States"/>
    <s v="Eugene"/>
    <x v="21"/>
    <n v="97405"/>
    <s v="West"/>
    <s v="FUR-CH-10000229"/>
    <x v="0"/>
    <s v="Chairs"/>
    <s v="Global Enterprise Series Seating High-Back Swivel/Tilt Chairs"/>
    <n v="650.35200000000009"/>
    <n v="3"/>
    <n v="0.2"/>
    <n v="-97.552800000000076"/>
  </r>
  <r>
    <n v="6310"/>
    <x v="3150"/>
    <x v="254"/>
    <d v="2016-11-06T00:00:00"/>
    <s v="Second Class"/>
    <s v="TP-21565"/>
    <s v="Tracy Poddar"/>
    <x v="1"/>
    <s v="United States"/>
    <s v="Eugene"/>
    <x v="21"/>
    <n v="97405"/>
    <s v="West"/>
    <s v="OFF-LA-10003930"/>
    <x v="1"/>
    <s v="Labels"/>
    <s v="Dot Matrix Printer Tape Reel Labels, White, 5000/Box"/>
    <n v="629.18400000000008"/>
    <n v="8"/>
    <n v="0.2"/>
    <n v="228.07919999999999"/>
  </r>
  <r>
    <n v="6311"/>
    <x v="3150"/>
    <x v="254"/>
    <d v="2016-11-06T00:00:00"/>
    <s v="Second Class"/>
    <s v="TP-21565"/>
    <s v="Tracy Poddar"/>
    <x v="1"/>
    <s v="United States"/>
    <s v="Eugene"/>
    <x v="21"/>
    <n v="97405"/>
    <s v="West"/>
    <s v="OFF-PA-10000176"/>
    <x v="1"/>
    <s v="Paper"/>
    <s v="Xerox 1887"/>
    <n v="15.176"/>
    <n v="1"/>
    <n v="0.2"/>
    <n v="5.3115999999999985"/>
  </r>
  <r>
    <n v="6312"/>
    <x v="3151"/>
    <x v="1102"/>
    <d v="2014-09-16T00:00:00"/>
    <s v="Standard Class"/>
    <s v="LW-17125"/>
    <s v="Liz Willingham"/>
    <x v="0"/>
    <s v="United States"/>
    <s v="Oxnard"/>
    <x v="1"/>
    <n v="93030"/>
    <s v="West"/>
    <s v="FUR-FU-10004006"/>
    <x v="0"/>
    <s v="Furnishings"/>
    <s v="Deflect-o DuraMat Lighweight, Studded, Beveled Mat for Low Pile Carpeting"/>
    <n v="127.94999999999999"/>
    <n v="3"/>
    <n v="0"/>
    <n v="21.751499999999986"/>
  </r>
  <r>
    <n v="6313"/>
    <x v="3152"/>
    <x v="911"/>
    <d v="2017-02-21T00:00:00"/>
    <s v="Standard Class"/>
    <s v="NG-18355"/>
    <s v="Nat Gilpin"/>
    <x v="1"/>
    <s v="United States"/>
    <s v="Fairfield"/>
    <x v="29"/>
    <n v="6824"/>
    <s v="East"/>
    <s v="OFF-ST-10001932"/>
    <x v="1"/>
    <s v="Storage"/>
    <s v="Fellowes Staxonsteel Drawer Files"/>
    <n v="579.51"/>
    <n v="3"/>
    <n v="0"/>
    <n v="81.131400000000014"/>
  </r>
  <r>
    <n v="6314"/>
    <x v="3152"/>
    <x v="911"/>
    <d v="2017-02-21T00:00:00"/>
    <s v="Standard Class"/>
    <s v="NG-18355"/>
    <s v="Nat Gilpin"/>
    <x v="1"/>
    <s v="United States"/>
    <s v="Fairfield"/>
    <x v="29"/>
    <n v="6824"/>
    <s v="East"/>
    <s v="TEC-PH-10000923"/>
    <x v="2"/>
    <s v="Phones"/>
    <s v="Belkin SportFit Armband For iPhone 5s/5c, Fuchsia"/>
    <n v="14.99"/>
    <n v="1"/>
    <n v="0"/>
    <n v="7.3451000000000004"/>
  </r>
  <r>
    <n v="6315"/>
    <x v="3153"/>
    <x v="156"/>
    <d v="2014-11-29T00:00:00"/>
    <s v="Standard Class"/>
    <s v="NG-18355"/>
    <s v="Nat Gilpin"/>
    <x v="1"/>
    <s v="United States"/>
    <s v="Jackson"/>
    <x v="12"/>
    <n v="49201"/>
    <s v="Central"/>
    <s v="OFF-AR-10000380"/>
    <x v="1"/>
    <s v="Art"/>
    <s v="Hunt PowerHouse Electric Pencil Sharpener, Blue"/>
    <n v="151.91999999999999"/>
    <n v="4"/>
    <n v="0"/>
    <n v="45.575999999999979"/>
  </r>
  <r>
    <n v="6316"/>
    <x v="3153"/>
    <x v="156"/>
    <d v="2014-11-29T00:00:00"/>
    <s v="Standard Class"/>
    <s v="NG-18355"/>
    <s v="Nat Gilpin"/>
    <x v="1"/>
    <s v="United States"/>
    <s v="Jackson"/>
    <x v="12"/>
    <n v="49201"/>
    <s v="Central"/>
    <s v="OFF-LA-10003930"/>
    <x v="1"/>
    <s v="Labels"/>
    <s v="Dot Matrix Printer Tape Reel Labels, White, 5000/Box"/>
    <n v="196.62"/>
    <n v="2"/>
    <n v="0"/>
    <n v="96.343800000000002"/>
  </r>
  <r>
    <n v="6317"/>
    <x v="3153"/>
    <x v="156"/>
    <d v="2014-11-29T00:00:00"/>
    <s v="Standard Class"/>
    <s v="NG-18355"/>
    <s v="Nat Gilpin"/>
    <x v="1"/>
    <s v="United States"/>
    <s v="Jackson"/>
    <x v="12"/>
    <n v="49201"/>
    <s v="Central"/>
    <s v="OFF-PA-10001815"/>
    <x v="1"/>
    <s v="Paper"/>
    <s v="Xerox 1885"/>
    <n v="144.12"/>
    <n v="3"/>
    <n v="0"/>
    <n v="69.177599999999984"/>
  </r>
  <r>
    <n v="6318"/>
    <x v="3153"/>
    <x v="156"/>
    <d v="2014-11-29T00:00:00"/>
    <s v="Standard Class"/>
    <s v="NG-18355"/>
    <s v="Nat Gilpin"/>
    <x v="1"/>
    <s v="United States"/>
    <s v="Jackson"/>
    <x v="12"/>
    <n v="49201"/>
    <s v="Central"/>
    <s v="OFF-PA-10004082"/>
    <x v="1"/>
    <s v="Paper"/>
    <s v="Adams Telephone Message Book w/Frequently-Called Numbers Space, 400 Messages per Book"/>
    <n v="15.96"/>
    <n v="2"/>
    <n v="0"/>
    <n v="7.98"/>
  </r>
  <r>
    <n v="6319"/>
    <x v="3154"/>
    <x v="920"/>
    <d v="2017-11-29T00:00:00"/>
    <s v="Second Class"/>
    <s v="EB-13750"/>
    <s v="Edward Becker"/>
    <x v="1"/>
    <s v="United States"/>
    <s v="Laguna Niguel"/>
    <x v="1"/>
    <n v="92677"/>
    <s v="West"/>
    <s v="TEC-PH-10004071"/>
    <x v="2"/>
    <s v="Phones"/>
    <s v="PayAnywhere Card Reader"/>
    <n v="39.960000000000008"/>
    <n v="5"/>
    <n v="0.2"/>
    <n v="3.4964999999999993"/>
  </r>
  <r>
    <n v="6320"/>
    <x v="3154"/>
    <x v="920"/>
    <d v="2017-11-29T00:00:00"/>
    <s v="Second Class"/>
    <s v="EB-13750"/>
    <s v="Edward Becker"/>
    <x v="1"/>
    <s v="United States"/>
    <s v="Laguna Niguel"/>
    <x v="1"/>
    <n v="92677"/>
    <s v="West"/>
    <s v="OFF-PA-10002377"/>
    <x v="1"/>
    <s v="Paper"/>
    <s v="Adams Telephone Message Book W/Dividers/Space For Phone Numbers, 5 1/4&quot;X8 1/2&quot;, 200/Messages"/>
    <n v="34.08"/>
    <n v="6"/>
    <n v="0"/>
    <n v="15.335999999999999"/>
  </r>
  <r>
    <n v="6321"/>
    <x v="3155"/>
    <x v="394"/>
    <d v="2017-10-02T00:00:00"/>
    <s v="Standard Class"/>
    <s v="SP-20860"/>
    <s v="Sung Pak"/>
    <x v="1"/>
    <s v="United States"/>
    <s v="Jacksonville"/>
    <x v="2"/>
    <n v="32216"/>
    <s v="South"/>
    <s v="OFF-PA-10001800"/>
    <x v="1"/>
    <s v="Paper"/>
    <s v="Xerox 220"/>
    <n v="10.368000000000002"/>
    <n v="2"/>
    <n v="0.2"/>
    <n v="3.6288"/>
  </r>
  <r>
    <n v="6322"/>
    <x v="3156"/>
    <x v="303"/>
    <d v="2014-10-17T00:00:00"/>
    <s v="Standard Class"/>
    <s v="SP-20545"/>
    <s v="Sibella Parks"/>
    <x v="1"/>
    <s v="United States"/>
    <s v="Mount Vernon"/>
    <x v="15"/>
    <n v="10550"/>
    <s v="East"/>
    <s v="OFF-BI-10002764"/>
    <x v="1"/>
    <s v="Binders"/>
    <s v="Recycled Pressboard Report Cover with Reinforced Top Hinge"/>
    <n v="7.7520000000000007"/>
    <n v="3"/>
    <n v="0.2"/>
    <n v="2.8100999999999998"/>
  </r>
  <r>
    <n v="6323"/>
    <x v="3157"/>
    <x v="561"/>
    <d v="2014-06-07T00:00:00"/>
    <s v="Second Class"/>
    <s v="RB-19795"/>
    <s v="Ross Baird"/>
    <x v="2"/>
    <s v="United States"/>
    <s v="Midland"/>
    <x v="12"/>
    <n v="48640"/>
    <s v="Central"/>
    <s v="OFF-EN-10004459"/>
    <x v="1"/>
    <s v="Envelopes"/>
    <s v="Security-Tint Envelopes"/>
    <n v="15.28"/>
    <n v="2"/>
    <n v="0"/>
    <n v="7.4871999999999996"/>
  </r>
  <r>
    <n v="6324"/>
    <x v="3158"/>
    <x v="1103"/>
    <d v="2014-06-23T00:00:00"/>
    <s v="Standard Class"/>
    <s v="DB-13660"/>
    <s v="Duane Benoit"/>
    <x v="0"/>
    <s v="United States"/>
    <s v="Newark"/>
    <x v="13"/>
    <n v="19711"/>
    <s v="East"/>
    <s v="TEC-MA-10000423"/>
    <x v="2"/>
    <s v="Machines"/>
    <s v="Texas Instruments TI-34 Scientific Calculator"/>
    <n v="65.97"/>
    <n v="3"/>
    <n v="0"/>
    <n v="31.005899999999997"/>
  </r>
  <r>
    <n v="6325"/>
    <x v="3159"/>
    <x v="1104"/>
    <d v="2015-11-02T00:00:00"/>
    <s v="Standard Class"/>
    <s v="NB-18655"/>
    <s v="Nona Balk"/>
    <x v="1"/>
    <s v="United States"/>
    <s v="San Francisco"/>
    <x v="1"/>
    <n v="94109"/>
    <s v="West"/>
    <s v="OFF-PA-10002986"/>
    <x v="1"/>
    <s v="Paper"/>
    <s v="Xerox 1898"/>
    <n v="33.4"/>
    <n v="5"/>
    <n v="0"/>
    <n v="16.032"/>
  </r>
  <r>
    <n v="6326"/>
    <x v="3159"/>
    <x v="1104"/>
    <d v="2015-11-02T00:00:00"/>
    <s v="Standard Class"/>
    <s v="NB-18655"/>
    <s v="Nona Balk"/>
    <x v="1"/>
    <s v="United States"/>
    <s v="San Francisco"/>
    <x v="1"/>
    <n v="94109"/>
    <s v="West"/>
    <s v="OFF-EN-10001434"/>
    <x v="1"/>
    <s v="Envelopes"/>
    <s v="Strathmore #10 Envelopes, Ultimate White"/>
    <n v="210.84"/>
    <n v="4"/>
    <n v="0"/>
    <n v="103.3116"/>
  </r>
  <r>
    <n v="6327"/>
    <x v="3160"/>
    <x v="407"/>
    <d v="2014-01-26T00:00:00"/>
    <s v="Standard Class"/>
    <s v="XP-21865"/>
    <s v="Xylona Preis"/>
    <x v="0"/>
    <s v="United States"/>
    <s v="Westland"/>
    <x v="12"/>
    <n v="48185"/>
    <s v="Central"/>
    <s v="OFF-ST-10000760"/>
    <x v="1"/>
    <s v="Storage"/>
    <s v="Eldon Fold 'N Roll Cart System"/>
    <n v="13.98"/>
    <n v="1"/>
    <n v="0"/>
    <n v="4.0541999999999998"/>
  </r>
  <r>
    <n v="6328"/>
    <x v="3160"/>
    <x v="407"/>
    <d v="2014-01-26T00:00:00"/>
    <s v="Standard Class"/>
    <s v="XP-21865"/>
    <s v="Xylona Preis"/>
    <x v="0"/>
    <s v="United States"/>
    <s v="Westland"/>
    <x v="12"/>
    <n v="48185"/>
    <s v="Central"/>
    <s v="FUR-FU-10002918"/>
    <x v="0"/>
    <s v="Furnishings"/>
    <s v="Eldon ClusterMat Chair Mat with Cordless Antistatic Protection"/>
    <n v="272.94"/>
    <n v="3"/>
    <n v="0"/>
    <n v="30.023400000000009"/>
  </r>
  <r>
    <n v="6329"/>
    <x v="3160"/>
    <x v="407"/>
    <d v="2014-01-26T00:00:00"/>
    <s v="Standard Class"/>
    <s v="XP-21865"/>
    <s v="Xylona Preis"/>
    <x v="0"/>
    <s v="United States"/>
    <s v="Westland"/>
    <x v="12"/>
    <n v="48185"/>
    <s v="Central"/>
    <s v="OFF-BI-10000605"/>
    <x v="1"/>
    <s v="Binders"/>
    <s v="Acco Pressboard Covers with Storage Hooks, 9 1/2&quot; x 11&quot;, Executive Red"/>
    <n v="19.05"/>
    <n v="5"/>
    <n v="0"/>
    <n v="8.9534999999999982"/>
  </r>
  <r>
    <n v="6330"/>
    <x v="3160"/>
    <x v="407"/>
    <d v="2014-01-26T00:00:00"/>
    <s v="Standard Class"/>
    <s v="XP-21865"/>
    <s v="Xylona Preis"/>
    <x v="0"/>
    <s v="United States"/>
    <s v="Westland"/>
    <x v="12"/>
    <n v="48185"/>
    <s v="Central"/>
    <s v="OFF-AP-10002311"/>
    <x v="1"/>
    <s v="Appliances"/>
    <s v="Holmes Replacement Filter for HEPA Air Cleaner, Very Large Room, HEPA Filter"/>
    <n v="247.71600000000001"/>
    <n v="4"/>
    <n v="0.1"/>
    <n v="93.581600000000009"/>
  </r>
  <r>
    <n v="6331"/>
    <x v="3160"/>
    <x v="407"/>
    <d v="2014-01-26T00:00:00"/>
    <s v="Standard Class"/>
    <s v="XP-21865"/>
    <s v="Xylona Preis"/>
    <x v="0"/>
    <s v="United States"/>
    <s v="Westland"/>
    <x v="12"/>
    <n v="48185"/>
    <s v="Central"/>
    <s v="OFF-ST-10003123"/>
    <x v="1"/>
    <s v="Storage"/>
    <s v="Fellowes Bases and Tops For Staxonsteel/High-Stak Systems"/>
    <n v="66.58"/>
    <n v="2"/>
    <n v="0"/>
    <n v="15.979199999999999"/>
  </r>
  <r>
    <n v="6332"/>
    <x v="3160"/>
    <x v="407"/>
    <d v="2014-01-26T00:00:00"/>
    <s v="Standard Class"/>
    <s v="XP-21865"/>
    <s v="Xylona Preis"/>
    <x v="0"/>
    <s v="United States"/>
    <s v="Westland"/>
    <x v="12"/>
    <n v="48185"/>
    <s v="Central"/>
    <s v="OFF-AR-10004456"/>
    <x v="1"/>
    <s v="Art"/>
    <s v="Panasonic KP-4ABK Battery-Operated Pencil Sharpener"/>
    <n v="43.92"/>
    <n v="3"/>
    <n v="0"/>
    <n v="12.736799999999999"/>
  </r>
  <r>
    <n v="6333"/>
    <x v="3160"/>
    <x v="407"/>
    <d v="2014-01-26T00:00:00"/>
    <s v="Standard Class"/>
    <s v="XP-21865"/>
    <s v="Xylona Preis"/>
    <x v="0"/>
    <s v="United States"/>
    <s v="Westland"/>
    <x v="12"/>
    <n v="48185"/>
    <s v="Central"/>
    <s v="FUR-FU-10002268"/>
    <x v="0"/>
    <s v="Furnishings"/>
    <s v="Ultra Door Push Plate"/>
    <n v="14.73"/>
    <n v="3"/>
    <n v="0"/>
    <n v="4.8608999999999991"/>
  </r>
  <r>
    <n v="6334"/>
    <x v="3160"/>
    <x v="407"/>
    <d v="2014-01-26T00:00:00"/>
    <s v="Standard Class"/>
    <s v="XP-21865"/>
    <s v="Xylona Preis"/>
    <x v="0"/>
    <s v="United States"/>
    <s v="Westland"/>
    <x v="12"/>
    <n v="48185"/>
    <s v="Central"/>
    <s v="OFF-BI-10004364"/>
    <x v="1"/>
    <s v="Binders"/>
    <s v="Storex Dura Pro Binders"/>
    <n v="29.700000000000003"/>
    <n v="5"/>
    <n v="0"/>
    <n v="13.365"/>
  </r>
  <r>
    <n v="6335"/>
    <x v="3161"/>
    <x v="384"/>
    <d v="2014-07-15T00:00:00"/>
    <s v="Standard Class"/>
    <s v="MH-17455"/>
    <s v="Mark Hamilton"/>
    <x v="0"/>
    <s v="United States"/>
    <s v="New York City"/>
    <x v="15"/>
    <n v="10011"/>
    <s v="East"/>
    <s v="OFF-PA-10001970"/>
    <x v="1"/>
    <s v="Paper"/>
    <s v="Xerox 1881"/>
    <n v="49.12"/>
    <n v="4"/>
    <n v="0"/>
    <n v="23.086399999999998"/>
  </r>
  <r>
    <n v="6336"/>
    <x v="3161"/>
    <x v="384"/>
    <d v="2014-07-15T00:00:00"/>
    <s v="Standard Class"/>
    <s v="MH-17455"/>
    <s v="Mark Hamilton"/>
    <x v="0"/>
    <s v="United States"/>
    <s v="New York City"/>
    <x v="15"/>
    <n v="10011"/>
    <s v="East"/>
    <s v="OFF-BI-10002954"/>
    <x v="1"/>
    <s v="Binders"/>
    <s v="Newell 3-Hole Punched Plastic Slotted Magazine Holders for Binders"/>
    <n v="18.28"/>
    <n v="5"/>
    <n v="0.2"/>
    <n v="6.3979999999999997"/>
  </r>
  <r>
    <n v="6337"/>
    <x v="3162"/>
    <x v="133"/>
    <d v="2016-09-06T00:00:00"/>
    <s v="Standard Class"/>
    <s v="BG-11740"/>
    <s v="Bruce Geld"/>
    <x v="0"/>
    <s v="United States"/>
    <s v="Los Angeles"/>
    <x v="1"/>
    <n v="90008"/>
    <s v="West"/>
    <s v="FUR-FU-10000672"/>
    <x v="0"/>
    <s v="Furnishings"/>
    <s v="Executive Impressions 10&quot; Spectator Wall Clock"/>
    <n v="47.04"/>
    <n v="4"/>
    <n v="0"/>
    <n v="15.993599999999997"/>
  </r>
  <r>
    <n v="6338"/>
    <x v="3162"/>
    <x v="133"/>
    <d v="2016-09-06T00:00:00"/>
    <s v="Standard Class"/>
    <s v="BG-11740"/>
    <s v="Bruce Geld"/>
    <x v="0"/>
    <s v="United States"/>
    <s v="Los Angeles"/>
    <x v="1"/>
    <n v="90008"/>
    <s v="West"/>
    <s v="TEC-PH-10004908"/>
    <x v="2"/>
    <s v="Phones"/>
    <s v="Panasonic KX TS3282W Corded phone"/>
    <n v="339.96000000000004"/>
    <n v="5"/>
    <n v="0.2"/>
    <n v="42.494999999999948"/>
  </r>
  <r>
    <n v="6339"/>
    <x v="3163"/>
    <x v="361"/>
    <d v="2017-10-09T00:00:00"/>
    <s v="Standard Class"/>
    <s v="TS-21370"/>
    <s v="Todd Sumrall"/>
    <x v="1"/>
    <s v="United States"/>
    <s v="New York City"/>
    <x v="15"/>
    <n v="10035"/>
    <s v="East"/>
    <s v="TEC-PH-10003095"/>
    <x v="2"/>
    <s v="Phones"/>
    <s v="Samsung HM1900 Bluetooth Headset"/>
    <n v="87.8"/>
    <n v="4"/>
    <n v="0"/>
    <n v="43.9"/>
  </r>
  <r>
    <n v="6340"/>
    <x v="3163"/>
    <x v="361"/>
    <d v="2017-10-09T00:00:00"/>
    <s v="Standard Class"/>
    <s v="TS-21370"/>
    <s v="Todd Sumrall"/>
    <x v="1"/>
    <s v="United States"/>
    <s v="New York City"/>
    <x v="15"/>
    <n v="10035"/>
    <s v="East"/>
    <s v="FUR-CH-10002880"/>
    <x v="0"/>
    <s v="Chairs"/>
    <s v="Global High-Back Leather Tilter, Burgundy"/>
    <n v="221.38200000000001"/>
    <n v="2"/>
    <n v="0.1"/>
    <n v="2.4597999999999871"/>
  </r>
  <r>
    <n v="6341"/>
    <x v="3163"/>
    <x v="361"/>
    <d v="2017-10-09T00:00:00"/>
    <s v="Standard Class"/>
    <s v="TS-21370"/>
    <s v="Todd Sumrall"/>
    <x v="1"/>
    <s v="United States"/>
    <s v="New York City"/>
    <x v="15"/>
    <n v="10035"/>
    <s v="East"/>
    <s v="TEC-MA-10001047"/>
    <x v="2"/>
    <s v="Machines"/>
    <s v="3D Systems Cube Printer, 2nd Generation, Magenta"/>
    <n v="5199.96"/>
    <n v="4"/>
    <n v="0"/>
    <n v="1351.9895999999999"/>
  </r>
  <r>
    <n v="6342"/>
    <x v="3164"/>
    <x v="413"/>
    <d v="2017-01-02T00:00:00"/>
    <s v="First Class"/>
    <s v="DB-13660"/>
    <s v="Duane Benoit"/>
    <x v="0"/>
    <s v="United States"/>
    <s v="Lancaster"/>
    <x v="24"/>
    <n v="43130"/>
    <s v="East"/>
    <s v="OFF-ST-10002554"/>
    <x v="1"/>
    <s v="Storage"/>
    <s v="Tennsco Industrial Shelving"/>
    <n v="156.512"/>
    <n v="4"/>
    <n v="0.2"/>
    <n v="-35.215199999999996"/>
  </r>
  <r>
    <n v="6343"/>
    <x v="3165"/>
    <x v="1105"/>
    <d v="2015-03-10T00:00:00"/>
    <s v="First Class"/>
    <s v="EM-14140"/>
    <s v="Eugene Moren"/>
    <x v="2"/>
    <s v="United States"/>
    <s v="Newark"/>
    <x v="13"/>
    <n v="19711"/>
    <s v="East"/>
    <s v="TEC-AC-10004469"/>
    <x v="2"/>
    <s v="Accessories"/>
    <s v="Microsoft Sculpt Comfort Mouse"/>
    <n v="119.85000000000001"/>
    <n v="3"/>
    <n v="0"/>
    <n v="52.734000000000009"/>
  </r>
  <r>
    <n v="6344"/>
    <x v="3165"/>
    <x v="1105"/>
    <d v="2015-03-10T00:00:00"/>
    <s v="First Class"/>
    <s v="EM-14140"/>
    <s v="Eugene Moren"/>
    <x v="2"/>
    <s v="United States"/>
    <s v="Newark"/>
    <x v="13"/>
    <n v="19711"/>
    <s v="East"/>
    <s v="OFF-BI-10000309"/>
    <x v="1"/>
    <s v="Binders"/>
    <s v="GBC Twin Loop Wire Binding Elements, 9/16&quot; Spine, Black"/>
    <n v="30.44"/>
    <n v="2"/>
    <n v="0"/>
    <n v="14.9156"/>
  </r>
  <r>
    <n v="6345"/>
    <x v="3165"/>
    <x v="1105"/>
    <d v="2015-03-10T00:00:00"/>
    <s v="First Class"/>
    <s v="EM-14140"/>
    <s v="Eugene Moren"/>
    <x v="2"/>
    <s v="United States"/>
    <s v="Newark"/>
    <x v="13"/>
    <n v="19711"/>
    <s v="East"/>
    <s v="OFF-BI-10001765"/>
    <x v="1"/>
    <s v="Binders"/>
    <s v="Wilson Jones Heavy-Duty Casebound Ring Binders with Metal Hinges"/>
    <n v="69.28"/>
    <n v="2"/>
    <n v="0"/>
    <n v="33.254399999999997"/>
  </r>
  <r>
    <n v="6346"/>
    <x v="3165"/>
    <x v="1105"/>
    <d v="2015-03-10T00:00:00"/>
    <s v="First Class"/>
    <s v="EM-14140"/>
    <s v="Eugene Moren"/>
    <x v="2"/>
    <s v="United States"/>
    <s v="Newark"/>
    <x v="13"/>
    <n v="19711"/>
    <s v="East"/>
    <s v="TEC-PH-10001619"/>
    <x v="2"/>
    <s v="Phones"/>
    <s v="LG G3"/>
    <n v="587.97"/>
    <n v="3"/>
    <n v="0"/>
    <n v="170.51129999999998"/>
  </r>
  <r>
    <n v="6347"/>
    <x v="3166"/>
    <x v="179"/>
    <d v="2017-10-20T00:00:00"/>
    <s v="Same Day"/>
    <s v="RB-19465"/>
    <s v="Rick Bensley"/>
    <x v="2"/>
    <s v="United States"/>
    <s v="New York City"/>
    <x v="15"/>
    <n v="10024"/>
    <s v="East"/>
    <s v="OFF-LA-10002034"/>
    <x v="1"/>
    <s v="Labels"/>
    <s v="Avery 478"/>
    <n v="24.55"/>
    <n v="5"/>
    <n v="0"/>
    <n v="12.029499999999999"/>
  </r>
  <r>
    <n v="6348"/>
    <x v="3167"/>
    <x v="489"/>
    <d v="2015-05-06T00:00:00"/>
    <s v="Standard Class"/>
    <s v="PO-18850"/>
    <s v="Patrick O'Brill"/>
    <x v="0"/>
    <s v="United States"/>
    <s v="San Francisco"/>
    <x v="1"/>
    <n v="94109"/>
    <s v="West"/>
    <s v="OFF-BI-10000309"/>
    <x v="1"/>
    <s v="Binders"/>
    <s v="GBC Twin Loop Wire Binding Elements, 9/16&quot; Spine, Black"/>
    <n v="12.176000000000002"/>
    <n v="1"/>
    <n v="0.2"/>
    <n v="4.4137999999999993"/>
  </r>
  <r>
    <n v="6349"/>
    <x v="3167"/>
    <x v="489"/>
    <d v="2015-05-06T00:00:00"/>
    <s v="Standard Class"/>
    <s v="PO-18850"/>
    <s v="Patrick O'Brill"/>
    <x v="0"/>
    <s v="United States"/>
    <s v="San Francisco"/>
    <x v="1"/>
    <n v="94109"/>
    <s v="West"/>
    <s v="OFF-ST-10000876"/>
    <x v="1"/>
    <s v="Storage"/>
    <s v="Eldon Simplefile Box Office"/>
    <n v="37.32"/>
    <n v="3"/>
    <n v="0"/>
    <n v="10.4496"/>
  </r>
  <r>
    <n v="6350"/>
    <x v="3167"/>
    <x v="489"/>
    <d v="2015-05-06T00:00:00"/>
    <s v="Standard Class"/>
    <s v="PO-18850"/>
    <s v="Patrick O'Brill"/>
    <x v="0"/>
    <s v="United States"/>
    <s v="San Francisco"/>
    <x v="1"/>
    <n v="94109"/>
    <s v="West"/>
    <s v="OFF-SU-10002573"/>
    <x v="1"/>
    <s v="Supplies"/>
    <s v="Acme 10&quot; Easy Grip Assistive Scissors"/>
    <n v="35.06"/>
    <n v="2"/>
    <n v="0"/>
    <n v="10.517999999999997"/>
  </r>
  <r>
    <n v="6351"/>
    <x v="3168"/>
    <x v="213"/>
    <d v="2017-09-08T00:00:00"/>
    <s v="Standard Class"/>
    <s v="AG-10900"/>
    <s v="Arthur Gainer"/>
    <x v="0"/>
    <s v="United States"/>
    <s v="Dallas"/>
    <x v="5"/>
    <n v="75217"/>
    <s v="Central"/>
    <s v="FUR-FU-10004622"/>
    <x v="0"/>
    <s v="Furnishings"/>
    <s v="Eldon Advantage Foldable Chair Mats for Low Pile Carpets"/>
    <n v="108.40000000000002"/>
    <n v="5"/>
    <n v="0.6"/>
    <n v="-105.69000000000003"/>
  </r>
  <r>
    <n v="6352"/>
    <x v="3169"/>
    <x v="132"/>
    <d v="2017-11-08T00:00:00"/>
    <s v="Standard Class"/>
    <s v="BF-11275"/>
    <s v="Beth Fritzler"/>
    <x v="1"/>
    <s v="United States"/>
    <s v="Miami"/>
    <x v="2"/>
    <n v="33178"/>
    <s v="South"/>
    <s v="TEC-PH-10002549"/>
    <x v="2"/>
    <s v="Phones"/>
    <s v="Polycom SoundPoint IP 450 VoIP phone"/>
    <n v="361.37600000000003"/>
    <n v="2"/>
    <n v="0.2"/>
    <n v="27.103200000000001"/>
  </r>
  <r>
    <n v="6353"/>
    <x v="3170"/>
    <x v="1023"/>
    <d v="2015-09-19T00:00:00"/>
    <s v="Standard Class"/>
    <s v="HG-14845"/>
    <s v="Harry Greene"/>
    <x v="0"/>
    <s v="United States"/>
    <s v="Philadelphia"/>
    <x v="9"/>
    <n v="19120"/>
    <s v="East"/>
    <s v="OFF-BI-10004209"/>
    <x v="1"/>
    <s v="Binders"/>
    <s v="Fellowes Twister Kit, Gray/Clear, 3/pkg"/>
    <n v="2.4119999999999999"/>
    <n v="1"/>
    <n v="0.7"/>
    <n v="-2.0099999999999998"/>
  </r>
  <r>
    <n v="6354"/>
    <x v="3171"/>
    <x v="684"/>
    <d v="2015-09-12T00:00:00"/>
    <s v="Standard Class"/>
    <s v="BS-11590"/>
    <s v="Brendan Sweed"/>
    <x v="1"/>
    <s v="United States"/>
    <s v="New York City"/>
    <x v="15"/>
    <n v="10011"/>
    <s v="East"/>
    <s v="OFF-AP-10001962"/>
    <x v="1"/>
    <s v="Appliances"/>
    <s v="Black &amp; Decker Filter for Double Action Dustbuster Cordless Vac BLDV7210"/>
    <n v="8.39"/>
    <n v="1"/>
    <n v="0"/>
    <n v="2.0975000000000001"/>
  </r>
  <r>
    <n v="6355"/>
    <x v="3171"/>
    <x v="684"/>
    <d v="2015-09-12T00:00:00"/>
    <s v="Standard Class"/>
    <s v="BS-11590"/>
    <s v="Brendan Sweed"/>
    <x v="1"/>
    <s v="United States"/>
    <s v="New York City"/>
    <x v="15"/>
    <n v="10011"/>
    <s v="East"/>
    <s v="TEC-PH-10002922"/>
    <x v="2"/>
    <s v="Phones"/>
    <s v="ShoreTel ShorePhone IP 230 VoIP phone"/>
    <n v="337.98"/>
    <n v="2"/>
    <n v="0"/>
    <n v="101.39399999999998"/>
  </r>
  <r>
    <n v="6356"/>
    <x v="3172"/>
    <x v="191"/>
    <d v="2014-10-13T00:00:00"/>
    <s v="Standard Class"/>
    <s v="JD-16015"/>
    <s v="Joy Daniels"/>
    <x v="0"/>
    <s v="United States"/>
    <s v="Philadelphia"/>
    <x v="9"/>
    <n v="19120"/>
    <s v="East"/>
    <s v="OFF-ST-10000642"/>
    <x v="1"/>
    <s v="Storage"/>
    <s v="Tennsco Lockers, Gray"/>
    <n v="83.920000000000016"/>
    <n v="5"/>
    <n v="0.2"/>
    <n v="-13.637000000000011"/>
  </r>
  <r>
    <n v="6357"/>
    <x v="3173"/>
    <x v="205"/>
    <d v="2017-01-28T00:00:00"/>
    <s v="Standard Class"/>
    <s v="CS-12250"/>
    <s v="Chris Selesnick"/>
    <x v="1"/>
    <s v="United States"/>
    <s v="Seattle"/>
    <x v="4"/>
    <n v="98103"/>
    <s v="West"/>
    <s v="OFF-BI-10001757"/>
    <x v="1"/>
    <s v="Binders"/>
    <s v="Pressboard Hanging Data Binders for Unburst Sheets"/>
    <n v="19.68"/>
    <n v="5"/>
    <n v="0.2"/>
    <n v="6.8879999999999981"/>
  </r>
  <r>
    <n v="6358"/>
    <x v="3173"/>
    <x v="205"/>
    <d v="2017-01-28T00:00:00"/>
    <s v="Standard Class"/>
    <s v="CS-12250"/>
    <s v="Chris Selesnick"/>
    <x v="1"/>
    <s v="United States"/>
    <s v="Seattle"/>
    <x v="4"/>
    <n v="98103"/>
    <s v="West"/>
    <s v="OFF-PA-10004621"/>
    <x v="1"/>
    <s v="Paper"/>
    <s v="Xerox 212"/>
    <n v="25.92"/>
    <n v="4"/>
    <n v="0"/>
    <n v="12.441600000000001"/>
  </r>
  <r>
    <n v="6359"/>
    <x v="3173"/>
    <x v="205"/>
    <d v="2017-01-28T00:00:00"/>
    <s v="Standard Class"/>
    <s v="CS-12250"/>
    <s v="Chris Selesnick"/>
    <x v="1"/>
    <s v="United States"/>
    <s v="Seattle"/>
    <x v="4"/>
    <n v="98103"/>
    <s v="West"/>
    <s v="OFF-PA-10002262"/>
    <x v="1"/>
    <s v="Paper"/>
    <s v="Xerox 192"/>
    <n v="6.48"/>
    <n v="1"/>
    <n v="0"/>
    <n v="3.1104000000000003"/>
  </r>
  <r>
    <n v="6360"/>
    <x v="3173"/>
    <x v="205"/>
    <d v="2017-01-28T00:00:00"/>
    <s v="Standard Class"/>
    <s v="CS-12250"/>
    <s v="Chris Selesnick"/>
    <x v="1"/>
    <s v="United States"/>
    <s v="Seattle"/>
    <x v="4"/>
    <n v="98103"/>
    <s v="West"/>
    <s v="TEC-PH-10004100"/>
    <x v="2"/>
    <s v="Phones"/>
    <s v="Griffin GC17055 Auxiliary Audio Cable"/>
    <n v="86.352000000000004"/>
    <n v="6"/>
    <n v="0.2"/>
    <n v="8.6352000000000011"/>
  </r>
  <r>
    <n v="6361"/>
    <x v="3174"/>
    <x v="895"/>
    <d v="2015-12-15T00:00:00"/>
    <s v="Standard Class"/>
    <s v="FC-14245"/>
    <s v="Frank Carlisle"/>
    <x v="2"/>
    <s v="United States"/>
    <s v="Los Angeles"/>
    <x v="1"/>
    <n v="90032"/>
    <s v="West"/>
    <s v="OFF-AR-10003582"/>
    <x v="1"/>
    <s v="Art"/>
    <s v="Boston Electric Pencil Sharpener, Model 1818, Charcoal Black"/>
    <n v="56.3"/>
    <n v="2"/>
    <n v="0"/>
    <n v="15.764000000000003"/>
  </r>
  <r>
    <n v="6362"/>
    <x v="3175"/>
    <x v="641"/>
    <d v="2014-11-30T00:00:00"/>
    <s v="Standard Class"/>
    <s v="SE-20110"/>
    <s v="Sanjit Engle"/>
    <x v="0"/>
    <s v="United States"/>
    <s v="Springfield"/>
    <x v="21"/>
    <n v="97477"/>
    <s v="West"/>
    <s v="OFF-AR-10003179"/>
    <x v="1"/>
    <s v="Art"/>
    <s v="Dixon Ticonderoga Core-Lock Colored Pencils"/>
    <n v="51.016000000000005"/>
    <n v="7"/>
    <n v="0.2"/>
    <n v="8.2900999999999954"/>
  </r>
  <r>
    <n v="6363"/>
    <x v="3176"/>
    <x v="610"/>
    <d v="2017-11-25T00:00:00"/>
    <s v="Standard Class"/>
    <s v="CK-12205"/>
    <s v="Chloris Kastensmidt"/>
    <x v="0"/>
    <s v="United States"/>
    <s v="Renton"/>
    <x v="4"/>
    <n v="98059"/>
    <s v="West"/>
    <s v="OFF-BI-10001670"/>
    <x v="1"/>
    <s v="Binders"/>
    <s v="Vinyl Sectional Post Binders"/>
    <n v="150.80000000000001"/>
    <n v="5"/>
    <n v="0.2"/>
    <n v="56.55"/>
  </r>
  <r>
    <n v="6364"/>
    <x v="3176"/>
    <x v="610"/>
    <d v="2017-11-25T00:00:00"/>
    <s v="Standard Class"/>
    <s v="CK-12205"/>
    <s v="Chloris Kastensmidt"/>
    <x v="0"/>
    <s v="United States"/>
    <s v="Renton"/>
    <x v="4"/>
    <n v="98059"/>
    <s v="West"/>
    <s v="TEC-MA-10002073"/>
    <x v="2"/>
    <s v="Machines"/>
    <s v="3D Systems Cube Printer, 2nd Generation, White"/>
    <n v="1039.992"/>
    <n v="1"/>
    <n v="0.2"/>
    <n v="103.99920000000003"/>
  </r>
  <r>
    <n v="6365"/>
    <x v="3176"/>
    <x v="610"/>
    <d v="2017-11-25T00:00:00"/>
    <s v="Standard Class"/>
    <s v="CK-12205"/>
    <s v="Chloris Kastensmidt"/>
    <x v="0"/>
    <s v="United States"/>
    <s v="Renton"/>
    <x v="4"/>
    <n v="98059"/>
    <s v="West"/>
    <s v="OFF-PA-10003797"/>
    <x v="1"/>
    <s v="Paper"/>
    <s v="Xerox 209"/>
    <n v="51.84"/>
    <n v="8"/>
    <n v="0"/>
    <n v="24.883200000000002"/>
  </r>
  <r>
    <n v="6366"/>
    <x v="3177"/>
    <x v="1095"/>
    <d v="2017-04-05T00:00:00"/>
    <s v="First Class"/>
    <s v="DS-13030"/>
    <s v="Darrin Sayre"/>
    <x v="2"/>
    <s v="United States"/>
    <s v="New York City"/>
    <x v="15"/>
    <n v="10009"/>
    <s v="East"/>
    <s v="TEC-PH-10004006"/>
    <x v="2"/>
    <s v="Phones"/>
    <s v="Panasonic KX - TS880B Telephone"/>
    <n v="41.22"/>
    <n v="1"/>
    <n v="0"/>
    <n v="11.1294"/>
  </r>
  <r>
    <n v="6367"/>
    <x v="3177"/>
    <x v="1095"/>
    <d v="2017-04-05T00:00:00"/>
    <s v="First Class"/>
    <s v="DS-13030"/>
    <s v="Darrin Sayre"/>
    <x v="2"/>
    <s v="United States"/>
    <s v="New York City"/>
    <x v="15"/>
    <n v="10009"/>
    <s v="East"/>
    <s v="OFF-SU-10000646"/>
    <x v="1"/>
    <s v="Supplies"/>
    <s v="Premier Automatic Letter Opener"/>
    <n v="240.37"/>
    <n v="1"/>
    <n v="0"/>
    <n v="7.2111000000000161"/>
  </r>
  <r>
    <n v="6368"/>
    <x v="3177"/>
    <x v="1095"/>
    <d v="2017-04-05T00:00:00"/>
    <s v="First Class"/>
    <s v="DS-13030"/>
    <s v="Darrin Sayre"/>
    <x v="2"/>
    <s v="United States"/>
    <s v="New York City"/>
    <x v="15"/>
    <n v="10009"/>
    <s v="East"/>
    <s v="TEC-PH-10002262"/>
    <x v="2"/>
    <s v="Phones"/>
    <s v="LG Electronics Tone+ HBS-730 Bluetooth Headset"/>
    <n v="119.02"/>
    <n v="2"/>
    <n v="0"/>
    <n v="33.325600000000009"/>
  </r>
  <r>
    <n v="6369"/>
    <x v="3178"/>
    <x v="240"/>
    <d v="2017-05-24T00:00:00"/>
    <s v="Standard Class"/>
    <s v="SA-20830"/>
    <s v="Sue Ann Reed"/>
    <x v="0"/>
    <s v="United States"/>
    <s v="San Jose"/>
    <x v="1"/>
    <n v="95123"/>
    <s v="West"/>
    <s v="OFF-BI-10002082"/>
    <x v="1"/>
    <s v="Binders"/>
    <s v="GBC Twin Loop Wire Binding Elements"/>
    <n v="133.12"/>
    <n v="5"/>
    <n v="0.2"/>
    <n v="49.92"/>
  </r>
  <r>
    <n v="6370"/>
    <x v="3179"/>
    <x v="339"/>
    <d v="2016-10-07T00:00:00"/>
    <s v="Standard Class"/>
    <s v="TP-21565"/>
    <s v="Tracy Poddar"/>
    <x v="1"/>
    <s v="United States"/>
    <s v="Grand Prairie"/>
    <x v="5"/>
    <n v="75051"/>
    <s v="Central"/>
    <s v="FUR-FU-10001756"/>
    <x v="0"/>
    <s v="Furnishings"/>
    <s v="Eldon Expressions Desk Accessory, Wood Photo Frame, Mahogany"/>
    <n v="38.08"/>
    <n v="5"/>
    <n v="0.6"/>
    <n v="-29.512000000000008"/>
  </r>
  <r>
    <n v="6371"/>
    <x v="3180"/>
    <x v="831"/>
    <d v="2016-11-21T00:00:00"/>
    <s v="Same Day"/>
    <s v="JK-16120"/>
    <s v="Julie Kriz"/>
    <x v="2"/>
    <s v="United States"/>
    <s v="New York City"/>
    <x v="15"/>
    <n v="10009"/>
    <s v="East"/>
    <s v="FUR-BO-10002598"/>
    <x v="0"/>
    <s v="Bookcases"/>
    <s v="Hon Metal Bookcases, Putty"/>
    <n v="113.56800000000001"/>
    <n v="2"/>
    <n v="0.2"/>
    <n v="12.776399999999988"/>
  </r>
  <r>
    <n v="6372"/>
    <x v="3181"/>
    <x v="621"/>
    <d v="2017-10-05T00:00:00"/>
    <s v="Second Class"/>
    <s v="CC-12430"/>
    <s v="Chuck Clark"/>
    <x v="2"/>
    <s v="United States"/>
    <s v="New York City"/>
    <x v="15"/>
    <n v="10009"/>
    <s v="East"/>
    <s v="FUR-FU-10001934"/>
    <x v="0"/>
    <s v="Furnishings"/>
    <s v="Magnifier Swing Arm Lamp"/>
    <n v="83.92"/>
    <n v="4"/>
    <n v="0"/>
    <n v="21.819200000000002"/>
  </r>
  <r>
    <n v="6373"/>
    <x v="3181"/>
    <x v="621"/>
    <d v="2017-10-05T00:00:00"/>
    <s v="Second Class"/>
    <s v="CC-12430"/>
    <s v="Chuck Clark"/>
    <x v="2"/>
    <s v="United States"/>
    <s v="New York City"/>
    <x v="15"/>
    <n v="10009"/>
    <s v="East"/>
    <s v="OFF-AR-10001130"/>
    <x v="1"/>
    <s v="Art"/>
    <s v="Quartet Alpha White Chalk, 12/Pack"/>
    <n v="6.63"/>
    <n v="3"/>
    <n v="0"/>
    <n v="3.1160999999999999"/>
  </r>
  <r>
    <n v="6374"/>
    <x v="3181"/>
    <x v="621"/>
    <d v="2017-10-05T00:00:00"/>
    <s v="Second Class"/>
    <s v="CC-12430"/>
    <s v="Chuck Clark"/>
    <x v="2"/>
    <s v="United States"/>
    <s v="New York City"/>
    <x v="15"/>
    <n v="10009"/>
    <s v="East"/>
    <s v="TEC-AC-10002049"/>
    <x v="2"/>
    <s v="Accessories"/>
    <s v="Logitech G19 Programmable Gaming Keyboard"/>
    <n v="371.96999999999997"/>
    <n v="3"/>
    <n v="0"/>
    <n v="66.954599999999971"/>
  </r>
  <r>
    <n v="6375"/>
    <x v="3182"/>
    <x v="333"/>
    <d v="2014-05-03T00:00:00"/>
    <s v="Standard Class"/>
    <s v="LA-16780"/>
    <s v="Laura Armstrong"/>
    <x v="1"/>
    <s v="United States"/>
    <s v="Memphis"/>
    <x v="18"/>
    <n v="38109"/>
    <s v="South"/>
    <s v="FUR-CH-10001394"/>
    <x v="0"/>
    <s v="Chairs"/>
    <s v="Global Leather Executive Chair"/>
    <n v="561.58400000000006"/>
    <n v="2"/>
    <n v="0.2"/>
    <n v="70.197999999999922"/>
  </r>
  <r>
    <n v="6376"/>
    <x v="3182"/>
    <x v="333"/>
    <d v="2014-05-03T00:00:00"/>
    <s v="Standard Class"/>
    <s v="LA-16780"/>
    <s v="Laura Armstrong"/>
    <x v="1"/>
    <s v="United States"/>
    <s v="Memphis"/>
    <x v="18"/>
    <n v="38109"/>
    <s v="South"/>
    <s v="OFF-ST-10000798"/>
    <x v="1"/>
    <s v="Storage"/>
    <s v="2300 Heavy-Duty Transfer File Systems by Perma"/>
    <n v="99.920000000000016"/>
    <n v="5"/>
    <n v="0.2"/>
    <n v="-1.249000000000013"/>
  </r>
  <r>
    <n v="6377"/>
    <x v="3183"/>
    <x v="877"/>
    <d v="2016-10-10T00:00:00"/>
    <s v="First Class"/>
    <s v="AW-10930"/>
    <s v="Arthur Wiediger"/>
    <x v="2"/>
    <s v="United States"/>
    <s v="Philadelphia"/>
    <x v="9"/>
    <n v="19143"/>
    <s v="East"/>
    <s v="OFF-LA-10000134"/>
    <x v="1"/>
    <s v="Labels"/>
    <s v="Avery 511"/>
    <n v="4.9280000000000008"/>
    <n v="2"/>
    <n v="0.2"/>
    <n v="1.7247999999999997"/>
  </r>
  <r>
    <n v="6378"/>
    <x v="3184"/>
    <x v="272"/>
    <d v="2016-12-22T00:00:00"/>
    <s v="Standard Class"/>
    <s v="BP-11230"/>
    <s v="Benjamin Patterson"/>
    <x v="0"/>
    <s v="United States"/>
    <s v="Los Angeles"/>
    <x v="1"/>
    <n v="90004"/>
    <s v="West"/>
    <s v="FUR-FU-10002364"/>
    <x v="0"/>
    <s v="Furnishings"/>
    <s v="Eldon Expressions Wood Desk Accessories, Oak"/>
    <n v="14.76"/>
    <n v="2"/>
    <n v="0"/>
    <n v="4.2803999999999984"/>
  </r>
  <r>
    <n v="6379"/>
    <x v="3185"/>
    <x v="318"/>
    <d v="2017-04-14T00:00:00"/>
    <s v="Standard Class"/>
    <s v="DB-13360"/>
    <s v="Dennis Bolton"/>
    <x v="2"/>
    <s v="United States"/>
    <s v="Waterbury"/>
    <x v="29"/>
    <n v="6708"/>
    <s v="East"/>
    <s v="TEC-AC-10004571"/>
    <x v="2"/>
    <s v="Accessories"/>
    <s v="Logitech G700s Rechargeable Gaming Mouse"/>
    <n v="99.99"/>
    <n v="1"/>
    <n v="0"/>
    <n v="41.995800000000003"/>
  </r>
  <r>
    <n v="6380"/>
    <x v="3185"/>
    <x v="318"/>
    <d v="2017-04-14T00:00:00"/>
    <s v="Standard Class"/>
    <s v="DB-13360"/>
    <s v="Dennis Bolton"/>
    <x v="2"/>
    <s v="United States"/>
    <s v="Waterbury"/>
    <x v="29"/>
    <n v="6708"/>
    <s v="East"/>
    <s v="OFF-ST-10003692"/>
    <x v="1"/>
    <s v="Storage"/>
    <s v="Recycled Steel Personal File for Hanging File Folders"/>
    <n v="286.14999999999998"/>
    <n v="5"/>
    <n v="0"/>
    <n v="71.537499999999994"/>
  </r>
  <r>
    <n v="6381"/>
    <x v="3186"/>
    <x v="918"/>
    <d v="2014-04-13T00:00:00"/>
    <s v="Standard Class"/>
    <s v="PC-19000"/>
    <s v="Pauline Chand"/>
    <x v="2"/>
    <s v="United States"/>
    <s v="Chandler"/>
    <x v="16"/>
    <n v="85224"/>
    <s v="West"/>
    <s v="OFF-FA-10001883"/>
    <x v="1"/>
    <s v="Fasteners"/>
    <s v="Alliance Super-Size Bands, Assorted Sizes"/>
    <n v="49.792000000000002"/>
    <n v="8"/>
    <n v="0.2"/>
    <n v="-11.825600000000001"/>
  </r>
  <r>
    <n v="6382"/>
    <x v="3187"/>
    <x v="892"/>
    <d v="2016-04-02T00:00:00"/>
    <s v="Standard Class"/>
    <s v="TB-21595"/>
    <s v="Troy Blackwell"/>
    <x v="0"/>
    <s v="United States"/>
    <s v="Springfield"/>
    <x v="24"/>
    <n v="45503"/>
    <s v="East"/>
    <s v="FUR-BO-10004015"/>
    <x v="0"/>
    <s v="Bookcases"/>
    <s v="Bush Andora Bookcase, Maple/Graphite Gray Finish"/>
    <n v="299.97499999999997"/>
    <n v="5"/>
    <n v="0.5"/>
    <n v="-167.98600000000002"/>
  </r>
  <r>
    <n v="6383"/>
    <x v="3187"/>
    <x v="892"/>
    <d v="2016-04-02T00:00:00"/>
    <s v="Standard Class"/>
    <s v="TB-21595"/>
    <s v="Troy Blackwell"/>
    <x v="0"/>
    <s v="United States"/>
    <s v="Springfield"/>
    <x v="24"/>
    <n v="45503"/>
    <s v="East"/>
    <s v="TEC-PH-10000141"/>
    <x v="2"/>
    <s v="Phones"/>
    <s v="Clearsounds A400"/>
    <n v="158.37599999999998"/>
    <n v="4"/>
    <n v="0.4"/>
    <n v="-36.954399999999993"/>
  </r>
  <r>
    <n v="6384"/>
    <x v="3188"/>
    <x v="787"/>
    <d v="2017-01-18T00:00:00"/>
    <s v="First Class"/>
    <s v="TB-21250"/>
    <s v="Tim Brockman"/>
    <x v="0"/>
    <s v="United States"/>
    <s v="Austin"/>
    <x v="5"/>
    <n v="78745"/>
    <s v="Central"/>
    <s v="OFF-BI-10001597"/>
    <x v="1"/>
    <s v="Binders"/>
    <s v="Wilson Jones Ledger-Size, Piano-Hinge Binder, 2&quot;, Blue"/>
    <n v="32.783999999999992"/>
    <n v="4"/>
    <n v="0.8"/>
    <n v="-52.454400000000007"/>
  </r>
  <r>
    <n v="6385"/>
    <x v="3188"/>
    <x v="787"/>
    <d v="2017-01-18T00:00:00"/>
    <s v="First Class"/>
    <s v="TB-21250"/>
    <s v="Tim Brockman"/>
    <x v="0"/>
    <s v="United States"/>
    <s v="Austin"/>
    <x v="5"/>
    <n v="78745"/>
    <s v="Central"/>
    <s v="TEC-AC-10003628"/>
    <x v="2"/>
    <s v="Accessories"/>
    <s v="Logitech 910-002974 M325 Wireless Mouse for Web Scrolling"/>
    <n v="47.984000000000002"/>
    <n v="2"/>
    <n v="0.2"/>
    <n v="14.395200000000004"/>
  </r>
  <r>
    <n v="6386"/>
    <x v="3188"/>
    <x v="787"/>
    <d v="2017-01-18T00:00:00"/>
    <s v="First Class"/>
    <s v="TB-21250"/>
    <s v="Tim Brockman"/>
    <x v="0"/>
    <s v="United States"/>
    <s v="Austin"/>
    <x v="5"/>
    <n v="78745"/>
    <s v="Central"/>
    <s v="TEC-AC-10002331"/>
    <x v="2"/>
    <s v="Accessories"/>
    <s v="Maxell 74 Minute CDR, 10/Pack"/>
    <n v="62.591999999999999"/>
    <n v="8"/>
    <n v="0.2"/>
    <n v="13.300799999999999"/>
  </r>
  <r>
    <n v="6387"/>
    <x v="3188"/>
    <x v="787"/>
    <d v="2017-01-18T00:00:00"/>
    <s v="First Class"/>
    <s v="TB-21250"/>
    <s v="Tim Brockman"/>
    <x v="0"/>
    <s v="United States"/>
    <s v="Austin"/>
    <x v="5"/>
    <n v="78745"/>
    <s v="Central"/>
    <s v="OFF-BI-10001098"/>
    <x v="1"/>
    <s v="Binders"/>
    <s v="Acco D-Ring Binder w/DublLock"/>
    <n v="4.2759999999999989"/>
    <n v="1"/>
    <n v="0.8"/>
    <n v="-6.6278000000000006"/>
  </r>
  <r>
    <n v="6388"/>
    <x v="3189"/>
    <x v="1106"/>
    <d v="2014-02-04T00:00:00"/>
    <s v="Standard Class"/>
    <s v="MV-18190"/>
    <s v="Mike Vittorini"/>
    <x v="0"/>
    <s v="United States"/>
    <s v="Detroit"/>
    <x v="12"/>
    <n v="48234"/>
    <s v="Central"/>
    <s v="OFF-PA-10001204"/>
    <x v="1"/>
    <s v="Paper"/>
    <s v="Xerox 1972"/>
    <n v="10.56"/>
    <n v="2"/>
    <n v="0"/>
    <n v="4.7519999999999998"/>
  </r>
  <r>
    <n v="6389"/>
    <x v="3189"/>
    <x v="1106"/>
    <d v="2014-02-04T00:00:00"/>
    <s v="Standard Class"/>
    <s v="MV-18190"/>
    <s v="Mike Vittorini"/>
    <x v="0"/>
    <s v="United States"/>
    <s v="Detroit"/>
    <x v="12"/>
    <n v="48234"/>
    <s v="Central"/>
    <s v="OFF-ST-10000991"/>
    <x v="1"/>
    <s v="Storage"/>
    <s v="Space Solutions HD Industrial Steel Shelving."/>
    <n v="229.94"/>
    <n v="2"/>
    <n v="0"/>
    <n v="6.8982000000000028"/>
  </r>
  <r>
    <n v="6390"/>
    <x v="3190"/>
    <x v="1107"/>
    <d v="2015-02-11T00:00:00"/>
    <s v="Standard Class"/>
    <s v="DK-12835"/>
    <s v="Damala Kotsonis"/>
    <x v="1"/>
    <s v="United States"/>
    <s v="Springfield"/>
    <x v="17"/>
    <n v="22153"/>
    <s v="South"/>
    <s v="OFF-EN-10000056"/>
    <x v="1"/>
    <s v="Envelopes"/>
    <s v="Cameo Buff Policy Envelopes"/>
    <n v="311.14999999999998"/>
    <n v="5"/>
    <n v="0"/>
    <n v="146.24049999999997"/>
  </r>
  <r>
    <n v="6391"/>
    <x v="3190"/>
    <x v="1107"/>
    <d v="2015-02-11T00:00:00"/>
    <s v="Standard Class"/>
    <s v="DK-12835"/>
    <s v="Damala Kotsonis"/>
    <x v="1"/>
    <s v="United States"/>
    <s v="Springfield"/>
    <x v="17"/>
    <n v="22153"/>
    <s v="South"/>
    <s v="OFF-PA-10003349"/>
    <x v="1"/>
    <s v="Paper"/>
    <s v="Xerox 1957"/>
    <n v="12.96"/>
    <n v="2"/>
    <n v="0"/>
    <n v="6.3504000000000005"/>
  </r>
  <r>
    <n v="6392"/>
    <x v="3191"/>
    <x v="882"/>
    <d v="2016-12-19T00:00:00"/>
    <s v="Standard Class"/>
    <s v="PK-19075"/>
    <s v="Pete Kriz"/>
    <x v="0"/>
    <s v="United States"/>
    <s v="New York City"/>
    <x v="15"/>
    <n v="10011"/>
    <s v="East"/>
    <s v="OFF-PA-10001471"/>
    <x v="1"/>
    <s v="Paper"/>
    <s v="Strathmore Photo Frame Cards"/>
    <n v="14.62"/>
    <n v="2"/>
    <n v="0"/>
    <n v="6.7251999999999992"/>
  </r>
  <r>
    <n v="6393"/>
    <x v="3191"/>
    <x v="882"/>
    <d v="2016-12-19T00:00:00"/>
    <s v="Standard Class"/>
    <s v="PK-19075"/>
    <s v="Pete Kriz"/>
    <x v="0"/>
    <s v="United States"/>
    <s v="New York City"/>
    <x v="15"/>
    <n v="10011"/>
    <s v="East"/>
    <s v="OFF-LA-10003190"/>
    <x v="1"/>
    <s v="Labels"/>
    <s v="Avery 474"/>
    <n v="5.76"/>
    <n v="2"/>
    <n v="0"/>
    <n v="2.8224"/>
  </r>
  <r>
    <n v="6394"/>
    <x v="3191"/>
    <x v="882"/>
    <d v="2016-12-19T00:00:00"/>
    <s v="Standard Class"/>
    <s v="PK-19075"/>
    <s v="Pete Kriz"/>
    <x v="0"/>
    <s v="United States"/>
    <s v="New York City"/>
    <x v="15"/>
    <n v="10011"/>
    <s v="East"/>
    <s v="OFF-FA-10000621"/>
    <x v="1"/>
    <s v="Fasteners"/>
    <s v="OIC Colored Binder Clips, Assorted Sizes"/>
    <n v="21.48"/>
    <n v="6"/>
    <n v="0"/>
    <n v="10.5252"/>
  </r>
  <r>
    <n v="6395"/>
    <x v="3191"/>
    <x v="882"/>
    <d v="2016-12-19T00:00:00"/>
    <s v="Standard Class"/>
    <s v="PK-19075"/>
    <s v="Pete Kriz"/>
    <x v="0"/>
    <s v="United States"/>
    <s v="New York City"/>
    <x v="15"/>
    <n v="10011"/>
    <s v="East"/>
    <s v="FUR-FU-10002937"/>
    <x v="0"/>
    <s v="Furnishings"/>
    <s v="GE 48&quot; Fluorescent Tube, Cool White Energy Saver, 34 Watts, 30/Box"/>
    <n v="396.92"/>
    <n v="4"/>
    <n v="0"/>
    <n v="198.46"/>
  </r>
  <r>
    <n v="6396"/>
    <x v="3191"/>
    <x v="882"/>
    <d v="2016-12-19T00:00:00"/>
    <s v="Standard Class"/>
    <s v="PK-19075"/>
    <s v="Pete Kriz"/>
    <x v="0"/>
    <s v="United States"/>
    <s v="New York City"/>
    <x v="15"/>
    <n v="10011"/>
    <s v="East"/>
    <s v="OFF-ST-10004507"/>
    <x v="1"/>
    <s v="Storage"/>
    <s v="Advantus Rolling Storage Box"/>
    <n v="17.149999999999999"/>
    <n v="1"/>
    <n v="0"/>
    <n v="4.6304999999999996"/>
  </r>
  <r>
    <n v="6397"/>
    <x v="3191"/>
    <x v="882"/>
    <d v="2016-12-19T00:00:00"/>
    <s v="Standard Class"/>
    <s v="PK-19075"/>
    <s v="Pete Kriz"/>
    <x v="0"/>
    <s v="United States"/>
    <s v="New York City"/>
    <x v="15"/>
    <n v="10011"/>
    <s v="East"/>
    <s v="OFF-BI-10000279"/>
    <x v="1"/>
    <s v="Binders"/>
    <s v="Acco Recycled 2&quot; Capacity Laser Printer Hanging Data Binders"/>
    <n v="23.12"/>
    <n v="2"/>
    <n v="0.2"/>
    <n v="7.8029999999999982"/>
  </r>
  <r>
    <n v="6398"/>
    <x v="3192"/>
    <x v="1108"/>
    <d v="2017-11-04T00:00:00"/>
    <s v="Standard Class"/>
    <s v="AH-10120"/>
    <s v="Adrian Hane"/>
    <x v="2"/>
    <s v="United States"/>
    <s v="Dallas"/>
    <x v="5"/>
    <n v="75217"/>
    <s v="Central"/>
    <s v="OFF-AR-10003651"/>
    <x v="1"/>
    <s v="Art"/>
    <s v="Newell 350"/>
    <n v="5.2480000000000002"/>
    <n v="2"/>
    <n v="0.2"/>
    <n v="0.59039999999999915"/>
  </r>
  <r>
    <n v="6399"/>
    <x v="3193"/>
    <x v="634"/>
    <d v="2017-08-12T00:00:00"/>
    <s v="Standard Class"/>
    <s v="GM-14455"/>
    <s v="Gary Mitchum"/>
    <x v="2"/>
    <s v="United States"/>
    <s v="Concord"/>
    <x v="38"/>
    <n v="3301"/>
    <s v="East"/>
    <s v="TEC-PH-10003601"/>
    <x v="2"/>
    <s v="Phones"/>
    <s v="Ativa D5772 2-Line 5.8GHz Digital Expandable Corded/Cordless Phone System with Answering &amp; Caller ID/Call Waiting, Black/Silver"/>
    <n v="824.95"/>
    <n v="5"/>
    <n v="0"/>
    <n v="247.48499999999993"/>
  </r>
  <r>
    <n v="6400"/>
    <x v="3193"/>
    <x v="634"/>
    <d v="2017-08-12T00:00:00"/>
    <s v="Standard Class"/>
    <s v="GM-14455"/>
    <s v="Gary Mitchum"/>
    <x v="2"/>
    <s v="United States"/>
    <s v="Concord"/>
    <x v="38"/>
    <n v="3301"/>
    <s v="East"/>
    <s v="OFF-LA-10002195"/>
    <x v="1"/>
    <s v="Labels"/>
    <s v="Avery 481"/>
    <n v="24.64"/>
    <n v="8"/>
    <n v="0"/>
    <n v="11.827199999999999"/>
  </r>
  <r>
    <n v="6401"/>
    <x v="3193"/>
    <x v="634"/>
    <d v="2017-08-12T00:00:00"/>
    <s v="Standard Class"/>
    <s v="GM-14455"/>
    <s v="Gary Mitchum"/>
    <x v="2"/>
    <s v="United States"/>
    <s v="Concord"/>
    <x v="38"/>
    <n v="3301"/>
    <s v="East"/>
    <s v="OFF-AR-10000380"/>
    <x v="1"/>
    <s v="Art"/>
    <s v="Hunt PowerHouse Electric Pencil Sharpener, Blue"/>
    <n v="227.88"/>
    <n v="6"/>
    <n v="0"/>
    <n v="68.363999999999976"/>
  </r>
  <r>
    <n v="6402"/>
    <x v="3194"/>
    <x v="1109"/>
    <d v="2017-05-31T00:00:00"/>
    <s v="First Class"/>
    <s v="BD-11725"/>
    <s v="Bruce Degenhardt"/>
    <x v="0"/>
    <s v="United States"/>
    <s v="Lafayette"/>
    <x v="28"/>
    <n v="70506"/>
    <s v="South"/>
    <s v="FUR-BO-10000330"/>
    <x v="0"/>
    <s v="Bookcases"/>
    <s v="Sauder Camden County Barrister Bookcase, Planked Cherry Finish"/>
    <n v="241.96"/>
    <n v="2"/>
    <n v="0"/>
    <n v="33.874400000000009"/>
  </r>
  <r>
    <n v="6403"/>
    <x v="3194"/>
    <x v="1109"/>
    <d v="2017-05-31T00:00:00"/>
    <s v="First Class"/>
    <s v="BD-11725"/>
    <s v="Bruce Degenhardt"/>
    <x v="0"/>
    <s v="United States"/>
    <s v="Lafayette"/>
    <x v="28"/>
    <n v="70506"/>
    <s v="South"/>
    <s v="OFF-BI-10000591"/>
    <x v="1"/>
    <s v="Binders"/>
    <s v="Avery Binder Labels"/>
    <n v="3.89"/>
    <n v="1"/>
    <n v="0"/>
    <n v="1.8672"/>
  </r>
  <r>
    <n v="6404"/>
    <x v="3194"/>
    <x v="1109"/>
    <d v="2017-05-31T00:00:00"/>
    <s v="First Class"/>
    <s v="BD-11725"/>
    <s v="Bruce Degenhardt"/>
    <x v="0"/>
    <s v="United States"/>
    <s v="Lafayette"/>
    <x v="28"/>
    <n v="70506"/>
    <s v="South"/>
    <s v="FUR-FU-10001731"/>
    <x v="0"/>
    <s v="Furnishings"/>
    <s v="Acrylic Self-Standing Desk Frames"/>
    <n v="8.01"/>
    <n v="3"/>
    <n v="0"/>
    <n v="3.0438000000000001"/>
  </r>
  <r>
    <n v="6405"/>
    <x v="3195"/>
    <x v="672"/>
    <d v="2015-12-05T00:00:00"/>
    <s v="Standard Class"/>
    <s v="RM-19375"/>
    <s v="Raymond Messe"/>
    <x v="0"/>
    <s v="United States"/>
    <s v="Raleigh"/>
    <x v="3"/>
    <n v="27604"/>
    <s v="South"/>
    <s v="TEC-PH-10001198"/>
    <x v="2"/>
    <s v="Phones"/>
    <s v="Avaya 4621SW VoIP phone"/>
    <n v="177.48000000000002"/>
    <n v="3"/>
    <n v="0.2"/>
    <n v="19.966499999999982"/>
  </r>
  <r>
    <n v="6406"/>
    <x v="3196"/>
    <x v="515"/>
    <d v="2017-09-02T00:00:00"/>
    <s v="Second Class"/>
    <s v="BW-11110"/>
    <s v="Bart Watters"/>
    <x v="1"/>
    <s v="United States"/>
    <s v="Spokane"/>
    <x v="4"/>
    <n v="99207"/>
    <s v="West"/>
    <s v="FUR-CH-10002331"/>
    <x v="0"/>
    <s v="Chairs"/>
    <s v="Hon 4700 Series Mobuis Mid-Back Task Chairs with Adjustable Arms"/>
    <n v="569.5680000000001"/>
    <n v="2"/>
    <n v="0.2"/>
    <n v="7.119599999999906"/>
  </r>
  <r>
    <n v="6407"/>
    <x v="3196"/>
    <x v="515"/>
    <d v="2017-09-02T00:00:00"/>
    <s v="Second Class"/>
    <s v="BW-11110"/>
    <s v="Bart Watters"/>
    <x v="1"/>
    <s v="United States"/>
    <s v="Spokane"/>
    <x v="4"/>
    <n v="99207"/>
    <s v="West"/>
    <s v="OFF-ST-10002370"/>
    <x v="1"/>
    <s v="Storage"/>
    <s v="Sortfiler Multipurpose Personal File Organizer, Black"/>
    <n v="149.73000000000002"/>
    <n v="7"/>
    <n v="0"/>
    <n v="43.421699999999994"/>
  </r>
  <r>
    <n v="6408"/>
    <x v="3197"/>
    <x v="304"/>
    <d v="2017-05-15T00:00:00"/>
    <s v="First Class"/>
    <s v="GT-14710"/>
    <s v="Greg Tran"/>
    <x v="0"/>
    <s v="United States"/>
    <s v="Houston"/>
    <x v="5"/>
    <n v="77041"/>
    <s v="Central"/>
    <s v="FUR-CH-10003981"/>
    <x v="0"/>
    <s v="Chairs"/>
    <s v="Global Commerce Series Low-Back Swivel/Tilt Chairs"/>
    <n v="899.43"/>
    <n v="5"/>
    <n v="0.3"/>
    <n v="-12.84900000000016"/>
  </r>
  <r>
    <n v="6409"/>
    <x v="3197"/>
    <x v="304"/>
    <d v="2017-05-15T00:00:00"/>
    <s v="First Class"/>
    <s v="GT-14710"/>
    <s v="Greg Tran"/>
    <x v="0"/>
    <s v="United States"/>
    <s v="Houston"/>
    <x v="5"/>
    <n v="77041"/>
    <s v="Central"/>
    <s v="OFF-AR-10001446"/>
    <x v="1"/>
    <s v="Art"/>
    <s v="Newell 309"/>
    <n v="46.2"/>
    <n v="5"/>
    <n v="0.2"/>
    <n v="5.7749999999999986"/>
  </r>
  <r>
    <n v="6410"/>
    <x v="3197"/>
    <x v="304"/>
    <d v="2017-05-15T00:00:00"/>
    <s v="First Class"/>
    <s v="GT-14710"/>
    <s v="Greg Tran"/>
    <x v="0"/>
    <s v="United States"/>
    <s v="Houston"/>
    <x v="5"/>
    <n v="77041"/>
    <s v="Central"/>
    <s v="OFF-PA-10000300"/>
    <x v="1"/>
    <s v="Paper"/>
    <s v="Xerox 1936"/>
    <n v="47.952000000000005"/>
    <n v="3"/>
    <n v="0.2"/>
    <n v="16.183799999999998"/>
  </r>
  <r>
    <n v="6411"/>
    <x v="3197"/>
    <x v="304"/>
    <d v="2017-05-15T00:00:00"/>
    <s v="First Class"/>
    <s v="GT-14710"/>
    <s v="Greg Tran"/>
    <x v="0"/>
    <s v="United States"/>
    <s v="Houston"/>
    <x v="5"/>
    <n v="77041"/>
    <s v="Central"/>
    <s v="TEC-PH-10004071"/>
    <x v="2"/>
    <s v="Phones"/>
    <s v="PayAnywhere Card Reader"/>
    <n v="7.9920000000000009"/>
    <n v="1"/>
    <n v="0.2"/>
    <n v="0.69930000000000003"/>
  </r>
  <r>
    <n v="6412"/>
    <x v="3197"/>
    <x v="304"/>
    <d v="2017-05-15T00:00:00"/>
    <s v="First Class"/>
    <s v="GT-14710"/>
    <s v="Greg Tran"/>
    <x v="0"/>
    <s v="United States"/>
    <s v="Houston"/>
    <x v="5"/>
    <n v="77041"/>
    <s v="Central"/>
    <s v="OFF-PA-10003134"/>
    <x v="1"/>
    <s v="Paper"/>
    <s v="Xerox 1937"/>
    <n v="76.864000000000004"/>
    <n v="2"/>
    <n v="0.2"/>
    <n v="26.902399999999993"/>
  </r>
  <r>
    <n v="6413"/>
    <x v="3198"/>
    <x v="629"/>
    <d v="2017-08-23T00:00:00"/>
    <s v="Standard Class"/>
    <s v="AH-10120"/>
    <s v="Adrian Hane"/>
    <x v="2"/>
    <s v="United States"/>
    <s v="Louisville"/>
    <x v="0"/>
    <n v="40214"/>
    <s v="South"/>
    <s v="OFF-BI-10002735"/>
    <x v="1"/>
    <s v="Binders"/>
    <s v="GBC Prestige Therm-A-Bind Covers"/>
    <n v="102.93"/>
    <n v="3"/>
    <n v="0"/>
    <n v="48.377100000000006"/>
  </r>
  <r>
    <n v="6414"/>
    <x v="3198"/>
    <x v="629"/>
    <d v="2017-08-23T00:00:00"/>
    <s v="Standard Class"/>
    <s v="AH-10120"/>
    <s v="Adrian Hane"/>
    <x v="2"/>
    <s v="United States"/>
    <s v="Louisville"/>
    <x v="0"/>
    <n v="40214"/>
    <s v="South"/>
    <s v="TEC-AC-10004510"/>
    <x v="2"/>
    <s v="Accessories"/>
    <s v="Logitech Desktop MK120 Mouse and keyboard Combo"/>
    <n v="98.16"/>
    <n v="6"/>
    <n v="0"/>
    <n v="9.8159999999999954"/>
  </r>
  <r>
    <n v="6415"/>
    <x v="3199"/>
    <x v="468"/>
    <d v="2017-11-14T00:00:00"/>
    <s v="Second Class"/>
    <s v="DR-12940"/>
    <s v="Daniel Raglin"/>
    <x v="2"/>
    <s v="United States"/>
    <s v="Hollywood"/>
    <x v="2"/>
    <n v="33021"/>
    <s v="South"/>
    <s v="OFF-BI-10004099"/>
    <x v="1"/>
    <s v="Binders"/>
    <s v="GBC VeloBinder Strips"/>
    <n v="11.520000000000001"/>
    <n v="5"/>
    <n v="0.7"/>
    <n v="-7.6799999999999962"/>
  </r>
  <r>
    <n v="6416"/>
    <x v="3200"/>
    <x v="170"/>
    <d v="2017-08-21T00:00:00"/>
    <s v="Same Day"/>
    <s v="DL-13495"/>
    <s v="Dionis Lloyd"/>
    <x v="1"/>
    <s v="United States"/>
    <s v="Chandler"/>
    <x v="16"/>
    <n v="85224"/>
    <s v="West"/>
    <s v="OFF-PA-10003395"/>
    <x v="1"/>
    <s v="Paper"/>
    <s v="Xerox 1941"/>
    <n v="83.88"/>
    <n v="1"/>
    <n v="0.2"/>
    <n v="29.357999999999997"/>
  </r>
  <r>
    <n v="6417"/>
    <x v="3201"/>
    <x v="387"/>
    <d v="2016-03-12T00:00:00"/>
    <s v="Standard Class"/>
    <s v="BD-11620"/>
    <s v="Brian DeCherney"/>
    <x v="0"/>
    <s v="United States"/>
    <s v="Philadelphia"/>
    <x v="9"/>
    <n v="19120"/>
    <s v="East"/>
    <s v="TEC-PH-10002890"/>
    <x v="2"/>
    <s v="Phones"/>
    <s v="AT&amp;T 17929 Lendline Telephone"/>
    <n v="108.57600000000001"/>
    <n v="4"/>
    <n v="0.4"/>
    <n v="-25.334400000000002"/>
  </r>
  <r>
    <n v="6418"/>
    <x v="3201"/>
    <x v="387"/>
    <d v="2016-03-12T00:00:00"/>
    <s v="Standard Class"/>
    <s v="BD-11620"/>
    <s v="Brian DeCherney"/>
    <x v="0"/>
    <s v="United States"/>
    <s v="Philadelphia"/>
    <x v="9"/>
    <n v="19120"/>
    <s v="East"/>
    <s v="OFF-FA-10004968"/>
    <x v="1"/>
    <s v="Fasteners"/>
    <s v="Rubber Band Ball"/>
    <n v="5.9840000000000009"/>
    <n v="2"/>
    <n v="0.2"/>
    <n v="-1.3463999999999998"/>
  </r>
  <r>
    <n v="6419"/>
    <x v="3202"/>
    <x v="731"/>
    <d v="2016-11-05T00:00:00"/>
    <s v="Standard Class"/>
    <s v="HW-14935"/>
    <s v="Helen Wasserman"/>
    <x v="1"/>
    <s v="United States"/>
    <s v="Tulsa"/>
    <x v="26"/>
    <n v="74133"/>
    <s v="Central"/>
    <s v="OFF-SU-10001218"/>
    <x v="1"/>
    <s v="Supplies"/>
    <s v="Fiskars Softgrip Scissors"/>
    <n v="21.96"/>
    <n v="2"/>
    <n v="0"/>
    <n v="6.1488000000000014"/>
  </r>
  <r>
    <n v="6420"/>
    <x v="3202"/>
    <x v="731"/>
    <d v="2016-11-05T00:00:00"/>
    <s v="Standard Class"/>
    <s v="HW-14935"/>
    <s v="Helen Wasserman"/>
    <x v="1"/>
    <s v="United States"/>
    <s v="Tulsa"/>
    <x v="26"/>
    <n v="74133"/>
    <s v="Central"/>
    <s v="FUR-CH-10002084"/>
    <x v="0"/>
    <s v="Chairs"/>
    <s v="Hon Mobius Operator's Chair"/>
    <n v="368.96999999999997"/>
    <n v="3"/>
    <n v="0"/>
    <n v="81.173400000000001"/>
  </r>
  <r>
    <n v="6421"/>
    <x v="3202"/>
    <x v="731"/>
    <d v="2016-11-05T00:00:00"/>
    <s v="Standard Class"/>
    <s v="HW-14935"/>
    <s v="Helen Wasserman"/>
    <x v="1"/>
    <s v="United States"/>
    <s v="Tulsa"/>
    <x v="26"/>
    <n v="74133"/>
    <s v="Central"/>
    <s v="OFF-AR-10004269"/>
    <x v="1"/>
    <s v="Art"/>
    <s v="Newell 31"/>
    <n v="12.39"/>
    <n v="3"/>
    <n v="0"/>
    <n v="3.4692000000000003"/>
  </r>
  <r>
    <n v="6422"/>
    <x v="3202"/>
    <x v="731"/>
    <d v="2016-11-05T00:00:00"/>
    <s v="Standard Class"/>
    <s v="HW-14935"/>
    <s v="Helen Wasserman"/>
    <x v="1"/>
    <s v="United States"/>
    <s v="Tulsa"/>
    <x v="26"/>
    <n v="74133"/>
    <s v="Central"/>
    <s v="OFF-ST-10001128"/>
    <x v="1"/>
    <s v="Storage"/>
    <s v="Carina Mini System Audio Rack, Model AR050B"/>
    <n v="332.94"/>
    <n v="3"/>
    <n v="0"/>
    <n v="9.9882000000000204"/>
  </r>
  <r>
    <n v="6423"/>
    <x v="3203"/>
    <x v="711"/>
    <d v="2014-08-01T00:00:00"/>
    <s v="Standard Class"/>
    <s v="JO-15145"/>
    <s v="Jack O'Briant"/>
    <x v="1"/>
    <s v="United States"/>
    <s v="Draper"/>
    <x v="7"/>
    <n v="84020"/>
    <s v="West"/>
    <s v="TEC-AC-10002006"/>
    <x v="2"/>
    <s v="Accessories"/>
    <s v="Memorex Micro Travel Drive 16 GB"/>
    <n v="111.93"/>
    <n v="7"/>
    <n v="0"/>
    <n v="34.698299999999996"/>
  </r>
  <r>
    <n v="6424"/>
    <x v="3204"/>
    <x v="1040"/>
    <d v="2015-10-27T00:00:00"/>
    <s v="First Class"/>
    <s v="RD-19660"/>
    <s v="Robert Dilbeck"/>
    <x v="2"/>
    <s v="United States"/>
    <s v="Oakland"/>
    <x v="1"/>
    <n v="94601"/>
    <s v="West"/>
    <s v="FUR-CH-10003956"/>
    <x v="0"/>
    <s v="Chairs"/>
    <s v="Novimex High-Tech Fabric Mesh Task Chair"/>
    <n v="454.27200000000005"/>
    <n v="8"/>
    <n v="0.2"/>
    <n v="-73.819200000000052"/>
  </r>
  <r>
    <n v="6425"/>
    <x v="3205"/>
    <x v="971"/>
    <d v="2017-08-24T00:00:00"/>
    <s v="Standard Class"/>
    <s v="DO-13645"/>
    <s v="Doug O'Connell"/>
    <x v="0"/>
    <s v="United States"/>
    <s v="Lawrence"/>
    <x v="31"/>
    <n v="1841"/>
    <s v="East"/>
    <s v="OFF-PA-10000552"/>
    <x v="1"/>
    <s v="Paper"/>
    <s v="Xerox 200"/>
    <n v="19.440000000000001"/>
    <n v="3"/>
    <n v="0"/>
    <n v="9.3312000000000008"/>
  </r>
  <r>
    <n v="6426"/>
    <x v="3206"/>
    <x v="454"/>
    <d v="2016-05-27T00:00:00"/>
    <s v="Standard Class"/>
    <s v="CC-12370"/>
    <s v="Christopher Conant"/>
    <x v="0"/>
    <s v="United States"/>
    <s v="Philadelphia"/>
    <x v="9"/>
    <n v="19120"/>
    <s v="East"/>
    <s v="TEC-CO-10004722"/>
    <x v="2"/>
    <s v="Copiers"/>
    <s v="Canon imageCLASS 2200 Advanced Copier"/>
    <n v="8399.9759999999987"/>
    <n v="4"/>
    <n v="0.4"/>
    <n v="1119.996799999999"/>
  </r>
  <r>
    <n v="6427"/>
    <x v="3206"/>
    <x v="454"/>
    <d v="2016-05-27T00:00:00"/>
    <s v="Standard Class"/>
    <s v="CC-12370"/>
    <s v="Christopher Conant"/>
    <x v="0"/>
    <s v="United States"/>
    <s v="Philadelphia"/>
    <x v="9"/>
    <n v="19120"/>
    <s v="East"/>
    <s v="OFF-BI-10004308"/>
    <x v="1"/>
    <s v="Binders"/>
    <s v="Avery Legal 4-Ring Binder"/>
    <n v="6.2940000000000014"/>
    <n v="1"/>
    <n v="0.7"/>
    <n v="-4.1959999999999997"/>
  </r>
  <r>
    <n v="6428"/>
    <x v="3206"/>
    <x v="454"/>
    <d v="2016-05-27T00:00:00"/>
    <s v="Standard Class"/>
    <s v="CC-12370"/>
    <s v="Christopher Conant"/>
    <x v="0"/>
    <s v="United States"/>
    <s v="Philadelphia"/>
    <x v="9"/>
    <n v="19120"/>
    <s v="East"/>
    <s v="OFF-PA-10000029"/>
    <x v="1"/>
    <s v="Paper"/>
    <s v="Xerox 224"/>
    <n v="10.368000000000002"/>
    <n v="2"/>
    <n v="0.2"/>
    <n v="3.6288"/>
  </r>
  <r>
    <n v="6429"/>
    <x v="3206"/>
    <x v="454"/>
    <d v="2016-05-27T00:00:00"/>
    <s v="Standard Class"/>
    <s v="CC-12370"/>
    <s v="Christopher Conant"/>
    <x v="0"/>
    <s v="United States"/>
    <s v="Philadelphia"/>
    <x v="9"/>
    <n v="19120"/>
    <s v="East"/>
    <s v="TEC-PH-10004080"/>
    <x v="2"/>
    <s v="Phones"/>
    <s v="Avaya 5410 Digital phone"/>
    <n v="122.38199999999999"/>
    <n v="3"/>
    <n v="0.4"/>
    <n v="-24.476399999999998"/>
  </r>
  <r>
    <n v="6430"/>
    <x v="3207"/>
    <x v="935"/>
    <d v="2014-11-07T00:00:00"/>
    <s v="Standard Class"/>
    <s v="SH-20395"/>
    <s v="Shahid Hopkins"/>
    <x v="0"/>
    <s v="United States"/>
    <s v="Jacksonville"/>
    <x v="3"/>
    <n v="28540"/>
    <s v="South"/>
    <s v="OFF-ST-10001558"/>
    <x v="1"/>
    <s v="Storage"/>
    <s v="Acco Perma 4000 Stacking Storage Drawers"/>
    <n v="25.983999999999998"/>
    <n v="2"/>
    <n v="0.2"/>
    <n v="-1.6239999999999997"/>
  </r>
  <r>
    <n v="6431"/>
    <x v="3207"/>
    <x v="935"/>
    <d v="2014-11-07T00:00:00"/>
    <s v="Standard Class"/>
    <s v="SH-20395"/>
    <s v="Shahid Hopkins"/>
    <x v="0"/>
    <s v="United States"/>
    <s v="Jacksonville"/>
    <x v="3"/>
    <n v="28540"/>
    <s v="South"/>
    <s v="FUR-TA-10001768"/>
    <x v="0"/>
    <s v="Tables"/>
    <s v="Hon Racetrack Conference Tables"/>
    <n v="945.03600000000006"/>
    <n v="6"/>
    <n v="0.4"/>
    <n v="-299.26140000000009"/>
  </r>
  <r>
    <n v="6432"/>
    <x v="3207"/>
    <x v="935"/>
    <d v="2014-11-07T00:00:00"/>
    <s v="Standard Class"/>
    <s v="SH-20395"/>
    <s v="Shahid Hopkins"/>
    <x v="0"/>
    <s v="United States"/>
    <s v="Jacksonville"/>
    <x v="3"/>
    <n v="28540"/>
    <s v="South"/>
    <s v="OFF-BI-10002982"/>
    <x v="1"/>
    <s v="Binders"/>
    <s v="Avery Self-Adhesive Photo Pockets for Polaroid Photos"/>
    <n v="14.301000000000002"/>
    <n v="7"/>
    <n v="0.7"/>
    <n v="-10.487400000000001"/>
  </r>
  <r>
    <n v="6433"/>
    <x v="3207"/>
    <x v="935"/>
    <d v="2014-11-07T00:00:00"/>
    <s v="Standard Class"/>
    <s v="SH-20395"/>
    <s v="Shahid Hopkins"/>
    <x v="0"/>
    <s v="United States"/>
    <s v="Jacksonville"/>
    <x v="3"/>
    <n v="28540"/>
    <s v="South"/>
    <s v="FUR-FU-10001468"/>
    <x v="0"/>
    <s v="Furnishings"/>
    <s v="Tenex Antistatic Computer Chair Mats"/>
    <n v="410.35199999999998"/>
    <n v="3"/>
    <n v="0.2"/>
    <n v="-51.29400000000004"/>
  </r>
  <r>
    <n v="6434"/>
    <x v="3208"/>
    <x v="1110"/>
    <d v="2015-04-04T00:00:00"/>
    <s v="Standard Class"/>
    <s v="FC-14335"/>
    <s v="Fred Chung"/>
    <x v="1"/>
    <s v="United States"/>
    <s v="Chicago"/>
    <x v="10"/>
    <n v="60610"/>
    <s v="Central"/>
    <s v="OFF-PA-10001838"/>
    <x v="1"/>
    <s v="Paper"/>
    <s v="Adams Telephone Message Book W/Dividers/Space For Phone Numbers, 5 1/4&quot;X8 1/2&quot;, 300/Messages"/>
    <n v="23.52"/>
    <n v="5"/>
    <n v="0.2"/>
    <n v="8.5259999999999998"/>
  </r>
  <r>
    <n v="6435"/>
    <x v="3208"/>
    <x v="1110"/>
    <d v="2015-04-04T00:00:00"/>
    <s v="Standard Class"/>
    <s v="FC-14335"/>
    <s v="Fred Chung"/>
    <x v="1"/>
    <s v="United States"/>
    <s v="Chicago"/>
    <x v="10"/>
    <n v="60610"/>
    <s v="Central"/>
    <s v="TEC-PH-10002890"/>
    <x v="2"/>
    <s v="Phones"/>
    <s v="AT&amp;T 17929 Lendline Telephone"/>
    <n v="180.96"/>
    <n v="5"/>
    <n v="0.2"/>
    <n v="13.571999999999996"/>
  </r>
  <r>
    <n v="6436"/>
    <x v="3209"/>
    <x v="837"/>
    <d v="2017-05-29T00:00:00"/>
    <s v="First Class"/>
    <s v="JG-15160"/>
    <s v="James Galang"/>
    <x v="0"/>
    <s v="United States"/>
    <s v="Pocatello"/>
    <x v="45"/>
    <n v="83201"/>
    <s v="West"/>
    <s v="FUR-FU-10004963"/>
    <x v="0"/>
    <s v="Furnishings"/>
    <s v="Eldon 400 Class Desk Accessories, Black Carbon"/>
    <n v="35"/>
    <n v="4"/>
    <n v="0"/>
    <n v="14.700000000000003"/>
  </r>
  <r>
    <n v="6437"/>
    <x v="3209"/>
    <x v="837"/>
    <d v="2017-05-29T00:00:00"/>
    <s v="First Class"/>
    <s v="JG-15160"/>
    <s v="James Galang"/>
    <x v="0"/>
    <s v="United States"/>
    <s v="Pocatello"/>
    <x v="45"/>
    <n v="83201"/>
    <s v="West"/>
    <s v="OFF-ST-10000025"/>
    <x v="1"/>
    <s v="Storage"/>
    <s v="Fellowes Stor/Drawer Steel Plus Storage Drawers"/>
    <n v="477.15000000000003"/>
    <n v="5"/>
    <n v="0"/>
    <n v="28.628999999999962"/>
  </r>
  <r>
    <n v="6438"/>
    <x v="3209"/>
    <x v="837"/>
    <d v="2017-05-29T00:00:00"/>
    <s v="First Class"/>
    <s v="JG-15160"/>
    <s v="James Galang"/>
    <x v="0"/>
    <s v="United States"/>
    <s v="Pocatello"/>
    <x v="45"/>
    <n v="83201"/>
    <s v="West"/>
    <s v="TEC-PH-10004389"/>
    <x v="2"/>
    <s v="Phones"/>
    <s v="Nokia Lumia 925"/>
    <n v="302.37599999999998"/>
    <n v="3"/>
    <n v="0.2"/>
    <n v="22.678200000000018"/>
  </r>
  <r>
    <n v="6439"/>
    <x v="3210"/>
    <x v="817"/>
    <d v="2017-12-19T00:00:00"/>
    <s v="Standard Class"/>
    <s v="LC-16885"/>
    <s v="Lena Creighton"/>
    <x v="0"/>
    <s v="United States"/>
    <s v="Plano"/>
    <x v="5"/>
    <n v="75023"/>
    <s v="Central"/>
    <s v="FUR-TA-10000577"/>
    <x v="0"/>
    <s v="Tables"/>
    <s v="Bretford CR4500 Series Slim Rectangular Table"/>
    <n v="974.98799999999983"/>
    <n v="4"/>
    <n v="0.3"/>
    <n v="-97.49879999999996"/>
  </r>
  <r>
    <n v="6440"/>
    <x v="3211"/>
    <x v="777"/>
    <d v="2014-10-06T00:00:00"/>
    <s v="First Class"/>
    <s v="CC-12220"/>
    <s v="Chris Cortes"/>
    <x v="0"/>
    <s v="United States"/>
    <s v="New York City"/>
    <x v="15"/>
    <n v="10024"/>
    <s v="East"/>
    <s v="FUR-CH-10003298"/>
    <x v="0"/>
    <s v="Chairs"/>
    <s v="Office Star - Contemporary Task Swivel chair with Loop Arms, Charcoal"/>
    <n v="589.41"/>
    <n v="5"/>
    <n v="0.1"/>
    <n v="-6.5490000000000492"/>
  </r>
  <r>
    <n v="6441"/>
    <x v="3212"/>
    <x v="63"/>
    <d v="2016-10-20T00:00:00"/>
    <s v="Standard Class"/>
    <s v="BW-11110"/>
    <s v="Bart Watters"/>
    <x v="1"/>
    <s v="United States"/>
    <s v="New York City"/>
    <x v="15"/>
    <n v="10024"/>
    <s v="East"/>
    <s v="OFF-AR-10001860"/>
    <x v="1"/>
    <s v="Art"/>
    <s v="BIC Liqua Brite Liner"/>
    <n v="34.700000000000003"/>
    <n v="5"/>
    <n v="0"/>
    <n v="12.492000000000001"/>
  </r>
  <r>
    <n v="6442"/>
    <x v="3212"/>
    <x v="63"/>
    <d v="2016-10-20T00:00:00"/>
    <s v="Standard Class"/>
    <s v="BW-11110"/>
    <s v="Bart Watters"/>
    <x v="1"/>
    <s v="United States"/>
    <s v="New York City"/>
    <x v="15"/>
    <n v="10024"/>
    <s v="East"/>
    <s v="OFF-ST-10003123"/>
    <x v="1"/>
    <s v="Storage"/>
    <s v="Fellowes Bases and Tops For Staxonsteel/High-Stak Systems"/>
    <n v="99.87"/>
    <n v="3"/>
    <n v="0"/>
    <n v="23.968799999999998"/>
  </r>
  <r>
    <n v="6443"/>
    <x v="3212"/>
    <x v="63"/>
    <d v="2016-10-20T00:00:00"/>
    <s v="Standard Class"/>
    <s v="BW-11110"/>
    <s v="Bart Watters"/>
    <x v="1"/>
    <s v="United States"/>
    <s v="New York City"/>
    <x v="15"/>
    <n v="10024"/>
    <s v="East"/>
    <s v="OFF-PA-10001295"/>
    <x v="1"/>
    <s v="Paper"/>
    <s v="Computer Printout Paper with Letter-Trim Perforations"/>
    <n v="37.94"/>
    <n v="2"/>
    <n v="0"/>
    <n v="18.211199999999998"/>
  </r>
  <r>
    <n v="6444"/>
    <x v="3212"/>
    <x v="63"/>
    <d v="2016-10-20T00:00:00"/>
    <s v="Standard Class"/>
    <s v="BW-11110"/>
    <s v="Bart Watters"/>
    <x v="1"/>
    <s v="United States"/>
    <s v="New York City"/>
    <x v="15"/>
    <n v="10024"/>
    <s v="East"/>
    <s v="OFF-LA-10000407"/>
    <x v="1"/>
    <s v="Labels"/>
    <s v="Avery White Multi-Purpose Labels"/>
    <n v="24.900000000000002"/>
    <n v="5"/>
    <n v="0"/>
    <n v="11.454000000000001"/>
  </r>
  <r>
    <n v="6445"/>
    <x v="3212"/>
    <x v="63"/>
    <d v="2016-10-20T00:00:00"/>
    <s v="Standard Class"/>
    <s v="BW-11110"/>
    <s v="Bart Watters"/>
    <x v="1"/>
    <s v="United States"/>
    <s v="New York City"/>
    <x v="15"/>
    <n v="10024"/>
    <s v="East"/>
    <s v="FUR-FU-10003535"/>
    <x v="0"/>
    <s v="Furnishings"/>
    <s v="Howard Miller Distant Time Traveler Alarm Clock"/>
    <n v="82.26"/>
    <n v="3"/>
    <n v="0"/>
    <n v="33.726600000000005"/>
  </r>
  <r>
    <n v="6446"/>
    <x v="3213"/>
    <x v="616"/>
    <d v="2015-03-10T00:00:00"/>
    <s v="Standard Class"/>
    <s v="JJ-15445"/>
    <s v="Jennifer Jackson"/>
    <x v="0"/>
    <s v="United States"/>
    <s v="Chicago"/>
    <x v="10"/>
    <n v="60623"/>
    <s v="Central"/>
    <s v="OFF-FA-10000611"/>
    <x v="1"/>
    <s v="Fasteners"/>
    <s v="Binder Clips by OIC"/>
    <n v="7.1039999999999992"/>
    <n v="6"/>
    <n v="0.2"/>
    <n v="2.4863999999999997"/>
  </r>
  <r>
    <n v="6447"/>
    <x v="3214"/>
    <x v="168"/>
    <d v="2017-03-06T00:00:00"/>
    <s v="Second Class"/>
    <s v="TT-21460"/>
    <s v="Tonja Turnell"/>
    <x v="2"/>
    <s v="United States"/>
    <s v="Houston"/>
    <x v="5"/>
    <n v="77095"/>
    <s v="Central"/>
    <s v="FUR-FU-10004848"/>
    <x v="0"/>
    <s v="Furnishings"/>
    <s v="Howard Miller 13-3/4&quot; Diameter Brushed Chrome Round Wall Clock"/>
    <n v="103.50000000000001"/>
    <n v="5"/>
    <n v="0.6"/>
    <n v="-77.625"/>
  </r>
  <r>
    <n v="6448"/>
    <x v="3214"/>
    <x v="168"/>
    <d v="2017-03-06T00:00:00"/>
    <s v="Second Class"/>
    <s v="TT-21460"/>
    <s v="Tonja Turnell"/>
    <x v="2"/>
    <s v="United States"/>
    <s v="Houston"/>
    <x v="5"/>
    <n v="77095"/>
    <s v="Central"/>
    <s v="OFF-LA-10002381"/>
    <x v="1"/>
    <s v="Labels"/>
    <s v="Avery 497"/>
    <n v="2.4640000000000004"/>
    <n v="1"/>
    <n v="0.2"/>
    <n v="0.86239999999999983"/>
  </r>
  <r>
    <n v="6449"/>
    <x v="3214"/>
    <x v="168"/>
    <d v="2017-03-06T00:00:00"/>
    <s v="Second Class"/>
    <s v="TT-21460"/>
    <s v="Tonja Turnell"/>
    <x v="2"/>
    <s v="United States"/>
    <s v="Houston"/>
    <x v="5"/>
    <n v="77095"/>
    <s v="Central"/>
    <s v="OFF-ST-10000918"/>
    <x v="1"/>
    <s v="Storage"/>
    <s v="Crate-A-Files"/>
    <n v="8.7200000000000006"/>
    <n v="1"/>
    <n v="0.2"/>
    <n v="0.65399999999999947"/>
  </r>
  <r>
    <n v="6450"/>
    <x v="3215"/>
    <x v="12"/>
    <d v="2015-09-29T00:00:00"/>
    <s v="Standard Class"/>
    <s v="EH-13990"/>
    <s v="Erica Hackney"/>
    <x v="0"/>
    <s v="United States"/>
    <s v="Meriden"/>
    <x v="29"/>
    <n v="6450"/>
    <s v="East"/>
    <s v="OFF-BI-10000822"/>
    <x v="1"/>
    <s v="Binders"/>
    <s v="Acco PRESSTEX Data Binder with Storage Hooks, Light Blue, 9 1/2&quot; X 11&quot;"/>
    <n v="10.76"/>
    <n v="2"/>
    <n v="0"/>
    <n v="5.1647999999999996"/>
  </r>
  <r>
    <n v="6451"/>
    <x v="3215"/>
    <x v="12"/>
    <d v="2015-09-29T00:00:00"/>
    <s v="Standard Class"/>
    <s v="EH-13990"/>
    <s v="Erica Hackney"/>
    <x v="0"/>
    <s v="United States"/>
    <s v="Meriden"/>
    <x v="29"/>
    <n v="6450"/>
    <s v="East"/>
    <s v="OFF-PA-10002222"/>
    <x v="1"/>
    <s v="Paper"/>
    <s v="Xerox Color Copier Paper, 11&quot; x 17&quot;, Ream"/>
    <n v="45.68"/>
    <n v="2"/>
    <n v="0"/>
    <n v="21.012799999999999"/>
  </r>
  <r>
    <n v="6452"/>
    <x v="3215"/>
    <x v="12"/>
    <d v="2015-09-29T00:00:00"/>
    <s v="Standard Class"/>
    <s v="EH-13990"/>
    <s v="Erica Hackney"/>
    <x v="0"/>
    <s v="United States"/>
    <s v="Meriden"/>
    <x v="29"/>
    <n v="6450"/>
    <s v="East"/>
    <s v="OFF-AR-10004930"/>
    <x v="1"/>
    <s v="Art"/>
    <s v="Turquoise Lead Holder with Pocket Clip"/>
    <n v="6.7"/>
    <n v="1"/>
    <n v="0"/>
    <n v="2.2109999999999994"/>
  </r>
  <r>
    <n v="6453"/>
    <x v="3216"/>
    <x v="546"/>
    <d v="2015-12-23T00:00:00"/>
    <s v="Second Class"/>
    <s v="PR-18880"/>
    <s v="Patrick Ryan"/>
    <x v="0"/>
    <s v="United States"/>
    <s v="Glenview"/>
    <x v="10"/>
    <n v="60025"/>
    <s v="Central"/>
    <s v="TEC-PH-10001750"/>
    <x v="2"/>
    <s v="Phones"/>
    <s v="Samsung Rugby III"/>
    <n v="158.376"/>
    <n v="3"/>
    <n v="0.2"/>
    <n v="13.857900000000008"/>
  </r>
  <r>
    <n v="6454"/>
    <x v="3217"/>
    <x v="1049"/>
    <d v="2015-10-13T00:00:00"/>
    <s v="Standard Class"/>
    <s v="BT-11680"/>
    <s v="Brian Thompson"/>
    <x v="0"/>
    <s v="United States"/>
    <s v="Houston"/>
    <x v="5"/>
    <n v="77036"/>
    <s v="Central"/>
    <s v="OFF-AR-10000657"/>
    <x v="1"/>
    <s v="Art"/>
    <s v="Binney &amp; Smith inkTank Desk Highlighter, Chisel Tip, Yellow, 12/Box"/>
    <n v="3.44"/>
    <n v="2"/>
    <n v="0.2"/>
    <n v="0.55899999999999961"/>
  </r>
  <r>
    <n v="6455"/>
    <x v="3218"/>
    <x v="689"/>
    <d v="2017-08-03T00:00:00"/>
    <s v="First Class"/>
    <s v="EC-14050"/>
    <s v="Erin Creighton"/>
    <x v="0"/>
    <s v="United States"/>
    <s v="San Francisco"/>
    <x v="1"/>
    <n v="94110"/>
    <s v="West"/>
    <s v="OFF-ST-10003442"/>
    <x v="1"/>
    <s v="Storage"/>
    <s v="Eldon Portable Mobile Manager"/>
    <n v="56.56"/>
    <n v="2"/>
    <n v="0"/>
    <n v="15.2712"/>
  </r>
  <r>
    <n v="6456"/>
    <x v="3218"/>
    <x v="689"/>
    <d v="2017-08-03T00:00:00"/>
    <s v="First Class"/>
    <s v="EC-14050"/>
    <s v="Erin Creighton"/>
    <x v="0"/>
    <s v="United States"/>
    <s v="San Francisco"/>
    <x v="1"/>
    <n v="94110"/>
    <s v="West"/>
    <s v="FUR-FU-10003142"/>
    <x v="0"/>
    <s v="Furnishings"/>
    <s v="Master Big Foot Doorstop, Beige"/>
    <n v="36.96"/>
    <n v="7"/>
    <n v="0"/>
    <n v="11.457599999999998"/>
  </r>
  <r>
    <n v="6457"/>
    <x v="3219"/>
    <x v="79"/>
    <d v="2014-08-11T00:00:00"/>
    <s v="Standard Class"/>
    <s v="SP-20650"/>
    <s v="Stephanie Phelps"/>
    <x v="1"/>
    <s v="United States"/>
    <s v="New York City"/>
    <x v="15"/>
    <n v="10009"/>
    <s v="East"/>
    <s v="TEC-PH-10002468"/>
    <x v="2"/>
    <s v="Phones"/>
    <s v="Plantronics CS 50-USB - headset - Convertible, Monaural"/>
    <n v="135.99"/>
    <n v="1"/>
    <n v="0"/>
    <n v="36.717300000000009"/>
  </r>
  <r>
    <n v="6458"/>
    <x v="3219"/>
    <x v="79"/>
    <d v="2014-08-11T00:00:00"/>
    <s v="Standard Class"/>
    <s v="SP-20650"/>
    <s v="Stephanie Phelps"/>
    <x v="1"/>
    <s v="United States"/>
    <s v="New York City"/>
    <x v="15"/>
    <n v="10009"/>
    <s v="East"/>
    <s v="OFF-AR-10004165"/>
    <x v="1"/>
    <s v="Art"/>
    <s v="Binney &amp; Smith inkTank Erasable Pocket Highlighter, Chisel Tip, Yellow"/>
    <n v="15.959999999999999"/>
    <n v="7"/>
    <n v="0"/>
    <n v="7.0224000000000011"/>
  </r>
  <r>
    <n v="6459"/>
    <x v="3220"/>
    <x v="304"/>
    <d v="2017-05-17T00:00:00"/>
    <s v="First Class"/>
    <s v="AJ-10780"/>
    <s v="Anthony Jacobs"/>
    <x v="1"/>
    <s v="United States"/>
    <s v="Baltimore"/>
    <x v="39"/>
    <n v="21215"/>
    <s v="East"/>
    <s v="OFF-AR-10001919"/>
    <x v="1"/>
    <s v="Art"/>
    <s v="OIC #2 Pencils, Medium Soft"/>
    <n v="3.76"/>
    <n v="2"/>
    <n v="0"/>
    <n v="1.0903999999999998"/>
  </r>
  <r>
    <n v="6460"/>
    <x v="3220"/>
    <x v="304"/>
    <d v="2017-05-17T00:00:00"/>
    <s v="First Class"/>
    <s v="AJ-10780"/>
    <s v="Anthony Jacobs"/>
    <x v="1"/>
    <s v="United States"/>
    <s v="Baltimore"/>
    <x v="39"/>
    <n v="21215"/>
    <s v="East"/>
    <s v="OFF-AR-10003045"/>
    <x v="1"/>
    <s v="Art"/>
    <s v="Prang Colored Pencils"/>
    <n v="14.7"/>
    <n v="5"/>
    <n v="0"/>
    <n v="6.6150000000000002"/>
  </r>
  <r>
    <n v="6461"/>
    <x v="3220"/>
    <x v="304"/>
    <d v="2017-05-17T00:00:00"/>
    <s v="First Class"/>
    <s v="AJ-10780"/>
    <s v="Anthony Jacobs"/>
    <x v="1"/>
    <s v="United States"/>
    <s v="Baltimore"/>
    <x v="39"/>
    <n v="21215"/>
    <s v="East"/>
    <s v="OFF-AR-10003338"/>
    <x v="1"/>
    <s v="Art"/>
    <s v="Eberhard Faber 3 1/2&quot; Golf Pencils"/>
    <n v="37.200000000000003"/>
    <n v="5"/>
    <n v="0"/>
    <n v="9.3000000000000007"/>
  </r>
  <r>
    <n v="6462"/>
    <x v="3220"/>
    <x v="304"/>
    <d v="2017-05-17T00:00:00"/>
    <s v="First Class"/>
    <s v="AJ-10780"/>
    <s v="Anthony Jacobs"/>
    <x v="1"/>
    <s v="United States"/>
    <s v="Baltimore"/>
    <x v="39"/>
    <n v="21215"/>
    <s v="East"/>
    <s v="TEC-AC-10003280"/>
    <x v="2"/>
    <s v="Accessories"/>
    <s v="Belkin F8E887 USB Wired Ergonomic Keyboard"/>
    <n v="89.97"/>
    <n v="3"/>
    <n v="0"/>
    <n v="18.893699999999995"/>
  </r>
  <r>
    <n v="6463"/>
    <x v="3220"/>
    <x v="304"/>
    <d v="2017-05-17T00:00:00"/>
    <s v="First Class"/>
    <s v="AJ-10780"/>
    <s v="Anthony Jacobs"/>
    <x v="1"/>
    <s v="United States"/>
    <s v="Baltimore"/>
    <x v="39"/>
    <n v="21215"/>
    <s v="East"/>
    <s v="FUR-CH-10003298"/>
    <x v="0"/>
    <s v="Chairs"/>
    <s v="Office Star - Contemporary Task Swivel chair with Loop Arms, Charcoal"/>
    <n v="261.95999999999998"/>
    <n v="2"/>
    <n v="0"/>
    <n v="23.576399999999978"/>
  </r>
  <r>
    <n v="6464"/>
    <x v="3220"/>
    <x v="304"/>
    <d v="2017-05-17T00:00:00"/>
    <s v="First Class"/>
    <s v="AJ-10780"/>
    <s v="Anthony Jacobs"/>
    <x v="1"/>
    <s v="United States"/>
    <s v="Baltimore"/>
    <x v="39"/>
    <n v="21215"/>
    <s v="East"/>
    <s v="OFF-LA-10004544"/>
    <x v="1"/>
    <s v="Labels"/>
    <s v="Avery 505"/>
    <n v="74"/>
    <n v="5"/>
    <n v="0"/>
    <n v="37"/>
  </r>
  <r>
    <n v="6465"/>
    <x v="3221"/>
    <x v="897"/>
    <d v="2016-09-28T00:00:00"/>
    <s v="Standard Class"/>
    <s v="AS-10630"/>
    <s v="Ann Steele"/>
    <x v="2"/>
    <s v="United States"/>
    <s v="Louisville"/>
    <x v="0"/>
    <n v="40214"/>
    <s v="South"/>
    <s v="FUR-FU-10004586"/>
    <x v="0"/>
    <s v="Furnishings"/>
    <s v="G.E. Longer-Life Indoor Recessed Floodlight Bulbs"/>
    <n v="13.28"/>
    <n v="2"/>
    <n v="0"/>
    <n v="6.3743999999999996"/>
  </r>
  <r>
    <n v="6466"/>
    <x v="3222"/>
    <x v="50"/>
    <d v="2015-11-17T00:00:00"/>
    <s v="Standard Class"/>
    <s v="AA-10375"/>
    <s v="Allen Armold"/>
    <x v="0"/>
    <s v="United States"/>
    <s v="Lebanon"/>
    <x v="18"/>
    <n v="37087"/>
    <s v="South"/>
    <s v="OFF-ST-10003572"/>
    <x v="1"/>
    <s v="Storage"/>
    <s v="Portfile Personal File Boxes"/>
    <n v="84.960000000000008"/>
    <n v="6"/>
    <n v="0.2"/>
    <n v="6.3719999999999999"/>
  </r>
  <r>
    <n v="6467"/>
    <x v="3223"/>
    <x v="1053"/>
    <d v="2017-05-25T00:00:00"/>
    <s v="Second Class"/>
    <s v="EH-13945"/>
    <s v="Eric Hoffmann"/>
    <x v="0"/>
    <s v="United States"/>
    <s v="Los Angeles"/>
    <x v="1"/>
    <n v="90008"/>
    <s v="West"/>
    <s v="TEC-AC-10002331"/>
    <x v="2"/>
    <s v="Accessories"/>
    <s v="Maxell 74 Minute CDR, 10/Pack"/>
    <n v="68.459999999999994"/>
    <n v="7"/>
    <n v="0"/>
    <n v="25.330199999999998"/>
  </r>
  <r>
    <n v="6468"/>
    <x v="3224"/>
    <x v="499"/>
    <d v="2016-12-08T00:00:00"/>
    <s v="Standard Class"/>
    <s v="DB-13270"/>
    <s v="Deborah Brumfield"/>
    <x v="2"/>
    <s v="United States"/>
    <s v="Providence"/>
    <x v="34"/>
    <n v="2908"/>
    <s v="East"/>
    <s v="OFF-ST-10000142"/>
    <x v="1"/>
    <s v="Storage"/>
    <s v="Deluxe Rollaway Locking File with Drawer"/>
    <n v="2079.4"/>
    <n v="5"/>
    <n v="0"/>
    <n v="582.23199999999997"/>
  </r>
  <r>
    <n v="6469"/>
    <x v="3224"/>
    <x v="499"/>
    <d v="2016-12-08T00:00:00"/>
    <s v="Standard Class"/>
    <s v="DB-13270"/>
    <s v="Deborah Brumfield"/>
    <x v="2"/>
    <s v="United States"/>
    <s v="Providence"/>
    <x v="34"/>
    <n v="2908"/>
    <s v="East"/>
    <s v="TEC-PH-10000441"/>
    <x v="2"/>
    <s v="Phones"/>
    <s v="VTech DS6151"/>
    <n v="629.94999999999993"/>
    <n v="5"/>
    <n v="0"/>
    <n v="176.38600000000002"/>
  </r>
  <r>
    <n v="6470"/>
    <x v="3224"/>
    <x v="499"/>
    <d v="2016-12-08T00:00:00"/>
    <s v="Standard Class"/>
    <s v="DB-13270"/>
    <s v="Deborah Brumfield"/>
    <x v="2"/>
    <s v="United States"/>
    <s v="Providence"/>
    <x v="34"/>
    <n v="2908"/>
    <s v="East"/>
    <s v="FUR-FU-10004864"/>
    <x v="0"/>
    <s v="Furnishings"/>
    <s v="Eldon 500 Class Desk Accessories"/>
    <n v="72.42"/>
    <n v="6"/>
    <n v="0"/>
    <n v="23.898600000000002"/>
  </r>
  <r>
    <n v="6471"/>
    <x v="3225"/>
    <x v="1111"/>
    <d v="2015-09-02T00:00:00"/>
    <s v="Standard Class"/>
    <s v="CC-12100"/>
    <s v="Chad Cunningham"/>
    <x v="2"/>
    <s v="United States"/>
    <s v="Detroit"/>
    <x v="12"/>
    <n v="48234"/>
    <s v="Central"/>
    <s v="TEC-PH-10001750"/>
    <x v="2"/>
    <s v="Phones"/>
    <s v="Samsung Rugby III"/>
    <n v="131.97999999999999"/>
    <n v="2"/>
    <n v="0"/>
    <n v="35.634600000000006"/>
  </r>
  <r>
    <n v="6472"/>
    <x v="3225"/>
    <x v="1111"/>
    <d v="2015-09-02T00:00:00"/>
    <s v="Standard Class"/>
    <s v="CC-12100"/>
    <s v="Chad Cunningham"/>
    <x v="2"/>
    <s v="United States"/>
    <s v="Detroit"/>
    <x v="12"/>
    <n v="48234"/>
    <s v="Central"/>
    <s v="TEC-AC-10004510"/>
    <x v="2"/>
    <s v="Accessories"/>
    <s v="Logitech Desktop MK120 Mouse and keyboard Combo"/>
    <n v="114.52"/>
    <n v="7"/>
    <n v="0"/>
    <n v="11.451999999999995"/>
  </r>
  <r>
    <n v="6473"/>
    <x v="3226"/>
    <x v="571"/>
    <d v="2014-06-10T00:00:00"/>
    <s v="Standard Class"/>
    <s v="VT-21700"/>
    <s v="Valerie Takahito"/>
    <x v="2"/>
    <s v="United States"/>
    <s v="Houston"/>
    <x v="5"/>
    <n v="77070"/>
    <s v="Central"/>
    <s v="OFF-LA-10001074"/>
    <x v="1"/>
    <s v="Labels"/>
    <s v="Round Specialty Laser Printer Labels"/>
    <n v="100.24000000000001"/>
    <n v="10"/>
    <n v="0.2"/>
    <n v="33.830999999999989"/>
  </r>
  <r>
    <n v="6474"/>
    <x v="3227"/>
    <x v="196"/>
    <d v="2016-03-20T00:00:00"/>
    <s v="Second Class"/>
    <s v="DB-13060"/>
    <s v="Dave Brooks"/>
    <x v="0"/>
    <s v="United States"/>
    <s v="Columbia"/>
    <x v="18"/>
    <n v="38401"/>
    <s v="South"/>
    <s v="OFF-AP-10003590"/>
    <x v="1"/>
    <s v="Appliances"/>
    <s v="Hoover WindTunnel Plus Canister Vacuum"/>
    <n v="871.80000000000007"/>
    <n v="3"/>
    <n v="0.2"/>
    <n v="87.180000000000092"/>
  </r>
  <r>
    <n v="6475"/>
    <x v="3228"/>
    <x v="1112"/>
    <d v="2014-01-15T00:00:00"/>
    <s v="First Class"/>
    <s v="BS-11590"/>
    <s v="Brendan Sweed"/>
    <x v="1"/>
    <s v="United States"/>
    <s v="Philadelphia"/>
    <x v="9"/>
    <n v="19140"/>
    <s v="East"/>
    <s v="FUR-BO-10003433"/>
    <x v="0"/>
    <s v="Bookcases"/>
    <s v="Sauder Cornerstone Collection Library"/>
    <n v="61.96"/>
    <n v="4"/>
    <n v="0.5"/>
    <n v="-53.285600000000009"/>
  </r>
  <r>
    <n v="6476"/>
    <x v="3229"/>
    <x v="95"/>
    <d v="2017-06-10T00:00:00"/>
    <s v="Standard Class"/>
    <s v="NR-18550"/>
    <s v="Nick Radford"/>
    <x v="0"/>
    <s v="United States"/>
    <s v="Pembroke Pines"/>
    <x v="2"/>
    <n v="33024"/>
    <s v="South"/>
    <s v="OFF-BI-10002432"/>
    <x v="1"/>
    <s v="Binders"/>
    <s v="Wilson Jones Standard D-Ring Binders"/>
    <n v="4.5540000000000003"/>
    <n v="3"/>
    <n v="0.7"/>
    <n v="-3.4913999999999987"/>
  </r>
  <r>
    <n v="6477"/>
    <x v="3229"/>
    <x v="95"/>
    <d v="2017-06-10T00:00:00"/>
    <s v="Standard Class"/>
    <s v="NR-18550"/>
    <s v="Nick Radford"/>
    <x v="0"/>
    <s v="United States"/>
    <s v="Pembroke Pines"/>
    <x v="2"/>
    <n v="33024"/>
    <s v="South"/>
    <s v="OFF-AP-10003622"/>
    <x v="1"/>
    <s v="Appliances"/>
    <s v="Bravo II Megaboss 12-Amp Hard Body Upright, Replacement Belts, 2 Belts per Pack"/>
    <n v="5.2"/>
    <n v="2"/>
    <n v="0.2"/>
    <n v="0.58499999999999974"/>
  </r>
  <r>
    <n v="6478"/>
    <x v="3229"/>
    <x v="95"/>
    <d v="2017-06-10T00:00:00"/>
    <s v="Standard Class"/>
    <s v="NR-18550"/>
    <s v="Nick Radford"/>
    <x v="0"/>
    <s v="United States"/>
    <s v="Pembroke Pines"/>
    <x v="2"/>
    <n v="33024"/>
    <s v="South"/>
    <s v="TEC-AC-10003832"/>
    <x v="2"/>
    <s v="Accessories"/>
    <s v="Logitech P710e Mobile Speakerphone"/>
    <n v="205.99200000000002"/>
    <n v="1"/>
    <n v="0.2"/>
    <n v="-2.5749000000000279"/>
  </r>
  <r>
    <n v="6479"/>
    <x v="3229"/>
    <x v="95"/>
    <d v="2017-06-10T00:00:00"/>
    <s v="Standard Class"/>
    <s v="NR-18550"/>
    <s v="Nick Radford"/>
    <x v="0"/>
    <s v="United States"/>
    <s v="Pembroke Pines"/>
    <x v="2"/>
    <n v="33024"/>
    <s v="South"/>
    <s v="OFF-PA-10000809"/>
    <x v="1"/>
    <s v="Paper"/>
    <s v="Xerox 206"/>
    <n v="15.552000000000003"/>
    <n v="3"/>
    <n v="0.2"/>
    <n v="5.4432"/>
  </r>
  <r>
    <n v="6480"/>
    <x v="3229"/>
    <x v="95"/>
    <d v="2017-06-10T00:00:00"/>
    <s v="Standard Class"/>
    <s v="NR-18550"/>
    <s v="Nick Radford"/>
    <x v="0"/>
    <s v="United States"/>
    <s v="Pembroke Pines"/>
    <x v="2"/>
    <n v="33024"/>
    <s v="South"/>
    <s v="TEC-PH-10000441"/>
    <x v="2"/>
    <s v="Phones"/>
    <s v="VTech DS6151"/>
    <n v="503.96000000000004"/>
    <n v="5"/>
    <n v="0.2"/>
    <n v="50.396000000000015"/>
  </r>
  <r>
    <n v="6481"/>
    <x v="3229"/>
    <x v="95"/>
    <d v="2017-06-10T00:00:00"/>
    <s v="Standard Class"/>
    <s v="NR-18550"/>
    <s v="Nick Radford"/>
    <x v="0"/>
    <s v="United States"/>
    <s v="Pembroke Pines"/>
    <x v="2"/>
    <n v="33024"/>
    <s v="South"/>
    <s v="OFF-AP-10002287"/>
    <x v="1"/>
    <s v="Appliances"/>
    <s v="Eureka Sanitaire  Multi-Pro Heavy-Duty Upright, Disposable Bags"/>
    <n v="24.472000000000001"/>
    <n v="7"/>
    <n v="0.2"/>
    <n v="1.8353999999999999"/>
  </r>
  <r>
    <n v="6482"/>
    <x v="3229"/>
    <x v="95"/>
    <d v="2017-06-10T00:00:00"/>
    <s v="Standard Class"/>
    <s v="NR-18550"/>
    <s v="Nick Radford"/>
    <x v="0"/>
    <s v="United States"/>
    <s v="Pembroke Pines"/>
    <x v="2"/>
    <n v="33024"/>
    <s v="South"/>
    <s v="FUR-BO-10002824"/>
    <x v="0"/>
    <s v="Bookcases"/>
    <s v="Bush Mission Pointe Library"/>
    <n v="241.56799999999998"/>
    <n v="2"/>
    <n v="0.2"/>
    <n v="0"/>
  </r>
  <r>
    <n v="6483"/>
    <x v="3229"/>
    <x v="95"/>
    <d v="2017-06-10T00:00:00"/>
    <s v="Standard Class"/>
    <s v="NR-18550"/>
    <s v="Nick Radford"/>
    <x v="0"/>
    <s v="United States"/>
    <s v="Pembroke Pines"/>
    <x v="2"/>
    <n v="33024"/>
    <s v="South"/>
    <s v="TEC-AC-10002942"/>
    <x v="2"/>
    <s v="Accessories"/>
    <s v="WD My Passport Ultra 1TB Portable External Hard Drive"/>
    <n v="110.4"/>
    <n v="2"/>
    <n v="0.2"/>
    <n v="-4.1400000000000077"/>
  </r>
  <r>
    <n v="6484"/>
    <x v="3230"/>
    <x v="95"/>
    <d v="2017-06-09T00:00:00"/>
    <s v="Standard Class"/>
    <s v="KN-16390"/>
    <s v="Katherine Nockton"/>
    <x v="1"/>
    <s v="United States"/>
    <s v="New York City"/>
    <x v="15"/>
    <n v="10011"/>
    <s v="East"/>
    <s v="FUR-TA-10001932"/>
    <x v="0"/>
    <s v="Tables"/>
    <s v="Chromcraft 48&quot; x 96&quot; Racetrack Double Pedestal Table"/>
    <n v="384.76799999999997"/>
    <n v="2"/>
    <n v="0.4"/>
    <n v="-115.43040000000002"/>
  </r>
  <r>
    <n v="6485"/>
    <x v="3230"/>
    <x v="95"/>
    <d v="2017-06-09T00:00:00"/>
    <s v="Standard Class"/>
    <s v="KN-16390"/>
    <s v="Katherine Nockton"/>
    <x v="1"/>
    <s v="United States"/>
    <s v="New York City"/>
    <x v="15"/>
    <n v="10011"/>
    <s v="East"/>
    <s v="TEC-MA-10003173"/>
    <x v="2"/>
    <s v="Machines"/>
    <s v="Hewlett-Packard 300S Scientific Calculator"/>
    <n v="78.66"/>
    <n v="6"/>
    <n v="0"/>
    <n v="36.183599999999991"/>
  </r>
  <r>
    <n v="6486"/>
    <x v="3230"/>
    <x v="95"/>
    <d v="2017-06-09T00:00:00"/>
    <s v="Standard Class"/>
    <s v="KN-16390"/>
    <s v="Katherine Nockton"/>
    <x v="1"/>
    <s v="United States"/>
    <s v="New York City"/>
    <x v="15"/>
    <n v="10011"/>
    <s v="East"/>
    <s v="OFF-PA-10004156"/>
    <x v="1"/>
    <s v="Paper"/>
    <s v="Xerox 188"/>
    <n v="45.36"/>
    <n v="4"/>
    <n v="0"/>
    <n v="22.226399999999998"/>
  </r>
  <r>
    <n v="6487"/>
    <x v="3231"/>
    <x v="1113"/>
    <d v="2015-03-26T00:00:00"/>
    <s v="Standard Class"/>
    <s v="JW-16075"/>
    <s v="Julia West"/>
    <x v="0"/>
    <s v="United States"/>
    <s v="Jacksonville"/>
    <x v="3"/>
    <n v="28540"/>
    <s v="South"/>
    <s v="OFF-AP-10002945"/>
    <x v="1"/>
    <s v="Appliances"/>
    <s v="Honeywell Enviracaire Portable HEPA Air Cleaner for 17' x 22' Room"/>
    <n v="962.07999999999993"/>
    <n v="4"/>
    <n v="0.2"/>
    <n v="156.33799999999997"/>
  </r>
  <r>
    <n v="6488"/>
    <x v="3231"/>
    <x v="1113"/>
    <d v="2015-03-26T00:00:00"/>
    <s v="Standard Class"/>
    <s v="JW-16075"/>
    <s v="Julia West"/>
    <x v="0"/>
    <s v="United States"/>
    <s v="Jacksonville"/>
    <x v="3"/>
    <n v="28540"/>
    <s v="South"/>
    <s v="OFF-BI-10000948"/>
    <x v="1"/>
    <s v="Binders"/>
    <s v="GBC Laser Imprintable Binding System Covers, Desert Sand"/>
    <n v="12.843000000000002"/>
    <n v="3"/>
    <n v="0.7"/>
    <n v="-9.8462999999999994"/>
  </r>
  <r>
    <n v="6489"/>
    <x v="3231"/>
    <x v="1113"/>
    <d v="2015-03-26T00:00:00"/>
    <s v="Standard Class"/>
    <s v="JW-16075"/>
    <s v="Julia West"/>
    <x v="0"/>
    <s v="United States"/>
    <s v="Jacksonville"/>
    <x v="3"/>
    <n v="28540"/>
    <s v="South"/>
    <s v="OFF-PA-10002254"/>
    <x v="1"/>
    <s v="Paper"/>
    <s v="Xerox 1883"/>
    <n v="295.45600000000002"/>
    <n v="14"/>
    <n v="0.2"/>
    <n v="96.023199999999974"/>
  </r>
  <r>
    <n v="6490"/>
    <x v="3232"/>
    <x v="20"/>
    <d v="2017-09-24T00:00:00"/>
    <s v="Standard Class"/>
    <s v="JM-15535"/>
    <s v="Jessica Myrick"/>
    <x v="0"/>
    <s v="United States"/>
    <s v="New York City"/>
    <x v="15"/>
    <n v="10011"/>
    <s v="East"/>
    <s v="OFF-PA-10004782"/>
    <x v="1"/>
    <s v="Paper"/>
    <s v="Xerox 228"/>
    <n v="32.400000000000006"/>
    <n v="5"/>
    <n v="0"/>
    <n v="15.552000000000001"/>
  </r>
  <r>
    <n v="6491"/>
    <x v="3233"/>
    <x v="1114"/>
    <d v="2014-09-19T00:00:00"/>
    <s v="Standard Class"/>
    <s v="MF-18250"/>
    <s v="Monica Federle"/>
    <x v="1"/>
    <s v="United States"/>
    <s v="Philadelphia"/>
    <x v="9"/>
    <n v="19120"/>
    <s v="East"/>
    <s v="FUR-FU-10000222"/>
    <x v="0"/>
    <s v="Furnishings"/>
    <s v="Seth Thomas 16&quot; Steel Case Clock"/>
    <n v="103.93599999999999"/>
    <n v="4"/>
    <n v="0.2"/>
    <n v="16.889599999999998"/>
  </r>
  <r>
    <n v="6492"/>
    <x v="3234"/>
    <x v="73"/>
    <d v="2016-11-25T00:00:00"/>
    <s v="Standard Class"/>
    <s v="FA-14230"/>
    <s v="Frank Atkinson"/>
    <x v="1"/>
    <s v="United States"/>
    <s v="Orlando"/>
    <x v="2"/>
    <n v="32839"/>
    <s v="South"/>
    <s v="FUR-BO-10004695"/>
    <x v="0"/>
    <s v="Bookcases"/>
    <s v="O'Sullivan 2-Door Barrister Bookcase in Odessa Pine"/>
    <n v="289.56799999999998"/>
    <n v="2"/>
    <n v="0.2"/>
    <n v="10.858799999999974"/>
  </r>
  <r>
    <n v="6493"/>
    <x v="3234"/>
    <x v="73"/>
    <d v="2016-11-25T00:00:00"/>
    <s v="Standard Class"/>
    <s v="FA-14230"/>
    <s v="Frank Atkinson"/>
    <x v="1"/>
    <s v="United States"/>
    <s v="Orlando"/>
    <x v="2"/>
    <n v="32839"/>
    <s v="South"/>
    <s v="OFF-ST-10003327"/>
    <x v="1"/>
    <s v="Storage"/>
    <s v="Akro-Mils 12-Gallon Tote"/>
    <n v="39.72"/>
    <n v="5"/>
    <n v="0.2"/>
    <n v="4.4684999999999953"/>
  </r>
  <r>
    <n v="6494"/>
    <x v="3234"/>
    <x v="73"/>
    <d v="2016-11-25T00:00:00"/>
    <s v="Standard Class"/>
    <s v="FA-14230"/>
    <s v="Frank Atkinson"/>
    <x v="1"/>
    <s v="United States"/>
    <s v="Orlando"/>
    <x v="2"/>
    <n v="32839"/>
    <s v="South"/>
    <s v="TEC-PH-10003357"/>
    <x v="2"/>
    <s v="Phones"/>
    <s v="Grandstream GXP2100 Mainstream Business Phone"/>
    <n v="244.768"/>
    <n v="4"/>
    <n v="0.2"/>
    <n v="24.476800000000004"/>
  </r>
  <r>
    <n v="6495"/>
    <x v="3235"/>
    <x v="960"/>
    <d v="2017-11-01T00:00:00"/>
    <s v="Second Class"/>
    <s v="KH-16510"/>
    <s v="Keith Herrera"/>
    <x v="0"/>
    <s v="United States"/>
    <s v="Houston"/>
    <x v="5"/>
    <n v="77095"/>
    <s v="Central"/>
    <s v="TEC-AC-10002167"/>
    <x v="2"/>
    <s v="Accessories"/>
    <s v="Imation 8gb Micro Traveldrive Usb 2.0 Flash Drive"/>
    <n v="24"/>
    <n v="2"/>
    <n v="0.2"/>
    <n v="-2.6999999999999993"/>
  </r>
  <r>
    <n v="6496"/>
    <x v="3235"/>
    <x v="960"/>
    <d v="2017-11-01T00:00:00"/>
    <s v="Second Class"/>
    <s v="KH-16510"/>
    <s v="Keith Herrera"/>
    <x v="0"/>
    <s v="United States"/>
    <s v="Houston"/>
    <x v="5"/>
    <n v="77095"/>
    <s v="Central"/>
    <s v="OFF-PA-10001937"/>
    <x v="1"/>
    <s v="Paper"/>
    <s v="Xerox 21"/>
    <n v="15.552000000000003"/>
    <n v="3"/>
    <n v="0.2"/>
    <n v="5.4432"/>
  </r>
  <r>
    <n v="6497"/>
    <x v="3235"/>
    <x v="960"/>
    <d v="2017-11-01T00:00:00"/>
    <s v="Second Class"/>
    <s v="KH-16510"/>
    <s v="Keith Herrera"/>
    <x v="0"/>
    <s v="United States"/>
    <s v="Houston"/>
    <x v="5"/>
    <n v="77095"/>
    <s v="Central"/>
    <s v="TEC-AC-10004510"/>
    <x v="2"/>
    <s v="Accessories"/>
    <s v="Logitech Desktop MK120 Mouse and keyboard Combo"/>
    <n v="26.176000000000002"/>
    <n v="2"/>
    <n v="0.2"/>
    <n v="-3.272000000000002"/>
  </r>
  <r>
    <n v="6498"/>
    <x v="3236"/>
    <x v="1115"/>
    <d v="2015-07-28T00:00:00"/>
    <s v="Standard Class"/>
    <s v="SS-20515"/>
    <s v="Shirley Schmidt"/>
    <x v="2"/>
    <s v="United States"/>
    <s v="Louisville"/>
    <x v="0"/>
    <n v="40214"/>
    <s v="South"/>
    <s v="FUR-FU-10001487"/>
    <x v="0"/>
    <s v="Furnishings"/>
    <s v="Eldon Expressions Wood and Plastic Desk Accessories, Cherry Wood"/>
    <n v="20.94"/>
    <n v="3"/>
    <n v="0"/>
    <n v="6.0725999999999987"/>
  </r>
  <r>
    <n v="6499"/>
    <x v="3236"/>
    <x v="1115"/>
    <d v="2015-07-28T00:00:00"/>
    <s v="Standard Class"/>
    <s v="SS-20515"/>
    <s v="Shirley Schmidt"/>
    <x v="2"/>
    <s v="United States"/>
    <s v="Louisville"/>
    <x v="0"/>
    <n v="40214"/>
    <s v="South"/>
    <s v="OFF-BI-10000069"/>
    <x v="1"/>
    <s v="Binders"/>
    <s v="GBC Prepunched Paper, 19-Hole, for Binding Systems, 24-lb"/>
    <n v="135.09"/>
    <n v="9"/>
    <n v="0"/>
    <n v="62.14139999999999"/>
  </r>
  <r>
    <n v="6500"/>
    <x v="3236"/>
    <x v="1115"/>
    <d v="2015-07-28T00:00:00"/>
    <s v="Standard Class"/>
    <s v="SS-20515"/>
    <s v="Shirley Schmidt"/>
    <x v="2"/>
    <s v="United States"/>
    <s v="Louisville"/>
    <x v="0"/>
    <n v="40214"/>
    <s v="South"/>
    <s v="TEC-AC-10003289"/>
    <x v="2"/>
    <s v="Accessories"/>
    <s v="Anker Ultra-Slim Mini Bluetooth 3.0 Wireless Keyboard"/>
    <n v="279.85999999999996"/>
    <n v="14"/>
    <n v="0"/>
    <n v="64.367799999999988"/>
  </r>
  <r>
    <n v="6501"/>
    <x v="3236"/>
    <x v="1115"/>
    <d v="2015-07-28T00:00:00"/>
    <s v="Standard Class"/>
    <s v="SS-20515"/>
    <s v="Shirley Schmidt"/>
    <x v="2"/>
    <s v="United States"/>
    <s v="Louisville"/>
    <x v="0"/>
    <n v="40214"/>
    <s v="South"/>
    <s v="OFF-BI-10000069"/>
    <x v="1"/>
    <s v="Binders"/>
    <s v="GBC Prepunched Paper, 19-Hole, for Binding Systems, 24-lb"/>
    <n v="90.06"/>
    <n v="6"/>
    <n v="0"/>
    <n v="41.427599999999991"/>
  </r>
  <r>
    <n v="6502"/>
    <x v="3237"/>
    <x v="981"/>
    <d v="2014-11-06T00:00:00"/>
    <s v="Standard Class"/>
    <s v="LC-17050"/>
    <s v="Liz Carlisle"/>
    <x v="0"/>
    <s v="United States"/>
    <s v="Medina"/>
    <x v="24"/>
    <n v="44256"/>
    <s v="East"/>
    <s v="TEC-PH-10001299"/>
    <x v="2"/>
    <s v="Phones"/>
    <s v="Polycom CX300 Desktop Phone USB VoIP phone"/>
    <n v="539.96399999999994"/>
    <n v="6"/>
    <n v="0.4"/>
    <n v="-107.99280000000002"/>
  </r>
  <r>
    <n v="6503"/>
    <x v="3237"/>
    <x v="981"/>
    <d v="2014-11-06T00:00:00"/>
    <s v="Standard Class"/>
    <s v="LC-17050"/>
    <s v="Liz Carlisle"/>
    <x v="0"/>
    <s v="United States"/>
    <s v="Medina"/>
    <x v="24"/>
    <n v="44256"/>
    <s v="East"/>
    <s v="TEC-PH-10001552"/>
    <x v="2"/>
    <s v="Phones"/>
    <s v="I Need's 3d Hello Kitty Hybrid Silicone Case Cover for HTC One X 4g with 3d Hello Kitty Stylus Pen Green/pink"/>
    <n v="50.231999999999999"/>
    <n v="7"/>
    <n v="0.4"/>
    <n v="-10.046400000000002"/>
  </r>
  <r>
    <n v="6504"/>
    <x v="3237"/>
    <x v="981"/>
    <d v="2014-11-06T00:00:00"/>
    <s v="Standard Class"/>
    <s v="LC-17050"/>
    <s v="Liz Carlisle"/>
    <x v="0"/>
    <s v="United States"/>
    <s v="Medina"/>
    <x v="24"/>
    <n v="44256"/>
    <s v="East"/>
    <s v="OFF-BI-10001098"/>
    <x v="1"/>
    <s v="Binders"/>
    <s v="Acco D-Ring Binder w/DublLock"/>
    <n v="19.242000000000001"/>
    <n v="3"/>
    <n v="0.7"/>
    <n v="-13.4694"/>
  </r>
  <r>
    <n v="6505"/>
    <x v="3238"/>
    <x v="701"/>
    <d v="2017-11-22T00:00:00"/>
    <s v="Second Class"/>
    <s v="VW-21775"/>
    <s v="Victoria Wilson"/>
    <x v="1"/>
    <s v="United States"/>
    <s v="New York City"/>
    <x v="15"/>
    <n v="10011"/>
    <s v="East"/>
    <s v="OFF-ST-10000142"/>
    <x v="1"/>
    <s v="Storage"/>
    <s v="Deluxe Rollaway Locking File with Drawer"/>
    <n v="1247.6399999999999"/>
    <n v="3"/>
    <n v="0"/>
    <n v="349.33919999999995"/>
  </r>
  <r>
    <n v="6506"/>
    <x v="3239"/>
    <x v="190"/>
    <d v="2016-06-30T00:00:00"/>
    <s v="Standard Class"/>
    <s v="LD-16855"/>
    <s v="Lela Donovan"/>
    <x v="1"/>
    <s v="United States"/>
    <s v="Chicago"/>
    <x v="10"/>
    <n v="60653"/>
    <s v="Central"/>
    <s v="OFF-AR-10001547"/>
    <x v="1"/>
    <s v="Art"/>
    <s v="Newell 311"/>
    <n v="5.3040000000000003"/>
    <n v="3"/>
    <n v="0.2"/>
    <n v="0.46409999999999996"/>
  </r>
  <r>
    <n v="6507"/>
    <x v="3240"/>
    <x v="790"/>
    <d v="2016-10-11T00:00:00"/>
    <s v="Second Class"/>
    <s v="SP-20545"/>
    <s v="Sibella Parks"/>
    <x v="1"/>
    <s v="United States"/>
    <s v="Philadelphia"/>
    <x v="9"/>
    <n v="19143"/>
    <s v="East"/>
    <s v="OFF-PA-10001593"/>
    <x v="1"/>
    <s v="Paper"/>
    <s v="Xerox 1947"/>
    <n v="19.136000000000003"/>
    <n v="4"/>
    <n v="0.2"/>
    <n v="5.9799999999999986"/>
  </r>
  <r>
    <n v="6508"/>
    <x v="3240"/>
    <x v="790"/>
    <d v="2016-10-11T00:00:00"/>
    <s v="Second Class"/>
    <s v="SP-20545"/>
    <s v="Sibella Parks"/>
    <x v="1"/>
    <s v="United States"/>
    <s v="Philadelphia"/>
    <x v="9"/>
    <n v="19143"/>
    <s v="East"/>
    <s v="FUR-FU-10004071"/>
    <x v="0"/>
    <s v="Furnishings"/>
    <s v="Luxo Professional Magnifying Clamp-On Fluorescent Lamps"/>
    <n v="332.83200000000005"/>
    <n v="4"/>
    <n v="0.2"/>
    <n v="-24.962399999999988"/>
  </r>
  <r>
    <n v="6509"/>
    <x v="3241"/>
    <x v="698"/>
    <d v="2017-12-26T00:00:00"/>
    <s v="Standard Class"/>
    <s v="DK-13150"/>
    <s v="David Kendrick"/>
    <x v="1"/>
    <s v="United States"/>
    <s v="New York City"/>
    <x v="15"/>
    <n v="10009"/>
    <s v="East"/>
    <s v="OFF-PA-10001970"/>
    <x v="1"/>
    <s v="Paper"/>
    <s v="Xerox 1908"/>
    <n v="279.89999999999998"/>
    <n v="5"/>
    <n v="0"/>
    <n v="137.15100000000001"/>
  </r>
  <r>
    <n v="6510"/>
    <x v="3241"/>
    <x v="698"/>
    <d v="2017-12-26T00:00:00"/>
    <s v="Standard Class"/>
    <s v="DK-13150"/>
    <s v="David Kendrick"/>
    <x v="1"/>
    <s v="United States"/>
    <s v="New York City"/>
    <x v="15"/>
    <n v="10009"/>
    <s v="East"/>
    <s v="OFF-BI-10001524"/>
    <x v="1"/>
    <s v="Binders"/>
    <s v="GBC Premium Transparent Covers with Diagonal Lined Pattern"/>
    <n v="50.352000000000004"/>
    <n v="3"/>
    <n v="0.2"/>
    <n v="17.623199999999997"/>
  </r>
  <r>
    <n v="6511"/>
    <x v="3241"/>
    <x v="698"/>
    <d v="2017-12-26T00:00:00"/>
    <s v="Standard Class"/>
    <s v="DK-13150"/>
    <s v="David Kendrick"/>
    <x v="1"/>
    <s v="United States"/>
    <s v="New York City"/>
    <x v="15"/>
    <n v="10009"/>
    <s v="East"/>
    <s v="OFF-PA-10004156"/>
    <x v="1"/>
    <s v="Paper"/>
    <s v="Xerox 188"/>
    <n v="34.019999999999996"/>
    <n v="3"/>
    <n v="0"/>
    <n v="16.669799999999999"/>
  </r>
  <r>
    <n v="6512"/>
    <x v="3242"/>
    <x v="904"/>
    <d v="2017-03-10T00:00:00"/>
    <s v="Standard Class"/>
    <s v="FC-14245"/>
    <s v="Frank Carlisle"/>
    <x v="2"/>
    <s v="United States"/>
    <s v="San Francisco"/>
    <x v="1"/>
    <n v="94109"/>
    <s v="West"/>
    <s v="OFF-AR-10003158"/>
    <x v="1"/>
    <s v="Art"/>
    <s v="Fluorescent Highlighters by Dixon"/>
    <n v="23.88"/>
    <n v="6"/>
    <n v="0"/>
    <n v="8.1191999999999993"/>
  </r>
  <r>
    <n v="6513"/>
    <x v="3242"/>
    <x v="904"/>
    <d v="2017-03-10T00:00:00"/>
    <s v="Standard Class"/>
    <s v="FC-14245"/>
    <s v="Frank Carlisle"/>
    <x v="2"/>
    <s v="United States"/>
    <s v="San Francisco"/>
    <x v="1"/>
    <n v="94109"/>
    <s v="West"/>
    <s v="OFF-LA-10004559"/>
    <x v="1"/>
    <s v="Labels"/>
    <s v="Avery 49"/>
    <n v="11.52"/>
    <n v="4"/>
    <n v="0"/>
    <n v="5.6448"/>
  </r>
  <r>
    <n v="6514"/>
    <x v="3242"/>
    <x v="904"/>
    <d v="2017-03-10T00:00:00"/>
    <s v="Standard Class"/>
    <s v="FC-14245"/>
    <s v="Frank Carlisle"/>
    <x v="2"/>
    <s v="United States"/>
    <s v="San Francisco"/>
    <x v="1"/>
    <n v="94109"/>
    <s v="West"/>
    <s v="OFF-PA-10001033"/>
    <x v="1"/>
    <s v="Paper"/>
    <s v="Xerox 1893"/>
    <n v="286.93"/>
    <n v="7"/>
    <n v="0"/>
    <n v="140.59569999999999"/>
  </r>
  <r>
    <n v="6515"/>
    <x v="3242"/>
    <x v="904"/>
    <d v="2017-03-10T00:00:00"/>
    <s v="Standard Class"/>
    <s v="FC-14245"/>
    <s v="Frank Carlisle"/>
    <x v="2"/>
    <s v="United States"/>
    <s v="San Francisco"/>
    <x v="1"/>
    <n v="94109"/>
    <s v="West"/>
    <s v="TEC-PH-10001336"/>
    <x v="2"/>
    <s v="Phones"/>
    <s v="Digium D40 VoIP phone"/>
    <n v="206.38400000000001"/>
    <n v="2"/>
    <n v="0.2"/>
    <n v="23.218199999999996"/>
  </r>
  <r>
    <n v="6516"/>
    <x v="3243"/>
    <x v="175"/>
    <d v="2017-09-19T00:00:00"/>
    <s v="Standard Class"/>
    <s v="RD-19480"/>
    <s v="Rick Duston"/>
    <x v="0"/>
    <s v="United States"/>
    <s v="San Francisco"/>
    <x v="1"/>
    <n v="94122"/>
    <s v="West"/>
    <s v="FUR-CH-10002961"/>
    <x v="0"/>
    <s v="Chairs"/>
    <s v="Leather Task Chair, Black"/>
    <n v="218.35200000000003"/>
    <n v="3"/>
    <n v="0.2"/>
    <n v="0"/>
  </r>
  <r>
    <n v="6517"/>
    <x v="3243"/>
    <x v="175"/>
    <d v="2017-09-19T00:00:00"/>
    <s v="Standard Class"/>
    <s v="RD-19480"/>
    <s v="Rick Duston"/>
    <x v="0"/>
    <s v="United States"/>
    <s v="San Francisco"/>
    <x v="1"/>
    <n v="94122"/>
    <s v="West"/>
    <s v="FUR-FU-10001488"/>
    <x v="0"/>
    <s v="Furnishings"/>
    <s v="Tenex 46&quot; x 60&quot; Computer Anti-Static Chairmat, Rectangular Shaped"/>
    <n v="529.9"/>
    <n v="5"/>
    <n v="0"/>
    <n v="105.97999999999999"/>
  </r>
  <r>
    <n v="6518"/>
    <x v="3243"/>
    <x v="175"/>
    <d v="2017-09-19T00:00:00"/>
    <s v="Standard Class"/>
    <s v="RD-19480"/>
    <s v="Rick Duston"/>
    <x v="0"/>
    <s v="United States"/>
    <s v="San Francisco"/>
    <x v="1"/>
    <n v="94122"/>
    <s v="West"/>
    <s v="OFF-AR-10001915"/>
    <x v="1"/>
    <s v="Art"/>
    <s v="Peel-Off China Markers"/>
    <n v="99.3"/>
    <n v="10"/>
    <n v="0"/>
    <n v="41.706000000000003"/>
  </r>
  <r>
    <n v="6519"/>
    <x v="3243"/>
    <x v="175"/>
    <d v="2017-09-19T00:00:00"/>
    <s v="Standard Class"/>
    <s v="RD-19480"/>
    <s v="Rick Duston"/>
    <x v="0"/>
    <s v="United States"/>
    <s v="San Francisco"/>
    <x v="1"/>
    <n v="94122"/>
    <s v="West"/>
    <s v="OFF-AP-10001205"/>
    <x v="1"/>
    <s v="Appliances"/>
    <s v="Belkin 5 Outlet SurgeMaster Power Centers"/>
    <n v="108.96"/>
    <n v="2"/>
    <n v="0"/>
    <n v="30.508800000000008"/>
  </r>
  <r>
    <n v="6520"/>
    <x v="3243"/>
    <x v="175"/>
    <d v="2017-09-19T00:00:00"/>
    <s v="Standard Class"/>
    <s v="RD-19480"/>
    <s v="Rick Duston"/>
    <x v="0"/>
    <s v="United States"/>
    <s v="San Francisco"/>
    <x v="1"/>
    <n v="94122"/>
    <s v="West"/>
    <s v="OFF-BI-10004528"/>
    <x v="1"/>
    <s v="Binders"/>
    <s v="Cardinal Poly Pocket Divider Pockets for Ring Binders"/>
    <n v="2.6880000000000002"/>
    <n v="1"/>
    <n v="0.2"/>
    <n v="0.83999999999999975"/>
  </r>
  <r>
    <n v="6521"/>
    <x v="3244"/>
    <x v="1034"/>
    <d v="2017-01-18T00:00:00"/>
    <s v="Second Class"/>
    <s v="AR-10540"/>
    <s v="Andy Reiter"/>
    <x v="0"/>
    <s v="United States"/>
    <s v="Jackson"/>
    <x v="12"/>
    <n v="49201"/>
    <s v="Central"/>
    <s v="OFF-BI-10004995"/>
    <x v="1"/>
    <s v="Binders"/>
    <s v="GBC DocuBind P400 Electric Binding System"/>
    <n v="5443.96"/>
    <n v="4"/>
    <n v="0"/>
    <n v="2504.2215999999999"/>
  </r>
  <r>
    <n v="6522"/>
    <x v="3244"/>
    <x v="1034"/>
    <d v="2017-01-18T00:00:00"/>
    <s v="Second Class"/>
    <s v="AR-10540"/>
    <s v="Andy Reiter"/>
    <x v="0"/>
    <s v="United States"/>
    <s v="Jackson"/>
    <x v="12"/>
    <n v="49201"/>
    <s v="Central"/>
    <s v="FUR-CH-10004626"/>
    <x v="0"/>
    <s v="Chairs"/>
    <s v="Office Star Flex Back Scooter Chair with Aluminum Finish Frame"/>
    <n v="302.67"/>
    <n v="3"/>
    <n v="0"/>
    <n v="72.640799999999999"/>
  </r>
  <r>
    <n v="6523"/>
    <x v="3244"/>
    <x v="1034"/>
    <d v="2017-01-18T00:00:00"/>
    <s v="Second Class"/>
    <s v="AR-10540"/>
    <s v="Andy Reiter"/>
    <x v="0"/>
    <s v="United States"/>
    <s v="Jackson"/>
    <x v="12"/>
    <n v="49201"/>
    <s v="Central"/>
    <s v="OFF-PA-10001260"/>
    <x v="1"/>
    <s v="Paper"/>
    <s v="TOPS Money Receipt Book, Consecutively Numbered in Red,"/>
    <n v="56.07"/>
    <n v="7"/>
    <n v="0"/>
    <n v="25.231499999999997"/>
  </r>
  <r>
    <n v="6524"/>
    <x v="3245"/>
    <x v="274"/>
    <d v="2016-07-13T00:00:00"/>
    <s v="Standard Class"/>
    <s v="CC-12100"/>
    <s v="Chad Cunningham"/>
    <x v="2"/>
    <s v="United States"/>
    <s v="Philadelphia"/>
    <x v="9"/>
    <n v="19120"/>
    <s v="East"/>
    <s v="OFF-LA-10002945"/>
    <x v="1"/>
    <s v="Labels"/>
    <s v="Permanent Self-Adhesive File Folder Labels for Typewriters, 1 1/8 x 3 1/2, White"/>
    <n v="10.08"/>
    <n v="2"/>
    <n v="0.2"/>
    <n v="3.2759999999999994"/>
  </r>
  <r>
    <n v="6525"/>
    <x v="3245"/>
    <x v="274"/>
    <d v="2016-07-13T00:00:00"/>
    <s v="Standard Class"/>
    <s v="CC-12100"/>
    <s v="Chad Cunningham"/>
    <x v="2"/>
    <s v="United States"/>
    <s v="Philadelphia"/>
    <x v="9"/>
    <n v="19120"/>
    <s v="East"/>
    <s v="TEC-PH-10002310"/>
    <x v="2"/>
    <s v="Phones"/>
    <s v="Panasonic KX T7731-B Digital phone"/>
    <n v="59.993999999999993"/>
    <n v="1"/>
    <n v="0.4"/>
    <n v="-12.998700000000007"/>
  </r>
  <r>
    <n v="6526"/>
    <x v="3245"/>
    <x v="274"/>
    <d v="2016-07-13T00:00:00"/>
    <s v="Standard Class"/>
    <s v="CC-12100"/>
    <s v="Chad Cunningham"/>
    <x v="2"/>
    <s v="United States"/>
    <s v="Philadelphia"/>
    <x v="9"/>
    <n v="19120"/>
    <s v="East"/>
    <s v="OFF-BI-10001525"/>
    <x v="1"/>
    <s v="Binders"/>
    <s v="Acco Pressboard Covers with Storage Hooks, 14 7/8&quot; x 11&quot;, Executive Red"/>
    <n v="5.7150000000000016"/>
    <n v="5"/>
    <n v="0.7"/>
    <n v="-4.7625000000000011"/>
  </r>
  <r>
    <n v="6527"/>
    <x v="3245"/>
    <x v="274"/>
    <d v="2016-07-13T00:00:00"/>
    <s v="Standard Class"/>
    <s v="CC-12100"/>
    <s v="Chad Cunningham"/>
    <x v="2"/>
    <s v="United States"/>
    <s v="Philadelphia"/>
    <x v="9"/>
    <n v="19120"/>
    <s v="East"/>
    <s v="OFF-BI-10001308"/>
    <x v="1"/>
    <s v="Binders"/>
    <s v="GBC Standard Plastic Binding Systems' Combs"/>
    <n v="9.4200000000000017"/>
    <n v="5"/>
    <n v="0.7"/>
    <n v="-7.8500000000000014"/>
  </r>
  <r>
    <n v="6528"/>
    <x v="3246"/>
    <x v="443"/>
    <d v="2016-12-28T00:00:00"/>
    <s v="Second Class"/>
    <s v="CA-11965"/>
    <s v="Carol Adams"/>
    <x v="1"/>
    <s v="United States"/>
    <s v="Warwick"/>
    <x v="34"/>
    <n v="2886"/>
    <s v="East"/>
    <s v="TEC-CO-10002095"/>
    <x v="2"/>
    <s v="Copiers"/>
    <s v="Hewlett Packard 610 Color Digital Copier / Printer"/>
    <n v="1999.96"/>
    <n v="4"/>
    <n v="0"/>
    <n v="899.98199999999997"/>
  </r>
  <r>
    <n v="6529"/>
    <x v="3247"/>
    <x v="1091"/>
    <d v="2014-12-26T00:00:00"/>
    <s v="Standard Class"/>
    <s v="BT-11530"/>
    <s v="Bradley Talbott"/>
    <x v="2"/>
    <s v="United States"/>
    <s v="New York City"/>
    <x v="15"/>
    <n v="10024"/>
    <s v="East"/>
    <s v="OFF-ST-10004946"/>
    <x v="1"/>
    <s v="Storage"/>
    <s v="Desktop 3-Pocket Hot File"/>
    <n v="216.4"/>
    <n v="4"/>
    <n v="0"/>
    <n v="56.26400000000001"/>
  </r>
  <r>
    <n v="6530"/>
    <x v="3248"/>
    <x v="1116"/>
    <d v="2014-02-27T00:00:00"/>
    <s v="Standard Class"/>
    <s v="MG-17875"/>
    <s v="Michael Grace"/>
    <x v="2"/>
    <s v="United States"/>
    <s v="El Paso"/>
    <x v="5"/>
    <n v="79907"/>
    <s v="Central"/>
    <s v="OFF-LA-10004425"/>
    <x v="1"/>
    <s v="Labels"/>
    <s v="Staple-on labels"/>
    <n v="6.9360000000000008"/>
    <n v="3"/>
    <n v="0.2"/>
    <n v="2.3409000000000004"/>
  </r>
  <r>
    <n v="6531"/>
    <x v="3248"/>
    <x v="1116"/>
    <d v="2014-02-27T00:00:00"/>
    <s v="Standard Class"/>
    <s v="MG-17875"/>
    <s v="Michael Grace"/>
    <x v="2"/>
    <s v="United States"/>
    <s v="El Paso"/>
    <x v="5"/>
    <n v="79907"/>
    <s v="Central"/>
    <s v="OFF-BI-10000320"/>
    <x v="1"/>
    <s v="Binders"/>
    <s v="GBC Plastic Binding Combs"/>
    <n v="4.427999999999999"/>
    <n v="3"/>
    <n v="0.8"/>
    <n v="-6.8633999999999986"/>
  </r>
  <r>
    <n v="6532"/>
    <x v="3249"/>
    <x v="769"/>
    <d v="2017-12-08T00:00:00"/>
    <s v="Standard Class"/>
    <s v="TP-21130"/>
    <s v="Theone Pippenger"/>
    <x v="0"/>
    <s v="United States"/>
    <s v="Rochester"/>
    <x v="11"/>
    <n v="55901"/>
    <s v="Central"/>
    <s v="OFF-AR-10001315"/>
    <x v="1"/>
    <s v="Art"/>
    <s v="Newell 310"/>
    <n v="8.8000000000000007"/>
    <n v="5"/>
    <n v="0"/>
    <n v="2.5519999999999996"/>
  </r>
  <r>
    <n v="6533"/>
    <x v="3249"/>
    <x v="769"/>
    <d v="2017-12-08T00:00:00"/>
    <s v="Standard Class"/>
    <s v="TP-21130"/>
    <s v="Theone Pippenger"/>
    <x v="0"/>
    <s v="United States"/>
    <s v="Rochester"/>
    <x v="11"/>
    <n v="55901"/>
    <s v="Central"/>
    <s v="TEC-AC-10004595"/>
    <x v="2"/>
    <s v="Accessories"/>
    <s v="First Data TMFD35 PIN Pad"/>
    <n v="142.80000000000001"/>
    <n v="1"/>
    <n v="0"/>
    <n v="29.988"/>
  </r>
  <r>
    <n v="6534"/>
    <x v="3249"/>
    <x v="769"/>
    <d v="2017-12-08T00:00:00"/>
    <s v="Standard Class"/>
    <s v="TP-21130"/>
    <s v="Theone Pippenger"/>
    <x v="0"/>
    <s v="United States"/>
    <s v="Rochester"/>
    <x v="11"/>
    <n v="55901"/>
    <s v="Central"/>
    <s v="TEC-AC-10001539"/>
    <x v="2"/>
    <s v="Accessories"/>
    <s v="Logitech G430 Surround Sound Gaming Headset with Dolby 7.1 Technology"/>
    <n v="399.95"/>
    <n v="5"/>
    <n v="0"/>
    <n v="143.982"/>
  </r>
  <r>
    <n v="6535"/>
    <x v="3250"/>
    <x v="664"/>
    <d v="2014-11-22T00:00:00"/>
    <s v="Standard Class"/>
    <s v="GT-14710"/>
    <s v="Greg Tran"/>
    <x v="0"/>
    <s v="United States"/>
    <s v="Buffalo"/>
    <x v="15"/>
    <n v="14215"/>
    <s v="East"/>
    <s v="OFF-BI-10001359"/>
    <x v="1"/>
    <s v="Binders"/>
    <s v="GBC DocuBind TL300 Electric Binding System"/>
    <n v="2152.7760000000003"/>
    <n v="3"/>
    <n v="0.2"/>
    <n v="726.56189999999981"/>
  </r>
  <r>
    <n v="6536"/>
    <x v="3250"/>
    <x v="664"/>
    <d v="2014-11-22T00:00:00"/>
    <s v="Standard Class"/>
    <s v="GT-14710"/>
    <s v="Greg Tran"/>
    <x v="0"/>
    <s v="United States"/>
    <s v="Buffalo"/>
    <x v="15"/>
    <n v="14215"/>
    <s v="East"/>
    <s v="FUR-BO-10002213"/>
    <x v="0"/>
    <s v="Bookcases"/>
    <s v="DMI Eclipse Executive Suite Bookcases"/>
    <n v="4007.8400000000006"/>
    <n v="10"/>
    <n v="0.2"/>
    <n v="-50.098000000000297"/>
  </r>
  <r>
    <n v="6537"/>
    <x v="3251"/>
    <x v="22"/>
    <d v="2014-10-23T00:00:00"/>
    <s v="First Class"/>
    <s v="FH-14365"/>
    <s v="Fred Hopkins"/>
    <x v="1"/>
    <s v="United States"/>
    <s v="Knoxville"/>
    <x v="18"/>
    <n v="37918"/>
    <s v="South"/>
    <s v="FUR-TA-10003008"/>
    <x v="0"/>
    <s v="Tables"/>
    <s v="Lesro Round Back Collection Coffee Table, End Table"/>
    <n v="328.59000000000003"/>
    <n v="3"/>
    <n v="0.4"/>
    <n v="-147.8655"/>
  </r>
  <r>
    <n v="6538"/>
    <x v="3251"/>
    <x v="22"/>
    <d v="2014-10-23T00:00:00"/>
    <s v="First Class"/>
    <s v="FH-14365"/>
    <s v="Fred Hopkins"/>
    <x v="1"/>
    <s v="United States"/>
    <s v="Knoxville"/>
    <x v="18"/>
    <n v="37918"/>
    <s v="South"/>
    <s v="OFF-ST-10000934"/>
    <x v="1"/>
    <s v="Storage"/>
    <s v="Contico 72&quot;H Heavy-Duty Storage System"/>
    <n v="98.352000000000004"/>
    <n v="3"/>
    <n v="0.2"/>
    <n v="-24.588000000000001"/>
  </r>
  <r>
    <n v="6539"/>
    <x v="3252"/>
    <x v="969"/>
    <d v="2015-10-30T00:00:00"/>
    <s v="Standard Class"/>
    <s v="HK-14890"/>
    <s v="Heather Kirkland"/>
    <x v="1"/>
    <s v="United States"/>
    <s v="Newark"/>
    <x v="13"/>
    <n v="19711"/>
    <s v="East"/>
    <s v="TEC-PH-10004042"/>
    <x v="2"/>
    <s v="Phones"/>
    <s v="ClearOne Communications CHAT 70 OC Speaker Phone"/>
    <n v="158.99"/>
    <n v="1"/>
    <n v="0"/>
    <n v="41.337400000000002"/>
  </r>
  <r>
    <n v="6540"/>
    <x v="3252"/>
    <x v="969"/>
    <d v="2015-10-30T00:00:00"/>
    <s v="Standard Class"/>
    <s v="HK-14890"/>
    <s v="Heather Kirkland"/>
    <x v="1"/>
    <s v="United States"/>
    <s v="Newark"/>
    <x v="13"/>
    <n v="19711"/>
    <s v="East"/>
    <s v="FUR-CH-10002439"/>
    <x v="0"/>
    <s v="Chairs"/>
    <s v="Iceberg Nesting Folding Chair, 19w x 6d x 43h"/>
    <n v="291.10000000000002"/>
    <n v="5"/>
    <n v="0"/>
    <n v="75.686000000000007"/>
  </r>
  <r>
    <n v="6541"/>
    <x v="3253"/>
    <x v="673"/>
    <d v="2017-11-19T00:00:00"/>
    <s v="First Class"/>
    <s v="CC-12220"/>
    <s v="Chris Cortes"/>
    <x v="0"/>
    <s v="United States"/>
    <s v="Seattle"/>
    <x v="4"/>
    <n v="98103"/>
    <s v="West"/>
    <s v="OFF-PA-10001363"/>
    <x v="1"/>
    <s v="Paper"/>
    <s v="Xerox 1933"/>
    <n v="73.679999999999993"/>
    <n v="6"/>
    <n v="0"/>
    <n v="34.629599999999996"/>
  </r>
  <r>
    <n v="6542"/>
    <x v="3253"/>
    <x v="673"/>
    <d v="2017-11-19T00:00:00"/>
    <s v="First Class"/>
    <s v="CC-12220"/>
    <s v="Chris Cortes"/>
    <x v="0"/>
    <s v="United States"/>
    <s v="Seattle"/>
    <x v="4"/>
    <n v="98103"/>
    <s v="West"/>
    <s v="FUR-FU-10003394"/>
    <x v="0"/>
    <s v="Furnishings"/>
    <s v="Tenex &quot;The Solids&quot; Textured Chair Mats"/>
    <n v="139.91999999999999"/>
    <n v="2"/>
    <n v="0"/>
    <n v="23.786399999999986"/>
  </r>
  <r>
    <n v="6543"/>
    <x v="3253"/>
    <x v="673"/>
    <d v="2017-11-19T00:00:00"/>
    <s v="First Class"/>
    <s v="CC-12220"/>
    <s v="Chris Cortes"/>
    <x v="0"/>
    <s v="United States"/>
    <s v="Seattle"/>
    <x v="4"/>
    <n v="98103"/>
    <s v="West"/>
    <s v="TEC-PH-10003171"/>
    <x v="2"/>
    <s v="Phones"/>
    <s v="Plantronics Encore H101 Dual Earpieces Headset"/>
    <n v="107.88"/>
    <n v="3"/>
    <n v="0.2"/>
    <n v="10.787999999999997"/>
  </r>
  <r>
    <n v="6544"/>
    <x v="3253"/>
    <x v="673"/>
    <d v="2017-11-19T00:00:00"/>
    <s v="First Class"/>
    <s v="CC-12220"/>
    <s v="Chris Cortes"/>
    <x v="0"/>
    <s v="United States"/>
    <s v="Seattle"/>
    <x v="4"/>
    <n v="98103"/>
    <s v="West"/>
    <s v="OFF-ST-10003123"/>
    <x v="1"/>
    <s v="Storage"/>
    <s v="Fellowes Bases and Tops For Staxonsteel/High-Stak Systems"/>
    <n v="33.29"/>
    <n v="1"/>
    <n v="0"/>
    <n v="7.9895999999999994"/>
  </r>
  <r>
    <n v="6545"/>
    <x v="3254"/>
    <x v="304"/>
    <d v="2017-05-18T00:00:00"/>
    <s v="Standard Class"/>
    <s v="DP-13000"/>
    <s v="Darren Powers"/>
    <x v="0"/>
    <s v="United States"/>
    <s v="Cleveland"/>
    <x v="24"/>
    <n v="44105"/>
    <s v="East"/>
    <s v="OFF-BI-10003007"/>
    <x v="1"/>
    <s v="Binders"/>
    <s v="Premium Transparent Presentation Covers, No Pattern/Clear, 8 1/2&quot; x 11&quot;"/>
    <n v="58.170000000000009"/>
    <n v="5"/>
    <n v="0.7"/>
    <n v="-46.53600000000003"/>
  </r>
  <r>
    <n v="6546"/>
    <x v="3254"/>
    <x v="304"/>
    <d v="2017-05-18T00:00:00"/>
    <s v="Standard Class"/>
    <s v="DP-13000"/>
    <s v="Darren Powers"/>
    <x v="0"/>
    <s v="United States"/>
    <s v="Cleveland"/>
    <x v="24"/>
    <n v="44105"/>
    <s v="East"/>
    <s v="OFF-LA-10000973"/>
    <x v="1"/>
    <s v="Labels"/>
    <s v="Avery 502"/>
    <n v="5.04"/>
    <n v="2"/>
    <n v="0.2"/>
    <n v="1.764"/>
  </r>
  <r>
    <n v="6547"/>
    <x v="3254"/>
    <x v="304"/>
    <d v="2017-05-18T00:00:00"/>
    <s v="Standard Class"/>
    <s v="DP-13000"/>
    <s v="Darren Powers"/>
    <x v="0"/>
    <s v="United States"/>
    <s v="Cleveland"/>
    <x v="24"/>
    <n v="44105"/>
    <s v="East"/>
    <s v="OFF-PA-10000483"/>
    <x v="1"/>
    <s v="Paper"/>
    <s v="Xerox 19"/>
    <n v="24.784000000000002"/>
    <n v="1"/>
    <n v="0.2"/>
    <n v="7.7449999999999983"/>
  </r>
  <r>
    <n v="6548"/>
    <x v="3255"/>
    <x v="72"/>
    <d v="2014-03-05T00:00:00"/>
    <s v="Standard Class"/>
    <s v="VF-21715"/>
    <s v="Vicky Freymann"/>
    <x v="2"/>
    <s v="United States"/>
    <s v="Elmhurst"/>
    <x v="10"/>
    <n v="60126"/>
    <s v="Central"/>
    <s v="FUR-CH-10000863"/>
    <x v="0"/>
    <s v="Chairs"/>
    <s v="Novimex Swivel Fabric Task Chair"/>
    <n v="634.11599999999999"/>
    <n v="6"/>
    <n v="0.3"/>
    <n v="-172.11720000000003"/>
  </r>
  <r>
    <n v="6549"/>
    <x v="3255"/>
    <x v="72"/>
    <d v="2014-03-05T00:00:00"/>
    <s v="Standard Class"/>
    <s v="VF-21715"/>
    <s v="Vicky Freymann"/>
    <x v="2"/>
    <s v="United States"/>
    <s v="Elmhurst"/>
    <x v="10"/>
    <n v="60126"/>
    <s v="Central"/>
    <s v="OFF-PA-10003036"/>
    <x v="1"/>
    <s v="Paper"/>
    <s v="Black Print Carbonless 8 1/2&quot; x 8 1/4&quot; Rapid Memo Book"/>
    <n v="17.472000000000001"/>
    <n v="3"/>
    <n v="0.2"/>
    <n v="5.6783999999999981"/>
  </r>
  <r>
    <n v="6550"/>
    <x v="3256"/>
    <x v="117"/>
    <d v="2015-08-01T00:00:00"/>
    <s v="First Class"/>
    <s v="GH-14410"/>
    <s v="Gary Hansen"/>
    <x v="2"/>
    <s v="United States"/>
    <s v="Lakeville"/>
    <x v="11"/>
    <n v="55044"/>
    <s v="Central"/>
    <s v="FUR-CH-10002304"/>
    <x v="0"/>
    <s v="Chairs"/>
    <s v="Global Stack Chair without Arms, Black"/>
    <n v="155.88"/>
    <n v="6"/>
    <n v="0"/>
    <n v="38.970000000000006"/>
  </r>
  <r>
    <n v="6551"/>
    <x v="3257"/>
    <x v="549"/>
    <d v="2015-11-03T00:00:00"/>
    <s v="Second Class"/>
    <s v="JH-16180"/>
    <s v="Justin Hirsh"/>
    <x v="0"/>
    <s v="United States"/>
    <s v="New York City"/>
    <x v="15"/>
    <n v="10035"/>
    <s v="East"/>
    <s v="FUR-CH-10000422"/>
    <x v="0"/>
    <s v="Chairs"/>
    <s v="Global Highback Leather Tilter in Burgundy"/>
    <n v="327.56399999999996"/>
    <n v="4"/>
    <n v="0.1"/>
    <n v="21.837600000000023"/>
  </r>
  <r>
    <n v="6552"/>
    <x v="3258"/>
    <x v="819"/>
    <d v="2017-12-21T00:00:00"/>
    <s v="Second Class"/>
    <s v="RB-19465"/>
    <s v="Rick Bensley"/>
    <x v="2"/>
    <s v="United States"/>
    <s v="Los Angeles"/>
    <x v="1"/>
    <n v="90036"/>
    <s v="West"/>
    <s v="OFF-PA-10002986"/>
    <x v="1"/>
    <s v="Paper"/>
    <s v="Xerox 1898"/>
    <n v="13.36"/>
    <n v="2"/>
    <n v="0"/>
    <n v="6.4127999999999998"/>
  </r>
  <r>
    <n v="6553"/>
    <x v="3258"/>
    <x v="819"/>
    <d v="2017-12-21T00:00:00"/>
    <s v="Second Class"/>
    <s v="RB-19465"/>
    <s v="Rick Bensley"/>
    <x v="2"/>
    <s v="United States"/>
    <s v="Los Angeles"/>
    <x v="1"/>
    <n v="90036"/>
    <s v="West"/>
    <s v="OFF-ST-10002289"/>
    <x v="1"/>
    <s v="Storage"/>
    <s v="Safco Wire Cube Shelving System, For Use as 4 or 5 14&quot; Cubes, Black"/>
    <n v="158.9"/>
    <n v="5"/>
    <n v="0"/>
    <n v="7.9449999999999932"/>
  </r>
  <r>
    <n v="6554"/>
    <x v="3259"/>
    <x v="22"/>
    <d v="2014-10-22T00:00:00"/>
    <s v="Second Class"/>
    <s v="LS-16975"/>
    <s v="Lindsay Shagiari"/>
    <x v="2"/>
    <s v="United States"/>
    <s v="Chicago"/>
    <x v="10"/>
    <n v="60653"/>
    <s v="Central"/>
    <s v="TEC-AC-10001606"/>
    <x v="2"/>
    <s v="Accessories"/>
    <s v="Logitech Wireless Performance Mouse MX for PC and Mac"/>
    <n v="319.96800000000002"/>
    <n v="4"/>
    <n v="0.2"/>
    <n v="71.992800000000003"/>
  </r>
  <r>
    <n v="6555"/>
    <x v="3259"/>
    <x v="22"/>
    <d v="2014-10-22T00:00:00"/>
    <s v="Second Class"/>
    <s v="LS-16975"/>
    <s v="Lindsay Shagiari"/>
    <x v="2"/>
    <s v="United States"/>
    <s v="Chicago"/>
    <x v="10"/>
    <n v="60653"/>
    <s v="Central"/>
    <s v="OFF-ST-10003805"/>
    <x v="1"/>
    <s v="Storage"/>
    <s v="24 Capacity Maxi Data Binder Racks, Pearl"/>
    <n v="505.32000000000005"/>
    <n v="3"/>
    <n v="0.2"/>
    <n v="31.582499999999953"/>
  </r>
  <r>
    <n v="6556"/>
    <x v="3259"/>
    <x v="22"/>
    <d v="2014-10-22T00:00:00"/>
    <s v="Second Class"/>
    <s v="LS-16975"/>
    <s v="Lindsay Shagiari"/>
    <x v="2"/>
    <s v="United States"/>
    <s v="Chicago"/>
    <x v="10"/>
    <n v="60653"/>
    <s v="Central"/>
    <s v="OFF-PA-10002109"/>
    <x v="1"/>
    <s v="Paper"/>
    <s v="Wirebound Voice Message Log Book"/>
    <n v="3.8079999999999998"/>
    <n v="1"/>
    <n v="0.2"/>
    <n v="1.2375999999999996"/>
  </r>
  <r>
    <n v="6557"/>
    <x v="3259"/>
    <x v="22"/>
    <d v="2014-10-22T00:00:00"/>
    <s v="Second Class"/>
    <s v="LS-16975"/>
    <s v="Lindsay Shagiari"/>
    <x v="2"/>
    <s v="United States"/>
    <s v="Chicago"/>
    <x v="10"/>
    <n v="60653"/>
    <s v="Central"/>
    <s v="OFF-BI-10000632"/>
    <x v="1"/>
    <s v="Binders"/>
    <s v="Satellite Sectional Post Binders"/>
    <n v="8.6819999999999968"/>
    <n v="1"/>
    <n v="0.8"/>
    <n v="-14.759400000000003"/>
  </r>
  <r>
    <n v="6558"/>
    <x v="3259"/>
    <x v="22"/>
    <d v="2014-10-22T00:00:00"/>
    <s v="Second Class"/>
    <s v="LS-16975"/>
    <s v="Lindsay Shagiari"/>
    <x v="2"/>
    <s v="United States"/>
    <s v="Chicago"/>
    <x v="10"/>
    <n v="60653"/>
    <s v="Central"/>
    <s v="OFF-LA-10003510"/>
    <x v="1"/>
    <s v="Labels"/>
    <s v="Avery 4027 File Folder Labels for Dot Matrix Printers, 5000 Labels per Box, White"/>
    <n v="24.424000000000003"/>
    <n v="1"/>
    <n v="0.2"/>
    <n v="7.9378000000000002"/>
  </r>
  <r>
    <n v="6559"/>
    <x v="3260"/>
    <x v="1117"/>
    <d v="2015-06-10T00:00:00"/>
    <s v="Standard Class"/>
    <s v="EB-13750"/>
    <s v="Edward Becker"/>
    <x v="1"/>
    <s v="United States"/>
    <s v="Buffalo"/>
    <x v="15"/>
    <n v="14215"/>
    <s v="East"/>
    <s v="FUR-CH-10004997"/>
    <x v="0"/>
    <s v="Chairs"/>
    <s v="Hon Every-Day Series Multi-Task Chairs"/>
    <n v="1522.6379999999999"/>
    <n v="9"/>
    <n v="0.1"/>
    <n v="169.18200000000004"/>
  </r>
  <r>
    <n v="6560"/>
    <x v="3261"/>
    <x v="658"/>
    <d v="2016-07-26T00:00:00"/>
    <s v="Standard Class"/>
    <s v="DK-12835"/>
    <s v="Damala Kotsonis"/>
    <x v="1"/>
    <s v="United States"/>
    <s v="Roseville"/>
    <x v="1"/>
    <n v="95661"/>
    <s v="West"/>
    <s v="OFF-EN-10003001"/>
    <x v="1"/>
    <s v="Envelopes"/>
    <s v="Ames Color-File Green Diamond Border X-ray Mailers"/>
    <n v="419.90000000000003"/>
    <n v="5"/>
    <n v="0"/>
    <n v="197.35299999999998"/>
  </r>
  <r>
    <n v="6561"/>
    <x v="3261"/>
    <x v="658"/>
    <d v="2016-07-26T00:00:00"/>
    <s v="Standard Class"/>
    <s v="DK-12835"/>
    <s v="Damala Kotsonis"/>
    <x v="1"/>
    <s v="United States"/>
    <s v="Roseville"/>
    <x v="1"/>
    <n v="95661"/>
    <s v="West"/>
    <s v="OFF-LA-10003766"/>
    <x v="1"/>
    <s v="Labels"/>
    <s v="Self-Adhesive Removable Labels"/>
    <n v="3.15"/>
    <n v="1"/>
    <n v="0"/>
    <n v="1.512"/>
  </r>
  <r>
    <n v="6562"/>
    <x v="3262"/>
    <x v="185"/>
    <d v="2017-04-02T00:00:00"/>
    <s v="First Class"/>
    <s v="SC-20260"/>
    <s v="Scott Cohen"/>
    <x v="1"/>
    <s v="United States"/>
    <s v="Arlington"/>
    <x v="5"/>
    <n v="76017"/>
    <s v="Central"/>
    <s v="OFF-AP-10003040"/>
    <x v="1"/>
    <s v="Appliances"/>
    <s v="Fellowes 8 Outlet Superior Workstation Surge Protector w/o Phone/Fax/Modem Protection"/>
    <n v="33.61999999999999"/>
    <n v="5"/>
    <n v="0.8"/>
    <n v="-90.774000000000029"/>
  </r>
  <r>
    <n v="6563"/>
    <x v="3263"/>
    <x v="1118"/>
    <d v="2014-05-12T00:00:00"/>
    <s v="Standard Class"/>
    <s v="CT-11995"/>
    <s v="Carol Triggs"/>
    <x v="0"/>
    <s v="United States"/>
    <s v="Lawrence"/>
    <x v="31"/>
    <n v="1841"/>
    <s v="East"/>
    <s v="OFF-BI-10001078"/>
    <x v="1"/>
    <s v="Binders"/>
    <s v="Acco PRESSTEX Data Binder with Storage Hooks, Dark Blue, 14 7/8&quot; X 11&quot;"/>
    <n v="16.14"/>
    <n v="3"/>
    <n v="0"/>
    <n v="7.9085999999999999"/>
  </r>
  <r>
    <n v="6564"/>
    <x v="3263"/>
    <x v="1118"/>
    <d v="2014-05-12T00:00:00"/>
    <s v="Standard Class"/>
    <s v="CT-11995"/>
    <s v="Carol Triggs"/>
    <x v="0"/>
    <s v="United States"/>
    <s v="Lawrence"/>
    <x v="31"/>
    <n v="1841"/>
    <s v="East"/>
    <s v="FUR-TA-10003469"/>
    <x v="0"/>
    <s v="Tables"/>
    <s v="Balt Split Level Computer Training Table"/>
    <n v="194.25"/>
    <n v="2"/>
    <n v="0.3"/>
    <n v="-38.849999999999994"/>
  </r>
  <r>
    <n v="6565"/>
    <x v="3263"/>
    <x v="1118"/>
    <d v="2014-05-12T00:00:00"/>
    <s v="Standard Class"/>
    <s v="CT-11995"/>
    <s v="Carol Triggs"/>
    <x v="0"/>
    <s v="United States"/>
    <s v="Lawrence"/>
    <x v="31"/>
    <n v="1841"/>
    <s v="East"/>
    <s v="OFF-AR-10002578"/>
    <x v="1"/>
    <s v="Art"/>
    <s v="Newell 335"/>
    <n v="8.64"/>
    <n v="3"/>
    <n v="0"/>
    <n v="2.5055999999999998"/>
  </r>
  <r>
    <n v="6566"/>
    <x v="3263"/>
    <x v="1118"/>
    <d v="2014-05-12T00:00:00"/>
    <s v="Standard Class"/>
    <s v="CT-11995"/>
    <s v="Carol Triggs"/>
    <x v="0"/>
    <s v="United States"/>
    <s v="Lawrence"/>
    <x v="31"/>
    <n v="1841"/>
    <s v="East"/>
    <s v="FUR-CH-10004675"/>
    <x v="0"/>
    <s v="Chairs"/>
    <s v="Lifetime Advantage Folding Chairs, 4/Carton"/>
    <n v="872.32"/>
    <n v="4"/>
    <n v="0"/>
    <n v="244.24959999999999"/>
  </r>
  <r>
    <n v="6567"/>
    <x v="3264"/>
    <x v="1119"/>
    <d v="2017-02-08T00:00:00"/>
    <s v="Second Class"/>
    <s v="CB-12025"/>
    <s v="Cassandra Brandow"/>
    <x v="0"/>
    <s v="United States"/>
    <s v="Waco"/>
    <x v="5"/>
    <n v="76706"/>
    <s v="Central"/>
    <s v="OFF-BI-10004632"/>
    <x v="1"/>
    <s v="Binders"/>
    <s v="Ibico Hi-Tech Manual Binding System"/>
    <n v="243.99199999999996"/>
    <n v="4"/>
    <n v="0.8"/>
    <n v="-426.9860000000001"/>
  </r>
  <r>
    <n v="6568"/>
    <x v="3264"/>
    <x v="1119"/>
    <d v="2017-02-08T00:00:00"/>
    <s v="Second Class"/>
    <s v="CB-12025"/>
    <s v="Cassandra Brandow"/>
    <x v="0"/>
    <s v="United States"/>
    <s v="Waco"/>
    <x v="5"/>
    <n v="76706"/>
    <s v="Central"/>
    <s v="OFF-AR-10003087"/>
    <x v="1"/>
    <s v="Art"/>
    <s v="Staples in misc. colors"/>
    <n v="7.120000000000001"/>
    <n v="5"/>
    <n v="0.2"/>
    <n v="0.71199999999999974"/>
  </r>
  <r>
    <n v="6569"/>
    <x v="3265"/>
    <x v="891"/>
    <d v="2014-04-22T00:00:00"/>
    <s v="Standard Class"/>
    <s v="KM-16720"/>
    <s v="Kunst Miller"/>
    <x v="0"/>
    <s v="United States"/>
    <s v="Houston"/>
    <x v="5"/>
    <n v="77095"/>
    <s v="Central"/>
    <s v="OFF-AR-10001868"/>
    <x v="1"/>
    <s v="Art"/>
    <s v="Prang Dustless Chalk Sticks"/>
    <n v="2.6880000000000002"/>
    <n v="2"/>
    <n v="0.2"/>
    <n v="1.008"/>
  </r>
  <r>
    <n v="6570"/>
    <x v="3265"/>
    <x v="891"/>
    <d v="2014-04-22T00:00:00"/>
    <s v="Standard Class"/>
    <s v="KM-16720"/>
    <s v="Kunst Miller"/>
    <x v="0"/>
    <s v="United States"/>
    <s v="Houston"/>
    <x v="5"/>
    <n v="77095"/>
    <s v="Central"/>
    <s v="FUR-CH-10002602"/>
    <x v="0"/>
    <s v="Chairs"/>
    <s v="DMI Arturo Collection Mission-style Design Wood Chair"/>
    <n v="317.05799999999999"/>
    <n v="3"/>
    <n v="0.3"/>
    <n v="-18.117599999999996"/>
  </r>
  <r>
    <n v="6571"/>
    <x v="3265"/>
    <x v="891"/>
    <d v="2014-04-22T00:00:00"/>
    <s v="Standard Class"/>
    <s v="KM-16720"/>
    <s v="Kunst Miller"/>
    <x v="0"/>
    <s v="United States"/>
    <s v="Houston"/>
    <x v="5"/>
    <n v="77095"/>
    <s v="Central"/>
    <s v="OFF-EN-10000056"/>
    <x v="1"/>
    <s v="Envelopes"/>
    <s v="Cameo Buff Policy Envelopes"/>
    <n v="149.352"/>
    <n v="3"/>
    <n v="0.2"/>
    <n v="50.40629999999998"/>
  </r>
  <r>
    <n v="6572"/>
    <x v="3265"/>
    <x v="891"/>
    <d v="2014-04-22T00:00:00"/>
    <s v="Standard Class"/>
    <s v="KM-16720"/>
    <s v="Kunst Miller"/>
    <x v="0"/>
    <s v="United States"/>
    <s v="Houston"/>
    <x v="5"/>
    <n v="77095"/>
    <s v="Central"/>
    <s v="TEC-AC-10000474"/>
    <x v="2"/>
    <s v="Accessories"/>
    <s v="Kensington Expert Mouse Optical USB Trackball for PC or Mac"/>
    <n v="227.976"/>
    <n v="3"/>
    <n v="0.2"/>
    <n v="28.496999999999957"/>
  </r>
  <r>
    <n v="6573"/>
    <x v="3266"/>
    <x v="1120"/>
    <d v="2016-05-16T00:00:00"/>
    <s v="Standard Class"/>
    <s v="RD-19720"/>
    <s v="Roger Demir"/>
    <x v="0"/>
    <s v="United States"/>
    <s v="Seattle"/>
    <x v="4"/>
    <n v="98105"/>
    <s v="West"/>
    <s v="OFF-PA-10003971"/>
    <x v="1"/>
    <s v="Paper"/>
    <s v="Xerox 1965"/>
    <n v="11.96"/>
    <n v="2"/>
    <n v="0"/>
    <n v="5.8604000000000003"/>
  </r>
  <r>
    <n v="6574"/>
    <x v="3267"/>
    <x v="881"/>
    <d v="2016-11-30T00:00:00"/>
    <s v="Standard Class"/>
    <s v="BP-11050"/>
    <s v="Barry Pond"/>
    <x v="1"/>
    <s v="United States"/>
    <s v="Plainfield"/>
    <x v="30"/>
    <n v="7060"/>
    <s v="East"/>
    <s v="OFF-ST-10000689"/>
    <x v="1"/>
    <s v="Storage"/>
    <s v="Fellowes Strictly Business Drawer File, Letter/Legal Size"/>
    <n v="563.4"/>
    <n v="4"/>
    <n v="0"/>
    <n v="67.608000000000004"/>
  </r>
  <r>
    <n v="6575"/>
    <x v="3267"/>
    <x v="881"/>
    <d v="2016-11-30T00:00:00"/>
    <s v="Standard Class"/>
    <s v="BP-11050"/>
    <s v="Barry Pond"/>
    <x v="1"/>
    <s v="United States"/>
    <s v="Plainfield"/>
    <x v="30"/>
    <n v="7060"/>
    <s v="East"/>
    <s v="TEC-MA-10004255"/>
    <x v="2"/>
    <s v="Machines"/>
    <s v="Konica Minolta magicolor 1690MF Multifunction Printer"/>
    <n v="319.92"/>
    <n v="8"/>
    <n v="0"/>
    <n v="118.37040000000002"/>
  </r>
  <r>
    <n v="6576"/>
    <x v="3268"/>
    <x v="448"/>
    <d v="2017-03-08T00:00:00"/>
    <s v="Standard Class"/>
    <s v="EJ-13720"/>
    <s v="Ed Jacobs"/>
    <x v="0"/>
    <s v="United States"/>
    <s v="Los Angeles"/>
    <x v="1"/>
    <n v="90008"/>
    <s v="West"/>
    <s v="TEC-AC-10000990"/>
    <x v="2"/>
    <s v="Accessories"/>
    <s v="Imation Bio 2GB USB Flash Drive Imation Corp"/>
    <n v="1049.44"/>
    <n v="8"/>
    <n v="0"/>
    <n v="440.76480000000004"/>
  </r>
  <r>
    <n v="6577"/>
    <x v="3268"/>
    <x v="448"/>
    <d v="2017-03-08T00:00:00"/>
    <s v="Standard Class"/>
    <s v="EJ-13720"/>
    <s v="Ed Jacobs"/>
    <x v="0"/>
    <s v="United States"/>
    <s v="Los Angeles"/>
    <x v="1"/>
    <n v="90008"/>
    <s v="West"/>
    <s v="FUR-CH-10003968"/>
    <x v="0"/>
    <s v="Chairs"/>
    <s v="Novimex Turbo Task Chair"/>
    <n v="170.35200000000003"/>
    <n v="3"/>
    <n v="0.2"/>
    <n v="-17.035200000000003"/>
  </r>
  <r>
    <n v="6578"/>
    <x v="3269"/>
    <x v="401"/>
    <d v="2015-12-11T00:00:00"/>
    <s v="Second Class"/>
    <s v="RO-19780"/>
    <s v="Rose O'Brian"/>
    <x v="0"/>
    <s v="United States"/>
    <s v="Arlington"/>
    <x v="17"/>
    <n v="22204"/>
    <s v="South"/>
    <s v="TEC-PH-10001615"/>
    <x v="2"/>
    <s v="Phones"/>
    <s v="AT&amp;T CL82213"/>
    <n v="173.94"/>
    <n v="6"/>
    <n v="0"/>
    <n v="50.442599999999977"/>
  </r>
  <r>
    <n v="6579"/>
    <x v="3270"/>
    <x v="55"/>
    <d v="2014-08-30T00:00:00"/>
    <s v="Standard Class"/>
    <s v="MW-18220"/>
    <s v="Mitch Webber"/>
    <x v="0"/>
    <s v="United States"/>
    <s v="Seattle"/>
    <x v="4"/>
    <n v="98103"/>
    <s v="West"/>
    <s v="TEC-PH-10000895"/>
    <x v="2"/>
    <s v="Phones"/>
    <s v="Polycom VVX 310 VoIP phone"/>
    <n v="1007.9440000000002"/>
    <n v="7"/>
    <n v="0.2"/>
    <n v="75.595799999999997"/>
  </r>
  <r>
    <n v="6580"/>
    <x v="3271"/>
    <x v="332"/>
    <d v="2016-10-22T00:00:00"/>
    <s v="Same Day"/>
    <s v="MS-17530"/>
    <s v="MaryBeth Skach"/>
    <x v="0"/>
    <s v="United States"/>
    <s v="Seattle"/>
    <x v="4"/>
    <n v="98105"/>
    <s v="West"/>
    <s v="OFF-PA-10003001"/>
    <x v="1"/>
    <s v="Paper"/>
    <s v="Xerox 1986"/>
    <n v="6.68"/>
    <n v="1"/>
    <n v="0"/>
    <n v="3.2063999999999999"/>
  </r>
  <r>
    <n v="6581"/>
    <x v="3271"/>
    <x v="332"/>
    <d v="2016-10-22T00:00:00"/>
    <s v="Same Day"/>
    <s v="MS-17530"/>
    <s v="MaryBeth Skach"/>
    <x v="0"/>
    <s v="United States"/>
    <s v="Seattle"/>
    <x v="4"/>
    <n v="98105"/>
    <s v="West"/>
    <s v="OFF-AR-10002766"/>
    <x v="1"/>
    <s v="Art"/>
    <s v="Prang Drawing Pencil Set"/>
    <n v="8.34"/>
    <n v="3"/>
    <n v="0"/>
    <n v="2.2517999999999998"/>
  </r>
  <r>
    <n v="6582"/>
    <x v="3271"/>
    <x v="332"/>
    <d v="2016-10-22T00:00:00"/>
    <s v="Same Day"/>
    <s v="MS-17530"/>
    <s v="MaryBeth Skach"/>
    <x v="0"/>
    <s v="United States"/>
    <s v="Seattle"/>
    <x v="4"/>
    <n v="98105"/>
    <s v="West"/>
    <s v="FUR-FU-10003095"/>
    <x v="0"/>
    <s v="Furnishings"/>
    <s v="Linden 12&quot; Wall Clock With Oak Frame"/>
    <n v="101.94"/>
    <n v="3"/>
    <n v="0"/>
    <n v="30.581999999999987"/>
  </r>
  <r>
    <n v="6583"/>
    <x v="3272"/>
    <x v="1121"/>
    <d v="2016-08-11T00:00:00"/>
    <s v="Standard Class"/>
    <s v="DW-13585"/>
    <s v="Dorothy Wardle"/>
    <x v="1"/>
    <s v="United States"/>
    <s v="Edmonds"/>
    <x v="4"/>
    <n v="98026"/>
    <s v="West"/>
    <s v="TEC-AC-10003610"/>
    <x v="2"/>
    <s v="Accessories"/>
    <s v="Logitech Illuminated - Keyboard"/>
    <n v="179.97"/>
    <n v="3"/>
    <n v="0"/>
    <n v="86.385600000000011"/>
  </r>
  <r>
    <n v="6584"/>
    <x v="3273"/>
    <x v="246"/>
    <d v="2017-07-27T00:00:00"/>
    <s v="Standard Class"/>
    <s v="AM-10705"/>
    <s v="Anne McFarland"/>
    <x v="0"/>
    <s v="United States"/>
    <s v="Salem"/>
    <x v="17"/>
    <n v="24153"/>
    <s v="South"/>
    <s v="OFF-AR-10003727"/>
    <x v="1"/>
    <s v="Art"/>
    <s v="Berol Giant Pencil Sharpener"/>
    <n v="101.94"/>
    <n v="6"/>
    <n v="0"/>
    <n v="29.562599999999986"/>
  </r>
  <r>
    <n v="6585"/>
    <x v="3273"/>
    <x v="246"/>
    <d v="2017-07-27T00:00:00"/>
    <s v="Standard Class"/>
    <s v="AM-10705"/>
    <s v="Anne McFarland"/>
    <x v="0"/>
    <s v="United States"/>
    <s v="Salem"/>
    <x v="17"/>
    <n v="24153"/>
    <s v="South"/>
    <s v="TEC-PH-10002660"/>
    <x v="2"/>
    <s v="Phones"/>
    <s v="Nortel Networks T7316 E Nt8 B27"/>
    <n v="271.95999999999998"/>
    <n v="4"/>
    <n v="0"/>
    <n v="67.990000000000009"/>
  </r>
  <r>
    <n v="6586"/>
    <x v="3273"/>
    <x v="246"/>
    <d v="2017-07-27T00:00:00"/>
    <s v="Standard Class"/>
    <s v="AM-10705"/>
    <s v="Anne McFarland"/>
    <x v="0"/>
    <s v="United States"/>
    <s v="Salem"/>
    <x v="17"/>
    <n v="24153"/>
    <s v="South"/>
    <s v="FUR-FU-10003274"/>
    <x v="0"/>
    <s v="Furnishings"/>
    <s v="Regeneration Desk Collection"/>
    <n v="8.8000000000000007"/>
    <n v="5"/>
    <n v="0"/>
    <n v="3.8720000000000003"/>
  </r>
  <r>
    <n v="6587"/>
    <x v="3273"/>
    <x v="246"/>
    <d v="2017-07-27T00:00:00"/>
    <s v="Standard Class"/>
    <s v="AM-10705"/>
    <s v="Anne McFarland"/>
    <x v="0"/>
    <s v="United States"/>
    <s v="Salem"/>
    <x v="17"/>
    <n v="24153"/>
    <s v="South"/>
    <s v="OFF-AR-10003829"/>
    <x v="1"/>
    <s v="Art"/>
    <s v="Newell 35"/>
    <n v="19.68"/>
    <n v="6"/>
    <n v="0"/>
    <n v="5.7071999999999976"/>
  </r>
  <r>
    <n v="6588"/>
    <x v="3273"/>
    <x v="246"/>
    <d v="2017-07-27T00:00:00"/>
    <s v="Standard Class"/>
    <s v="AM-10705"/>
    <s v="Anne McFarland"/>
    <x v="0"/>
    <s v="United States"/>
    <s v="Salem"/>
    <x v="17"/>
    <n v="24153"/>
    <s v="South"/>
    <s v="FUR-BO-10003441"/>
    <x v="0"/>
    <s v="Bookcases"/>
    <s v="Bush Westfield Collection Bookcases, Fully Assembled"/>
    <n v="302.94"/>
    <n v="3"/>
    <n v="0"/>
    <n v="69.67619999999998"/>
  </r>
  <r>
    <n v="6589"/>
    <x v="3273"/>
    <x v="246"/>
    <d v="2017-07-27T00:00:00"/>
    <s v="Standard Class"/>
    <s v="AM-10705"/>
    <s v="Anne McFarland"/>
    <x v="0"/>
    <s v="United States"/>
    <s v="Salem"/>
    <x v="17"/>
    <n v="24153"/>
    <s v="South"/>
    <s v="OFF-BI-10003355"/>
    <x v="1"/>
    <s v="Binders"/>
    <s v="Cardinal Holdit Business Card Pockets"/>
    <n v="14.940000000000001"/>
    <n v="3"/>
    <n v="0"/>
    <n v="7.1712000000000007"/>
  </r>
  <r>
    <n v="6590"/>
    <x v="3273"/>
    <x v="246"/>
    <d v="2017-07-27T00:00:00"/>
    <s v="Standard Class"/>
    <s v="AM-10705"/>
    <s v="Anne McFarland"/>
    <x v="0"/>
    <s v="United States"/>
    <s v="Salem"/>
    <x v="17"/>
    <n v="24153"/>
    <s v="South"/>
    <s v="OFF-SU-10003505"/>
    <x v="1"/>
    <s v="Supplies"/>
    <s v="Premier Electric Letter Opener"/>
    <n v="231.72"/>
    <n v="2"/>
    <n v="0"/>
    <n v="11.585999999999984"/>
  </r>
  <r>
    <n v="6591"/>
    <x v="3274"/>
    <x v="893"/>
    <d v="2014-03-26T00:00:00"/>
    <s v="First Class"/>
    <s v="BG-11740"/>
    <s v="Bruce Geld"/>
    <x v="0"/>
    <s v="United States"/>
    <s v="Delray Beach"/>
    <x v="2"/>
    <n v="33445"/>
    <s v="South"/>
    <s v="OFF-LA-10004484"/>
    <x v="1"/>
    <s v="Labels"/>
    <s v="Avery 476"/>
    <n v="9.9120000000000008"/>
    <n v="3"/>
    <n v="0.2"/>
    <n v="3.2213999999999996"/>
  </r>
  <r>
    <n v="6592"/>
    <x v="3275"/>
    <x v="28"/>
    <d v="2015-05-06T00:00:00"/>
    <s v="Standard Class"/>
    <s v="KB-16585"/>
    <s v="Ken Black"/>
    <x v="1"/>
    <s v="United States"/>
    <s v="San Francisco"/>
    <x v="1"/>
    <n v="94110"/>
    <s v="West"/>
    <s v="OFF-AR-10000658"/>
    <x v="1"/>
    <s v="Art"/>
    <s v="Newell 324"/>
    <n v="34.650000000000006"/>
    <n v="3"/>
    <n v="0"/>
    <n v="9.702"/>
  </r>
  <r>
    <n v="6593"/>
    <x v="3275"/>
    <x v="28"/>
    <d v="2015-05-06T00:00:00"/>
    <s v="Standard Class"/>
    <s v="KB-16585"/>
    <s v="Ken Black"/>
    <x v="1"/>
    <s v="United States"/>
    <s v="San Francisco"/>
    <x v="1"/>
    <n v="94110"/>
    <s v="West"/>
    <s v="TEC-PH-10000347"/>
    <x v="2"/>
    <s v="Phones"/>
    <s v="Cush Cases Heavy Duty Rugged Cover Case for Samsung Galaxy S5 - Purple"/>
    <n v="19.8"/>
    <n v="5"/>
    <n v="0.2"/>
    <n v="1.7324999999999999"/>
  </r>
  <r>
    <n v="6594"/>
    <x v="3276"/>
    <x v="900"/>
    <d v="2016-06-16T00:00:00"/>
    <s v="Second Class"/>
    <s v="GT-14710"/>
    <s v="Greg Tran"/>
    <x v="0"/>
    <s v="United States"/>
    <s v="New York City"/>
    <x v="15"/>
    <n v="10024"/>
    <s v="East"/>
    <s v="OFF-BI-10001989"/>
    <x v="1"/>
    <s v="Binders"/>
    <s v="Premium Transparent Presentation Covers by GBC"/>
    <n v="33.568000000000005"/>
    <n v="2"/>
    <n v="0.2"/>
    <n v="11.748799999999997"/>
  </r>
  <r>
    <n v="6595"/>
    <x v="3277"/>
    <x v="124"/>
    <d v="2015-05-11T00:00:00"/>
    <s v="Standard Class"/>
    <s v="SV-20815"/>
    <s v="Stuart Van"/>
    <x v="1"/>
    <s v="United States"/>
    <s v="Indianapolis"/>
    <x v="14"/>
    <n v="46203"/>
    <s v="Central"/>
    <s v="OFF-AR-10001897"/>
    <x v="1"/>
    <s v="Art"/>
    <s v="Model L Table or Wall-Mount Pencil Sharpener"/>
    <n v="125.92999999999999"/>
    <n v="7"/>
    <n v="0"/>
    <n v="35.260400000000004"/>
  </r>
  <r>
    <n v="6596"/>
    <x v="3278"/>
    <x v="756"/>
    <d v="2017-04-26T00:00:00"/>
    <s v="First Class"/>
    <s v="GG-14650"/>
    <s v="Greg Guthrie"/>
    <x v="1"/>
    <s v="United States"/>
    <s v="Columbus"/>
    <x v="24"/>
    <n v="43229"/>
    <s v="East"/>
    <s v="OFF-BI-10000285"/>
    <x v="1"/>
    <s v="Binders"/>
    <s v="XtraLife ClearVue Slant-D Ring Binders by Cardinal"/>
    <n v="11.760000000000002"/>
    <n v="5"/>
    <n v="0.7"/>
    <n v="-7.8399999999999963"/>
  </r>
  <r>
    <n v="6597"/>
    <x v="3278"/>
    <x v="756"/>
    <d v="2017-04-26T00:00:00"/>
    <s v="First Class"/>
    <s v="GG-14650"/>
    <s v="Greg Guthrie"/>
    <x v="1"/>
    <s v="United States"/>
    <s v="Columbus"/>
    <x v="24"/>
    <n v="43229"/>
    <s v="East"/>
    <s v="OFF-PA-10001804"/>
    <x v="1"/>
    <s v="Paper"/>
    <s v="Xerox 195"/>
    <n v="5.3440000000000003"/>
    <n v="1"/>
    <n v="0.2"/>
    <n v="1.8703999999999998"/>
  </r>
  <r>
    <n v="6598"/>
    <x v="3279"/>
    <x v="571"/>
    <d v="2014-06-12T00:00:00"/>
    <s v="Standard Class"/>
    <s v="SV-20785"/>
    <s v="Stewart Visinsky"/>
    <x v="0"/>
    <s v="United States"/>
    <s v="Jacksonville"/>
    <x v="2"/>
    <n v="32216"/>
    <s v="South"/>
    <s v="OFF-BI-10002557"/>
    <x v="1"/>
    <s v="Binders"/>
    <s v="Presstex Flexible Ring Binders"/>
    <n v="1.3650000000000002"/>
    <n v="1"/>
    <n v="0.7"/>
    <n v="-0.9099999999999997"/>
  </r>
  <r>
    <n v="6599"/>
    <x v="3279"/>
    <x v="571"/>
    <d v="2014-06-12T00:00:00"/>
    <s v="Standard Class"/>
    <s v="SV-20785"/>
    <s v="Stewart Visinsky"/>
    <x v="0"/>
    <s v="United States"/>
    <s v="Jacksonville"/>
    <x v="2"/>
    <n v="32216"/>
    <s v="South"/>
    <s v="OFF-PA-10002319"/>
    <x v="1"/>
    <s v="Paper"/>
    <s v="Xerox 1944"/>
    <n v="62.015999999999998"/>
    <n v="2"/>
    <n v="0.2"/>
    <n v="22.480800000000002"/>
  </r>
  <r>
    <n v="6600"/>
    <x v="3280"/>
    <x v="266"/>
    <d v="2014-12-07T00:00:00"/>
    <s v="Standard Class"/>
    <s v="ON-18715"/>
    <s v="Odella Nelson"/>
    <x v="1"/>
    <s v="United States"/>
    <s v="Clinton"/>
    <x v="39"/>
    <n v="20735"/>
    <s v="East"/>
    <s v="FUR-FU-10003849"/>
    <x v="0"/>
    <s v="Furnishings"/>
    <s v="DAX Metal Frame, Desktop, Stepped-Edge"/>
    <n v="60.72"/>
    <n v="3"/>
    <n v="0"/>
    <n v="23.680799999999998"/>
  </r>
  <r>
    <n v="6601"/>
    <x v="3280"/>
    <x v="266"/>
    <d v="2014-12-07T00:00:00"/>
    <s v="Standard Class"/>
    <s v="ON-18715"/>
    <s v="Odella Nelson"/>
    <x v="1"/>
    <s v="United States"/>
    <s v="Clinton"/>
    <x v="39"/>
    <n v="20735"/>
    <s v="East"/>
    <s v="OFF-PA-10002923"/>
    <x v="1"/>
    <s v="Paper"/>
    <s v="Xerox 1942"/>
    <n v="146.82"/>
    <n v="3"/>
    <n v="0"/>
    <n v="73.41"/>
  </r>
  <r>
    <n v="6602"/>
    <x v="3280"/>
    <x v="266"/>
    <d v="2014-12-07T00:00:00"/>
    <s v="Standard Class"/>
    <s v="ON-18715"/>
    <s v="Odella Nelson"/>
    <x v="1"/>
    <s v="United States"/>
    <s v="Clinton"/>
    <x v="39"/>
    <n v="20735"/>
    <s v="East"/>
    <s v="FUR-CH-10004754"/>
    <x v="0"/>
    <s v="Chairs"/>
    <s v="Global Stack Chair with Arms, Black"/>
    <n v="239.84"/>
    <n v="8"/>
    <n v="0"/>
    <n v="64.756799999999998"/>
  </r>
  <r>
    <n v="6603"/>
    <x v="3280"/>
    <x v="266"/>
    <d v="2014-12-07T00:00:00"/>
    <s v="Standard Class"/>
    <s v="ON-18715"/>
    <s v="Odella Nelson"/>
    <x v="1"/>
    <s v="United States"/>
    <s v="Clinton"/>
    <x v="39"/>
    <n v="20735"/>
    <s v="East"/>
    <s v="OFF-LA-10000634"/>
    <x v="1"/>
    <s v="Labels"/>
    <s v="Avery 509"/>
    <n v="15.66"/>
    <n v="6"/>
    <n v="0"/>
    <n v="7.2035999999999998"/>
  </r>
  <r>
    <n v="6604"/>
    <x v="3281"/>
    <x v="46"/>
    <d v="2017-06-20T00:00:00"/>
    <s v="First Class"/>
    <s v="RA-19945"/>
    <s v="Ryan Akin"/>
    <x v="0"/>
    <s v="United States"/>
    <s v="Commerce City"/>
    <x v="22"/>
    <n v="80022"/>
    <s v="West"/>
    <s v="OFF-ST-10001418"/>
    <x v="1"/>
    <s v="Storage"/>
    <s v="Carina Media Storage Towers in Natural &amp; Black"/>
    <n v="146.352"/>
    <n v="3"/>
    <n v="0.2"/>
    <n v="-32.929200000000002"/>
  </r>
  <r>
    <n v="6605"/>
    <x v="3282"/>
    <x v="439"/>
    <d v="2016-05-31T00:00:00"/>
    <s v="Standard Class"/>
    <s v="SV-20785"/>
    <s v="Stewart Visinsky"/>
    <x v="0"/>
    <s v="United States"/>
    <s v="Santa Ana"/>
    <x v="1"/>
    <n v="92704"/>
    <s v="West"/>
    <s v="OFF-FA-10003467"/>
    <x v="1"/>
    <s v="Fasteners"/>
    <s v="Alliance Big Bands Rubber Bands, 12/Pack"/>
    <n v="5.9399999999999995"/>
    <n v="3"/>
    <n v="0"/>
    <n v="0"/>
  </r>
  <r>
    <n v="6606"/>
    <x v="3282"/>
    <x v="439"/>
    <d v="2016-05-31T00:00:00"/>
    <s v="Standard Class"/>
    <s v="SV-20785"/>
    <s v="Stewart Visinsky"/>
    <x v="0"/>
    <s v="United States"/>
    <s v="Santa Ana"/>
    <x v="1"/>
    <n v="92704"/>
    <s v="West"/>
    <s v="OFF-PA-10001293"/>
    <x v="1"/>
    <s v="Paper"/>
    <s v="Xerox 1946"/>
    <n v="45.36"/>
    <n v="7"/>
    <n v="0"/>
    <n v="21.772800000000004"/>
  </r>
  <r>
    <n v="6607"/>
    <x v="3282"/>
    <x v="439"/>
    <d v="2016-05-31T00:00:00"/>
    <s v="Standard Class"/>
    <s v="SV-20785"/>
    <s v="Stewart Visinsky"/>
    <x v="0"/>
    <s v="United States"/>
    <s v="Santa Ana"/>
    <x v="1"/>
    <n v="92704"/>
    <s v="West"/>
    <s v="TEC-PH-10003885"/>
    <x v="2"/>
    <s v="Phones"/>
    <s v="Cisco SPA508G"/>
    <n v="211.16800000000001"/>
    <n v="4"/>
    <n v="0.2"/>
    <n v="23.756399999999985"/>
  </r>
  <r>
    <n v="6608"/>
    <x v="3282"/>
    <x v="439"/>
    <d v="2016-05-31T00:00:00"/>
    <s v="Standard Class"/>
    <s v="SV-20785"/>
    <s v="Stewart Visinsky"/>
    <x v="0"/>
    <s v="United States"/>
    <s v="Santa Ana"/>
    <x v="1"/>
    <n v="92704"/>
    <s v="West"/>
    <s v="FUR-CH-10004860"/>
    <x v="0"/>
    <s v="Chairs"/>
    <s v="Global Low Back Tilter Chair"/>
    <n v="484.70400000000006"/>
    <n v="6"/>
    <n v="0.2"/>
    <n v="-84.823200000000071"/>
  </r>
  <r>
    <n v="6609"/>
    <x v="3282"/>
    <x v="439"/>
    <d v="2016-05-31T00:00:00"/>
    <s v="Standard Class"/>
    <s v="SV-20785"/>
    <s v="Stewart Visinsky"/>
    <x v="0"/>
    <s v="United States"/>
    <s v="Santa Ana"/>
    <x v="1"/>
    <n v="92704"/>
    <s v="West"/>
    <s v="TEC-MA-10002428"/>
    <x v="2"/>
    <s v="Machines"/>
    <s v="Fellowes Powershred HS-440 4-Sheet High Security Shredder"/>
    <n v="371.97600000000006"/>
    <n v="3"/>
    <n v="0.2"/>
    <n v="116.24249999999996"/>
  </r>
  <r>
    <n v="6610"/>
    <x v="3283"/>
    <x v="366"/>
    <d v="2015-03-10T00:00:00"/>
    <s v="Same Day"/>
    <s v="KB-16585"/>
    <s v="Ken Black"/>
    <x v="1"/>
    <s v="United States"/>
    <s v="Clinton"/>
    <x v="39"/>
    <n v="20735"/>
    <s v="East"/>
    <s v="OFF-ST-10002406"/>
    <x v="1"/>
    <s v="Storage"/>
    <s v="Pizazz Global Quick File"/>
    <n v="89.820000000000007"/>
    <n v="6"/>
    <n v="0"/>
    <n v="25.149600000000007"/>
  </r>
  <r>
    <n v="6611"/>
    <x v="3284"/>
    <x v="201"/>
    <d v="2016-10-22T00:00:00"/>
    <s v="First Class"/>
    <s v="AG-10495"/>
    <s v="Andrew Gjertsen"/>
    <x v="1"/>
    <s v="United States"/>
    <s v="Los Angeles"/>
    <x v="1"/>
    <n v="90049"/>
    <s v="West"/>
    <s v="OFF-BI-10004209"/>
    <x v="1"/>
    <s v="Binders"/>
    <s v="Fellowes Twister Kit, Gray/Clear, 3/pkg"/>
    <n v="19.295999999999999"/>
    <n v="3"/>
    <n v="0.2"/>
    <n v="6.0299999999999994"/>
  </r>
  <r>
    <n v="6612"/>
    <x v="3285"/>
    <x v="1122"/>
    <d v="2015-04-28T00:00:00"/>
    <s v="Standard Class"/>
    <s v="JK-16090"/>
    <s v="Juliana Krohn"/>
    <x v="0"/>
    <s v="United States"/>
    <s v="Louisville"/>
    <x v="0"/>
    <n v="40214"/>
    <s v="South"/>
    <s v="FUR-CH-10001891"/>
    <x v="0"/>
    <s v="Chairs"/>
    <s v="Global Deluxe Office Fabric Chairs"/>
    <n v="191.96"/>
    <n v="2"/>
    <n v="0"/>
    <n v="51.829200000000014"/>
  </r>
  <r>
    <n v="6613"/>
    <x v="3285"/>
    <x v="1122"/>
    <d v="2015-04-28T00:00:00"/>
    <s v="Standard Class"/>
    <s v="JK-16090"/>
    <s v="Juliana Krohn"/>
    <x v="0"/>
    <s v="United States"/>
    <s v="Louisville"/>
    <x v="0"/>
    <n v="40214"/>
    <s v="South"/>
    <s v="OFF-BI-10002215"/>
    <x v="1"/>
    <s v="Binders"/>
    <s v="Wilson Jones Hanging View Binder, White, 1&quot;"/>
    <n v="21.299999999999997"/>
    <n v="3"/>
    <n v="0"/>
    <n v="9.7979999999999983"/>
  </r>
  <r>
    <n v="6614"/>
    <x v="3285"/>
    <x v="1122"/>
    <d v="2015-04-28T00:00:00"/>
    <s v="Standard Class"/>
    <s v="JK-16090"/>
    <s v="Juliana Krohn"/>
    <x v="0"/>
    <s v="United States"/>
    <s v="Louisville"/>
    <x v="0"/>
    <n v="40214"/>
    <s v="South"/>
    <s v="TEC-PH-10002103"/>
    <x v="2"/>
    <s v="Phones"/>
    <s v="Jabra SPEAK 410"/>
    <n v="469.95"/>
    <n v="5"/>
    <n v="0"/>
    <n v="131.58600000000001"/>
  </r>
  <r>
    <n v="6615"/>
    <x v="3285"/>
    <x v="1122"/>
    <d v="2015-04-28T00:00:00"/>
    <s v="Standard Class"/>
    <s v="JK-16090"/>
    <s v="Juliana Krohn"/>
    <x v="0"/>
    <s v="United States"/>
    <s v="Louisville"/>
    <x v="0"/>
    <n v="40214"/>
    <s v="South"/>
    <s v="FUR-FU-10003394"/>
    <x v="0"/>
    <s v="Furnishings"/>
    <s v="Tenex &quot;The Solids&quot; Textured Chair Mats"/>
    <n v="209.88"/>
    <n v="3"/>
    <n v="0"/>
    <n v="35.679599999999979"/>
  </r>
  <r>
    <n v="6616"/>
    <x v="3286"/>
    <x v="26"/>
    <d v="2016-06-19T00:00:00"/>
    <s v="First Class"/>
    <s v="MV-18190"/>
    <s v="Mike Vittorini"/>
    <x v="0"/>
    <s v="United States"/>
    <s v="Los Angeles"/>
    <x v="1"/>
    <n v="90045"/>
    <s v="West"/>
    <s v="FUR-BO-10004218"/>
    <x v="0"/>
    <s v="Bookcases"/>
    <s v="Bush Heritage Pine Collection 5-Shelf Bookcase, Albany Pine Finish, *Special Order"/>
    <n v="239.66599999999997"/>
    <n v="2"/>
    <n v="0.15"/>
    <n v="14.097999999999999"/>
  </r>
  <r>
    <n v="6617"/>
    <x v="3286"/>
    <x v="26"/>
    <d v="2016-06-19T00:00:00"/>
    <s v="First Class"/>
    <s v="MV-18190"/>
    <s v="Mike Vittorini"/>
    <x v="0"/>
    <s v="United States"/>
    <s v="Los Angeles"/>
    <x v="1"/>
    <n v="90045"/>
    <s v="West"/>
    <s v="OFF-LA-10000081"/>
    <x v="1"/>
    <s v="Labels"/>
    <s v="Avery 496"/>
    <n v="22.5"/>
    <n v="6"/>
    <n v="0"/>
    <n v="10.799999999999999"/>
  </r>
  <r>
    <n v="6618"/>
    <x v="3286"/>
    <x v="26"/>
    <d v="2016-06-19T00:00:00"/>
    <s v="First Class"/>
    <s v="MV-18190"/>
    <s v="Mike Vittorini"/>
    <x v="0"/>
    <s v="United States"/>
    <s v="Los Angeles"/>
    <x v="1"/>
    <n v="90045"/>
    <s v="West"/>
    <s v="OFF-PA-10001497"/>
    <x v="1"/>
    <s v="Paper"/>
    <s v="Xerox 1914"/>
    <n v="219.84"/>
    <n v="4"/>
    <n v="0"/>
    <n v="107.7216"/>
  </r>
  <r>
    <n v="6619"/>
    <x v="3287"/>
    <x v="1123"/>
    <d v="2017-01-18T00:00:00"/>
    <s v="Second Class"/>
    <s v="CP-12085"/>
    <s v="Cathy Prescott"/>
    <x v="1"/>
    <s v="United States"/>
    <s v="Springfield"/>
    <x v="25"/>
    <n v="65807"/>
    <s v="Central"/>
    <s v="OFF-PA-10004983"/>
    <x v="1"/>
    <s v="Paper"/>
    <s v="Xerox 23"/>
    <n v="32.400000000000006"/>
    <n v="5"/>
    <n v="0"/>
    <n v="15.552000000000001"/>
  </r>
  <r>
    <n v="6620"/>
    <x v="3287"/>
    <x v="1123"/>
    <d v="2017-01-18T00:00:00"/>
    <s v="Second Class"/>
    <s v="CP-12085"/>
    <s v="Cathy Prescott"/>
    <x v="1"/>
    <s v="United States"/>
    <s v="Springfield"/>
    <x v="25"/>
    <n v="65807"/>
    <s v="Central"/>
    <s v="OFF-AR-10004010"/>
    <x v="1"/>
    <s v="Art"/>
    <s v="Hunt Boston Vacuum Mount KS Pencil Sharpener"/>
    <n v="209.94"/>
    <n v="6"/>
    <n v="0"/>
    <n v="54.584400000000002"/>
  </r>
  <r>
    <n v="6621"/>
    <x v="3287"/>
    <x v="1123"/>
    <d v="2017-01-18T00:00:00"/>
    <s v="Second Class"/>
    <s v="CP-12085"/>
    <s v="Cathy Prescott"/>
    <x v="1"/>
    <s v="United States"/>
    <s v="Springfield"/>
    <x v="25"/>
    <n v="65807"/>
    <s v="Central"/>
    <s v="OFF-SU-10002881"/>
    <x v="1"/>
    <s v="Supplies"/>
    <s v="Martin Yale Chadless Opener Electric Letter Opener"/>
    <n v="4164.0499999999993"/>
    <n v="5"/>
    <n v="0"/>
    <n v="83.281000000000063"/>
  </r>
  <r>
    <n v="6622"/>
    <x v="3287"/>
    <x v="1123"/>
    <d v="2017-01-18T00:00:00"/>
    <s v="Second Class"/>
    <s v="CP-12085"/>
    <s v="Cathy Prescott"/>
    <x v="1"/>
    <s v="United States"/>
    <s v="Springfield"/>
    <x v="25"/>
    <n v="65807"/>
    <s v="Central"/>
    <s v="FUR-BO-10001608"/>
    <x v="0"/>
    <s v="Bookcases"/>
    <s v="Hon Metal Bookcases, Black"/>
    <n v="212.94"/>
    <n v="3"/>
    <n v="0"/>
    <n v="53.235000000000014"/>
  </r>
  <r>
    <n v="6623"/>
    <x v="3288"/>
    <x v="1124"/>
    <d v="2014-09-09T00:00:00"/>
    <s v="First Class"/>
    <s v="VP-21760"/>
    <s v="Victoria Pisteka"/>
    <x v="1"/>
    <s v="United States"/>
    <s v="San Francisco"/>
    <x v="1"/>
    <n v="94109"/>
    <s v="West"/>
    <s v="FUR-FU-10001487"/>
    <x v="0"/>
    <s v="Furnishings"/>
    <s v="Eldon Expressions Wood and Plastic Desk Accessories, Cherry Wood"/>
    <n v="41.88"/>
    <n v="6"/>
    <n v="0"/>
    <n v="12.145199999999997"/>
  </r>
  <r>
    <n v="6624"/>
    <x v="3288"/>
    <x v="1124"/>
    <d v="2014-09-09T00:00:00"/>
    <s v="First Class"/>
    <s v="VP-21760"/>
    <s v="Victoria Pisteka"/>
    <x v="1"/>
    <s v="United States"/>
    <s v="San Francisco"/>
    <x v="1"/>
    <n v="94109"/>
    <s v="West"/>
    <s v="OFF-LA-10001934"/>
    <x v="1"/>
    <s v="Labels"/>
    <s v="Avery 516"/>
    <n v="58.48"/>
    <n v="8"/>
    <n v="0"/>
    <n v="27.485599999999998"/>
  </r>
  <r>
    <n v="6625"/>
    <x v="3289"/>
    <x v="1125"/>
    <d v="2015-01-23T00:00:00"/>
    <s v="Standard Class"/>
    <s v="PM-18940"/>
    <s v="Paul MacIntyre"/>
    <x v="0"/>
    <s v="United States"/>
    <s v="Texas City"/>
    <x v="5"/>
    <n v="77590"/>
    <s v="Central"/>
    <s v="FUR-TA-10002855"/>
    <x v="0"/>
    <s v="Tables"/>
    <s v="Bevis Round Conference Table Top &amp; Single Column Base"/>
    <n v="102.438"/>
    <n v="1"/>
    <n v="0.3"/>
    <n v="-13.170600000000007"/>
  </r>
  <r>
    <n v="6626"/>
    <x v="3289"/>
    <x v="1125"/>
    <d v="2015-01-23T00:00:00"/>
    <s v="Standard Class"/>
    <s v="PM-18940"/>
    <s v="Paul MacIntyre"/>
    <x v="0"/>
    <s v="United States"/>
    <s v="Texas City"/>
    <x v="5"/>
    <n v="77590"/>
    <s v="Central"/>
    <s v="FUR-CH-10004875"/>
    <x v="0"/>
    <s v="Chairs"/>
    <s v="Harbour Creations 67200 Series Stacking Chairs"/>
    <n v="199.304"/>
    <n v="4"/>
    <n v="0.3"/>
    <n v="-8.5416000000000025"/>
  </r>
  <r>
    <n v="6627"/>
    <x v="3290"/>
    <x v="637"/>
    <d v="2014-12-21T00:00:00"/>
    <s v="Standard Class"/>
    <s v="TB-21400"/>
    <s v="Tom Boeckenhauer"/>
    <x v="0"/>
    <s v="United States"/>
    <s v="New York City"/>
    <x v="15"/>
    <n v="10024"/>
    <s v="East"/>
    <s v="TEC-MA-10001127"/>
    <x v="2"/>
    <s v="Machines"/>
    <s v="HP Designjet T520 Inkjet Large Format Printer - 24&quot; Color"/>
    <n v="6999.96"/>
    <n v="4"/>
    <n v="0"/>
    <n v="2239.9871999999996"/>
  </r>
  <r>
    <n v="6628"/>
    <x v="3291"/>
    <x v="235"/>
    <d v="2014-05-27T00:00:00"/>
    <s v="Standard Class"/>
    <s v="EH-13990"/>
    <s v="Erica Hackney"/>
    <x v="0"/>
    <s v="United States"/>
    <s v="Bellevue"/>
    <x v="4"/>
    <n v="98006"/>
    <s v="West"/>
    <s v="OFF-PA-10003177"/>
    <x v="1"/>
    <s v="Paper"/>
    <s v="Xerox 1999"/>
    <n v="12.96"/>
    <n v="2"/>
    <n v="0"/>
    <n v="6.2208000000000006"/>
  </r>
  <r>
    <n v="6629"/>
    <x v="3292"/>
    <x v="444"/>
    <d v="2015-09-22T00:00:00"/>
    <s v="Second Class"/>
    <s v="GW-14605"/>
    <s v="Giulietta Weimer"/>
    <x v="0"/>
    <s v="United States"/>
    <s v="New York City"/>
    <x v="15"/>
    <n v="10024"/>
    <s v="East"/>
    <s v="TEC-PH-10000011"/>
    <x v="2"/>
    <s v="Phones"/>
    <s v="PureGear Roll-On Screen Protector"/>
    <n v="279.85999999999996"/>
    <n v="14"/>
    <n v="0"/>
    <n v="134.33279999999996"/>
  </r>
  <r>
    <n v="6630"/>
    <x v="3293"/>
    <x v="653"/>
    <d v="2015-10-06T00:00:00"/>
    <s v="Standard Class"/>
    <s v="NP-18685"/>
    <s v="Nora Pelletier"/>
    <x v="2"/>
    <s v="United States"/>
    <s v="Wilson"/>
    <x v="3"/>
    <n v="27893"/>
    <s v="South"/>
    <s v="OFF-BI-10001757"/>
    <x v="1"/>
    <s v="Binders"/>
    <s v="Pressboard Hanging Data Binders for Unburst Sheets"/>
    <n v="7.3800000000000008"/>
    <n v="5"/>
    <n v="0.7"/>
    <n v="-5.4120000000000008"/>
  </r>
  <r>
    <n v="6631"/>
    <x v="3294"/>
    <x v="591"/>
    <d v="2016-12-30T00:00:00"/>
    <s v="Standard Class"/>
    <s v="JE-15715"/>
    <s v="Joe Elijah"/>
    <x v="0"/>
    <s v="United States"/>
    <s v="Seattle"/>
    <x v="4"/>
    <n v="98115"/>
    <s v="West"/>
    <s v="FUR-CH-10000847"/>
    <x v="0"/>
    <s v="Chairs"/>
    <s v="Global Executive Mid-Back Manager's Chair"/>
    <n v="698.35200000000009"/>
    <n v="3"/>
    <n v="0.2"/>
    <n v="52.376399999999961"/>
  </r>
  <r>
    <n v="6632"/>
    <x v="3294"/>
    <x v="591"/>
    <d v="2016-12-30T00:00:00"/>
    <s v="Standard Class"/>
    <s v="JE-15715"/>
    <s v="Joe Elijah"/>
    <x v="0"/>
    <s v="United States"/>
    <s v="Seattle"/>
    <x v="4"/>
    <n v="98115"/>
    <s v="West"/>
    <s v="FUR-TA-10001307"/>
    <x v="0"/>
    <s v="Tables"/>
    <s v="SAFCO PlanMaster Heigh-Adjustable Drafting Table Base, 43w x 30d x 30-37h, Black"/>
    <n v="1747.25"/>
    <n v="5"/>
    <n v="0"/>
    <n v="629.01"/>
  </r>
  <r>
    <n v="6633"/>
    <x v="3295"/>
    <x v="715"/>
    <d v="2016-05-08T00:00:00"/>
    <s v="Second Class"/>
    <s v="BE-11455"/>
    <s v="Brad Eason"/>
    <x v="2"/>
    <s v="United States"/>
    <s v="Springfield"/>
    <x v="25"/>
    <n v="65807"/>
    <s v="Central"/>
    <s v="OFF-AP-10001205"/>
    <x v="1"/>
    <s v="Appliances"/>
    <s v="Belkin 5 Outlet SurgeMaster Power Centers"/>
    <n v="54.48"/>
    <n v="1"/>
    <n v="0"/>
    <n v="15.254400000000004"/>
  </r>
  <r>
    <n v="6634"/>
    <x v="3296"/>
    <x v="1057"/>
    <d v="2016-10-24T00:00:00"/>
    <s v="Same Day"/>
    <s v="SS-20590"/>
    <s v="Sonia Sunley"/>
    <x v="0"/>
    <s v="United States"/>
    <s v="San Francisco"/>
    <x v="1"/>
    <n v="94109"/>
    <s v="West"/>
    <s v="TEC-AC-10001838"/>
    <x v="2"/>
    <s v="Accessories"/>
    <s v="Razer Tiamat Over Ear 7.1 Surround Sound PC Gaming Headset"/>
    <n v="199.99"/>
    <n v="1"/>
    <n v="0"/>
    <n v="85.995700000000014"/>
  </r>
  <r>
    <n v="6635"/>
    <x v="3297"/>
    <x v="636"/>
    <d v="2017-05-06T00:00:00"/>
    <s v="Same Day"/>
    <s v="MB-18085"/>
    <s v="Mick Brown"/>
    <x v="0"/>
    <s v="United States"/>
    <s v="Charlotte"/>
    <x v="3"/>
    <n v="28205"/>
    <s v="South"/>
    <s v="OFF-BI-10003982"/>
    <x v="1"/>
    <s v="Binders"/>
    <s v="Wilson Jones Century Plastic Molded Ring Binders"/>
    <n v="68.541000000000011"/>
    <n v="11"/>
    <n v="0.7"/>
    <n v="-52.548099999999991"/>
  </r>
  <r>
    <n v="6636"/>
    <x v="3297"/>
    <x v="636"/>
    <d v="2017-05-06T00:00:00"/>
    <s v="Same Day"/>
    <s v="MB-18085"/>
    <s v="Mick Brown"/>
    <x v="0"/>
    <s v="United States"/>
    <s v="Charlotte"/>
    <x v="3"/>
    <n v="28205"/>
    <s v="South"/>
    <s v="TEC-PH-10004977"/>
    <x v="2"/>
    <s v="Phones"/>
    <s v="GE 30524EE4"/>
    <n v="627.16800000000012"/>
    <n v="4"/>
    <n v="0.2"/>
    <n v="70.55639999999994"/>
  </r>
  <r>
    <n v="6637"/>
    <x v="3297"/>
    <x v="636"/>
    <d v="2017-05-06T00:00:00"/>
    <s v="Same Day"/>
    <s v="MB-18085"/>
    <s v="Mick Brown"/>
    <x v="0"/>
    <s v="United States"/>
    <s v="Charlotte"/>
    <x v="3"/>
    <n v="28205"/>
    <s v="South"/>
    <s v="OFF-LA-10003510"/>
    <x v="1"/>
    <s v="Labels"/>
    <s v="Avery 4027 File Folder Labels for Dot Matrix Printers, 5000 Labels per Box, White"/>
    <n v="122.12000000000002"/>
    <n v="5"/>
    <n v="0.2"/>
    <n v="39.689000000000007"/>
  </r>
  <r>
    <n v="6638"/>
    <x v="3298"/>
    <x v="344"/>
    <d v="2017-11-30T00:00:00"/>
    <s v="Second Class"/>
    <s v="RP-19390"/>
    <s v="Resi Pölking"/>
    <x v="0"/>
    <s v="United States"/>
    <s v="New York City"/>
    <x v="15"/>
    <n v="10011"/>
    <s v="East"/>
    <s v="OFF-AR-10001573"/>
    <x v="1"/>
    <s v="Art"/>
    <s v="American Pencil"/>
    <n v="6.99"/>
    <n v="3"/>
    <n v="0"/>
    <n v="2.027099999999999"/>
  </r>
  <r>
    <n v="6639"/>
    <x v="3298"/>
    <x v="344"/>
    <d v="2017-11-30T00:00:00"/>
    <s v="Second Class"/>
    <s v="RP-19390"/>
    <s v="Resi Pölking"/>
    <x v="0"/>
    <s v="United States"/>
    <s v="New York City"/>
    <x v="15"/>
    <n v="10011"/>
    <s v="East"/>
    <s v="OFF-BI-10001196"/>
    <x v="1"/>
    <s v="Binders"/>
    <s v="Avery Flip-Chart Easel Binder, Black"/>
    <n v="107.42400000000001"/>
    <n v="6"/>
    <n v="0.2"/>
    <n v="36.255599999999994"/>
  </r>
  <r>
    <n v="6640"/>
    <x v="3299"/>
    <x v="656"/>
    <d v="2014-11-02T00:00:00"/>
    <s v="Second Class"/>
    <s v="AJ-10780"/>
    <s v="Anthony Jacobs"/>
    <x v="1"/>
    <s v="United States"/>
    <s v="Lorain"/>
    <x v="24"/>
    <n v="44052"/>
    <s v="East"/>
    <s v="FUR-TA-10003954"/>
    <x v="0"/>
    <s v="Tables"/>
    <s v="Hon 94000 Series Round Tables"/>
    <n v="1421.664"/>
    <n v="8"/>
    <n v="0.4"/>
    <n v="-734.52639999999997"/>
  </r>
  <r>
    <n v="6641"/>
    <x v="3300"/>
    <x v="485"/>
    <d v="2017-08-09T00:00:00"/>
    <s v="Standard Class"/>
    <s v="PO-18865"/>
    <s v="Patrick O'Donnell"/>
    <x v="0"/>
    <s v="United States"/>
    <s v="Indianapolis"/>
    <x v="14"/>
    <n v="46203"/>
    <s v="Central"/>
    <s v="OFF-BI-10001989"/>
    <x v="1"/>
    <s v="Binders"/>
    <s v="Premium Transparent Presentation Covers by GBC"/>
    <n v="125.88"/>
    <n v="6"/>
    <n v="0"/>
    <n v="60.422399999999996"/>
  </r>
  <r>
    <n v="6642"/>
    <x v="3300"/>
    <x v="485"/>
    <d v="2017-08-09T00:00:00"/>
    <s v="Standard Class"/>
    <s v="PO-18865"/>
    <s v="Patrick O'Donnell"/>
    <x v="0"/>
    <s v="United States"/>
    <s v="Indianapolis"/>
    <x v="14"/>
    <n v="46203"/>
    <s v="Central"/>
    <s v="TEC-AC-10001714"/>
    <x v="2"/>
    <s v="Accessories"/>
    <s v="Logitech MX Performance Wireless Mouse"/>
    <n v="79.78"/>
    <n v="2"/>
    <n v="0"/>
    <n v="29.518599999999999"/>
  </r>
  <r>
    <n v="6643"/>
    <x v="3300"/>
    <x v="485"/>
    <d v="2017-08-09T00:00:00"/>
    <s v="Standard Class"/>
    <s v="PO-18865"/>
    <s v="Patrick O'Donnell"/>
    <x v="0"/>
    <s v="United States"/>
    <s v="Indianapolis"/>
    <x v="14"/>
    <n v="46203"/>
    <s v="Central"/>
    <s v="OFF-LA-10003498"/>
    <x v="1"/>
    <s v="Labels"/>
    <s v="Avery 475"/>
    <n v="133.20000000000002"/>
    <n v="9"/>
    <n v="0"/>
    <n v="66.600000000000009"/>
  </r>
  <r>
    <n v="6644"/>
    <x v="3301"/>
    <x v="544"/>
    <d v="2015-08-16T00:00:00"/>
    <s v="Standard Class"/>
    <s v="WB-21850"/>
    <s v="William Brown"/>
    <x v="0"/>
    <s v="United States"/>
    <s v="Redmond"/>
    <x v="21"/>
    <n v="97756"/>
    <s v="West"/>
    <s v="TEC-PH-10000576"/>
    <x v="2"/>
    <s v="Phones"/>
    <s v="AT&amp;T 1080 Corded phone"/>
    <n v="438.36800000000005"/>
    <n v="4"/>
    <n v="0.2"/>
    <n v="38.357200000000006"/>
  </r>
  <r>
    <n v="6645"/>
    <x v="3301"/>
    <x v="544"/>
    <d v="2015-08-16T00:00:00"/>
    <s v="Standard Class"/>
    <s v="WB-21850"/>
    <s v="William Brown"/>
    <x v="0"/>
    <s v="United States"/>
    <s v="Redmond"/>
    <x v="21"/>
    <n v="97756"/>
    <s v="West"/>
    <s v="TEC-PH-10004188"/>
    <x v="2"/>
    <s v="Phones"/>
    <s v="OtterBox Commuter Series Case - Samsung Galaxy S4"/>
    <n v="139.94400000000002"/>
    <n v="7"/>
    <n v="0.2"/>
    <n v="-31.487400000000001"/>
  </r>
  <r>
    <n v="6646"/>
    <x v="3301"/>
    <x v="544"/>
    <d v="2015-08-16T00:00:00"/>
    <s v="Standard Class"/>
    <s v="WB-21850"/>
    <s v="William Brown"/>
    <x v="0"/>
    <s v="United States"/>
    <s v="Redmond"/>
    <x v="21"/>
    <n v="97756"/>
    <s v="West"/>
    <s v="OFF-AP-10001469"/>
    <x v="1"/>
    <s v="Appliances"/>
    <s v="Fellowes 8 Outlet Superior Workstation Surge Protector"/>
    <n v="133.47200000000001"/>
    <n v="4"/>
    <n v="0.2"/>
    <n v="15.015599999999985"/>
  </r>
  <r>
    <n v="6647"/>
    <x v="3302"/>
    <x v="272"/>
    <d v="2016-12-21T00:00:00"/>
    <s v="Standard Class"/>
    <s v="MP-18175"/>
    <s v="Mike Pelletier"/>
    <x v="2"/>
    <s v="United States"/>
    <s v="Springfield"/>
    <x v="21"/>
    <n v="97477"/>
    <s v="West"/>
    <s v="FUR-TA-10003473"/>
    <x v="0"/>
    <s v="Tables"/>
    <s v="Bretford Rectangular Conference Table Tops"/>
    <n v="564.19499999999994"/>
    <n v="3"/>
    <n v="0.5"/>
    <n v="-304.66529999999989"/>
  </r>
  <r>
    <n v="6648"/>
    <x v="3302"/>
    <x v="272"/>
    <d v="2016-12-21T00:00:00"/>
    <s v="Standard Class"/>
    <s v="MP-18175"/>
    <s v="Mike Pelletier"/>
    <x v="2"/>
    <s v="United States"/>
    <s v="Springfield"/>
    <x v="21"/>
    <n v="97477"/>
    <s v="West"/>
    <s v="OFF-AP-10001205"/>
    <x v="1"/>
    <s v="Appliances"/>
    <s v="Belkin 5 Outlet SurgeMaster Power Centers"/>
    <n v="87.168000000000006"/>
    <n v="2"/>
    <n v="0.2"/>
    <n v="8.7168000000000063"/>
  </r>
  <r>
    <n v="6649"/>
    <x v="3303"/>
    <x v="565"/>
    <d v="2017-09-11T00:00:00"/>
    <s v="First Class"/>
    <s v="BF-11020"/>
    <s v="Barry Französisch"/>
    <x v="1"/>
    <s v="United States"/>
    <s v="Arlington"/>
    <x v="5"/>
    <n v="76017"/>
    <s v="Central"/>
    <s v="OFF-BI-10002429"/>
    <x v="1"/>
    <s v="Binders"/>
    <s v="Premier Elliptical Ring Binder, Black"/>
    <n v="42.615999999999993"/>
    <n v="7"/>
    <n v="0.8"/>
    <n v="-68.185600000000022"/>
  </r>
  <r>
    <n v="6650"/>
    <x v="3303"/>
    <x v="565"/>
    <d v="2017-09-11T00:00:00"/>
    <s v="First Class"/>
    <s v="BF-11020"/>
    <s v="Barry Französisch"/>
    <x v="1"/>
    <s v="United States"/>
    <s v="Arlington"/>
    <x v="5"/>
    <n v="76017"/>
    <s v="Central"/>
    <s v="TEC-CO-10001943"/>
    <x v="2"/>
    <s v="Copiers"/>
    <s v="Canon PC-428 Personal Copier"/>
    <n v="319.98400000000004"/>
    <n v="2"/>
    <n v="0.2"/>
    <n v="107.99459999999999"/>
  </r>
  <r>
    <n v="6651"/>
    <x v="3303"/>
    <x v="565"/>
    <d v="2017-09-11T00:00:00"/>
    <s v="First Class"/>
    <s v="BF-11020"/>
    <s v="Barry Französisch"/>
    <x v="1"/>
    <s v="United States"/>
    <s v="Arlington"/>
    <x v="5"/>
    <n v="76017"/>
    <s v="Central"/>
    <s v="OFF-FA-10004854"/>
    <x v="1"/>
    <s v="Fasteners"/>
    <s v="Vinyl Coated Wire Paper Clips in Organizer Box, 800/Box"/>
    <n v="45.92"/>
    <n v="5"/>
    <n v="0.2"/>
    <n v="15.498000000000001"/>
  </r>
  <r>
    <n v="6652"/>
    <x v="3303"/>
    <x v="565"/>
    <d v="2017-09-11T00:00:00"/>
    <s v="First Class"/>
    <s v="BF-11020"/>
    <s v="Barry Französisch"/>
    <x v="1"/>
    <s v="United States"/>
    <s v="Arlington"/>
    <x v="5"/>
    <n v="76017"/>
    <s v="Central"/>
    <s v="FUR-FU-10001095"/>
    <x v="0"/>
    <s v="Furnishings"/>
    <s v="DAX Black Cherry Wood-Tone Poster Frame"/>
    <n v="21.184000000000001"/>
    <n v="2"/>
    <n v="0.6"/>
    <n v="-11.651199999999999"/>
  </r>
  <r>
    <n v="6653"/>
    <x v="3303"/>
    <x v="565"/>
    <d v="2017-09-11T00:00:00"/>
    <s v="First Class"/>
    <s v="BF-11020"/>
    <s v="Barry Französisch"/>
    <x v="1"/>
    <s v="United States"/>
    <s v="Arlington"/>
    <x v="5"/>
    <n v="76017"/>
    <s v="Central"/>
    <s v="OFF-PA-10000061"/>
    <x v="1"/>
    <s v="Paper"/>
    <s v="Xerox 205"/>
    <n v="20.736000000000004"/>
    <n v="4"/>
    <n v="0.2"/>
    <n v="7.2576000000000001"/>
  </r>
  <r>
    <n v="6654"/>
    <x v="3303"/>
    <x v="565"/>
    <d v="2017-09-11T00:00:00"/>
    <s v="First Class"/>
    <s v="BF-11020"/>
    <s v="Barry Französisch"/>
    <x v="1"/>
    <s v="United States"/>
    <s v="Arlington"/>
    <x v="5"/>
    <n v="76017"/>
    <s v="Central"/>
    <s v="FUR-CH-10003535"/>
    <x v="0"/>
    <s v="Chairs"/>
    <s v="Global Armless Task Chair, Royal Blue"/>
    <n v="213.42999999999995"/>
    <n v="5"/>
    <n v="0.3"/>
    <n v="-39.636999999999993"/>
  </r>
  <r>
    <n v="6655"/>
    <x v="3304"/>
    <x v="297"/>
    <d v="2017-02-27T00:00:00"/>
    <s v="Standard Class"/>
    <s v="KM-16375"/>
    <s v="Katherine Murray"/>
    <x v="2"/>
    <s v="United States"/>
    <s v="Gilbert"/>
    <x v="16"/>
    <n v="85234"/>
    <s v="West"/>
    <s v="TEC-PH-10004447"/>
    <x v="2"/>
    <s v="Phones"/>
    <s v="Toshiba IPT2010-SD IP Telephone"/>
    <n v="333.57600000000002"/>
    <n v="3"/>
    <n v="0.2"/>
    <n v="25.018199999999993"/>
  </r>
  <r>
    <n v="6656"/>
    <x v="3304"/>
    <x v="297"/>
    <d v="2017-02-27T00:00:00"/>
    <s v="Standard Class"/>
    <s v="KM-16375"/>
    <s v="Katherine Murray"/>
    <x v="2"/>
    <s v="United States"/>
    <s v="Gilbert"/>
    <x v="16"/>
    <n v="85234"/>
    <s v="West"/>
    <s v="TEC-AC-10001114"/>
    <x v="2"/>
    <s v="Accessories"/>
    <s v="Microsoft Wireless Mobile Mouse 4000"/>
    <n v="31.992000000000004"/>
    <n v="1"/>
    <n v="0.2"/>
    <n v="4.7987999999999964"/>
  </r>
  <r>
    <n v="6657"/>
    <x v="3304"/>
    <x v="297"/>
    <d v="2017-02-27T00:00:00"/>
    <s v="Standard Class"/>
    <s v="KM-16375"/>
    <s v="Katherine Murray"/>
    <x v="2"/>
    <s v="United States"/>
    <s v="Gilbert"/>
    <x v="16"/>
    <n v="85234"/>
    <s v="West"/>
    <s v="OFF-ST-10000563"/>
    <x v="1"/>
    <s v="Storage"/>
    <s v="Fellowes Bankers Box Stor/Drawer Steel Plus"/>
    <n v="51.168000000000006"/>
    <n v="2"/>
    <n v="0.2"/>
    <n v="-6.3960000000000008"/>
  </r>
  <r>
    <n v="6658"/>
    <x v="3304"/>
    <x v="297"/>
    <d v="2017-02-27T00:00:00"/>
    <s v="Standard Class"/>
    <s v="KM-16375"/>
    <s v="Katherine Murray"/>
    <x v="2"/>
    <s v="United States"/>
    <s v="Gilbert"/>
    <x v="16"/>
    <n v="85234"/>
    <s v="West"/>
    <s v="OFF-EN-10004846"/>
    <x v="1"/>
    <s v="Envelopes"/>
    <s v="Letter or Legal Size Expandable Poly String Tie Envelopes"/>
    <n v="10.64"/>
    <n v="5"/>
    <n v="0.2"/>
    <n v="3.8570000000000002"/>
  </r>
  <r>
    <n v="6659"/>
    <x v="3304"/>
    <x v="297"/>
    <d v="2017-02-27T00:00:00"/>
    <s v="Standard Class"/>
    <s v="KM-16375"/>
    <s v="Katherine Murray"/>
    <x v="2"/>
    <s v="United States"/>
    <s v="Gilbert"/>
    <x v="16"/>
    <n v="85234"/>
    <s v="West"/>
    <s v="FUR-FU-10002253"/>
    <x v="0"/>
    <s v="Furnishings"/>
    <s v="Howard Miller 13&quot; Diameter Pewter Finish Round Wall Clock"/>
    <n v="68.703999999999994"/>
    <n v="2"/>
    <n v="0.2"/>
    <n v="16.317200000000003"/>
  </r>
  <r>
    <n v="6660"/>
    <x v="3304"/>
    <x v="297"/>
    <d v="2017-02-27T00:00:00"/>
    <s v="Standard Class"/>
    <s v="KM-16375"/>
    <s v="Katherine Murray"/>
    <x v="2"/>
    <s v="United States"/>
    <s v="Gilbert"/>
    <x v="16"/>
    <n v="85234"/>
    <s v="West"/>
    <s v="FUR-TA-10001039"/>
    <x v="0"/>
    <s v="Tables"/>
    <s v="KI Adjustable-Height Table"/>
    <n v="386.91"/>
    <n v="9"/>
    <n v="0.5"/>
    <n v="-185.71679999999998"/>
  </r>
  <r>
    <n v="6661"/>
    <x v="3305"/>
    <x v="816"/>
    <d v="2015-08-10T00:00:00"/>
    <s v="Second Class"/>
    <s v="DB-13405"/>
    <s v="Denny Blanton"/>
    <x v="0"/>
    <s v="United States"/>
    <s v="Lawrence"/>
    <x v="31"/>
    <n v="1841"/>
    <s v="East"/>
    <s v="OFF-AR-10004587"/>
    <x v="1"/>
    <s v="Art"/>
    <s v="Boston 1827 Commercial Additional Cutter, Drive Gear &amp; Gear Rack for 1606"/>
    <n v="39.659999999999997"/>
    <n v="2"/>
    <n v="0"/>
    <n v="11.897999999999996"/>
  </r>
  <r>
    <n v="6662"/>
    <x v="3305"/>
    <x v="816"/>
    <d v="2015-08-10T00:00:00"/>
    <s v="Second Class"/>
    <s v="DB-13405"/>
    <s v="Denny Blanton"/>
    <x v="0"/>
    <s v="United States"/>
    <s v="Lawrence"/>
    <x v="31"/>
    <n v="1841"/>
    <s v="East"/>
    <s v="OFF-AP-10004336"/>
    <x v="1"/>
    <s v="Appliances"/>
    <s v="Conquest 14 Commercial Heavy-Duty Upright Vacuum, Collection System, Accessory Kit"/>
    <n v="113.92"/>
    <n v="2"/>
    <n v="0"/>
    <n v="33.036799999999985"/>
  </r>
  <r>
    <n v="6663"/>
    <x v="3305"/>
    <x v="816"/>
    <d v="2015-08-10T00:00:00"/>
    <s v="Second Class"/>
    <s v="DB-13405"/>
    <s v="Denny Blanton"/>
    <x v="0"/>
    <s v="United States"/>
    <s v="Lawrence"/>
    <x v="31"/>
    <n v="1841"/>
    <s v="East"/>
    <s v="OFF-BI-10001718"/>
    <x v="1"/>
    <s v="Binders"/>
    <s v="GBC DocuBind P50 Personal Binding Machine"/>
    <n v="447.85999999999996"/>
    <n v="7"/>
    <n v="0"/>
    <n v="210.49419999999998"/>
  </r>
  <r>
    <n v="6664"/>
    <x v="3306"/>
    <x v="40"/>
    <d v="2017-11-01T00:00:00"/>
    <s v="Standard Class"/>
    <s v="OT-18730"/>
    <s v="Olvera Toch"/>
    <x v="0"/>
    <s v="United States"/>
    <s v="Virginia Beach"/>
    <x v="17"/>
    <n v="23464"/>
    <s v="South"/>
    <s v="FUR-TA-10001520"/>
    <x v="0"/>
    <s v="Tables"/>
    <s v="Lesro Sheffield Collection Coffee Table, End Table, Center Table, Corner Table"/>
    <n v="356.85"/>
    <n v="5"/>
    <n v="0"/>
    <n v="60.664499999999961"/>
  </r>
  <r>
    <n v="6665"/>
    <x v="3306"/>
    <x v="40"/>
    <d v="2017-11-01T00:00:00"/>
    <s v="Standard Class"/>
    <s v="OT-18730"/>
    <s v="Olvera Toch"/>
    <x v="0"/>
    <s v="United States"/>
    <s v="Virginia Beach"/>
    <x v="17"/>
    <n v="23464"/>
    <s v="South"/>
    <s v="OFF-EN-10002831"/>
    <x v="1"/>
    <s v="Envelopes"/>
    <s v="Tyvek  Top-Opening Peel &amp; Seel  Envelopes, Gray"/>
    <n v="251.57999999999998"/>
    <n v="7"/>
    <n v="0"/>
    <n v="113.21099999999998"/>
  </r>
  <r>
    <n v="6666"/>
    <x v="3307"/>
    <x v="216"/>
    <d v="2016-07-18T00:00:00"/>
    <s v="Second Class"/>
    <s v="JS-15880"/>
    <s v="John Stevenson"/>
    <x v="0"/>
    <s v="United States"/>
    <s v="Irving"/>
    <x v="5"/>
    <n v="75061"/>
    <s v="Central"/>
    <s v="OFF-PA-10001497"/>
    <x v="1"/>
    <s v="Paper"/>
    <s v="Xerox 1914"/>
    <n v="219.84000000000003"/>
    <n v="5"/>
    <n v="0.2"/>
    <n v="79.691999999999979"/>
  </r>
  <r>
    <n v="6667"/>
    <x v="3308"/>
    <x v="605"/>
    <d v="2017-05-14T00:00:00"/>
    <s v="Second Class"/>
    <s v="CA-12775"/>
    <s v="Cynthia Arntzen"/>
    <x v="0"/>
    <s v="United States"/>
    <s v="Vineland"/>
    <x v="30"/>
    <n v="8360"/>
    <s v="East"/>
    <s v="FUR-FU-10000719"/>
    <x v="0"/>
    <s v="Furnishings"/>
    <s v="DAX Cubicle Frames, 8-1/2 x 11"/>
    <n v="42.85"/>
    <n v="5"/>
    <n v="0"/>
    <n v="15.426000000000002"/>
  </r>
  <r>
    <n v="6668"/>
    <x v="3308"/>
    <x v="605"/>
    <d v="2017-05-14T00:00:00"/>
    <s v="Second Class"/>
    <s v="CA-12775"/>
    <s v="Cynthia Arntzen"/>
    <x v="0"/>
    <s v="United States"/>
    <s v="Vineland"/>
    <x v="30"/>
    <n v="8360"/>
    <s v="East"/>
    <s v="OFF-LA-10002271"/>
    <x v="1"/>
    <s v="Labels"/>
    <s v="Smead Alpha-Z Color-Coded Second Alphabetical Labels and Starter Set"/>
    <n v="6.16"/>
    <n v="2"/>
    <n v="0"/>
    <n v="2.9567999999999999"/>
  </r>
  <r>
    <n v="6669"/>
    <x v="3308"/>
    <x v="605"/>
    <d v="2017-05-14T00:00:00"/>
    <s v="Second Class"/>
    <s v="CA-12775"/>
    <s v="Cynthia Arntzen"/>
    <x v="0"/>
    <s v="United States"/>
    <s v="Vineland"/>
    <x v="30"/>
    <n v="8360"/>
    <s v="East"/>
    <s v="OFF-SU-10004661"/>
    <x v="1"/>
    <s v="Supplies"/>
    <s v="Acme Titanium Bonded Scissors"/>
    <n v="17"/>
    <n v="2"/>
    <n v="0"/>
    <n v="4.42"/>
  </r>
  <r>
    <n v="6670"/>
    <x v="3308"/>
    <x v="605"/>
    <d v="2017-05-14T00:00:00"/>
    <s v="Second Class"/>
    <s v="CA-12775"/>
    <s v="Cynthia Arntzen"/>
    <x v="0"/>
    <s v="United States"/>
    <s v="Vineland"/>
    <x v="30"/>
    <n v="8360"/>
    <s v="East"/>
    <s v="TEC-AC-10004859"/>
    <x v="2"/>
    <s v="Accessories"/>
    <s v="Maxell Pro 80 Minute CD-R, 10/Pack"/>
    <n v="87.4"/>
    <n v="5"/>
    <n v="0"/>
    <n v="34.960000000000008"/>
  </r>
  <r>
    <n v="6671"/>
    <x v="3309"/>
    <x v="1126"/>
    <d v="2017-05-29T00:00:00"/>
    <s v="Standard Class"/>
    <s v="MH-18115"/>
    <s v="Mick Hernandez"/>
    <x v="2"/>
    <s v="United States"/>
    <s v="Columbus"/>
    <x v="32"/>
    <n v="31907"/>
    <s v="South"/>
    <s v="OFF-BI-10002824"/>
    <x v="1"/>
    <s v="Binders"/>
    <s v="Recycled Easel Ring Binders"/>
    <n v="29.84"/>
    <n v="2"/>
    <n v="0"/>
    <n v="13.427999999999997"/>
  </r>
  <r>
    <n v="6672"/>
    <x v="3310"/>
    <x v="709"/>
    <d v="2014-08-27T00:00:00"/>
    <s v="Second Class"/>
    <s v="RB-19645"/>
    <s v="Robert Barroso"/>
    <x v="1"/>
    <s v="United States"/>
    <s v="Los Angeles"/>
    <x v="1"/>
    <n v="90032"/>
    <s v="West"/>
    <s v="OFF-BI-10001575"/>
    <x v="1"/>
    <s v="Binders"/>
    <s v="GBC Linen Binding Covers"/>
    <n v="49.568000000000005"/>
    <n v="2"/>
    <n v="0.2"/>
    <n v="17.348799999999997"/>
  </r>
  <r>
    <n v="6673"/>
    <x v="3311"/>
    <x v="861"/>
    <d v="2015-09-16T00:00:00"/>
    <s v="Standard Class"/>
    <s v="SB-20290"/>
    <s v="Sean Braxton"/>
    <x v="1"/>
    <s v="United States"/>
    <s v="San Diego"/>
    <x v="1"/>
    <n v="92024"/>
    <s v="West"/>
    <s v="OFF-AR-10000380"/>
    <x v="1"/>
    <s v="Art"/>
    <s v="Hunt PowerHouse Electric Pencil Sharpener, Blue"/>
    <n v="265.85999999999996"/>
    <n v="7"/>
    <n v="0"/>
    <n v="79.757999999999967"/>
  </r>
  <r>
    <n v="6674"/>
    <x v="3312"/>
    <x v="577"/>
    <d v="2015-09-12T00:00:00"/>
    <s v="Standard Class"/>
    <s v="TW-21025"/>
    <s v="Tamara Willingham"/>
    <x v="2"/>
    <s v="United States"/>
    <s v="Charlottesville"/>
    <x v="17"/>
    <n v="22901"/>
    <s v="South"/>
    <s v="FUR-FU-10000820"/>
    <x v="0"/>
    <s v="Furnishings"/>
    <s v="Tensor Brushed Steel Torchiere Floor Lamp"/>
    <n v="67.959999999999994"/>
    <n v="4"/>
    <n v="0"/>
    <n v="12.232799999999997"/>
  </r>
  <r>
    <n v="6675"/>
    <x v="3313"/>
    <x v="82"/>
    <d v="2015-11-23T00:00:00"/>
    <s v="Second Class"/>
    <s v="DL-13330"/>
    <s v="Denise Leinenbach"/>
    <x v="0"/>
    <s v="United States"/>
    <s v="Lawrence"/>
    <x v="14"/>
    <n v="46226"/>
    <s v="Central"/>
    <s v="OFF-AR-10003759"/>
    <x v="1"/>
    <s v="Art"/>
    <s v="Crayola Anti Dust Chalk, 12/Pack"/>
    <n v="10.92"/>
    <n v="6"/>
    <n v="0"/>
    <n v="4.9139999999999997"/>
  </r>
  <r>
    <n v="6676"/>
    <x v="3313"/>
    <x v="82"/>
    <d v="2015-11-23T00:00:00"/>
    <s v="Second Class"/>
    <s v="DL-13330"/>
    <s v="Denise Leinenbach"/>
    <x v="0"/>
    <s v="United States"/>
    <s v="Lawrence"/>
    <x v="14"/>
    <n v="46226"/>
    <s v="Central"/>
    <s v="TEC-MA-10002930"/>
    <x v="2"/>
    <s v="Machines"/>
    <s v="Ricoh - Ink Collector Unit for GX3000 Series Printers"/>
    <n v="83.9"/>
    <n v="2"/>
    <n v="0"/>
    <n v="22.653000000000006"/>
  </r>
  <r>
    <n v="6677"/>
    <x v="3313"/>
    <x v="82"/>
    <d v="2015-11-23T00:00:00"/>
    <s v="Second Class"/>
    <s v="DL-13330"/>
    <s v="Denise Leinenbach"/>
    <x v="0"/>
    <s v="United States"/>
    <s v="Lawrence"/>
    <x v="14"/>
    <n v="46226"/>
    <s v="Central"/>
    <s v="OFF-AP-10004052"/>
    <x v="1"/>
    <s v="Appliances"/>
    <s v="Hoover Replacement Belts For Soft Guard &amp; Commercial Ltweight Upright Vacs, 2/Pk"/>
    <n v="19.75"/>
    <n v="5"/>
    <n v="0"/>
    <n v="5.1350000000000007"/>
  </r>
  <r>
    <n v="6678"/>
    <x v="3313"/>
    <x v="82"/>
    <d v="2015-11-23T00:00:00"/>
    <s v="Second Class"/>
    <s v="DL-13330"/>
    <s v="Denise Leinenbach"/>
    <x v="0"/>
    <s v="United States"/>
    <s v="Lawrence"/>
    <x v="14"/>
    <n v="46226"/>
    <s v="Central"/>
    <s v="TEC-AC-10000990"/>
    <x v="2"/>
    <s v="Accessories"/>
    <s v="Imation Bio 2GB USB Flash Drive Imation Corp"/>
    <n v="393.54"/>
    <n v="3"/>
    <n v="0"/>
    <n v="165.28680000000003"/>
  </r>
  <r>
    <n v="6679"/>
    <x v="3314"/>
    <x v="982"/>
    <d v="2014-10-14T00:00:00"/>
    <s v="Standard Class"/>
    <s v="SD-20485"/>
    <s v="Shirley Daniels"/>
    <x v="2"/>
    <s v="United States"/>
    <s v="Phoenix"/>
    <x v="16"/>
    <n v="85023"/>
    <s v="West"/>
    <s v="FUR-FU-10003724"/>
    <x v="0"/>
    <s v="Furnishings"/>
    <s v="Westinghouse Clip-On Gooseneck Lamps"/>
    <n v="46.872"/>
    <n v="7"/>
    <n v="0.2"/>
    <n v="3.5153999999999979"/>
  </r>
  <r>
    <n v="6680"/>
    <x v="3315"/>
    <x v="264"/>
    <d v="2017-09-07T00:00:00"/>
    <s v="Second Class"/>
    <s v="TB-21055"/>
    <s v="Ted Butterfield"/>
    <x v="0"/>
    <s v="United States"/>
    <s v="Meriden"/>
    <x v="29"/>
    <n v="6450"/>
    <s v="East"/>
    <s v="OFF-ST-10000918"/>
    <x v="1"/>
    <s v="Storage"/>
    <s v="Crate-A-Files"/>
    <n v="10.9"/>
    <n v="1"/>
    <n v="0"/>
    <n v="2.8339999999999996"/>
  </r>
  <r>
    <n v="6681"/>
    <x v="3315"/>
    <x v="264"/>
    <d v="2017-09-07T00:00:00"/>
    <s v="Second Class"/>
    <s v="TB-21055"/>
    <s v="Ted Butterfield"/>
    <x v="0"/>
    <s v="United States"/>
    <s v="Meriden"/>
    <x v="29"/>
    <n v="6450"/>
    <s v="East"/>
    <s v="OFF-PA-10000157"/>
    <x v="1"/>
    <s v="Paper"/>
    <s v="Xerox 191"/>
    <n v="79.92"/>
    <n v="4"/>
    <n v="0"/>
    <n v="37.562399999999997"/>
  </r>
  <r>
    <n v="6682"/>
    <x v="3315"/>
    <x v="264"/>
    <d v="2017-09-07T00:00:00"/>
    <s v="Second Class"/>
    <s v="TB-21055"/>
    <s v="Ted Butterfield"/>
    <x v="0"/>
    <s v="United States"/>
    <s v="Meriden"/>
    <x v="29"/>
    <n v="6450"/>
    <s v="East"/>
    <s v="OFF-PA-10002499"/>
    <x v="1"/>
    <s v="Paper"/>
    <s v="Xerox 1890"/>
    <n v="146.82"/>
    <n v="3"/>
    <n v="0"/>
    <n v="73.41"/>
  </r>
  <r>
    <n v="6683"/>
    <x v="3316"/>
    <x v="314"/>
    <d v="2017-01-02T00:00:00"/>
    <s v="First Class"/>
    <s v="DP-13390"/>
    <s v="Dennis Pardue"/>
    <x v="2"/>
    <s v="United States"/>
    <s v="Franklin"/>
    <x v="6"/>
    <n v="53132"/>
    <s v="Central"/>
    <s v="OFF-BI-10002012"/>
    <x v="1"/>
    <s v="Binders"/>
    <s v="Wilson Jones Easy Flow II Sheet Lifters"/>
    <n v="3.6"/>
    <n v="2"/>
    <n v="0"/>
    <n v="1.728"/>
  </r>
  <r>
    <n v="6684"/>
    <x v="3317"/>
    <x v="1127"/>
    <d v="2014-11-10T00:00:00"/>
    <s v="Standard Class"/>
    <s v="DE-13255"/>
    <s v="Deanra Eno"/>
    <x v="2"/>
    <s v="United States"/>
    <s v="Los Angeles"/>
    <x v="1"/>
    <n v="90008"/>
    <s v="West"/>
    <s v="FUR-FU-10000320"/>
    <x v="0"/>
    <s v="Furnishings"/>
    <s v="OIC Stacking Trays"/>
    <n v="20.04"/>
    <n v="6"/>
    <n v="0"/>
    <n v="8.8176000000000023"/>
  </r>
  <r>
    <n v="6685"/>
    <x v="3318"/>
    <x v="997"/>
    <d v="2015-12-22T00:00:00"/>
    <s v="Standard Class"/>
    <s v="MC-18100"/>
    <s v="Mick Crebagga"/>
    <x v="0"/>
    <s v="United States"/>
    <s v="Bloomington"/>
    <x v="10"/>
    <n v="61701"/>
    <s v="Central"/>
    <s v="OFF-ST-10003716"/>
    <x v="1"/>
    <s v="Storage"/>
    <s v="Tennsco Double-Tier Lockers"/>
    <n v="180.01600000000002"/>
    <n v="1"/>
    <n v="0.2"/>
    <n v="-15.751400000000004"/>
  </r>
  <r>
    <n v="6686"/>
    <x v="3318"/>
    <x v="997"/>
    <d v="2015-12-22T00:00:00"/>
    <s v="Standard Class"/>
    <s v="MC-18100"/>
    <s v="Mick Crebagga"/>
    <x v="0"/>
    <s v="United States"/>
    <s v="Bloomington"/>
    <x v="10"/>
    <n v="61701"/>
    <s v="Central"/>
    <s v="FUR-FU-10000965"/>
    <x v="0"/>
    <s v="Furnishings"/>
    <s v="Howard Miller 11-1/2&quot; Diameter Ridgewood Wall Clock"/>
    <n v="41.552"/>
    <n v="2"/>
    <n v="0.6"/>
    <n v="-19.737199999999994"/>
  </r>
  <r>
    <n v="6687"/>
    <x v="3318"/>
    <x v="997"/>
    <d v="2015-12-22T00:00:00"/>
    <s v="Standard Class"/>
    <s v="MC-18100"/>
    <s v="Mick Crebagga"/>
    <x v="0"/>
    <s v="United States"/>
    <s v="Bloomington"/>
    <x v="10"/>
    <n v="61701"/>
    <s v="Central"/>
    <s v="OFF-AR-10003829"/>
    <x v="1"/>
    <s v="Art"/>
    <s v="Newell 35"/>
    <n v="13.120000000000001"/>
    <n v="5"/>
    <n v="0.2"/>
    <n v="1.4759999999999982"/>
  </r>
  <r>
    <n v="6688"/>
    <x v="3319"/>
    <x v="263"/>
    <d v="2015-05-21T00:00:00"/>
    <s v="Standard Class"/>
    <s v="HG-15025"/>
    <s v="Hunter Glantz"/>
    <x v="0"/>
    <s v="United States"/>
    <s v="Los Angeles"/>
    <x v="1"/>
    <n v="90032"/>
    <s v="West"/>
    <s v="OFF-ST-10003470"/>
    <x v="1"/>
    <s v="Storage"/>
    <s v="Tennsco Snap-Together Open Shelving Units, Starter Sets and Add-On Units"/>
    <n v="1117.92"/>
    <n v="4"/>
    <n v="0"/>
    <n v="55.895999999999958"/>
  </r>
  <r>
    <n v="6689"/>
    <x v="3320"/>
    <x v="434"/>
    <d v="2017-03-15T00:00:00"/>
    <s v="Second Class"/>
    <s v="CM-11815"/>
    <s v="Candace McMahon"/>
    <x v="1"/>
    <s v="United States"/>
    <s v="San Francisco"/>
    <x v="1"/>
    <n v="94109"/>
    <s v="West"/>
    <s v="TEC-AC-10004568"/>
    <x v="2"/>
    <s v="Accessories"/>
    <s v="Maxell LTO Ultrium - 800 GB"/>
    <n v="111.96"/>
    <n v="4"/>
    <n v="0"/>
    <n v="21.27239999999999"/>
  </r>
  <r>
    <n v="6690"/>
    <x v="3321"/>
    <x v="574"/>
    <d v="2017-12-09T00:00:00"/>
    <s v="Standard Class"/>
    <s v="RP-19855"/>
    <s v="Roy Phan"/>
    <x v="1"/>
    <s v="United States"/>
    <s v="Houston"/>
    <x v="5"/>
    <n v="77095"/>
    <s v="Central"/>
    <s v="OFF-AR-10000817"/>
    <x v="1"/>
    <s v="Art"/>
    <s v="Manco Dry-Lighter Erasable Highlighter"/>
    <n v="12.160000000000002"/>
    <n v="5"/>
    <n v="0.2"/>
    <n v="2.1279999999999988"/>
  </r>
  <r>
    <n v="6691"/>
    <x v="3322"/>
    <x v="689"/>
    <d v="2017-08-05T00:00:00"/>
    <s v="Standard Class"/>
    <s v="LS-17200"/>
    <s v="Luke Schmidt"/>
    <x v="1"/>
    <s v="United States"/>
    <s v="Milwaukee"/>
    <x v="6"/>
    <n v="53209"/>
    <s v="Central"/>
    <s v="OFF-BI-10003460"/>
    <x v="1"/>
    <s v="Binders"/>
    <s v="Acco 3-Hole Punch"/>
    <n v="17.52"/>
    <n v="4"/>
    <n v="0"/>
    <n v="8.4095999999999993"/>
  </r>
  <r>
    <n v="6692"/>
    <x v="3322"/>
    <x v="689"/>
    <d v="2017-08-05T00:00:00"/>
    <s v="Standard Class"/>
    <s v="LS-17200"/>
    <s v="Luke Schmidt"/>
    <x v="1"/>
    <s v="United States"/>
    <s v="Milwaukee"/>
    <x v="6"/>
    <n v="53209"/>
    <s v="Central"/>
    <s v="OFF-AP-10002472"/>
    <x v="1"/>
    <s v="Appliances"/>
    <s v="3M Office Air Cleaner"/>
    <n v="155.88"/>
    <n v="6"/>
    <n v="0"/>
    <n v="54.558"/>
  </r>
  <r>
    <n v="6693"/>
    <x v="3323"/>
    <x v="938"/>
    <d v="2017-08-13T00:00:00"/>
    <s v="Second Class"/>
    <s v="DR-12940"/>
    <s v="Daniel Raglin"/>
    <x v="2"/>
    <s v="United States"/>
    <s v="Lake Charles"/>
    <x v="28"/>
    <n v="70601"/>
    <s v="South"/>
    <s v="OFF-BI-10000632"/>
    <x v="1"/>
    <s v="Binders"/>
    <s v="Satellite Sectional Post Binders"/>
    <n v="477.51"/>
    <n v="11"/>
    <n v="0"/>
    <n v="219.65459999999999"/>
  </r>
  <r>
    <n v="6694"/>
    <x v="3324"/>
    <x v="1033"/>
    <d v="2017-10-02T00:00:00"/>
    <s v="Second Class"/>
    <s v="CC-12475"/>
    <s v="Cindy Chapman"/>
    <x v="0"/>
    <s v="United States"/>
    <s v="Baltimore"/>
    <x v="39"/>
    <n v="21215"/>
    <s v="East"/>
    <s v="OFF-PA-10000062"/>
    <x v="1"/>
    <s v="Paper"/>
    <s v="Green Bar Computer Printout Paper"/>
    <n v="164.88"/>
    <n v="3"/>
    <n v="0"/>
    <n v="80.791200000000003"/>
  </r>
  <r>
    <n v="6695"/>
    <x v="3325"/>
    <x v="370"/>
    <d v="2016-08-30T00:00:00"/>
    <s v="Standard Class"/>
    <s v="SS-20515"/>
    <s v="Shirley Schmidt"/>
    <x v="2"/>
    <s v="United States"/>
    <s v="Franklin"/>
    <x v="6"/>
    <n v="53132"/>
    <s v="Central"/>
    <s v="TEC-AC-10002006"/>
    <x v="2"/>
    <s v="Accessories"/>
    <s v="Memorex Micro Travel Drive 16 GB"/>
    <n v="47.97"/>
    <n v="3"/>
    <n v="0"/>
    <n v="14.870699999999998"/>
  </r>
  <r>
    <n v="6696"/>
    <x v="3326"/>
    <x v="499"/>
    <d v="2016-12-07T00:00:00"/>
    <s v="Standard Class"/>
    <s v="JF-15190"/>
    <s v="Jamie Frazer"/>
    <x v="0"/>
    <s v="United States"/>
    <s v="New York City"/>
    <x v="15"/>
    <n v="10024"/>
    <s v="East"/>
    <s v="OFF-BI-10004318"/>
    <x v="1"/>
    <s v="Binders"/>
    <s v="Ibico EB-19 Dual Function Manual Binding System"/>
    <n v="415.17600000000004"/>
    <n v="3"/>
    <n v="0.2"/>
    <n v="134.93219999999999"/>
  </r>
  <r>
    <n v="6697"/>
    <x v="3326"/>
    <x v="499"/>
    <d v="2016-12-07T00:00:00"/>
    <s v="Standard Class"/>
    <s v="JF-15190"/>
    <s v="Jamie Frazer"/>
    <x v="0"/>
    <s v="United States"/>
    <s v="New York City"/>
    <x v="15"/>
    <n v="10024"/>
    <s v="East"/>
    <s v="OFF-BI-10004236"/>
    <x v="1"/>
    <s v="Binders"/>
    <s v="XtraLife ClearVue Slant-D Ring Binder, White, 3&quot;"/>
    <n v="35.231999999999999"/>
    <n v="3"/>
    <n v="0.2"/>
    <n v="11.450399999999998"/>
  </r>
  <r>
    <n v="6698"/>
    <x v="3326"/>
    <x v="499"/>
    <d v="2016-12-07T00:00:00"/>
    <s v="Standard Class"/>
    <s v="JF-15190"/>
    <s v="Jamie Frazer"/>
    <x v="0"/>
    <s v="United States"/>
    <s v="New York City"/>
    <x v="15"/>
    <n v="10024"/>
    <s v="East"/>
    <s v="OFF-PA-10000062"/>
    <x v="1"/>
    <s v="Paper"/>
    <s v="Green Bar Computer Printout Paper"/>
    <n v="54.96"/>
    <n v="1"/>
    <n v="0"/>
    <n v="26.930399999999999"/>
  </r>
  <r>
    <n v="6699"/>
    <x v="3327"/>
    <x v="246"/>
    <d v="2017-07-25T00:00:00"/>
    <s v="Standard Class"/>
    <s v="SW-20455"/>
    <s v="Shaun Weien"/>
    <x v="0"/>
    <s v="United States"/>
    <s v="San Diego"/>
    <x v="1"/>
    <n v="92024"/>
    <s v="West"/>
    <s v="OFF-PA-10003205"/>
    <x v="1"/>
    <s v="Paper"/>
    <s v="Wirebound Message Forms, Four 2 3/4 x 5 Forms per Page, Pink Paper"/>
    <n v="16.34"/>
    <n v="2"/>
    <n v="0"/>
    <n v="7.6798000000000002"/>
  </r>
  <r>
    <n v="6700"/>
    <x v="3327"/>
    <x v="246"/>
    <d v="2017-07-25T00:00:00"/>
    <s v="Standard Class"/>
    <s v="SW-20455"/>
    <s v="Shaun Weien"/>
    <x v="0"/>
    <s v="United States"/>
    <s v="San Diego"/>
    <x v="1"/>
    <n v="92024"/>
    <s v="West"/>
    <s v="FUR-CH-10000988"/>
    <x v="0"/>
    <s v="Chairs"/>
    <s v="Hon Olson Stacker Stools"/>
    <n v="225.29600000000002"/>
    <n v="2"/>
    <n v="0.2"/>
    <n v="22.529599999999995"/>
  </r>
  <r>
    <n v="6701"/>
    <x v="3327"/>
    <x v="246"/>
    <d v="2017-07-25T00:00:00"/>
    <s v="Standard Class"/>
    <s v="SW-20455"/>
    <s v="Shaun Weien"/>
    <x v="0"/>
    <s v="United States"/>
    <s v="San Diego"/>
    <x v="1"/>
    <n v="92024"/>
    <s v="West"/>
    <s v="OFF-BI-10001524"/>
    <x v="1"/>
    <s v="Binders"/>
    <s v="GBC Premium Transparent Covers with Diagonal Lined Pattern"/>
    <n v="50.352000000000004"/>
    <n v="3"/>
    <n v="0.2"/>
    <n v="17.623199999999997"/>
  </r>
  <r>
    <n v="6702"/>
    <x v="3328"/>
    <x v="1128"/>
    <d v="2015-05-24T00:00:00"/>
    <s v="Standard Class"/>
    <s v="SG-20470"/>
    <s v="Sheri Gordon"/>
    <x v="0"/>
    <s v="United States"/>
    <s v="Wilson"/>
    <x v="3"/>
    <n v="27893"/>
    <s v="South"/>
    <s v="FUR-FU-10001986"/>
    <x v="0"/>
    <s v="Furnishings"/>
    <s v="Dana Fluorescent Magnifying Lamp, White, 36&quot;"/>
    <n v="163.136"/>
    <n v="4"/>
    <n v="0.2"/>
    <n v="20.391999999999989"/>
  </r>
  <r>
    <n v="6703"/>
    <x v="3328"/>
    <x v="1128"/>
    <d v="2015-05-24T00:00:00"/>
    <s v="Standard Class"/>
    <s v="SG-20470"/>
    <s v="Sheri Gordon"/>
    <x v="0"/>
    <s v="United States"/>
    <s v="Wilson"/>
    <x v="3"/>
    <n v="27893"/>
    <s v="South"/>
    <s v="OFF-BI-10001031"/>
    <x v="1"/>
    <s v="Binders"/>
    <s v="Pressboard Data Binders by Wilson Jones"/>
    <n v="6.4080000000000004"/>
    <n v="4"/>
    <n v="0.7"/>
    <n v="-4.9127999999999989"/>
  </r>
  <r>
    <n v="6704"/>
    <x v="3329"/>
    <x v="537"/>
    <d v="2015-06-28T00:00:00"/>
    <s v="Standard Class"/>
    <s v="CS-12355"/>
    <s v="Christine Sundaresam"/>
    <x v="0"/>
    <s v="United States"/>
    <s v="Long Beach"/>
    <x v="1"/>
    <n v="90805"/>
    <s v="West"/>
    <s v="TEC-PH-10002468"/>
    <x v="2"/>
    <s v="Phones"/>
    <s v="Plantronics CS 50-USB - headset - Convertible, Monaural"/>
    <n v="217.58400000000003"/>
    <n v="2"/>
    <n v="0.2"/>
    <n v="19.03860000000001"/>
  </r>
  <r>
    <n v="6705"/>
    <x v="3329"/>
    <x v="537"/>
    <d v="2015-06-28T00:00:00"/>
    <s v="Standard Class"/>
    <s v="CS-12355"/>
    <s v="Christine Sundaresam"/>
    <x v="0"/>
    <s v="United States"/>
    <s v="Long Beach"/>
    <x v="1"/>
    <n v="90805"/>
    <s v="West"/>
    <s v="OFF-FA-10003059"/>
    <x v="1"/>
    <s v="Fasteners"/>
    <s v="Assorted Color Push Pins"/>
    <n v="5.43"/>
    <n v="3"/>
    <n v="0"/>
    <n v="1.7918999999999998"/>
  </r>
  <r>
    <n v="6706"/>
    <x v="3329"/>
    <x v="537"/>
    <d v="2015-06-28T00:00:00"/>
    <s v="Standard Class"/>
    <s v="CS-12355"/>
    <s v="Christine Sundaresam"/>
    <x v="0"/>
    <s v="United States"/>
    <s v="Long Beach"/>
    <x v="1"/>
    <n v="90805"/>
    <s v="West"/>
    <s v="TEC-PH-10003931"/>
    <x v="2"/>
    <s v="Phones"/>
    <s v="JBL Micro Wireless Portable Bluetooth Speaker"/>
    <n v="143.976"/>
    <n v="3"/>
    <n v="0.2"/>
    <n v="8.998500000000007"/>
  </r>
  <r>
    <n v="6707"/>
    <x v="3330"/>
    <x v="545"/>
    <d v="2016-09-15T00:00:00"/>
    <s v="Standard Class"/>
    <s v="SC-20695"/>
    <s v="Steve Chapman"/>
    <x v="1"/>
    <s v="United States"/>
    <s v="Fort Lauderdale"/>
    <x v="2"/>
    <n v="33311"/>
    <s v="South"/>
    <s v="TEC-PH-10003505"/>
    <x v="2"/>
    <s v="Phones"/>
    <s v="Geemarc AmpliPOWER60"/>
    <n v="519.67999999999995"/>
    <n v="7"/>
    <n v="0.2"/>
    <n v="58.46399999999997"/>
  </r>
  <r>
    <n v="6708"/>
    <x v="3331"/>
    <x v="138"/>
    <d v="2014-04-18T00:00:00"/>
    <s v="Standard Class"/>
    <s v="BF-11170"/>
    <s v="Ben Ferrer"/>
    <x v="2"/>
    <s v="United States"/>
    <s v="Baltimore"/>
    <x v="39"/>
    <n v="21215"/>
    <s v="East"/>
    <s v="OFF-LA-10002368"/>
    <x v="1"/>
    <s v="Labels"/>
    <s v="Avery 479"/>
    <n v="7.83"/>
    <n v="3"/>
    <n v="0"/>
    <n v="3.6017999999999999"/>
  </r>
  <r>
    <n v="6709"/>
    <x v="3332"/>
    <x v="717"/>
    <d v="2015-11-19T00:00:00"/>
    <s v="Standard Class"/>
    <s v="GZ-14470"/>
    <s v="Gary Zandusky"/>
    <x v="0"/>
    <s v="United States"/>
    <s v="Rio Rancho"/>
    <x v="27"/>
    <n v="87124"/>
    <s v="West"/>
    <s v="FUR-CH-10004287"/>
    <x v="0"/>
    <s v="Chairs"/>
    <s v="SAFCO Arco Folding Chair"/>
    <n v="883.84"/>
    <n v="4"/>
    <n v="0.2"/>
    <n v="99.431999999999931"/>
  </r>
  <r>
    <n v="6710"/>
    <x v="3332"/>
    <x v="717"/>
    <d v="2015-11-19T00:00:00"/>
    <s v="Standard Class"/>
    <s v="GZ-14470"/>
    <s v="Gary Zandusky"/>
    <x v="0"/>
    <s v="United States"/>
    <s v="Rio Rancho"/>
    <x v="27"/>
    <n v="87124"/>
    <s v="West"/>
    <s v="FUR-CH-10001891"/>
    <x v="0"/>
    <s v="Chairs"/>
    <s v="Global Deluxe Office Fabric Chairs"/>
    <n v="230.35200000000003"/>
    <n v="3"/>
    <n v="0.2"/>
    <n v="20.155800000000013"/>
  </r>
  <r>
    <n v="6711"/>
    <x v="3333"/>
    <x v="10"/>
    <d v="2016-12-12T00:00:00"/>
    <s v="First Class"/>
    <s v="SP-20650"/>
    <s v="Stephanie Phelps"/>
    <x v="1"/>
    <s v="United States"/>
    <s v="Stockton"/>
    <x v="1"/>
    <n v="95207"/>
    <s v="West"/>
    <s v="OFF-BI-10002133"/>
    <x v="1"/>
    <s v="Binders"/>
    <s v="Wilson Jones Elliptical Ring 3 1/2&quot; Capacity Binders, 800 sheets"/>
    <n v="273.92"/>
    <n v="8"/>
    <n v="0.2"/>
    <n v="99.295999999999978"/>
  </r>
  <r>
    <n v="6712"/>
    <x v="3334"/>
    <x v="238"/>
    <d v="2017-08-21T00:00:00"/>
    <s v="Second Class"/>
    <s v="PJ-19015"/>
    <s v="Pauline Johnson"/>
    <x v="0"/>
    <s v="United States"/>
    <s v="Columbus"/>
    <x v="24"/>
    <n v="43229"/>
    <s v="East"/>
    <s v="OFF-AR-10001419"/>
    <x v="1"/>
    <s v="Art"/>
    <s v="Newell 325"/>
    <n v="9.9120000000000008"/>
    <n v="3"/>
    <n v="0.2"/>
    <n v="1.2389999999999994"/>
  </r>
  <r>
    <n v="6713"/>
    <x v="3335"/>
    <x v="817"/>
    <d v="2017-12-14T00:00:00"/>
    <s v="Same Day"/>
    <s v="DB-13060"/>
    <s v="Dave Brooks"/>
    <x v="0"/>
    <s v="United States"/>
    <s v="Skokie"/>
    <x v="10"/>
    <n v="60076"/>
    <s v="Central"/>
    <s v="FUR-FU-10002298"/>
    <x v="0"/>
    <s v="Furnishings"/>
    <s v="Rubbermaid ClusterMat Chairmats, Mat Size- 66&quot; x 60&quot;, Lip 20&quot; x 11&quot; -90 Degree Angle"/>
    <n v="266.35200000000003"/>
    <n v="6"/>
    <n v="0.6"/>
    <n v="-292.98719999999997"/>
  </r>
  <r>
    <n v="6714"/>
    <x v="3335"/>
    <x v="817"/>
    <d v="2017-12-14T00:00:00"/>
    <s v="Same Day"/>
    <s v="DB-13060"/>
    <s v="Dave Brooks"/>
    <x v="0"/>
    <s v="United States"/>
    <s v="Skokie"/>
    <x v="10"/>
    <n v="60076"/>
    <s v="Central"/>
    <s v="FUR-FU-10004091"/>
    <x v="0"/>
    <s v="Furnishings"/>
    <s v="Howard Miller 13&quot; Diameter Goldtone Round Wall Clock"/>
    <n v="56.328000000000003"/>
    <n v="3"/>
    <n v="0.6"/>
    <n v="-26.755799999999994"/>
  </r>
  <r>
    <n v="6715"/>
    <x v="3335"/>
    <x v="817"/>
    <d v="2017-12-14T00:00:00"/>
    <s v="Same Day"/>
    <s v="DB-13060"/>
    <s v="Dave Brooks"/>
    <x v="0"/>
    <s v="United States"/>
    <s v="Skokie"/>
    <x v="10"/>
    <n v="60076"/>
    <s v="Central"/>
    <s v="TEC-AC-10004510"/>
    <x v="2"/>
    <s v="Accessories"/>
    <s v="Logitech Desktop MK120 Mouse and keyboard Combo"/>
    <n v="39.264000000000003"/>
    <n v="3"/>
    <n v="0.2"/>
    <n v="-4.908000000000003"/>
  </r>
  <r>
    <n v="6716"/>
    <x v="3335"/>
    <x v="817"/>
    <d v="2017-12-14T00:00:00"/>
    <s v="Same Day"/>
    <s v="DB-13060"/>
    <s v="Dave Brooks"/>
    <x v="0"/>
    <s v="United States"/>
    <s v="Skokie"/>
    <x v="10"/>
    <n v="60076"/>
    <s v="Central"/>
    <s v="OFF-AR-10002987"/>
    <x v="1"/>
    <s v="Art"/>
    <s v="Prismacolor Color Pencil Set"/>
    <n v="95.231999999999999"/>
    <n v="6"/>
    <n v="0.2"/>
    <n v="24.998400000000011"/>
  </r>
  <r>
    <n v="6717"/>
    <x v="3336"/>
    <x v="143"/>
    <d v="2016-04-15T00:00:00"/>
    <s v="Standard Class"/>
    <s v="CK-12325"/>
    <s v="Christine Kargatis"/>
    <x v="2"/>
    <s v="United States"/>
    <s v="Hot Springs"/>
    <x v="36"/>
    <n v="71901"/>
    <s v="South"/>
    <s v="OFF-FA-10002280"/>
    <x v="1"/>
    <s v="Fasteners"/>
    <s v="Advantus Plastic Paper Clips"/>
    <n v="30"/>
    <n v="6"/>
    <n v="0"/>
    <n v="14.399999999999999"/>
  </r>
  <r>
    <n v="6718"/>
    <x v="3336"/>
    <x v="143"/>
    <d v="2016-04-15T00:00:00"/>
    <s v="Standard Class"/>
    <s v="CK-12325"/>
    <s v="Christine Kargatis"/>
    <x v="2"/>
    <s v="United States"/>
    <s v="Hot Springs"/>
    <x v="36"/>
    <n v="71901"/>
    <s v="South"/>
    <s v="OFF-PA-10001934"/>
    <x v="1"/>
    <s v="Paper"/>
    <s v="Xerox 1993"/>
    <n v="25.92"/>
    <n v="4"/>
    <n v="0"/>
    <n v="12.700800000000001"/>
  </r>
  <r>
    <n v="6719"/>
    <x v="3336"/>
    <x v="143"/>
    <d v="2016-04-15T00:00:00"/>
    <s v="Standard Class"/>
    <s v="CK-12325"/>
    <s v="Christine Kargatis"/>
    <x v="2"/>
    <s v="United States"/>
    <s v="Hot Springs"/>
    <x v="36"/>
    <n v="71901"/>
    <s v="South"/>
    <s v="FUR-FU-10003268"/>
    <x v="0"/>
    <s v="Furnishings"/>
    <s v="Eldon Radial Chair Mat for Low to Medium Pile Carpets"/>
    <n v="159.91999999999999"/>
    <n v="4"/>
    <n v="0"/>
    <n v="31.983999999999995"/>
  </r>
  <r>
    <n v="6720"/>
    <x v="3337"/>
    <x v="186"/>
    <d v="2016-12-19T00:00:00"/>
    <s v="First Class"/>
    <s v="SF-20065"/>
    <s v="Sandra Flanagan"/>
    <x v="0"/>
    <s v="United States"/>
    <s v="Goldsboro"/>
    <x v="3"/>
    <n v="27534"/>
    <s v="South"/>
    <s v="OFF-AP-10004859"/>
    <x v="1"/>
    <s v="Appliances"/>
    <s v="Acco 6 Outlet Guardian Premium Surge Suppressor"/>
    <n v="34.944000000000003"/>
    <n v="3"/>
    <n v="0.2"/>
    <n v="3.0576000000000008"/>
  </r>
  <r>
    <n v="6721"/>
    <x v="3338"/>
    <x v="20"/>
    <d v="2017-09-24T00:00:00"/>
    <s v="Standard Class"/>
    <s v="DP-13105"/>
    <s v="Dave Poirier"/>
    <x v="1"/>
    <s v="United States"/>
    <s v="Los Angeles"/>
    <x v="1"/>
    <n v="90032"/>
    <s v="West"/>
    <s v="TEC-AC-10000057"/>
    <x v="2"/>
    <s v="Accessories"/>
    <s v="Microsoft Natural Ergonomic Keyboard 4000"/>
    <n v="149.94999999999999"/>
    <n v="5"/>
    <n v="0"/>
    <n v="31.489499999999992"/>
  </r>
  <r>
    <n v="6722"/>
    <x v="3338"/>
    <x v="20"/>
    <d v="2017-09-24T00:00:00"/>
    <s v="Standard Class"/>
    <s v="DP-13105"/>
    <s v="Dave Poirier"/>
    <x v="1"/>
    <s v="United States"/>
    <s v="Los Angeles"/>
    <x v="1"/>
    <n v="90032"/>
    <s v="West"/>
    <s v="OFF-AR-10000914"/>
    <x v="1"/>
    <s v="Art"/>
    <s v="Boston 16765 Mini Stand Up Battery Pencil Sharpener"/>
    <n v="23.32"/>
    <n v="2"/>
    <n v="0"/>
    <n v="6.0632000000000019"/>
  </r>
  <r>
    <n v="6723"/>
    <x v="3338"/>
    <x v="20"/>
    <d v="2017-09-24T00:00:00"/>
    <s v="Standard Class"/>
    <s v="DP-13105"/>
    <s v="Dave Poirier"/>
    <x v="1"/>
    <s v="United States"/>
    <s v="Los Angeles"/>
    <x v="1"/>
    <n v="90032"/>
    <s v="West"/>
    <s v="OFF-AR-10004956"/>
    <x v="1"/>
    <s v="Art"/>
    <s v="Newell 33"/>
    <n v="16.740000000000002"/>
    <n v="3"/>
    <n v="0"/>
    <n v="4.8545999999999978"/>
  </r>
  <r>
    <n v="6724"/>
    <x v="3339"/>
    <x v="507"/>
    <d v="2017-09-06T00:00:00"/>
    <s v="Second Class"/>
    <s v="VM-21835"/>
    <s v="Vivian Mathis"/>
    <x v="0"/>
    <s v="United States"/>
    <s v="Nashua"/>
    <x v="38"/>
    <n v="3060"/>
    <s v="East"/>
    <s v="OFF-FA-10001843"/>
    <x v="1"/>
    <s v="Fasteners"/>
    <s v="Staples"/>
    <n v="14.82"/>
    <n v="6"/>
    <n v="0"/>
    <n v="6.9654000000000007"/>
  </r>
  <r>
    <n v="6725"/>
    <x v="3340"/>
    <x v="126"/>
    <d v="2016-09-16T00:00:00"/>
    <s v="Standard Class"/>
    <s v="SF-20200"/>
    <s v="Sarah Foster"/>
    <x v="0"/>
    <s v="United States"/>
    <s v="Seattle"/>
    <x v="4"/>
    <n v="98103"/>
    <s v="West"/>
    <s v="OFF-FA-10000585"/>
    <x v="1"/>
    <s v="Fasteners"/>
    <s v="OIC Bulk Pack Metal Binder Clips"/>
    <n v="10.47"/>
    <n v="3"/>
    <n v="0"/>
    <n v="4.8162000000000003"/>
  </r>
  <r>
    <n v="6726"/>
    <x v="3340"/>
    <x v="126"/>
    <d v="2016-09-16T00:00:00"/>
    <s v="Standard Class"/>
    <s v="SF-20200"/>
    <s v="Sarah Foster"/>
    <x v="0"/>
    <s v="United States"/>
    <s v="Seattle"/>
    <x v="4"/>
    <n v="98103"/>
    <s v="West"/>
    <s v="OFF-LA-10003720"/>
    <x v="1"/>
    <s v="Labels"/>
    <s v="Avery 487"/>
    <n v="11.07"/>
    <n v="3"/>
    <n v="0"/>
    <n v="5.2028999999999996"/>
  </r>
  <r>
    <n v="6727"/>
    <x v="3340"/>
    <x v="126"/>
    <d v="2016-09-16T00:00:00"/>
    <s v="Standard Class"/>
    <s v="SF-20200"/>
    <s v="Sarah Foster"/>
    <x v="0"/>
    <s v="United States"/>
    <s v="Seattle"/>
    <x v="4"/>
    <n v="98103"/>
    <s v="West"/>
    <s v="OFF-BI-10000301"/>
    <x v="1"/>
    <s v="Binders"/>
    <s v="GBC Instant Report Kit"/>
    <n v="20.704000000000001"/>
    <n v="4"/>
    <n v="0.2"/>
    <n v="7.7639999999999993"/>
  </r>
  <r>
    <n v="6728"/>
    <x v="3341"/>
    <x v="682"/>
    <d v="2017-08-15T00:00:00"/>
    <s v="Second Class"/>
    <s v="SC-20695"/>
    <s v="Steve Chapman"/>
    <x v="1"/>
    <s v="United States"/>
    <s v="Richmond"/>
    <x v="14"/>
    <n v="47374"/>
    <s v="Central"/>
    <s v="OFF-PA-10003302"/>
    <x v="1"/>
    <s v="Paper"/>
    <s v="Xerox 1906"/>
    <n v="177.2"/>
    <n v="5"/>
    <n v="0"/>
    <n v="83.283999999999992"/>
  </r>
  <r>
    <n v="6729"/>
    <x v="3342"/>
    <x v="254"/>
    <d v="2016-11-09T00:00:00"/>
    <s v="Standard Class"/>
    <s v="MF-17665"/>
    <s v="Maureen Fritzler"/>
    <x v="1"/>
    <s v="United States"/>
    <s v="Miami"/>
    <x v="2"/>
    <n v="33180"/>
    <s v="South"/>
    <s v="FUR-FU-10001889"/>
    <x v="0"/>
    <s v="Furnishings"/>
    <s v="Ultra Door Pull Handle"/>
    <n v="50.496000000000002"/>
    <n v="6"/>
    <n v="0.2"/>
    <n v="8.2055999999999987"/>
  </r>
  <r>
    <n v="6730"/>
    <x v="3343"/>
    <x v="652"/>
    <d v="2015-06-20T00:00:00"/>
    <s v="First Class"/>
    <s v="BV-11245"/>
    <s v="Benjamin Venier"/>
    <x v="1"/>
    <s v="United States"/>
    <s v="Smyrna"/>
    <x v="18"/>
    <n v="37167"/>
    <s v="South"/>
    <s v="OFF-BI-10002982"/>
    <x v="1"/>
    <s v="Binders"/>
    <s v="Avery Self-Adhesive Photo Pockets for Polaroid Photos"/>
    <n v="6.1290000000000004"/>
    <n v="3"/>
    <n v="0.7"/>
    <n v="-4.4945999999999984"/>
  </r>
  <r>
    <n v="6731"/>
    <x v="3343"/>
    <x v="652"/>
    <d v="2015-06-20T00:00:00"/>
    <s v="First Class"/>
    <s v="BV-11245"/>
    <s v="Benjamin Venier"/>
    <x v="1"/>
    <s v="United States"/>
    <s v="Smyrna"/>
    <x v="18"/>
    <n v="37167"/>
    <s v="South"/>
    <s v="FUR-CH-10002965"/>
    <x v="0"/>
    <s v="Chairs"/>
    <s v="Global Leather Highback Executive Chair with Pneumatic Height Adjustment, Black"/>
    <n v="643.13599999999997"/>
    <n v="4"/>
    <n v="0.2"/>
    <n v="56.274400000000014"/>
  </r>
  <r>
    <n v="6732"/>
    <x v="3343"/>
    <x v="652"/>
    <d v="2015-06-20T00:00:00"/>
    <s v="First Class"/>
    <s v="BV-11245"/>
    <s v="Benjamin Venier"/>
    <x v="1"/>
    <s v="United States"/>
    <s v="Smyrna"/>
    <x v="18"/>
    <n v="37167"/>
    <s v="South"/>
    <s v="OFF-PA-10001937"/>
    <x v="1"/>
    <s v="Paper"/>
    <s v="Xerox 21"/>
    <n v="20.736000000000004"/>
    <n v="4"/>
    <n v="0.2"/>
    <n v="7.2576000000000001"/>
  </r>
  <r>
    <n v="6733"/>
    <x v="3344"/>
    <x v="1129"/>
    <d v="2014-07-07T00:00:00"/>
    <s v="First Class"/>
    <s v="KE-16420"/>
    <s v="Katrina Edelman"/>
    <x v="1"/>
    <s v="United States"/>
    <s v="Aurora"/>
    <x v="22"/>
    <n v="80013"/>
    <s v="West"/>
    <s v="OFF-PA-10001977"/>
    <x v="1"/>
    <s v="Paper"/>
    <s v="Xerox 194"/>
    <n v="177.536"/>
    <n v="4"/>
    <n v="0.2"/>
    <n v="62.137599999999992"/>
  </r>
  <r>
    <n v="6734"/>
    <x v="3344"/>
    <x v="1129"/>
    <d v="2014-07-07T00:00:00"/>
    <s v="First Class"/>
    <s v="KE-16420"/>
    <s v="Katrina Edelman"/>
    <x v="1"/>
    <s v="United States"/>
    <s v="Aurora"/>
    <x v="22"/>
    <n v="80013"/>
    <s v="West"/>
    <s v="OFF-AP-10000692"/>
    <x v="1"/>
    <s v="Appliances"/>
    <s v="Fellowes Mighty 8 Compact Surge Protector"/>
    <n v="32.432000000000002"/>
    <n v="2"/>
    <n v="0.2"/>
    <n v="3.2432000000000016"/>
  </r>
  <r>
    <n v="6735"/>
    <x v="3345"/>
    <x v="139"/>
    <d v="2015-12-25T00:00:00"/>
    <s v="Standard Class"/>
    <s v="EM-14200"/>
    <s v="Evan Minnotte"/>
    <x v="2"/>
    <s v="United States"/>
    <s v="Miami"/>
    <x v="2"/>
    <n v="33142"/>
    <s v="South"/>
    <s v="OFF-LA-10004093"/>
    <x v="1"/>
    <s v="Labels"/>
    <s v="Avery 486"/>
    <n v="11.696"/>
    <n v="2"/>
    <n v="0.2"/>
    <n v="3.9473999999999996"/>
  </r>
  <r>
    <n v="6736"/>
    <x v="3346"/>
    <x v="342"/>
    <d v="2016-04-17T00:00:00"/>
    <s v="Standard Class"/>
    <s v="BT-11680"/>
    <s v="Brian Thompson"/>
    <x v="0"/>
    <s v="United States"/>
    <s v="San Francisco"/>
    <x v="1"/>
    <n v="94122"/>
    <s v="West"/>
    <s v="OFF-AP-10004980"/>
    <x v="1"/>
    <s v="Appliances"/>
    <s v="3M Replacement Filter for Office Air Cleaner for 20' x 33' Room"/>
    <n v="113.76"/>
    <n v="3"/>
    <n v="0"/>
    <n v="44.366400000000006"/>
  </r>
  <r>
    <n v="6737"/>
    <x v="3346"/>
    <x v="342"/>
    <d v="2016-04-17T00:00:00"/>
    <s v="Standard Class"/>
    <s v="BT-11680"/>
    <s v="Brian Thompson"/>
    <x v="0"/>
    <s v="United States"/>
    <s v="San Francisco"/>
    <x v="1"/>
    <n v="94122"/>
    <s v="West"/>
    <s v="OFF-ST-10001932"/>
    <x v="1"/>
    <s v="Storage"/>
    <s v="Fellowes Staxonsteel Drawer Files"/>
    <n v="579.51"/>
    <n v="3"/>
    <n v="0"/>
    <n v="81.131400000000014"/>
  </r>
  <r>
    <n v="6738"/>
    <x v="3346"/>
    <x v="342"/>
    <d v="2016-04-17T00:00:00"/>
    <s v="Standard Class"/>
    <s v="BT-11680"/>
    <s v="Brian Thompson"/>
    <x v="0"/>
    <s v="United States"/>
    <s v="San Francisco"/>
    <x v="1"/>
    <n v="94122"/>
    <s v="West"/>
    <s v="OFF-ST-10000636"/>
    <x v="1"/>
    <s v="Storage"/>
    <s v="Rogers Profile Extra Capacity Storage Tub"/>
    <n v="150.66"/>
    <n v="9"/>
    <n v="0"/>
    <n v="6.0263999999999918"/>
  </r>
  <r>
    <n v="6739"/>
    <x v="3346"/>
    <x v="342"/>
    <d v="2016-04-17T00:00:00"/>
    <s v="Standard Class"/>
    <s v="BT-11680"/>
    <s v="Brian Thompson"/>
    <x v="0"/>
    <s v="United States"/>
    <s v="San Francisco"/>
    <x v="1"/>
    <n v="94122"/>
    <s v="West"/>
    <s v="OFF-BI-10000069"/>
    <x v="1"/>
    <s v="Binders"/>
    <s v="GBC Prepunched Paper, 19-Hole, for Binding Systems, 24-lb"/>
    <n v="48.032000000000004"/>
    <n v="4"/>
    <n v="0.2"/>
    <n v="15.610399999999993"/>
  </r>
  <r>
    <n v="6740"/>
    <x v="3347"/>
    <x v="542"/>
    <d v="2014-05-31T00:00:00"/>
    <s v="Standard Class"/>
    <s v="MM-18055"/>
    <s v="Michelle Moray"/>
    <x v="0"/>
    <s v="United States"/>
    <s v="Chicago"/>
    <x v="10"/>
    <n v="60623"/>
    <s v="Central"/>
    <s v="OFF-ST-10001837"/>
    <x v="1"/>
    <s v="Storage"/>
    <s v="SAFCO Mobile Desk Side File, Wire Frame"/>
    <n v="102.624"/>
    <n v="3"/>
    <n v="0.2"/>
    <n v="7.6968000000000032"/>
  </r>
  <r>
    <n v="6741"/>
    <x v="3347"/>
    <x v="542"/>
    <d v="2014-05-31T00:00:00"/>
    <s v="Standard Class"/>
    <s v="MM-18055"/>
    <s v="Michelle Moray"/>
    <x v="0"/>
    <s v="United States"/>
    <s v="Chicago"/>
    <x v="10"/>
    <n v="60623"/>
    <s v="Central"/>
    <s v="FUR-CH-10003981"/>
    <x v="0"/>
    <s v="Chairs"/>
    <s v="Global Commerce Series Low-Back Swivel/Tilt Chairs"/>
    <n v="359.77199999999999"/>
    <n v="2"/>
    <n v="0.3"/>
    <n v="-5.1396000000000583"/>
  </r>
  <r>
    <n v="6742"/>
    <x v="3347"/>
    <x v="542"/>
    <d v="2014-05-31T00:00:00"/>
    <s v="Standard Class"/>
    <s v="MM-18055"/>
    <s v="Michelle Moray"/>
    <x v="0"/>
    <s v="United States"/>
    <s v="Chicago"/>
    <x v="10"/>
    <n v="60623"/>
    <s v="Central"/>
    <s v="OFF-AR-10000716"/>
    <x v="1"/>
    <s v="Art"/>
    <s v="DIXON Ticonderoga Erasable Checking Pencils"/>
    <n v="13.392000000000001"/>
    <n v="3"/>
    <n v="0.2"/>
    <n v="3.1806000000000005"/>
  </r>
  <r>
    <n v="6743"/>
    <x v="3348"/>
    <x v="91"/>
    <d v="2017-07-11T00:00:00"/>
    <s v="Standard Class"/>
    <s v="PO-18850"/>
    <s v="Patrick O'Brill"/>
    <x v="0"/>
    <s v="United States"/>
    <s v="Los Angeles"/>
    <x v="1"/>
    <n v="90008"/>
    <s v="West"/>
    <s v="FUR-CH-10001146"/>
    <x v="0"/>
    <s v="Chairs"/>
    <s v="Global Task Chair, Black"/>
    <n v="122.13600000000001"/>
    <n v="3"/>
    <n v="0.2"/>
    <n v="-13.740299999999994"/>
  </r>
  <r>
    <n v="6744"/>
    <x v="3349"/>
    <x v="1130"/>
    <d v="2015-02-20T00:00:00"/>
    <s v="Standard Class"/>
    <s v="SP-20860"/>
    <s v="Sung Pak"/>
    <x v="1"/>
    <s v="United States"/>
    <s v="Dover"/>
    <x v="38"/>
    <n v="3820"/>
    <s v="East"/>
    <s v="OFF-PA-10002751"/>
    <x v="1"/>
    <s v="Paper"/>
    <s v="Xerox 1920"/>
    <n v="35.880000000000003"/>
    <n v="6"/>
    <n v="0"/>
    <n v="16.146000000000001"/>
  </r>
  <r>
    <n v="6745"/>
    <x v="3350"/>
    <x v="114"/>
    <d v="2017-06-18T00:00:00"/>
    <s v="Second Class"/>
    <s v="CS-12355"/>
    <s v="Christine Sundaresam"/>
    <x v="0"/>
    <s v="United States"/>
    <s v="Dublin"/>
    <x v="24"/>
    <n v="43017"/>
    <s v="East"/>
    <s v="TEC-AC-10001606"/>
    <x v="2"/>
    <s v="Accessories"/>
    <s v="Logitech Wireless Performance Mouse MX for PC and Mac"/>
    <n v="479.952"/>
    <n v="6"/>
    <n v="0.2"/>
    <n v="107.98920000000001"/>
  </r>
  <r>
    <n v="6746"/>
    <x v="3350"/>
    <x v="114"/>
    <d v="2017-06-18T00:00:00"/>
    <s v="Second Class"/>
    <s v="CS-12355"/>
    <s v="Christine Sundaresam"/>
    <x v="0"/>
    <s v="United States"/>
    <s v="Dublin"/>
    <x v="24"/>
    <n v="43017"/>
    <s v="East"/>
    <s v="OFF-AR-10001427"/>
    <x v="1"/>
    <s v="Art"/>
    <s v="Newell 330"/>
    <n v="23.92"/>
    <n v="5"/>
    <n v="0.2"/>
    <n v="1.7940000000000005"/>
  </r>
  <r>
    <n v="6747"/>
    <x v="3351"/>
    <x v="38"/>
    <d v="2017-11-16T00:00:00"/>
    <s v="First Class"/>
    <s v="KB-16600"/>
    <s v="Ken Brennan"/>
    <x v="1"/>
    <s v="United States"/>
    <s v="New York City"/>
    <x v="15"/>
    <n v="10009"/>
    <s v="East"/>
    <s v="TEC-PH-10004389"/>
    <x v="2"/>
    <s v="Phones"/>
    <s v="Nokia Lumia 925"/>
    <n v="629.94999999999993"/>
    <n v="5"/>
    <n v="0"/>
    <n v="163.78700000000003"/>
  </r>
  <r>
    <n v="6748"/>
    <x v="3352"/>
    <x v="157"/>
    <d v="2017-12-15T00:00:00"/>
    <s v="Standard Class"/>
    <s v="AA-10375"/>
    <s v="Allen Armold"/>
    <x v="0"/>
    <s v="United States"/>
    <s v="New York City"/>
    <x v="15"/>
    <n v="10035"/>
    <s v="East"/>
    <s v="OFF-BI-10002498"/>
    <x v="1"/>
    <s v="Binders"/>
    <s v="Clear Mylar Reinforcing Strips"/>
    <n v="14.952000000000002"/>
    <n v="1"/>
    <n v="0.2"/>
    <n v="5.0462999999999996"/>
  </r>
  <r>
    <n v="6749"/>
    <x v="3352"/>
    <x v="157"/>
    <d v="2017-12-15T00:00:00"/>
    <s v="Standard Class"/>
    <s v="AA-10375"/>
    <s v="Allen Armold"/>
    <x v="0"/>
    <s v="United States"/>
    <s v="New York City"/>
    <x v="15"/>
    <n v="10035"/>
    <s v="East"/>
    <s v="OFF-PA-10002245"/>
    <x v="1"/>
    <s v="Paper"/>
    <s v="Xerox 1895"/>
    <n v="17.940000000000001"/>
    <n v="3"/>
    <n v="0"/>
    <n v="8.0730000000000004"/>
  </r>
  <r>
    <n v="6750"/>
    <x v="3352"/>
    <x v="157"/>
    <d v="2017-12-15T00:00:00"/>
    <s v="Standard Class"/>
    <s v="AA-10375"/>
    <s v="Allen Armold"/>
    <x v="0"/>
    <s v="United States"/>
    <s v="New York City"/>
    <x v="15"/>
    <n v="10035"/>
    <s v="East"/>
    <s v="TEC-PH-10004522"/>
    <x v="2"/>
    <s v="Phones"/>
    <s v="Dexim XPower Skin Super-Thin Power Case for iPhone 5 - Black"/>
    <n v="116.98"/>
    <n v="2"/>
    <n v="0"/>
    <n v="29.245000000000005"/>
  </r>
  <r>
    <n v="6751"/>
    <x v="3353"/>
    <x v="931"/>
    <d v="2016-06-30T00:00:00"/>
    <s v="Second Class"/>
    <s v="BP-11155"/>
    <s v="Becky Pak"/>
    <x v="0"/>
    <s v="United States"/>
    <s v="Paterson"/>
    <x v="30"/>
    <n v="7501"/>
    <s v="East"/>
    <s v="FUR-CH-10003535"/>
    <x v="0"/>
    <s v="Chairs"/>
    <s v="Global Armless Task Chair, Royal Blue"/>
    <n v="121.96"/>
    <n v="2"/>
    <n v="0"/>
    <n v="20.733199999999997"/>
  </r>
  <r>
    <n v="6752"/>
    <x v="3353"/>
    <x v="931"/>
    <d v="2016-06-30T00:00:00"/>
    <s v="Second Class"/>
    <s v="BP-11155"/>
    <s v="Becky Pak"/>
    <x v="0"/>
    <s v="United States"/>
    <s v="Paterson"/>
    <x v="30"/>
    <n v="7501"/>
    <s v="East"/>
    <s v="OFF-AP-10000595"/>
    <x v="1"/>
    <s v="Appliances"/>
    <s v="Disposable Triple-Filter Dust Bags"/>
    <n v="8.74"/>
    <n v="2"/>
    <n v="0"/>
    <n v="2.2724000000000002"/>
  </r>
  <r>
    <n v="6753"/>
    <x v="3353"/>
    <x v="931"/>
    <d v="2016-06-30T00:00:00"/>
    <s v="Second Class"/>
    <s v="BP-11155"/>
    <s v="Becky Pak"/>
    <x v="0"/>
    <s v="United States"/>
    <s v="Paterson"/>
    <x v="30"/>
    <n v="7501"/>
    <s v="East"/>
    <s v="OFF-PA-10003039"/>
    <x v="1"/>
    <s v="Paper"/>
    <s v="Xerox 1960"/>
    <n v="61.96"/>
    <n v="2"/>
    <n v="0"/>
    <n v="27.881999999999998"/>
  </r>
  <r>
    <n v="6754"/>
    <x v="3353"/>
    <x v="931"/>
    <d v="2016-06-30T00:00:00"/>
    <s v="Second Class"/>
    <s v="BP-11155"/>
    <s v="Becky Pak"/>
    <x v="0"/>
    <s v="United States"/>
    <s v="Paterson"/>
    <x v="30"/>
    <n v="7501"/>
    <s v="East"/>
    <s v="OFF-BI-10002003"/>
    <x v="1"/>
    <s v="Binders"/>
    <s v="Ibico Presentation Index for Binding Systems"/>
    <n v="7.96"/>
    <n v="2"/>
    <n v="0"/>
    <n v="3.7412000000000001"/>
  </r>
  <r>
    <n v="6755"/>
    <x v="3353"/>
    <x v="931"/>
    <d v="2016-06-30T00:00:00"/>
    <s v="Second Class"/>
    <s v="BP-11155"/>
    <s v="Becky Pak"/>
    <x v="0"/>
    <s v="United States"/>
    <s v="Paterson"/>
    <x v="30"/>
    <n v="7501"/>
    <s v="East"/>
    <s v="OFF-AP-10002311"/>
    <x v="1"/>
    <s v="Appliances"/>
    <s v="Holmes Replacement Filter for HEPA Air Cleaner, Very Large Room, HEPA Filter"/>
    <n v="275.24"/>
    <n v="4"/>
    <n v="0"/>
    <n v="121.10560000000001"/>
  </r>
  <r>
    <n v="6756"/>
    <x v="3354"/>
    <x v="175"/>
    <d v="2017-09-19T00:00:00"/>
    <s v="Standard Class"/>
    <s v="TC-21145"/>
    <s v="Theresa Coyne"/>
    <x v="1"/>
    <s v="United States"/>
    <s v="Lakewood"/>
    <x v="30"/>
    <n v="8701"/>
    <s v="East"/>
    <s v="FUR-FU-10002445"/>
    <x v="0"/>
    <s v="Furnishings"/>
    <s v="DAX Two-Tone Rosewood/Black Document Frame, Desktop, 5 x 7"/>
    <n v="47.400000000000006"/>
    <n v="5"/>
    <n v="0"/>
    <n v="18.960000000000004"/>
  </r>
  <r>
    <n v="6757"/>
    <x v="3354"/>
    <x v="175"/>
    <d v="2017-09-19T00:00:00"/>
    <s v="Standard Class"/>
    <s v="TC-21145"/>
    <s v="Theresa Coyne"/>
    <x v="1"/>
    <s v="United States"/>
    <s v="Lakewood"/>
    <x v="30"/>
    <n v="8701"/>
    <s v="East"/>
    <s v="FUR-CH-10003606"/>
    <x v="0"/>
    <s v="Chairs"/>
    <s v="SAFCO Folding Chair Trolley"/>
    <n v="512.96"/>
    <n v="4"/>
    <n v="0"/>
    <n v="143.62880000000001"/>
  </r>
  <r>
    <n v="6758"/>
    <x v="3354"/>
    <x v="175"/>
    <d v="2017-09-19T00:00:00"/>
    <s v="Standard Class"/>
    <s v="TC-21145"/>
    <s v="Theresa Coyne"/>
    <x v="1"/>
    <s v="United States"/>
    <s v="Lakewood"/>
    <x v="30"/>
    <n v="8701"/>
    <s v="East"/>
    <s v="TEC-PH-10002115"/>
    <x v="2"/>
    <s v="Phones"/>
    <s v="Plantronics 81402"/>
    <n v="395.93999999999994"/>
    <n v="6"/>
    <n v="0"/>
    <n v="102.94440000000002"/>
  </r>
  <r>
    <n v="6759"/>
    <x v="3354"/>
    <x v="175"/>
    <d v="2017-09-19T00:00:00"/>
    <s v="Standard Class"/>
    <s v="TC-21145"/>
    <s v="Theresa Coyne"/>
    <x v="1"/>
    <s v="United States"/>
    <s v="Lakewood"/>
    <x v="30"/>
    <n v="8701"/>
    <s v="East"/>
    <s v="OFF-ST-10000934"/>
    <x v="1"/>
    <s v="Storage"/>
    <s v="Contico 72&quot;H Heavy-Duty Storage System"/>
    <n v="81.96"/>
    <n v="2"/>
    <n v="0"/>
    <n v="0"/>
  </r>
  <r>
    <n v="6760"/>
    <x v="3355"/>
    <x v="574"/>
    <d v="2017-12-08T00:00:00"/>
    <s v="Standard Class"/>
    <s v="BG-11035"/>
    <s v="Barry Gonzalez"/>
    <x v="0"/>
    <s v="United States"/>
    <s v="Greensboro"/>
    <x v="3"/>
    <n v="27405"/>
    <s v="South"/>
    <s v="OFF-AR-10003903"/>
    <x v="1"/>
    <s v="Art"/>
    <s v="Sanford 52201 APSCO Electric Pencil Sharpener"/>
    <n v="32.776000000000003"/>
    <n v="1"/>
    <n v="0.2"/>
    <n v="2.4581999999999997"/>
  </r>
  <r>
    <n v="6761"/>
    <x v="3356"/>
    <x v="335"/>
    <d v="2017-06-30T00:00:00"/>
    <s v="Standard Class"/>
    <s v="DO-13435"/>
    <s v="Denny Ordway"/>
    <x v="0"/>
    <s v="United States"/>
    <s v="New York City"/>
    <x v="15"/>
    <n v="10035"/>
    <s v="East"/>
    <s v="OFF-ST-10004123"/>
    <x v="1"/>
    <s v="Storage"/>
    <s v="Safco Industrial Wire Shelving System"/>
    <n v="272.94"/>
    <n v="3"/>
    <n v="0"/>
    <n v="0"/>
  </r>
  <r>
    <n v="6762"/>
    <x v="3357"/>
    <x v="1131"/>
    <d v="2016-07-26T00:00:00"/>
    <s v="Second Class"/>
    <s v="DB-12970"/>
    <s v="Darren Budd"/>
    <x v="1"/>
    <s v="United States"/>
    <s v="New York City"/>
    <x v="15"/>
    <n v="10035"/>
    <s v="East"/>
    <s v="FUR-CH-10001708"/>
    <x v="0"/>
    <s v="Chairs"/>
    <s v="Office Star - Contemporary Swivel Chair with Padded Adjustable Arms and Flex Back"/>
    <n v="253.76399999999998"/>
    <n v="2"/>
    <n v="0.1"/>
    <n v="31.015599999999978"/>
  </r>
  <r>
    <n v="6763"/>
    <x v="3358"/>
    <x v="476"/>
    <d v="2016-09-08T00:00:00"/>
    <s v="Standard Class"/>
    <s v="RL-19615"/>
    <s v="Rob Lucas"/>
    <x v="0"/>
    <s v="United States"/>
    <s v="Chicago"/>
    <x v="10"/>
    <n v="60623"/>
    <s v="Central"/>
    <s v="OFF-LA-10000240"/>
    <x v="1"/>
    <s v="Labels"/>
    <s v="Self-Adhesive Address Labels for Typewriters by Universal"/>
    <n v="29.24"/>
    <n v="5"/>
    <n v="0.2"/>
    <n v="9.8685000000000009"/>
  </r>
  <r>
    <n v="6764"/>
    <x v="3358"/>
    <x v="476"/>
    <d v="2016-09-08T00:00:00"/>
    <s v="Standard Class"/>
    <s v="RL-19615"/>
    <s v="Rob Lucas"/>
    <x v="0"/>
    <s v="United States"/>
    <s v="Chicago"/>
    <x v="10"/>
    <n v="60623"/>
    <s v="Central"/>
    <s v="OFF-ST-10002485"/>
    <x v="1"/>
    <s v="Storage"/>
    <s v="Rogers Deluxe File Chest"/>
    <n v="35.167999999999999"/>
    <n v="2"/>
    <n v="0.2"/>
    <n v="-8.3524000000000012"/>
  </r>
  <r>
    <n v="6765"/>
    <x v="3358"/>
    <x v="476"/>
    <d v="2016-09-08T00:00:00"/>
    <s v="Standard Class"/>
    <s v="RL-19615"/>
    <s v="Rob Lucas"/>
    <x v="0"/>
    <s v="United States"/>
    <s v="Chicago"/>
    <x v="10"/>
    <n v="60623"/>
    <s v="Central"/>
    <s v="TEC-MA-10003230"/>
    <x v="2"/>
    <s v="Machines"/>
    <s v="Okidata C610n Printer"/>
    <n v="1362.8999999999999"/>
    <n v="3"/>
    <n v="0.3"/>
    <n v="-19.470000000000141"/>
  </r>
  <r>
    <n v="6766"/>
    <x v="3359"/>
    <x v="693"/>
    <d v="2017-04-24T00:00:00"/>
    <s v="Standard Class"/>
    <s v="SJ-20215"/>
    <s v="Sarah Jordon"/>
    <x v="0"/>
    <s v="United States"/>
    <s v="Chicago"/>
    <x v="10"/>
    <n v="60653"/>
    <s v="Central"/>
    <s v="FUR-CH-10002602"/>
    <x v="0"/>
    <s v="Chairs"/>
    <s v="DMI Arturo Collection Mission-style Design Wood Chair"/>
    <n v="317.05799999999999"/>
    <n v="3"/>
    <n v="0.3"/>
    <n v="-18.117599999999996"/>
  </r>
  <r>
    <n v="6767"/>
    <x v="3359"/>
    <x v="693"/>
    <d v="2017-04-24T00:00:00"/>
    <s v="Standard Class"/>
    <s v="SJ-20215"/>
    <s v="Sarah Jordon"/>
    <x v="0"/>
    <s v="United States"/>
    <s v="Chicago"/>
    <x v="10"/>
    <n v="60653"/>
    <s v="Central"/>
    <s v="OFF-AR-10001683"/>
    <x v="1"/>
    <s v="Art"/>
    <s v="Lumber Crayons"/>
    <n v="15.76"/>
    <n v="2"/>
    <n v="0.2"/>
    <n v="3.5460000000000007"/>
  </r>
  <r>
    <n v="6768"/>
    <x v="3359"/>
    <x v="693"/>
    <d v="2017-04-24T00:00:00"/>
    <s v="Standard Class"/>
    <s v="SJ-20215"/>
    <s v="Sarah Jordon"/>
    <x v="0"/>
    <s v="United States"/>
    <s v="Chicago"/>
    <x v="10"/>
    <n v="60653"/>
    <s v="Central"/>
    <s v="FUR-FU-10002456"/>
    <x v="0"/>
    <s v="Furnishings"/>
    <s v="Master Caster Door Stop, Large Neon Orange"/>
    <n v="14.560000000000002"/>
    <n v="5"/>
    <n v="0.6"/>
    <n v="-6.1879999999999988"/>
  </r>
  <r>
    <n v="6769"/>
    <x v="3360"/>
    <x v="1132"/>
    <d v="2014-08-16T00:00:00"/>
    <s v="Standard Class"/>
    <s v="CS-12175"/>
    <s v="Charles Sheldon"/>
    <x v="1"/>
    <s v="United States"/>
    <s v="Lakewood"/>
    <x v="30"/>
    <n v="8701"/>
    <s v="East"/>
    <s v="OFF-BI-10002854"/>
    <x v="1"/>
    <s v="Binders"/>
    <s v="Performers Binder/Pad Holder, Black"/>
    <n v="196.21"/>
    <n v="7"/>
    <n v="0"/>
    <n v="98.105000000000004"/>
  </r>
  <r>
    <n v="6770"/>
    <x v="3361"/>
    <x v="20"/>
    <d v="2017-09-23T00:00:00"/>
    <s v="Standard Class"/>
    <s v="JP-16135"/>
    <s v="Julie Prescott"/>
    <x v="2"/>
    <s v="United States"/>
    <s v="Columbus"/>
    <x v="32"/>
    <n v="31907"/>
    <s v="South"/>
    <s v="OFF-AR-10002445"/>
    <x v="1"/>
    <s v="Art"/>
    <s v="SANFORD Major Accent Highlighters"/>
    <n v="35.4"/>
    <n v="5"/>
    <n v="0"/>
    <n v="13.452000000000002"/>
  </r>
  <r>
    <n v="6771"/>
    <x v="3362"/>
    <x v="34"/>
    <d v="2017-12-13T00:00:00"/>
    <s v="Standard Class"/>
    <s v="NC-18535"/>
    <s v="Nick Crebassa"/>
    <x v="1"/>
    <s v="United States"/>
    <s v="Phoenix"/>
    <x v="16"/>
    <n v="85023"/>
    <s v="West"/>
    <s v="OFF-PA-10004359"/>
    <x v="1"/>
    <s v="Paper"/>
    <s v="Multicolor Computer Printout Paper"/>
    <n v="419.4"/>
    <n v="5"/>
    <n v="0.2"/>
    <n v="146.79"/>
  </r>
  <r>
    <n v="6772"/>
    <x v="3362"/>
    <x v="34"/>
    <d v="2017-12-13T00:00:00"/>
    <s v="Standard Class"/>
    <s v="NC-18535"/>
    <s v="Nick Crebassa"/>
    <x v="1"/>
    <s v="United States"/>
    <s v="Phoenix"/>
    <x v="16"/>
    <n v="85023"/>
    <s v="West"/>
    <s v="OFF-BI-10000279"/>
    <x v="1"/>
    <s v="Binders"/>
    <s v="Acco Recycled 2&quot; Capacity Laser Printer Hanging Data Binders"/>
    <n v="13.005000000000003"/>
    <n v="3"/>
    <n v="0.7"/>
    <n v="-9.9704999999999977"/>
  </r>
  <r>
    <n v="6773"/>
    <x v="3363"/>
    <x v="254"/>
    <d v="2016-11-08T00:00:00"/>
    <s v="Standard Class"/>
    <s v="CW-11905"/>
    <s v="Carl Weiss"/>
    <x v="2"/>
    <s v="United States"/>
    <s v="Los Angeles"/>
    <x v="1"/>
    <n v="90004"/>
    <s v="West"/>
    <s v="OFF-BI-10003314"/>
    <x v="1"/>
    <s v="Binders"/>
    <s v="Tuff Stuff Recycled Round Ring Binders"/>
    <n v="7.7120000000000006"/>
    <n v="2"/>
    <n v="0.2"/>
    <n v="2.7956000000000003"/>
  </r>
  <r>
    <n v="6774"/>
    <x v="3363"/>
    <x v="254"/>
    <d v="2016-11-08T00:00:00"/>
    <s v="Standard Class"/>
    <s v="CW-11905"/>
    <s v="Carl Weiss"/>
    <x v="2"/>
    <s v="United States"/>
    <s v="Los Angeles"/>
    <x v="1"/>
    <n v="90004"/>
    <s v="West"/>
    <s v="OFF-BI-10000494"/>
    <x v="1"/>
    <s v="Binders"/>
    <s v="Acco Economy Flexible Poly Round Ring Binder"/>
    <n v="4.1760000000000002"/>
    <n v="1"/>
    <n v="0.2"/>
    <n v="1.3049999999999997"/>
  </r>
  <r>
    <n v="6775"/>
    <x v="3363"/>
    <x v="254"/>
    <d v="2016-11-08T00:00:00"/>
    <s v="Standard Class"/>
    <s v="CW-11905"/>
    <s v="Carl Weiss"/>
    <x v="2"/>
    <s v="United States"/>
    <s v="Los Angeles"/>
    <x v="1"/>
    <n v="90004"/>
    <s v="West"/>
    <s v="OFF-PA-10000295"/>
    <x v="1"/>
    <s v="Paper"/>
    <s v="Xerox 229"/>
    <n v="38.880000000000003"/>
    <n v="6"/>
    <n v="0"/>
    <n v="18.662400000000002"/>
  </r>
  <r>
    <n v="6776"/>
    <x v="3364"/>
    <x v="368"/>
    <d v="2015-04-04T00:00:00"/>
    <s v="Standard Class"/>
    <s v="CM-12115"/>
    <s v="Chad McGuire"/>
    <x v="0"/>
    <s v="United States"/>
    <s v="New York City"/>
    <x v="15"/>
    <n v="10024"/>
    <s v="East"/>
    <s v="OFF-PA-10002615"/>
    <x v="1"/>
    <s v="Paper"/>
    <s v="Ampad Gold Fibre Wirebound Steno Books, 6&quot; x 9&quot;, Gregg Ruled"/>
    <n v="17.64"/>
    <n v="4"/>
    <n v="0"/>
    <n v="8.1143999999999998"/>
  </r>
  <r>
    <n v="6777"/>
    <x v="3365"/>
    <x v="64"/>
    <d v="2016-09-11T00:00:00"/>
    <s v="Standard Class"/>
    <s v="PT-19090"/>
    <s v="Pete Takahito"/>
    <x v="0"/>
    <s v="United States"/>
    <s v="San Antonio"/>
    <x v="5"/>
    <n v="78207"/>
    <s v="Central"/>
    <s v="OFF-ST-10003479"/>
    <x v="1"/>
    <s v="Storage"/>
    <s v="Eldon Base for stackable storage shelf, platinum"/>
    <n v="93.456000000000003"/>
    <n v="3"/>
    <n v="0.2"/>
    <n v="-17.523000000000014"/>
  </r>
  <r>
    <n v="6778"/>
    <x v="3366"/>
    <x v="480"/>
    <d v="2017-02-01T00:00:00"/>
    <s v="Standard Class"/>
    <s v="CL-12700"/>
    <s v="Craig Leslie"/>
    <x v="2"/>
    <s v="United States"/>
    <s v="New York City"/>
    <x v="15"/>
    <n v="10009"/>
    <s v="East"/>
    <s v="TEC-AC-10002800"/>
    <x v="2"/>
    <s v="Accessories"/>
    <s v="Plantronics Audio 478 Stereo USB Headset"/>
    <n v="449.91"/>
    <n v="9"/>
    <n v="0"/>
    <n v="157.46849999999998"/>
  </r>
  <r>
    <n v="6779"/>
    <x v="3367"/>
    <x v="323"/>
    <d v="2016-09-08T00:00:00"/>
    <s v="Second Class"/>
    <s v="HF-14995"/>
    <s v="Herbert Flentye"/>
    <x v="0"/>
    <s v="United States"/>
    <s v="Baltimore"/>
    <x v="39"/>
    <n v="21215"/>
    <s v="East"/>
    <s v="FUR-BO-10003159"/>
    <x v="0"/>
    <s v="Bookcases"/>
    <s v="Sauder Camden County Collection Libraries, Planked Cherry Finish"/>
    <n v="344.94"/>
    <n v="3"/>
    <n v="0"/>
    <n v="31.044599999999974"/>
  </r>
  <r>
    <n v="6780"/>
    <x v="3367"/>
    <x v="323"/>
    <d v="2016-09-08T00:00:00"/>
    <s v="Second Class"/>
    <s v="HF-14995"/>
    <s v="Herbert Flentye"/>
    <x v="0"/>
    <s v="United States"/>
    <s v="Baltimore"/>
    <x v="39"/>
    <n v="21215"/>
    <s v="East"/>
    <s v="FUR-FU-10002364"/>
    <x v="0"/>
    <s v="Furnishings"/>
    <s v="Eldon Expressions Wood Desk Accessories, Oak"/>
    <n v="14.76"/>
    <n v="2"/>
    <n v="0"/>
    <n v="4.2803999999999984"/>
  </r>
  <r>
    <n v="6781"/>
    <x v="3367"/>
    <x v="323"/>
    <d v="2016-09-08T00:00:00"/>
    <s v="Second Class"/>
    <s v="HF-14995"/>
    <s v="Herbert Flentye"/>
    <x v="0"/>
    <s v="United States"/>
    <s v="Baltimore"/>
    <x v="39"/>
    <n v="21215"/>
    <s v="East"/>
    <s v="OFF-BI-10003350"/>
    <x v="1"/>
    <s v="Binders"/>
    <s v="Acco Expandable Hanging Binders"/>
    <n v="12.76"/>
    <n v="2"/>
    <n v="0"/>
    <n v="5.8695999999999993"/>
  </r>
  <r>
    <n v="6782"/>
    <x v="3367"/>
    <x v="323"/>
    <d v="2016-09-08T00:00:00"/>
    <s v="Second Class"/>
    <s v="HF-14995"/>
    <s v="Herbert Flentye"/>
    <x v="0"/>
    <s v="United States"/>
    <s v="Baltimore"/>
    <x v="39"/>
    <n v="21215"/>
    <s v="East"/>
    <s v="OFF-LA-10004093"/>
    <x v="1"/>
    <s v="Labels"/>
    <s v="Avery 486"/>
    <n v="58.48"/>
    <n v="8"/>
    <n v="0"/>
    <n v="27.485599999999998"/>
  </r>
  <r>
    <n v="6783"/>
    <x v="3368"/>
    <x v="800"/>
    <d v="2017-07-28T00:00:00"/>
    <s v="Second Class"/>
    <s v="JC-15775"/>
    <s v="John Castell"/>
    <x v="0"/>
    <s v="United States"/>
    <s v="Philadelphia"/>
    <x v="9"/>
    <n v="19143"/>
    <s v="East"/>
    <s v="FUR-FU-10000732"/>
    <x v="0"/>
    <s v="Furnishings"/>
    <s v="Eldon 200 Class Desk Accessories"/>
    <n v="20.096000000000004"/>
    <n v="4"/>
    <n v="0.2"/>
    <n v="3.0143999999999984"/>
  </r>
  <r>
    <n v="6784"/>
    <x v="3368"/>
    <x v="800"/>
    <d v="2017-07-28T00:00:00"/>
    <s v="Second Class"/>
    <s v="JC-15775"/>
    <s v="John Castell"/>
    <x v="0"/>
    <s v="United States"/>
    <s v="Philadelphia"/>
    <x v="9"/>
    <n v="19143"/>
    <s v="East"/>
    <s v="OFF-SU-10004884"/>
    <x v="1"/>
    <s v="Supplies"/>
    <s v="Acme Galleria Hot Forged Steel Scissors with Colored Handles"/>
    <n v="37.752000000000002"/>
    <n v="3"/>
    <n v="0.2"/>
    <n v="4.2470999999999943"/>
  </r>
  <r>
    <n v="6785"/>
    <x v="3368"/>
    <x v="800"/>
    <d v="2017-07-28T00:00:00"/>
    <s v="Second Class"/>
    <s v="JC-15775"/>
    <s v="John Castell"/>
    <x v="0"/>
    <s v="United States"/>
    <s v="Philadelphia"/>
    <x v="9"/>
    <n v="19143"/>
    <s v="East"/>
    <s v="FUR-TA-10001771"/>
    <x v="0"/>
    <s v="Tables"/>
    <s v="Bush Cubix Conference Tables, Fully Assembled"/>
    <n v="138.58799999999999"/>
    <n v="1"/>
    <n v="0.4"/>
    <n v="-34.646999999999991"/>
  </r>
  <r>
    <n v="6786"/>
    <x v="3368"/>
    <x v="800"/>
    <d v="2017-07-28T00:00:00"/>
    <s v="Second Class"/>
    <s v="JC-15775"/>
    <s v="John Castell"/>
    <x v="0"/>
    <s v="United States"/>
    <s v="Philadelphia"/>
    <x v="9"/>
    <n v="19143"/>
    <s v="East"/>
    <s v="OFF-ST-10000060"/>
    <x v="1"/>
    <s v="Storage"/>
    <s v="Fellowes Bankers Box Staxonsteel Drawer File/Stacking System"/>
    <n v="259.92000000000007"/>
    <n v="5"/>
    <n v="0.2"/>
    <n v="-25.992000000000004"/>
  </r>
  <r>
    <n v="6787"/>
    <x v="3368"/>
    <x v="800"/>
    <d v="2017-07-28T00:00:00"/>
    <s v="Second Class"/>
    <s v="JC-15775"/>
    <s v="John Castell"/>
    <x v="0"/>
    <s v="United States"/>
    <s v="Philadelphia"/>
    <x v="9"/>
    <n v="19143"/>
    <s v="East"/>
    <s v="OFF-PA-10004100"/>
    <x v="1"/>
    <s v="Paper"/>
    <s v="Xerox 216"/>
    <n v="20.736000000000004"/>
    <n v="4"/>
    <n v="0.2"/>
    <n v="7.2576000000000001"/>
  </r>
  <r>
    <n v="6788"/>
    <x v="3369"/>
    <x v="1023"/>
    <d v="2015-09-20T00:00:00"/>
    <s v="Standard Class"/>
    <s v="JH-15910"/>
    <s v="Jonathan Howell"/>
    <x v="0"/>
    <s v="United States"/>
    <s v="Atlanta"/>
    <x v="32"/>
    <n v="30318"/>
    <s v="South"/>
    <s v="FUR-FU-10003975"/>
    <x v="0"/>
    <s v="Furnishings"/>
    <s v="Eldon Advantage Chair Mats for Low to Medium Pile Carpets"/>
    <n v="129.93"/>
    <n v="3"/>
    <n v="0"/>
    <n v="12.992999999999988"/>
  </r>
  <r>
    <n v="6789"/>
    <x v="3369"/>
    <x v="1023"/>
    <d v="2015-09-20T00:00:00"/>
    <s v="Standard Class"/>
    <s v="JH-15910"/>
    <s v="Jonathan Howell"/>
    <x v="0"/>
    <s v="United States"/>
    <s v="Atlanta"/>
    <x v="32"/>
    <n v="30318"/>
    <s v="South"/>
    <s v="OFF-PA-10001712"/>
    <x v="1"/>
    <s v="Paper"/>
    <s v="Xerox 1948"/>
    <n v="69.930000000000007"/>
    <n v="7"/>
    <n v="0"/>
    <n v="31.468499999999999"/>
  </r>
  <r>
    <n v="6790"/>
    <x v="3370"/>
    <x v="67"/>
    <d v="2015-09-09T00:00:00"/>
    <s v="Second Class"/>
    <s v="CC-12610"/>
    <s v="Corey Catlett"/>
    <x v="1"/>
    <s v="United States"/>
    <s v="Durham"/>
    <x v="3"/>
    <n v="27707"/>
    <s v="South"/>
    <s v="OFF-AR-10001953"/>
    <x v="1"/>
    <s v="Art"/>
    <s v="Boston 1645 Deluxe Heavier-Duty Electric Pencil Sharpener"/>
    <n v="140.73599999999999"/>
    <n v="4"/>
    <n v="0.2"/>
    <n v="12.314400000000006"/>
  </r>
  <r>
    <n v="6791"/>
    <x v="3371"/>
    <x v="76"/>
    <d v="2016-11-17T00:00:00"/>
    <s v="First Class"/>
    <s v="IM-15055"/>
    <s v="Ionia McGrath"/>
    <x v="0"/>
    <s v="United States"/>
    <s v="Roseville"/>
    <x v="1"/>
    <n v="95661"/>
    <s v="West"/>
    <s v="OFF-BI-10004967"/>
    <x v="1"/>
    <s v="Binders"/>
    <s v="Round Ring Binders"/>
    <n v="8.32"/>
    <n v="5"/>
    <n v="0.2"/>
    <n v="2.8079999999999998"/>
  </r>
  <r>
    <n v="6792"/>
    <x v="3372"/>
    <x v="338"/>
    <d v="2016-11-15T00:00:00"/>
    <s v="Standard Class"/>
    <s v="BF-11170"/>
    <s v="Ben Ferrer"/>
    <x v="2"/>
    <s v="United States"/>
    <s v="Sacramento"/>
    <x v="1"/>
    <n v="95823"/>
    <s v="West"/>
    <s v="FUR-FU-10003731"/>
    <x v="0"/>
    <s v="Furnishings"/>
    <s v="Eldon Expressions Wood and Plastic Desk Accessories, Oak"/>
    <n v="9.98"/>
    <n v="1"/>
    <n v="0"/>
    <n v="2.7944000000000004"/>
  </r>
  <r>
    <n v="6793"/>
    <x v="3373"/>
    <x v="860"/>
    <d v="2014-08-18T00:00:00"/>
    <s v="First Class"/>
    <s v="CS-12355"/>
    <s v="Christine Sundaresam"/>
    <x v="0"/>
    <s v="United States"/>
    <s v="Fairfield"/>
    <x v="29"/>
    <n v="6824"/>
    <s v="East"/>
    <s v="OFF-BI-10001989"/>
    <x v="1"/>
    <s v="Binders"/>
    <s v="Premium Transparent Presentation Covers by GBC"/>
    <n v="62.94"/>
    <n v="3"/>
    <n v="0"/>
    <n v="30.211199999999998"/>
  </r>
  <r>
    <n v="6794"/>
    <x v="3374"/>
    <x v="547"/>
    <d v="2015-11-20T00:00:00"/>
    <s v="Standard Class"/>
    <s v="MC-17605"/>
    <s v="Matt Connell"/>
    <x v="1"/>
    <s v="United States"/>
    <s v="Chicago"/>
    <x v="10"/>
    <n v="60610"/>
    <s v="Central"/>
    <s v="OFF-ST-10000344"/>
    <x v="1"/>
    <s v="Storage"/>
    <s v="Neat Ideas Personal Hanging Folder Files, Black"/>
    <n v="21.488"/>
    <n v="2"/>
    <n v="0.2"/>
    <n v="1.6115999999999993"/>
  </r>
  <r>
    <n v="6795"/>
    <x v="3374"/>
    <x v="547"/>
    <d v="2015-11-20T00:00:00"/>
    <s v="Standard Class"/>
    <s v="MC-17605"/>
    <s v="Matt Connell"/>
    <x v="1"/>
    <s v="United States"/>
    <s v="Chicago"/>
    <x v="10"/>
    <n v="60610"/>
    <s v="Central"/>
    <s v="TEC-PH-10001051"/>
    <x v="2"/>
    <s v="Phones"/>
    <s v="HTC One"/>
    <n v="239.976"/>
    <n v="3"/>
    <n v="0.2"/>
    <n v="26.997299999999967"/>
  </r>
  <r>
    <n v="6796"/>
    <x v="3374"/>
    <x v="547"/>
    <d v="2015-11-20T00:00:00"/>
    <s v="Standard Class"/>
    <s v="MC-17605"/>
    <s v="Matt Connell"/>
    <x v="1"/>
    <s v="United States"/>
    <s v="Chicago"/>
    <x v="10"/>
    <n v="60610"/>
    <s v="Central"/>
    <s v="FUR-FU-10001215"/>
    <x v="0"/>
    <s v="Furnishings"/>
    <s v="Howard Miller 11-1/2&quot; Diameter Brentwood Wall Clock"/>
    <n v="34.504000000000005"/>
    <n v="2"/>
    <n v="0.6"/>
    <n v="-15.526799999999994"/>
  </r>
  <r>
    <n v="6797"/>
    <x v="3375"/>
    <x v="767"/>
    <d v="2015-08-25T00:00:00"/>
    <s v="Same Day"/>
    <s v="MC-18100"/>
    <s v="Mick Crebagga"/>
    <x v="0"/>
    <s v="United States"/>
    <s v="Houston"/>
    <x v="5"/>
    <n v="77041"/>
    <s v="Central"/>
    <s v="FUR-FU-10001473"/>
    <x v="0"/>
    <s v="Furnishings"/>
    <s v="Eldon Executive Woodline II Desk Accessories, Mahogany"/>
    <n v="20.103999999999999"/>
    <n v="2"/>
    <n v="0.6"/>
    <n v="-16.585799999999999"/>
  </r>
  <r>
    <n v="6798"/>
    <x v="3375"/>
    <x v="767"/>
    <d v="2015-08-25T00:00:00"/>
    <s v="Same Day"/>
    <s v="MC-18100"/>
    <s v="Mick Crebagga"/>
    <x v="0"/>
    <s v="United States"/>
    <s v="Houston"/>
    <x v="5"/>
    <n v="77041"/>
    <s v="Central"/>
    <s v="OFF-BI-10000315"/>
    <x v="1"/>
    <s v="Binders"/>
    <s v="Poly Designer Cover &amp; Back"/>
    <n v="3.7979999999999987"/>
    <n v="1"/>
    <n v="0.8"/>
    <n v="-6.0768000000000004"/>
  </r>
  <r>
    <n v="6799"/>
    <x v="3375"/>
    <x v="767"/>
    <d v="2015-08-25T00:00:00"/>
    <s v="Same Day"/>
    <s v="MC-18100"/>
    <s v="Mick Crebagga"/>
    <x v="0"/>
    <s v="United States"/>
    <s v="Houston"/>
    <x v="5"/>
    <n v="77041"/>
    <s v="Central"/>
    <s v="FUR-FU-10002240"/>
    <x v="0"/>
    <s v="Furnishings"/>
    <s v="Nu-Dell EZ-Mount Plastic Wall Frames"/>
    <n v="7.8800000000000008"/>
    <n v="5"/>
    <n v="0.6"/>
    <n v="-3.9399999999999995"/>
  </r>
  <r>
    <n v="6800"/>
    <x v="3376"/>
    <x v="591"/>
    <d v="2017-01-01T00:00:00"/>
    <s v="Standard Class"/>
    <s v="LW-16825"/>
    <s v="Laurel Workman"/>
    <x v="1"/>
    <s v="United States"/>
    <s v="Phoenix"/>
    <x v="16"/>
    <n v="85023"/>
    <s v="West"/>
    <s v="FUR-TA-10002607"/>
    <x v="0"/>
    <s v="Tables"/>
    <s v="KI Conference Tables"/>
    <n v="35.445"/>
    <n v="1"/>
    <n v="0.5"/>
    <n v="-24.102599999999995"/>
  </r>
  <r>
    <n v="6801"/>
    <x v="3376"/>
    <x v="591"/>
    <d v="2017-01-01T00:00:00"/>
    <s v="Standard Class"/>
    <s v="LW-16825"/>
    <s v="Laurel Workman"/>
    <x v="1"/>
    <s v="United States"/>
    <s v="Phoenix"/>
    <x v="16"/>
    <n v="85023"/>
    <s v="West"/>
    <s v="TEC-MA-10003356"/>
    <x v="2"/>
    <s v="Machines"/>
    <s v="Panasonic KX MC6040 Color Laser Multifunction Printer"/>
    <n v="269.97000000000003"/>
    <n v="2"/>
    <n v="0.7"/>
    <n v="-386.95699999999999"/>
  </r>
  <r>
    <n v="6802"/>
    <x v="3376"/>
    <x v="591"/>
    <d v="2017-01-01T00:00:00"/>
    <s v="Standard Class"/>
    <s v="LW-16825"/>
    <s v="Laurel Workman"/>
    <x v="1"/>
    <s v="United States"/>
    <s v="Phoenix"/>
    <x v="16"/>
    <n v="85023"/>
    <s v="West"/>
    <s v="TEC-AC-10002217"/>
    <x v="2"/>
    <s v="Accessories"/>
    <s v="Imation Clip USB flash drive - 8 GB"/>
    <n v="45.120000000000005"/>
    <n v="3"/>
    <n v="0.2"/>
    <n v="-7.8960000000000008"/>
  </r>
  <r>
    <n v="6803"/>
    <x v="3376"/>
    <x v="591"/>
    <d v="2017-01-01T00:00:00"/>
    <s v="Standard Class"/>
    <s v="LW-16825"/>
    <s v="Laurel Workman"/>
    <x v="1"/>
    <s v="United States"/>
    <s v="Phoenix"/>
    <x v="16"/>
    <n v="85023"/>
    <s v="West"/>
    <s v="TEC-AC-10004353"/>
    <x v="2"/>
    <s v="Accessories"/>
    <s v="Hypercom P1300 Pinpad"/>
    <n v="100.80000000000001"/>
    <n v="2"/>
    <n v="0.2"/>
    <n v="21.42"/>
  </r>
  <r>
    <n v="6804"/>
    <x v="3376"/>
    <x v="591"/>
    <d v="2017-01-01T00:00:00"/>
    <s v="Standard Class"/>
    <s v="LW-16825"/>
    <s v="Laurel Workman"/>
    <x v="1"/>
    <s v="United States"/>
    <s v="Phoenix"/>
    <x v="16"/>
    <n v="85023"/>
    <s v="West"/>
    <s v="FUR-CH-10004754"/>
    <x v="0"/>
    <s v="Chairs"/>
    <s v="Global Stack Chair with Arms, Black"/>
    <n v="47.968000000000004"/>
    <n v="2"/>
    <n v="0.2"/>
    <n v="4.1971999999999987"/>
  </r>
  <r>
    <n v="6805"/>
    <x v="3377"/>
    <x v="1082"/>
    <d v="2014-10-06T00:00:00"/>
    <s v="First Class"/>
    <s v="KH-16510"/>
    <s v="Keith Herrera"/>
    <x v="0"/>
    <s v="United States"/>
    <s v="Pomona"/>
    <x v="1"/>
    <n v="91767"/>
    <s v="West"/>
    <s v="TEC-AC-10002800"/>
    <x v="2"/>
    <s v="Accessories"/>
    <s v="Plantronics Audio 478 Stereo USB Headset"/>
    <n v="99.98"/>
    <n v="2"/>
    <n v="0"/>
    <n v="34.992999999999995"/>
  </r>
  <r>
    <n v="6806"/>
    <x v="3378"/>
    <x v="754"/>
    <d v="2014-11-25T00:00:00"/>
    <s v="First Class"/>
    <s v="RB-19645"/>
    <s v="Robert Barroso"/>
    <x v="1"/>
    <s v="United States"/>
    <s v="Atlanta"/>
    <x v="32"/>
    <n v="30318"/>
    <s v="South"/>
    <s v="OFF-PA-10001752"/>
    <x v="1"/>
    <s v="Paper"/>
    <s v="Hammermill CopyPlus Copy Paper (20Lb. and 84 Bright)"/>
    <n v="9.9600000000000009"/>
    <n v="2"/>
    <n v="0"/>
    <n v="4.8804000000000007"/>
  </r>
  <r>
    <n v="6807"/>
    <x v="3379"/>
    <x v="53"/>
    <d v="2017-12-29T00:00:00"/>
    <s v="Standard Class"/>
    <s v="GD-14590"/>
    <s v="Giulietta Dortch"/>
    <x v="1"/>
    <s v="United States"/>
    <s v="Everett"/>
    <x v="4"/>
    <n v="98208"/>
    <s v="West"/>
    <s v="OFF-BI-10003314"/>
    <x v="1"/>
    <s v="Binders"/>
    <s v="Tuff Stuff Recycled Round Ring Binders"/>
    <n v="3.8560000000000003"/>
    <n v="1"/>
    <n v="0.2"/>
    <n v="1.3978000000000002"/>
  </r>
  <r>
    <n v="6808"/>
    <x v="3380"/>
    <x v="1052"/>
    <d v="2015-04-05T00:00:00"/>
    <s v="Standard Class"/>
    <s v="EB-13705"/>
    <s v="Ed Braxton"/>
    <x v="1"/>
    <s v="United States"/>
    <s v="Houston"/>
    <x v="5"/>
    <n v="77095"/>
    <s v="Central"/>
    <s v="OFF-PA-10000357"/>
    <x v="1"/>
    <s v="Paper"/>
    <s v="White Dual Perf Computer Printout Paper, 2700 Sheets, 1 Part, Heavyweight, 20 lbs., 14 7/8 x 11"/>
    <n v="98.376000000000005"/>
    <n v="3"/>
    <n v="0.2"/>
    <n v="35.661300000000004"/>
  </r>
  <r>
    <n v="6809"/>
    <x v="3380"/>
    <x v="1052"/>
    <d v="2015-04-05T00:00:00"/>
    <s v="Standard Class"/>
    <s v="EB-13705"/>
    <s v="Ed Braxton"/>
    <x v="1"/>
    <s v="United States"/>
    <s v="Houston"/>
    <x v="5"/>
    <n v="77095"/>
    <s v="Central"/>
    <s v="FUR-FU-10001085"/>
    <x v="0"/>
    <s v="Furnishings"/>
    <s v="3M Polarizing Light Filter Sleeves"/>
    <n v="22.38"/>
    <n v="3"/>
    <n v="0.6"/>
    <n v="-7.8330000000000055"/>
  </r>
  <r>
    <n v="6810"/>
    <x v="3381"/>
    <x v="32"/>
    <d v="2017-09-15T00:00:00"/>
    <s v="First Class"/>
    <s v="PS-18760"/>
    <s v="Pamela Stobb"/>
    <x v="0"/>
    <s v="United States"/>
    <s v="Philadelphia"/>
    <x v="9"/>
    <n v="19140"/>
    <s v="East"/>
    <s v="OFF-BI-10000301"/>
    <x v="1"/>
    <s v="Binders"/>
    <s v="GBC Instant Report Kit"/>
    <n v="3.8820000000000006"/>
    <n v="2"/>
    <n v="0.7"/>
    <n v="-2.5880000000000001"/>
  </r>
  <r>
    <n v="6811"/>
    <x v="3381"/>
    <x v="32"/>
    <d v="2017-09-15T00:00:00"/>
    <s v="First Class"/>
    <s v="PS-18760"/>
    <s v="Pamela Stobb"/>
    <x v="0"/>
    <s v="United States"/>
    <s v="Philadelphia"/>
    <x v="9"/>
    <n v="19140"/>
    <s v="East"/>
    <s v="TEC-MA-10002930"/>
    <x v="2"/>
    <s v="Machines"/>
    <s v="Ricoh - Ink Collector Unit for GX3000 Series Printers"/>
    <n v="12.585000000000003"/>
    <n v="1"/>
    <n v="0.7"/>
    <n v="-18.038499999999996"/>
  </r>
  <r>
    <n v="6812"/>
    <x v="3381"/>
    <x v="32"/>
    <d v="2017-09-15T00:00:00"/>
    <s v="First Class"/>
    <s v="PS-18760"/>
    <s v="Pamela Stobb"/>
    <x v="0"/>
    <s v="United States"/>
    <s v="Philadelphia"/>
    <x v="9"/>
    <n v="19140"/>
    <s v="East"/>
    <s v="FUR-CH-10002372"/>
    <x v="0"/>
    <s v="Chairs"/>
    <s v="Office Star - Ergonomically Designed Knee Chair"/>
    <n v="113.372"/>
    <n v="2"/>
    <n v="0.3"/>
    <n v="-29.152799999999992"/>
  </r>
  <r>
    <n v="6813"/>
    <x v="3381"/>
    <x v="32"/>
    <d v="2017-09-15T00:00:00"/>
    <s v="First Class"/>
    <s v="PS-18760"/>
    <s v="Pamela Stobb"/>
    <x v="0"/>
    <s v="United States"/>
    <s v="Philadelphia"/>
    <x v="9"/>
    <n v="19140"/>
    <s v="East"/>
    <s v="OFF-BI-10003707"/>
    <x v="1"/>
    <s v="Binders"/>
    <s v="Aluminum Screw Posts"/>
    <n v="18.312000000000001"/>
    <n v="4"/>
    <n v="0.7"/>
    <n v="-12.207999999999995"/>
  </r>
  <r>
    <n v="6814"/>
    <x v="3381"/>
    <x v="32"/>
    <d v="2017-09-15T00:00:00"/>
    <s v="First Class"/>
    <s v="PS-18760"/>
    <s v="Pamela Stobb"/>
    <x v="0"/>
    <s v="United States"/>
    <s v="Philadelphia"/>
    <x v="9"/>
    <n v="19140"/>
    <s v="East"/>
    <s v="FUR-FU-10001057"/>
    <x v="0"/>
    <s v="Furnishings"/>
    <s v="Tensor Track Tree Floor Lamp"/>
    <n v="127.93599999999999"/>
    <n v="8"/>
    <n v="0.2"/>
    <n v="4.7975999999999992"/>
  </r>
  <r>
    <n v="6815"/>
    <x v="3381"/>
    <x v="32"/>
    <d v="2017-09-15T00:00:00"/>
    <s v="First Class"/>
    <s v="PS-18760"/>
    <s v="Pamela Stobb"/>
    <x v="0"/>
    <s v="United States"/>
    <s v="Philadelphia"/>
    <x v="9"/>
    <n v="19140"/>
    <s v="East"/>
    <s v="TEC-MA-10001681"/>
    <x v="2"/>
    <s v="Machines"/>
    <s v="Lexmark MarkNet N8150 Wireless Print Server"/>
    <n v="241.17000000000002"/>
    <n v="2"/>
    <n v="0.7"/>
    <n v="-168.8189999999999"/>
  </r>
  <r>
    <n v="6816"/>
    <x v="3382"/>
    <x v="1103"/>
    <d v="2014-06-21T00:00:00"/>
    <s v="Standard Class"/>
    <s v="GH-14425"/>
    <s v="Gary Hwang"/>
    <x v="0"/>
    <s v="United States"/>
    <s v="Seattle"/>
    <x v="4"/>
    <n v="98105"/>
    <s v="West"/>
    <s v="FUR-FU-10003981"/>
    <x v="0"/>
    <s v="Furnishings"/>
    <s v="Eldon Wave Desk Accessories"/>
    <n v="6.24"/>
    <n v="3"/>
    <n v="0"/>
    <n v="2.6208000000000005"/>
  </r>
  <r>
    <n v="6817"/>
    <x v="3382"/>
    <x v="1103"/>
    <d v="2014-06-21T00:00:00"/>
    <s v="Standard Class"/>
    <s v="GH-14425"/>
    <s v="Gary Hwang"/>
    <x v="0"/>
    <s v="United States"/>
    <s v="Seattle"/>
    <x v="4"/>
    <n v="98105"/>
    <s v="West"/>
    <s v="OFF-FA-10000624"/>
    <x v="1"/>
    <s v="Fasteners"/>
    <s v="OIC Binder Clips"/>
    <n v="17.899999999999999"/>
    <n v="5"/>
    <n v="0"/>
    <n v="8.9499999999999993"/>
  </r>
  <r>
    <n v="6818"/>
    <x v="3382"/>
    <x v="1103"/>
    <d v="2014-06-21T00:00:00"/>
    <s v="Standard Class"/>
    <s v="GH-14425"/>
    <s v="Gary Hwang"/>
    <x v="0"/>
    <s v="United States"/>
    <s v="Seattle"/>
    <x v="4"/>
    <n v="98105"/>
    <s v="West"/>
    <s v="OFF-BI-10004995"/>
    <x v="1"/>
    <s v="Binders"/>
    <s v="GBC DocuBind P400 Electric Binding System"/>
    <n v="3266.3760000000002"/>
    <n v="3"/>
    <n v="0.2"/>
    <n v="1061.5721999999998"/>
  </r>
  <r>
    <n v="6819"/>
    <x v="3383"/>
    <x v="116"/>
    <d v="2018-01-01T00:00:00"/>
    <s v="Standard Class"/>
    <s v="LO-17170"/>
    <s v="Lori Olson"/>
    <x v="1"/>
    <s v="United States"/>
    <s v="Peoria"/>
    <x v="10"/>
    <n v="61604"/>
    <s v="Central"/>
    <s v="OFF-BI-10003784"/>
    <x v="1"/>
    <s v="Binders"/>
    <s v="Computer Printout Index Tabs"/>
    <n v="1.6799999999999995"/>
    <n v="5"/>
    <n v="0.8"/>
    <n v="-2.6880000000000015"/>
  </r>
  <r>
    <n v="6820"/>
    <x v="3383"/>
    <x v="116"/>
    <d v="2018-01-01T00:00:00"/>
    <s v="Standard Class"/>
    <s v="LO-17170"/>
    <s v="Lori Olson"/>
    <x v="1"/>
    <s v="United States"/>
    <s v="Peoria"/>
    <x v="10"/>
    <n v="61604"/>
    <s v="Central"/>
    <s v="FUR-FU-10004586"/>
    <x v="0"/>
    <s v="Furnishings"/>
    <s v="G.E. Longer-Life Indoor Recessed Floodlight Bulbs"/>
    <n v="7.968"/>
    <n v="3"/>
    <n v="0.6"/>
    <n v="-2.3903999999999996"/>
  </r>
  <r>
    <n v="6821"/>
    <x v="3383"/>
    <x v="116"/>
    <d v="2018-01-01T00:00:00"/>
    <s v="Standard Class"/>
    <s v="LO-17170"/>
    <s v="Lori Olson"/>
    <x v="1"/>
    <s v="United States"/>
    <s v="Peoria"/>
    <x v="10"/>
    <n v="61604"/>
    <s v="Central"/>
    <s v="FUR-CH-10004698"/>
    <x v="0"/>
    <s v="Chairs"/>
    <s v="Padded Folding Chairs, Black, 4/Carton"/>
    <n v="113.372"/>
    <n v="2"/>
    <n v="0.3"/>
    <n v="-3.2391999999999896"/>
  </r>
  <r>
    <n v="6822"/>
    <x v="3383"/>
    <x v="116"/>
    <d v="2018-01-01T00:00:00"/>
    <s v="Standard Class"/>
    <s v="LO-17170"/>
    <s v="Lori Olson"/>
    <x v="1"/>
    <s v="United States"/>
    <s v="Peoria"/>
    <x v="10"/>
    <n v="61604"/>
    <s v="Central"/>
    <s v="FUR-FU-10001935"/>
    <x v="0"/>
    <s v="Furnishings"/>
    <s v="3M Hangers With Command Adhesive"/>
    <n v="2.9600000000000004"/>
    <n v="2"/>
    <n v="0.6"/>
    <n v="-1.4059999999999997"/>
  </r>
  <r>
    <n v="6823"/>
    <x v="3384"/>
    <x v="808"/>
    <d v="2017-11-07T00:00:00"/>
    <s v="Standard Class"/>
    <s v="CS-12505"/>
    <s v="Cindy Stewart"/>
    <x v="0"/>
    <s v="United States"/>
    <s v="Los Angeles"/>
    <x v="1"/>
    <n v="90036"/>
    <s v="West"/>
    <s v="OFF-AP-10003040"/>
    <x v="1"/>
    <s v="Appliances"/>
    <s v="Fellowes 8 Outlet Superior Workstation Surge Protector w/o Phone/Fax/Modem Protection"/>
    <n v="168.1"/>
    <n v="5"/>
    <n v="0"/>
    <n v="43.705999999999996"/>
  </r>
  <r>
    <n v="6824"/>
    <x v="3385"/>
    <x v="395"/>
    <d v="2015-07-29T00:00:00"/>
    <s v="Standard Class"/>
    <s v="YS-21880"/>
    <s v="Yana Sorensen"/>
    <x v="1"/>
    <s v="United States"/>
    <s v="Montgomery"/>
    <x v="19"/>
    <n v="36116"/>
    <s v="South"/>
    <s v="OFF-EN-10001335"/>
    <x v="1"/>
    <s v="Envelopes"/>
    <s v="White Business Envelopes with Contemporary Seam, Recycled White Business Envelopes"/>
    <n v="98.46"/>
    <n v="9"/>
    <n v="0"/>
    <n v="49.23"/>
  </r>
  <r>
    <n v="6825"/>
    <x v="3385"/>
    <x v="395"/>
    <d v="2015-07-29T00:00:00"/>
    <s v="Standard Class"/>
    <s v="YS-21880"/>
    <s v="Yana Sorensen"/>
    <x v="1"/>
    <s v="United States"/>
    <s v="Montgomery"/>
    <x v="19"/>
    <n v="36116"/>
    <s v="South"/>
    <s v="FUR-TA-10002041"/>
    <x v="0"/>
    <s v="Tables"/>
    <s v="Bevis Round Conference Table Top, X-Base"/>
    <n v="358.58"/>
    <n v="2"/>
    <n v="0"/>
    <n v="39.44380000000001"/>
  </r>
  <r>
    <n v="6826"/>
    <x v="3386"/>
    <x v="824"/>
    <d v="2016-10-09T00:00:00"/>
    <s v="Standard Class"/>
    <s v="TC-20980"/>
    <s v="Tamara Chand"/>
    <x v="1"/>
    <s v="United States"/>
    <s v="Lafayette"/>
    <x v="14"/>
    <n v="47905"/>
    <s v="Central"/>
    <s v="OFF-ST-10001558"/>
    <x v="1"/>
    <s v="Storage"/>
    <s v="Acco Perma 4000 Stacking Storage Drawers"/>
    <n v="32.479999999999997"/>
    <n v="2"/>
    <n v="0"/>
    <n v="4.8719999999999999"/>
  </r>
  <r>
    <n v="6827"/>
    <x v="3386"/>
    <x v="824"/>
    <d v="2016-10-09T00:00:00"/>
    <s v="Standard Class"/>
    <s v="TC-20980"/>
    <s v="Tamara Chand"/>
    <x v="1"/>
    <s v="United States"/>
    <s v="Lafayette"/>
    <x v="14"/>
    <n v="47905"/>
    <s v="Central"/>
    <s v="TEC-CO-10004722"/>
    <x v="2"/>
    <s v="Copiers"/>
    <s v="Canon imageCLASS 2200 Advanced Copier"/>
    <n v="17499.949999999997"/>
    <n v="5"/>
    <n v="0"/>
    <n v="8399.9759999999987"/>
  </r>
  <r>
    <n v="6828"/>
    <x v="3386"/>
    <x v="824"/>
    <d v="2016-10-09T00:00:00"/>
    <s v="Standard Class"/>
    <s v="TC-20980"/>
    <s v="Tamara Chand"/>
    <x v="1"/>
    <s v="United States"/>
    <s v="Lafayette"/>
    <x v="14"/>
    <n v="47905"/>
    <s v="Central"/>
    <s v="OFF-BI-10004600"/>
    <x v="1"/>
    <s v="Binders"/>
    <s v="Ibico Ibimaster 300 Manual Binding System"/>
    <n v="735.98"/>
    <n v="2"/>
    <n v="0"/>
    <n v="331.19099999999997"/>
  </r>
  <r>
    <n v="6829"/>
    <x v="3386"/>
    <x v="824"/>
    <d v="2016-10-09T00:00:00"/>
    <s v="Standard Class"/>
    <s v="TC-20980"/>
    <s v="Tamara Chand"/>
    <x v="1"/>
    <s v="United States"/>
    <s v="Lafayette"/>
    <x v="14"/>
    <n v="47905"/>
    <s v="Central"/>
    <s v="OFF-BI-10003712"/>
    <x v="1"/>
    <s v="Binders"/>
    <s v="Acco Pressboard Covers with Storage Hooks, 14 7/8&quot; x 11&quot;, Light Blue"/>
    <n v="34.370000000000005"/>
    <n v="7"/>
    <n v="0"/>
    <n v="16.8413"/>
  </r>
  <r>
    <n v="6830"/>
    <x v="3386"/>
    <x v="824"/>
    <d v="2016-10-09T00:00:00"/>
    <s v="Standard Class"/>
    <s v="TC-20980"/>
    <s v="Tamara Chand"/>
    <x v="1"/>
    <s v="United States"/>
    <s v="Lafayette"/>
    <x v="14"/>
    <n v="47905"/>
    <s v="Central"/>
    <s v="OFF-AR-10001958"/>
    <x v="1"/>
    <s v="Art"/>
    <s v="Stanley Bostitch Contemporary Electric Pencil Sharpeners"/>
    <n v="33.96"/>
    <n v="2"/>
    <n v="0"/>
    <n v="9.5088000000000008"/>
  </r>
  <r>
    <n v="6831"/>
    <x v="3387"/>
    <x v="435"/>
    <d v="2016-12-27T00:00:00"/>
    <s v="Second Class"/>
    <s v="PW-19030"/>
    <s v="Pauline Webber"/>
    <x v="1"/>
    <s v="United States"/>
    <s v="New York City"/>
    <x v="15"/>
    <n v="10009"/>
    <s v="East"/>
    <s v="TEC-PH-10001750"/>
    <x v="2"/>
    <s v="Phones"/>
    <s v="Samsung Rugby III"/>
    <n v="197.96999999999997"/>
    <n v="3"/>
    <n v="0"/>
    <n v="53.451900000000009"/>
  </r>
  <r>
    <n v="6832"/>
    <x v="3388"/>
    <x v="246"/>
    <d v="2017-07-27T00:00:00"/>
    <s v="Standard Class"/>
    <s v="CS-11860"/>
    <s v="Cari Schnelling"/>
    <x v="0"/>
    <s v="United States"/>
    <s v="New York City"/>
    <x v="15"/>
    <n v="10024"/>
    <s v="East"/>
    <s v="OFF-AP-10002287"/>
    <x v="1"/>
    <s v="Appliances"/>
    <s v="Eureka Sanitaire  Multi-Pro Heavy-Duty Upright, Disposable Bags"/>
    <n v="17.48"/>
    <n v="4"/>
    <n v="0"/>
    <n v="4.5448000000000004"/>
  </r>
  <r>
    <n v="6833"/>
    <x v="3389"/>
    <x v="998"/>
    <d v="2015-10-17T00:00:00"/>
    <s v="Standard Class"/>
    <s v="DP-13165"/>
    <s v="David Philippe"/>
    <x v="0"/>
    <s v="United States"/>
    <s v="Chicago"/>
    <x v="10"/>
    <n v="60610"/>
    <s v="Central"/>
    <s v="OFF-AR-10003183"/>
    <x v="1"/>
    <s v="Art"/>
    <s v="Avery Fluorescent Highlighter Four-Color Set"/>
    <n v="8.016"/>
    <n v="3"/>
    <n v="0.2"/>
    <n v="1.0019999999999993"/>
  </r>
  <r>
    <n v="6834"/>
    <x v="3390"/>
    <x v="162"/>
    <d v="2016-09-08T00:00:00"/>
    <s v="Same Day"/>
    <s v="PJ-19015"/>
    <s v="Pauline Johnson"/>
    <x v="0"/>
    <s v="United States"/>
    <s v="Santa Ana"/>
    <x v="1"/>
    <n v="92704"/>
    <s v="West"/>
    <s v="FUR-TA-10003008"/>
    <x v="0"/>
    <s v="Tables"/>
    <s v="Lesro Round Back Collection Coffee Table, End Table"/>
    <n v="146.04000000000002"/>
    <n v="1"/>
    <n v="0.2"/>
    <n v="-12.778499999999994"/>
  </r>
  <r>
    <n v="6835"/>
    <x v="3391"/>
    <x v="73"/>
    <d v="2016-11-24T00:00:00"/>
    <s v="Standard Class"/>
    <s v="BM-11575"/>
    <s v="Brendan Murry"/>
    <x v="1"/>
    <s v="United States"/>
    <s v="Montebello"/>
    <x v="1"/>
    <n v="90640"/>
    <s v="West"/>
    <s v="TEC-AC-10004803"/>
    <x v="2"/>
    <s v="Accessories"/>
    <s v="Sony Micro Vault Click 4 GB USB 2.0 Flash Drive"/>
    <n v="27.88"/>
    <n v="2"/>
    <n v="0"/>
    <n v="3.9032000000000018"/>
  </r>
  <r>
    <n v="6836"/>
    <x v="3392"/>
    <x v="453"/>
    <d v="2017-10-20T00:00:00"/>
    <s v="Standard Class"/>
    <s v="DL-13495"/>
    <s v="Dionis Lloyd"/>
    <x v="1"/>
    <s v="United States"/>
    <s v="Thousand Oaks"/>
    <x v="1"/>
    <n v="91360"/>
    <s v="West"/>
    <s v="OFF-LA-10003510"/>
    <x v="1"/>
    <s v="Labels"/>
    <s v="Avery 4027 File Folder Labels for Dot Matrix Printers, 5000 Labels per Box, White"/>
    <n v="152.65"/>
    <n v="5"/>
    <n v="0"/>
    <n v="70.219000000000008"/>
  </r>
  <r>
    <n v="6837"/>
    <x v="3392"/>
    <x v="453"/>
    <d v="2017-10-20T00:00:00"/>
    <s v="Standard Class"/>
    <s v="DL-13495"/>
    <s v="Dionis Lloyd"/>
    <x v="1"/>
    <s v="United States"/>
    <s v="Thousand Oaks"/>
    <x v="1"/>
    <n v="91360"/>
    <s v="West"/>
    <s v="FUR-FU-10000087"/>
    <x v="0"/>
    <s v="Furnishings"/>
    <s v="Executive Impressions 14&quot; Two-Color Numerals Wall Clock"/>
    <n v="22.72"/>
    <n v="1"/>
    <n v="0"/>
    <n v="9.3152000000000008"/>
  </r>
  <r>
    <n v="6838"/>
    <x v="3393"/>
    <x v="380"/>
    <d v="2015-07-12T00:00:00"/>
    <s v="Standard Class"/>
    <s v="BF-10975"/>
    <s v="Barbara Fisher"/>
    <x v="1"/>
    <s v="United States"/>
    <s v="Vineland"/>
    <x v="30"/>
    <n v="8360"/>
    <s v="East"/>
    <s v="OFF-AR-10003732"/>
    <x v="1"/>
    <s v="Art"/>
    <s v="Newell 333"/>
    <n v="11.12"/>
    <n v="4"/>
    <n v="0"/>
    <n v="2.8911999999999995"/>
  </r>
  <r>
    <n v="6839"/>
    <x v="3394"/>
    <x v="1119"/>
    <d v="2017-02-09T00:00:00"/>
    <s v="Standard Class"/>
    <s v="FC-14335"/>
    <s v="Fred Chung"/>
    <x v="1"/>
    <s v="United States"/>
    <s v="Torrance"/>
    <x v="1"/>
    <n v="90503"/>
    <s v="West"/>
    <s v="OFF-AP-10000275"/>
    <x v="1"/>
    <s v="Appliances"/>
    <s v="Sanyo Counter Height Refrigerator with Crisper, 3.6 Cubic Foot, Stainless Steel/Black"/>
    <n v="1640.6999999999998"/>
    <n v="5"/>
    <n v="0"/>
    <n v="459.39599999999996"/>
  </r>
  <r>
    <n v="6840"/>
    <x v="3394"/>
    <x v="1119"/>
    <d v="2017-02-09T00:00:00"/>
    <s v="Standard Class"/>
    <s v="FC-14335"/>
    <s v="Fred Chung"/>
    <x v="1"/>
    <s v="United States"/>
    <s v="Torrance"/>
    <x v="1"/>
    <n v="90503"/>
    <s v="West"/>
    <s v="TEC-PH-10003505"/>
    <x v="2"/>
    <s v="Phones"/>
    <s v="Geemarc AmpliPOWER60"/>
    <n v="371.2"/>
    <n v="5"/>
    <n v="0.2"/>
    <n v="41.759999999999948"/>
  </r>
  <r>
    <n v="6841"/>
    <x v="3395"/>
    <x v="401"/>
    <d v="2015-12-07T00:00:00"/>
    <s v="First Class"/>
    <s v="MP-18175"/>
    <s v="Mike Pelletier"/>
    <x v="2"/>
    <s v="United States"/>
    <s v="Troy"/>
    <x v="24"/>
    <n v="45373"/>
    <s v="East"/>
    <s v="OFF-BI-10002852"/>
    <x v="1"/>
    <s v="Binders"/>
    <s v="Ibico Standard Transparent Covers"/>
    <n v="14.832000000000003"/>
    <n v="3"/>
    <n v="0.7"/>
    <n v="-10.382399999999997"/>
  </r>
  <r>
    <n v="6842"/>
    <x v="3396"/>
    <x v="126"/>
    <d v="2016-09-17T00:00:00"/>
    <s v="Standard Class"/>
    <s v="AJ-10795"/>
    <s v="Anthony Johnson"/>
    <x v="1"/>
    <s v="United States"/>
    <s v="Springfield"/>
    <x v="17"/>
    <n v="22153"/>
    <s v="South"/>
    <s v="TEC-AC-10004877"/>
    <x v="2"/>
    <s v="Accessories"/>
    <s v="Imation 30456 USB Flash Drive 8GB"/>
    <n v="20.700000000000003"/>
    <n v="3"/>
    <n v="0"/>
    <n v="1.6559999999999988"/>
  </r>
  <r>
    <n v="6843"/>
    <x v="3396"/>
    <x v="126"/>
    <d v="2016-09-17T00:00:00"/>
    <s v="Standard Class"/>
    <s v="AJ-10795"/>
    <s v="Anthony Johnson"/>
    <x v="1"/>
    <s v="United States"/>
    <s v="Springfield"/>
    <x v="17"/>
    <n v="22153"/>
    <s v="South"/>
    <s v="OFF-FA-10002975"/>
    <x v="1"/>
    <s v="Fasteners"/>
    <s v="Staples"/>
    <n v="11.34"/>
    <n v="3"/>
    <n v="0"/>
    <n v="5.2164000000000001"/>
  </r>
  <r>
    <n v="6844"/>
    <x v="3396"/>
    <x v="126"/>
    <d v="2016-09-17T00:00:00"/>
    <s v="Standard Class"/>
    <s v="AJ-10795"/>
    <s v="Anthony Johnson"/>
    <x v="1"/>
    <s v="United States"/>
    <s v="Springfield"/>
    <x v="17"/>
    <n v="22153"/>
    <s v="South"/>
    <s v="OFF-ST-10000419"/>
    <x v="1"/>
    <s v="Storage"/>
    <s v="Rogers Jumbo File, Granite"/>
    <n v="67.900000000000006"/>
    <n v="5"/>
    <n v="0"/>
    <n v="0.67899999999999849"/>
  </r>
  <r>
    <n v="6845"/>
    <x v="3396"/>
    <x v="126"/>
    <d v="2016-09-17T00:00:00"/>
    <s v="Standard Class"/>
    <s v="AJ-10795"/>
    <s v="Anthony Johnson"/>
    <x v="1"/>
    <s v="United States"/>
    <s v="Springfield"/>
    <x v="17"/>
    <n v="22153"/>
    <s v="South"/>
    <s v="FUR-CH-10002073"/>
    <x v="0"/>
    <s v="Chairs"/>
    <s v="Hon Olson Stacker Chairs"/>
    <n v="1059.1199999999999"/>
    <n v="4"/>
    <n v="0"/>
    <n v="307.14479999999992"/>
  </r>
  <r>
    <n v="6846"/>
    <x v="3397"/>
    <x v="522"/>
    <d v="2014-07-12T00:00:00"/>
    <s v="Standard Class"/>
    <s v="BC-11125"/>
    <s v="Becky Castell"/>
    <x v="2"/>
    <s v="United States"/>
    <s v="El Cajon"/>
    <x v="1"/>
    <n v="92020"/>
    <s v="West"/>
    <s v="FUR-CH-10000155"/>
    <x v="0"/>
    <s v="Chairs"/>
    <s v="Global Comet Stacking Armless Chair"/>
    <n v="478.48"/>
    <n v="2"/>
    <n v="0.2"/>
    <n v="47.848000000000013"/>
  </r>
  <r>
    <n v="6847"/>
    <x v="3398"/>
    <x v="195"/>
    <d v="2016-05-14T00:00:00"/>
    <s v="Standard Class"/>
    <s v="RS-19420"/>
    <s v="Ricardo Sperren"/>
    <x v="1"/>
    <s v="United States"/>
    <s v="Los Angeles"/>
    <x v="1"/>
    <n v="90036"/>
    <s v="West"/>
    <s v="OFF-PA-10001260"/>
    <x v="1"/>
    <s v="Paper"/>
    <s v="TOPS Money Receipt Book, Consecutively Numbered in Red,"/>
    <n v="32.04"/>
    <n v="4"/>
    <n v="0"/>
    <n v="14.417999999999999"/>
  </r>
  <r>
    <n v="6848"/>
    <x v="3399"/>
    <x v="427"/>
    <d v="2016-07-22T00:00:00"/>
    <s v="Standard Class"/>
    <s v="NP-18670"/>
    <s v="Nora Paige"/>
    <x v="0"/>
    <s v="United States"/>
    <s v="Phoenix"/>
    <x v="16"/>
    <n v="85023"/>
    <s v="West"/>
    <s v="TEC-PH-10001924"/>
    <x v="2"/>
    <s v="Phones"/>
    <s v="iHome FM Clock Radio with Lightning Dock"/>
    <n v="55.991999999999997"/>
    <n v="1"/>
    <n v="0.2"/>
    <n v="3.4995000000000029"/>
  </r>
  <r>
    <n v="6849"/>
    <x v="3400"/>
    <x v="1133"/>
    <d v="2016-06-21T00:00:00"/>
    <s v="First Class"/>
    <s v="BT-11440"/>
    <s v="Bobby Trafton"/>
    <x v="0"/>
    <s v="United States"/>
    <s v="Frankfort"/>
    <x v="10"/>
    <n v="60423"/>
    <s v="Central"/>
    <s v="OFF-PA-10003134"/>
    <x v="1"/>
    <s v="Paper"/>
    <s v="Xerox 1937"/>
    <n v="76.864000000000004"/>
    <n v="2"/>
    <n v="0.2"/>
    <n v="26.902399999999993"/>
  </r>
  <r>
    <n v="6850"/>
    <x v="3401"/>
    <x v="1017"/>
    <d v="2014-04-25T00:00:00"/>
    <s v="Standard Class"/>
    <s v="BP-11230"/>
    <s v="Benjamin Patterson"/>
    <x v="0"/>
    <s v="United States"/>
    <s v="Los Angeles"/>
    <x v="1"/>
    <n v="90045"/>
    <s v="West"/>
    <s v="FUR-FU-10000409"/>
    <x v="0"/>
    <s v="Furnishings"/>
    <s v="GE 4 Foot Flourescent Tube, 40 Watt"/>
    <n v="59.92"/>
    <n v="4"/>
    <n v="0"/>
    <n v="27.563200000000002"/>
  </r>
  <r>
    <n v="6851"/>
    <x v="3402"/>
    <x v="1134"/>
    <d v="2016-01-12T00:00:00"/>
    <s v="Standard Class"/>
    <s v="JO-15145"/>
    <s v="Jack O'Briant"/>
    <x v="1"/>
    <s v="United States"/>
    <s v="Franklin"/>
    <x v="6"/>
    <n v="53132"/>
    <s v="Central"/>
    <s v="FUR-BO-10002545"/>
    <x v="0"/>
    <s v="Bookcases"/>
    <s v="Atlantic Metals Mobile 3-Shelf Bookcases, Custom Colors"/>
    <n v="1565.88"/>
    <n v="6"/>
    <n v="0"/>
    <n v="407.12880000000007"/>
  </r>
  <r>
    <n v="6852"/>
    <x v="3402"/>
    <x v="1134"/>
    <d v="2016-01-12T00:00:00"/>
    <s v="Standard Class"/>
    <s v="JO-15145"/>
    <s v="Jack O'Briant"/>
    <x v="1"/>
    <s v="United States"/>
    <s v="Franklin"/>
    <x v="6"/>
    <n v="53132"/>
    <s v="Central"/>
    <s v="OFF-BI-10001460"/>
    <x v="1"/>
    <s v="Binders"/>
    <s v="Plastic Binding Combs"/>
    <n v="106.05"/>
    <n v="7"/>
    <n v="0"/>
    <n v="49.843499999999999"/>
  </r>
  <r>
    <n v="6853"/>
    <x v="3403"/>
    <x v="331"/>
    <d v="2017-12-28T00:00:00"/>
    <s v="Second Class"/>
    <s v="MF-18250"/>
    <s v="Monica Federle"/>
    <x v="1"/>
    <s v="United States"/>
    <s v="Little Rock"/>
    <x v="36"/>
    <n v="72209"/>
    <s v="South"/>
    <s v="OFF-ST-10001328"/>
    <x v="1"/>
    <s v="Storage"/>
    <s v="Personal Filing Tote with Lid, Black/Gray"/>
    <n v="62.04"/>
    <n v="4"/>
    <n v="0"/>
    <n v="17.371200000000002"/>
  </r>
  <r>
    <n v="6854"/>
    <x v="3403"/>
    <x v="331"/>
    <d v="2017-12-28T00:00:00"/>
    <s v="Second Class"/>
    <s v="MF-18250"/>
    <s v="Monica Federle"/>
    <x v="1"/>
    <s v="United States"/>
    <s v="Little Rock"/>
    <x v="36"/>
    <n v="72209"/>
    <s v="South"/>
    <s v="TEC-PH-10003601"/>
    <x v="2"/>
    <s v="Phones"/>
    <s v="Ativa D5772 2-Line 5.8GHz Digital Expandable Corded/Cordless Phone System with Answering &amp; Caller ID/Call Waiting, Black/Silver"/>
    <n v="494.97"/>
    <n v="3"/>
    <n v="0"/>
    <n v="148.49099999999996"/>
  </r>
  <r>
    <n v="6855"/>
    <x v="3403"/>
    <x v="331"/>
    <d v="2017-12-28T00:00:00"/>
    <s v="Second Class"/>
    <s v="MF-18250"/>
    <s v="Monica Federle"/>
    <x v="1"/>
    <s v="United States"/>
    <s v="Little Rock"/>
    <x v="36"/>
    <n v="72209"/>
    <s v="South"/>
    <s v="OFF-ST-10001522"/>
    <x v="1"/>
    <s v="Storage"/>
    <s v="Gould Plastics 18-Pocket Panel Bin, 34w x 5-1/4d x 20-1/2h"/>
    <n v="367.96"/>
    <n v="4"/>
    <n v="0"/>
    <n v="14.718399999999974"/>
  </r>
  <r>
    <n v="6856"/>
    <x v="3403"/>
    <x v="331"/>
    <d v="2017-12-28T00:00:00"/>
    <s v="Second Class"/>
    <s v="MF-18250"/>
    <s v="Monica Federle"/>
    <x v="1"/>
    <s v="United States"/>
    <s v="Little Rock"/>
    <x v="36"/>
    <n v="72209"/>
    <s v="South"/>
    <s v="OFF-PA-10001994"/>
    <x v="1"/>
    <s v="Paper"/>
    <s v="Ink Jet Note and Greeting Cards, 8-1/2&quot; x 5-1/2&quot; Card Size"/>
    <n v="44.96"/>
    <n v="2"/>
    <n v="0"/>
    <n v="20.6816"/>
  </r>
  <r>
    <n v="6857"/>
    <x v="3403"/>
    <x v="331"/>
    <d v="2017-12-28T00:00:00"/>
    <s v="Second Class"/>
    <s v="MF-18250"/>
    <s v="Monica Federle"/>
    <x v="1"/>
    <s v="United States"/>
    <s v="Little Rock"/>
    <x v="36"/>
    <n v="72209"/>
    <s v="South"/>
    <s v="OFF-EN-10001453"/>
    <x v="1"/>
    <s v="Envelopes"/>
    <s v="Tyvek Interoffice Envelopes, 9 1/2&quot; x 12 1/2&quot;, 100/Box"/>
    <n v="182.94"/>
    <n v="3"/>
    <n v="0"/>
    <n v="85.981799999999993"/>
  </r>
  <r>
    <n v="6858"/>
    <x v="3404"/>
    <x v="827"/>
    <d v="2017-04-22T00:00:00"/>
    <s v="Standard Class"/>
    <s v="PS-18760"/>
    <s v="Pamela Stobb"/>
    <x v="0"/>
    <s v="United States"/>
    <s v="Los Angeles"/>
    <x v="1"/>
    <n v="90008"/>
    <s v="West"/>
    <s v="OFF-PA-10004911"/>
    <x v="1"/>
    <s v="Paper"/>
    <s v="Rediform S.O.S. 1-Up Phone Message Bk, 4-1/4x3-1/16 Bk, 1 Form/Pg, 40 Messages/Bk, 3/Pk"/>
    <n v="28.14"/>
    <n v="3"/>
    <n v="0"/>
    <n v="13.507200000000001"/>
  </r>
  <r>
    <n v="6859"/>
    <x v="3404"/>
    <x v="827"/>
    <d v="2017-04-22T00:00:00"/>
    <s v="Standard Class"/>
    <s v="PS-18760"/>
    <s v="Pamela Stobb"/>
    <x v="0"/>
    <s v="United States"/>
    <s v="Los Angeles"/>
    <x v="1"/>
    <n v="90008"/>
    <s v="West"/>
    <s v="OFF-LA-10001404"/>
    <x v="1"/>
    <s v="Labels"/>
    <s v="Avery 517"/>
    <n v="7.38"/>
    <n v="2"/>
    <n v="0"/>
    <n v="3.4685999999999999"/>
  </r>
  <r>
    <n v="6860"/>
    <x v="3404"/>
    <x v="827"/>
    <d v="2017-04-22T00:00:00"/>
    <s v="Standard Class"/>
    <s v="PS-18760"/>
    <s v="Pamela Stobb"/>
    <x v="0"/>
    <s v="United States"/>
    <s v="Los Angeles"/>
    <x v="1"/>
    <n v="90008"/>
    <s v="West"/>
    <s v="OFF-FA-10001561"/>
    <x v="1"/>
    <s v="Fasteners"/>
    <s v="Stockwell Push Pins"/>
    <n v="10.9"/>
    <n v="5"/>
    <n v="0"/>
    <n v="3.5970000000000004"/>
  </r>
  <r>
    <n v="6861"/>
    <x v="3404"/>
    <x v="827"/>
    <d v="2017-04-22T00:00:00"/>
    <s v="Standard Class"/>
    <s v="PS-18760"/>
    <s v="Pamela Stobb"/>
    <x v="0"/>
    <s v="United States"/>
    <s v="Los Angeles"/>
    <x v="1"/>
    <n v="90008"/>
    <s v="West"/>
    <s v="TEC-AC-10001383"/>
    <x v="2"/>
    <s v="Accessories"/>
    <s v="Logitech Wireless Touch Keyboard K400"/>
    <n v="274.89"/>
    <n v="11"/>
    <n v="0"/>
    <n v="46.731299999999962"/>
  </r>
  <r>
    <n v="6862"/>
    <x v="3404"/>
    <x v="827"/>
    <d v="2017-04-22T00:00:00"/>
    <s v="Standard Class"/>
    <s v="PS-18760"/>
    <s v="Pamela Stobb"/>
    <x v="0"/>
    <s v="United States"/>
    <s v="Los Angeles"/>
    <x v="1"/>
    <n v="90008"/>
    <s v="West"/>
    <s v="OFF-LA-10003190"/>
    <x v="1"/>
    <s v="Labels"/>
    <s v="Avery 474"/>
    <n v="23.04"/>
    <n v="8"/>
    <n v="0"/>
    <n v="11.2896"/>
  </r>
  <r>
    <n v="6863"/>
    <x v="3404"/>
    <x v="827"/>
    <d v="2017-04-22T00:00:00"/>
    <s v="Standard Class"/>
    <s v="PS-18760"/>
    <s v="Pamela Stobb"/>
    <x v="0"/>
    <s v="United States"/>
    <s v="Los Angeles"/>
    <x v="1"/>
    <n v="90008"/>
    <s v="West"/>
    <s v="FUR-CH-10003774"/>
    <x v="0"/>
    <s v="Chairs"/>
    <s v="Global Wood Trimmed Manager's Task Chair, Khaki"/>
    <n v="218.35200000000003"/>
    <n v="3"/>
    <n v="0.2"/>
    <n v="-19.105800000000016"/>
  </r>
  <r>
    <n v="6864"/>
    <x v="3405"/>
    <x v="96"/>
    <d v="2017-12-08T00:00:00"/>
    <s v="Standard Class"/>
    <s v="MY-17380"/>
    <s v="Maribeth Yedwab"/>
    <x v="1"/>
    <s v="United States"/>
    <s v="San Antonio"/>
    <x v="5"/>
    <n v="78207"/>
    <s v="Central"/>
    <s v="OFF-PA-10000520"/>
    <x v="1"/>
    <s v="Paper"/>
    <s v="Xerox 201"/>
    <n v="10.368000000000002"/>
    <n v="2"/>
    <n v="0.2"/>
    <n v="3.6288"/>
  </r>
  <r>
    <n v="6865"/>
    <x v="3406"/>
    <x v="1036"/>
    <d v="2016-08-28T00:00:00"/>
    <s v="Standard Class"/>
    <s v="SC-20230"/>
    <s v="Scot Coram"/>
    <x v="1"/>
    <s v="United States"/>
    <s v="Los Angeles"/>
    <x v="1"/>
    <n v="90004"/>
    <s v="West"/>
    <s v="OFF-BI-10004465"/>
    <x v="1"/>
    <s v="Binders"/>
    <s v="Avery Durable Slant Ring Binders"/>
    <n v="12.672000000000001"/>
    <n v="2"/>
    <n v="0.2"/>
    <n v="4.7519999999999998"/>
  </r>
  <r>
    <n v="6866"/>
    <x v="3406"/>
    <x v="1036"/>
    <d v="2016-08-28T00:00:00"/>
    <s v="Standard Class"/>
    <s v="SC-20230"/>
    <s v="Scot Coram"/>
    <x v="1"/>
    <s v="United States"/>
    <s v="Los Angeles"/>
    <x v="1"/>
    <n v="90004"/>
    <s v="West"/>
    <s v="TEC-PH-10003555"/>
    <x v="2"/>
    <s v="Phones"/>
    <s v="Motorola HK250 Universal Bluetooth Headset"/>
    <n v="91.96"/>
    <n v="5"/>
    <n v="0.2"/>
    <n v="-20.690999999999992"/>
  </r>
  <r>
    <n v="6867"/>
    <x v="3406"/>
    <x v="1036"/>
    <d v="2016-08-28T00:00:00"/>
    <s v="Standard Class"/>
    <s v="SC-20230"/>
    <s v="Scot Coram"/>
    <x v="1"/>
    <s v="United States"/>
    <s v="Los Angeles"/>
    <x v="1"/>
    <n v="90004"/>
    <s v="West"/>
    <s v="TEC-AC-10000844"/>
    <x v="2"/>
    <s v="Accessories"/>
    <s v="Logitech Gaming G510s - Keyboard"/>
    <n v="254.96999999999997"/>
    <n v="3"/>
    <n v="0"/>
    <n v="91.789199999999994"/>
  </r>
  <r>
    <n v="6868"/>
    <x v="3406"/>
    <x v="1036"/>
    <d v="2016-08-28T00:00:00"/>
    <s v="Standard Class"/>
    <s v="SC-20230"/>
    <s v="Scot Coram"/>
    <x v="1"/>
    <s v="United States"/>
    <s v="Los Angeles"/>
    <x v="1"/>
    <n v="90004"/>
    <s v="West"/>
    <s v="TEC-PH-10003187"/>
    <x v="2"/>
    <s v="Phones"/>
    <s v="Anker Astro Mini 3000mAh Ultra-Compact Portable Charger"/>
    <n v="31.983999999999998"/>
    <n v="2"/>
    <n v="0.2"/>
    <n v="-7.9959999999999996"/>
  </r>
  <r>
    <n v="6869"/>
    <x v="3406"/>
    <x v="1036"/>
    <d v="2016-08-28T00:00:00"/>
    <s v="Standard Class"/>
    <s v="SC-20230"/>
    <s v="Scot Coram"/>
    <x v="1"/>
    <s v="United States"/>
    <s v="Los Angeles"/>
    <x v="1"/>
    <n v="90004"/>
    <s v="West"/>
    <s v="FUR-TA-10003569"/>
    <x v="0"/>
    <s v="Tables"/>
    <s v="Bretford CR8500 Series Meeting Room Furniture"/>
    <n v="2887.0560000000005"/>
    <n v="9"/>
    <n v="0.2"/>
    <n v="180.44099999999992"/>
  </r>
  <r>
    <n v="6870"/>
    <x v="3406"/>
    <x v="1036"/>
    <d v="2016-08-28T00:00:00"/>
    <s v="Standard Class"/>
    <s v="SC-20230"/>
    <s v="Scot Coram"/>
    <x v="1"/>
    <s v="United States"/>
    <s v="Los Angeles"/>
    <x v="1"/>
    <n v="90004"/>
    <s v="West"/>
    <s v="OFF-PA-10003848"/>
    <x v="1"/>
    <s v="Paper"/>
    <s v="Xerox 1997"/>
    <n v="12.96"/>
    <n v="2"/>
    <n v="0"/>
    <n v="6.2208000000000006"/>
  </r>
  <r>
    <n v="6871"/>
    <x v="3406"/>
    <x v="1036"/>
    <d v="2016-08-28T00:00:00"/>
    <s v="Standard Class"/>
    <s v="SC-20230"/>
    <s v="Scot Coram"/>
    <x v="1"/>
    <s v="United States"/>
    <s v="Los Angeles"/>
    <x v="1"/>
    <n v="90004"/>
    <s v="West"/>
    <s v="OFF-PA-10002606"/>
    <x v="1"/>
    <s v="Paper"/>
    <s v="Xerox 1928"/>
    <n v="47.52"/>
    <n v="9"/>
    <n v="0"/>
    <n v="21.384"/>
  </r>
  <r>
    <n v="6872"/>
    <x v="3407"/>
    <x v="5"/>
    <d v="2016-12-08T00:00:00"/>
    <s v="Second Class"/>
    <s v="RF-19345"/>
    <s v="Randy Ferguson"/>
    <x v="1"/>
    <s v="United States"/>
    <s v="Chicago"/>
    <x v="10"/>
    <n v="60610"/>
    <s v="Central"/>
    <s v="OFF-LA-10004853"/>
    <x v="1"/>
    <s v="Labels"/>
    <s v="Avery 483"/>
    <n v="11.952000000000002"/>
    <n v="3"/>
    <n v="0.2"/>
    <n v="3.8843999999999994"/>
  </r>
  <r>
    <n v="6873"/>
    <x v="3408"/>
    <x v="1135"/>
    <d v="2015-12-19T00:00:00"/>
    <s v="First Class"/>
    <s v="SG-20080"/>
    <s v="Sandra Glassco"/>
    <x v="0"/>
    <s v="United States"/>
    <s v="Seattle"/>
    <x v="4"/>
    <n v="98105"/>
    <s v="West"/>
    <s v="OFF-PA-10004948"/>
    <x v="1"/>
    <s v="Paper"/>
    <s v="Xerox 190"/>
    <n v="4.9800000000000004"/>
    <n v="1"/>
    <n v="0"/>
    <n v="2.3406000000000002"/>
  </r>
  <r>
    <n v="6874"/>
    <x v="3409"/>
    <x v="1136"/>
    <d v="2014-10-22T00:00:00"/>
    <s v="Second Class"/>
    <s v="TB-21520"/>
    <s v="Tracy Blumstein"/>
    <x v="0"/>
    <s v="United States"/>
    <s v="Beaumont"/>
    <x v="5"/>
    <n v="77705"/>
    <s v="Central"/>
    <s v="OFF-BI-10003676"/>
    <x v="1"/>
    <s v="Binders"/>
    <s v="GBC Standard Recycled Report Covers, Clear Plastic Sheets"/>
    <n v="10.779999999999996"/>
    <n v="5"/>
    <n v="0.8"/>
    <n v="-17.248000000000008"/>
  </r>
  <r>
    <n v="6875"/>
    <x v="3409"/>
    <x v="1136"/>
    <d v="2014-10-22T00:00:00"/>
    <s v="Second Class"/>
    <s v="TB-21520"/>
    <s v="Tracy Blumstein"/>
    <x v="0"/>
    <s v="United States"/>
    <s v="Beaumont"/>
    <x v="5"/>
    <n v="77705"/>
    <s v="Central"/>
    <s v="TEC-AC-10001314"/>
    <x v="2"/>
    <s v="Accessories"/>
    <s v="Case Logic 2.4GHz Wireless Keyboard"/>
    <n v="119.97600000000001"/>
    <n v="3"/>
    <n v="0.2"/>
    <n v="-17.996400000000019"/>
  </r>
  <r>
    <n v="6876"/>
    <x v="3410"/>
    <x v="64"/>
    <d v="2016-09-10T00:00:00"/>
    <s v="Standard Class"/>
    <s v="MM-17920"/>
    <s v="Michael Moore"/>
    <x v="0"/>
    <s v="United States"/>
    <s v="Chesapeake"/>
    <x v="17"/>
    <n v="23320"/>
    <s v="South"/>
    <s v="OFF-LA-10004545"/>
    <x v="1"/>
    <s v="Labels"/>
    <s v="Avery 50"/>
    <n v="25.06"/>
    <n v="2"/>
    <n v="0"/>
    <n v="11.778199999999998"/>
  </r>
  <r>
    <n v="6877"/>
    <x v="3410"/>
    <x v="64"/>
    <d v="2016-09-10T00:00:00"/>
    <s v="Standard Class"/>
    <s v="MM-17920"/>
    <s v="Michael Moore"/>
    <x v="0"/>
    <s v="United States"/>
    <s v="Chesapeake"/>
    <x v="17"/>
    <n v="23320"/>
    <s v="South"/>
    <s v="FUR-TA-10003238"/>
    <x v="0"/>
    <s v="Tables"/>
    <s v="Chromcraft Bull-Nose Wood 48&quot; x 96&quot; Rectangular Conference Tables"/>
    <n v="1652.94"/>
    <n v="3"/>
    <n v="0"/>
    <n v="314.05859999999996"/>
  </r>
  <r>
    <n v="6878"/>
    <x v="3411"/>
    <x v="52"/>
    <d v="2015-10-15T00:00:00"/>
    <s v="Same Day"/>
    <s v="CG-12520"/>
    <s v="Claire Gute"/>
    <x v="0"/>
    <s v="United States"/>
    <s v="Dallas"/>
    <x v="5"/>
    <n v="75217"/>
    <s v="Central"/>
    <s v="FUR-FU-10004952"/>
    <x v="0"/>
    <s v="Furnishings"/>
    <s v="C-Line Cubicle Keepers Polyproplyene Holder w/Velcro Back, 8-1/2x11, 25/Bx"/>
    <n v="131.376"/>
    <n v="6"/>
    <n v="0.6"/>
    <n v="-95.24760000000002"/>
  </r>
  <r>
    <n v="6879"/>
    <x v="3411"/>
    <x v="52"/>
    <d v="2015-10-15T00:00:00"/>
    <s v="Same Day"/>
    <s v="CG-12520"/>
    <s v="Claire Gute"/>
    <x v="0"/>
    <s v="United States"/>
    <s v="Dallas"/>
    <x v="5"/>
    <n v="75217"/>
    <s v="Central"/>
    <s v="OFF-PA-10003001"/>
    <x v="1"/>
    <s v="Paper"/>
    <s v="Xerox 1986"/>
    <n v="5.3440000000000003"/>
    <n v="1"/>
    <n v="0.2"/>
    <n v="1.8703999999999998"/>
  </r>
  <r>
    <n v="6880"/>
    <x v="3412"/>
    <x v="494"/>
    <d v="2015-12-05T00:00:00"/>
    <s v="Second Class"/>
    <s v="TW-21025"/>
    <s v="Tamara Willingham"/>
    <x v="2"/>
    <s v="United States"/>
    <s v="Seattle"/>
    <x v="4"/>
    <n v="98105"/>
    <s v="West"/>
    <s v="FUR-CH-10001215"/>
    <x v="0"/>
    <s v="Chairs"/>
    <s v="Global Troy Executive Leather Low-Back Tilter"/>
    <n v="2003.9200000000003"/>
    <n v="5"/>
    <n v="0.2"/>
    <n v="125.24499999999995"/>
  </r>
  <r>
    <n v="6881"/>
    <x v="3412"/>
    <x v="494"/>
    <d v="2015-12-05T00:00:00"/>
    <s v="Second Class"/>
    <s v="TW-21025"/>
    <s v="Tamara Willingham"/>
    <x v="2"/>
    <s v="United States"/>
    <s v="Seattle"/>
    <x v="4"/>
    <n v="98105"/>
    <s v="West"/>
    <s v="OFF-PA-10004255"/>
    <x v="1"/>
    <s v="Paper"/>
    <s v="Xerox 219"/>
    <n v="32.400000000000006"/>
    <n v="5"/>
    <n v="0"/>
    <n v="15.552000000000001"/>
  </r>
  <r>
    <n v="6882"/>
    <x v="3412"/>
    <x v="494"/>
    <d v="2015-12-05T00:00:00"/>
    <s v="Second Class"/>
    <s v="TW-21025"/>
    <s v="Tamara Willingham"/>
    <x v="2"/>
    <s v="United States"/>
    <s v="Seattle"/>
    <x v="4"/>
    <n v="98105"/>
    <s v="West"/>
    <s v="FUR-TA-10001705"/>
    <x v="0"/>
    <s v="Tables"/>
    <s v="Bush Advantage Collection Round Conference Table"/>
    <n v="1913.3999999999999"/>
    <n v="9"/>
    <n v="0"/>
    <n v="401.81399999999985"/>
  </r>
  <r>
    <n v="6883"/>
    <x v="3412"/>
    <x v="494"/>
    <d v="2015-12-05T00:00:00"/>
    <s v="Second Class"/>
    <s v="TW-21025"/>
    <s v="Tamara Willingham"/>
    <x v="2"/>
    <s v="United States"/>
    <s v="Seattle"/>
    <x v="4"/>
    <n v="98105"/>
    <s v="West"/>
    <s v="OFF-ST-10002554"/>
    <x v="1"/>
    <s v="Storage"/>
    <s v="Tennsco Industrial Shelving"/>
    <n v="146.72999999999999"/>
    <n v="3"/>
    <n v="0"/>
    <n v="2.9346000000000032"/>
  </r>
  <r>
    <n v="6884"/>
    <x v="3412"/>
    <x v="494"/>
    <d v="2015-12-05T00:00:00"/>
    <s v="Second Class"/>
    <s v="TW-21025"/>
    <s v="Tamara Willingham"/>
    <x v="2"/>
    <s v="United States"/>
    <s v="Seattle"/>
    <x v="4"/>
    <n v="98105"/>
    <s v="West"/>
    <s v="OFF-PA-10002222"/>
    <x v="1"/>
    <s v="Paper"/>
    <s v="Xerox Color Copier Paper, 11&quot; x 17&quot;, Ream"/>
    <n v="114.2"/>
    <n v="5"/>
    <n v="0"/>
    <n v="52.531999999999996"/>
  </r>
  <r>
    <n v="6885"/>
    <x v="3413"/>
    <x v="70"/>
    <d v="2015-06-04T00:00:00"/>
    <s v="Standard Class"/>
    <s v="BD-11320"/>
    <s v="Bill Donatelli"/>
    <x v="0"/>
    <s v="United States"/>
    <s v="Minneapolis"/>
    <x v="11"/>
    <n v="55407"/>
    <s v="Central"/>
    <s v="FUR-CH-10002320"/>
    <x v="0"/>
    <s v="Chairs"/>
    <s v="Hon Pagoda Stacking Chairs"/>
    <n v="2567.84"/>
    <n v="8"/>
    <n v="0"/>
    <n v="770.35199999999986"/>
  </r>
  <r>
    <n v="6886"/>
    <x v="3414"/>
    <x v="18"/>
    <d v="2017-09-17T00:00:00"/>
    <s v="Standard Class"/>
    <s v="HA-14905"/>
    <s v="Helen Abelman"/>
    <x v="0"/>
    <s v="United States"/>
    <s v="Springfield"/>
    <x v="24"/>
    <n v="45503"/>
    <s v="East"/>
    <s v="TEC-AC-10003499"/>
    <x v="2"/>
    <s v="Accessories"/>
    <s v="Memorex Mini Travel Drive 8 GB USB 2.0 Flash Drive"/>
    <n v="37.056000000000004"/>
    <n v="4"/>
    <n v="0.2"/>
    <n v="8.8008000000000006"/>
  </r>
  <r>
    <n v="6887"/>
    <x v="3414"/>
    <x v="18"/>
    <d v="2017-09-17T00:00:00"/>
    <s v="Standard Class"/>
    <s v="HA-14905"/>
    <s v="Helen Abelman"/>
    <x v="0"/>
    <s v="United States"/>
    <s v="Springfield"/>
    <x v="24"/>
    <n v="45503"/>
    <s v="East"/>
    <s v="TEC-PH-10003580"/>
    <x v="2"/>
    <s v="Phones"/>
    <s v="Cisco IP Phone 7961G-GE VoIP phone"/>
    <n v="259.89600000000002"/>
    <n v="2"/>
    <n v="0.4"/>
    <n v="-56.310799999999972"/>
  </r>
  <r>
    <n v="6888"/>
    <x v="3415"/>
    <x v="1016"/>
    <d v="2017-05-02T00:00:00"/>
    <s v="Standard Class"/>
    <s v="LL-16840"/>
    <s v="Lauren Leatherbury"/>
    <x v="0"/>
    <s v="United States"/>
    <s v="Los Angeles"/>
    <x v="1"/>
    <n v="90032"/>
    <s v="West"/>
    <s v="OFF-PA-10004675"/>
    <x v="1"/>
    <s v="Paper"/>
    <s v="Telephone Message Books with Fax/Mobile Section, 5 1/2&quot; x 3 3/16&quot;"/>
    <n v="19.049999999999997"/>
    <n v="3"/>
    <n v="0"/>
    <n v="8.7629999999999999"/>
  </r>
  <r>
    <n v="6889"/>
    <x v="3415"/>
    <x v="1016"/>
    <d v="2017-05-02T00:00:00"/>
    <s v="Standard Class"/>
    <s v="LL-16840"/>
    <s v="Lauren Leatherbury"/>
    <x v="0"/>
    <s v="United States"/>
    <s v="Los Angeles"/>
    <x v="1"/>
    <n v="90032"/>
    <s v="West"/>
    <s v="OFF-BI-10000666"/>
    <x v="1"/>
    <s v="Binders"/>
    <s v="Surelock Post Binders"/>
    <n v="73.343999999999994"/>
    <n v="3"/>
    <n v="0.2"/>
    <n v="27.503999999999998"/>
  </r>
  <r>
    <n v="6890"/>
    <x v="3416"/>
    <x v="65"/>
    <d v="2017-09-22T00:00:00"/>
    <s v="Standard Class"/>
    <s v="SS-20140"/>
    <s v="Saphhira Shifley"/>
    <x v="1"/>
    <s v="United States"/>
    <s v="Columbus"/>
    <x v="32"/>
    <n v="31907"/>
    <s v="South"/>
    <s v="TEC-PH-10001552"/>
    <x v="2"/>
    <s v="Phones"/>
    <s v="I Need's 3d Hello Kitty Hybrid Silicone Case Cover for HTC One X 4g with 3d Hello Kitty Stylus Pen Green/pink"/>
    <n v="95.68"/>
    <n v="8"/>
    <n v="0"/>
    <n v="26.790400000000005"/>
  </r>
  <r>
    <n v="6891"/>
    <x v="3416"/>
    <x v="65"/>
    <d v="2017-09-22T00:00:00"/>
    <s v="Standard Class"/>
    <s v="SS-20140"/>
    <s v="Saphhira Shifley"/>
    <x v="1"/>
    <s v="United States"/>
    <s v="Columbus"/>
    <x v="32"/>
    <n v="31907"/>
    <s v="South"/>
    <s v="OFF-PA-10000673"/>
    <x v="1"/>
    <s v="Paper"/>
    <s v="Post-it “Important Message” Note Pad, Neon Colors, 50 Sheets/Pad"/>
    <n v="50.96"/>
    <n v="7"/>
    <n v="0"/>
    <n v="24.460800000000003"/>
  </r>
  <r>
    <n v="6892"/>
    <x v="3416"/>
    <x v="65"/>
    <d v="2017-09-22T00:00:00"/>
    <s v="Standard Class"/>
    <s v="SS-20140"/>
    <s v="Saphhira Shifley"/>
    <x v="1"/>
    <s v="United States"/>
    <s v="Columbus"/>
    <x v="32"/>
    <n v="31907"/>
    <s v="South"/>
    <s v="OFF-AR-10000380"/>
    <x v="1"/>
    <s v="Art"/>
    <s v="Hunt PowerHouse Electric Pencil Sharpener, Blue"/>
    <n v="113.94"/>
    <n v="3"/>
    <n v="0"/>
    <n v="34.181999999999988"/>
  </r>
  <r>
    <n v="6893"/>
    <x v="3416"/>
    <x v="65"/>
    <d v="2017-09-22T00:00:00"/>
    <s v="Standard Class"/>
    <s v="SS-20140"/>
    <s v="Saphhira Shifley"/>
    <x v="1"/>
    <s v="United States"/>
    <s v="Columbus"/>
    <x v="32"/>
    <n v="31907"/>
    <s v="South"/>
    <s v="OFF-PA-10003848"/>
    <x v="1"/>
    <s v="Paper"/>
    <s v="Xerox 1997"/>
    <n v="25.92"/>
    <n v="4"/>
    <n v="0"/>
    <n v="12.441600000000001"/>
  </r>
  <r>
    <n v="6894"/>
    <x v="3416"/>
    <x v="65"/>
    <d v="2017-09-22T00:00:00"/>
    <s v="Standard Class"/>
    <s v="SS-20140"/>
    <s v="Saphhira Shifley"/>
    <x v="1"/>
    <s v="United States"/>
    <s v="Columbus"/>
    <x v="32"/>
    <n v="31907"/>
    <s v="South"/>
    <s v="FUR-FU-10002963"/>
    <x v="0"/>
    <s v="Furnishings"/>
    <s v="Master Caster Door Stop, Gray"/>
    <n v="20.32"/>
    <n v="4"/>
    <n v="0"/>
    <n v="6.9087999999999994"/>
  </r>
  <r>
    <n v="6895"/>
    <x v="3416"/>
    <x v="65"/>
    <d v="2017-09-22T00:00:00"/>
    <s v="Standard Class"/>
    <s v="SS-20140"/>
    <s v="Saphhira Shifley"/>
    <x v="1"/>
    <s v="United States"/>
    <s v="Columbus"/>
    <x v="32"/>
    <n v="31907"/>
    <s v="South"/>
    <s v="TEC-PH-10002447"/>
    <x v="2"/>
    <s v="Phones"/>
    <s v="AT&amp;T CL83451 4-Handset Telephone"/>
    <n v="411.98"/>
    <n v="2"/>
    <n v="0"/>
    <n v="119.4742"/>
  </r>
  <r>
    <n v="6896"/>
    <x v="3416"/>
    <x v="65"/>
    <d v="2017-09-22T00:00:00"/>
    <s v="Standard Class"/>
    <s v="SS-20140"/>
    <s v="Saphhira Shifley"/>
    <x v="1"/>
    <s v="United States"/>
    <s v="Columbus"/>
    <x v="32"/>
    <n v="31907"/>
    <s v="South"/>
    <s v="OFF-SU-10004261"/>
    <x v="1"/>
    <s v="Supplies"/>
    <s v="Fiskars 8&quot; Scissors, 2/Pack"/>
    <n v="34.479999999999997"/>
    <n v="2"/>
    <n v="0"/>
    <n v="9.9991999999999948"/>
  </r>
  <r>
    <n v="6897"/>
    <x v="3416"/>
    <x v="65"/>
    <d v="2017-09-22T00:00:00"/>
    <s v="Standard Class"/>
    <s v="SS-20140"/>
    <s v="Saphhira Shifley"/>
    <x v="1"/>
    <s v="United States"/>
    <s v="Columbus"/>
    <x v="32"/>
    <n v="31907"/>
    <s v="South"/>
    <s v="OFF-PA-10003228"/>
    <x v="1"/>
    <s v="Paper"/>
    <s v="Xerox 1917"/>
    <n v="244.54999999999998"/>
    <n v="5"/>
    <n v="0"/>
    <n v="114.93849999999998"/>
  </r>
  <r>
    <n v="6898"/>
    <x v="3417"/>
    <x v="238"/>
    <d v="2017-08-25T00:00:00"/>
    <s v="Standard Class"/>
    <s v="CK-12205"/>
    <s v="Chloris Kastensmidt"/>
    <x v="0"/>
    <s v="United States"/>
    <s v="Lakewood"/>
    <x v="24"/>
    <n v="44107"/>
    <s v="East"/>
    <s v="OFF-BI-10004817"/>
    <x v="1"/>
    <s v="Binders"/>
    <s v="GBC Personal VeloBind Strips"/>
    <n v="10.782000000000002"/>
    <n v="3"/>
    <n v="0.7"/>
    <n v="-7.9067999999999969"/>
  </r>
  <r>
    <n v="6899"/>
    <x v="3418"/>
    <x v="1137"/>
    <d v="2015-05-26T00:00:00"/>
    <s v="Second Class"/>
    <s v="VS-21820"/>
    <s v="Vivek Sundaresam"/>
    <x v="0"/>
    <s v="United States"/>
    <s v="Naperville"/>
    <x v="10"/>
    <n v="60540"/>
    <s v="Central"/>
    <s v="FUR-CH-10002880"/>
    <x v="0"/>
    <s v="Chairs"/>
    <s v="Global High-Back Leather Tilter, Burgundy"/>
    <n v="602.65099999999995"/>
    <n v="7"/>
    <n v="0.3"/>
    <n v="-163.57670000000005"/>
  </r>
  <r>
    <n v="6900"/>
    <x v="3418"/>
    <x v="1137"/>
    <d v="2015-05-26T00:00:00"/>
    <s v="Second Class"/>
    <s v="VS-21820"/>
    <s v="Vivek Sundaresam"/>
    <x v="0"/>
    <s v="United States"/>
    <s v="Naperville"/>
    <x v="10"/>
    <n v="60540"/>
    <s v="Central"/>
    <s v="OFF-BI-10001249"/>
    <x v="1"/>
    <s v="Binders"/>
    <s v="Avery Heavy-Duty EZD View Binder with Locking Rings"/>
    <n v="7.6559999999999988"/>
    <n v="6"/>
    <n v="0.8"/>
    <n v="-13.015200000000004"/>
  </r>
  <r>
    <n v="6901"/>
    <x v="3419"/>
    <x v="67"/>
    <d v="2015-09-11T00:00:00"/>
    <s v="Standard Class"/>
    <s v="TN-21040"/>
    <s v="Tanja Norvell"/>
    <x v="2"/>
    <s v="United States"/>
    <s v="New York City"/>
    <x v="15"/>
    <n v="10009"/>
    <s v="East"/>
    <s v="TEC-AC-10002402"/>
    <x v="2"/>
    <s v="Accessories"/>
    <s v="Razer Kraken PRO Over Ear PC and Music Headset"/>
    <n v="559.92999999999995"/>
    <n v="7"/>
    <n v="0"/>
    <n v="167.97899999999996"/>
  </r>
  <r>
    <n v="6902"/>
    <x v="3420"/>
    <x v="1138"/>
    <d v="2017-07-24T00:00:00"/>
    <s v="Same Day"/>
    <s v="HR-14830"/>
    <s v="Harold Ryan"/>
    <x v="1"/>
    <s v="United States"/>
    <s v="Huntington Beach"/>
    <x v="1"/>
    <n v="92646"/>
    <s v="West"/>
    <s v="TEC-CO-10001449"/>
    <x v="2"/>
    <s v="Copiers"/>
    <s v="Hewlett Packard LaserJet 3310 Copier"/>
    <n v="2399.96"/>
    <n v="5"/>
    <n v="0.2"/>
    <n v="839.9860000000001"/>
  </r>
  <r>
    <n v="6903"/>
    <x v="3421"/>
    <x v="264"/>
    <d v="2017-09-08T00:00:00"/>
    <s v="Standard Class"/>
    <s v="JS-15595"/>
    <s v="Jill Stevenson"/>
    <x v="1"/>
    <s v="United States"/>
    <s v="Chicago"/>
    <x v="10"/>
    <n v="60653"/>
    <s v="Central"/>
    <s v="OFF-FA-10002280"/>
    <x v="1"/>
    <s v="Fasteners"/>
    <s v="Advantus Plastic Paper Clips"/>
    <n v="16"/>
    <n v="4"/>
    <n v="0.2"/>
    <n v="5.6"/>
  </r>
  <r>
    <n v="6904"/>
    <x v="3421"/>
    <x v="264"/>
    <d v="2017-09-08T00:00:00"/>
    <s v="Standard Class"/>
    <s v="JS-15595"/>
    <s v="Jill Stevenson"/>
    <x v="1"/>
    <s v="United States"/>
    <s v="Chicago"/>
    <x v="10"/>
    <n v="60653"/>
    <s v="Central"/>
    <s v="OFF-AP-10003278"/>
    <x v="1"/>
    <s v="Appliances"/>
    <s v="Belkin 7-Outlet SurgeMaster Home Series"/>
    <n v="5.5879999999999992"/>
    <n v="2"/>
    <n v="0.8"/>
    <n v="-15.087600000000002"/>
  </r>
  <r>
    <n v="6905"/>
    <x v="3421"/>
    <x v="264"/>
    <d v="2017-09-08T00:00:00"/>
    <s v="Standard Class"/>
    <s v="JS-15595"/>
    <s v="Jill Stevenson"/>
    <x v="1"/>
    <s v="United States"/>
    <s v="Chicago"/>
    <x v="10"/>
    <n v="60653"/>
    <s v="Central"/>
    <s v="OFF-ST-10003994"/>
    <x v="1"/>
    <s v="Storage"/>
    <s v="Belkin 19&quot; Center-Weighted Shelf, Gray"/>
    <n v="235.92"/>
    <n v="5"/>
    <n v="0.2"/>
    <n v="-44.235000000000007"/>
  </r>
  <r>
    <n v="6906"/>
    <x v="3422"/>
    <x v="1139"/>
    <d v="2017-12-08T00:00:00"/>
    <s v="Second Class"/>
    <s v="BN-11470"/>
    <s v="Brad Norvell"/>
    <x v="1"/>
    <s v="United States"/>
    <s v="Brentwood"/>
    <x v="1"/>
    <n v="94513"/>
    <s v="West"/>
    <s v="OFF-ST-10003221"/>
    <x v="1"/>
    <s v="Storage"/>
    <s v="Staple magnet"/>
    <n v="10.68"/>
    <n v="1"/>
    <n v="0"/>
    <n v="2.8836000000000004"/>
  </r>
  <r>
    <n v="6907"/>
    <x v="3423"/>
    <x v="968"/>
    <d v="2017-05-20T00:00:00"/>
    <s v="Same Day"/>
    <s v="AR-10405"/>
    <s v="Allen Rosenblatt"/>
    <x v="1"/>
    <s v="United States"/>
    <s v="Trenton"/>
    <x v="12"/>
    <n v="48183"/>
    <s v="Central"/>
    <s v="OFF-BI-10002225"/>
    <x v="1"/>
    <s v="Binders"/>
    <s v="Square Ring Data Binders, Rigid 75 Pt. Covers, 11&quot; x 14-7/8&quot;"/>
    <n v="41.28"/>
    <n v="2"/>
    <n v="0"/>
    <n v="19.814399999999999"/>
  </r>
  <r>
    <n v="6908"/>
    <x v="3424"/>
    <x v="720"/>
    <d v="2016-10-03T00:00:00"/>
    <s v="Standard Class"/>
    <s v="SW-20455"/>
    <s v="Shaun Weien"/>
    <x v="0"/>
    <s v="United States"/>
    <s v="Seattle"/>
    <x v="4"/>
    <n v="98103"/>
    <s v="West"/>
    <s v="TEC-PH-10002584"/>
    <x v="2"/>
    <s v="Phones"/>
    <s v="Samsung Galaxy S4"/>
    <n v="1001.5840000000001"/>
    <n v="2"/>
    <n v="0.2"/>
    <n v="125.19799999999992"/>
  </r>
  <r>
    <n v="6909"/>
    <x v="3425"/>
    <x v="389"/>
    <d v="2017-12-15T00:00:00"/>
    <s v="Standard Class"/>
    <s v="JE-16165"/>
    <s v="Justin Ellison"/>
    <x v="1"/>
    <s v="United States"/>
    <s v="North Charleston"/>
    <x v="20"/>
    <n v="29406"/>
    <s v="South"/>
    <s v="FUR-FU-10002364"/>
    <x v="0"/>
    <s v="Furnishings"/>
    <s v="Eldon Expressions Wood Desk Accessories, Oak"/>
    <n v="14.76"/>
    <n v="2"/>
    <n v="0"/>
    <n v="4.2803999999999984"/>
  </r>
  <r>
    <n v="6910"/>
    <x v="3426"/>
    <x v="103"/>
    <d v="2014-09-18T00:00:00"/>
    <s v="Second Class"/>
    <s v="LH-16900"/>
    <s v="Lena Hernandez"/>
    <x v="0"/>
    <s v="United States"/>
    <s v="Columbus"/>
    <x v="24"/>
    <n v="43229"/>
    <s v="East"/>
    <s v="OFF-BI-10004022"/>
    <x v="1"/>
    <s v="Binders"/>
    <s v="Acco Suede Grain Vinyl Round Ring Binder"/>
    <n v="2.5020000000000002"/>
    <n v="3"/>
    <n v="0.7"/>
    <n v="-2.0015999999999998"/>
  </r>
  <r>
    <n v="6911"/>
    <x v="3427"/>
    <x v="570"/>
    <d v="2017-08-02T00:00:00"/>
    <s v="Standard Class"/>
    <s v="VG-21790"/>
    <s v="Vivek Gonzalez"/>
    <x v="0"/>
    <s v="United States"/>
    <s v="Seattle"/>
    <x v="4"/>
    <n v="98103"/>
    <s v="West"/>
    <s v="FUR-BO-10004709"/>
    <x v="0"/>
    <s v="Bookcases"/>
    <s v="Bush Westfield Collection Bookcases, Medium Cherry Finish"/>
    <n v="115.96"/>
    <n v="2"/>
    <n v="0"/>
    <n v="25.511200000000002"/>
  </r>
  <r>
    <n v="6912"/>
    <x v="3428"/>
    <x v="378"/>
    <d v="2017-08-05T00:00:00"/>
    <s v="Second Class"/>
    <s v="EM-13960"/>
    <s v="Eric Murdock"/>
    <x v="0"/>
    <s v="United States"/>
    <s v="San Francisco"/>
    <x v="1"/>
    <n v="94109"/>
    <s v="West"/>
    <s v="OFF-ST-10004340"/>
    <x v="1"/>
    <s v="Storage"/>
    <s v="Fellowes Mobile File Cart, Black"/>
    <n v="186.54"/>
    <n v="3"/>
    <n v="0"/>
    <n v="50.365800000000007"/>
  </r>
  <r>
    <n v="6913"/>
    <x v="3429"/>
    <x v="743"/>
    <d v="2017-05-05T00:00:00"/>
    <s v="Second Class"/>
    <s v="EM-13825"/>
    <s v="Elizabeth Moffitt"/>
    <x v="1"/>
    <s v="United States"/>
    <s v="Los Angeles"/>
    <x v="1"/>
    <n v="90049"/>
    <s v="West"/>
    <s v="TEC-AC-10001714"/>
    <x v="2"/>
    <s v="Accessories"/>
    <s v="Logitech MX Performance Wireless Mouse"/>
    <n v="159.56"/>
    <n v="4"/>
    <n v="0"/>
    <n v="59.037199999999999"/>
  </r>
  <r>
    <n v="6914"/>
    <x v="3430"/>
    <x v="821"/>
    <d v="2015-06-16T00:00:00"/>
    <s v="Standard Class"/>
    <s v="JH-15910"/>
    <s v="Jonathan Howell"/>
    <x v="0"/>
    <s v="United States"/>
    <s v="West Palm Beach"/>
    <x v="2"/>
    <n v="33407"/>
    <s v="South"/>
    <s v="TEC-PH-10002844"/>
    <x v="2"/>
    <s v="Phones"/>
    <s v="Speck Products Candyshell Flip Case"/>
    <n v="55.984000000000009"/>
    <n v="2"/>
    <n v="0.2"/>
    <n v="4.1987999999999985"/>
  </r>
  <r>
    <n v="6915"/>
    <x v="3431"/>
    <x v="1091"/>
    <d v="2014-12-29T00:00:00"/>
    <s v="Standard Class"/>
    <s v="NP-18700"/>
    <s v="Nora Preis"/>
    <x v="0"/>
    <s v="United States"/>
    <s v="Chicago"/>
    <x v="10"/>
    <n v="60623"/>
    <s v="Central"/>
    <s v="OFF-ST-10000585"/>
    <x v="1"/>
    <s v="Storage"/>
    <s v="Economy Rollaway Files"/>
    <n v="132.16"/>
    <n v="1"/>
    <n v="0.2"/>
    <n v="9.911999999999999"/>
  </r>
  <r>
    <n v="6916"/>
    <x v="3431"/>
    <x v="1091"/>
    <d v="2014-12-29T00:00:00"/>
    <s v="Standard Class"/>
    <s v="NP-18700"/>
    <s v="Nora Preis"/>
    <x v="0"/>
    <s v="United States"/>
    <s v="Chicago"/>
    <x v="10"/>
    <n v="60623"/>
    <s v="Central"/>
    <s v="OFF-BI-10002824"/>
    <x v="1"/>
    <s v="Binders"/>
    <s v="Recycled Easel Ring Binders"/>
    <n v="17.903999999999996"/>
    <n v="6"/>
    <n v="0.8"/>
    <n v="-31.332000000000008"/>
  </r>
  <r>
    <n v="6917"/>
    <x v="3431"/>
    <x v="1091"/>
    <d v="2014-12-29T00:00:00"/>
    <s v="Standard Class"/>
    <s v="NP-18700"/>
    <s v="Nora Preis"/>
    <x v="0"/>
    <s v="United States"/>
    <s v="Chicago"/>
    <x v="10"/>
    <n v="60623"/>
    <s v="Central"/>
    <s v="OFF-PA-10001289"/>
    <x v="1"/>
    <s v="Paper"/>
    <s v="White Computer Printout Paper by Universal"/>
    <n v="124.032"/>
    <n v="4"/>
    <n v="0.2"/>
    <n v="44.961600000000004"/>
  </r>
  <r>
    <n v="6918"/>
    <x v="3432"/>
    <x v="757"/>
    <d v="2014-12-21T00:00:00"/>
    <s v="Standard Class"/>
    <s v="SH-20635"/>
    <s v="Stefanie Holloman"/>
    <x v="1"/>
    <s v="United States"/>
    <s v="Sacramento"/>
    <x v="1"/>
    <n v="95823"/>
    <s v="West"/>
    <s v="FUR-CH-10001854"/>
    <x v="0"/>
    <s v="Chairs"/>
    <s v="Office Star - Professional Matrix Back Chair with 2-to-1 Synchro Tilt and Mesh Fabric Seat"/>
    <n v="1403.9200000000003"/>
    <n v="5"/>
    <n v="0.2"/>
    <n v="70.196000000000026"/>
  </r>
  <r>
    <n v="6919"/>
    <x v="3433"/>
    <x v="947"/>
    <d v="2016-04-18T00:00:00"/>
    <s v="Second Class"/>
    <s v="BM-11785"/>
    <s v="Bryan Mills"/>
    <x v="0"/>
    <s v="United States"/>
    <s v="Seattle"/>
    <x v="4"/>
    <n v="98115"/>
    <s v="West"/>
    <s v="OFF-SU-10003567"/>
    <x v="1"/>
    <s v="Supplies"/>
    <s v="Stiletto Hand Letter Openers"/>
    <n v="28.799999999999997"/>
    <n v="3"/>
    <n v="0"/>
    <n v="0.86400000000000077"/>
  </r>
  <r>
    <n v="6920"/>
    <x v="3434"/>
    <x v="1031"/>
    <d v="2015-05-28T00:00:00"/>
    <s v="Standard Class"/>
    <s v="HG-14965"/>
    <s v="Henry Goldwyn"/>
    <x v="1"/>
    <s v="United States"/>
    <s v="Philadelphia"/>
    <x v="9"/>
    <n v="19143"/>
    <s v="East"/>
    <s v="OFF-BI-10001597"/>
    <x v="1"/>
    <s v="Binders"/>
    <s v="Wilson Jones Ledger-Size, Piano-Hinge Binder, 2&quot;, Blue"/>
    <n v="24.588000000000001"/>
    <n v="2"/>
    <n v="0.7"/>
    <n v="-18.031199999999998"/>
  </r>
  <r>
    <n v="6921"/>
    <x v="3435"/>
    <x v="425"/>
    <d v="2017-03-02T00:00:00"/>
    <s v="Standard Class"/>
    <s v="BM-11140"/>
    <s v="Becky Martin"/>
    <x v="0"/>
    <s v="United States"/>
    <s v="Santa Barbara"/>
    <x v="1"/>
    <n v="93101"/>
    <s v="West"/>
    <s v="OFF-AP-10003287"/>
    <x v="1"/>
    <s v="Appliances"/>
    <s v="Tripp Lite TLP810NET Broadband Surge for Modem/Fax"/>
    <n v="356.78999999999996"/>
    <n v="7"/>
    <n v="0"/>
    <n v="99.901199999999989"/>
  </r>
  <r>
    <n v="6922"/>
    <x v="3436"/>
    <x v="1095"/>
    <d v="2017-04-10T00:00:00"/>
    <s v="Standard Class"/>
    <s v="PS-19045"/>
    <s v="Penelope Sewall"/>
    <x v="2"/>
    <s v="United States"/>
    <s v="New York City"/>
    <x v="15"/>
    <n v="10011"/>
    <s v="East"/>
    <s v="OFF-EN-10001532"/>
    <x v="1"/>
    <s v="Envelopes"/>
    <s v="Brown Kraft Recycled Envelopes"/>
    <n v="16.98"/>
    <n v="1"/>
    <n v="0"/>
    <n v="8.49"/>
  </r>
  <r>
    <n v="6923"/>
    <x v="3437"/>
    <x v="199"/>
    <d v="2015-03-19T00:00:00"/>
    <s v="Second Class"/>
    <s v="MS-17710"/>
    <s v="Maurice Satty"/>
    <x v="0"/>
    <s v="United States"/>
    <s v="Auburn"/>
    <x v="19"/>
    <n v="36830"/>
    <s v="South"/>
    <s v="OFF-LA-10003930"/>
    <x v="1"/>
    <s v="Labels"/>
    <s v="Dot Matrix Printer Tape Reel Labels, White, 5000/Box"/>
    <n v="491.55"/>
    <n v="5"/>
    <n v="0"/>
    <n v="240.8595"/>
  </r>
  <r>
    <n v="6924"/>
    <x v="3437"/>
    <x v="199"/>
    <d v="2015-03-19T00:00:00"/>
    <s v="Second Class"/>
    <s v="MS-17710"/>
    <s v="Maurice Satty"/>
    <x v="0"/>
    <s v="United States"/>
    <s v="Auburn"/>
    <x v="19"/>
    <n v="36830"/>
    <s v="South"/>
    <s v="OFF-EN-10003845"/>
    <x v="1"/>
    <s v="Envelopes"/>
    <s v="Colored Envelopes"/>
    <n v="7.38"/>
    <n v="2"/>
    <n v="0"/>
    <n v="3.3947999999999996"/>
  </r>
  <r>
    <n v="6925"/>
    <x v="3438"/>
    <x v="672"/>
    <d v="2015-12-04T00:00:00"/>
    <s v="Standard Class"/>
    <s v="JL-15235"/>
    <s v="Janet Lee"/>
    <x v="0"/>
    <s v="United States"/>
    <s v="New York City"/>
    <x v="15"/>
    <n v="10035"/>
    <s v="East"/>
    <s v="OFF-PA-10002659"/>
    <x v="1"/>
    <s v="Paper"/>
    <s v="Avoid Verbal Orders Carbonless Minifold Book"/>
    <n v="23.66"/>
    <n v="7"/>
    <n v="0"/>
    <n v="10.883599999999998"/>
  </r>
  <r>
    <n v="6926"/>
    <x v="3438"/>
    <x v="672"/>
    <d v="2015-12-04T00:00:00"/>
    <s v="Standard Class"/>
    <s v="JL-15235"/>
    <s v="Janet Lee"/>
    <x v="0"/>
    <s v="United States"/>
    <s v="New York City"/>
    <x v="15"/>
    <n v="10035"/>
    <s v="East"/>
    <s v="FUR-BO-10001608"/>
    <x v="0"/>
    <s v="Bookcases"/>
    <s v="Hon Metal Bookcases, Black"/>
    <n v="681.40800000000013"/>
    <n v="12"/>
    <n v="0.2"/>
    <n v="42.588000000000022"/>
  </r>
  <r>
    <n v="6927"/>
    <x v="3439"/>
    <x v="1062"/>
    <d v="2016-08-03T00:00:00"/>
    <s v="Standard Class"/>
    <s v="KM-16660"/>
    <s v="Khloe Miller"/>
    <x v="0"/>
    <s v="United States"/>
    <s v="Los Angeles"/>
    <x v="1"/>
    <n v="90032"/>
    <s v="West"/>
    <s v="OFF-LA-10000305"/>
    <x v="1"/>
    <s v="Labels"/>
    <s v="Avery 495"/>
    <n v="18.899999999999999"/>
    <n v="3"/>
    <n v="0"/>
    <n v="8.6939999999999991"/>
  </r>
  <r>
    <n v="6928"/>
    <x v="3440"/>
    <x v="661"/>
    <d v="2016-06-25T00:00:00"/>
    <s v="Second Class"/>
    <s v="RD-19900"/>
    <s v="Ruben Dartt"/>
    <x v="0"/>
    <s v="United States"/>
    <s v="San Francisco"/>
    <x v="1"/>
    <n v="94109"/>
    <s v="West"/>
    <s v="OFF-ST-10003638"/>
    <x v="1"/>
    <s v="Storage"/>
    <s v="Mobile Personal File Cube"/>
    <n v="93.68"/>
    <n v="4"/>
    <n v="0"/>
    <n v="25.293599999999998"/>
  </r>
  <r>
    <n v="6929"/>
    <x v="3440"/>
    <x v="661"/>
    <d v="2016-06-25T00:00:00"/>
    <s v="Second Class"/>
    <s v="RD-19900"/>
    <s v="Ruben Dartt"/>
    <x v="0"/>
    <s v="United States"/>
    <s v="San Francisco"/>
    <x v="1"/>
    <n v="94109"/>
    <s v="West"/>
    <s v="OFF-LA-10001934"/>
    <x v="1"/>
    <s v="Labels"/>
    <s v="Avery 516"/>
    <n v="21.93"/>
    <n v="3"/>
    <n v="0"/>
    <n v="10.307099999999998"/>
  </r>
  <r>
    <n v="6930"/>
    <x v="3440"/>
    <x v="661"/>
    <d v="2016-06-25T00:00:00"/>
    <s v="Second Class"/>
    <s v="RD-19900"/>
    <s v="Ruben Dartt"/>
    <x v="0"/>
    <s v="United States"/>
    <s v="San Francisco"/>
    <x v="1"/>
    <n v="94109"/>
    <s v="West"/>
    <s v="TEC-PH-10003012"/>
    <x v="2"/>
    <s v="Phones"/>
    <s v="Nortel Meridian M3904 Professional Digital phone"/>
    <n v="862.34400000000005"/>
    <n v="7"/>
    <n v="0.2"/>
    <n v="97.013699999999858"/>
  </r>
  <r>
    <n v="6931"/>
    <x v="3440"/>
    <x v="661"/>
    <d v="2016-06-25T00:00:00"/>
    <s v="Second Class"/>
    <s v="RD-19900"/>
    <s v="Ruben Dartt"/>
    <x v="0"/>
    <s v="United States"/>
    <s v="San Francisco"/>
    <x v="1"/>
    <n v="94109"/>
    <s v="West"/>
    <s v="OFF-PA-10001019"/>
    <x v="1"/>
    <s v="Paper"/>
    <s v="Xerox 1884"/>
    <n v="19.98"/>
    <n v="1"/>
    <n v="0"/>
    <n v="9.3905999999999992"/>
  </r>
  <r>
    <n v="6932"/>
    <x v="3441"/>
    <x v="686"/>
    <d v="2014-07-18T00:00:00"/>
    <s v="Standard Class"/>
    <s v="ST-20530"/>
    <s v="Shui Tom"/>
    <x v="0"/>
    <s v="United States"/>
    <s v="Philadelphia"/>
    <x v="9"/>
    <n v="19140"/>
    <s v="East"/>
    <s v="TEC-PH-10002070"/>
    <x v="2"/>
    <s v="Phones"/>
    <s v="Griffin GC36547 PowerJolt SE Lightning Charger"/>
    <n v="13.493999999999998"/>
    <n v="1"/>
    <n v="0.4"/>
    <n v="-2.2490000000000023"/>
  </r>
  <r>
    <n v="6933"/>
    <x v="3441"/>
    <x v="686"/>
    <d v="2014-07-18T00:00:00"/>
    <s v="Standard Class"/>
    <s v="ST-20530"/>
    <s v="Shui Tom"/>
    <x v="0"/>
    <s v="United States"/>
    <s v="Philadelphia"/>
    <x v="9"/>
    <n v="19140"/>
    <s v="East"/>
    <s v="TEC-PH-10002583"/>
    <x v="2"/>
    <s v="Phones"/>
    <s v="iOttie HLCRIO102 Car Mount"/>
    <n v="23.987999999999996"/>
    <n v="2"/>
    <n v="0.4"/>
    <n v="-13.993000000000004"/>
  </r>
  <r>
    <n v="6934"/>
    <x v="3441"/>
    <x v="686"/>
    <d v="2014-07-18T00:00:00"/>
    <s v="Standard Class"/>
    <s v="ST-20530"/>
    <s v="Shui Tom"/>
    <x v="0"/>
    <s v="United States"/>
    <s v="Philadelphia"/>
    <x v="9"/>
    <n v="19140"/>
    <s v="East"/>
    <s v="FUR-FU-10001057"/>
    <x v="0"/>
    <s v="Furnishings"/>
    <s v="Tensor Track Tree Floor Lamp"/>
    <n v="31.983999999999998"/>
    <n v="2"/>
    <n v="0.2"/>
    <n v="1.1993999999999998"/>
  </r>
  <r>
    <n v="6935"/>
    <x v="3441"/>
    <x v="686"/>
    <d v="2014-07-18T00:00:00"/>
    <s v="Standard Class"/>
    <s v="ST-20530"/>
    <s v="Shui Tom"/>
    <x v="0"/>
    <s v="United States"/>
    <s v="Philadelphia"/>
    <x v="9"/>
    <n v="19140"/>
    <s v="East"/>
    <s v="OFF-AR-10001044"/>
    <x v="1"/>
    <s v="Art"/>
    <s v="BOSTON Ranger #55 Pencil Sharpener, Black"/>
    <n v="41.584000000000003"/>
    <n v="2"/>
    <n v="0.2"/>
    <n v="4.6781999999999968"/>
  </r>
  <r>
    <n v="6936"/>
    <x v="3442"/>
    <x v="329"/>
    <d v="2017-12-03T00:00:00"/>
    <s v="Second Class"/>
    <s v="BP-11095"/>
    <s v="Bart Pistole"/>
    <x v="1"/>
    <s v="United States"/>
    <s v="El Paso"/>
    <x v="5"/>
    <n v="79907"/>
    <s v="Central"/>
    <s v="TEC-AC-10001767"/>
    <x v="2"/>
    <s v="Accessories"/>
    <s v="SanDisk Ultra 64 GB MicroSDHC Class 10 Memory Card"/>
    <n v="95.976000000000013"/>
    <n v="3"/>
    <n v="0.2"/>
    <n v="-10.797300000000011"/>
  </r>
  <r>
    <n v="6937"/>
    <x v="3443"/>
    <x v="476"/>
    <d v="2016-09-04T00:00:00"/>
    <s v="First Class"/>
    <s v="TA-21385"/>
    <s v="Tom Ashbrook"/>
    <x v="2"/>
    <s v="United States"/>
    <s v="Chicago"/>
    <x v="10"/>
    <n v="60653"/>
    <s v="Central"/>
    <s v="FUR-FU-10000277"/>
    <x v="0"/>
    <s v="Furnishings"/>
    <s v="Deflect-o DuraMat Antistatic Studded Beveled Mat for Medium Pile Carpeting"/>
    <n v="84.272000000000006"/>
    <n v="2"/>
    <n v="0.6"/>
    <n v="-75.844800000000006"/>
  </r>
  <r>
    <n v="6938"/>
    <x v="3444"/>
    <x v="345"/>
    <d v="2014-06-15T00:00:00"/>
    <s v="Same Day"/>
    <s v="PS-18760"/>
    <s v="Pamela Stobb"/>
    <x v="0"/>
    <s v="United States"/>
    <s v="El Paso"/>
    <x v="5"/>
    <n v="79907"/>
    <s v="Central"/>
    <s v="OFF-PA-10001952"/>
    <x v="1"/>
    <s v="Paper"/>
    <s v="Xerox 1902"/>
    <n v="36.544000000000004"/>
    <n v="2"/>
    <n v="0.2"/>
    <n v="11.876799999999998"/>
  </r>
  <r>
    <n v="6939"/>
    <x v="3445"/>
    <x v="732"/>
    <d v="2016-11-09T00:00:00"/>
    <s v="Standard Class"/>
    <s v="NP-18700"/>
    <s v="Nora Preis"/>
    <x v="0"/>
    <s v="United States"/>
    <s v="Seattle"/>
    <x v="4"/>
    <n v="98105"/>
    <s v="West"/>
    <s v="TEC-AC-10004420"/>
    <x v="2"/>
    <s v="Accessories"/>
    <s v="Cherry 142-key Programmable Keyboard"/>
    <n v="479.72"/>
    <n v="4"/>
    <n v="0"/>
    <n v="52.769200000000012"/>
  </r>
  <r>
    <n v="6940"/>
    <x v="3446"/>
    <x v="335"/>
    <d v="2017-06-30T00:00:00"/>
    <s v="Standard Class"/>
    <s v="SC-20260"/>
    <s v="Scott Cohen"/>
    <x v="1"/>
    <s v="United States"/>
    <s v="New York City"/>
    <x v="15"/>
    <n v="10009"/>
    <s v="East"/>
    <s v="OFF-BI-10001071"/>
    <x v="1"/>
    <s v="Binders"/>
    <s v="GBC ProClick Punch Binding System"/>
    <n v="102.36799999999999"/>
    <n v="2"/>
    <n v="0.2"/>
    <n v="37.108400000000003"/>
  </r>
  <r>
    <n v="6941"/>
    <x v="3446"/>
    <x v="335"/>
    <d v="2017-06-30T00:00:00"/>
    <s v="Standard Class"/>
    <s v="SC-20260"/>
    <s v="Scott Cohen"/>
    <x v="1"/>
    <s v="United States"/>
    <s v="New York City"/>
    <x v="15"/>
    <n v="10009"/>
    <s v="East"/>
    <s v="OFF-SU-10002503"/>
    <x v="1"/>
    <s v="Supplies"/>
    <s v="Acme Preferred Stainless Steel Scissors"/>
    <n v="28.4"/>
    <n v="5"/>
    <n v="0"/>
    <n v="8.2359999999999989"/>
  </r>
  <r>
    <n v="6942"/>
    <x v="3446"/>
    <x v="335"/>
    <d v="2017-06-30T00:00:00"/>
    <s v="Standard Class"/>
    <s v="SC-20260"/>
    <s v="Scott Cohen"/>
    <x v="1"/>
    <s v="United States"/>
    <s v="New York City"/>
    <x v="15"/>
    <n v="10009"/>
    <s v="East"/>
    <s v="OFF-ST-10001490"/>
    <x v="1"/>
    <s v="Storage"/>
    <s v="Hot File 7-Pocket, Floor Stand"/>
    <n v="713.88"/>
    <n v="4"/>
    <n v="0"/>
    <n v="214.16399999999993"/>
  </r>
  <r>
    <n v="6943"/>
    <x v="3446"/>
    <x v="335"/>
    <d v="2017-06-30T00:00:00"/>
    <s v="Standard Class"/>
    <s v="SC-20260"/>
    <s v="Scott Cohen"/>
    <x v="1"/>
    <s v="United States"/>
    <s v="New York City"/>
    <x v="15"/>
    <n v="10009"/>
    <s v="East"/>
    <s v="OFF-PA-10003790"/>
    <x v="1"/>
    <s v="Paper"/>
    <s v="Xerox 1991"/>
    <n v="68.52"/>
    <n v="3"/>
    <n v="0"/>
    <n v="31.519199999999998"/>
  </r>
  <r>
    <n v="6944"/>
    <x v="3447"/>
    <x v="395"/>
    <d v="2015-07-30T00:00:00"/>
    <s v="Standard Class"/>
    <s v="RD-19930"/>
    <s v="Russell D'Ascenzo"/>
    <x v="0"/>
    <s v="United States"/>
    <s v="Los Angeles"/>
    <x v="1"/>
    <n v="90032"/>
    <s v="West"/>
    <s v="TEC-PH-10004094"/>
    <x v="2"/>
    <s v="Phones"/>
    <s v="Motorola L703CM"/>
    <n v="623.96"/>
    <n v="5"/>
    <n v="0.2"/>
    <n v="38.997500000000002"/>
  </r>
  <r>
    <n v="6945"/>
    <x v="3448"/>
    <x v="865"/>
    <d v="2014-09-27T00:00:00"/>
    <s v="Standard Class"/>
    <s v="TH-21115"/>
    <s v="Thea Hudgings"/>
    <x v="1"/>
    <s v="United States"/>
    <s v="Newark"/>
    <x v="13"/>
    <n v="19711"/>
    <s v="East"/>
    <s v="OFF-BI-10004876"/>
    <x v="1"/>
    <s v="Binders"/>
    <s v="Wilson Jones Suede Grain Vinyl Binders"/>
    <n v="11.12"/>
    <n v="4"/>
    <n v="0"/>
    <n v="5.4487999999999994"/>
  </r>
  <r>
    <n v="6946"/>
    <x v="3449"/>
    <x v="955"/>
    <d v="2016-10-04T00:00:00"/>
    <s v="Standard Class"/>
    <s v="GM-14680"/>
    <s v="Greg Matthias"/>
    <x v="0"/>
    <s v="United States"/>
    <s v="New York City"/>
    <x v="15"/>
    <n v="10011"/>
    <s v="East"/>
    <s v="FUR-BO-10003034"/>
    <x v="0"/>
    <s v="Bookcases"/>
    <s v="O'Sullivan Elevations Bookcase, Cherry Finish"/>
    <n v="523.91999999999996"/>
    <n v="5"/>
    <n v="0.2"/>
    <n v="-26.195999999999984"/>
  </r>
  <r>
    <n v="6947"/>
    <x v="3450"/>
    <x v="529"/>
    <d v="2015-11-13T00:00:00"/>
    <s v="Standard Class"/>
    <s v="JO-15550"/>
    <s v="Jesus Ocampo"/>
    <x v="2"/>
    <s v="United States"/>
    <s v="Roseville"/>
    <x v="1"/>
    <n v="95661"/>
    <s v="West"/>
    <s v="OFF-FA-10000490"/>
    <x v="1"/>
    <s v="Fasteners"/>
    <s v="OIC Binder Clips, Mini, 1/4&quot; Capacity, Black"/>
    <n v="2.48"/>
    <n v="2"/>
    <n v="0"/>
    <n v="1.1656"/>
  </r>
  <r>
    <n v="6948"/>
    <x v="3451"/>
    <x v="334"/>
    <d v="2015-04-29T00:00:00"/>
    <s v="Standard Class"/>
    <s v="ZC-21910"/>
    <s v="Zuschuss Carroll"/>
    <x v="0"/>
    <s v="United States"/>
    <s v="Aurora"/>
    <x v="10"/>
    <n v="60505"/>
    <s v="Central"/>
    <s v="OFF-ST-10002574"/>
    <x v="1"/>
    <s v="Storage"/>
    <s v="SAFCO Commercial Wire Shelving, Black"/>
    <n v="221.024"/>
    <n v="2"/>
    <n v="0.2"/>
    <n v="-55.256"/>
  </r>
  <r>
    <n v="6949"/>
    <x v="3451"/>
    <x v="334"/>
    <d v="2015-04-29T00:00:00"/>
    <s v="Standard Class"/>
    <s v="ZC-21910"/>
    <s v="Zuschuss Carroll"/>
    <x v="0"/>
    <s v="United States"/>
    <s v="Aurora"/>
    <x v="10"/>
    <n v="60505"/>
    <s v="Central"/>
    <s v="FUR-CH-10003535"/>
    <x v="0"/>
    <s v="Chairs"/>
    <s v="Global Armless Task Chair, Royal Blue"/>
    <n v="128.05799999999999"/>
    <n v="3"/>
    <n v="0.3"/>
    <n v="-23.782199999999996"/>
  </r>
  <r>
    <n v="6950"/>
    <x v="3452"/>
    <x v="123"/>
    <d v="2017-11-19T00:00:00"/>
    <s v="Same Day"/>
    <s v="AP-10720"/>
    <s v="Anne Pryor"/>
    <x v="2"/>
    <s v="United States"/>
    <s v="New York City"/>
    <x v="15"/>
    <n v="10011"/>
    <s v="East"/>
    <s v="OFF-BI-10001628"/>
    <x v="1"/>
    <s v="Binders"/>
    <s v="Acco Data Flex Cable Posts For Top &amp; Bottom Load Binders, 6&quot; Capacity"/>
    <n v="58.407999999999994"/>
    <n v="7"/>
    <n v="0.2"/>
    <n v="18.252499999999998"/>
  </r>
  <r>
    <n v="6951"/>
    <x v="3452"/>
    <x v="123"/>
    <d v="2017-11-19T00:00:00"/>
    <s v="Same Day"/>
    <s v="AP-10720"/>
    <s v="Anne Pryor"/>
    <x v="2"/>
    <s v="United States"/>
    <s v="New York City"/>
    <x v="15"/>
    <n v="10011"/>
    <s v="East"/>
    <s v="FUR-TA-10001676"/>
    <x v="0"/>
    <s v="Tables"/>
    <s v="Hon 61000 Series Interactive Training Tables"/>
    <n v="79.97399999999999"/>
    <n v="3"/>
    <n v="0.4"/>
    <n v="-29.323800000000006"/>
  </r>
  <r>
    <n v="6952"/>
    <x v="3453"/>
    <x v="312"/>
    <d v="2015-11-24T00:00:00"/>
    <s v="Standard Class"/>
    <s v="GK-14620"/>
    <s v="Grace Kelly"/>
    <x v="1"/>
    <s v="United States"/>
    <s v="Dallas"/>
    <x v="5"/>
    <n v="75217"/>
    <s v="Central"/>
    <s v="TEC-MA-10002790"/>
    <x v="2"/>
    <s v="Machines"/>
    <s v="NeatDesk Desktop Scanner &amp; Digital Filing System"/>
    <n v="479.988"/>
    <n v="2"/>
    <n v="0.4"/>
    <n v="55.998599999999954"/>
  </r>
  <r>
    <n v="6953"/>
    <x v="3454"/>
    <x v="653"/>
    <d v="2015-10-03T00:00:00"/>
    <s v="First Class"/>
    <s v="HM-14980"/>
    <s v="Henry MacAllister"/>
    <x v="0"/>
    <s v="United States"/>
    <s v="Los Angeles"/>
    <x v="1"/>
    <n v="90008"/>
    <s v="West"/>
    <s v="OFF-BI-10001757"/>
    <x v="1"/>
    <s v="Binders"/>
    <s v="Pressboard Hanging Data Binders for Unburst Sheets"/>
    <n v="11.808"/>
    <n v="3"/>
    <n v="0.2"/>
    <n v="4.1327999999999996"/>
  </r>
  <r>
    <n v="6954"/>
    <x v="3454"/>
    <x v="653"/>
    <d v="2015-10-03T00:00:00"/>
    <s v="First Class"/>
    <s v="HM-14980"/>
    <s v="Henry MacAllister"/>
    <x v="0"/>
    <s v="United States"/>
    <s v="Los Angeles"/>
    <x v="1"/>
    <n v="90008"/>
    <s v="West"/>
    <s v="OFF-BI-10004828"/>
    <x v="1"/>
    <s v="Binders"/>
    <s v="GBC Poly Designer Binding Covers"/>
    <n v="53.567999999999998"/>
    <n v="4"/>
    <n v="0.2"/>
    <n v="19.418399999999995"/>
  </r>
  <r>
    <n v="6955"/>
    <x v="3454"/>
    <x v="653"/>
    <d v="2015-10-03T00:00:00"/>
    <s v="First Class"/>
    <s v="HM-14980"/>
    <s v="Henry MacAllister"/>
    <x v="0"/>
    <s v="United States"/>
    <s v="Los Angeles"/>
    <x v="1"/>
    <n v="90008"/>
    <s v="West"/>
    <s v="TEC-PH-10000369"/>
    <x v="2"/>
    <s v="Phones"/>
    <s v="HTC One Mini"/>
    <n v="503.96000000000004"/>
    <n v="5"/>
    <n v="0.2"/>
    <n v="50.396000000000015"/>
  </r>
  <r>
    <n v="6956"/>
    <x v="3455"/>
    <x v="334"/>
    <d v="2015-05-02T00:00:00"/>
    <s v="Standard Class"/>
    <s v="LS-16945"/>
    <s v="Linda Southworth"/>
    <x v="1"/>
    <s v="United States"/>
    <s v="Los Angeles"/>
    <x v="1"/>
    <n v="90004"/>
    <s v="West"/>
    <s v="OFF-EN-10003862"/>
    <x v="1"/>
    <s v="Envelopes"/>
    <s v="Laser &amp; Ink Jet Business Envelopes"/>
    <n v="21.34"/>
    <n v="2"/>
    <n v="0"/>
    <n v="9.8163999999999998"/>
  </r>
  <r>
    <n v="6957"/>
    <x v="3456"/>
    <x v="216"/>
    <d v="2016-07-19T00:00:00"/>
    <s v="Standard Class"/>
    <s v="AR-10570"/>
    <s v="Anemone Ratner"/>
    <x v="0"/>
    <s v="United States"/>
    <s v="Columbus"/>
    <x v="32"/>
    <n v="31907"/>
    <s v="South"/>
    <s v="OFF-BI-10003963"/>
    <x v="1"/>
    <s v="Binders"/>
    <s v="Cardinal Holdit Data Disk Pockets"/>
    <n v="36.4"/>
    <n v="5"/>
    <n v="0"/>
    <n v="17.107999999999997"/>
  </r>
  <r>
    <n v="6958"/>
    <x v="3456"/>
    <x v="216"/>
    <d v="2016-07-19T00:00:00"/>
    <s v="Standard Class"/>
    <s v="AR-10570"/>
    <s v="Anemone Ratner"/>
    <x v="0"/>
    <s v="United States"/>
    <s v="Columbus"/>
    <x v="32"/>
    <n v="31907"/>
    <s v="South"/>
    <s v="FUR-FU-10004848"/>
    <x v="0"/>
    <s v="Furnishings"/>
    <s v="Howard Miller 13-3/4&quot; Diameter Brushed Chrome Round Wall Clock"/>
    <n v="51.75"/>
    <n v="1"/>
    <n v="0"/>
    <n v="15.524999999999999"/>
  </r>
  <r>
    <n v="6959"/>
    <x v="3457"/>
    <x v="874"/>
    <d v="2015-09-29T00:00:00"/>
    <s v="Second Class"/>
    <s v="RH-19510"/>
    <s v="Rick Huthwaite"/>
    <x v="2"/>
    <s v="United States"/>
    <s v="San Francisco"/>
    <x v="1"/>
    <n v="94110"/>
    <s v="West"/>
    <s v="OFF-ST-10001328"/>
    <x v="1"/>
    <s v="Storage"/>
    <s v="Personal Filing Tote with Lid, Black/Gray"/>
    <n v="15.51"/>
    <n v="1"/>
    <n v="0"/>
    <n v="4.3428000000000004"/>
  </r>
  <r>
    <n v="6960"/>
    <x v="3457"/>
    <x v="874"/>
    <d v="2015-09-29T00:00:00"/>
    <s v="Second Class"/>
    <s v="RH-19510"/>
    <s v="Rick Huthwaite"/>
    <x v="2"/>
    <s v="United States"/>
    <s v="San Francisco"/>
    <x v="1"/>
    <n v="94110"/>
    <s v="West"/>
    <s v="OFF-PA-10002377"/>
    <x v="1"/>
    <s v="Paper"/>
    <s v="Xerox 1916"/>
    <n v="146.82"/>
    <n v="3"/>
    <n v="0"/>
    <n v="73.41"/>
  </r>
  <r>
    <n v="6961"/>
    <x v="3457"/>
    <x v="874"/>
    <d v="2015-09-29T00:00:00"/>
    <s v="Second Class"/>
    <s v="RH-19510"/>
    <s v="Rick Huthwaite"/>
    <x v="2"/>
    <s v="United States"/>
    <s v="San Francisco"/>
    <x v="1"/>
    <n v="94110"/>
    <s v="West"/>
    <s v="OFF-PA-10003441"/>
    <x v="1"/>
    <s v="Paper"/>
    <s v="Xerox 226"/>
    <n v="12.96"/>
    <n v="2"/>
    <n v="0"/>
    <n v="6.2208000000000006"/>
  </r>
  <r>
    <n v="6962"/>
    <x v="3458"/>
    <x v="468"/>
    <d v="2017-11-10T00:00:00"/>
    <s v="Same Day"/>
    <s v="TB-21190"/>
    <s v="Thomas Brumley"/>
    <x v="2"/>
    <s v="United States"/>
    <s v="Riverside"/>
    <x v="1"/>
    <n v="92503"/>
    <s v="West"/>
    <s v="OFF-AR-10002221"/>
    <x v="1"/>
    <s v="Art"/>
    <s v="12 Colored Short Pencils"/>
    <n v="7.8000000000000007"/>
    <n v="3"/>
    <n v="0"/>
    <n v="2.1060000000000008"/>
  </r>
  <r>
    <n v="6963"/>
    <x v="3459"/>
    <x v="87"/>
    <d v="2016-07-20T00:00:00"/>
    <s v="Second Class"/>
    <s v="JD-15895"/>
    <s v="Jonathan Doherty"/>
    <x v="1"/>
    <s v="United States"/>
    <s v="Columbia"/>
    <x v="20"/>
    <n v="29203"/>
    <s v="South"/>
    <s v="OFF-EN-10001509"/>
    <x v="1"/>
    <s v="Envelopes"/>
    <s v="Poly String Tie Envelopes"/>
    <n v="10.199999999999999"/>
    <n v="5"/>
    <n v="0"/>
    <n v="4.7939999999999996"/>
  </r>
  <r>
    <n v="6964"/>
    <x v="3459"/>
    <x v="87"/>
    <d v="2016-07-20T00:00:00"/>
    <s v="Second Class"/>
    <s v="JD-15895"/>
    <s v="Jonathan Doherty"/>
    <x v="1"/>
    <s v="United States"/>
    <s v="Columbia"/>
    <x v="20"/>
    <n v="29203"/>
    <s v="South"/>
    <s v="OFF-AR-10003338"/>
    <x v="1"/>
    <s v="Art"/>
    <s v="Eberhard Faber 3 1/2&quot; Golf Pencils"/>
    <n v="22.32"/>
    <n v="3"/>
    <n v="0"/>
    <n v="5.580000000000001"/>
  </r>
  <r>
    <n v="6965"/>
    <x v="3459"/>
    <x v="87"/>
    <d v="2016-07-20T00:00:00"/>
    <s v="Second Class"/>
    <s v="JD-15895"/>
    <s v="Jonathan Doherty"/>
    <x v="1"/>
    <s v="United States"/>
    <s v="Columbia"/>
    <x v="20"/>
    <n v="29203"/>
    <s v="South"/>
    <s v="OFF-BI-10004728"/>
    <x v="1"/>
    <s v="Binders"/>
    <s v="Wilson Jones Turn Tabs Binder Tool for Ring Binders"/>
    <n v="24.1"/>
    <n v="5"/>
    <n v="0"/>
    <n v="11.086"/>
  </r>
  <r>
    <n v="6966"/>
    <x v="3459"/>
    <x v="87"/>
    <d v="2016-07-20T00:00:00"/>
    <s v="Second Class"/>
    <s v="JD-15895"/>
    <s v="Jonathan Doherty"/>
    <x v="1"/>
    <s v="United States"/>
    <s v="Columbia"/>
    <x v="20"/>
    <n v="29203"/>
    <s v="South"/>
    <s v="TEC-AC-10000358"/>
    <x v="2"/>
    <s v="Accessories"/>
    <s v="Imation Secure Drive + Hardware Encrypted USB flash drive - 16 GB"/>
    <n v="75.98"/>
    <n v="2"/>
    <n v="0"/>
    <n v="18.235199999999999"/>
  </r>
  <r>
    <n v="6967"/>
    <x v="3459"/>
    <x v="87"/>
    <d v="2016-07-20T00:00:00"/>
    <s v="Second Class"/>
    <s v="JD-15895"/>
    <s v="Jonathan Doherty"/>
    <x v="1"/>
    <s v="United States"/>
    <s v="Columbia"/>
    <x v="20"/>
    <n v="29203"/>
    <s v="South"/>
    <s v="OFF-BI-10002764"/>
    <x v="1"/>
    <s v="Binders"/>
    <s v="Recycled Pressboard Report Cover with Reinforced Top Hinge"/>
    <n v="6.46"/>
    <n v="2"/>
    <n v="0"/>
    <n v="3.1654"/>
  </r>
  <r>
    <n v="6968"/>
    <x v="3459"/>
    <x v="87"/>
    <d v="2016-07-20T00:00:00"/>
    <s v="Second Class"/>
    <s v="JD-15895"/>
    <s v="Jonathan Doherty"/>
    <x v="1"/>
    <s v="United States"/>
    <s v="Columbia"/>
    <x v="20"/>
    <n v="29203"/>
    <s v="South"/>
    <s v="OFF-PA-10001461"/>
    <x v="1"/>
    <s v="Paper"/>
    <s v="HP Office Paper (20Lb. and 87 Bright)"/>
    <n v="60.12"/>
    <n v="9"/>
    <n v="0"/>
    <n v="28.857599999999998"/>
  </r>
  <r>
    <n v="6969"/>
    <x v="3460"/>
    <x v="1140"/>
    <d v="2015-10-20T00:00:00"/>
    <s v="Second Class"/>
    <s v="MP-17965"/>
    <s v="Michael Paige"/>
    <x v="1"/>
    <s v="United States"/>
    <s v="New York City"/>
    <x v="15"/>
    <n v="10011"/>
    <s v="East"/>
    <s v="TEC-PH-10004165"/>
    <x v="2"/>
    <s v="Phones"/>
    <s v="Mitel MiVoice 5330e IP Phone"/>
    <n v="824.97"/>
    <n v="3"/>
    <n v="0"/>
    <n v="214.4922"/>
  </r>
  <r>
    <n v="6970"/>
    <x v="3461"/>
    <x v="994"/>
    <d v="2016-01-13T00:00:00"/>
    <s v="Second Class"/>
    <s v="JB-16000"/>
    <s v="Joy Bell-"/>
    <x v="0"/>
    <s v="United States"/>
    <s v="Longview"/>
    <x v="4"/>
    <n v="98632"/>
    <s v="West"/>
    <s v="FUR-FU-10000010"/>
    <x v="0"/>
    <s v="Furnishings"/>
    <s v="DAX Value U-Channel Document Frames, Easel Back"/>
    <n v="24.849999999999998"/>
    <n v="5"/>
    <n v="0"/>
    <n v="7.7034999999999982"/>
  </r>
  <r>
    <n v="6971"/>
    <x v="3462"/>
    <x v="20"/>
    <d v="2017-09-25T00:00:00"/>
    <s v="Standard Class"/>
    <s v="AB-10105"/>
    <s v="Adrian Barton"/>
    <x v="0"/>
    <s v="United States"/>
    <s v="Phoenix"/>
    <x v="16"/>
    <n v="85023"/>
    <s v="West"/>
    <s v="OFF-ST-10000321"/>
    <x v="1"/>
    <s v="Storage"/>
    <s v="Akro Stacking Bins"/>
    <n v="12.624000000000001"/>
    <n v="2"/>
    <n v="0.2"/>
    <n v="-2.5248000000000022"/>
  </r>
  <r>
    <n v="6972"/>
    <x v="3462"/>
    <x v="20"/>
    <d v="2017-09-25T00:00:00"/>
    <s v="Standard Class"/>
    <s v="AB-10105"/>
    <s v="Adrian Barton"/>
    <x v="0"/>
    <s v="United States"/>
    <s v="Phoenix"/>
    <x v="16"/>
    <n v="85023"/>
    <s v="West"/>
    <s v="TEC-AC-10000109"/>
    <x v="2"/>
    <s v="Accessories"/>
    <s v="Sony Micro Vault Click 16 GB USB 2.0 Flash Drive"/>
    <n v="89.584000000000003"/>
    <n v="2"/>
    <n v="0.2"/>
    <n v="4.4792000000000058"/>
  </r>
  <r>
    <n v="6973"/>
    <x v="3462"/>
    <x v="20"/>
    <d v="2017-09-25T00:00:00"/>
    <s v="Standard Class"/>
    <s v="AB-10105"/>
    <s v="Adrian Barton"/>
    <x v="0"/>
    <s v="United States"/>
    <s v="Phoenix"/>
    <x v="16"/>
    <n v="85023"/>
    <s v="West"/>
    <s v="TEC-PH-10002415"/>
    <x v="2"/>
    <s v="Phones"/>
    <s v="Polycom VoiceStation 500 Conference phone"/>
    <n v="471.92"/>
    <n v="2"/>
    <n v="0.2"/>
    <n v="29.495000000000019"/>
  </r>
  <r>
    <n v="6974"/>
    <x v="3462"/>
    <x v="20"/>
    <d v="2017-09-25T00:00:00"/>
    <s v="Standard Class"/>
    <s v="AB-10105"/>
    <s v="Adrian Barton"/>
    <x v="0"/>
    <s v="United States"/>
    <s v="Phoenix"/>
    <x v="16"/>
    <n v="85023"/>
    <s v="West"/>
    <s v="OFF-BI-10001460"/>
    <x v="1"/>
    <s v="Binders"/>
    <s v="Plastic Binding Combs"/>
    <n v="18.180000000000003"/>
    <n v="4"/>
    <n v="0.7"/>
    <n v="-13.938000000000002"/>
  </r>
  <r>
    <n v="6975"/>
    <x v="3463"/>
    <x v="175"/>
    <d v="2017-09-19T00:00:00"/>
    <s v="Standard Class"/>
    <s v="CC-12145"/>
    <s v="Charles Crestani"/>
    <x v="0"/>
    <s v="United States"/>
    <s v="Houston"/>
    <x v="5"/>
    <n v="77095"/>
    <s v="Central"/>
    <s v="OFF-AR-10002987"/>
    <x v="1"/>
    <s v="Art"/>
    <s v="Prismacolor Color Pencil Set"/>
    <n v="31.744"/>
    <n v="2"/>
    <n v="0.2"/>
    <n v="8.3328000000000024"/>
  </r>
  <r>
    <n v="6976"/>
    <x v="3464"/>
    <x v="1141"/>
    <d v="2015-07-02T00:00:00"/>
    <s v="Standard Class"/>
    <s v="CY-12745"/>
    <s v="Craig Yedwab"/>
    <x v="1"/>
    <s v="United States"/>
    <s v="Gilbert"/>
    <x v="16"/>
    <n v="85234"/>
    <s v="West"/>
    <s v="OFF-LA-10000443"/>
    <x v="1"/>
    <s v="Labels"/>
    <s v="Avery 501"/>
    <n v="5.9039999999999999"/>
    <n v="2"/>
    <n v="0.2"/>
    <n v="1.9925999999999999"/>
  </r>
  <r>
    <n v="6977"/>
    <x v="3464"/>
    <x v="1141"/>
    <d v="2015-07-02T00:00:00"/>
    <s v="Standard Class"/>
    <s v="CY-12745"/>
    <s v="Craig Yedwab"/>
    <x v="1"/>
    <s v="United States"/>
    <s v="Gilbert"/>
    <x v="16"/>
    <n v="85234"/>
    <s v="West"/>
    <s v="FUR-FU-10004306"/>
    <x v="0"/>
    <s v="Furnishings"/>
    <s v="Electrix Halogen Magnifier Lamp"/>
    <n v="621.7600000000001"/>
    <n v="4"/>
    <n v="0.2"/>
    <n v="46.631999999999977"/>
  </r>
  <r>
    <n v="6978"/>
    <x v="3465"/>
    <x v="881"/>
    <d v="2016-11-28T00:00:00"/>
    <s v="First Class"/>
    <s v="EP-13915"/>
    <s v="Emily Phan"/>
    <x v="0"/>
    <s v="United States"/>
    <s v="Jonesboro"/>
    <x v="36"/>
    <n v="72401"/>
    <s v="South"/>
    <s v="TEC-PH-10002564"/>
    <x v="2"/>
    <s v="Phones"/>
    <s v="OtterBox Defender Series Case - Samsung Galaxy S4"/>
    <n v="59.98"/>
    <n v="2"/>
    <n v="0"/>
    <n v="17.993999999999993"/>
  </r>
  <r>
    <n v="6979"/>
    <x v="3466"/>
    <x v="920"/>
    <d v="2017-11-29T00:00:00"/>
    <s v="Second Class"/>
    <s v="DL-13315"/>
    <s v="Delfina Latchford"/>
    <x v="0"/>
    <s v="United States"/>
    <s v="Atlanta"/>
    <x v="32"/>
    <n v="30318"/>
    <s v="South"/>
    <s v="OFF-PA-10003724"/>
    <x v="1"/>
    <s v="Paper"/>
    <s v="Wirebound Message Book, 4 per Page"/>
    <n v="48.87"/>
    <n v="9"/>
    <n v="0"/>
    <n v="23.946299999999997"/>
  </r>
  <r>
    <n v="6980"/>
    <x v="3467"/>
    <x v="424"/>
    <d v="2017-01-19T00:00:00"/>
    <s v="Standard Class"/>
    <s v="SO-20335"/>
    <s v="Sean O'Donnell"/>
    <x v="0"/>
    <s v="United States"/>
    <s v="Los Angeles"/>
    <x v="1"/>
    <n v="90036"/>
    <s v="West"/>
    <s v="OFF-PA-10000483"/>
    <x v="1"/>
    <s v="Paper"/>
    <s v="Xerox 19"/>
    <n v="154.9"/>
    <n v="5"/>
    <n v="0"/>
    <n v="69.704999999999998"/>
  </r>
  <r>
    <n v="6981"/>
    <x v="3468"/>
    <x v="845"/>
    <d v="2014-11-08T00:00:00"/>
    <s v="First Class"/>
    <s v="BP-11095"/>
    <s v="Bart Pistole"/>
    <x v="1"/>
    <s v="United States"/>
    <s v="New York City"/>
    <x v="15"/>
    <n v="10024"/>
    <s v="East"/>
    <s v="OFF-FA-10000611"/>
    <x v="1"/>
    <s v="Fasteners"/>
    <s v="Binder Clips by OIC"/>
    <n v="5.92"/>
    <n v="4"/>
    <n v="0"/>
    <n v="2.8415999999999997"/>
  </r>
  <r>
    <n v="6982"/>
    <x v="3468"/>
    <x v="845"/>
    <d v="2014-11-08T00:00:00"/>
    <s v="First Class"/>
    <s v="BP-11095"/>
    <s v="Bart Pistole"/>
    <x v="1"/>
    <s v="United States"/>
    <s v="New York City"/>
    <x v="15"/>
    <n v="10024"/>
    <s v="East"/>
    <s v="OFF-PA-10000246"/>
    <x v="1"/>
    <s v="Paper"/>
    <s v="Riverleaf Stik-Withit Designer Note Cubes"/>
    <n v="30.18"/>
    <n v="3"/>
    <n v="0"/>
    <n v="13.8828"/>
  </r>
  <r>
    <n v="6983"/>
    <x v="3469"/>
    <x v="142"/>
    <d v="2016-09-05T00:00:00"/>
    <s v="Standard Class"/>
    <s v="JA-15970"/>
    <s v="Joseph Airdo"/>
    <x v="0"/>
    <s v="United States"/>
    <s v="Detroit"/>
    <x v="12"/>
    <n v="48227"/>
    <s v="Central"/>
    <s v="OFF-BI-10004728"/>
    <x v="1"/>
    <s v="Binders"/>
    <s v="Wilson Jones Turn Tabs Binder Tool for Ring Binders"/>
    <n v="24.1"/>
    <n v="5"/>
    <n v="0"/>
    <n v="11.086"/>
  </r>
  <r>
    <n v="6984"/>
    <x v="3469"/>
    <x v="142"/>
    <d v="2016-09-05T00:00:00"/>
    <s v="Standard Class"/>
    <s v="JA-15970"/>
    <s v="Joseph Airdo"/>
    <x v="0"/>
    <s v="United States"/>
    <s v="Detroit"/>
    <x v="12"/>
    <n v="48227"/>
    <s v="Central"/>
    <s v="TEC-PH-10002365"/>
    <x v="2"/>
    <s v="Phones"/>
    <s v="Belkin Grip Candy Sheer Case / Cover for iPhone 5 and 5S"/>
    <n v="8.7799999999999994"/>
    <n v="1"/>
    <n v="0"/>
    <n v="2.2827999999999999"/>
  </r>
  <r>
    <n v="6985"/>
    <x v="3469"/>
    <x v="142"/>
    <d v="2016-09-05T00:00:00"/>
    <s v="Standard Class"/>
    <s v="JA-15970"/>
    <s v="Joseph Airdo"/>
    <x v="0"/>
    <s v="United States"/>
    <s v="Detroit"/>
    <x v="12"/>
    <n v="48227"/>
    <s v="Central"/>
    <s v="OFF-AP-10002457"/>
    <x v="1"/>
    <s v="Appliances"/>
    <s v="Eureka The Boss Plus 12-Amp Hard Box Upright Vacuum, Red"/>
    <n v="376.74"/>
    <n v="4"/>
    <n v="0.1"/>
    <n v="71.161999999999978"/>
  </r>
  <r>
    <n v="6986"/>
    <x v="3469"/>
    <x v="142"/>
    <d v="2016-09-05T00:00:00"/>
    <s v="Standard Class"/>
    <s v="JA-15970"/>
    <s v="Joseph Airdo"/>
    <x v="0"/>
    <s v="United States"/>
    <s v="Detroit"/>
    <x v="12"/>
    <n v="48227"/>
    <s v="Central"/>
    <s v="OFF-BI-10000320"/>
    <x v="1"/>
    <s v="Binders"/>
    <s v="GBC Plastic Binding Combs"/>
    <n v="29.52"/>
    <n v="4"/>
    <n v="0"/>
    <n v="14.4648"/>
  </r>
  <r>
    <n v="6987"/>
    <x v="3469"/>
    <x v="142"/>
    <d v="2016-09-05T00:00:00"/>
    <s v="Standard Class"/>
    <s v="JA-15970"/>
    <s v="Joseph Airdo"/>
    <x v="0"/>
    <s v="United States"/>
    <s v="Detroit"/>
    <x v="12"/>
    <n v="48227"/>
    <s v="Central"/>
    <s v="OFF-AR-10004999"/>
    <x v="1"/>
    <s v="Art"/>
    <s v="Newell 315"/>
    <n v="11.96"/>
    <n v="2"/>
    <n v="0"/>
    <n v="2.99"/>
  </r>
  <r>
    <n v="6988"/>
    <x v="3469"/>
    <x v="142"/>
    <d v="2016-09-05T00:00:00"/>
    <s v="Standard Class"/>
    <s v="JA-15970"/>
    <s v="Joseph Airdo"/>
    <x v="0"/>
    <s v="United States"/>
    <s v="Detroit"/>
    <x v="12"/>
    <n v="48227"/>
    <s v="Central"/>
    <s v="OFF-BI-10001116"/>
    <x v="1"/>
    <s v="Binders"/>
    <s v="Wilson Jones 1&quot; Hanging DublLock Ring Binders"/>
    <n v="26.400000000000002"/>
    <n v="5"/>
    <n v="0"/>
    <n v="12.672000000000001"/>
  </r>
  <r>
    <n v="6989"/>
    <x v="3470"/>
    <x v="343"/>
    <d v="2017-11-16T00:00:00"/>
    <s v="Second Class"/>
    <s v="BB-11545"/>
    <s v="Brenda Bowman"/>
    <x v="1"/>
    <s v="United States"/>
    <s v="Fort Lauderdale"/>
    <x v="2"/>
    <n v="33311"/>
    <s v="South"/>
    <s v="OFF-AP-10002651"/>
    <x v="1"/>
    <s v="Appliances"/>
    <s v="Hoover Upright Vacuum With Dirt Cup"/>
    <n v="1158.1199999999999"/>
    <n v="5"/>
    <n v="0.2"/>
    <n v="130.28849999999983"/>
  </r>
  <r>
    <n v="6990"/>
    <x v="3471"/>
    <x v="157"/>
    <d v="2017-12-13T00:00:00"/>
    <s v="First Class"/>
    <s v="DK-13375"/>
    <s v="Dennis Kane"/>
    <x v="0"/>
    <s v="United States"/>
    <s v="Abilene"/>
    <x v="5"/>
    <n v="79605"/>
    <s v="Central"/>
    <s v="OFF-AP-10001634"/>
    <x v="1"/>
    <s v="Appliances"/>
    <s v="Hoover Commercial Lightweight Upright Vacuum"/>
    <n v="1.3919999999999997"/>
    <n v="2"/>
    <n v="0.8"/>
    <n v="-3.7584000000000009"/>
  </r>
  <r>
    <n v="6991"/>
    <x v="3472"/>
    <x v="627"/>
    <d v="2015-11-13T00:00:00"/>
    <s v="Second Class"/>
    <s v="RH-19600"/>
    <s v="Rob Haberlin"/>
    <x v="0"/>
    <s v="United States"/>
    <s v="Hampton"/>
    <x v="17"/>
    <n v="23666"/>
    <s v="South"/>
    <s v="OFF-AP-10003266"/>
    <x v="1"/>
    <s v="Appliances"/>
    <s v="Holmes Replacement Filter for HEPA Air Cleaner, Large Room"/>
    <n v="44.43"/>
    <n v="3"/>
    <n v="0"/>
    <n v="18.660600000000002"/>
  </r>
  <r>
    <n v="6992"/>
    <x v="3472"/>
    <x v="627"/>
    <d v="2015-11-13T00:00:00"/>
    <s v="Second Class"/>
    <s v="RH-19600"/>
    <s v="Rob Haberlin"/>
    <x v="0"/>
    <s v="United States"/>
    <s v="Hampton"/>
    <x v="17"/>
    <n v="23666"/>
    <s v="South"/>
    <s v="TEC-PH-10002890"/>
    <x v="2"/>
    <s v="Phones"/>
    <s v="AT&amp;T 17929 Lendline Telephone"/>
    <n v="226.20000000000002"/>
    <n v="5"/>
    <n v="0"/>
    <n v="58.811999999999998"/>
  </r>
  <r>
    <n v="6993"/>
    <x v="3472"/>
    <x v="627"/>
    <d v="2015-11-13T00:00:00"/>
    <s v="Second Class"/>
    <s v="RH-19600"/>
    <s v="Rob Haberlin"/>
    <x v="0"/>
    <s v="United States"/>
    <s v="Hampton"/>
    <x v="17"/>
    <n v="23666"/>
    <s v="South"/>
    <s v="FUR-FU-10000308"/>
    <x v="0"/>
    <s v="Furnishings"/>
    <s v="Deflect-o Glass Clear Studded Chair Mats"/>
    <n v="186.54"/>
    <n v="3"/>
    <n v="0"/>
    <n v="41.038800000000002"/>
  </r>
  <r>
    <n v="6994"/>
    <x v="3472"/>
    <x v="627"/>
    <d v="2015-11-13T00:00:00"/>
    <s v="Second Class"/>
    <s v="RH-19600"/>
    <s v="Rob Haberlin"/>
    <x v="0"/>
    <s v="United States"/>
    <s v="Hampton"/>
    <x v="17"/>
    <n v="23666"/>
    <s v="South"/>
    <s v="OFF-AR-10000380"/>
    <x v="1"/>
    <s v="Art"/>
    <s v="Hunt PowerHouse Electric Pencil Sharpener, Blue"/>
    <n v="265.85999999999996"/>
    <n v="7"/>
    <n v="0"/>
    <n v="79.757999999999967"/>
  </r>
  <r>
    <n v="6995"/>
    <x v="3472"/>
    <x v="627"/>
    <d v="2015-11-13T00:00:00"/>
    <s v="Second Class"/>
    <s v="RH-19600"/>
    <s v="Rob Haberlin"/>
    <x v="0"/>
    <s v="United States"/>
    <s v="Hampton"/>
    <x v="17"/>
    <n v="23666"/>
    <s v="South"/>
    <s v="OFF-AR-10000122"/>
    <x v="1"/>
    <s v="Art"/>
    <s v="Newell 314"/>
    <n v="27.9"/>
    <n v="5"/>
    <n v="0"/>
    <n v="6.9749999999999979"/>
  </r>
  <r>
    <n v="6996"/>
    <x v="3473"/>
    <x v="902"/>
    <d v="2015-11-26T00:00:00"/>
    <s v="Standard Class"/>
    <s v="AG-10300"/>
    <s v="Aleksandra Gannaway"/>
    <x v="1"/>
    <s v="United States"/>
    <s v="Las Vegas"/>
    <x v="33"/>
    <n v="89115"/>
    <s v="West"/>
    <s v="OFF-AP-10004868"/>
    <x v="1"/>
    <s v="Appliances"/>
    <s v="Hoover Commercial Soft Guard Upright Vacuum And Disposable Filtration Bags"/>
    <n v="31.08"/>
    <n v="4"/>
    <n v="0"/>
    <n v="8.3916000000000004"/>
  </r>
  <r>
    <n v="6997"/>
    <x v="3474"/>
    <x v="331"/>
    <d v="2017-12-25T00:00:00"/>
    <s v="Second Class"/>
    <s v="JB-15400"/>
    <s v="Jennifer Braxton"/>
    <x v="1"/>
    <s v="United States"/>
    <s v="Rockford"/>
    <x v="10"/>
    <n v="61107"/>
    <s v="Central"/>
    <s v="OFF-BI-10004002"/>
    <x v="1"/>
    <s v="Binders"/>
    <s v="Wilson Jones International Size A4 Ring Binders"/>
    <n v="13.839999999999998"/>
    <n v="4"/>
    <n v="0.8"/>
    <n v="-22.144000000000005"/>
  </r>
  <r>
    <n v="6998"/>
    <x v="3474"/>
    <x v="331"/>
    <d v="2017-12-25T00:00:00"/>
    <s v="Second Class"/>
    <s v="JB-15400"/>
    <s v="Jennifer Braxton"/>
    <x v="1"/>
    <s v="United States"/>
    <s v="Rockford"/>
    <x v="10"/>
    <n v="61107"/>
    <s v="Central"/>
    <s v="OFF-PA-10004475"/>
    <x v="1"/>
    <s v="Paper"/>
    <s v="Xerox 1940"/>
    <n v="175.87200000000001"/>
    <n v="4"/>
    <n v="0.2"/>
    <n v="63.753599999999992"/>
  </r>
  <r>
    <n v="6999"/>
    <x v="3475"/>
    <x v="1142"/>
    <d v="2016-09-22T00:00:00"/>
    <s v="Standard Class"/>
    <s v="BC-11125"/>
    <s v="Becky Castell"/>
    <x v="2"/>
    <s v="United States"/>
    <s v="Laguna Niguel"/>
    <x v="1"/>
    <n v="92677"/>
    <s v="West"/>
    <s v="OFF-PA-10002195"/>
    <x v="1"/>
    <s v="Paper"/>
    <s v="Xerox 1966"/>
    <n v="12.96"/>
    <n v="2"/>
    <n v="0"/>
    <n v="6.3504000000000005"/>
  </r>
  <r>
    <n v="7000"/>
    <x v="3476"/>
    <x v="1143"/>
    <d v="2017-05-29T00:00:00"/>
    <s v="First Class"/>
    <s v="KC-16675"/>
    <s v="Kimberly Carter"/>
    <x v="1"/>
    <s v="United States"/>
    <s v="Louisville"/>
    <x v="0"/>
    <n v="40214"/>
    <s v="South"/>
    <s v="OFF-AP-10002670"/>
    <x v="1"/>
    <s v="Appliances"/>
    <s v="Belkin 8-Outlet Premiere SurgeMaster II Surge Protectors"/>
    <n v="208.44"/>
    <n v="3"/>
    <n v="0"/>
    <n v="62.531999999999982"/>
  </r>
  <r>
    <n v="7001"/>
    <x v="3476"/>
    <x v="1143"/>
    <d v="2017-05-29T00:00:00"/>
    <s v="First Class"/>
    <s v="KC-16675"/>
    <s v="Kimberly Carter"/>
    <x v="1"/>
    <s v="United States"/>
    <s v="Louisville"/>
    <x v="0"/>
    <n v="40214"/>
    <s v="South"/>
    <s v="OFF-SU-10004498"/>
    <x v="1"/>
    <s v="Supplies"/>
    <s v="Martin-Yale Premier Letter Opener"/>
    <n v="25.76"/>
    <n v="2"/>
    <n v="0"/>
    <n v="0.77280000000000015"/>
  </r>
  <r>
    <n v="7002"/>
    <x v="3477"/>
    <x v="1110"/>
    <d v="2015-04-03T00:00:00"/>
    <s v="Standard Class"/>
    <s v="DR-12940"/>
    <s v="Daniel Raglin"/>
    <x v="2"/>
    <s v="United States"/>
    <s v="Normal"/>
    <x v="10"/>
    <n v="61761"/>
    <s v="Central"/>
    <s v="FUR-CH-10003298"/>
    <x v="0"/>
    <s v="Chairs"/>
    <s v="Office Star - Contemporary Task Swivel chair with Loop Arms, Charcoal"/>
    <n v="366.74399999999997"/>
    <n v="4"/>
    <n v="0.3"/>
    <n v="-110.02320000000003"/>
  </r>
  <r>
    <n v="7003"/>
    <x v="3478"/>
    <x v="710"/>
    <d v="2014-08-21T00:00:00"/>
    <s v="Second Class"/>
    <s v="DW-13195"/>
    <s v="David Wiener"/>
    <x v="1"/>
    <s v="United States"/>
    <s v="Los Angeles"/>
    <x v="1"/>
    <n v="90045"/>
    <s v="West"/>
    <s v="FUR-FU-10000723"/>
    <x v="0"/>
    <s v="Furnishings"/>
    <s v="Deflect-o EconoMat Studded, No Bevel Mat for Low Pile Carpeting"/>
    <n v="289.24"/>
    <n v="7"/>
    <n v="0"/>
    <n v="26.031600000000012"/>
  </r>
  <r>
    <n v="7004"/>
    <x v="3478"/>
    <x v="710"/>
    <d v="2014-08-21T00:00:00"/>
    <s v="Second Class"/>
    <s v="DW-13195"/>
    <s v="David Wiener"/>
    <x v="1"/>
    <s v="United States"/>
    <s v="Los Angeles"/>
    <x v="1"/>
    <n v="90045"/>
    <s v="West"/>
    <s v="OFF-BI-10000632"/>
    <x v="1"/>
    <s v="Binders"/>
    <s v="Satellite Sectional Post Binders"/>
    <n v="69.456000000000003"/>
    <n v="2"/>
    <n v="0.2"/>
    <n v="22.573199999999996"/>
  </r>
  <r>
    <n v="7005"/>
    <x v="3479"/>
    <x v="851"/>
    <d v="2014-12-28T00:00:00"/>
    <s v="Standard Class"/>
    <s v="ME-18010"/>
    <s v="Michelle Ellison"/>
    <x v="1"/>
    <s v="United States"/>
    <s v="Port Arthur"/>
    <x v="5"/>
    <n v="77642"/>
    <s v="Central"/>
    <s v="OFF-PA-10000223"/>
    <x v="1"/>
    <s v="Paper"/>
    <s v="Xerox 2000"/>
    <n v="5.1840000000000011"/>
    <n v="1"/>
    <n v="0.2"/>
    <n v="1.8144"/>
  </r>
  <r>
    <n v="7006"/>
    <x v="3480"/>
    <x v="549"/>
    <d v="2015-11-05T00:00:00"/>
    <s v="Standard Class"/>
    <s v="JF-15490"/>
    <s v="Jeremy Farry"/>
    <x v="0"/>
    <s v="United States"/>
    <s v="New York City"/>
    <x v="15"/>
    <n v="10009"/>
    <s v="East"/>
    <s v="FUR-CH-10001545"/>
    <x v="0"/>
    <s v="Chairs"/>
    <s v="Hon Comfortask Task/Swivel Chairs"/>
    <n v="205.16400000000002"/>
    <n v="2"/>
    <n v="0.1"/>
    <n v="13.677600000000002"/>
  </r>
  <r>
    <n v="7007"/>
    <x v="3481"/>
    <x v="534"/>
    <d v="2014-12-21T00:00:00"/>
    <s v="Standard Class"/>
    <s v="SP-20860"/>
    <s v="Sung Pak"/>
    <x v="1"/>
    <s v="United States"/>
    <s v="Chicago"/>
    <x v="10"/>
    <n v="60623"/>
    <s v="Central"/>
    <s v="FUR-FU-10001546"/>
    <x v="0"/>
    <s v="Furnishings"/>
    <s v="Dana Swing-Arm Lamps"/>
    <n v="8.5440000000000005"/>
    <n v="2"/>
    <n v="0.6"/>
    <n v="-7.4759999999999991"/>
  </r>
  <r>
    <n v="7008"/>
    <x v="3482"/>
    <x v="291"/>
    <d v="2015-08-25T00:00:00"/>
    <s v="Standard Class"/>
    <s v="KN-16390"/>
    <s v="Katherine Nockton"/>
    <x v="1"/>
    <s v="United States"/>
    <s v="Springfield"/>
    <x v="24"/>
    <n v="45503"/>
    <s v="East"/>
    <s v="OFF-BI-10001098"/>
    <x v="1"/>
    <s v="Binders"/>
    <s v="Acco D-Ring Binder w/DublLock"/>
    <n v="12.828000000000001"/>
    <n v="2"/>
    <n v="0.7"/>
    <n v="-8.9795999999999978"/>
  </r>
  <r>
    <n v="7009"/>
    <x v="3482"/>
    <x v="291"/>
    <d v="2015-08-25T00:00:00"/>
    <s v="Standard Class"/>
    <s v="KN-16390"/>
    <s v="Katherine Nockton"/>
    <x v="1"/>
    <s v="United States"/>
    <s v="Springfield"/>
    <x v="24"/>
    <n v="45503"/>
    <s v="East"/>
    <s v="FUR-CH-10003379"/>
    <x v="0"/>
    <s v="Chairs"/>
    <s v="Global Commerce Series High-Back Swivel/Tilt Chairs"/>
    <n v="598.45799999999997"/>
    <n v="3"/>
    <n v="0.3"/>
    <n v="-42.746999999999957"/>
  </r>
  <r>
    <n v="7010"/>
    <x v="3482"/>
    <x v="291"/>
    <d v="2015-08-25T00:00:00"/>
    <s v="Standard Class"/>
    <s v="KN-16390"/>
    <s v="Katherine Nockton"/>
    <x v="1"/>
    <s v="United States"/>
    <s v="Springfield"/>
    <x v="24"/>
    <n v="45503"/>
    <s v="East"/>
    <s v="FUR-FU-10000193"/>
    <x v="0"/>
    <s v="Furnishings"/>
    <s v="Tenex Chairmats For Use with Hard Floors"/>
    <n v="25.983999999999998"/>
    <n v="1"/>
    <n v="0.2"/>
    <n v="-3.8976000000000015"/>
  </r>
  <r>
    <n v="7011"/>
    <x v="3483"/>
    <x v="235"/>
    <d v="2014-05-27T00:00:00"/>
    <s v="Standard Class"/>
    <s v="GT-14710"/>
    <s v="Greg Tran"/>
    <x v="0"/>
    <s v="United States"/>
    <s v="New York City"/>
    <x v="15"/>
    <n v="10035"/>
    <s v="East"/>
    <s v="OFF-BI-10000829"/>
    <x v="1"/>
    <s v="Binders"/>
    <s v="Avery Non-Stick Binders"/>
    <n v="17.96"/>
    <n v="5"/>
    <n v="0.2"/>
    <n v="5.8369999999999997"/>
  </r>
  <r>
    <n v="7012"/>
    <x v="3483"/>
    <x v="235"/>
    <d v="2014-05-27T00:00:00"/>
    <s v="Standard Class"/>
    <s v="GT-14710"/>
    <s v="Greg Tran"/>
    <x v="0"/>
    <s v="United States"/>
    <s v="New York City"/>
    <x v="15"/>
    <n v="10035"/>
    <s v="East"/>
    <s v="OFF-SU-10003002"/>
    <x v="1"/>
    <s v="Supplies"/>
    <s v="Letter Slitter"/>
    <n v="5.04"/>
    <n v="2"/>
    <n v="0"/>
    <n v="0.15120000000000022"/>
  </r>
  <r>
    <n v="7013"/>
    <x v="3483"/>
    <x v="235"/>
    <d v="2014-05-27T00:00:00"/>
    <s v="Standard Class"/>
    <s v="GT-14710"/>
    <s v="Greg Tran"/>
    <x v="0"/>
    <s v="United States"/>
    <s v="New York City"/>
    <x v="15"/>
    <n v="10035"/>
    <s v="East"/>
    <s v="OFF-AP-10002118"/>
    <x v="1"/>
    <s v="Appliances"/>
    <s v="1.7 Cubic Foot Compact &quot;Cube&quot; Office Refrigerators"/>
    <n v="208.16"/>
    <n v="1"/>
    <n v="0"/>
    <n v="56.20320000000001"/>
  </r>
  <r>
    <n v="7014"/>
    <x v="3484"/>
    <x v="34"/>
    <d v="2017-12-11T00:00:00"/>
    <s v="Second Class"/>
    <s v="DB-12910"/>
    <s v="Daniel Byrd"/>
    <x v="2"/>
    <s v="United States"/>
    <s v="Salinas"/>
    <x v="1"/>
    <n v="93905"/>
    <s v="West"/>
    <s v="FUR-BO-10001519"/>
    <x v="0"/>
    <s v="Bookcases"/>
    <s v="O'Sullivan 3-Shelf Heavy-Duty Bookcases"/>
    <n v="148.25700000000001"/>
    <n v="3"/>
    <n v="0.15"/>
    <n v="15.697800000000004"/>
  </r>
  <r>
    <n v="7015"/>
    <x v="3485"/>
    <x v="518"/>
    <d v="2014-03-13T00:00:00"/>
    <s v="Second Class"/>
    <s v="FM-14215"/>
    <s v="Filia McAdams"/>
    <x v="1"/>
    <s v="United States"/>
    <s v="Richmond"/>
    <x v="0"/>
    <n v="40475"/>
    <s v="South"/>
    <s v="OFF-AP-10002578"/>
    <x v="1"/>
    <s v="Appliances"/>
    <s v="Fellowes Premier Superior Surge Suppressor, 10-Outlet, With Phone and Remote"/>
    <n v="146.76"/>
    <n v="3"/>
    <n v="0"/>
    <n v="38.157600000000002"/>
  </r>
  <r>
    <n v="7016"/>
    <x v="3485"/>
    <x v="518"/>
    <d v="2014-03-13T00:00:00"/>
    <s v="Second Class"/>
    <s v="FM-14215"/>
    <s v="Filia McAdams"/>
    <x v="1"/>
    <s v="United States"/>
    <s v="Richmond"/>
    <x v="0"/>
    <n v="40475"/>
    <s v="South"/>
    <s v="TEC-AC-10000710"/>
    <x v="2"/>
    <s v="Accessories"/>
    <s v="Maxell DVD-RAM Discs"/>
    <n v="32.96"/>
    <n v="2"/>
    <n v="0"/>
    <n v="14.172800000000002"/>
  </r>
  <r>
    <n v="7017"/>
    <x v="3485"/>
    <x v="518"/>
    <d v="2014-03-13T00:00:00"/>
    <s v="Second Class"/>
    <s v="FM-14215"/>
    <s v="Filia McAdams"/>
    <x v="1"/>
    <s v="United States"/>
    <s v="Richmond"/>
    <x v="0"/>
    <n v="40475"/>
    <s v="South"/>
    <s v="TEC-PH-10000984"/>
    <x v="2"/>
    <s v="Phones"/>
    <s v="Panasonic KX-TG9471B"/>
    <n v="587.97"/>
    <n v="3"/>
    <n v="0"/>
    <n v="164.63160000000005"/>
  </r>
  <r>
    <n v="7018"/>
    <x v="3485"/>
    <x v="518"/>
    <d v="2014-03-13T00:00:00"/>
    <s v="Second Class"/>
    <s v="FM-14215"/>
    <s v="Filia McAdams"/>
    <x v="1"/>
    <s v="United States"/>
    <s v="Richmond"/>
    <x v="0"/>
    <n v="40475"/>
    <s v="South"/>
    <s v="OFF-PA-10000213"/>
    <x v="1"/>
    <s v="Paper"/>
    <s v="Xerox 198"/>
    <n v="14.940000000000001"/>
    <n v="3"/>
    <n v="0"/>
    <n v="7.0218000000000007"/>
  </r>
  <r>
    <n v="7019"/>
    <x v="3486"/>
    <x v="661"/>
    <d v="2016-06-27T00:00:00"/>
    <s v="Second Class"/>
    <s v="SM-20005"/>
    <s v="Sally Matthias"/>
    <x v="0"/>
    <s v="United States"/>
    <s v="New York City"/>
    <x v="15"/>
    <n v="10035"/>
    <s v="East"/>
    <s v="OFF-LA-10003720"/>
    <x v="1"/>
    <s v="Labels"/>
    <s v="Avery 487"/>
    <n v="25.83"/>
    <n v="7"/>
    <n v="0"/>
    <n v="12.1401"/>
  </r>
  <r>
    <n v="7020"/>
    <x v="3487"/>
    <x v="709"/>
    <d v="2014-08-27T00:00:00"/>
    <s v="Standard Class"/>
    <s v="AP-10915"/>
    <s v="Arthur Prichep"/>
    <x v="0"/>
    <s v="United States"/>
    <s v="Denver"/>
    <x v="22"/>
    <n v="80219"/>
    <s v="West"/>
    <s v="OFF-PA-10001837"/>
    <x v="1"/>
    <s v="Paper"/>
    <s v="Xerox 1976"/>
    <n v="15.552000000000003"/>
    <n v="3"/>
    <n v="0.2"/>
    <n v="5.4432"/>
  </r>
  <r>
    <n v="7021"/>
    <x v="3487"/>
    <x v="709"/>
    <d v="2014-08-27T00:00:00"/>
    <s v="Standard Class"/>
    <s v="AP-10915"/>
    <s v="Arthur Prichep"/>
    <x v="0"/>
    <s v="United States"/>
    <s v="Denver"/>
    <x v="22"/>
    <n v="80219"/>
    <s v="West"/>
    <s v="OFF-SU-10004661"/>
    <x v="1"/>
    <s v="Supplies"/>
    <s v="Acme Titanium Bonded Scissors"/>
    <n v="6.8000000000000007"/>
    <n v="1"/>
    <n v="0.2"/>
    <n v="0.50999999999999979"/>
  </r>
  <r>
    <n v="7022"/>
    <x v="3487"/>
    <x v="709"/>
    <d v="2014-08-27T00:00:00"/>
    <s v="Standard Class"/>
    <s v="AP-10915"/>
    <s v="Arthur Prichep"/>
    <x v="0"/>
    <s v="United States"/>
    <s v="Denver"/>
    <x v="22"/>
    <n v="80219"/>
    <s v="West"/>
    <s v="FUR-FU-10003274"/>
    <x v="0"/>
    <s v="Furnishings"/>
    <s v="Regeneration Desk Collection"/>
    <n v="4.2240000000000002"/>
    <n v="3"/>
    <n v="0.2"/>
    <n v="1.2672000000000003"/>
  </r>
  <r>
    <n v="7023"/>
    <x v="3487"/>
    <x v="709"/>
    <d v="2014-08-27T00:00:00"/>
    <s v="Standard Class"/>
    <s v="AP-10915"/>
    <s v="Arthur Prichep"/>
    <x v="0"/>
    <s v="United States"/>
    <s v="Denver"/>
    <x v="22"/>
    <n v="80219"/>
    <s v="West"/>
    <s v="TEC-PH-10000149"/>
    <x v="2"/>
    <s v="Phones"/>
    <s v="Cisco SPA525G2 IP Phone - Wireless"/>
    <n v="143.64000000000001"/>
    <n v="9"/>
    <n v="0.2"/>
    <n v="10.772999999999989"/>
  </r>
  <r>
    <n v="7024"/>
    <x v="3487"/>
    <x v="709"/>
    <d v="2014-08-27T00:00:00"/>
    <s v="Standard Class"/>
    <s v="AP-10915"/>
    <s v="Arthur Prichep"/>
    <x v="0"/>
    <s v="United States"/>
    <s v="Denver"/>
    <x v="22"/>
    <n v="80219"/>
    <s v="West"/>
    <s v="OFF-PA-10000019"/>
    <x v="1"/>
    <s v="Paper"/>
    <s v="Xerox 1931"/>
    <n v="31.104000000000006"/>
    <n v="6"/>
    <n v="0.2"/>
    <n v="10.8864"/>
  </r>
  <r>
    <n v="7025"/>
    <x v="3487"/>
    <x v="709"/>
    <d v="2014-08-27T00:00:00"/>
    <s v="Standard Class"/>
    <s v="AP-10915"/>
    <s v="Arthur Prichep"/>
    <x v="0"/>
    <s v="United States"/>
    <s v="Denver"/>
    <x v="22"/>
    <n v="80219"/>
    <s v="West"/>
    <s v="OFF-PA-10001125"/>
    <x v="1"/>
    <s v="Paper"/>
    <s v="Xerox 1988"/>
    <n v="223.05600000000001"/>
    <n v="9"/>
    <n v="0.2"/>
    <n v="69.704999999999984"/>
  </r>
  <r>
    <n v="7026"/>
    <x v="3488"/>
    <x v="695"/>
    <d v="2017-02-12T00:00:00"/>
    <s v="Standard Class"/>
    <s v="SP-20545"/>
    <s v="Sibella Parks"/>
    <x v="1"/>
    <s v="United States"/>
    <s v="New York City"/>
    <x v="15"/>
    <n v="10024"/>
    <s v="East"/>
    <s v="TEC-PH-10002538"/>
    <x v="2"/>
    <s v="Phones"/>
    <s v="Grandstream GXP1160 VoIP phone"/>
    <n v="227.45999999999998"/>
    <n v="6"/>
    <n v="0"/>
    <n v="65.963399999999979"/>
  </r>
  <r>
    <n v="7027"/>
    <x v="3488"/>
    <x v="695"/>
    <d v="2017-02-12T00:00:00"/>
    <s v="Standard Class"/>
    <s v="SP-20545"/>
    <s v="Sibella Parks"/>
    <x v="1"/>
    <s v="United States"/>
    <s v="New York City"/>
    <x v="15"/>
    <n v="10024"/>
    <s v="East"/>
    <s v="OFF-BI-10000279"/>
    <x v="1"/>
    <s v="Binders"/>
    <s v="Acco Recycled 2&quot; Capacity Laser Printer Hanging Data Binders"/>
    <n v="46.24"/>
    <n v="4"/>
    <n v="0.2"/>
    <n v="15.605999999999996"/>
  </r>
  <r>
    <n v="7028"/>
    <x v="3489"/>
    <x v="926"/>
    <d v="2017-02-05T00:00:00"/>
    <s v="Standard Class"/>
    <s v="RD-19585"/>
    <s v="Rob Dowd"/>
    <x v="0"/>
    <s v="United States"/>
    <s v="New York City"/>
    <x v="15"/>
    <n v="10011"/>
    <s v="East"/>
    <s v="OFF-LA-10001045"/>
    <x v="1"/>
    <s v="Labels"/>
    <s v="Permanent Self-Adhesive File Folder Labels for Typewriters by Universal"/>
    <n v="5.22"/>
    <n v="2"/>
    <n v="0"/>
    <n v="2.4011999999999998"/>
  </r>
  <r>
    <n v="7029"/>
    <x v="3490"/>
    <x v="887"/>
    <d v="2016-12-23T00:00:00"/>
    <s v="Second Class"/>
    <s v="MC-17575"/>
    <s v="Matt Collins"/>
    <x v="0"/>
    <s v="United States"/>
    <s v="Fremont"/>
    <x v="8"/>
    <n v="68025"/>
    <s v="Central"/>
    <s v="OFF-PA-10003673"/>
    <x v="1"/>
    <s v="Paper"/>
    <s v="Strathmore Photo Mount Cards"/>
    <n v="33.9"/>
    <n v="5"/>
    <n v="0"/>
    <n v="15.593999999999999"/>
  </r>
  <r>
    <n v="7030"/>
    <x v="3491"/>
    <x v="583"/>
    <d v="2016-11-16T00:00:00"/>
    <s v="Standard Class"/>
    <s v="EB-13750"/>
    <s v="Edward Becker"/>
    <x v="1"/>
    <s v="United States"/>
    <s v="New York City"/>
    <x v="15"/>
    <n v="10011"/>
    <s v="East"/>
    <s v="OFF-ST-10002562"/>
    <x v="1"/>
    <s v="Storage"/>
    <s v="Staple magnet"/>
    <n v="28.14"/>
    <n v="3"/>
    <n v="0"/>
    <n v="7.8792000000000009"/>
  </r>
  <r>
    <n v="7031"/>
    <x v="3491"/>
    <x v="583"/>
    <d v="2016-11-16T00:00:00"/>
    <s v="Standard Class"/>
    <s v="EB-13750"/>
    <s v="Edward Becker"/>
    <x v="1"/>
    <s v="United States"/>
    <s v="New York City"/>
    <x v="15"/>
    <n v="10011"/>
    <s v="East"/>
    <s v="TEC-AC-10002305"/>
    <x v="2"/>
    <s v="Accessories"/>
    <s v="KeyTronic E03601U1 - Keyboard - Beige"/>
    <n v="36"/>
    <n v="2"/>
    <n v="0"/>
    <n v="6.4799999999999969"/>
  </r>
  <r>
    <n v="7032"/>
    <x v="3491"/>
    <x v="583"/>
    <d v="2016-11-16T00:00:00"/>
    <s v="Standard Class"/>
    <s v="EB-13750"/>
    <s v="Edward Becker"/>
    <x v="1"/>
    <s v="United States"/>
    <s v="New York City"/>
    <x v="15"/>
    <n v="10011"/>
    <s v="East"/>
    <s v="OFF-AR-10003373"/>
    <x v="1"/>
    <s v="Art"/>
    <s v="Boston School Pro Electric Pencil Sharpener, 1670"/>
    <n v="92.94"/>
    <n v="3"/>
    <n v="0"/>
    <n v="25.093799999999998"/>
  </r>
  <r>
    <n v="7033"/>
    <x v="3491"/>
    <x v="583"/>
    <d v="2016-11-16T00:00:00"/>
    <s v="Standard Class"/>
    <s v="EB-13750"/>
    <s v="Edward Becker"/>
    <x v="1"/>
    <s v="United States"/>
    <s v="New York City"/>
    <x v="15"/>
    <n v="10011"/>
    <s v="East"/>
    <s v="FUR-CH-10003774"/>
    <x v="0"/>
    <s v="Chairs"/>
    <s v="Global Wood Trimmed Manager's Task Chair, Khaki"/>
    <n v="245.64600000000002"/>
    <n v="3"/>
    <n v="0.1"/>
    <n v="8.1881999999999877"/>
  </r>
  <r>
    <n v="7034"/>
    <x v="3491"/>
    <x v="583"/>
    <d v="2016-11-16T00:00:00"/>
    <s v="Standard Class"/>
    <s v="EB-13750"/>
    <s v="Edward Becker"/>
    <x v="1"/>
    <s v="United States"/>
    <s v="New York City"/>
    <x v="15"/>
    <n v="10011"/>
    <s v="East"/>
    <s v="OFF-BI-10001510"/>
    <x v="1"/>
    <s v="Binders"/>
    <s v="Deluxe Heavy-Duty Vinyl Round Ring Binder"/>
    <n v="55.00800000000001"/>
    <n v="3"/>
    <n v="0.2"/>
    <n v="17.189999999999998"/>
  </r>
  <r>
    <n v="7035"/>
    <x v="3491"/>
    <x v="583"/>
    <d v="2016-11-16T00:00:00"/>
    <s v="Standard Class"/>
    <s v="EB-13750"/>
    <s v="Edward Becker"/>
    <x v="1"/>
    <s v="United States"/>
    <s v="New York City"/>
    <x v="15"/>
    <n v="10011"/>
    <s v="East"/>
    <s v="OFF-BI-10004236"/>
    <x v="1"/>
    <s v="Binders"/>
    <s v="XtraLife ClearVue Slant-D Ring Binder, White, 3&quot;"/>
    <n v="35.231999999999999"/>
    <n v="3"/>
    <n v="0.2"/>
    <n v="11.450399999999998"/>
  </r>
  <r>
    <n v="7036"/>
    <x v="3492"/>
    <x v="45"/>
    <d v="2017-11-13T00:00:00"/>
    <s v="Standard Class"/>
    <s v="JE-15610"/>
    <s v="Jim Epp"/>
    <x v="1"/>
    <s v="United States"/>
    <s v="San Diego"/>
    <x v="1"/>
    <n v="92105"/>
    <s v="West"/>
    <s v="FUR-CH-10004675"/>
    <x v="0"/>
    <s v="Chairs"/>
    <s v="Lifetime Advantage Folding Chairs, 4/Carton"/>
    <n v="523.39200000000005"/>
    <n v="3"/>
    <n v="0.2"/>
    <n v="52.339199999999977"/>
  </r>
  <r>
    <n v="7037"/>
    <x v="3493"/>
    <x v="1073"/>
    <d v="2014-05-04T00:00:00"/>
    <s v="Second Class"/>
    <s v="CS-11860"/>
    <s v="Cari Schnelling"/>
    <x v="0"/>
    <s v="United States"/>
    <s v="Lakeland"/>
    <x v="2"/>
    <n v="33801"/>
    <s v="South"/>
    <s v="TEC-CO-10004202"/>
    <x v="2"/>
    <s v="Copiers"/>
    <s v="Brother DCP1000 Digital 3 in 1 Multifunction Machine"/>
    <n v="479.98400000000004"/>
    <n v="2"/>
    <n v="0.2"/>
    <n v="89.996999999999986"/>
  </r>
  <r>
    <n v="7038"/>
    <x v="3494"/>
    <x v="585"/>
    <d v="2017-09-27T00:00:00"/>
    <s v="Standard Class"/>
    <s v="PB-19105"/>
    <s v="Peter Bühler"/>
    <x v="0"/>
    <s v="United States"/>
    <s v="Smyrna"/>
    <x v="32"/>
    <n v="30080"/>
    <s v="South"/>
    <s v="OFF-PA-10004255"/>
    <x v="1"/>
    <s v="Paper"/>
    <s v="Xerox 219"/>
    <n v="12.96"/>
    <n v="2"/>
    <n v="0"/>
    <n v="6.2208000000000006"/>
  </r>
  <r>
    <n v="7039"/>
    <x v="3494"/>
    <x v="585"/>
    <d v="2017-09-27T00:00:00"/>
    <s v="Standard Class"/>
    <s v="PB-19105"/>
    <s v="Peter Bühler"/>
    <x v="0"/>
    <s v="United States"/>
    <s v="Smyrna"/>
    <x v="32"/>
    <n v="30080"/>
    <s v="South"/>
    <s v="OFF-AR-10003896"/>
    <x v="1"/>
    <s v="Art"/>
    <s v="Stride Job 150 Highlighters, Chisel Tip, Assorted Colors"/>
    <n v="17.940000000000001"/>
    <n v="3"/>
    <n v="0"/>
    <n v="6.4584000000000001"/>
  </r>
  <r>
    <n v="7040"/>
    <x v="3495"/>
    <x v="94"/>
    <d v="2017-12-23T00:00:00"/>
    <s v="Standard Class"/>
    <s v="AT-10735"/>
    <s v="Annie Thurman"/>
    <x v="0"/>
    <s v="United States"/>
    <s v="New York City"/>
    <x v="15"/>
    <n v="10009"/>
    <s v="East"/>
    <s v="OFF-ST-10002276"/>
    <x v="1"/>
    <s v="Storage"/>
    <s v="Safco Steel Mobile File Cart"/>
    <n v="166.72"/>
    <n v="2"/>
    <n v="0"/>
    <n v="41.680000000000007"/>
  </r>
  <r>
    <n v="7041"/>
    <x v="3495"/>
    <x v="94"/>
    <d v="2017-12-23T00:00:00"/>
    <s v="Standard Class"/>
    <s v="AT-10735"/>
    <s v="Annie Thurman"/>
    <x v="0"/>
    <s v="United States"/>
    <s v="New York City"/>
    <x v="15"/>
    <n v="10009"/>
    <s v="East"/>
    <s v="OFF-BI-10001617"/>
    <x v="1"/>
    <s v="Binders"/>
    <s v="GBC Wire Binding Combs"/>
    <n v="24.816000000000003"/>
    <n v="3"/>
    <n v="0.2"/>
    <n v="8.3753999999999991"/>
  </r>
  <r>
    <n v="7042"/>
    <x v="3495"/>
    <x v="94"/>
    <d v="2017-12-23T00:00:00"/>
    <s v="Standard Class"/>
    <s v="AT-10735"/>
    <s v="Annie Thurman"/>
    <x v="0"/>
    <s v="United States"/>
    <s v="New York City"/>
    <x v="15"/>
    <n v="10009"/>
    <s v="East"/>
    <s v="FUR-FU-10000308"/>
    <x v="0"/>
    <s v="Furnishings"/>
    <s v="Deflect-o Glass Clear Studded Chair Mats"/>
    <n v="124.36"/>
    <n v="2"/>
    <n v="0"/>
    <n v="27.359200000000001"/>
  </r>
  <r>
    <n v="7043"/>
    <x v="3496"/>
    <x v="930"/>
    <d v="2017-07-23T00:00:00"/>
    <s v="Standard Class"/>
    <s v="SV-20365"/>
    <s v="Seth Vernon"/>
    <x v="0"/>
    <s v="United States"/>
    <s v="Philadelphia"/>
    <x v="9"/>
    <n v="19134"/>
    <s v="East"/>
    <s v="TEC-CO-10001943"/>
    <x v="2"/>
    <s v="Copiers"/>
    <s v="Canon PC-428 Personal Copier"/>
    <n v="599.97"/>
    <n v="5"/>
    <n v="0.4"/>
    <n v="69.996499999999969"/>
  </r>
  <r>
    <n v="7044"/>
    <x v="3496"/>
    <x v="930"/>
    <d v="2017-07-23T00:00:00"/>
    <s v="Standard Class"/>
    <s v="SV-20365"/>
    <s v="Seth Vernon"/>
    <x v="0"/>
    <s v="United States"/>
    <s v="Philadelphia"/>
    <x v="9"/>
    <n v="19134"/>
    <s v="East"/>
    <s v="FUR-CH-10002647"/>
    <x v="0"/>
    <s v="Chairs"/>
    <s v="Situations Contoured Folding Chairs, 4/Set"/>
    <n v="198.744"/>
    <n v="4"/>
    <n v="0.3"/>
    <n v="-14.195999999999984"/>
  </r>
  <r>
    <n v="7045"/>
    <x v="3496"/>
    <x v="930"/>
    <d v="2017-07-23T00:00:00"/>
    <s v="Standard Class"/>
    <s v="SV-20365"/>
    <s v="Seth Vernon"/>
    <x v="0"/>
    <s v="United States"/>
    <s v="Philadelphia"/>
    <x v="9"/>
    <n v="19134"/>
    <s v="East"/>
    <s v="OFF-SU-10004768"/>
    <x v="1"/>
    <s v="Supplies"/>
    <s v="Acme Kleencut Forged Steel Scissors"/>
    <n v="9.1840000000000011"/>
    <n v="2"/>
    <n v="0.2"/>
    <n v="1.1479999999999988"/>
  </r>
  <r>
    <n v="7046"/>
    <x v="3497"/>
    <x v="54"/>
    <d v="2016-11-09T00:00:00"/>
    <s v="Standard Class"/>
    <s v="PJ-18835"/>
    <s v="Patrick Jones"/>
    <x v="1"/>
    <s v="United States"/>
    <s v="Dallas"/>
    <x v="5"/>
    <n v="75217"/>
    <s v="Central"/>
    <s v="OFF-PA-10002160"/>
    <x v="1"/>
    <s v="Paper"/>
    <s v="Xerox 1978"/>
    <n v="9.2480000000000011"/>
    <n v="2"/>
    <n v="0.2"/>
    <n v="3.3524000000000003"/>
  </r>
  <r>
    <n v="7047"/>
    <x v="3498"/>
    <x v="918"/>
    <d v="2014-04-12T00:00:00"/>
    <s v="Standard Class"/>
    <s v="NM-18445"/>
    <s v="Nathan Mautz"/>
    <x v="2"/>
    <s v="United States"/>
    <s v="Concord"/>
    <x v="1"/>
    <n v="94521"/>
    <s v="West"/>
    <s v="FUR-TA-10003748"/>
    <x v="0"/>
    <s v="Tables"/>
    <s v="Bevis 36 x 72 Conference Tables"/>
    <n v="99.591999999999999"/>
    <n v="1"/>
    <n v="0.2"/>
    <n v="2.4897999999999989"/>
  </r>
  <r>
    <n v="7048"/>
    <x v="3498"/>
    <x v="918"/>
    <d v="2014-04-12T00:00:00"/>
    <s v="Standard Class"/>
    <s v="NM-18445"/>
    <s v="Nathan Mautz"/>
    <x v="2"/>
    <s v="United States"/>
    <s v="Concord"/>
    <x v="1"/>
    <n v="94521"/>
    <s v="West"/>
    <s v="TEC-AC-10001908"/>
    <x v="2"/>
    <s v="Accessories"/>
    <s v="Logitech Wireless Headset h800"/>
    <n v="399.96"/>
    <n v="4"/>
    <n v="0"/>
    <n v="139.98599999999999"/>
  </r>
  <r>
    <n v="7049"/>
    <x v="3499"/>
    <x v="1041"/>
    <d v="2016-08-16T00:00:00"/>
    <s v="First Class"/>
    <s v="TR-21325"/>
    <s v="Toby Ritter"/>
    <x v="0"/>
    <s v="United States"/>
    <s v="Nashville"/>
    <x v="18"/>
    <n v="37211"/>
    <s v="South"/>
    <s v="OFF-PA-10000552"/>
    <x v="1"/>
    <s v="Paper"/>
    <s v="Xerox 200"/>
    <n v="15.552000000000003"/>
    <n v="3"/>
    <n v="0.2"/>
    <n v="5.4432"/>
  </r>
  <r>
    <n v="7050"/>
    <x v="3500"/>
    <x v="794"/>
    <d v="2014-09-30T00:00:00"/>
    <s v="Standard Class"/>
    <s v="BF-11005"/>
    <s v="Barry Franz"/>
    <x v="2"/>
    <s v="United States"/>
    <s v="Aurora"/>
    <x v="22"/>
    <n v="80013"/>
    <s v="West"/>
    <s v="OFF-AR-10003179"/>
    <x v="1"/>
    <s v="Art"/>
    <s v="Dixon Ticonderoga Core-Lock Colored Pencils"/>
    <n v="14.576000000000001"/>
    <n v="2"/>
    <n v="0.2"/>
    <n v="2.3685999999999989"/>
  </r>
  <r>
    <n v="7051"/>
    <x v="3501"/>
    <x v="25"/>
    <d v="2016-12-11T00:00:00"/>
    <s v="Same Day"/>
    <s v="WB-21850"/>
    <s v="William Brown"/>
    <x v="0"/>
    <s v="United States"/>
    <s v="Anaheim"/>
    <x v="1"/>
    <n v="92804"/>
    <s v="West"/>
    <s v="OFF-BI-10004593"/>
    <x v="1"/>
    <s v="Binders"/>
    <s v="Ibico Laser Imprintable Binding System Covers"/>
    <n v="209.60000000000002"/>
    <n v="5"/>
    <n v="0.2"/>
    <n v="68.11999999999999"/>
  </r>
  <r>
    <n v="7052"/>
    <x v="3501"/>
    <x v="25"/>
    <d v="2016-12-11T00:00:00"/>
    <s v="Same Day"/>
    <s v="WB-21850"/>
    <s v="William Brown"/>
    <x v="0"/>
    <s v="United States"/>
    <s v="Anaheim"/>
    <x v="1"/>
    <n v="92804"/>
    <s v="West"/>
    <s v="OFF-AR-10000914"/>
    <x v="1"/>
    <s v="Art"/>
    <s v="Boston 16765 Mini Stand Up Battery Pencil Sharpener"/>
    <n v="23.32"/>
    <n v="2"/>
    <n v="0"/>
    <n v="6.0632000000000019"/>
  </r>
  <r>
    <n v="7053"/>
    <x v="3501"/>
    <x v="25"/>
    <d v="2016-12-11T00:00:00"/>
    <s v="Same Day"/>
    <s v="WB-21850"/>
    <s v="William Brown"/>
    <x v="0"/>
    <s v="United States"/>
    <s v="Anaheim"/>
    <x v="1"/>
    <n v="92804"/>
    <s v="West"/>
    <s v="OFF-PA-10000241"/>
    <x v="1"/>
    <s v="Paper"/>
    <s v="IBM Multi-Purpose Copy Paper, 8 1/2 x 11&quot;, Case"/>
    <n v="30.98"/>
    <n v="1"/>
    <n v="0"/>
    <n v="13.940999999999999"/>
  </r>
  <r>
    <n v="7054"/>
    <x v="3501"/>
    <x v="25"/>
    <d v="2016-12-11T00:00:00"/>
    <s v="Same Day"/>
    <s v="WB-21850"/>
    <s v="William Brown"/>
    <x v="0"/>
    <s v="United States"/>
    <s v="Anaheim"/>
    <x v="1"/>
    <n v="92804"/>
    <s v="West"/>
    <s v="TEC-AC-10000057"/>
    <x v="2"/>
    <s v="Accessories"/>
    <s v="Microsoft Natural Ergonomic Keyboard 4000"/>
    <n v="119.96"/>
    <n v="4"/>
    <n v="0"/>
    <n v="25.191599999999994"/>
  </r>
  <r>
    <n v="7055"/>
    <x v="3501"/>
    <x v="25"/>
    <d v="2016-12-11T00:00:00"/>
    <s v="Same Day"/>
    <s v="WB-21850"/>
    <s v="William Brown"/>
    <x v="0"/>
    <s v="United States"/>
    <s v="Anaheim"/>
    <x v="1"/>
    <n v="92804"/>
    <s v="West"/>
    <s v="FUR-CH-10003774"/>
    <x v="0"/>
    <s v="Chairs"/>
    <s v="Global Wood Trimmed Manager's Task Chair, Khaki"/>
    <n v="363.92"/>
    <n v="5"/>
    <n v="0.2"/>
    <n v="-31.843000000000018"/>
  </r>
  <r>
    <n v="7056"/>
    <x v="3501"/>
    <x v="25"/>
    <d v="2016-12-11T00:00:00"/>
    <s v="Same Day"/>
    <s v="WB-21850"/>
    <s v="William Brown"/>
    <x v="0"/>
    <s v="United States"/>
    <s v="Anaheim"/>
    <x v="1"/>
    <n v="92804"/>
    <s v="West"/>
    <s v="OFF-BI-10002824"/>
    <x v="1"/>
    <s v="Binders"/>
    <s v="Recycled Easel Ring Binders"/>
    <n v="35.808"/>
    <n v="3"/>
    <n v="0.2"/>
    <n v="11.189999999999996"/>
  </r>
  <r>
    <n v="7057"/>
    <x v="3501"/>
    <x v="25"/>
    <d v="2016-12-11T00:00:00"/>
    <s v="Same Day"/>
    <s v="WB-21850"/>
    <s v="William Brown"/>
    <x v="0"/>
    <s v="United States"/>
    <s v="Anaheim"/>
    <x v="1"/>
    <n v="92804"/>
    <s v="West"/>
    <s v="OFF-BI-10004001"/>
    <x v="1"/>
    <s v="Binders"/>
    <s v="GBC Recycled VeloBinder Covers"/>
    <n v="122.688"/>
    <n v="9"/>
    <n v="0.2"/>
    <n v="39.873599999999982"/>
  </r>
  <r>
    <n v="7058"/>
    <x v="3501"/>
    <x v="25"/>
    <d v="2016-12-11T00:00:00"/>
    <s v="Same Day"/>
    <s v="WB-21850"/>
    <s v="William Brown"/>
    <x v="0"/>
    <s v="United States"/>
    <s v="Anaheim"/>
    <x v="1"/>
    <n v="92804"/>
    <s v="West"/>
    <s v="FUR-TA-10004619"/>
    <x v="0"/>
    <s v="Tables"/>
    <s v="Hon Non-Folding Utility Tables"/>
    <n v="892.13600000000008"/>
    <n v="7"/>
    <n v="0.2"/>
    <n v="111.51699999999991"/>
  </r>
  <r>
    <n v="7059"/>
    <x v="3501"/>
    <x v="25"/>
    <d v="2016-12-11T00:00:00"/>
    <s v="Same Day"/>
    <s v="WB-21850"/>
    <s v="William Brown"/>
    <x v="0"/>
    <s v="United States"/>
    <s v="Anaheim"/>
    <x v="1"/>
    <n v="92804"/>
    <s v="West"/>
    <s v="OFF-ST-10000636"/>
    <x v="1"/>
    <s v="Storage"/>
    <s v="Rogers Profile Extra Capacity Storage Tub"/>
    <n v="50.22"/>
    <n v="3"/>
    <n v="0"/>
    <n v="2.0087999999999973"/>
  </r>
  <r>
    <n v="7060"/>
    <x v="3501"/>
    <x v="25"/>
    <d v="2016-12-11T00:00:00"/>
    <s v="Same Day"/>
    <s v="WB-21850"/>
    <s v="William Brown"/>
    <x v="0"/>
    <s v="United States"/>
    <s v="Anaheim"/>
    <x v="1"/>
    <n v="92804"/>
    <s v="West"/>
    <s v="OFF-AP-10001469"/>
    <x v="1"/>
    <s v="Appliances"/>
    <s v="Fellowes 8 Outlet Superior Workstation Surge Protector"/>
    <n v="83.42"/>
    <n v="2"/>
    <n v="0"/>
    <n v="24.191799999999994"/>
  </r>
  <r>
    <n v="7061"/>
    <x v="3501"/>
    <x v="25"/>
    <d v="2016-12-11T00:00:00"/>
    <s v="Same Day"/>
    <s v="WB-21850"/>
    <s v="William Brown"/>
    <x v="0"/>
    <s v="United States"/>
    <s v="Anaheim"/>
    <x v="1"/>
    <n v="92804"/>
    <s v="West"/>
    <s v="OFF-BI-10002897"/>
    <x v="1"/>
    <s v="Binders"/>
    <s v="Black Avery Memo-Size 3-Ring Binder, 5 1/2&quot; x 8 1/2&quot;"/>
    <n v="5.8719999999999999"/>
    <n v="2"/>
    <n v="0.2"/>
    <n v="2.1286"/>
  </r>
  <r>
    <n v="7062"/>
    <x v="3502"/>
    <x v="302"/>
    <d v="2015-02-05T00:00:00"/>
    <s v="Second Class"/>
    <s v="KH-16630"/>
    <s v="Ken Heidel"/>
    <x v="1"/>
    <s v="United States"/>
    <s v="Pleasant Grove"/>
    <x v="7"/>
    <n v="84062"/>
    <s v="West"/>
    <s v="OFF-BI-10002432"/>
    <x v="1"/>
    <s v="Binders"/>
    <s v="Wilson Jones Standard D-Ring Binders"/>
    <n v="12.144"/>
    <n v="3"/>
    <n v="0.2"/>
    <n v="4.0985999999999994"/>
  </r>
  <r>
    <n v="7063"/>
    <x v="3503"/>
    <x v="723"/>
    <d v="2016-12-31T00:00:00"/>
    <s v="Second Class"/>
    <s v="KL-16645"/>
    <s v="Ken Lonsdale"/>
    <x v="0"/>
    <s v="United States"/>
    <s v="Springfield"/>
    <x v="21"/>
    <n v="97477"/>
    <s v="West"/>
    <s v="OFF-EN-10002592"/>
    <x v="1"/>
    <s v="Envelopes"/>
    <s v="Peel &amp; Seel Recycled Catalog Envelopes, Brown"/>
    <n v="27.792000000000002"/>
    <n v="3"/>
    <n v="0.2"/>
    <n v="10.422000000000001"/>
  </r>
  <r>
    <n v="7064"/>
    <x v="3504"/>
    <x v="515"/>
    <d v="2017-09-05T00:00:00"/>
    <s v="Standard Class"/>
    <s v="MG-17890"/>
    <s v="Michael Granlund"/>
    <x v="2"/>
    <s v="United States"/>
    <s v="Salem"/>
    <x v="21"/>
    <n v="97301"/>
    <s v="West"/>
    <s v="OFF-SU-10002522"/>
    <x v="1"/>
    <s v="Supplies"/>
    <s v="Acme Kleen Earth Office Shears"/>
    <n v="6.2080000000000002"/>
    <n v="2"/>
    <n v="0.2"/>
    <n v="0.69839999999999902"/>
  </r>
  <r>
    <n v="7065"/>
    <x v="3505"/>
    <x v="1144"/>
    <d v="2017-02-09T00:00:00"/>
    <s v="Standard Class"/>
    <s v="JF-15355"/>
    <s v="Jay Fein"/>
    <x v="0"/>
    <s v="United States"/>
    <s v="Rochester"/>
    <x v="15"/>
    <n v="14609"/>
    <s v="East"/>
    <s v="OFF-AP-10003971"/>
    <x v="1"/>
    <s v="Appliances"/>
    <s v="Belkin 6 Outlet Metallic Surge Strip"/>
    <n v="32.67"/>
    <n v="3"/>
    <n v="0"/>
    <n v="8.4942000000000011"/>
  </r>
  <r>
    <n v="7066"/>
    <x v="3506"/>
    <x v="776"/>
    <d v="2014-12-08T00:00:00"/>
    <s v="First Class"/>
    <s v="RS-19765"/>
    <s v="Roland Schwarz"/>
    <x v="1"/>
    <s v="United States"/>
    <s v="Los Angeles"/>
    <x v="1"/>
    <n v="90008"/>
    <s v="West"/>
    <s v="OFF-ST-10001496"/>
    <x v="1"/>
    <s v="Storage"/>
    <s v="Standard Rollaway File with Lock"/>
    <n v="1261.33"/>
    <n v="7"/>
    <n v="0"/>
    <n v="327.94580000000002"/>
  </r>
  <r>
    <n v="7067"/>
    <x v="3507"/>
    <x v="198"/>
    <d v="2016-06-03T00:00:00"/>
    <s v="Standard Class"/>
    <s v="NL-18310"/>
    <s v="Nancy Lomonaco"/>
    <x v="2"/>
    <s v="United States"/>
    <s v="Los Angeles"/>
    <x v="1"/>
    <n v="90049"/>
    <s v="West"/>
    <s v="OFF-PA-10004782"/>
    <x v="1"/>
    <s v="Paper"/>
    <s v="Xerox 228"/>
    <n v="38.880000000000003"/>
    <n v="6"/>
    <n v="0"/>
    <n v="18.662400000000002"/>
  </r>
  <r>
    <n v="7068"/>
    <x v="3508"/>
    <x v="206"/>
    <d v="2016-05-26T00:00:00"/>
    <s v="Standard Class"/>
    <s v="AS-10285"/>
    <s v="Alejandro Savely"/>
    <x v="1"/>
    <s v="United States"/>
    <s v="Dallas"/>
    <x v="5"/>
    <n v="75081"/>
    <s v="Central"/>
    <s v="OFF-BI-10000343"/>
    <x v="1"/>
    <s v="Binders"/>
    <s v="Pressboard Covers with Storage Hooks, 9 1/2&quot; x 11&quot;, Light Blue"/>
    <n v="1.9639999999999995"/>
    <n v="2"/>
    <n v="0.8"/>
    <n v="-3.2406000000000006"/>
  </r>
  <r>
    <n v="7069"/>
    <x v="3508"/>
    <x v="206"/>
    <d v="2016-05-26T00:00:00"/>
    <s v="Standard Class"/>
    <s v="AS-10285"/>
    <s v="Alejandro Savely"/>
    <x v="1"/>
    <s v="United States"/>
    <s v="Dallas"/>
    <x v="5"/>
    <n v="75081"/>
    <s v="Central"/>
    <s v="OFF-PA-10003591"/>
    <x v="1"/>
    <s v="Paper"/>
    <s v="Southworth 100% Cotton The Best Paper"/>
    <n v="82.656000000000006"/>
    <n v="9"/>
    <n v="0.2"/>
    <n v="30.996000000000002"/>
  </r>
  <r>
    <n v="7070"/>
    <x v="3509"/>
    <x v="128"/>
    <d v="2014-08-14T00:00:00"/>
    <s v="Standard Class"/>
    <s v="GM-14500"/>
    <s v="Gene McClure"/>
    <x v="0"/>
    <s v="United States"/>
    <s v="Fresno"/>
    <x v="1"/>
    <n v="93727"/>
    <s v="West"/>
    <s v="OFF-PA-10001667"/>
    <x v="1"/>
    <s v="Paper"/>
    <s v="Great White Multi-Use Recycled Paper (20Lb. and 84 Bright)"/>
    <n v="5.98"/>
    <n v="1"/>
    <n v="0"/>
    <n v="2.6909999999999998"/>
  </r>
  <r>
    <n v="7071"/>
    <x v="3510"/>
    <x v="64"/>
    <d v="2016-09-10T00:00:00"/>
    <s v="Second Class"/>
    <s v="SU-20665"/>
    <s v="Stephanie Ulpright"/>
    <x v="2"/>
    <s v="United States"/>
    <s v="Chicago"/>
    <x v="10"/>
    <n v="60653"/>
    <s v="Central"/>
    <s v="OFF-PA-10004971"/>
    <x v="1"/>
    <s v="Paper"/>
    <s v="Xerox 196"/>
    <n v="9.2480000000000011"/>
    <n v="2"/>
    <n v="0.2"/>
    <n v="3.3524000000000003"/>
  </r>
  <r>
    <n v="7072"/>
    <x v="3511"/>
    <x v="310"/>
    <d v="2016-07-28T00:00:00"/>
    <s v="Standard Class"/>
    <s v="CK-12205"/>
    <s v="Chloris Kastensmidt"/>
    <x v="0"/>
    <s v="United States"/>
    <s v="Mcallen"/>
    <x v="5"/>
    <n v="78501"/>
    <s v="Central"/>
    <s v="OFF-AR-10001216"/>
    <x v="1"/>
    <s v="Art"/>
    <s v="Newell 339"/>
    <n v="4.4479999999999995"/>
    <n v="2"/>
    <n v="0.2"/>
    <n v="0.3335999999999999"/>
  </r>
  <r>
    <n v="7073"/>
    <x v="3511"/>
    <x v="310"/>
    <d v="2016-07-28T00:00:00"/>
    <s v="Standard Class"/>
    <s v="CK-12205"/>
    <s v="Chloris Kastensmidt"/>
    <x v="0"/>
    <s v="United States"/>
    <s v="Mcallen"/>
    <x v="5"/>
    <n v="78501"/>
    <s v="Central"/>
    <s v="OFF-PA-10004355"/>
    <x v="1"/>
    <s v="Paper"/>
    <s v="Xerox 231"/>
    <n v="5.1840000000000011"/>
    <n v="1"/>
    <n v="0.2"/>
    <n v="1.8144"/>
  </r>
  <r>
    <n v="7074"/>
    <x v="3511"/>
    <x v="310"/>
    <d v="2016-07-28T00:00:00"/>
    <s v="Standard Class"/>
    <s v="CK-12205"/>
    <s v="Chloris Kastensmidt"/>
    <x v="0"/>
    <s v="United States"/>
    <s v="Mcallen"/>
    <x v="5"/>
    <n v="78501"/>
    <s v="Central"/>
    <s v="OFF-AR-10001953"/>
    <x v="1"/>
    <s v="Art"/>
    <s v="Boston 1645 Deluxe Heavier-Duty Electric Pencil Sharpener"/>
    <n v="175.92"/>
    <n v="5"/>
    <n v="0.2"/>
    <n v="15.393000000000008"/>
  </r>
  <r>
    <n v="7075"/>
    <x v="3511"/>
    <x v="310"/>
    <d v="2016-07-28T00:00:00"/>
    <s v="Standard Class"/>
    <s v="CK-12205"/>
    <s v="Chloris Kastensmidt"/>
    <x v="0"/>
    <s v="United States"/>
    <s v="Mcallen"/>
    <x v="5"/>
    <n v="78501"/>
    <s v="Central"/>
    <s v="OFF-BI-10004364"/>
    <x v="1"/>
    <s v="Binders"/>
    <s v="Storex Dura Pro Binders"/>
    <n v="4.7519999999999989"/>
    <n v="4"/>
    <n v="0.8"/>
    <n v="-8.3160000000000025"/>
  </r>
  <r>
    <n v="7076"/>
    <x v="3511"/>
    <x v="310"/>
    <d v="2016-07-28T00:00:00"/>
    <s v="Standard Class"/>
    <s v="CK-12205"/>
    <s v="Chloris Kastensmidt"/>
    <x v="0"/>
    <s v="United States"/>
    <s v="Mcallen"/>
    <x v="5"/>
    <n v="78501"/>
    <s v="Central"/>
    <s v="OFF-SU-10001165"/>
    <x v="1"/>
    <s v="Supplies"/>
    <s v="Acme Elite Stainless Steel Scissors"/>
    <n v="13.344000000000001"/>
    <n v="2"/>
    <n v="0.2"/>
    <n v="1.0007999999999999"/>
  </r>
  <r>
    <n v="7077"/>
    <x v="3512"/>
    <x v="536"/>
    <d v="2016-05-17T00:00:00"/>
    <s v="Standard Class"/>
    <s v="JM-15580"/>
    <s v="Jill Matthias"/>
    <x v="0"/>
    <s v="United States"/>
    <s v="Seattle"/>
    <x v="4"/>
    <n v="98105"/>
    <s v="West"/>
    <s v="OFF-EN-10001141"/>
    <x v="1"/>
    <s v="Envelopes"/>
    <s v="Manila Recycled Extra-Heavyweight Clasp Envelopes, 6&quot; x 9&quot;"/>
    <n v="54.900000000000006"/>
    <n v="5"/>
    <n v="0"/>
    <n v="26.901000000000003"/>
  </r>
  <r>
    <n v="7078"/>
    <x v="3513"/>
    <x v="476"/>
    <d v="2016-09-06T00:00:00"/>
    <s v="Standard Class"/>
    <s v="JE-15715"/>
    <s v="Joe Elijah"/>
    <x v="0"/>
    <s v="United States"/>
    <s v="Charlotte"/>
    <x v="3"/>
    <n v="28205"/>
    <s v="South"/>
    <s v="OFF-BI-10000014"/>
    <x v="1"/>
    <s v="Binders"/>
    <s v="Heavy-Duty E-Z-D Binders"/>
    <n v="22.911000000000005"/>
    <n v="7"/>
    <n v="0.7"/>
    <n v="-17.565099999999994"/>
  </r>
  <r>
    <n v="7079"/>
    <x v="3513"/>
    <x v="476"/>
    <d v="2016-09-06T00:00:00"/>
    <s v="Standard Class"/>
    <s v="JE-15715"/>
    <s v="Joe Elijah"/>
    <x v="0"/>
    <s v="United States"/>
    <s v="Charlotte"/>
    <x v="3"/>
    <n v="28205"/>
    <s v="South"/>
    <s v="OFF-AP-10000159"/>
    <x v="1"/>
    <s v="Appliances"/>
    <s v="Belkin F9M820V08 8 Outlet Surge"/>
    <n v="309.45600000000002"/>
    <n v="9"/>
    <n v="0.2"/>
    <n v="34.813799999999944"/>
  </r>
  <r>
    <n v="7080"/>
    <x v="3513"/>
    <x v="476"/>
    <d v="2016-09-06T00:00:00"/>
    <s v="Standard Class"/>
    <s v="JE-15715"/>
    <s v="Joe Elijah"/>
    <x v="0"/>
    <s v="United States"/>
    <s v="Charlotte"/>
    <x v="3"/>
    <n v="28205"/>
    <s v="South"/>
    <s v="OFF-AR-10003560"/>
    <x v="1"/>
    <s v="Art"/>
    <s v="Zebra Zazzle Fluorescent Highlighters"/>
    <n v="19.456000000000003"/>
    <n v="4"/>
    <n v="0.2"/>
    <n v="3.4047999999999981"/>
  </r>
  <r>
    <n v="7081"/>
    <x v="3513"/>
    <x v="476"/>
    <d v="2016-09-06T00:00:00"/>
    <s v="Standard Class"/>
    <s v="JE-15715"/>
    <s v="Joe Elijah"/>
    <x v="0"/>
    <s v="United States"/>
    <s v="Charlotte"/>
    <x v="3"/>
    <n v="28205"/>
    <s v="South"/>
    <s v="FUR-TA-10001768"/>
    <x v="0"/>
    <s v="Tables"/>
    <s v="Hon Racetrack Conference Tables"/>
    <n v="472.51800000000003"/>
    <n v="3"/>
    <n v="0.4"/>
    <n v="-149.63070000000005"/>
  </r>
  <r>
    <n v="7082"/>
    <x v="3513"/>
    <x v="476"/>
    <d v="2016-09-06T00:00:00"/>
    <s v="Standard Class"/>
    <s v="JE-15715"/>
    <s v="Joe Elijah"/>
    <x v="0"/>
    <s v="United States"/>
    <s v="Charlotte"/>
    <x v="3"/>
    <n v="28205"/>
    <s v="South"/>
    <s v="TEC-AC-10002049"/>
    <x v="2"/>
    <s v="Accessories"/>
    <s v="Plantronics Savi W720 Multi-Device Wireless Headset System"/>
    <n v="1012.6800000000001"/>
    <n v="3"/>
    <n v="0.2"/>
    <n v="303.80400000000003"/>
  </r>
  <r>
    <n v="7083"/>
    <x v="3513"/>
    <x v="476"/>
    <d v="2016-09-06T00:00:00"/>
    <s v="Standard Class"/>
    <s v="JE-15715"/>
    <s v="Joe Elijah"/>
    <x v="0"/>
    <s v="United States"/>
    <s v="Charlotte"/>
    <x v="3"/>
    <n v="28205"/>
    <s v="South"/>
    <s v="OFF-BI-10003166"/>
    <x v="1"/>
    <s v="Binders"/>
    <s v="GBC Plasticlear Binding Covers"/>
    <n v="17.220000000000006"/>
    <n v="5"/>
    <n v="0.7"/>
    <n v="-12.628"/>
  </r>
  <r>
    <n v="7084"/>
    <x v="3514"/>
    <x v="246"/>
    <d v="2017-07-25T00:00:00"/>
    <s v="Second Class"/>
    <s v="AR-10825"/>
    <s v="Anthony Rawles"/>
    <x v="1"/>
    <s v="United States"/>
    <s v="Concord"/>
    <x v="1"/>
    <n v="94521"/>
    <s v="West"/>
    <s v="OFF-AR-10003469"/>
    <x v="1"/>
    <s v="Art"/>
    <s v="Nontoxic Chalk"/>
    <n v="3.52"/>
    <n v="2"/>
    <n v="0"/>
    <n v="1.6896"/>
  </r>
  <r>
    <n v="7085"/>
    <x v="3514"/>
    <x v="246"/>
    <d v="2017-07-25T00:00:00"/>
    <s v="Second Class"/>
    <s v="AR-10825"/>
    <s v="Anthony Rawles"/>
    <x v="1"/>
    <s v="United States"/>
    <s v="Concord"/>
    <x v="1"/>
    <n v="94521"/>
    <s v="West"/>
    <s v="TEC-PH-10002549"/>
    <x v="2"/>
    <s v="Phones"/>
    <s v="Polycom SoundPoint IP 450 VoIP phone"/>
    <n v="1626.1920000000002"/>
    <n v="9"/>
    <n v="0.2"/>
    <n v="121.96440000000001"/>
  </r>
  <r>
    <n v="7086"/>
    <x v="3515"/>
    <x v="145"/>
    <d v="2017-09-28T00:00:00"/>
    <s v="First Class"/>
    <s v="AH-10075"/>
    <s v="Adam Hart"/>
    <x v="1"/>
    <s v="United States"/>
    <s v="Chester"/>
    <x v="9"/>
    <n v="19013"/>
    <s v="East"/>
    <s v="OFF-BI-10003476"/>
    <x v="1"/>
    <s v="Binders"/>
    <s v="Avery Metallic Poly Binders"/>
    <n v="8.5950000000000024"/>
    <n v="5"/>
    <n v="0.7"/>
    <n v="-6.3030000000000008"/>
  </r>
  <r>
    <n v="7087"/>
    <x v="3515"/>
    <x v="145"/>
    <d v="2017-09-28T00:00:00"/>
    <s v="First Class"/>
    <s v="AH-10075"/>
    <s v="Adam Hart"/>
    <x v="1"/>
    <s v="United States"/>
    <s v="Chester"/>
    <x v="9"/>
    <n v="19013"/>
    <s v="East"/>
    <s v="OFF-SU-10000157"/>
    <x v="1"/>
    <s v="Supplies"/>
    <s v="Compact Automatic Electric Letter Opener"/>
    <n v="190.89600000000002"/>
    <n v="2"/>
    <n v="0.2"/>
    <n v="-42.951599999999999"/>
  </r>
  <r>
    <n v="7088"/>
    <x v="3516"/>
    <x v="646"/>
    <d v="2017-08-06T00:00:00"/>
    <s v="Second Class"/>
    <s v="GA-14515"/>
    <s v="George Ashbrook"/>
    <x v="0"/>
    <s v="United States"/>
    <s v="Los Angeles"/>
    <x v="1"/>
    <n v="90004"/>
    <s v="West"/>
    <s v="OFF-ST-10003123"/>
    <x v="1"/>
    <s v="Storage"/>
    <s v="Fellowes Bases and Tops For Staxonsteel/High-Stak Systems"/>
    <n v="99.87"/>
    <n v="3"/>
    <n v="0"/>
    <n v="23.968799999999998"/>
  </r>
  <r>
    <n v="7089"/>
    <x v="3517"/>
    <x v="969"/>
    <d v="2015-10-27T00:00:00"/>
    <s v="Second Class"/>
    <s v="JF-15415"/>
    <s v="Jennifer Ferguson"/>
    <x v="0"/>
    <s v="United States"/>
    <s v="Sparks"/>
    <x v="33"/>
    <n v="89431"/>
    <s v="West"/>
    <s v="OFF-AR-10001955"/>
    <x v="1"/>
    <s v="Art"/>
    <s v="Newell 319"/>
    <n v="79.36"/>
    <n v="4"/>
    <n v="0"/>
    <n v="23.807999999999993"/>
  </r>
  <r>
    <n v="7090"/>
    <x v="3518"/>
    <x v="140"/>
    <d v="2017-06-19T00:00:00"/>
    <s v="Second Class"/>
    <s v="KH-16690"/>
    <s v="Kristen Hastings"/>
    <x v="1"/>
    <s v="United States"/>
    <s v="Los Angeles"/>
    <x v="1"/>
    <n v="90032"/>
    <s v="West"/>
    <s v="TEC-PH-10001809"/>
    <x v="2"/>
    <s v="Phones"/>
    <s v="Panasonic KX T7736-B Digital phone"/>
    <n v="119.96"/>
    <n v="1"/>
    <n v="0.2"/>
    <n v="7.4974999999999987"/>
  </r>
  <r>
    <n v="7091"/>
    <x v="3519"/>
    <x v="1145"/>
    <d v="2015-01-13T00:00:00"/>
    <s v="Standard Class"/>
    <s v="CC-12685"/>
    <s v="Craig Carroll"/>
    <x v="0"/>
    <s v="United States"/>
    <s v="Henderson"/>
    <x v="0"/>
    <n v="42420"/>
    <s v="South"/>
    <s v="OFF-PA-10000474"/>
    <x v="1"/>
    <s v="Paper"/>
    <s v="Easy-staple paper"/>
    <n v="106.32"/>
    <n v="3"/>
    <n v="0"/>
    <n v="49.970399999999991"/>
  </r>
  <r>
    <n v="7092"/>
    <x v="3519"/>
    <x v="1145"/>
    <d v="2015-01-13T00:00:00"/>
    <s v="Standard Class"/>
    <s v="CC-12685"/>
    <s v="Craig Carroll"/>
    <x v="0"/>
    <s v="United States"/>
    <s v="Henderson"/>
    <x v="0"/>
    <n v="42420"/>
    <s v="South"/>
    <s v="OFF-AP-10001205"/>
    <x v="1"/>
    <s v="Appliances"/>
    <s v="Belkin 5 Outlet SurgeMaster Power Centers"/>
    <n v="163.44"/>
    <n v="3"/>
    <n v="0"/>
    <n v="45.763200000000012"/>
  </r>
  <r>
    <n v="7093"/>
    <x v="3519"/>
    <x v="1145"/>
    <d v="2015-01-13T00:00:00"/>
    <s v="Standard Class"/>
    <s v="CC-12685"/>
    <s v="Craig Carroll"/>
    <x v="0"/>
    <s v="United States"/>
    <s v="Henderson"/>
    <x v="0"/>
    <n v="42420"/>
    <s v="South"/>
    <s v="OFF-AR-10004691"/>
    <x v="1"/>
    <s v="Art"/>
    <s v="Boston 1730 StandUp Electric Pencil Sharpener"/>
    <n v="42.76"/>
    <n v="2"/>
    <n v="0"/>
    <n v="11.117599999999999"/>
  </r>
  <r>
    <n v="7094"/>
    <x v="3519"/>
    <x v="1145"/>
    <d v="2015-01-13T00:00:00"/>
    <s v="Standard Class"/>
    <s v="CC-12685"/>
    <s v="Craig Carroll"/>
    <x v="0"/>
    <s v="United States"/>
    <s v="Henderson"/>
    <x v="0"/>
    <n v="42420"/>
    <s v="South"/>
    <s v="OFF-PA-10004996"/>
    <x v="1"/>
    <s v="Paper"/>
    <s v="Speediset Carbonless Redi-Letter 7&quot; x 8 1/2&quot;"/>
    <n v="51.550000000000004"/>
    <n v="5"/>
    <n v="0"/>
    <n v="24.2285"/>
  </r>
  <r>
    <n v="7095"/>
    <x v="3520"/>
    <x v="97"/>
    <d v="2015-02-13T00:00:00"/>
    <s v="Second Class"/>
    <s v="JF-15565"/>
    <s v="Jill Fjeld"/>
    <x v="0"/>
    <s v="United States"/>
    <s v="Decatur"/>
    <x v="10"/>
    <n v="62521"/>
    <s v="Central"/>
    <s v="TEC-AC-10001908"/>
    <x v="2"/>
    <s v="Accessories"/>
    <s v="Logitech Wireless Headset h800"/>
    <n v="479.952"/>
    <n v="6"/>
    <n v="0.2"/>
    <n v="89.990999999999985"/>
  </r>
  <r>
    <n v="7096"/>
    <x v="3521"/>
    <x v="1146"/>
    <d v="2016-08-20T00:00:00"/>
    <s v="First Class"/>
    <s v="RP-19390"/>
    <s v="Resi Pölking"/>
    <x v="0"/>
    <s v="United States"/>
    <s v="New York City"/>
    <x v="15"/>
    <n v="10009"/>
    <s v="East"/>
    <s v="OFF-BI-10000666"/>
    <x v="1"/>
    <s v="Binders"/>
    <s v="Surelock Post Binders"/>
    <n v="146.68799999999999"/>
    <n v="6"/>
    <n v="0.2"/>
    <n v="55.007999999999996"/>
  </r>
  <r>
    <n v="7097"/>
    <x v="3521"/>
    <x v="1146"/>
    <d v="2016-08-20T00:00:00"/>
    <s v="First Class"/>
    <s v="RP-19390"/>
    <s v="Resi Pölking"/>
    <x v="0"/>
    <s v="United States"/>
    <s v="New York City"/>
    <x v="15"/>
    <n v="10009"/>
    <s v="East"/>
    <s v="OFF-BI-10004318"/>
    <x v="1"/>
    <s v="Binders"/>
    <s v="Ibico EB-19 Dual Function Manual Binding System"/>
    <n v="276.78400000000005"/>
    <n v="2"/>
    <n v="0.2"/>
    <n v="89.954799999999992"/>
  </r>
  <r>
    <n v="7098"/>
    <x v="3521"/>
    <x v="1146"/>
    <d v="2016-08-20T00:00:00"/>
    <s v="First Class"/>
    <s v="RP-19390"/>
    <s v="Resi Pölking"/>
    <x v="0"/>
    <s v="United States"/>
    <s v="New York City"/>
    <x v="15"/>
    <n v="10009"/>
    <s v="East"/>
    <s v="OFF-BI-10003429"/>
    <x v="1"/>
    <s v="Binders"/>
    <s v="Cardinal HOLDit! Binder Insert Strips,Extra Strips"/>
    <n v="25.32"/>
    <n v="5"/>
    <n v="0.2"/>
    <n v="9.1785000000000014"/>
  </r>
  <r>
    <n v="7099"/>
    <x v="3522"/>
    <x v="44"/>
    <d v="2017-11-10T00:00:00"/>
    <s v="Standard Class"/>
    <s v="CD-11980"/>
    <s v="Carol Darley"/>
    <x v="0"/>
    <s v="United States"/>
    <s v="New York City"/>
    <x v="15"/>
    <n v="10011"/>
    <s v="East"/>
    <s v="OFF-PA-10003302"/>
    <x v="1"/>
    <s v="Paper"/>
    <s v="Xerox 1906"/>
    <n v="318.95999999999998"/>
    <n v="9"/>
    <n v="0"/>
    <n v="149.91119999999998"/>
  </r>
  <r>
    <n v="7100"/>
    <x v="3523"/>
    <x v="207"/>
    <d v="2015-12-30T00:00:00"/>
    <s v="Second Class"/>
    <s v="DF-13135"/>
    <s v="David Flashing"/>
    <x v="0"/>
    <s v="United States"/>
    <s v="New York City"/>
    <x v="15"/>
    <n v="10009"/>
    <s v="East"/>
    <s v="OFF-PA-10003302"/>
    <x v="1"/>
    <s v="Paper"/>
    <s v="Xerox 1906"/>
    <n v="212.64"/>
    <n v="6"/>
    <n v="0"/>
    <n v="99.940799999999982"/>
  </r>
  <r>
    <n v="7101"/>
    <x v="3524"/>
    <x v="533"/>
    <d v="2014-11-28T00:00:00"/>
    <s v="Standard Class"/>
    <s v="SM-20005"/>
    <s v="Sally Matthias"/>
    <x v="0"/>
    <s v="United States"/>
    <s v="Scottsdale"/>
    <x v="16"/>
    <n v="85254"/>
    <s v="West"/>
    <s v="OFF-EN-10002621"/>
    <x v="1"/>
    <s v="Envelopes"/>
    <s v="Staple envelope"/>
    <n v="23.472000000000001"/>
    <n v="3"/>
    <n v="0.2"/>
    <n v="8.8019999999999978"/>
  </r>
  <r>
    <n v="7102"/>
    <x v="3525"/>
    <x v="1147"/>
    <d v="2016-08-05T00:00:00"/>
    <s v="Second Class"/>
    <s v="SG-20890"/>
    <s v="Susan Gilcrest"/>
    <x v="1"/>
    <s v="United States"/>
    <s v="Amarillo"/>
    <x v="5"/>
    <n v="79109"/>
    <s v="Central"/>
    <s v="OFF-PA-10000249"/>
    <x v="1"/>
    <s v="Paper"/>
    <s v="Easy-staple paper"/>
    <n v="19.648"/>
    <n v="2"/>
    <n v="0.2"/>
    <n v="6.6311999999999989"/>
  </r>
  <r>
    <n v="7103"/>
    <x v="3526"/>
    <x v="158"/>
    <d v="2014-09-24T00:00:00"/>
    <s v="First Class"/>
    <s v="LH-16750"/>
    <s v="Larry Hughes"/>
    <x v="0"/>
    <s v="United States"/>
    <s v="Philadelphia"/>
    <x v="9"/>
    <n v="19140"/>
    <s v="East"/>
    <s v="OFF-BI-10000050"/>
    <x v="1"/>
    <s v="Binders"/>
    <s v="Angle-D Binders with Locking Rings, Label Holders"/>
    <n v="6.5700000000000012"/>
    <n v="3"/>
    <n v="0.7"/>
    <n v="-5.036999999999999"/>
  </r>
  <r>
    <n v="7104"/>
    <x v="3527"/>
    <x v="507"/>
    <d v="2017-09-08T00:00:00"/>
    <s v="Standard Class"/>
    <s v="EJ-14155"/>
    <s v="Eva Jacobs"/>
    <x v="0"/>
    <s v="United States"/>
    <s v="Santa Ana"/>
    <x v="1"/>
    <n v="92704"/>
    <s v="West"/>
    <s v="OFF-ST-10003805"/>
    <x v="1"/>
    <s v="Storage"/>
    <s v="24 Capacity Maxi Data Binder Racks, Pearl"/>
    <n v="421.1"/>
    <n v="2"/>
    <n v="0"/>
    <n v="105.27499999999998"/>
  </r>
  <r>
    <n v="7105"/>
    <x v="3528"/>
    <x v="249"/>
    <d v="2017-06-21T00:00:00"/>
    <s v="Second Class"/>
    <s v="KH-16330"/>
    <s v="Katharine Harms"/>
    <x v="1"/>
    <s v="United States"/>
    <s v="Newark"/>
    <x v="24"/>
    <n v="43055"/>
    <s v="East"/>
    <s v="FUR-CH-10000785"/>
    <x v="0"/>
    <s v="Chairs"/>
    <s v="Global Ergonomic Managers Chair"/>
    <n v="760.11599999999987"/>
    <n v="6"/>
    <n v="0.3"/>
    <n v="-43.435200000000009"/>
  </r>
  <r>
    <n v="7106"/>
    <x v="3528"/>
    <x v="249"/>
    <d v="2017-06-21T00:00:00"/>
    <s v="Second Class"/>
    <s v="KH-16330"/>
    <s v="Katharine Harms"/>
    <x v="1"/>
    <s v="United States"/>
    <s v="Newark"/>
    <x v="24"/>
    <n v="43055"/>
    <s v="East"/>
    <s v="FUR-FU-10004909"/>
    <x v="0"/>
    <s v="Furnishings"/>
    <s v="Contemporary Wood/Metal Frame"/>
    <n v="38.784000000000006"/>
    <n v="3"/>
    <n v="0.2"/>
    <n v="7.2719999999999949"/>
  </r>
  <r>
    <n v="7107"/>
    <x v="3528"/>
    <x v="249"/>
    <d v="2017-06-21T00:00:00"/>
    <s v="Second Class"/>
    <s v="KH-16330"/>
    <s v="Katharine Harms"/>
    <x v="1"/>
    <s v="United States"/>
    <s v="Newark"/>
    <x v="24"/>
    <n v="43055"/>
    <s v="East"/>
    <s v="TEC-AC-10001553"/>
    <x v="2"/>
    <s v="Accessories"/>
    <s v="Memorex 25GB 6X Branded Blu-Ray Recordable Disc, 15/Pack"/>
    <n v="122.32799999999999"/>
    <n v="9"/>
    <n v="0.2"/>
    <n v="1.5291000000000032"/>
  </r>
  <r>
    <n v="7108"/>
    <x v="3529"/>
    <x v="475"/>
    <d v="2016-04-26T00:00:00"/>
    <s v="Standard Class"/>
    <s v="KM-16720"/>
    <s v="Kunst Miller"/>
    <x v="0"/>
    <s v="United States"/>
    <s v="New York City"/>
    <x v="15"/>
    <n v="10035"/>
    <s v="East"/>
    <s v="TEC-PH-10004774"/>
    <x v="2"/>
    <s v="Phones"/>
    <s v="Gear Head AU3700S Headset"/>
    <n v="25.98"/>
    <n v="2"/>
    <n v="0"/>
    <n v="0.77939999999999898"/>
  </r>
  <r>
    <n v="7109"/>
    <x v="3529"/>
    <x v="475"/>
    <d v="2016-04-26T00:00:00"/>
    <s v="Standard Class"/>
    <s v="KM-16720"/>
    <s v="Kunst Miller"/>
    <x v="0"/>
    <s v="United States"/>
    <s v="New York City"/>
    <x v="15"/>
    <n v="10035"/>
    <s v="East"/>
    <s v="OFF-AR-10004582"/>
    <x v="1"/>
    <s v="Art"/>
    <s v="BIC Brite Liner Grip Highlighters"/>
    <n v="3.28"/>
    <n v="2"/>
    <n v="0"/>
    <n v="1.4759999999999998"/>
  </r>
  <r>
    <n v="7110"/>
    <x v="3529"/>
    <x v="475"/>
    <d v="2016-04-26T00:00:00"/>
    <s v="Standard Class"/>
    <s v="KM-16720"/>
    <s v="Kunst Miller"/>
    <x v="0"/>
    <s v="United States"/>
    <s v="New York City"/>
    <x v="15"/>
    <n v="10035"/>
    <s v="East"/>
    <s v="OFF-ST-10000991"/>
    <x v="1"/>
    <s v="Storage"/>
    <s v="Space Solutions HD Industrial Steel Shelving."/>
    <n v="459.88"/>
    <n v="4"/>
    <n v="0"/>
    <n v="13.796400000000006"/>
  </r>
  <r>
    <n v="7111"/>
    <x v="3529"/>
    <x v="475"/>
    <d v="2016-04-26T00:00:00"/>
    <s v="Standard Class"/>
    <s v="KM-16720"/>
    <s v="Kunst Miller"/>
    <x v="0"/>
    <s v="United States"/>
    <s v="New York City"/>
    <x v="15"/>
    <n v="10035"/>
    <s v="East"/>
    <s v="OFF-SU-10002522"/>
    <x v="1"/>
    <s v="Supplies"/>
    <s v="Acme Kleen Earth Office Shears"/>
    <n v="7.76"/>
    <n v="2"/>
    <n v="0"/>
    <n v="2.2503999999999991"/>
  </r>
  <r>
    <n v="7112"/>
    <x v="3529"/>
    <x v="475"/>
    <d v="2016-04-26T00:00:00"/>
    <s v="Standard Class"/>
    <s v="KM-16720"/>
    <s v="Kunst Miller"/>
    <x v="0"/>
    <s v="United States"/>
    <s v="New York City"/>
    <x v="15"/>
    <n v="10035"/>
    <s v="East"/>
    <s v="OFF-AR-10004022"/>
    <x v="1"/>
    <s v="Art"/>
    <s v="Panasonic KP-380BK Classic Electric Pencil Sharpener"/>
    <n v="71.959999999999994"/>
    <n v="2"/>
    <n v="0"/>
    <n v="17.989999999999995"/>
  </r>
  <r>
    <n v="7113"/>
    <x v="3529"/>
    <x v="475"/>
    <d v="2016-04-26T00:00:00"/>
    <s v="Standard Class"/>
    <s v="KM-16720"/>
    <s v="Kunst Miller"/>
    <x v="0"/>
    <s v="United States"/>
    <s v="New York City"/>
    <x v="15"/>
    <n v="10035"/>
    <s v="East"/>
    <s v="OFF-SU-10001218"/>
    <x v="1"/>
    <s v="Supplies"/>
    <s v="Fiskars Softgrip Scissors"/>
    <n v="54.900000000000006"/>
    <n v="5"/>
    <n v="0"/>
    <n v="15.372000000000003"/>
  </r>
  <r>
    <n v="7114"/>
    <x v="3529"/>
    <x v="475"/>
    <d v="2016-04-26T00:00:00"/>
    <s v="Standard Class"/>
    <s v="KM-16720"/>
    <s v="Kunst Miller"/>
    <x v="0"/>
    <s v="United States"/>
    <s v="New York City"/>
    <x v="15"/>
    <n v="10035"/>
    <s v="East"/>
    <s v="OFF-BI-10000174"/>
    <x v="1"/>
    <s v="Binders"/>
    <s v="Wilson Jones Clip &amp; Carry Folder Binder Tool for Ring Binders, Clear"/>
    <n v="9.2799999999999994"/>
    <n v="2"/>
    <n v="0.2"/>
    <n v="3.2479999999999998"/>
  </r>
  <r>
    <n v="7115"/>
    <x v="3530"/>
    <x v="465"/>
    <d v="2016-05-06T00:00:00"/>
    <s v="First Class"/>
    <s v="LW-16990"/>
    <s v="Lindsay Williams"/>
    <x v="1"/>
    <s v="United States"/>
    <s v="Henderson"/>
    <x v="33"/>
    <n v="89015"/>
    <s v="West"/>
    <s v="FUR-TA-10003392"/>
    <x v="0"/>
    <s v="Tables"/>
    <s v="Global Adaptabilities Conference Tables"/>
    <n v="1685.88"/>
    <n v="6"/>
    <n v="0"/>
    <n v="320.31720000000001"/>
  </r>
  <r>
    <n v="7116"/>
    <x v="3530"/>
    <x v="465"/>
    <d v="2016-05-06T00:00:00"/>
    <s v="First Class"/>
    <s v="LW-16990"/>
    <s v="Lindsay Williams"/>
    <x v="1"/>
    <s v="United States"/>
    <s v="Henderson"/>
    <x v="33"/>
    <n v="89015"/>
    <s v="West"/>
    <s v="OFF-BI-10001890"/>
    <x v="1"/>
    <s v="Binders"/>
    <s v="Avery Poly Binder Pockets"/>
    <n v="5.7280000000000006"/>
    <n v="2"/>
    <n v="0.2"/>
    <n v="2.0047999999999995"/>
  </r>
  <r>
    <n v="7117"/>
    <x v="3531"/>
    <x v="638"/>
    <d v="2014-10-23T00:00:00"/>
    <s v="Second Class"/>
    <s v="IG-15085"/>
    <s v="Ivan Gibson"/>
    <x v="0"/>
    <s v="United States"/>
    <s v="Seattle"/>
    <x v="4"/>
    <n v="98103"/>
    <s v="West"/>
    <s v="OFF-PA-10000167"/>
    <x v="1"/>
    <s v="Paper"/>
    <s v="Xerox 1925"/>
    <n v="61.96"/>
    <n v="2"/>
    <n v="0"/>
    <n v="27.881999999999998"/>
  </r>
  <r>
    <n v="7118"/>
    <x v="3531"/>
    <x v="638"/>
    <d v="2014-10-23T00:00:00"/>
    <s v="Second Class"/>
    <s v="IG-15085"/>
    <s v="Ivan Gibson"/>
    <x v="0"/>
    <s v="United States"/>
    <s v="Seattle"/>
    <x v="4"/>
    <n v="98103"/>
    <s v="West"/>
    <s v="OFF-BI-10003784"/>
    <x v="1"/>
    <s v="Binders"/>
    <s v="Computer Printout Index Tabs"/>
    <n v="1.3440000000000001"/>
    <n v="1"/>
    <n v="0.2"/>
    <n v="0.47039999999999987"/>
  </r>
  <r>
    <n v="7119"/>
    <x v="3532"/>
    <x v="778"/>
    <d v="2017-02-17T00:00:00"/>
    <s v="Standard Class"/>
    <s v="JP-15460"/>
    <s v="Jennifer Patt"/>
    <x v="1"/>
    <s v="United States"/>
    <s v="New York City"/>
    <x v="15"/>
    <n v="10009"/>
    <s v="East"/>
    <s v="OFF-PA-10001184"/>
    <x v="1"/>
    <s v="Paper"/>
    <s v="Xerox 1903"/>
    <n v="17.940000000000001"/>
    <n v="3"/>
    <n v="0"/>
    <n v="8.7906000000000013"/>
  </r>
  <r>
    <n v="7120"/>
    <x v="3533"/>
    <x v="701"/>
    <d v="2017-11-24T00:00:00"/>
    <s v="Standard Class"/>
    <s v="GG-14650"/>
    <s v="Greg Guthrie"/>
    <x v="1"/>
    <s v="United States"/>
    <s v="Seattle"/>
    <x v="4"/>
    <n v="98103"/>
    <s v="West"/>
    <s v="OFF-BI-10002103"/>
    <x v="1"/>
    <s v="Binders"/>
    <s v="Cardinal Slant-D Ring Binder, Heavy Gauge Vinyl"/>
    <n v="13.904"/>
    <n v="2"/>
    <n v="0.2"/>
    <n v="4.5187999999999997"/>
  </r>
  <r>
    <n v="7121"/>
    <x v="3534"/>
    <x v="407"/>
    <d v="2014-01-26T00:00:00"/>
    <s v="Standard Class"/>
    <s v="MM-18280"/>
    <s v="Muhammed MacIntyre"/>
    <x v="1"/>
    <s v="United States"/>
    <s v="Smyrna"/>
    <x v="18"/>
    <n v="37167"/>
    <s v="South"/>
    <s v="OFF-BI-10003091"/>
    <x v="1"/>
    <s v="Binders"/>
    <s v="GBC DocuBind TL200 Manual Binding Machine"/>
    <n v="67.194000000000003"/>
    <n v="1"/>
    <n v="0.7"/>
    <n v="-51.515399999999985"/>
  </r>
  <r>
    <n v="7122"/>
    <x v="3535"/>
    <x v="96"/>
    <d v="2017-12-08T00:00:00"/>
    <s v="Standard Class"/>
    <s v="SO-20335"/>
    <s v="Sean O'Donnell"/>
    <x v="0"/>
    <s v="United States"/>
    <s v="Seattle"/>
    <x v="4"/>
    <n v="98105"/>
    <s v="West"/>
    <s v="OFF-PA-10001593"/>
    <x v="1"/>
    <s v="Paper"/>
    <s v="Xerox 1947"/>
    <n v="41.86"/>
    <n v="7"/>
    <n v="0"/>
    <n v="18.837"/>
  </r>
  <r>
    <n v="7123"/>
    <x v="3535"/>
    <x v="96"/>
    <d v="2017-12-08T00:00:00"/>
    <s v="Standard Class"/>
    <s v="SO-20335"/>
    <s v="Sean O'Donnell"/>
    <x v="0"/>
    <s v="United States"/>
    <s v="Seattle"/>
    <x v="4"/>
    <n v="98105"/>
    <s v="West"/>
    <s v="FUR-BO-10002598"/>
    <x v="0"/>
    <s v="Bookcases"/>
    <s v="Hon Metal Bookcases, Putty"/>
    <n v="141.96"/>
    <n v="2"/>
    <n v="0"/>
    <n v="41.168399999999991"/>
  </r>
  <r>
    <n v="7124"/>
    <x v="3536"/>
    <x v="101"/>
    <d v="2015-08-16T00:00:00"/>
    <s v="Standard Class"/>
    <s v="MF-18250"/>
    <s v="Monica Federle"/>
    <x v="1"/>
    <s v="United States"/>
    <s v="New York City"/>
    <x v="15"/>
    <n v="10035"/>
    <s v="East"/>
    <s v="FUR-FU-10000320"/>
    <x v="0"/>
    <s v="Furnishings"/>
    <s v="OIC Stacking Trays"/>
    <n v="10.02"/>
    <n v="3"/>
    <n v="0"/>
    <n v="4.4088000000000012"/>
  </r>
  <r>
    <n v="7125"/>
    <x v="3536"/>
    <x v="101"/>
    <d v="2015-08-16T00:00:00"/>
    <s v="Standard Class"/>
    <s v="MF-18250"/>
    <s v="Monica Federle"/>
    <x v="1"/>
    <s v="United States"/>
    <s v="New York City"/>
    <x v="15"/>
    <n v="10035"/>
    <s v="East"/>
    <s v="OFF-PA-10001815"/>
    <x v="1"/>
    <s v="Paper"/>
    <s v="Xerox 1885"/>
    <n v="144.12"/>
    <n v="3"/>
    <n v="0"/>
    <n v="69.177599999999984"/>
  </r>
  <r>
    <n v="7126"/>
    <x v="3537"/>
    <x v="720"/>
    <d v="2016-09-29T00:00:00"/>
    <s v="Second Class"/>
    <s v="JG-15160"/>
    <s v="James Galang"/>
    <x v="0"/>
    <s v="United States"/>
    <s v="Atlanta"/>
    <x v="32"/>
    <n v="30318"/>
    <s v="South"/>
    <s v="OFF-PA-10003971"/>
    <x v="1"/>
    <s v="Paper"/>
    <s v="Xerox 1965"/>
    <n v="17.940000000000001"/>
    <n v="3"/>
    <n v="0"/>
    <n v="8.7906000000000013"/>
  </r>
  <r>
    <n v="7127"/>
    <x v="3537"/>
    <x v="720"/>
    <d v="2016-09-29T00:00:00"/>
    <s v="Second Class"/>
    <s v="JG-15160"/>
    <s v="James Galang"/>
    <x v="0"/>
    <s v="United States"/>
    <s v="Atlanta"/>
    <x v="32"/>
    <n v="30318"/>
    <s v="South"/>
    <s v="OFF-AR-10004685"/>
    <x v="1"/>
    <s v="Art"/>
    <s v="Binney &amp; Smith Crayola Metallic Colored Pencils, 8-Color Set"/>
    <n v="13.89"/>
    <n v="3"/>
    <n v="0"/>
    <n v="4.5836999999999994"/>
  </r>
  <r>
    <n v="7128"/>
    <x v="3538"/>
    <x v="696"/>
    <d v="2016-11-20T00:00:00"/>
    <s v="Standard Class"/>
    <s v="JM-16195"/>
    <s v="Justin MacKendrick"/>
    <x v="0"/>
    <s v="United States"/>
    <s v="Newark"/>
    <x v="13"/>
    <n v="19711"/>
    <s v="East"/>
    <s v="OFF-PA-10001609"/>
    <x v="1"/>
    <s v="Paper"/>
    <s v="Tops Wirebound Message Log Books"/>
    <n v="16.45"/>
    <n v="5"/>
    <n v="0"/>
    <n v="7.5669999999999993"/>
  </r>
  <r>
    <n v="7129"/>
    <x v="3538"/>
    <x v="696"/>
    <d v="2016-11-20T00:00:00"/>
    <s v="Standard Class"/>
    <s v="JM-16195"/>
    <s v="Justin MacKendrick"/>
    <x v="0"/>
    <s v="United States"/>
    <s v="Newark"/>
    <x v="13"/>
    <n v="19711"/>
    <s v="East"/>
    <s v="FUR-FU-10000550"/>
    <x v="0"/>
    <s v="Furnishings"/>
    <s v="Stacking Trays by OIC"/>
    <n v="19.920000000000002"/>
    <n v="4"/>
    <n v="0"/>
    <n v="6.573599999999999"/>
  </r>
  <r>
    <n v="7130"/>
    <x v="3539"/>
    <x v="947"/>
    <d v="2016-04-22T00:00:00"/>
    <s v="Standard Class"/>
    <s v="PK-19075"/>
    <s v="Pete Kriz"/>
    <x v="0"/>
    <s v="United States"/>
    <s v="Nashville"/>
    <x v="18"/>
    <n v="37211"/>
    <s v="South"/>
    <s v="TEC-AC-10004209"/>
    <x v="2"/>
    <s v="Accessories"/>
    <s v="Memorex Froggy Flash Drive 4 GB"/>
    <n v="35.167999999999999"/>
    <n v="4"/>
    <n v="0.2"/>
    <n v="8.3524000000000012"/>
  </r>
  <r>
    <n v="7131"/>
    <x v="3539"/>
    <x v="947"/>
    <d v="2016-04-22T00:00:00"/>
    <s v="Standard Class"/>
    <s v="PK-19075"/>
    <s v="Pete Kriz"/>
    <x v="0"/>
    <s v="United States"/>
    <s v="Nashville"/>
    <x v="18"/>
    <n v="37211"/>
    <s v="South"/>
    <s v="OFF-PA-10003022"/>
    <x v="1"/>
    <s v="Paper"/>
    <s v="Standard Line “While You Were Out” Hardbound Telephone Message Book"/>
    <n v="123.08799999999999"/>
    <n v="7"/>
    <n v="0.2"/>
    <n v="40.003599999999999"/>
  </r>
  <r>
    <n v="7132"/>
    <x v="3540"/>
    <x v="200"/>
    <d v="2017-12-01T00:00:00"/>
    <s v="Standard Class"/>
    <s v="TT-21460"/>
    <s v="Tonja Turnell"/>
    <x v="2"/>
    <s v="United States"/>
    <s v="Richmond"/>
    <x v="14"/>
    <n v="47374"/>
    <s v="Central"/>
    <s v="FUR-TA-10001039"/>
    <x v="0"/>
    <s v="Tables"/>
    <s v="KI Adjustable-Height Table"/>
    <n v="257.94"/>
    <n v="3"/>
    <n v="0"/>
    <n v="67.064400000000006"/>
  </r>
  <r>
    <n v="7133"/>
    <x v="3540"/>
    <x v="200"/>
    <d v="2017-12-01T00:00:00"/>
    <s v="Standard Class"/>
    <s v="TT-21460"/>
    <s v="Tonja Turnell"/>
    <x v="2"/>
    <s v="United States"/>
    <s v="Richmond"/>
    <x v="14"/>
    <n v="47374"/>
    <s v="Central"/>
    <s v="TEC-PH-10002624"/>
    <x v="2"/>
    <s v="Phones"/>
    <s v="Samsung Galaxy S4 Mini"/>
    <n v="1879.96"/>
    <n v="4"/>
    <n v="0"/>
    <n v="545.18839999999977"/>
  </r>
  <r>
    <n v="7134"/>
    <x v="3540"/>
    <x v="200"/>
    <d v="2017-12-01T00:00:00"/>
    <s v="Standard Class"/>
    <s v="TT-21460"/>
    <s v="Tonja Turnell"/>
    <x v="2"/>
    <s v="United States"/>
    <s v="Richmond"/>
    <x v="14"/>
    <n v="47374"/>
    <s v="Central"/>
    <s v="FUR-FU-10001473"/>
    <x v="0"/>
    <s v="Furnishings"/>
    <s v="DAX Wood Document Frame"/>
    <n v="27.46"/>
    <n v="2"/>
    <n v="0"/>
    <n v="9.8856000000000002"/>
  </r>
  <r>
    <n v="7135"/>
    <x v="3540"/>
    <x v="200"/>
    <d v="2017-12-01T00:00:00"/>
    <s v="Standard Class"/>
    <s v="TT-21460"/>
    <s v="Tonja Turnell"/>
    <x v="2"/>
    <s v="United States"/>
    <s v="Richmond"/>
    <x v="14"/>
    <n v="47374"/>
    <s v="Central"/>
    <s v="TEC-PH-10001819"/>
    <x v="2"/>
    <s v="Phones"/>
    <s v="Innergie mMini Combo Duo USB Travel Charging Kit"/>
    <n v="89.98"/>
    <n v="2"/>
    <n v="0"/>
    <n v="43.190399999999997"/>
  </r>
  <r>
    <n v="7136"/>
    <x v="3540"/>
    <x v="200"/>
    <d v="2017-12-01T00:00:00"/>
    <s v="Standard Class"/>
    <s v="TT-21460"/>
    <s v="Tonja Turnell"/>
    <x v="2"/>
    <s v="United States"/>
    <s v="Richmond"/>
    <x v="14"/>
    <n v="47374"/>
    <s v="Central"/>
    <s v="FUR-CH-10004287"/>
    <x v="0"/>
    <s v="Chairs"/>
    <s v="SAFCO Arco Folding Chair"/>
    <n v="828.59999999999991"/>
    <n v="3"/>
    <n v="0"/>
    <n v="240.29399999999995"/>
  </r>
  <r>
    <n v="7137"/>
    <x v="3541"/>
    <x v="312"/>
    <d v="2015-11-27T00:00:00"/>
    <s v="Standard Class"/>
    <s v="SS-20875"/>
    <s v="Sung Shariari"/>
    <x v="0"/>
    <s v="United States"/>
    <s v="Miami"/>
    <x v="2"/>
    <n v="33180"/>
    <s v="South"/>
    <s v="OFF-BI-10004728"/>
    <x v="1"/>
    <s v="Binders"/>
    <s v="Wilson Jones Turn Tabs Binder Tool for Ring Binders"/>
    <n v="7.2300000000000022"/>
    <n v="5"/>
    <n v="0.7"/>
    <n v="-5.7840000000000007"/>
  </r>
  <r>
    <n v="7138"/>
    <x v="3541"/>
    <x v="312"/>
    <d v="2015-11-27T00:00:00"/>
    <s v="Standard Class"/>
    <s v="SS-20875"/>
    <s v="Sung Shariari"/>
    <x v="0"/>
    <s v="United States"/>
    <s v="Miami"/>
    <x v="2"/>
    <n v="33180"/>
    <s v="South"/>
    <s v="OFF-ST-10000918"/>
    <x v="1"/>
    <s v="Storage"/>
    <s v="Crate-A-Files"/>
    <n v="17.440000000000001"/>
    <n v="2"/>
    <n v="0.2"/>
    <n v="1.3079999999999989"/>
  </r>
  <r>
    <n v="7139"/>
    <x v="3541"/>
    <x v="312"/>
    <d v="2015-11-27T00:00:00"/>
    <s v="Standard Class"/>
    <s v="SS-20875"/>
    <s v="Sung Shariari"/>
    <x v="0"/>
    <s v="United States"/>
    <s v="Miami"/>
    <x v="2"/>
    <n v="33180"/>
    <s v="South"/>
    <s v="OFF-BI-10004593"/>
    <x v="1"/>
    <s v="Binders"/>
    <s v="Ibico Laser Imprintable Binding System Covers"/>
    <n v="62.88000000000001"/>
    <n v="4"/>
    <n v="0.7"/>
    <n v="-50.304000000000002"/>
  </r>
  <r>
    <n v="7140"/>
    <x v="3541"/>
    <x v="312"/>
    <d v="2015-11-27T00:00:00"/>
    <s v="Standard Class"/>
    <s v="SS-20875"/>
    <s v="Sung Shariari"/>
    <x v="0"/>
    <s v="United States"/>
    <s v="Miami"/>
    <x v="2"/>
    <n v="33180"/>
    <s v="South"/>
    <s v="FUR-BO-10001337"/>
    <x v="0"/>
    <s v="Bookcases"/>
    <s v="O'Sullivan Living Dimensions 2-Shelf Bookcases"/>
    <n v="290.35200000000003"/>
    <n v="3"/>
    <n v="0.2"/>
    <n v="-36.294000000000011"/>
  </r>
  <r>
    <n v="7141"/>
    <x v="3542"/>
    <x v="210"/>
    <d v="2017-09-07T00:00:00"/>
    <s v="Same Day"/>
    <s v="TG-21640"/>
    <s v="Trudy Glocke"/>
    <x v="0"/>
    <s v="United States"/>
    <s v="Saint Charles"/>
    <x v="25"/>
    <n v="63301"/>
    <s v="Central"/>
    <s v="TEC-AC-10002473"/>
    <x v="2"/>
    <s v="Accessories"/>
    <s v="Maxell 4.7GB DVD-R"/>
    <n v="113.52"/>
    <n v="4"/>
    <n v="0"/>
    <n v="46.543199999999999"/>
  </r>
  <r>
    <n v="7142"/>
    <x v="3542"/>
    <x v="210"/>
    <d v="2017-09-07T00:00:00"/>
    <s v="Same Day"/>
    <s v="TG-21640"/>
    <s v="Trudy Glocke"/>
    <x v="0"/>
    <s v="United States"/>
    <s v="Saint Charles"/>
    <x v="25"/>
    <n v="63301"/>
    <s v="Central"/>
    <s v="FUR-FU-10003623"/>
    <x v="0"/>
    <s v="Furnishings"/>
    <s v="DataProducts Ampli Magnifier Task Lamp, Black,"/>
    <n v="135.29999999999998"/>
    <n v="5"/>
    <n v="0"/>
    <n v="37.883999999999993"/>
  </r>
  <r>
    <n v="7143"/>
    <x v="3543"/>
    <x v="156"/>
    <d v="2014-11-29T00:00:00"/>
    <s v="Standard Class"/>
    <s v="HP-14815"/>
    <s v="Harold Pawlan"/>
    <x v="2"/>
    <s v="United States"/>
    <s v="Virginia Beach"/>
    <x v="17"/>
    <n v="23464"/>
    <s v="South"/>
    <s v="FUR-FU-10002045"/>
    <x v="0"/>
    <s v="Furnishings"/>
    <s v="Executive Impressions 14&quot;"/>
    <n v="111.15"/>
    <n v="5"/>
    <n v="0"/>
    <n v="48.906000000000006"/>
  </r>
  <r>
    <n v="7144"/>
    <x v="3544"/>
    <x v="825"/>
    <d v="2017-03-16T00:00:00"/>
    <s v="Standard Class"/>
    <s v="MH-17290"/>
    <s v="Marc Harrigan"/>
    <x v="2"/>
    <s v="United States"/>
    <s v="Philadelphia"/>
    <x v="9"/>
    <n v="19140"/>
    <s v="East"/>
    <s v="TEC-PH-10002555"/>
    <x v="2"/>
    <s v="Phones"/>
    <s v="Nortel Meridian M5316 Digital phone"/>
    <n v="776.84999999999991"/>
    <n v="5"/>
    <n v="0.4"/>
    <n v="-181.26499999999999"/>
  </r>
  <r>
    <n v="7145"/>
    <x v="3544"/>
    <x v="825"/>
    <d v="2017-03-16T00:00:00"/>
    <s v="Standard Class"/>
    <s v="MH-17290"/>
    <s v="Marc Harrigan"/>
    <x v="2"/>
    <s v="United States"/>
    <s v="Philadelphia"/>
    <x v="9"/>
    <n v="19140"/>
    <s v="East"/>
    <s v="OFF-BI-10002794"/>
    <x v="1"/>
    <s v="Binders"/>
    <s v="Avery Trapezoid Ring Binder, 3&quot; Capacity, Black, 1040 sheets"/>
    <n v="12.294"/>
    <n v="1"/>
    <n v="0.7"/>
    <n v="-8.6057999999999986"/>
  </r>
  <r>
    <n v="7146"/>
    <x v="3544"/>
    <x v="825"/>
    <d v="2017-03-16T00:00:00"/>
    <s v="Standard Class"/>
    <s v="MH-17290"/>
    <s v="Marc Harrigan"/>
    <x v="2"/>
    <s v="United States"/>
    <s v="Philadelphia"/>
    <x v="9"/>
    <n v="19140"/>
    <s v="East"/>
    <s v="FUR-TA-10004086"/>
    <x v="0"/>
    <s v="Tables"/>
    <s v="KI Adjustable-Height Table"/>
    <n v="154.76400000000001"/>
    <n v="3"/>
    <n v="0.4"/>
    <n v="-46.429200000000023"/>
  </r>
  <r>
    <n v="7147"/>
    <x v="3544"/>
    <x v="825"/>
    <d v="2017-03-16T00:00:00"/>
    <s v="Standard Class"/>
    <s v="MH-17290"/>
    <s v="Marc Harrigan"/>
    <x v="2"/>
    <s v="United States"/>
    <s v="Philadelphia"/>
    <x v="9"/>
    <n v="19140"/>
    <s v="East"/>
    <s v="OFF-ST-10004946"/>
    <x v="1"/>
    <s v="Storage"/>
    <s v="Desktop 3-Pocket Hot File"/>
    <n v="43.28"/>
    <n v="1"/>
    <n v="0.2"/>
    <n v="3.2460000000000022"/>
  </r>
  <r>
    <n v="7148"/>
    <x v="3545"/>
    <x v="1"/>
    <d v="2016-06-17T00:00:00"/>
    <s v="Standard Class"/>
    <s v="CB-12415"/>
    <s v="Christy Brittain"/>
    <x v="0"/>
    <s v="United States"/>
    <s v="Long Beach"/>
    <x v="15"/>
    <n v="11561"/>
    <s v="East"/>
    <s v="OFF-PA-10000241"/>
    <x v="1"/>
    <s v="Paper"/>
    <s v="IBM Multi-Purpose Copy Paper, 8 1/2 x 11&quot;, Case"/>
    <n v="92.94"/>
    <n v="3"/>
    <n v="0"/>
    <n v="41.822999999999993"/>
  </r>
  <r>
    <n v="7149"/>
    <x v="3545"/>
    <x v="1"/>
    <d v="2016-06-17T00:00:00"/>
    <s v="Standard Class"/>
    <s v="CB-12415"/>
    <s v="Christy Brittain"/>
    <x v="0"/>
    <s v="United States"/>
    <s v="Long Beach"/>
    <x v="15"/>
    <n v="11561"/>
    <s v="East"/>
    <s v="OFF-AP-10004036"/>
    <x v="1"/>
    <s v="Appliances"/>
    <s v="Bionaire 99.97% HEPA Air Cleaner"/>
    <n v="52.56"/>
    <n v="3"/>
    <n v="0"/>
    <n v="18.396000000000001"/>
  </r>
  <r>
    <n v="7150"/>
    <x v="3546"/>
    <x v="153"/>
    <d v="2015-06-30T00:00:00"/>
    <s v="Standard Class"/>
    <s v="VD-21670"/>
    <s v="Valerie Dominguez"/>
    <x v="0"/>
    <s v="United States"/>
    <s v="Houston"/>
    <x v="5"/>
    <n v="77070"/>
    <s v="Central"/>
    <s v="TEC-PH-10001578"/>
    <x v="2"/>
    <s v="Phones"/>
    <s v="Polycom SoundStation2 EX Conference phone"/>
    <n v="971.88000000000011"/>
    <n v="3"/>
    <n v="0.2"/>
    <n v="109.33649999999994"/>
  </r>
  <r>
    <n v="7151"/>
    <x v="3547"/>
    <x v="66"/>
    <d v="2017-12-26T00:00:00"/>
    <s v="Standard Class"/>
    <s v="SR-20425"/>
    <s v="Sharelle Roach"/>
    <x v="2"/>
    <s v="United States"/>
    <s v="Tuscaloosa"/>
    <x v="19"/>
    <n v="35401"/>
    <s v="South"/>
    <s v="FUR-CH-10002647"/>
    <x v="0"/>
    <s v="Chairs"/>
    <s v="Situations Contoured Folding Chairs, 4/Set"/>
    <n v="141.96"/>
    <n v="2"/>
    <n v="0"/>
    <n v="35.490000000000009"/>
  </r>
  <r>
    <n v="7152"/>
    <x v="3548"/>
    <x v="66"/>
    <d v="2017-12-25T00:00:00"/>
    <s v="Second Class"/>
    <s v="AG-10330"/>
    <s v="Alex Grayson"/>
    <x v="0"/>
    <s v="United States"/>
    <s v="Mesa"/>
    <x v="16"/>
    <n v="85204"/>
    <s v="West"/>
    <s v="FUR-TA-10003008"/>
    <x v="0"/>
    <s v="Tables"/>
    <s v="Lesro Round Back Collection Coffee Table, End Table"/>
    <n v="182.55"/>
    <n v="2"/>
    <n v="0.5"/>
    <n v="-135.08699999999999"/>
  </r>
  <r>
    <n v="7153"/>
    <x v="3549"/>
    <x v="1148"/>
    <d v="2014-10-15T00:00:00"/>
    <s v="Standard Class"/>
    <s v="BP-11095"/>
    <s v="Bart Pistole"/>
    <x v="1"/>
    <s v="United States"/>
    <s v="Jacksonville"/>
    <x v="3"/>
    <n v="28540"/>
    <s v="South"/>
    <s v="OFF-PA-10004071"/>
    <x v="1"/>
    <s v="Paper"/>
    <s v="Eaton Premium Continuous-Feed Paper, 25% Cotton, Letter Size, White, 1000 Shts/Box"/>
    <n v="88.768000000000001"/>
    <n v="2"/>
    <n v="0.2"/>
    <n v="31.068799999999996"/>
  </r>
  <r>
    <n v="7154"/>
    <x v="3550"/>
    <x v="895"/>
    <d v="2015-12-15T00:00:00"/>
    <s v="Standard Class"/>
    <s v="JW-16075"/>
    <s v="Julia West"/>
    <x v="0"/>
    <s v="United States"/>
    <s v="Chicago"/>
    <x v="10"/>
    <n v="60610"/>
    <s v="Central"/>
    <s v="OFF-AP-10004980"/>
    <x v="1"/>
    <s v="Appliances"/>
    <s v="3M Replacement Filter for Office Air Cleaner for 20' x 33' Room"/>
    <n v="53.087999999999994"/>
    <n v="7"/>
    <n v="0.8"/>
    <n v="-108.8304"/>
  </r>
  <r>
    <n v="7155"/>
    <x v="3551"/>
    <x v="707"/>
    <d v="2015-12-27T00:00:00"/>
    <s v="Second Class"/>
    <s v="LH-16900"/>
    <s v="Lena Hernandez"/>
    <x v="0"/>
    <s v="United States"/>
    <s v="Columbus"/>
    <x v="32"/>
    <n v="31907"/>
    <s v="South"/>
    <s v="FUR-FU-10000747"/>
    <x v="0"/>
    <s v="Furnishings"/>
    <s v="Tenex B1-RE Series Chair Mats for Low Pile Carpets"/>
    <n v="275.88"/>
    <n v="6"/>
    <n v="0"/>
    <n v="46.899599999999964"/>
  </r>
  <r>
    <n v="7156"/>
    <x v="3551"/>
    <x v="707"/>
    <d v="2015-12-27T00:00:00"/>
    <s v="Second Class"/>
    <s v="LH-16900"/>
    <s v="Lena Hernandez"/>
    <x v="0"/>
    <s v="United States"/>
    <s v="Columbus"/>
    <x v="32"/>
    <n v="31907"/>
    <s v="South"/>
    <s v="OFF-BI-10004492"/>
    <x v="1"/>
    <s v="Binders"/>
    <s v="Tuf-Vin Binders"/>
    <n v="157.89999999999998"/>
    <n v="5"/>
    <n v="0"/>
    <n v="74.212999999999994"/>
  </r>
  <r>
    <n v="7157"/>
    <x v="3552"/>
    <x v="568"/>
    <d v="2017-05-04T00:00:00"/>
    <s v="Standard Class"/>
    <s v="KT-16480"/>
    <s v="Kean Thornton"/>
    <x v="0"/>
    <s v="United States"/>
    <s v="Orange"/>
    <x v="30"/>
    <n v="7050"/>
    <s v="East"/>
    <s v="OFF-LA-10004055"/>
    <x v="1"/>
    <s v="Labels"/>
    <s v="Color-Coded Legal Exhibit Labels"/>
    <n v="4.91"/>
    <n v="1"/>
    <n v="0"/>
    <n v="2.4058999999999999"/>
  </r>
  <r>
    <n v="7158"/>
    <x v="3553"/>
    <x v="463"/>
    <d v="2016-03-31T00:00:00"/>
    <s v="Second Class"/>
    <s v="CC-12220"/>
    <s v="Chris Cortes"/>
    <x v="0"/>
    <s v="United States"/>
    <s v="Los Angeles"/>
    <x v="1"/>
    <n v="90032"/>
    <s v="West"/>
    <s v="OFF-ST-10002485"/>
    <x v="1"/>
    <s v="Storage"/>
    <s v="Rogers Deluxe File Chest"/>
    <n v="87.92"/>
    <n v="4"/>
    <n v="0"/>
    <n v="0.87919999999999732"/>
  </r>
  <r>
    <n v="7159"/>
    <x v="3553"/>
    <x v="463"/>
    <d v="2016-03-31T00:00:00"/>
    <s v="Second Class"/>
    <s v="CC-12220"/>
    <s v="Chris Cortes"/>
    <x v="0"/>
    <s v="United States"/>
    <s v="Los Angeles"/>
    <x v="1"/>
    <n v="90032"/>
    <s v="West"/>
    <s v="OFF-PA-10001243"/>
    <x v="1"/>
    <s v="Paper"/>
    <s v="Xerox 1983"/>
    <n v="5.98"/>
    <n v="1"/>
    <n v="0"/>
    <n v="2.9302000000000001"/>
  </r>
  <r>
    <n v="7160"/>
    <x v="3554"/>
    <x v="1149"/>
    <d v="2015-05-18T00:00:00"/>
    <s v="Second Class"/>
    <s v="BF-11170"/>
    <s v="Ben Ferrer"/>
    <x v="2"/>
    <s v="United States"/>
    <s v="Chicago"/>
    <x v="10"/>
    <n v="60623"/>
    <s v="Central"/>
    <s v="TEC-PH-10004447"/>
    <x v="2"/>
    <s v="Phones"/>
    <s v="Toshiba IPT2010-SD IP Telephone"/>
    <n v="222.38400000000001"/>
    <n v="2"/>
    <n v="0.2"/>
    <n v="16.678799999999995"/>
  </r>
  <r>
    <n v="7161"/>
    <x v="3554"/>
    <x v="1149"/>
    <d v="2015-05-18T00:00:00"/>
    <s v="Second Class"/>
    <s v="BF-11170"/>
    <s v="Ben Ferrer"/>
    <x v="2"/>
    <s v="United States"/>
    <s v="Chicago"/>
    <x v="10"/>
    <n v="60623"/>
    <s v="Central"/>
    <s v="OFF-FA-10002280"/>
    <x v="1"/>
    <s v="Fasteners"/>
    <s v="Advantus Plastic Paper Clips"/>
    <n v="16"/>
    <n v="4"/>
    <n v="0.2"/>
    <n v="5.6"/>
  </r>
  <r>
    <n v="7162"/>
    <x v="3555"/>
    <x v="1129"/>
    <d v="2014-07-09T00:00:00"/>
    <s v="Standard Class"/>
    <s v="MS-17770"/>
    <s v="Maxwell Schwartz"/>
    <x v="0"/>
    <s v="United States"/>
    <s v="Richmond"/>
    <x v="17"/>
    <n v="23223"/>
    <s v="South"/>
    <s v="OFF-PA-10004734"/>
    <x v="1"/>
    <s v="Paper"/>
    <s v="Southworth Structures Collection"/>
    <n v="21.84"/>
    <n v="3"/>
    <n v="0"/>
    <n v="10.92"/>
  </r>
  <r>
    <n v="7163"/>
    <x v="3555"/>
    <x v="1129"/>
    <d v="2014-07-09T00:00:00"/>
    <s v="Standard Class"/>
    <s v="MS-17770"/>
    <s v="Maxwell Schwartz"/>
    <x v="0"/>
    <s v="United States"/>
    <s v="Richmond"/>
    <x v="17"/>
    <n v="23223"/>
    <s v="South"/>
    <s v="OFF-BI-10000145"/>
    <x v="1"/>
    <s v="Binders"/>
    <s v="Zipper Ring Binder Pockets"/>
    <n v="15.600000000000001"/>
    <n v="5"/>
    <n v="0"/>
    <n v="7.6440000000000001"/>
  </r>
  <r>
    <n v="7164"/>
    <x v="3556"/>
    <x v="1150"/>
    <d v="2014-04-24T00:00:00"/>
    <s v="Second Class"/>
    <s v="AH-10030"/>
    <s v="Aaron Hawkins"/>
    <x v="1"/>
    <s v="United States"/>
    <s v="Troy"/>
    <x v="15"/>
    <n v="12180"/>
    <s v="East"/>
    <s v="OFF-EN-10004773"/>
    <x v="1"/>
    <s v="Envelopes"/>
    <s v="Staple envelope"/>
    <n v="247.84"/>
    <n v="8"/>
    <n v="0"/>
    <n v="121.44159999999999"/>
  </r>
  <r>
    <n v="7165"/>
    <x v="3556"/>
    <x v="1150"/>
    <d v="2014-04-24T00:00:00"/>
    <s v="Second Class"/>
    <s v="AH-10030"/>
    <s v="Aaron Hawkins"/>
    <x v="1"/>
    <s v="United States"/>
    <s v="Troy"/>
    <x v="15"/>
    <n v="12180"/>
    <s v="East"/>
    <s v="OFF-BI-10004970"/>
    <x v="1"/>
    <s v="Binders"/>
    <s v="ACCOHIDE 3-Ring Binder, Blue, 1&quot;"/>
    <n v="9.9120000000000008"/>
    <n v="3"/>
    <n v="0.2"/>
    <n v="3.3452999999999995"/>
  </r>
  <r>
    <n v="7166"/>
    <x v="3557"/>
    <x v="251"/>
    <d v="2016-09-22T00:00:00"/>
    <s v="First Class"/>
    <s v="CK-12595"/>
    <s v="Clytie Kelty"/>
    <x v="0"/>
    <s v="United States"/>
    <s v="Providence"/>
    <x v="34"/>
    <n v="2908"/>
    <s v="East"/>
    <s v="OFF-ST-10000604"/>
    <x v="1"/>
    <s v="Storage"/>
    <s v="Home/Office Personal File Carts"/>
    <n v="69.52"/>
    <n v="2"/>
    <n v="0"/>
    <n v="17.379999999999995"/>
  </r>
  <r>
    <n v="7167"/>
    <x v="3558"/>
    <x v="192"/>
    <d v="2014-07-24T00:00:00"/>
    <s v="Second Class"/>
    <s v="NP-18325"/>
    <s v="Naresj Patel"/>
    <x v="0"/>
    <s v="United States"/>
    <s v="San Francisco"/>
    <x v="1"/>
    <n v="94122"/>
    <s v="West"/>
    <s v="OFF-AR-10003190"/>
    <x v="1"/>
    <s v="Art"/>
    <s v="Newell 32"/>
    <n v="11.52"/>
    <n v="4"/>
    <n v="0"/>
    <n v="3.2256"/>
  </r>
  <r>
    <n v="7168"/>
    <x v="3558"/>
    <x v="192"/>
    <d v="2014-07-24T00:00:00"/>
    <s v="Second Class"/>
    <s v="NP-18325"/>
    <s v="Naresj Patel"/>
    <x v="0"/>
    <s v="United States"/>
    <s v="San Francisco"/>
    <x v="1"/>
    <n v="94122"/>
    <s v="West"/>
    <s v="FUR-CH-10000155"/>
    <x v="0"/>
    <s v="Chairs"/>
    <s v="Global Comet Stacking Armless Chair"/>
    <n v="717.72"/>
    <n v="3"/>
    <n v="0.2"/>
    <n v="71.77200000000002"/>
  </r>
  <r>
    <n v="7169"/>
    <x v="3558"/>
    <x v="192"/>
    <d v="2014-07-24T00:00:00"/>
    <s v="Second Class"/>
    <s v="NP-18325"/>
    <s v="Naresj Patel"/>
    <x v="0"/>
    <s v="United States"/>
    <s v="San Francisco"/>
    <x v="1"/>
    <n v="94122"/>
    <s v="West"/>
    <s v="OFF-ST-10003058"/>
    <x v="1"/>
    <s v="Storage"/>
    <s v="Eldon Mobile Mega Data Cart  Mega Stackable  Add-On Trays"/>
    <n v="236.5"/>
    <n v="10"/>
    <n v="0"/>
    <n v="68.584999999999994"/>
  </r>
  <r>
    <n v="7170"/>
    <x v="3558"/>
    <x v="192"/>
    <d v="2014-07-24T00:00:00"/>
    <s v="Second Class"/>
    <s v="NP-18325"/>
    <s v="Naresj Patel"/>
    <x v="0"/>
    <s v="United States"/>
    <s v="San Francisco"/>
    <x v="1"/>
    <n v="94122"/>
    <s v="West"/>
    <s v="FUR-TA-10004767"/>
    <x v="0"/>
    <s v="Tables"/>
    <s v="Safco Drafting Table"/>
    <n v="170.35200000000003"/>
    <n v="3"/>
    <n v="0.2"/>
    <n v="19.164599999999979"/>
  </r>
  <r>
    <n v="7171"/>
    <x v="3559"/>
    <x v="1048"/>
    <d v="2017-10-14T00:00:00"/>
    <s v="Standard Class"/>
    <s v="GM-14440"/>
    <s v="Gary McGarr"/>
    <x v="0"/>
    <s v="United States"/>
    <s v="New York City"/>
    <x v="15"/>
    <n v="10009"/>
    <s v="East"/>
    <s v="FUR-CH-10002372"/>
    <x v="0"/>
    <s v="Chairs"/>
    <s v="Office Star - Ergonomically Designed Knee Chair"/>
    <n v="145.76400000000001"/>
    <n v="2"/>
    <n v="0.1"/>
    <n v="3.2392000000000074"/>
  </r>
  <r>
    <n v="7172"/>
    <x v="3560"/>
    <x v="1016"/>
    <d v="2017-04-27T00:00:00"/>
    <s v="Second Class"/>
    <s v="SG-20605"/>
    <s v="Speros Goranitis"/>
    <x v="0"/>
    <s v="United States"/>
    <s v="San Francisco"/>
    <x v="1"/>
    <n v="94109"/>
    <s v="West"/>
    <s v="TEC-AC-10000158"/>
    <x v="2"/>
    <s v="Accessories"/>
    <s v="Sony 64GB Class 10 Micro SDHC R40 Memory Card"/>
    <n v="107.97"/>
    <n v="3"/>
    <n v="0"/>
    <n v="22.6737"/>
  </r>
  <r>
    <n v="7173"/>
    <x v="3561"/>
    <x v="606"/>
    <d v="2017-03-30T00:00:00"/>
    <s v="Standard Class"/>
    <s v="HK-14890"/>
    <s v="Heather Kirkland"/>
    <x v="1"/>
    <s v="United States"/>
    <s v="Houston"/>
    <x v="5"/>
    <n v="77070"/>
    <s v="Central"/>
    <s v="TEC-AC-10000158"/>
    <x v="2"/>
    <s v="Accessories"/>
    <s v="Sony 64GB Class 10 Micro SDHC R40 Memory Card"/>
    <n v="143.96"/>
    <n v="5"/>
    <n v="0.2"/>
    <n v="1.7995000000000019"/>
  </r>
  <r>
    <n v="7174"/>
    <x v="3561"/>
    <x v="606"/>
    <d v="2017-03-30T00:00:00"/>
    <s v="Standard Class"/>
    <s v="HK-14890"/>
    <s v="Heather Kirkland"/>
    <x v="1"/>
    <s v="United States"/>
    <s v="Houston"/>
    <x v="5"/>
    <n v="77070"/>
    <s v="Central"/>
    <s v="TEC-CO-10002313"/>
    <x v="2"/>
    <s v="Copiers"/>
    <s v="Canon PC1080F Personal Copier"/>
    <n v="2399.96"/>
    <n v="5"/>
    <n v="0.2"/>
    <n v="569.99050000000011"/>
  </r>
  <r>
    <n v="7175"/>
    <x v="3561"/>
    <x v="606"/>
    <d v="2017-03-30T00:00:00"/>
    <s v="Standard Class"/>
    <s v="HK-14890"/>
    <s v="Heather Kirkland"/>
    <x v="1"/>
    <s v="United States"/>
    <s v="Houston"/>
    <x v="5"/>
    <n v="77070"/>
    <s v="Central"/>
    <s v="OFF-PA-10002581"/>
    <x v="1"/>
    <s v="Paper"/>
    <s v="Xerox 1951"/>
    <n v="74.352000000000004"/>
    <n v="3"/>
    <n v="0.2"/>
    <n v="23.234999999999992"/>
  </r>
  <r>
    <n v="7176"/>
    <x v="3561"/>
    <x v="606"/>
    <d v="2017-03-30T00:00:00"/>
    <s v="Standard Class"/>
    <s v="HK-14890"/>
    <s v="Heather Kirkland"/>
    <x v="1"/>
    <s v="United States"/>
    <s v="Houston"/>
    <x v="5"/>
    <n v="77070"/>
    <s v="Central"/>
    <s v="OFF-AP-10001205"/>
    <x v="1"/>
    <s v="Appliances"/>
    <s v="Belkin 5 Outlet SurgeMaster Power Centers"/>
    <n v="87.167999999999978"/>
    <n v="8"/>
    <n v="0.8"/>
    <n v="-226.63679999999999"/>
  </r>
  <r>
    <n v="7177"/>
    <x v="3561"/>
    <x v="606"/>
    <d v="2017-03-30T00:00:00"/>
    <s v="Standard Class"/>
    <s v="HK-14890"/>
    <s v="Heather Kirkland"/>
    <x v="1"/>
    <s v="United States"/>
    <s v="Houston"/>
    <x v="5"/>
    <n v="77070"/>
    <s v="Central"/>
    <s v="OFF-ST-10000344"/>
    <x v="1"/>
    <s v="Storage"/>
    <s v="Neat Ideas Personal Hanging Folder Files, Black"/>
    <n v="32.231999999999999"/>
    <n v="3"/>
    <n v="0.2"/>
    <n v="2.4173999999999989"/>
  </r>
  <r>
    <n v="7178"/>
    <x v="3562"/>
    <x v="464"/>
    <d v="2017-05-10T00:00:00"/>
    <s v="Standard Class"/>
    <s v="MY-18295"/>
    <s v="Muhammed Yedwab"/>
    <x v="1"/>
    <s v="United States"/>
    <s v="Philadelphia"/>
    <x v="9"/>
    <n v="19140"/>
    <s v="East"/>
    <s v="OFF-BI-10002897"/>
    <x v="1"/>
    <s v="Binders"/>
    <s v="Black Avery Memo-Size 3-Ring Binder, 5 1/2&quot; x 8 1/2&quot;"/>
    <n v="2.2020000000000004"/>
    <n v="2"/>
    <n v="0.7"/>
    <n v="-1.5413999999999999"/>
  </r>
  <r>
    <n v="7179"/>
    <x v="3562"/>
    <x v="464"/>
    <d v="2017-05-10T00:00:00"/>
    <s v="Standard Class"/>
    <s v="MY-18295"/>
    <s v="Muhammed Yedwab"/>
    <x v="1"/>
    <s v="United States"/>
    <s v="Philadelphia"/>
    <x v="9"/>
    <n v="19140"/>
    <s v="East"/>
    <s v="OFF-BI-10003694"/>
    <x v="1"/>
    <s v="Binders"/>
    <s v="Avery 3 1/2&quot; Diskette Storage Pages, 10/Pack"/>
    <n v="9.3960000000000008"/>
    <n v="3"/>
    <n v="0.7"/>
    <n v="-7.5167999999999964"/>
  </r>
  <r>
    <n v="7180"/>
    <x v="3563"/>
    <x v="696"/>
    <d v="2016-11-18T00:00:00"/>
    <s v="Standard Class"/>
    <s v="RC-19960"/>
    <s v="Ryan Crowe"/>
    <x v="0"/>
    <s v="United States"/>
    <s v="Baltimore"/>
    <x v="39"/>
    <n v="21215"/>
    <s v="East"/>
    <s v="TEC-PH-10001644"/>
    <x v="2"/>
    <s v="Phones"/>
    <s v="BlueLounge Milo Smartphone Stand, White/Metallic"/>
    <n v="89.97"/>
    <n v="3"/>
    <n v="0"/>
    <n v="25.191600000000005"/>
  </r>
  <r>
    <n v="7181"/>
    <x v="3564"/>
    <x v="1037"/>
    <d v="2014-01-07T00:00:00"/>
    <s v="First Class"/>
    <s v="JO-15145"/>
    <s v="Jack O'Briant"/>
    <x v="1"/>
    <s v="United States"/>
    <s v="Athens"/>
    <x v="32"/>
    <n v="30605"/>
    <s v="South"/>
    <s v="OFF-AR-10002399"/>
    <x v="1"/>
    <s v="Art"/>
    <s v="Dixon Prang Watercolor Pencils, 10-Color Set with Brush"/>
    <n v="12.78"/>
    <n v="3"/>
    <n v="0"/>
    <n v="5.2397999999999998"/>
  </r>
  <r>
    <n v="7182"/>
    <x v="3565"/>
    <x v="797"/>
    <d v="2016-12-30T00:00:00"/>
    <s v="Second Class"/>
    <s v="MW-18220"/>
    <s v="Mitch Webber"/>
    <x v="0"/>
    <s v="United States"/>
    <s v="Lancaster"/>
    <x v="24"/>
    <n v="43130"/>
    <s v="East"/>
    <s v="TEC-AC-10003063"/>
    <x v="2"/>
    <s v="Accessories"/>
    <s v="Micro Innovations USB RF Wireless Keyboard with Mouse"/>
    <n v="40"/>
    <n v="2"/>
    <n v="0.2"/>
    <n v="0.5"/>
  </r>
  <r>
    <n v="7183"/>
    <x v="3566"/>
    <x v="504"/>
    <d v="2017-05-04T00:00:00"/>
    <s v="Standard Class"/>
    <s v="NZ-18565"/>
    <s v="Nick Zandusky"/>
    <x v="2"/>
    <s v="United States"/>
    <s v="Los Angeles"/>
    <x v="1"/>
    <n v="90032"/>
    <s v="West"/>
    <s v="OFF-BI-10002071"/>
    <x v="1"/>
    <s v="Binders"/>
    <s v="Fellowes Black Plastic Comb Bindings"/>
    <n v="23.24"/>
    <n v="5"/>
    <n v="0.2"/>
    <n v="7.5529999999999982"/>
  </r>
  <r>
    <n v="7184"/>
    <x v="3567"/>
    <x v="81"/>
    <d v="2017-04-23T00:00:00"/>
    <s v="First Class"/>
    <s v="JM-15250"/>
    <s v="Janet Martin"/>
    <x v="0"/>
    <s v="United States"/>
    <s v="Baltimore"/>
    <x v="39"/>
    <n v="21215"/>
    <s v="East"/>
    <s v="FUR-CH-10004218"/>
    <x v="0"/>
    <s v="Chairs"/>
    <s v="Global Fabric Manager's Chair, Dark Gray"/>
    <n v="908.82"/>
    <n v="9"/>
    <n v="0"/>
    <n v="227.20500000000004"/>
  </r>
  <r>
    <n v="7185"/>
    <x v="3568"/>
    <x v="629"/>
    <d v="2017-08-24T00:00:00"/>
    <s v="Standard Class"/>
    <s v="ED-13885"/>
    <s v="Emily Ducich"/>
    <x v="2"/>
    <s v="United States"/>
    <s v="Houston"/>
    <x v="5"/>
    <n v="77095"/>
    <s v="Central"/>
    <s v="OFF-SU-10000432"/>
    <x v="1"/>
    <s v="Supplies"/>
    <s v="Acco Side-Punched Conventional Columnar Pads"/>
    <n v="5.5520000000000005"/>
    <n v="2"/>
    <n v="0.2"/>
    <n v="-1.0410000000000006"/>
  </r>
  <r>
    <n v="7186"/>
    <x v="3568"/>
    <x v="629"/>
    <d v="2017-08-24T00:00:00"/>
    <s v="Standard Class"/>
    <s v="ED-13885"/>
    <s v="Emily Ducich"/>
    <x v="2"/>
    <s v="United States"/>
    <s v="Houston"/>
    <x v="5"/>
    <n v="77095"/>
    <s v="Central"/>
    <s v="OFF-AR-10003183"/>
    <x v="1"/>
    <s v="Art"/>
    <s v="Avery Fluorescent Highlighter Four-Color Set"/>
    <n v="8.016"/>
    <n v="3"/>
    <n v="0.2"/>
    <n v="1.0019999999999993"/>
  </r>
  <r>
    <n v="7187"/>
    <x v="3568"/>
    <x v="629"/>
    <d v="2017-08-24T00:00:00"/>
    <s v="Standard Class"/>
    <s v="ED-13885"/>
    <s v="Emily Ducich"/>
    <x v="2"/>
    <s v="United States"/>
    <s v="Houston"/>
    <x v="5"/>
    <n v="77095"/>
    <s v="Central"/>
    <s v="FUR-CH-10002017"/>
    <x v="0"/>
    <s v="Chairs"/>
    <s v="SAFCO Optional Arm Kit for Workspace Cribbage Stacking Chair"/>
    <n v="74.591999999999999"/>
    <n v="4"/>
    <n v="0.3"/>
    <n v="-2.1312000000000033"/>
  </r>
  <r>
    <n v="7188"/>
    <x v="3568"/>
    <x v="629"/>
    <d v="2017-08-24T00:00:00"/>
    <s v="Standard Class"/>
    <s v="ED-13885"/>
    <s v="Emily Ducich"/>
    <x v="2"/>
    <s v="United States"/>
    <s v="Houston"/>
    <x v="5"/>
    <n v="77095"/>
    <s v="Central"/>
    <s v="FUR-FU-10003247"/>
    <x v="0"/>
    <s v="Furnishings"/>
    <s v="36X48 HARDFLOOR CHAIRMAT"/>
    <n v="16.784000000000002"/>
    <n v="2"/>
    <n v="0.6"/>
    <n v="-22.238800000000001"/>
  </r>
  <r>
    <n v="7189"/>
    <x v="3568"/>
    <x v="629"/>
    <d v="2017-08-24T00:00:00"/>
    <s v="Standard Class"/>
    <s v="ED-13885"/>
    <s v="Emily Ducich"/>
    <x v="2"/>
    <s v="United States"/>
    <s v="Houston"/>
    <x v="5"/>
    <n v="77095"/>
    <s v="Central"/>
    <s v="OFF-AP-10001563"/>
    <x v="1"/>
    <s v="Appliances"/>
    <s v="Belkin Premiere Surge Master II 8-outlet surge protector"/>
    <n v="38.86399999999999"/>
    <n v="4"/>
    <n v="0.8"/>
    <n v="-99.103200000000044"/>
  </r>
  <r>
    <n v="7190"/>
    <x v="3569"/>
    <x v="396"/>
    <d v="2016-11-15T00:00:00"/>
    <s v="First Class"/>
    <s v="DW-13480"/>
    <s v="Dianna Wilson"/>
    <x v="2"/>
    <s v="United States"/>
    <s v="San Diego"/>
    <x v="1"/>
    <n v="92024"/>
    <s v="West"/>
    <s v="TEC-PH-10004908"/>
    <x v="2"/>
    <s v="Phones"/>
    <s v="Panasonic KX TS3282W Corded phone"/>
    <n v="203.976"/>
    <n v="3"/>
    <n v="0.2"/>
    <n v="25.496999999999986"/>
  </r>
  <r>
    <n v="7191"/>
    <x v="3569"/>
    <x v="396"/>
    <d v="2016-11-15T00:00:00"/>
    <s v="First Class"/>
    <s v="DW-13480"/>
    <s v="Dianna Wilson"/>
    <x v="2"/>
    <s v="United States"/>
    <s v="San Diego"/>
    <x v="1"/>
    <n v="92024"/>
    <s v="West"/>
    <s v="FUR-TA-10003392"/>
    <x v="0"/>
    <s v="Tables"/>
    <s v="Global Adaptabilities Conference Tables"/>
    <n v="674.35200000000009"/>
    <n v="3"/>
    <n v="0.2"/>
    <n v="-8.4294000000000153"/>
  </r>
  <r>
    <n v="7192"/>
    <x v="3570"/>
    <x v="393"/>
    <d v="2016-10-06T00:00:00"/>
    <s v="Second Class"/>
    <s v="JK-15205"/>
    <s v="Jamie Kunitz"/>
    <x v="0"/>
    <s v="United States"/>
    <s v="Hialeah"/>
    <x v="2"/>
    <n v="33012"/>
    <s v="South"/>
    <s v="OFF-BI-10004140"/>
    <x v="1"/>
    <s v="Binders"/>
    <s v="Avery Non-Stick Binders"/>
    <n v="5.3880000000000008"/>
    <n v="4"/>
    <n v="0.7"/>
    <n v="-4.49"/>
  </r>
  <r>
    <n v="7193"/>
    <x v="3570"/>
    <x v="393"/>
    <d v="2016-10-06T00:00:00"/>
    <s v="Second Class"/>
    <s v="JK-15205"/>
    <s v="Jamie Kunitz"/>
    <x v="0"/>
    <s v="United States"/>
    <s v="Hialeah"/>
    <x v="2"/>
    <n v="33012"/>
    <s v="South"/>
    <s v="OFF-AR-10003631"/>
    <x v="1"/>
    <s v="Art"/>
    <s v="Staples in misc. colors"/>
    <n v="30.975999999999999"/>
    <n v="8"/>
    <n v="0.2"/>
    <n v="5.0335999999999999"/>
  </r>
  <r>
    <n v="7194"/>
    <x v="3571"/>
    <x v="1151"/>
    <d v="2016-02-14T00:00:00"/>
    <s v="First Class"/>
    <s v="JS-15880"/>
    <s v="John Stevenson"/>
    <x v="0"/>
    <s v="United States"/>
    <s v="Atlanta"/>
    <x v="32"/>
    <n v="30318"/>
    <s v="South"/>
    <s v="OFF-ST-10003716"/>
    <x v="1"/>
    <s v="Storage"/>
    <s v="Tennsco Double-Tier Lockers"/>
    <n v="1350.1200000000001"/>
    <n v="6"/>
    <n v="0"/>
    <n v="175.51560000000001"/>
  </r>
  <r>
    <n v="7195"/>
    <x v="3571"/>
    <x v="1151"/>
    <d v="2016-02-14T00:00:00"/>
    <s v="First Class"/>
    <s v="JS-15880"/>
    <s v="John Stevenson"/>
    <x v="0"/>
    <s v="United States"/>
    <s v="Atlanta"/>
    <x v="32"/>
    <n v="30318"/>
    <s v="South"/>
    <s v="OFF-BI-10003274"/>
    <x v="1"/>
    <s v="Binders"/>
    <s v="Avery Durable Slant Ring Binders, No Labels"/>
    <n v="15.92"/>
    <n v="4"/>
    <n v="0"/>
    <n v="7.4824000000000002"/>
  </r>
  <r>
    <n v="7196"/>
    <x v="3572"/>
    <x v="373"/>
    <d v="2016-11-17T00:00:00"/>
    <s v="Standard Class"/>
    <s v="PO-19180"/>
    <s v="Philisse Overcash"/>
    <x v="2"/>
    <s v="United States"/>
    <s v="Seattle"/>
    <x v="4"/>
    <n v="98103"/>
    <s v="West"/>
    <s v="FUR-FU-10004848"/>
    <x v="0"/>
    <s v="Furnishings"/>
    <s v="DAX Solid Wood Frames"/>
    <n v="19.54"/>
    <n v="2"/>
    <n v="0"/>
    <n v="7.2297999999999991"/>
  </r>
  <r>
    <n v="7197"/>
    <x v="3573"/>
    <x v="759"/>
    <d v="2014-04-30T00:00:00"/>
    <s v="Standard Class"/>
    <s v="MH-17290"/>
    <s v="Marc Harrigan"/>
    <x v="2"/>
    <s v="United States"/>
    <s v="Los Angeles"/>
    <x v="1"/>
    <n v="90036"/>
    <s v="West"/>
    <s v="OFF-AR-10003504"/>
    <x v="1"/>
    <s v="Art"/>
    <s v="Newell 347"/>
    <n v="21.400000000000002"/>
    <n v="5"/>
    <n v="0"/>
    <n v="6.2059999999999977"/>
  </r>
  <r>
    <n v="7198"/>
    <x v="3573"/>
    <x v="759"/>
    <d v="2014-04-30T00:00:00"/>
    <s v="Standard Class"/>
    <s v="MH-17290"/>
    <s v="Marc Harrigan"/>
    <x v="2"/>
    <s v="United States"/>
    <s v="Los Angeles"/>
    <x v="1"/>
    <n v="90036"/>
    <s v="West"/>
    <s v="OFF-LA-10000305"/>
    <x v="1"/>
    <s v="Labels"/>
    <s v="Avery 495"/>
    <n v="12.6"/>
    <n v="2"/>
    <n v="0"/>
    <n v="5.7959999999999994"/>
  </r>
  <r>
    <n v="7199"/>
    <x v="3574"/>
    <x v="1067"/>
    <d v="2015-08-15T00:00:00"/>
    <s v="Standard Class"/>
    <s v="PO-19180"/>
    <s v="Philisse Overcash"/>
    <x v="2"/>
    <s v="United States"/>
    <s v="New York City"/>
    <x v="15"/>
    <n v="10035"/>
    <s v="East"/>
    <s v="OFF-AR-10001427"/>
    <x v="1"/>
    <s v="Art"/>
    <s v="Newell 330"/>
    <n v="11.96"/>
    <n v="2"/>
    <n v="0"/>
    <n v="3.1096000000000004"/>
  </r>
  <r>
    <n v="7200"/>
    <x v="3574"/>
    <x v="1067"/>
    <d v="2015-08-15T00:00:00"/>
    <s v="Standard Class"/>
    <s v="PO-19180"/>
    <s v="Philisse Overcash"/>
    <x v="2"/>
    <s v="United States"/>
    <s v="New York City"/>
    <x v="15"/>
    <n v="10035"/>
    <s v="East"/>
    <s v="TEC-PH-10004614"/>
    <x v="2"/>
    <s v="Phones"/>
    <s v="AT&amp;T 841000 Phone"/>
    <n v="138"/>
    <n v="2"/>
    <n v="0"/>
    <n v="34.5"/>
  </r>
  <r>
    <n v="7201"/>
    <x v="3575"/>
    <x v="581"/>
    <d v="2016-12-03T00:00:00"/>
    <s v="Standard Class"/>
    <s v="HF-14995"/>
    <s v="Herbert Flentye"/>
    <x v="0"/>
    <s v="United States"/>
    <s v="Fort Lauderdale"/>
    <x v="2"/>
    <n v="33311"/>
    <s v="South"/>
    <s v="TEC-PH-10001944"/>
    <x v="2"/>
    <s v="Phones"/>
    <s v="Wi-Ex zBoost YX540 Cellular Phone Signal Booster"/>
    <n v="116.75999999999999"/>
    <n v="1"/>
    <n v="0.2"/>
    <n v="14.594999999999985"/>
  </r>
  <r>
    <n v="7202"/>
    <x v="3575"/>
    <x v="581"/>
    <d v="2016-12-03T00:00:00"/>
    <s v="Standard Class"/>
    <s v="HF-14995"/>
    <s v="Herbert Flentye"/>
    <x v="0"/>
    <s v="United States"/>
    <s v="Fort Lauderdale"/>
    <x v="2"/>
    <n v="33311"/>
    <s v="South"/>
    <s v="FUR-TA-10001039"/>
    <x v="0"/>
    <s v="Tables"/>
    <s v="KI Adjustable-Height Table"/>
    <n v="331.02300000000008"/>
    <n v="7"/>
    <n v="0.45"/>
    <n v="-114.35339999999997"/>
  </r>
  <r>
    <n v="7203"/>
    <x v="3576"/>
    <x v="99"/>
    <d v="2016-10-28T00:00:00"/>
    <s v="Same Day"/>
    <s v="VB-21745"/>
    <s v="Victoria Brennan"/>
    <x v="1"/>
    <s v="United States"/>
    <s v="Rochester"/>
    <x v="15"/>
    <n v="14609"/>
    <s v="East"/>
    <s v="FUR-FU-10003806"/>
    <x v="0"/>
    <s v="Furnishings"/>
    <s v="Tenex Chairmat w/ Average Lip, 45&quot; x 53&quot;"/>
    <n v="756.80000000000007"/>
    <n v="5"/>
    <n v="0"/>
    <n v="75.679999999999978"/>
  </r>
  <r>
    <n v="7204"/>
    <x v="3577"/>
    <x v="282"/>
    <d v="2015-01-02T00:00:00"/>
    <s v="Standard Class"/>
    <s v="MG-17890"/>
    <s v="Michael Granlund"/>
    <x v="2"/>
    <s v="United States"/>
    <s v="Saint Charles"/>
    <x v="10"/>
    <n v="60174"/>
    <s v="Central"/>
    <s v="FUR-FU-10002111"/>
    <x v="0"/>
    <s v="Furnishings"/>
    <s v="Master Caster Door Stop, Large Brown"/>
    <n v="8.7360000000000007"/>
    <n v="3"/>
    <n v="0.6"/>
    <n v="-4.804800000000002"/>
  </r>
  <r>
    <n v="7205"/>
    <x v="3578"/>
    <x v="229"/>
    <d v="2015-09-17T00:00:00"/>
    <s v="Standard Class"/>
    <s v="BO-11425"/>
    <s v="Bobby Odegard"/>
    <x v="0"/>
    <s v="United States"/>
    <s v="New York City"/>
    <x v="15"/>
    <n v="10024"/>
    <s v="East"/>
    <s v="OFF-AR-10000817"/>
    <x v="1"/>
    <s v="Art"/>
    <s v="Manco Dry-Lighter Erasable Highlighter"/>
    <n v="6.08"/>
    <n v="2"/>
    <n v="0"/>
    <n v="2.0671999999999997"/>
  </r>
  <r>
    <n v="7206"/>
    <x v="3579"/>
    <x v="280"/>
    <d v="2017-10-06T00:00:00"/>
    <s v="Standard Class"/>
    <s v="CM-12115"/>
    <s v="Chad McGuire"/>
    <x v="0"/>
    <s v="United States"/>
    <s v="San Francisco"/>
    <x v="1"/>
    <n v="94109"/>
    <s v="West"/>
    <s v="FUR-FU-10001424"/>
    <x v="0"/>
    <s v="Furnishings"/>
    <s v="Dax Clear Box Frame"/>
    <n v="17.46"/>
    <n v="2"/>
    <n v="0"/>
    <n v="5.936399999999999"/>
  </r>
  <r>
    <n v="7207"/>
    <x v="3579"/>
    <x v="280"/>
    <d v="2017-10-06T00:00:00"/>
    <s v="Standard Class"/>
    <s v="CM-12115"/>
    <s v="Chad McGuire"/>
    <x v="0"/>
    <s v="United States"/>
    <s v="San Francisco"/>
    <x v="1"/>
    <n v="94109"/>
    <s v="West"/>
    <s v="TEC-MA-10002930"/>
    <x v="2"/>
    <s v="Machines"/>
    <s v="Ricoh - Ink Collector Unit for GX3000 Series Printers"/>
    <n v="369.16"/>
    <n v="11"/>
    <n v="0.2"/>
    <n v="32.301500000000019"/>
  </r>
  <r>
    <n v="7208"/>
    <x v="3580"/>
    <x v="108"/>
    <d v="2016-09-13T00:00:00"/>
    <s v="First Class"/>
    <s v="LC-16930"/>
    <s v="Linda Cazamias"/>
    <x v="1"/>
    <s v="United States"/>
    <s v="Phoenix"/>
    <x v="16"/>
    <n v="85023"/>
    <s v="West"/>
    <s v="OFF-AR-10003759"/>
    <x v="1"/>
    <s v="Art"/>
    <s v="Crayola Anti Dust Chalk, 12/Pack"/>
    <n v="2.9120000000000004"/>
    <n v="2"/>
    <n v="0.2"/>
    <n v="0.90999999999999981"/>
  </r>
  <r>
    <n v="7209"/>
    <x v="3580"/>
    <x v="108"/>
    <d v="2016-09-13T00:00:00"/>
    <s v="First Class"/>
    <s v="LC-16930"/>
    <s v="Linda Cazamias"/>
    <x v="1"/>
    <s v="United States"/>
    <s v="Phoenix"/>
    <x v="16"/>
    <n v="85023"/>
    <s v="West"/>
    <s v="OFF-PA-10001837"/>
    <x v="1"/>
    <s v="Paper"/>
    <s v="Xerox 1976"/>
    <n v="20.736000000000004"/>
    <n v="4"/>
    <n v="0.2"/>
    <n v="7.2576000000000001"/>
  </r>
  <r>
    <n v="7210"/>
    <x v="3580"/>
    <x v="108"/>
    <d v="2016-09-13T00:00:00"/>
    <s v="First Class"/>
    <s v="LC-16930"/>
    <s v="Linda Cazamias"/>
    <x v="1"/>
    <s v="United States"/>
    <s v="Phoenix"/>
    <x v="16"/>
    <n v="85023"/>
    <s v="West"/>
    <s v="OFF-PA-10001667"/>
    <x v="1"/>
    <s v="Paper"/>
    <s v="Great White Multi-Use Recycled Paper (20Lb. and 84 Bright)"/>
    <n v="9.5680000000000014"/>
    <n v="2"/>
    <n v="0.2"/>
    <n v="2.9899999999999993"/>
  </r>
  <r>
    <n v="7211"/>
    <x v="3581"/>
    <x v="799"/>
    <d v="2016-06-06T00:00:00"/>
    <s v="Standard Class"/>
    <s v="EH-13765"/>
    <s v="Edward Hooks"/>
    <x v="1"/>
    <s v="United States"/>
    <s v="Seattle"/>
    <x v="4"/>
    <n v="98115"/>
    <s v="West"/>
    <s v="OFF-PA-10000246"/>
    <x v="1"/>
    <s v="Paper"/>
    <s v="Riverleaf Stik-Withit Designer Note Cubes"/>
    <n v="30.18"/>
    <n v="3"/>
    <n v="0"/>
    <n v="13.8828"/>
  </r>
  <r>
    <n v="7212"/>
    <x v="3581"/>
    <x v="799"/>
    <d v="2016-06-06T00:00:00"/>
    <s v="Standard Class"/>
    <s v="EH-13765"/>
    <s v="Edward Hooks"/>
    <x v="1"/>
    <s v="United States"/>
    <s v="Seattle"/>
    <x v="4"/>
    <n v="98115"/>
    <s v="West"/>
    <s v="OFF-BI-10001078"/>
    <x v="1"/>
    <s v="Binders"/>
    <s v="Acco PRESSTEX Data Binder with Storage Hooks, Dark Blue, 14 7/8&quot; X 11&quot;"/>
    <n v="51.648000000000003"/>
    <n v="12"/>
    <n v="0.2"/>
    <n v="18.7224"/>
  </r>
  <r>
    <n v="7213"/>
    <x v="3581"/>
    <x v="799"/>
    <d v="2016-06-06T00:00:00"/>
    <s v="Standard Class"/>
    <s v="EH-13765"/>
    <s v="Edward Hooks"/>
    <x v="1"/>
    <s v="United States"/>
    <s v="Seattle"/>
    <x v="4"/>
    <n v="98115"/>
    <s v="West"/>
    <s v="OFF-BI-10000138"/>
    <x v="1"/>
    <s v="Binders"/>
    <s v="Acco Translucent Poly Ring Binders"/>
    <n v="11.231999999999999"/>
    <n v="3"/>
    <n v="0.2"/>
    <n v="3.9312000000000005"/>
  </r>
  <r>
    <n v="7214"/>
    <x v="3582"/>
    <x v="453"/>
    <d v="2017-10-19T00:00:00"/>
    <s v="Standard Class"/>
    <s v="MC-17275"/>
    <s v="Marc Crier"/>
    <x v="0"/>
    <s v="United States"/>
    <s v="Camarillo"/>
    <x v="1"/>
    <n v="93010"/>
    <s v="West"/>
    <s v="OFF-LA-10002034"/>
    <x v="1"/>
    <s v="Labels"/>
    <s v="Avery 478"/>
    <n v="14.73"/>
    <n v="3"/>
    <n v="0"/>
    <n v="7.2176999999999998"/>
  </r>
  <r>
    <n v="7215"/>
    <x v="3583"/>
    <x v="874"/>
    <d v="2015-09-30T00:00:00"/>
    <s v="Second Class"/>
    <s v="HW-14935"/>
    <s v="Helen Wasserman"/>
    <x v="1"/>
    <s v="United States"/>
    <s v="Detroit"/>
    <x v="12"/>
    <n v="48205"/>
    <s v="Central"/>
    <s v="OFF-AR-10000127"/>
    <x v="1"/>
    <s v="Art"/>
    <s v="Newell 321"/>
    <n v="16.399999999999999"/>
    <n v="5"/>
    <n v="0"/>
    <n v="4.7559999999999985"/>
  </r>
  <r>
    <n v="7216"/>
    <x v="3583"/>
    <x v="874"/>
    <d v="2015-09-30T00:00:00"/>
    <s v="Second Class"/>
    <s v="HW-14935"/>
    <s v="Helen Wasserman"/>
    <x v="1"/>
    <s v="United States"/>
    <s v="Detroit"/>
    <x v="12"/>
    <n v="48205"/>
    <s v="Central"/>
    <s v="OFF-PA-10003172"/>
    <x v="1"/>
    <s v="Paper"/>
    <s v="Xerox 1996"/>
    <n v="25.92"/>
    <n v="4"/>
    <n v="0"/>
    <n v="12.441600000000001"/>
  </r>
  <r>
    <n v="7217"/>
    <x v="3584"/>
    <x v="910"/>
    <d v="2015-05-06T00:00:00"/>
    <s v="First Class"/>
    <s v="LC-16870"/>
    <s v="Lena Cacioppo"/>
    <x v="0"/>
    <s v="United States"/>
    <s v="San Francisco"/>
    <x v="1"/>
    <n v="94109"/>
    <s v="West"/>
    <s v="OFF-AR-10001246"/>
    <x v="1"/>
    <s v="Art"/>
    <s v="Newell 317"/>
    <n v="8.82"/>
    <n v="3"/>
    <n v="0"/>
    <n v="2.5577999999999994"/>
  </r>
  <r>
    <n v="7218"/>
    <x v="3584"/>
    <x v="910"/>
    <d v="2015-05-06T00:00:00"/>
    <s v="First Class"/>
    <s v="LC-16870"/>
    <s v="Lena Cacioppo"/>
    <x v="0"/>
    <s v="United States"/>
    <s v="San Francisco"/>
    <x v="1"/>
    <n v="94109"/>
    <s v="West"/>
    <s v="OFF-BI-10002026"/>
    <x v="1"/>
    <s v="Binders"/>
    <s v="Ibico Recycled Linen-Style Covers"/>
    <n v="62.496000000000009"/>
    <n v="2"/>
    <n v="0.2"/>
    <n v="21.873599999999996"/>
  </r>
  <r>
    <n v="7219"/>
    <x v="3584"/>
    <x v="910"/>
    <d v="2015-05-06T00:00:00"/>
    <s v="First Class"/>
    <s v="LC-16870"/>
    <s v="Lena Cacioppo"/>
    <x v="0"/>
    <s v="United States"/>
    <s v="San Francisco"/>
    <x v="1"/>
    <n v="94109"/>
    <s v="West"/>
    <s v="TEC-AC-10000844"/>
    <x v="2"/>
    <s v="Accessories"/>
    <s v="Logitech Gaming G510s - Keyboard"/>
    <n v="339.96"/>
    <n v="4"/>
    <n v="0"/>
    <n v="122.38559999999998"/>
  </r>
  <r>
    <n v="7220"/>
    <x v="3584"/>
    <x v="910"/>
    <d v="2015-05-06T00:00:00"/>
    <s v="First Class"/>
    <s v="LC-16870"/>
    <s v="Lena Cacioppo"/>
    <x v="0"/>
    <s v="United States"/>
    <s v="San Francisco"/>
    <x v="1"/>
    <n v="94109"/>
    <s v="West"/>
    <s v="OFF-BI-10001575"/>
    <x v="1"/>
    <s v="Binders"/>
    <s v="GBC Linen Binding Covers"/>
    <n v="49.568000000000005"/>
    <n v="2"/>
    <n v="0.2"/>
    <n v="17.348799999999997"/>
  </r>
  <r>
    <n v="7221"/>
    <x v="3585"/>
    <x v="1152"/>
    <d v="2017-01-13T00:00:00"/>
    <s v="Standard Class"/>
    <s v="BP-11290"/>
    <s v="Beth Paige"/>
    <x v="0"/>
    <s v="United States"/>
    <s v="Philadelphia"/>
    <x v="9"/>
    <n v="19140"/>
    <s v="East"/>
    <s v="OFF-BI-10004632"/>
    <x v="1"/>
    <s v="Binders"/>
    <s v="Ibico Hi-Tech Manual Binding System"/>
    <n v="274.49100000000004"/>
    <n v="3"/>
    <n v="0.7"/>
    <n v="-228.74250000000006"/>
  </r>
  <r>
    <n v="7222"/>
    <x v="3586"/>
    <x v="678"/>
    <d v="2017-01-31T00:00:00"/>
    <s v="Standard Class"/>
    <s v="TG-21310"/>
    <s v="Toby Gnade"/>
    <x v="0"/>
    <s v="United States"/>
    <s v="New York City"/>
    <x v="15"/>
    <n v="10035"/>
    <s v="East"/>
    <s v="TEC-PH-10000193"/>
    <x v="2"/>
    <s v="Phones"/>
    <s v="Jensen SMPS-640 - speaker phone"/>
    <n v="137.94"/>
    <n v="3"/>
    <n v="0"/>
    <n v="35.864399999999996"/>
  </r>
  <r>
    <n v="7223"/>
    <x v="3587"/>
    <x v="264"/>
    <d v="2017-09-06T00:00:00"/>
    <s v="Standard Class"/>
    <s v="MC-18100"/>
    <s v="Mick Crebagga"/>
    <x v="0"/>
    <s v="United States"/>
    <s v="Chicago"/>
    <x v="10"/>
    <n v="60623"/>
    <s v="Central"/>
    <s v="TEC-AC-10003441"/>
    <x v="2"/>
    <s v="Accessories"/>
    <s v="Kingston Digital DataTraveler 32GB USB 2.0"/>
    <n v="40.68"/>
    <n v="3"/>
    <n v="0.2"/>
    <n v="-7.1190000000000015"/>
  </r>
  <r>
    <n v="7224"/>
    <x v="3588"/>
    <x v="216"/>
    <d v="2016-07-18T00:00:00"/>
    <s v="Standard Class"/>
    <s v="RB-19360"/>
    <s v="Raymond Buch"/>
    <x v="0"/>
    <s v="United States"/>
    <s v="San Francisco"/>
    <x v="1"/>
    <n v="94122"/>
    <s v="West"/>
    <s v="TEC-PH-10004093"/>
    <x v="2"/>
    <s v="Phones"/>
    <s v="Panasonic Kx-TS550"/>
    <n v="110.376"/>
    <n v="3"/>
    <n v="0.2"/>
    <n v="12.417299999999997"/>
  </r>
  <r>
    <n v="7225"/>
    <x v="3588"/>
    <x v="216"/>
    <d v="2016-07-18T00:00:00"/>
    <s v="Standard Class"/>
    <s v="RB-19360"/>
    <s v="Raymond Buch"/>
    <x v="0"/>
    <s v="United States"/>
    <s v="San Francisco"/>
    <x v="1"/>
    <n v="94122"/>
    <s v="West"/>
    <s v="OFF-AP-10002998"/>
    <x v="1"/>
    <s v="Appliances"/>
    <s v="Holmes 99% HEPA Air Purifier"/>
    <n v="151.62"/>
    <n v="7"/>
    <n v="0"/>
    <n v="50.03459999999999"/>
  </r>
  <r>
    <n v="7226"/>
    <x v="3588"/>
    <x v="216"/>
    <d v="2016-07-18T00:00:00"/>
    <s v="Standard Class"/>
    <s v="RB-19360"/>
    <s v="Raymond Buch"/>
    <x v="0"/>
    <s v="United States"/>
    <s v="San Francisco"/>
    <x v="1"/>
    <n v="94122"/>
    <s v="West"/>
    <s v="FUR-FU-10000073"/>
    <x v="0"/>
    <s v="Furnishings"/>
    <s v="Deflect-O Glasstique Clear Desk Accessories"/>
    <n v="30.8"/>
    <n v="4"/>
    <n v="0"/>
    <n v="10.163999999999998"/>
  </r>
  <r>
    <n v="7227"/>
    <x v="3589"/>
    <x v="642"/>
    <d v="2017-02-28T00:00:00"/>
    <s v="Standard Class"/>
    <s v="ES-14080"/>
    <s v="Erin Smith"/>
    <x v="1"/>
    <s v="United States"/>
    <s v="Philadelphia"/>
    <x v="9"/>
    <n v="19134"/>
    <s v="East"/>
    <s v="OFF-PA-10001125"/>
    <x v="1"/>
    <s v="Paper"/>
    <s v="Xerox 1988"/>
    <n v="123.92000000000002"/>
    <n v="5"/>
    <n v="0.2"/>
    <n v="38.724999999999994"/>
  </r>
  <r>
    <n v="7228"/>
    <x v="3589"/>
    <x v="642"/>
    <d v="2017-02-28T00:00:00"/>
    <s v="Standard Class"/>
    <s v="ES-14080"/>
    <s v="Erin Smith"/>
    <x v="1"/>
    <s v="United States"/>
    <s v="Philadelphia"/>
    <x v="9"/>
    <n v="19134"/>
    <s v="East"/>
    <s v="TEC-AC-10003033"/>
    <x v="2"/>
    <s v="Accessories"/>
    <s v="Plantronics CS510 - Over-the-Head monaural Wireless Headset System"/>
    <n v="1319.8"/>
    <n v="5"/>
    <n v="0.2"/>
    <n v="214.4674999999998"/>
  </r>
  <r>
    <n v="7229"/>
    <x v="3590"/>
    <x v="836"/>
    <d v="2014-07-22T00:00:00"/>
    <s v="First Class"/>
    <s v="RD-19720"/>
    <s v="Roger Demir"/>
    <x v="0"/>
    <s v="United States"/>
    <s v="San Francisco"/>
    <x v="1"/>
    <n v="94122"/>
    <s v="West"/>
    <s v="OFF-BI-10002498"/>
    <x v="1"/>
    <s v="Binders"/>
    <s v="Clear Mylar Reinforcing Strips"/>
    <n v="89.712000000000018"/>
    <n v="6"/>
    <n v="0.2"/>
    <n v="30.277799999999992"/>
  </r>
  <r>
    <n v="7230"/>
    <x v="3590"/>
    <x v="836"/>
    <d v="2014-07-22T00:00:00"/>
    <s v="First Class"/>
    <s v="RD-19720"/>
    <s v="Roger Demir"/>
    <x v="0"/>
    <s v="United States"/>
    <s v="San Francisco"/>
    <x v="1"/>
    <n v="94122"/>
    <s v="West"/>
    <s v="OFF-PA-10004569"/>
    <x v="1"/>
    <s v="Paper"/>
    <s v="Wirebound Message Books, Two 4 1/4&quot; x 5&quot; Forms per Page"/>
    <n v="22.830000000000002"/>
    <n v="3"/>
    <n v="0"/>
    <n v="10.7301"/>
  </r>
  <r>
    <n v="7231"/>
    <x v="3591"/>
    <x v="677"/>
    <d v="2017-03-15T00:00:00"/>
    <s v="First Class"/>
    <s v="SC-20380"/>
    <s v="Shahid Collister"/>
    <x v="0"/>
    <s v="United States"/>
    <s v="Fairfield"/>
    <x v="29"/>
    <n v="6824"/>
    <s v="East"/>
    <s v="OFF-BI-10002353"/>
    <x v="1"/>
    <s v="Binders"/>
    <s v="GBC VeloBind Cover Sets"/>
    <n v="30.88"/>
    <n v="2"/>
    <n v="0"/>
    <n v="15.44"/>
  </r>
  <r>
    <n v="7232"/>
    <x v="3591"/>
    <x v="677"/>
    <d v="2017-03-15T00:00:00"/>
    <s v="First Class"/>
    <s v="SC-20380"/>
    <s v="Shahid Collister"/>
    <x v="0"/>
    <s v="United States"/>
    <s v="Fairfield"/>
    <x v="29"/>
    <n v="6824"/>
    <s v="East"/>
    <s v="OFF-AP-10001564"/>
    <x v="1"/>
    <s v="Appliances"/>
    <s v="Hoover Commercial Lightweight Upright Vacuum with E-Z Empty Dirt Cup"/>
    <n v="465.16"/>
    <n v="2"/>
    <n v="0"/>
    <n v="120.94159999999999"/>
  </r>
  <r>
    <n v="7233"/>
    <x v="3591"/>
    <x v="677"/>
    <d v="2017-03-15T00:00:00"/>
    <s v="First Class"/>
    <s v="SC-20380"/>
    <s v="Shahid Collister"/>
    <x v="0"/>
    <s v="United States"/>
    <s v="Fairfield"/>
    <x v="29"/>
    <n v="6824"/>
    <s v="East"/>
    <s v="OFF-PA-10003673"/>
    <x v="1"/>
    <s v="Paper"/>
    <s v="Strathmore Photo Mount Cards"/>
    <n v="27.12"/>
    <n v="4"/>
    <n v="0"/>
    <n v="12.475199999999999"/>
  </r>
  <r>
    <n v="7234"/>
    <x v="3592"/>
    <x v="387"/>
    <d v="2016-03-12T00:00:00"/>
    <s v="Standard Class"/>
    <s v="GB-14575"/>
    <s v="Giulietta Baptist"/>
    <x v="0"/>
    <s v="United States"/>
    <s v="New York City"/>
    <x v="15"/>
    <n v="10011"/>
    <s v="East"/>
    <s v="FUR-FU-10003347"/>
    <x v="0"/>
    <s v="Furnishings"/>
    <s v="Coloredge Poster Frame"/>
    <n v="113.6"/>
    <n v="8"/>
    <n v="0"/>
    <n v="44.304000000000002"/>
  </r>
  <r>
    <n v="7235"/>
    <x v="3592"/>
    <x v="387"/>
    <d v="2016-03-12T00:00:00"/>
    <s v="Standard Class"/>
    <s v="GB-14575"/>
    <s v="Giulietta Baptist"/>
    <x v="0"/>
    <s v="United States"/>
    <s v="New York City"/>
    <x v="15"/>
    <n v="10011"/>
    <s v="East"/>
    <s v="OFF-PA-10001934"/>
    <x v="1"/>
    <s v="Paper"/>
    <s v="Xerox 1993"/>
    <n v="12.96"/>
    <n v="2"/>
    <n v="0"/>
    <n v="6.3504000000000005"/>
  </r>
  <r>
    <n v="7236"/>
    <x v="3592"/>
    <x v="387"/>
    <d v="2016-03-12T00:00:00"/>
    <s v="Standard Class"/>
    <s v="GB-14575"/>
    <s v="Giulietta Baptist"/>
    <x v="0"/>
    <s v="United States"/>
    <s v="New York City"/>
    <x v="15"/>
    <n v="10011"/>
    <s v="East"/>
    <s v="OFF-BI-10000632"/>
    <x v="1"/>
    <s v="Binders"/>
    <s v="Satellite Sectional Post Binders"/>
    <n v="69.456000000000003"/>
    <n v="2"/>
    <n v="0.2"/>
    <n v="22.573199999999996"/>
  </r>
  <r>
    <n v="7237"/>
    <x v="3593"/>
    <x v="1035"/>
    <d v="2014-12-10T00:00:00"/>
    <s v="First Class"/>
    <s v="FP-14320"/>
    <s v="Frank Preis"/>
    <x v="0"/>
    <s v="United States"/>
    <s v="Los Angeles"/>
    <x v="1"/>
    <n v="90049"/>
    <s v="West"/>
    <s v="OFF-AR-10003190"/>
    <x v="1"/>
    <s v="Art"/>
    <s v="Newell 32"/>
    <n v="8.64"/>
    <n v="3"/>
    <n v="0"/>
    <n v="2.4192"/>
  </r>
  <r>
    <n v="7238"/>
    <x v="3594"/>
    <x v="212"/>
    <d v="2016-07-10T00:00:00"/>
    <s v="Same Day"/>
    <s v="EA-14035"/>
    <s v="Erin Ashbrook"/>
    <x v="1"/>
    <s v="United States"/>
    <s v="Philadelphia"/>
    <x v="9"/>
    <n v="19143"/>
    <s v="East"/>
    <s v="TEC-MA-10000904"/>
    <x v="2"/>
    <s v="Machines"/>
    <s v="Brother MFC-9340CDW LED All-In-One Printer, Copier Scanner"/>
    <n v="341.99100000000004"/>
    <n v="3"/>
    <n v="0.7"/>
    <n v="-319.19159999999999"/>
  </r>
  <r>
    <n v="7239"/>
    <x v="3595"/>
    <x v="435"/>
    <d v="2016-12-30T00:00:00"/>
    <s v="Standard Class"/>
    <s v="SC-20305"/>
    <s v="Sean Christensen"/>
    <x v="0"/>
    <s v="United States"/>
    <s v="San Jose"/>
    <x v="1"/>
    <n v="95123"/>
    <s v="West"/>
    <s v="FUR-FU-10000771"/>
    <x v="0"/>
    <s v="Furnishings"/>
    <s v="Eldon 200 Class Desk Accessories, Smoke"/>
    <n v="43.96"/>
    <n v="7"/>
    <n v="0"/>
    <n v="18.463200000000004"/>
  </r>
  <r>
    <n v="7240"/>
    <x v="3595"/>
    <x v="435"/>
    <d v="2016-12-30T00:00:00"/>
    <s v="Standard Class"/>
    <s v="SC-20305"/>
    <s v="Sean Christensen"/>
    <x v="0"/>
    <s v="United States"/>
    <s v="San Jose"/>
    <x v="1"/>
    <n v="95123"/>
    <s v="West"/>
    <s v="OFF-EN-10001990"/>
    <x v="1"/>
    <s v="Envelopes"/>
    <s v="Staple envelope"/>
    <n v="39.76"/>
    <n v="7"/>
    <n v="0"/>
    <n v="18.687199999999997"/>
  </r>
  <r>
    <n v="7241"/>
    <x v="3596"/>
    <x v="756"/>
    <d v="2017-04-25T00:00:00"/>
    <s v="Second Class"/>
    <s v="JF-15355"/>
    <s v="Jay Fein"/>
    <x v="0"/>
    <s v="United States"/>
    <s v="Pasadena"/>
    <x v="1"/>
    <n v="91104"/>
    <s v="West"/>
    <s v="FUR-FU-10002445"/>
    <x v="0"/>
    <s v="Furnishings"/>
    <s v="DAX Two-Tone Rosewood/Black Document Frame, Desktop, 5 x 7"/>
    <n v="66.36"/>
    <n v="7"/>
    <n v="0"/>
    <n v="26.544000000000004"/>
  </r>
  <r>
    <n v="7242"/>
    <x v="3596"/>
    <x v="756"/>
    <d v="2017-04-25T00:00:00"/>
    <s v="Second Class"/>
    <s v="JF-15355"/>
    <s v="Jay Fein"/>
    <x v="0"/>
    <s v="United States"/>
    <s v="Pasadena"/>
    <x v="1"/>
    <n v="91104"/>
    <s v="West"/>
    <s v="OFF-BI-10003638"/>
    <x v="1"/>
    <s v="Binders"/>
    <s v="GBC Durable Plastic Covers"/>
    <n v="92.88000000000001"/>
    <n v="6"/>
    <n v="0.2"/>
    <n v="30.185999999999996"/>
  </r>
  <r>
    <n v="7243"/>
    <x v="3596"/>
    <x v="756"/>
    <d v="2017-04-25T00:00:00"/>
    <s v="Second Class"/>
    <s v="JF-15355"/>
    <s v="Jay Fein"/>
    <x v="0"/>
    <s v="United States"/>
    <s v="Pasadena"/>
    <x v="1"/>
    <n v="91104"/>
    <s v="West"/>
    <s v="FUR-FU-10004864"/>
    <x v="0"/>
    <s v="Furnishings"/>
    <s v="Eldon 500 Class Desk Accessories"/>
    <n v="24.14"/>
    <n v="2"/>
    <n v="0"/>
    <n v="7.9662000000000006"/>
  </r>
  <r>
    <n v="7244"/>
    <x v="3597"/>
    <x v="629"/>
    <d v="2017-08-22T00:00:00"/>
    <s v="Second Class"/>
    <s v="TP-21415"/>
    <s v="Tom Prescott"/>
    <x v="0"/>
    <s v="United States"/>
    <s v="Philadelphia"/>
    <x v="9"/>
    <n v="19134"/>
    <s v="East"/>
    <s v="FUR-CH-10002024"/>
    <x v="0"/>
    <s v="Chairs"/>
    <s v="HON 5400 Series Task Chairs for Big and Tall"/>
    <n v="4416.174"/>
    <n v="9"/>
    <n v="0.3"/>
    <n v="-630.88200000000006"/>
  </r>
  <r>
    <n v="7245"/>
    <x v="3598"/>
    <x v="1053"/>
    <d v="2017-05-25T00:00:00"/>
    <s v="First Class"/>
    <s v="RL-19615"/>
    <s v="Rob Lucas"/>
    <x v="0"/>
    <s v="United States"/>
    <s v="Los Angeles"/>
    <x v="1"/>
    <n v="90049"/>
    <s v="West"/>
    <s v="OFF-AR-10002445"/>
    <x v="1"/>
    <s v="Art"/>
    <s v="SANFORD Major Accent Highlighters"/>
    <n v="49.56"/>
    <n v="7"/>
    <n v="0"/>
    <n v="18.832800000000002"/>
  </r>
  <r>
    <n v="7246"/>
    <x v="3599"/>
    <x v="839"/>
    <d v="2017-02-13T00:00:00"/>
    <s v="Standard Class"/>
    <s v="SB-20170"/>
    <s v="Sarah Bern"/>
    <x v="0"/>
    <s v="United States"/>
    <s v="Los Angeles"/>
    <x v="1"/>
    <n v="90032"/>
    <s v="West"/>
    <s v="OFF-ST-10001370"/>
    <x v="1"/>
    <s v="Storage"/>
    <s v="Sensible Storage WireTech Storage Systems"/>
    <n v="354.90000000000003"/>
    <n v="5"/>
    <n v="0"/>
    <n v="17.744999999999962"/>
  </r>
  <r>
    <n v="7247"/>
    <x v="3600"/>
    <x v="223"/>
    <d v="2014-03-08T00:00:00"/>
    <s v="Standard Class"/>
    <s v="JS-15595"/>
    <s v="Jill Stevenson"/>
    <x v="1"/>
    <s v="United States"/>
    <s v="Columbus"/>
    <x v="24"/>
    <n v="43229"/>
    <s v="East"/>
    <s v="OFF-LA-10000305"/>
    <x v="1"/>
    <s v="Labels"/>
    <s v="Avery 495"/>
    <n v="15.120000000000001"/>
    <n v="3"/>
    <n v="0.2"/>
    <n v="4.9139999999999988"/>
  </r>
  <r>
    <n v="7248"/>
    <x v="3600"/>
    <x v="223"/>
    <d v="2014-03-08T00:00:00"/>
    <s v="Standard Class"/>
    <s v="JS-15595"/>
    <s v="Jill Stevenson"/>
    <x v="1"/>
    <s v="United States"/>
    <s v="Columbus"/>
    <x v="24"/>
    <n v="43229"/>
    <s v="East"/>
    <s v="FUR-BO-10001972"/>
    <x v="0"/>
    <s v="Bookcases"/>
    <s v="O'Sullivan 4-Shelf Bookcase in Odessa Pine"/>
    <n v="302.45"/>
    <n v="5"/>
    <n v="0.5"/>
    <n v="-199.61700000000002"/>
  </r>
  <r>
    <n v="7249"/>
    <x v="3600"/>
    <x v="223"/>
    <d v="2014-03-08T00:00:00"/>
    <s v="Standard Class"/>
    <s v="JS-15595"/>
    <s v="Jill Stevenson"/>
    <x v="1"/>
    <s v="United States"/>
    <s v="Columbus"/>
    <x v="24"/>
    <n v="43229"/>
    <s v="East"/>
    <s v="OFF-ST-10002486"/>
    <x v="1"/>
    <s v="Storage"/>
    <s v="Eldon Shelf Savers Cubes and Bins"/>
    <n v="44.672000000000004"/>
    <n v="8"/>
    <n v="0.2"/>
    <n v="-10.051200000000003"/>
  </r>
  <r>
    <n v="7250"/>
    <x v="3601"/>
    <x v="593"/>
    <d v="2015-06-09T00:00:00"/>
    <s v="Second Class"/>
    <s v="BP-11155"/>
    <s v="Becky Pak"/>
    <x v="0"/>
    <s v="United States"/>
    <s v="Los Angeles"/>
    <x v="1"/>
    <n v="90008"/>
    <s v="West"/>
    <s v="TEC-AC-10001874"/>
    <x v="2"/>
    <s v="Accessories"/>
    <s v="Logitech Wireless Anywhere Mouse MX for PC and Mac"/>
    <n v="119.98"/>
    <n v="2"/>
    <n v="0"/>
    <n v="35.994"/>
  </r>
  <r>
    <n v="7251"/>
    <x v="3601"/>
    <x v="593"/>
    <d v="2015-06-09T00:00:00"/>
    <s v="Second Class"/>
    <s v="BP-11155"/>
    <s v="Becky Pak"/>
    <x v="0"/>
    <s v="United States"/>
    <s v="Los Angeles"/>
    <x v="1"/>
    <n v="90008"/>
    <s v="West"/>
    <s v="TEC-AC-10003870"/>
    <x v="2"/>
    <s v="Accessories"/>
    <s v="Logitech Z-906 Speaker sys - home theater - 5.1-CH"/>
    <n v="989.97"/>
    <n v="3"/>
    <n v="0"/>
    <n v="395.98800000000006"/>
  </r>
  <r>
    <n v="7252"/>
    <x v="3602"/>
    <x v="278"/>
    <d v="2016-09-02T00:00:00"/>
    <s v="Standard Class"/>
    <s v="EM-13825"/>
    <s v="Elizabeth Moffitt"/>
    <x v="1"/>
    <s v="United States"/>
    <s v="Hollywood"/>
    <x v="2"/>
    <n v="33021"/>
    <s v="South"/>
    <s v="OFF-LA-10002473"/>
    <x v="1"/>
    <s v="Labels"/>
    <s v="Avery 484"/>
    <n v="9.2159999999999993"/>
    <n v="4"/>
    <n v="0.2"/>
    <n v="3.3408000000000002"/>
  </r>
  <r>
    <n v="7253"/>
    <x v="3603"/>
    <x v="126"/>
    <d v="2016-09-18T00:00:00"/>
    <s v="Standard Class"/>
    <s v="SC-20695"/>
    <s v="Steve Chapman"/>
    <x v="1"/>
    <s v="United States"/>
    <s v="Roseville"/>
    <x v="12"/>
    <n v="48066"/>
    <s v="Central"/>
    <s v="OFF-PA-10003790"/>
    <x v="1"/>
    <s v="Paper"/>
    <s v="Xerox 1991"/>
    <n v="68.52"/>
    <n v="3"/>
    <n v="0"/>
    <n v="31.519199999999998"/>
  </r>
  <r>
    <n v="7254"/>
    <x v="3604"/>
    <x v="198"/>
    <d v="2016-06-04T00:00:00"/>
    <s v="Standard Class"/>
    <s v="EM-14140"/>
    <s v="Eugene Moren"/>
    <x v="2"/>
    <s v="United States"/>
    <s v="Superior"/>
    <x v="6"/>
    <n v="54880"/>
    <s v="Central"/>
    <s v="OFF-AP-10002684"/>
    <x v="1"/>
    <s v="Appliances"/>
    <s v="Acco 7-Outlet Masterpiece Power Center, Wihtout Fax/Phone Line Protection"/>
    <n v="364.74"/>
    <n v="3"/>
    <n v="0"/>
    <n v="109.42199999999997"/>
  </r>
  <r>
    <n v="7255"/>
    <x v="3604"/>
    <x v="198"/>
    <d v="2016-06-04T00:00:00"/>
    <s v="Standard Class"/>
    <s v="EM-14140"/>
    <s v="Eugene Moren"/>
    <x v="2"/>
    <s v="United States"/>
    <s v="Superior"/>
    <x v="6"/>
    <n v="54880"/>
    <s v="Central"/>
    <s v="FUR-FU-10001037"/>
    <x v="0"/>
    <s v="Furnishings"/>
    <s v="DAX Charcoal/Nickel-Tone Document Frame, 5 x 7"/>
    <n v="47.400000000000006"/>
    <n v="5"/>
    <n v="0"/>
    <n v="21.33"/>
  </r>
  <r>
    <n v="7256"/>
    <x v="3604"/>
    <x v="198"/>
    <d v="2016-06-04T00:00:00"/>
    <s v="Standard Class"/>
    <s v="EM-14140"/>
    <s v="Eugene Moren"/>
    <x v="2"/>
    <s v="United States"/>
    <s v="Superior"/>
    <x v="6"/>
    <n v="54880"/>
    <s v="Central"/>
    <s v="OFF-ST-10000876"/>
    <x v="1"/>
    <s v="Storage"/>
    <s v="Eldon Simplefile Box Office"/>
    <n v="49.76"/>
    <n v="4"/>
    <n v="0"/>
    <n v="13.9328"/>
  </r>
  <r>
    <n v="7257"/>
    <x v="3604"/>
    <x v="198"/>
    <d v="2016-06-04T00:00:00"/>
    <s v="Standard Class"/>
    <s v="EM-14140"/>
    <s v="Eugene Moren"/>
    <x v="2"/>
    <s v="United States"/>
    <s v="Superior"/>
    <x v="6"/>
    <n v="54880"/>
    <s v="Central"/>
    <s v="OFF-AR-10003732"/>
    <x v="1"/>
    <s v="Art"/>
    <s v="Newell 333"/>
    <n v="5.56"/>
    <n v="2"/>
    <n v="0"/>
    <n v="1.4455999999999998"/>
  </r>
  <r>
    <n v="7258"/>
    <x v="3604"/>
    <x v="198"/>
    <d v="2016-06-04T00:00:00"/>
    <s v="Standard Class"/>
    <s v="EM-14140"/>
    <s v="Eugene Moren"/>
    <x v="2"/>
    <s v="United States"/>
    <s v="Superior"/>
    <x v="6"/>
    <n v="54880"/>
    <s v="Central"/>
    <s v="OFF-PA-10000994"/>
    <x v="1"/>
    <s v="Paper"/>
    <s v="Xerox 1915"/>
    <n v="629.09999999999991"/>
    <n v="6"/>
    <n v="0"/>
    <n v="301.96799999999996"/>
  </r>
  <r>
    <n v="7259"/>
    <x v="3604"/>
    <x v="198"/>
    <d v="2016-06-04T00:00:00"/>
    <s v="Standard Class"/>
    <s v="EM-14140"/>
    <s v="Eugene Moren"/>
    <x v="2"/>
    <s v="United States"/>
    <s v="Superior"/>
    <x v="6"/>
    <n v="54880"/>
    <s v="Central"/>
    <s v="OFF-AR-10000940"/>
    <x v="1"/>
    <s v="Art"/>
    <s v="Newell 343"/>
    <n v="14.7"/>
    <n v="5"/>
    <n v="0"/>
    <n v="3.9690000000000003"/>
  </r>
  <r>
    <n v="7260"/>
    <x v="3604"/>
    <x v="198"/>
    <d v="2016-06-04T00:00:00"/>
    <s v="Standard Class"/>
    <s v="EM-14140"/>
    <s v="Eugene Moren"/>
    <x v="2"/>
    <s v="United States"/>
    <s v="Superior"/>
    <x v="6"/>
    <n v="54880"/>
    <s v="Central"/>
    <s v="OFF-PA-10004888"/>
    <x v="1"/>
    <s v="Paper"/>
    <s v="Xerox 217"/>
    <n v="45.36"/>
    <n v="7"/>
    <n v="0"/>
    <n v="21.772800000000004"/>
  </r>
  <r>
    <n v="7261"/>
    <x v="3604"/>
    <x v="198"/>
    <d v="2016-06-04T00:00:00"/>
    <s v="Standard Class"/>
    <s v="EM-14140"/>
    <s v="Eugene Moren"/>
    <x v="2"/>
    <s v="United States"/>
    <s v="Superior"/>
    <x v="6"/>
    <n v="54880"/>
    <s v="Central"/>
    <s v="TEC-PH-10000441"/>
    <x v="2"/>
    <s v="Phones"/>
    <s v="VTech DS6151"/>
    <n v="125.99"/>
    <n v="1"/>
    <n v="0"/>
    <n v="35.277200000000008"/>
  </r>
  <r>
    <n v="7262"/>
    <x v="3605"/>
    <x v="193"/>
    <d v="2017-06-13T00:00:00"/>
    <s v="Second Class"/>
    <s v="GZ-14545"/>
    <s v="George Zrebassa"/>
    <x v="1"/>
    <s v="United States"/>
    <s v="Thousand Oaks"/>
    <x v="1"/>
    <n v="91360"/>
    <s v="West"/>
    <s v="OFF-AR-10001231"/>
    <x v="1"/>
    <s v="Art"/>
    <s v="Sanford EarthWrite Recycled Pencils, Medium Soft, #2"/>
    <n v="14.700000000000001"/>
    <n v="7"/>
    <n v="0"/>
    <n v="4.1160000000000005"/>
  </r>
  <r>
    <n v="7263"/>
    <x v="3606"/>
    <x v="760"/>
    <d v="2017-10-28T00:00:00"/>
    <s v="Standard Class"/>
    <s v="ML-17395"/>
    <s v="Marina Lichtenstein"/>
    <x v="1"/>
    <s v="United States"/>
    <s v="Philadelphia"/>
    <x v="9"/>
    <n v="19134"/>
    <s v="East"/>
    <s v="TEC-PH-10003988"/>
    <x v="2"/>
    <s v="Phones"/>
    <s v="LF Elite 3D Dazzle Designer Hard Case Cover, Lf Stylus Pen and Wiper For Apple Iphone 5c Mini Lite"/>
    <n v="32.700000000000003"/>
    <n v="5"/>
    <n v="0.4"/>
    <n v="-6.5399999999999991"/>
  </r>
  <r>
    <n v="7264"/>
    <x v="3606"/>
    <x v="760"/>
    <d v="2017-10-28T00:00:00"/>
    <s v="Standard Class"/>
    <s v="ML-17395"/>
    <s v="Marina Lichtenstein"/>
    <x v="1"/>
    <s v="United States"/>
    <s v="Philadelphia"/>
    <x v="9"/>
    <n v="19134"/>
    <s v="East"/>
    <s v="OFF-EN-10003068"/>
    <x v="1"/>
    <s v="Envelopes"/>
    <s v="#6 3/4 Gummed Flap White Envelopes"/>
    <n v="31.680000000000003"/>
    <n v="4"/>
    <n v="0.2"/>
    <n v="11.087999999999997"/>
  </r>
  <r>
    <n v="7265"/>
    <x v="3607"/>
    <x v="487"/>
    <d v="2017-06-17T00:00:00"/>
    <s v="Standard Class"/>
    <s v="PG-18895"/>
    <s v="Paul Gonzalez"/>
    <x v="0"/>
    <s v="United States"/>
    <s v="Springfield"/>
    <x v="17"/>
    <n v="22153"/>
    <s v="South"/>
    <s v="OFF-AR-10004260"/>
    <x v="1"/>
    <s v="Art"/>
    <s v="Boston 1799 Powerhouse Electric Pencil Sharpener"/>
    <n v="181.86"/>
    <n v="7"/>
    <n v="0"/>
    <n v="50.9208"/>
  </r>
  <r>
    <n v="7266"/>
    <x v="3608"/>
    <x v="533"/>
    <d v="2014-11-26T00:00:00"/>
    <s v="Second Class"/>
    <s v="DK-12835"/>
    <s v="Damala Kotsonis"/>
    <x v="1"/>
    <s v="United States"/>
    <s v="Houston"/>
    <x v="5"/>
    <n v="77095"/>
    <s v="Central"/>
    <s v="FUR-CH-10001973"/>
    <x v="0"/>
    <s v="Chairs"/>
    <s v="Office Star Flex Back Scooter Chair with White Frame"/>
    <n v="155.37199999999999"/>
    <n v="2"/>
    <n v="0.3"/>
    <n v="-35.513599999999997"/>
  </r>
  <r>
    <n v="7267"/>
    <x v="3609"/>
    <x v="1153"/>
    <d v="2017-08-16T00:00:00"/>
    <s v="Same Day"/>
    <s v="SJ-20215"/>
    <s v="Sarah Jordon"/>
    <x v="0"/>
    <s v="United States"/>
    <s v="Columbia"/>
    <x v="18"/>
    <n v="38401"/>
    <s v="South"/>
    <s v="OFF-BI-10002824"/>
    <x v="1"/>
    <s v="Binders"/>
    <s v="Recycled Easel Ring Binders"/>
    <n v="13.428000000000003"/>
    <n v="3"/>
    <n v="0.7"/>
    <n v="-11.190000000000001"/>
  </r>
  <r>
    <n v="7268"/>
    <x v="3609"/>
    <x v="1153"/>
    <d v="2017-08-16T00:00:00"/>
    <s v="Same Day"/>
    <s v="SJ-20215"/>
    <s v="Sarah Jordon"/>
    <x v="0"/>
    <s v="United States"/>
    <s v="Columbia"/>
    <x v="18"/>
    <n v="38401"/>
    <s v="South"/>
    <s v="OFF-ST-10004950"/>
    <x v="1"/>
    <s v="Storage"/>
    <s v="Acco Perma 3000 Stacking Storage Drawers"/>
    <n v="67.13600000000001"/>
    <n v="4"/>
    <n v="0.2"/>
    <n v="-0.83920000000000172"/>
  </r>
  <r>
    <n v="7269"/>
    <x v="3610"/>
    <x v="1154"/>
    <d v="2016-01-20T00:00:00"/>
    <s v="Standard Class"/>
    <s v="AG-10675"/>
    <s v="Anna Gayman"/>
    <x v="0"/>
    <s v="United States"/>
    <s v="Concord"/>
    <x v="3"/>
    <n v="28027"/>
    <s v="South"/>
    <s v="OFF-PA-10004039"/>
    <x v="1"/>
    <s v="Paper"/>
    <s v="Xerox 1882"/>
    <n v="89.567999999999998"/>
    <n v="2"/>
    <n v="0.2"/>
    <n v="32.468400000000003"/>
  </r>
  <r>
    <n v="7270"/>
    <x v="3610"/>
    <x v="1154"/>
    <d v="2016-01-20T00:00:00"/>
    <s v="Standard Class"/>
    <s v="AG-10675"/>
    <s v="Anna Gayman"/>
    <x v="0"/>
    <s v="United States"/>
    <s v="Concord"/>
    <x v="3"/>
    <n v="28027"/>
    <s v="South"/>
    <s v="FUR-FU-10003374"/>
    <x v="0"/>
    <s v="Furnishings"/>
    <s v="Electrix Fluorescent Magnifier Lamps &amp; Weighted Base"/>
    <n v="315.77600000000007"/>
    <n v="8"/>
    <n v="0.2"/>
    <n v="31.577600000000018"/>
  </r>
  <r>
    <n v="7271"/>
    <x v="3611"/>
    <x v="1142"/>
    <d v="2016-09-22T00:00:00"/>
    <s v="Standard Class"/>
    <s v="KD-16495"/>
    <s v="Keith Dawkins"/>
    <x v="1"/>
    <s v="United States"/>
    <s v="San Jose"/>
    <x v="1"/>
    <n v="95123"/>
    <s v="West"/>
    <s v="FUR-BO-10001918"/>
    <x v="0"/>
    <s v="Bookcases"/>
    <s v="Sauder Forest Hills Library with Doors, Woodland Oak Finish"/>
    <n v="273.666"/>
    <n v="2"/>
    <n v="0.15"/>
    <n v="-12.878400000000013"/>
  </r>
  <r>
    <n v="7272"/>
    <x v="3611"/>
    <x v="1142"/>
    <d v="2016-09-22T00:00:00"/>
    <s v="Standard Class"/>
    <s v="KD-16495"/>
    <s v="Keith Dawkins"/>
    <x v="1"/>
    <s v="United States"/>
    <s v="San Jose"/>
    <x v="1"/>
    <n v="95123"/>
    <s v="West"/>
    <s v="OFF-AP-10002287"/>
    <x v="1"/>
    <s v="Appliances"/>
    <s v="Eureka Sanitaire  Multi-Pro Heavy-Duty Upright, Disposable Bags"/>
    <n v="17.48"/>
    <n v="4"/>
    <n v="0"/>
    <n v="4.5448000000000004"/>
  </r>
  <r>
    <n v="7273"/>
    <x v="3612"/>
    <x v="1155"/>
    <d v="2016-10-14T00:00:00"/>
    <s v="Standard Class"/>
    <s v="EB-13975"/>
    <s v="Erica Bern"/>
    <x v="1"/>
    <s v="United States"/>
    <s v="Greensboro"/>
    <x v="3"/>
    <n v="27405"/>
    <s v="South"/>
    <s v="OFF-SU-10004498"/>
    <x v="1"/>
    <s v="Supplies"/>
    <s v="Martin-Yale Premier Letter Opener"/>
    <n v="20.608000000000004"/>
    <n v="2"/>
    <n v="0.2"/>
    <n v="-4.3792000000000009"/>
  </r>
  <r>
    <n v="7274"/>
    <x v="3612"/>
    <x v="1155"/>
    <d v="2016-10-14T00:00:00"/>
    <s v="Standard Class"/>
    <s v="EB-13975"/>
    <s v="Erica Bern"/>
    <x v="1"/>
    <s v="United States"/>
    <s v="Greensboro"/>
    <x v="3"/>
    <n v="27405"/>
    <s v="South"/>
    <s v="OFF-BI-10002557"/>
    <x v="1"/>
    <s v="Binders"/>
    <s v="Presstex Flexible Ring Binders"/>
    <n v="4.0950000000000006"/>
    <n v="3"/>
    <n v="0.7"/>
    <n v="-2.7300000000000004"/>
  </r>
  <r>
    <n v="7275"/>
    <x v="3613"/>
    <x v="50"/>
    <d v="2015-11-17T00:00:00"/>
    <s v="Standard Class"/>
    <s v="AW-10930"/>
    <s v="Arthur Wiediger"/>
    <x v="2"/>
    <s v="United States"/>
    <s v="Helena"/>
    <x v="37"/>
    <n v="59601"/>
    <s v="West"/>
    <s v="TEC-PH-10004908"/>
    <x v="2"/>
    <s v="Phones"/>
    <s v="Panasonic KX TS3282W Corded phone"/>
    <n v="339.96000000000004"/>
    <n v="5"/>
    <n v="0.2"/>
    <n v="42.494999999999948"/>
  </r>
  <r>
    <n v="7276"/>
    <x v="3613"/>
    <x v="50"/>
    <d v="2015-11-17T00:00:00"/>
    <s v="Standard Class"/>
    <s v="AW-10930"/>
    <s v="Arthur Wiediger"/>
    <x v="2"/>
    <s v="United States"/>
    <s v="Helena"/>
    <x v="37"/>
    <n v="59601"/>
    <s v="West"/>
    <s v="FUR-FU-10000794"/>
    <x v="0"/>
    <s v="Furnishings"/>
    <s v="Eldon Stackable Tray, Side-Load, Legal, Smoke"/>
    <n v="63.980000000000004"/>
    <n v="7"/>
    <n v="0"/>
    <n v="21.7532"/>
  </r>
  <r>
    <n v="7277"/>
    <x v="3614"/>
    <x v="981"/>
    <d v="2014-11-06T00:00:00"/>
    <s v="Standard Class"/>
    <s v="JK-16120"/>
    <s v="Julie Kriz"/>
    <x v="2"/>
    <s v="United States"/>
    <s v="Fort Lauderdale"/>
    <x v="2"/>
    <n v="33311"/>
    <s v="South"/>
    <s v="TEC-AC-10004171"/>
    <x v="2"/>
    <s v="Accessories"/>
    <s v="Razer Kraken 7.1 Surround Sound Over Ear USB Gaming Headset"/>
    <n v="799.92000000000007"/>
    <n v="10"/>
    <n v="0.2"/>
    <n v="239.976"/>
  </r>
  <r>
    <n v="7278"/>
    <x v="3615"/>
    <x v="1080"/>
    <d v="2016-07-21T00:00:00"/>
    <s v="First Class"/>
    <s v="TC-21535"/>
    <s v="Tracy Collins"/>
    <x v="2"/>
    <s v="United States"/>
    <s v="San Francisco"/>
    <x v="1"/>
    <n v="94110"/>
    <s v="West"/>
    <s v="TEC-PH-10002070"/>
    <x v="2"/>
    <s v="Phones"/>
    <s v="Griffin GC36547 PowerJolt SE Lightning Charger"/>
    <n v="35.984000000000002"/>
    <n v="2"/>
    <n v="0.2"/>
    <n v="4.4979999999999958"/>
  </r>
  <r>
    <n v="7279"/>
    <x v="3615"/>
    <x v="1080"/>
    <d v="2016-07-21T00:00:00"/>
    <s v="First Class"/>
    <s v="TC-21535"/>
    <s v="Tracy Collins"/>
    <x v="2"/>
    <s v="United States"/>
    <s v="San Francisco"/>
    <x v="1"/>
    <n v="94110"/>
    <s v="West"/>
    <s v="TEC-AC-10003095"/>
    <x v="2"/>
    <s v="Accessories"/>
    <s v="Logitech G35 7.1-Channel Surround Sound Headset"/>
    <n v="389.97"/>
    <n v="3"/>
    <n v="0"/>
    <n v="132.58980000000003"/>
  </r>
  <r>
    <n v="7280"/>
    <x v="3616"/>
    <x v="675"/>
    <d v="2016-05-14T00:00:00"/>
    <s v="Same Day"/>
    <s v="TH-21235"/>
    <s v="Tiffany House"/>
    <x v="1"/>
    <s v="United States"/>
    <s v="Yuma"/>
    <x v="16"/>
    <n v="85364"/>
    <s v="West"/>
    <s v="TEC-AC-10003832"/>
    <x v="2"/>
    <s v="Accessories"/>
    <s v="Imation 16GB Mini TravelDrive USB 2.0 Flash Drive"/>
    <n v="185.52800000000002"/>
    <n v="7"/>
    <n v="0.2"/>
    <n v="48.701099999999997"/>
  </r>
  <r>
    <n v="7281"/>
    <x v="3617"/>
    <x v="780"/>
    <d v="2015-02-27T00:00:00"/>
    <s v="Standard Class"/>
    <s v="PW-19240"/>
    <s v="Pierre Wener"/>
    <x v="0"/>
    <s v="United States"/>
    <s v="Columbia"/>
    <x v="39"/>
    <n v="21044"/>
    <s v="East"/>
    <s v="OFF-BI-10003527"/>
    <x v="1"/>
    <s v="Binders"/>
    <s v="Fellowes PB500 Electric Punch Plastic Comb Binding Machine with Manual Bind"/>
    <n v="2541.98"/>
    <n v="2"/>
    <n v="0"/>
    <n v="1270.99"/>
  </r>
  <r>
    <n v="7282"/>
    <x v="3618"/>
    <x v="524"/>
    <d v="2017-10-21T00:00:00"/>
    <s v="Standard Class"/>
    <s v="GH-14410"/>
    <s v="Gary Hansen"/>
    <x v="2"/>
    <s v="United States"/>
    <s v="Yuma"/>
    <x v="16"/>
    <n v="85364"/>
    <s v="West"/>
    <s v="TEC-MA-10001148"/>
    <x v="2"/>
    <s v="Machines"/>
    <s v="Swingline SM12-08 MicroCut Jam Free Shredder"/>
    <n v="599.98500000000013"/>
    <n v="5"/>
    <n v="0.7"/>
    <n v="-479.98799999999994"/>
  </r>
  <r>
    <n v="7283"/>
    <x v="3619"/>
    <x v="738"/>
    <d v="2017-06-29T00:00:00"/>
    <s v="Standard Class"/>
    <s v="JK-15730"/>
    <s v="Joe Kamberova"/>
    <x v="0"/>
    <s v="United States"/>
    <s v="Chicago"/>
    <x v="10"/>
    <n v="60653"/>
    <s v="Central"/>
    <s v="OFF-BI-10002432"/>
    <x v="1"/>
    <s v="Binders"/>
    <s v="Wilson Jones Standard D-Ring Binders"/>
    <n v="3.0359999999999996"/>
    <n v="3"/>
    <n v="0.8"/>
    <n v="-5.0094000000000012"/>
  </r>
  <r>
    <n v="7284"/>
    <x v="3620"/>
    <x v="428"/>
    <d v="2017-09-13T00:00:00"/>
    <s v="Standard Class"/>
    <s v="LC-17140"/>
    <s v="Logan Currie"/>
    <x v="0"/>
    <s v="United States"/>
    <s v="Cleveland"/>
    <x v="24"/>
    <n v="44105"/>
    <s v="East"/>
    <s v="OFF-AR-10001374"/>
    <x v="1"/>
    <s v="Art"/>
    <s v="BIC Brite Liner Highlighters, Chisel Tip"/>
    <n v="25.920000000000005"/>
    <n v="5"/>
    <n v="0.2"/>
    <n v="3.8879999999999972"/>
  </r>
  <r>
    <n v="7285"/>
    <x v="3620"/>
    <x v="428"/>
    <d v="2017-09-13T00:00:00"/>
    <s v="Standard Class"/>
    <s v="LC-17140"/>
    <s v="Logan Currie"/>
    <x v="0"/>
    <s v="United States"/>
    <s v="Cleveland"/>
    <x v="24"/>
    <n v="44105"/>
    <s v="East"/>
    <s v="FUR-FU-10000723"/>
    <x v="0"/>
    <s v="Furnishings"/>
    <s v="Deflect-o EconoMat Studded, No Bevel Mat for Low Pile Carpeting"/>
    <n v="66.112000000000009"/>
    <n v="2"/>
    <n v="0.2"/>
    <n v="-9.0903999999999989"/>
  </r>
  <r>
    <n v="7286"/>
    <x v="3621"/>
    <x v="336"/>
    <d v="2017-10-19T00:00:00"/>
    <s v="Standard Class"/>
    <s v="BK-11260"/>
    <s v="Berenike Kampe"/>
    <x v="0"/>
    <s v="United States"/>
    <s v="San Francisco"/>
    <x v="1"/>
    <n v="94110"/>
    <s v="West"/>
    <s v="TEC-AC-10003614"/>
    <x v="2"/>
    <s v="Accessories"/>
    <s v="Verbatim 25 GB 6x Blu-ray Single Layer Recordable Disc, 10/Pack"/>
    <n v="46.36"/>
    <n v="4"/>
    <n v="0"/>
    <n v="15.298799999999996"/>
  </r>
  <r>
    <n v="7287"/>
    <x v="3622"/>
    <x v="23"/>
    <d v="2016-06-25T00:00:00"/>
    <s v="Standard Class"/>
    <s v="BS-11365"/>
    <s v="Bill Shonely"/>
    <x v="1"/>
    <s v="United States"/>
    <s v="Oklahoma City"/>
    <x v="26"/>
    <n v="73120"/>
    <s v="Central"/>
    <s v="TEC-AC-10004877"/>
    <x v="2"/>
    <s v="Accessories"/>
    <s v="Imation 30456 USB Flash Drive 8GB"/>
    <n v="6.9"/>
    <n v="1"/>
    <n v="0"/>
    <n v="0.5519999999999996"/>
  </r>
  <r>
    <n v="7288"/>
    <x v="3622"/>
    <x v="23"/>
    <d v="2016-06-25T00:00:00"/>
    <s v="Standard Class"/>
    <s v="BS-11365"/>
    <s v="Bill Shonely"/>
    <x v="1"/>
    <s v="United States"/>
    <s v="Oklahoma City"/>
    <x v="26"/>
    <n v="73120"/>
    <s v="Central"/>
    <s v="FUR-FU-10004270"/>
    <x v="0"/>
    <s v="Furnishings"/>
    <s v="Executive Impressions 13&quot; Clairmont Wall Clock"/>
    <n v="57.69"/>
    <n v="3"/>
    <n v="0"/>
    <n v="23.652900000000002"/>
  </r>
  <r>
    <n v="7289"/>
    <x v="3623"/>
    <x v="814"/>
    <d v="2014-09-07T00:00:00"/>
    <s v="Standard Class"/>
    <s v="AG-10525"/>
    <s v="Andy Gerbode"/>
    <x v="1"/>
    <s v="United States"/>
    <s v="Houston"/>
    <x v="5"/>
    <n v="77095"/>
    <s v="Central"/>
    <s v="TEC-MA-10002210"/>
    <x v="2"/>
    <s v="Machines"/>
    <s v="Epson TM-T88V Direct Thermal Printer - Monochrome - Desktop"/>
    <n v="559.71"/>
    <n v="3"/>
    <n v="0.4"/>
    <n v="-121.27049999999997"/>
  </r>
  <r>
    <n v="7290"/>
    <x v="3624"/>
    <x v="806"/>
    <d v="2016-01-31T00:00:00"/>
    <s v="First Class"/>
    <s v="SC-20725"/>
    <s v="Steven Cartwright"/>
    <x v="0"/>
    <s v="United States"/>
    <s v="San Francisco"/>
    <x v="1"/>
    <n v="94122"/>
    <s v="West"/>
    <s v="OFF-ST-10000675"/>
    <x v="1"/>
    <s v="Storage"/>
    <s v="File Shuttle II and Handi-File, Black"/>
    <n v="305.01"/>
    <n v="9"/>
    <n v="0"/>
    <n v="76.252499999999998"/>
  </r>
  <r>
    <n v="7291"/>
    <x v="3624"/>
    <x v="806"/>
    <d v="2016-01-31T00:00:00"/>
    <s v="First Class"/>
    <s v="SC-20725"/>
    <s v="Steven Cartwright"/>
    <x v="0"/>
    <s v="United States"/>
    <s v="San Francisco"/>
    <x v="1"/>
    <n v="94122"/>
    <s v="West"/>
    <s v="OFF-BI-10004781"/>
    <x v="1"/>
    <s v="Binders"/>
    <s v="GBC Wire Binding Strips"/>
    <n v="50.783999999999999"/>
    <n v="2"/>
    <n v="0.2"/>
    <n v="17.7744"/>
  </r>
  <r>
    <n v="7292"/>
    <x v="3624"/>
    <x v="806"/>
    <d v="2016-01-31T00:00:00"/>
    <s v="First Class"/>
    <s v="SC-20725"/>
    <s v="Steven Cartwright"/>
    <x v="0"/>
    <s v="United States"/>
    <s v="San Francisco"/>
    <x v="1"/>
    <n v="94122"/>
    <s v="West"/>
    <s v="OFF-LA-10004689"/>
    <x v="1"/>
    <s v="Labels"/>
    <s v="Avery 512"/>
    <n v="26.01"/>
    <n v="9"/>
    <n v="0"/>
    <n v="12.2247"/>
  </r>
  <r>
    <n v="7293"/>
    <x v="3625"/>
    <x v="769"/>
    <d v="2017-12-09T00:00:00"/>
    <s v="Standard Class"/>
    <s v="LR-16915"/>
    <s v="Lena Radford"/>
    <x v="0"/>
    <s v="United States"/>
    <s v="Nashville"/>
    <x v="18"/>
    <n v="37211"/>
    <s v="South"/>
    <s v="TEC-MA-10001856"/>
    <x v="2"/>
    <s v="Machines"/>
    <s v="Okidata C610n Printer"/>
    <n v="649"/>
    <n v="2"/>
    <n v="0.5"/>
    <n v="-272.58000000000015"/>
  </r>
  <r>
    <n v="7294"/>
    <x v="3626"/>
    <x v="1156"/>
    <d v="2016-01-29T00:00:00"/>
    <s v="Standard Class"/>
    <s v="CB-12415"/>
    <s v="Christy Brittain"/>
    <x v="0"/>
    <s v="United States"/>
    <s v="Los Angeles"/>
    <x v="1"/>
    <n v="90036"/>
    <s v="West"/>
    <s v="FUR-FU-10000719"/>
    <x v="0"/>
    <s v="Furnishings"/>
    <s v="DAX Cubicle Frames, 8-1/2 x 11"/>
    <n v="59.99"/>
    <n v="7"/>
    <n v="0"/>
    <n v="21.596400000000003"/>
  </r>
  <r>
    <n v="7295"/>
    <x v="3627"/>
    <x v="989"/>
    <d v="2015-05-31T00:00:00"/>
    <s v="Standard Class"/>
    <s v="RD-19900"/>
    <s v="Ruben Dartt"/>
    <x v="0"/>
    <s v="United States"/>
    <s v="Bellevue"/>
    <x v="4"/>
    <n v="98006"/>
    <s v="West"/>
    <s v="FUR-FU-10003849"/>
    <x v="0"/>
    <s v="Furnishings"/>
    <s v="DAX Metal Frame, Desktop, Stepped-Edge"/>
    <n v="20.239999999999998"/>
    <n v="1"/>
    <n v="0"/>
    <n v="7.8935999999999993"/>
  </r>
  <r>
    <n v="7296"/>
    <x v="3628"/>
    <x v="417"/>
    <d v="2014-05-05T00:00:00"/>
    <s v="First Class"/>
    <s v="NC-18340"/>
    <s v="Nat Carroll"/>
    <x v="0"/>
    <s v="United States"/>
    <s v="Houston"/>
    <x v="5"/>
    <n v="77036"/>
    <s v="Central"/>
    <s v="OFF-AR-10001725"/>
    <x v="1"/>
    <s v="Art"/>
    <s v="Boston Home &amp; Office Model 2000 Electric Pencil Sharpeners"/>
    <n v="37.839999999999996"/>
    <n v="2"/>
    <n v="0.2"/>
    <n v="2.8380000000000027"/>
  </r>
  <r>
    <n v="7297"/>
    <x v="3628"/>
    <x v="417"/>
    <d v="2014-05-05T00:00:00"/>
    <s v="First Class"/>
    <s v="NC-18340"/>
    <s v="Nat Carroll"/>
    <x v="0"/>
    <s v="United States"/>
    <s v="Houston"/>
    <x v="5"/>
    <n v="77036"/>
    <s v="Central"/>
    <s v="OFF-FA-10000840"/>
    <x v="1"/>
    <s v="Fasteners"/>
    <s v="OIC Thumb-Tacks"/>
    <n v="5.4719999999999995"/>
    <n v="6"/>
    <n v="0.2"/>
    <n v="1.8467999999999996"/>
  </r>
  <r>
    <n v="7298"/>
    <x v="3629"/>
    <x v="1157"/>
    <d v="2015-02-14T00:00:00"/>
    <s v="Second Class"/>
    <s v="NB-18655"/>
    <s v="Nona Balk"/>
    <x v="1"/>
    <s v="United States"/>
    <s v="Philadelphia"/>
    <x v="9"/>
    <n v="19143"/>
    <s v="East"/>
    <s v="OFF-ST-10000943"/>
    <x v="1"/>
    <s v="Storage"/>
    <s v="Eldon ProFile File 'N Store Portable File Tub Letter/Legal Size Black"/>
    <n v="77.240000000000009"/>
    <n v="5"/>
    <n v="0.2"/>
    <n v="7.7240000000000002"/>
  </r>
  <r>
    <n v="7299"/>
    <x v="3630"/>
    <x v="728"/>
    <d v="2014-11-21T00:00:00"/>
    <s v="First Class"/>
    <s v="JK-15730"/>
    <s v="Joe Kamberova"/>
    <x v="0"/>
    <s v="United States"/>
    <s v="Des Plaines"/>
    <x v="10"/>
    <n v="60016"/>
    <s v="Central"/>
    <s v="FUR-TA-10002533"/>
    <x v="0"/>
    <s v="Tables"/>
    <s v="BPI Conference Tables"/>
    <n v="292.10000000000002"/>
    <n v="4"/>
    <n v="0.5"/>
    <n v="-175.26000000000005"/>
  </r>
  <r>
    <n v="7300"/>
    <x v="3630"/>
    <x v="728"/>
    <d v="2014-11-21T00:00:00"/>
    <s v="First Class"/>
    <s v="JK-15730"/>
    <s v="Joe Kamberova"/>
    <x v="0"/>
    <s v="United States"/>
    <s v="Des Plaines"/>
    <x v="10"/>
    <n v="60016"/>
    <s v="Central"/>
    <s v="FUR-FU-10001546"/>
    <x v="0"/>
    <s v="Furnishings"/>
    <s v="Dana Swing-Arm Lamps"/>
    <n v="8.5440000000000005"/>
    <n v="2"/>
    <n v="0.6"/>
    <n v="-7.4759999999999991"/>
  </r>
  <r>
    <n v="7301"/>
    <x v="3630"/>
    <x v="728"/>
    <d v="2014-11-21T00:00:00"/>
    <s v="First Class"/>
    <s v="JK-15730"/>
    <s v="Joe Kamberova"/>
    <x v="0"/>
    <s v="United States"/>
    <s v="Des Plaines"/>
    <x v="10"/>
    <n v="60016"/>
    <s v="Central"/>
    <s v="FUR-BO-10003546"/>
    <x v="0"/>
    <s v="Bookcases"/>
    <s v="Hon 4-Shelf Metal Bookcases"/>
    <n v="424.11599999999999"/>
    <n v="6"/>
    <n v="0.3"/>
    <n v="-30.293999999999983"/>
  </r>
  <r>
    <n v="7302"/>
    <x v="3630"/>
    <x v="728"/>
    <d v="2014-11-21T00:00:00"/>
    <s v="First Class"/>
    <s v="JK-15730"/>
    <s v="Joe Kamberova"/>
    <x v="0"/>
    <s v="United States"/>
    <s v="Des Plaines"/>
    <x v="10"/>
    <n v="60016"/>
    <s v="Central"/>
    <s v="OFF-BI-10004728"/>
    <x v="1"/>
    <s v="Binders"/>
    <s v="Wilson Jones Turn Tabs Binder Tool for Ring Binders"/>
    <n v="2.8919999999999995"/>
    <n v="3"/>
    <n v="0.8"/>
    <n v="-4.9164000000000012"/>
  </r>
  <r>
    <n v="7303"/>
    <x v="3630"/>
    <x v="728"/>
    <d v="2014-11-21T00:00:00"/>
    <s v="First Class"/>
    <s v="JK-15730"/>
    <s v="Joe Kamberova"/>
    <x v="0"/>
    <s v="United States"/>
    <s v="Des Plaines"/>
    <x v="10"/>
    <n v="60016"/>
    <s v="Central"/>
    <s v="OFF-ST-10000025"/>
    <x v="1"/>
    <s v="Storage"/>
    <s v="Fellowes Stor/Drawer Steel Plus Storage Drawers"/>
    <n v="381.72"/>
    <n v="5"/>
    <n v="0.2"/>
    <n v="-66.801000000000045"/>
  </r>
  <r>
    <n v="7304"/>
    <x v="3631"/>
    <x v="507"/>
    <d v="2017-09-08T00:00:00"/>
    <s v="Standard Class"/>
    <s v="DO-13645"/>
    <s v="Doug O'Connell"/>
    <x v="0"/>
    <s v="United States"/>
    <s v="Boynton Beach"/>
    <x v="2"/>
    <n v="33437"/>
    <s v="South"/>
    <s v="FUR-CH-10003817"/>
    <x v="0"/>
    <s v="Chairs"/>
    <s v="Global Value Steno Chair, Gray"/>
    <n v="97.184000000000012"/>
    <n v="2"/>
    <n v="0.2"/>
    <n v="6.0740000000000016"/>
  </r>
  <r>
    <n v="7305"/>
    <x v="3631"/>
    <x v="507"/>
    <d v="2017-09-08T00:00:00"/>
    <s v="Standard Class"/>
    <s v="DO-13645"/>
    <s v="Doug O'Connell"/>
    <x v="0"/>
    <s v="United States"/>
    <s v="Boynton Beach"/>
    <x v="2"/>
    <n v="33437"/>
    <s v="South"/>
    <s v="OFF-PA-10000289"/>
    <x v="1"/>
    <s v="Paper"/>
    <s v="Xerox 213"/>
    <n v="10.368000000000002"/>
    <n v="2"/>
    <n v="0.2"/>
    <n v="3.6288"/>
  </r>
  <r>
    <n v="7306"/>
    <x v="3632"/>
    <x v="1158"/>
    <d v="2014-04-02T00:00:00"/>
    <s v="Standard Class"/>
    <s v="MG-18145"/>
    <s v="Mike Gockenbach"/>
    <x v="0"/>
    <s v="United States"/>
    <s v="Plano"/>
    <x v="5"/>
    <n v="75023"/>
    <s v="Central"/>
    <s v="FUR-TA-10001889"/>
    <x v="0"/>
    <s v="Tables"/>
    <s v="Bush Advantage Collection Racetrack Conference Table"/>
    <n v="890.84099999999989"/>
    <n v="3"/>
    <n v="0.3"/>
    <n v="-152.71559999999999"/>
  </r>
  <r>
    <n v="7307"/>
    <x v="3633"/>
    <x v="732"/>
    <d v="2016-11-07T00:00:00"/>
    <s v="Second Class"/>
    <s v="LH-17155"/>
    <s v="Logan Haushalter"/>
    <x v="0"/>
    <s v="United States"/>
    <s v="San Jose"/>
    <x v="1"/>
    <n v="95123"/>
    <s v="West"/>
    <s v="TEC-AC-10002305"/>
    <x v="2"/>
    <s v="Accessories"/>
    <s v="KeyTronic E03601U1 - Keyboard - Beige"/>
    <n v="72"/>
    <n v="4"/>
    <n v="0"/>
    <n v="12.959999999999994"/>
  </r>
  <r>
    <n v="7308"/>
    <x v="3633"/>
    <x v="732"/>
    <d v="2016-11-07T00:00:00"/>
    <s v="Second Class"/>
    <s v="LH-17155"/>
    <s v="Logan Haushalter"/>
    <x v="0"/>
    <s v="United States"/>
    <s v="San Jose"/>
    <x v="1"/>
    <n v="95123"/>
    <s v="West"/>
    <s v="FUR-CH-10004875"/>
    <x v="0"/>
    <s v="Chairs"/>
    <s v="Harbour Creations 67200 Series Stacking Chairs"/>
    <n v="113.88800000000002"/>
    <n v="2"/>
    <n v="0.2"/>
    <n v="9.9651999999999994"/>
  </r>
  <r>
    <n v="7309"/>
    <x v="3633"/>
    <x v="732"/>
    <d v="2016-11-07T00:00:00"/>
    <s v="Second Class"/>
    <s v="LH-17155"/>
    <s v="Logan Haushalter"/>
    <x v="0"/>
    <s v="United States"/>
    <s v="San Jose"/>
    <x v="1"/>
    <n v="95123"/>
    <s v="West"/>
    <s v="OFF-EN-10001434"/>
    <x v="1"/>
    <s v="Envelopes"/>
    <s v="Strathmore #10 Envelopes, Ultimate White"/>
    <n v="158.13"/>
    <n v="3"/>
    <n v="0"/>
    <n v="77.483699999999999"/>
  </r>
  <r>
    <n v="7310"/>
    <x v="3634"/>
    <x v="193"/>
    <d v="2017-06-14T00:00:00"/>
    <s v="Second Class"/>
    <s v="MM-18280"/>
    <s v="Muhammed MacIntyre"/>
    <x v="1"/>
    <s v="United States"/>
    <s v="New York City"/>
    <x v="15"/>
    <n v="10024"/>
    <s v="East"/>
    <s v="OFF-FA-10004395"/>
    <x v="1"/>
    <s v="Fasteners"/>
    <s v="Plymouth Boxed Rubber Bands by Plymouth"/>
    <n v="14.129999999999999"/>
    <n v="3"/>
    <n v="0"/>
    <n v="0.70650000000000013"/>
  </r>
  <r>
    <n v="7311"/>
    <x v="3635"/>
    <x v="544"/>
    <d v="2015-08-14T00:00:00"/>
    <s v="Standard Class"/>
    <s v="BD-11320"/>
    <s v="Bill Donatelli"/>
    <x v="0"/>
    <s v="United States"/>
    <s v="Detroit"/>
    <x v="12"/>
    <n v="48227"/>
    <s v="Central"/>
    <s v="OFF-BI-10004632"/>
    <x v="1"/>
    <s v="Binders"/>
    <s v="GBC Binding covers"/>
    <n v="64.75"/>
    <n v="5"/>
    <n v="0"/>
    <n v="29.137499999999996"/>
  </r>
  <r>
    <n v="7312"/>
    <x v="3636"/>
    <x v="330"/>
    <d v="2015-10-13T00:00:00"/>
    <s v="Standard Class"/>
    <s v="SC-20575"/>
    <s v="Sonia Cooley"/>
    <x v="0"/>
    <s v="United States"/>
    <s v="Miami"/>
    <x v="2"/>
    <n v="33178"/>
    <s v="South"/>
    <s v="OFF-BI-10000145"/>
    <x v="1"/>
    <s v="Binders"/>
    <s v="Zipper Ring Binder Pockets"/>
    <n v="1.8720000000000003"/>
    <n v="2"/>
    <n v="0.7"/>
    <n v="-1.3103999999999996"/>
  </r>
  <r>
    <n v="7313"/>
    <x v="3636"/>
    <x v="330"/>
    <d v="2015-10-13T00:00:00"/>
    <s v="Standard Class"/>
    <s v="SC-20575"/>
    <s v="Sonia Cooley"/>
    <x v="0"/>
    <s v="United States"/>
    <s v="Miami"/>
    <x v="2"/>
    <n v="33178"/>
    <s v="South"/>
    <s v="OFF-BI-10002498"/>
    <x v="1"/>
    <s v="Binders"/>
    <s v="Clear Mylar Reinforcing Strips"/>
    <n v="11.214000000000002"/>
    <n v="2"/>
    <n v="0.7"/>
    <n v="-8.5974000000000004"/>
  </r>
  <r>
    <n v="7314"/>
    <x v="3636"/>
    <x v="330"/>
    <d v="2015-10-13T00:00:00"/>
    <s v="Standard Class"/>
    <s v="SC-20575"/>
    <s v="Sonia Cooley"/>
    <x v="0"/>
    <s v="United States"/>
    <s v="Miami"/>
    <x v="2"/>
    <n v="33178"/>
    <s v="South"/>
    <s v="OFF-AR-10001761"/>
    <x v="1"/>
    <s v="Art"/>
    <s v="Avery Hi-Liter Smear-Safe Highlighters"/>
    <n v="37.375999999999998"/>
    <n v="8"/>
    <n v="0.2"/>
    <n v="7.4751999999999992"/>
  </r>
  <r>
    <n v="7315"/>
    <x v="3637"/>
    <x v="316"/>
    <d v="2016-06-02T00:00:00"/>
    <s v="Standard Class"/>
    <s v="TN-21040"/>
    <s v="Tanja Norvell"/>
    <x v="2"/>
    <s v="United States"/>
    <s v="Park Ridge"/>
    <x v="10"/>
    <n v="60068"/>
    <s v="Central"/>
    <s v="TEC-PH-10001817"/>
    <x v="2"/>
    <s v="Phones"/>
    <s v="Wilson Electronics DB Pro Signal Booster"/>
    <n v="286.40000000000003"/>
    <n v="1"/>
    <n v="0.2"/>
    <n v="25.060000000000016"/>
  </r>
  <r>
    <n v="7316"/>
    <x v="3638"/>
    <x v="943"/>
    <d v="2017-05-16T00:00:00"/>
    <s v="Second Class"/>
    <s v="ZC-21910"/>
    <s v="Zuschuss Carroll"/>
    <x v="0"/>
    <s v="United States"/>
    <s v="New York City"/>
    <x v="15"/>
    <n v="10024"/>
    <s v="East"/>
    <s v="OFF-AR-10004456"/>
    <x v="1"/>
    <s v="Art"/>
    <s v="Panasonic KP-4ABK Battery-Operated Pencil Sharpener"/>
    <n v="43.92"/>
    <n v="3"/>
    <n v="0"/>
    <n v="12.736799999999999"/>
  </r>
  <r>
    <n v="7317"/>
    <x v="3639"/>
    <x v="1159"/>
    <d v="2016-10-20T00:00:00"/>
    <s v="Standard Class"/>
    <s v="NB-18655"/>
    <s v="Nona Balk"/>
    <x v="1"/>
    <s v="United States"/>
    <s v="New York City"/>
    <x v="15"/>
    <n v="10011"/>
    <s v="East"/>
    <s v="FUR-TA-10001539"/>
    <x v="0"/>
    <s v="Tables"/>
    <s v="Chromcraft Rectangular Conference Tables"/>
    <n v="142.18199999999999"/>
    <n v="1"/>
    <n v="0.4"/>
    <n v="-37.915200000000027"/>
  </r>
  <r>
    <n v="7318"/>
    <x v="3640"/>
    <x v="701"/>
    <d v="2017-11-21T00:00:00"/>
    <s v="Standard Class"/>
    <s v="KH-16330"/>
    <s v="Katharine Harms"/>
    <x v="1"/>
    <s v="United States"/>
    <s v="Hillsboro"/>
    <x v="21"/>
    <n v="97123"/>
    <s v="West"/>
    <s v="OFF-PA-10003205"/>
    <x v="1"/>
    <s v="Paper"/>
    <s v="Wirebound Message Forms, Four 2 3/4 x 5 Forms per Page, Pink Paper"/>
    <n v="19.608000000000001"/>
    <n v="3"/>
    <n v="0.2"/>
    <n v="6.6177000000000001"/>
  </r>
  <r>
    <n v="7319"/>
    <x v="3640"/>
    <x v="701"/>
    <d v="2017-11-21T00:00:00"/>
    <s v="Standard Class"/>
    <s v="KH-16330"/>
    <s v="Katharine Harms"/>
    <x v="1"/>
    <s v="United States"/>
    <s v="Hillsboro"/>
    <x v="21"/>
    <n v="97123"/>
    <s v="West"/>
    <s v="OFF-BI-10002813"/>
    <x v="1"/>
    <s v="Binders"/>
    <s v="Avery Reinforcements for Hole-Punch Pages"/>
    <n v="4.1580000000000004"/>
    <n v="7"/>
    <n v="0.7"/>
    <n v="-3.4649999999999999"/>
  </r>
  <r>
    <n v="7320"/>
    <x v="3641"/>
    <x v="200"/>
    <d v="2017-11-29T00:00:00"/>
    <s v="Second Class"/>
    <s v="MN-17935"/>
    <s v="Michael Nguyen"/>
    <x v="0"/>
    <s v="United States"/>
    <s v="New York City"/>
    <x v="15"/>
    <n v="10009"/>
    <s v="East"/>
    <s v="TEC-PH-10002310"/>
    <x v="2"/>
    <s v="Phones"/>
    <s v="Plantronics Calisto P620-M USB Wireless Speakerphone System"/>
    <n v="979.95"/>
    <n v="5"/>
    <n v="0"/>
    <n v="264.58650000000006"/>
  </r>
  <r>
    <n v="7321"/>
    <x v="3641"/>
    <x v="200"/>
    <d v="2017-11-29T00:00:00"/>
    <s v="Second Class"/>
    <s v="MN-17935"/>
    <s v="Michael Nguyen"/>
    <x v="0"/>
    <s v="United States"/>
    <s v="New York City"/>
    <x v="15"/>
    <n v="10009"/>
    <s v="East"/>
    <s v="FUR-FU-10003623"/>
    <x v="0"/>
    <s v="Furnishings"/>
    <s v="DataProducts Ampli Magnifier Task Lamp, Black,"/>
    <n v="135.29999999999998"/>
    <n v="5"/>
    <n v="0"/>
    <n v="37.883999999999993"/>
  </r>
  <r>
    <n v="7322"/>
    <x v="3642"/>
    <x v="213"/>
    <d v="2017-09-07T00:00:00"/>
    <s v="Standard Class"/>
    <s v="MY-18295"/>
    <s v="Muhammed Yedwab"/>
    <x v="1"/>
    <s v="United States"/>
    <s v="Chicago"/>
    <x v="10"/>
    <n v="60623"/>
    <s v="Central"/>
    <s v="OFF-PA-10003424"/>
    <x v="1"/>
    <s v="Paper"/>
    <s v="&quot;While you Were Out&quot; Message Book, One Form per Page"/>
    <n v="8.9039999999999999"/>
    <n v="3"/>
    <n v="0.2"/>
    <n v="3.3389999999999995"/>
  </r>
  <r>
    <n v="7323"/>
    <x v="3642"/>
    <x v="213"/>
    <d v="2017-09-07T00:00:00"/>
    <s v="Standard Class"/>
    <s v="MY-18295"/>
    <s v="Muhammed Yedwab"/>
    <x v="1"/>
    <s v="United States"/>
    <s v="Chicago"/>
    <x v="10"/>
    <n v="60623"/>
    <s v="Central"/>
    <s v="TEC-AC-10004353"/>
    <x v="2"/>
    <s v="Accessories"/>
    <s v="Hypercom P1300 Pinpad"/>
    <n v="100.80000000000001"/>
    <n v="2"/>
    <n v="0.2"/>
    <n v="21.42"/>
  </r>
  <r>
    <n v="7324"/>
    <x v="3643"/>
    <x v="256"/>
    <d v="2017-12-08T00:00:00"/>
    <s v="First Class"/>
    <s v="CS-11950"/>
    <s v="Carlos Soltero"/>
    <x v="0"/>
    <s v="United States"/>
    <s v="New York City"/>
    <x v="15"/>
    <n v="10024"/>
    <s v="East"/>
    <s v="FUR-FU-10001934"/>
    <x v="0"/>
    <s v="Furnishings"/>
    <s v="Magnifier Swing Arm Lamp"/>
    <n v="41.96"/>
    <n v="2"/>
    <n v="0"/>
    <n v="10.909600000000001"/>
  </r>
  <r>
    <n v="7325"/>
    <x v="3643"/>
    <x v="256"/>
    <d v="2017-12-08T00:00:00"/>
    <s v="First Class"/>
    <s v="CS-11950"/>
    <s v="Carlos Soltero"/>
    <x v="0"/>
    <s v="United States"/>
    <s v="New York City"/>
    <x v="15"/>
    <n v="10024"/>
    <s v="East"/>
    <s v="OFF-LA-10003766"/>
    <x v="1"/>
    <s v="Labels"/>
    <s v="Self-Adhesive Removable Labels"/>
    <n v="9.4499999999999993"/>
    <n v="3"/>
    <n v="0"/>
    <n v="4.5359999999999996"/>
  </r>
  <r>
    <n v="7326"/>
    <x v="3644"/>
    <x v="468"/>
    <d v="2017-11-17T00:00:00"/>
    <s v="Standard Class"/>
    <s v="MC-17845"/>
    <s v="Michael Chen"/>
    <x v="0"/>
    <s v="United States"/>
    <s v="Pasco"/>
    <x v="4"/>
    <n v="99301"/>
    <s v="West"/>
    <s v="OFF-AP-10004540"/>
    <x v="1"/>
    <s v="Appliances"/>
    <s v="Eureka The Boss Lite 10-Amp Upright Vacuum, Blue"/>
    <n v="400.79999999999995"/>
    <n v="5"/>
    <n v="0"/>
    <n v="112.224"/>
  </r>
  <r>
    <n v="7327"/>
    <x v="3644"/>
    <x v="468"/>
    <d v="2017-11-17T00:00:00"/>
    <s v="Standard Class"/>
    <s v="MC-17845"/>
    <s v="Michael Chen"/>
    <x v="0"/>
    <s v="United States"/>
    <s v="Pasco"/>
    <x v="4"/>
    <n v="99301"/>
    <s v="West"/>
    <s v="OFF-BI-10001543"/>
    <x v="1"/>
    <s v="Binders"/>
    <s v="GBC VeloBinder Manual Binding System"/>
    <n v="28.792000000000002"/>
    <n v="1"/>
    <n v="0.2"/>
    <n v="10.077200000000001"/>
  </r>
  <r>
    <n v="7328"/>
    <x v="3645"/>
    <x v="772"/>
    <d v="2014-03-24T00:00:00"/>
    <s v="Standard Class"/>
    <s v="SC-20050"/>
    <s v="Sample Company A"/>
    <x v="2"/>
    <s v="United States"/>
    <s v="Burbank"/>
    <x v="1"/>
    <n v="91505"/>
    <s v="West"/>
    <s v="FUR-FU-10004597"/>
    <x v="0"/>
    <s v="Furnishings"/>
    <s v="Eldon Cleatmat Chair Mats for Medium Pile Carpets"/>
    <n v="111"/>
    <n v="2"/>
    <n v="0"/>
    <n v="14.430000000000007"/>
  </r>
  <r>
    <n v="7329"/>
    <x v="3645"/>
    <x v="772"/>
    <d v="2014-03-24T00:00:00"/>
    <s v="Standard Class"/>
    <s v="SC-20050"/>
    <s v="Sample Company A"/>
    <x v="2"/>
    <s v="United States"/>
    <s v="Burbank"/>
    <x v="1"/>
    <n v="91505"/>
    <s v="West"/>
    <s v="TEC-MA-10001148"/>
    <x v="2"/>
    <s v="Machines"/>
    <s v="Swingline SM12-08 MicroCut Jam Free Shredder"/>
    <n v="1279.9680000000001"/>
    <n v="4"/>
    <n v="0.2"/>
    <n v="415.98959999999994"/>
  </r>
  <r>
    <n v="7330"/>
    <x v="3645"/>
    <x v="772"/>
    <d v="2014-03-24T00:00:00"/>
    <s v="Standard Class"/>
    <s v="SC-20050"/>
    <s v="Sample Company A"/>
    <x v="2"/>
    <s v="United States"/>
    <s v="Burbank"/>
    <x v="1"/>
    <n v="91505"/>
    <s v="West"/>
    <s v="OFF-ST-10000078"/>
    <x v="1"/>
    <s v="Storage"/>
    <s v="Tennsco 6- and 18-Compartment Lockers"/>
    <n v="1856.19"/>
    <n v="7"/>
    <n v="0"/>
    <n v="334.11419999999987"/>
  </r>
  <r>
    <n v="7331"/>
    <x v="3646"/>
    <x v="396"/>
    <d v="2016-11-13T00:00:00"/>
    <s v="First Class"/>
    <s v="SP-20650"/>
    <s v="Stephanie Phelps"/>
    <x v="1"/>
    <s v="United States"/>
    <s v="Chicago"/>
    <x v="10"/>
    <n v="60623"/>
    <s v="Central"/>
    <s v="FUR-FU-10001037"/>
    <x v="0"/>
    <s v="Furnishings"/>
    <s v="DAX Charcoal/Nickel-Tone Document Frame, 5 x 7"/>
    <n v="22.752000000000002"/>
    <n v="6"/>
    <n v="0.6"/>
    <n v="-8.532"/>
  </r>
  <r>
    <n v="7332"/>
    <x v="3647"/>
    <x v="40"/>
    <d v="2017-10-30T00:00:00"/>
    <s v="Standard Class"/>
    <s v="SC-20440"/>
    <s v="Shaun Chance"/>
    <x v="1"/>
    <s v="United States"/>
    <s v="Lancaster"/>
    <x v="9"/>
    <n v="17602"/>
    <s v="East"/>
    <s v="TEC-PH-10001433"/>
    <x v="2"/>
    <s v="Phones"/>
    <s v="Cisco Small Business SPA 502G VoIP phone"/>
    <n v="61.541999999999994"/>
    <n v="1"/>
    <n v="0.4"/>
    <n v="-13.334099999999999"/>
  </r>
  <r>
    <n v="7333"/>
    <x v="3647"/>
    <x v="40"/>
    <d v="2017-10-30T00:00:00"/>
    <s v="Standard Class"/>
    <s v="SC-20440"/>
    <s v="Shaun Chance"/>
    <x v="1"/>
    <s v="United States"/>
    <s v="Lancaster"/>
    <x v="9"/>
    <n v="17602"/>
    <s v="East"/>
    <s v="OFF-BI-10003007"/>
    <x v="1"/>
    <s v="Binders"/>
    <s v="Premium Transparent Presentation Covers, No Pattern/Clear, 8 1/2&quot; x 11&quot;"/>
    <n v="81.438000000000017"/>
    <n v="7"/>
    <n v="0.7"/>
    <n v="-65.150399999999991"/>
  </r>
  <r>
    <n v="7334"/>
    <x v="3648"/>
    <x v="347"/>
    <d v="2015-04-17T00:00:00"/>
    <s v="Standard Class"/>
    <s v="PR-18880"/>
    <s v="Patrick Ryan"/>
    <x v="0"/>
    <s v="United States"/>
    <s v="Tampa"/>
    <x v="2"/>
    <n v="33614"/>
    <s v="South"/>
    <s v="FUR-FU-10001290"/>
    <x v="0"/>
    <s v="Furnishings"/>
    <s v="Executive Impressions Supervisor Wall Clock"/>
    <n v="67.36"/>
    <n v="2"/>
    <n v="0.2"/>
    <n v="10.103999999999996"/>
  </r>
  <r>
    <n v="7335"/>
    <x v="3648"/>
    <x v="347"/>
    <d v="2015-04-17T00:00:00"/>
    <s v="Standard Class"/>
    <s v="PR-18880"/>
    <s v="Patrick Ryan"/>
    <x v="0"/>
    <s v="United States"/>
    <s v="Tampa"/>
    <x v="2"/>
    <n v="33614"/>
    <s v="South"/>
    <s v="FUR-FU-10000087"/>
    <x v="0"/>
    <s v="Furnishings"/>
    <s v="Executive Impressions 14&quot; Two-Color Numerals Wall Clock"/>
    <n v="54.527999999999992"/>
    <n v="3"/>
    <n v="0.2"/>
    <n v="14.313600000000005"/>
  </r>
  <r>
    <n v="7336"/>
    <x v="3649"/>
    <x v="707"/>
    <d v="2015-12-30T00:00:00"/>
    <s v="Standard Class"/>
    <s v="JK-15625"/>
    <s v="Jim Karlsson"/>
    <x v="0"/>
    <s v="United States"/>
    <s v="New York City"/>
    <x v="15"/>
    <n v="10024"/>
    <s v="East"/>
    <s v="TEC-AC-10002049"/>
    <x v="2"/>
    <s v="Accessories"/>
    <s v="Plantronics Savi W720 Multi-Device Wireless Headset System"/>
    <n v="843.9"/>
    <n v="2"/>
    <n v="0"/>
    <n v="371.31600000000003"/>
  </r>
  <r>
    <n v="7337"/>
    <x v="3649"/>
    <x v="707"/>
    <d v="2015-12-30T00:00:00"/>
    <s v="Standard Class"/>
    <s v="JK-15625"/>
    <s v="Jim Karlsson"/>
    <x v="0"/>
    <s v="United States"/>
    <s v="New York City"/>
    <x v="15"/>
    <n v="10024"/>
    <s v="East"/>
    <s v="FUR-BO-10002613"/>
    <x v="0"/>
    <s v="Bookcases"/>
    <s v="Atlantic Metals Mobile 4-Shelf Bookcases, Custom Colors"/>
    <n v="449.56800000000004"/>
    <n v="2"/>
    <n v="0.2"/>
    <n v="56.195999999999955"/>
  </r>
  <r>
    <n v="7338"/>
    <x v="3650"/>
    <x v="296"/>
    <d v="2017-09-23T00:00:00"/>
    <s v="First Class"/>
    <s v="BM-11575"/>
    <s v="Brendan Murry"/>
    <x v="1"/>
    <s v="United States"/>
    <s v="Los Angeles"/>
    <x v="1"/>
    <n v="90045"/>
    <s v="West"/>
    <s v="OFF-ST-10004950"/>
    <x v="1"/>
    <s v="Storage"/>
    <s v="Tenex Personal Filing Tote With Secure Closure Lid, Black/Frost"/>
    <n v="15.51"/>
    <n v="1"/>
    <n v="0"/>
    <n v="3.8774999999999995"/>
  </r>
  <r>
    <n v="7339"/>
    <x v="3651"/>
    <x v="414"/>
    <d v="2014-12-23T00:00:00"/>
    <s v="Second Class"/>
    <s v="SM-20950"/>
    <s v="Suzanne McNair"/>
    <x v="1"/>
    <s v="United States"/>
    <s v="New York City"/>
    <x v="15"/>
    <n v="10035"/>
    <s v="East"/>
    <s v="FUR-CH-10004875"/>
    <x v="0"/>
    <s v="Chairs"/>
    <s v="Harbour Creations 67200 Series Stacking Chairs"/>
    <n v="192.18600000000004"/>
    <n v="3"/>
    <n v="0.1"/>
    <n v="36.3018"/>
  </r>
  <r>
    <n v="7340"/>
    <x v="3652"/>
    <x v="1074"/>
    <d v="2015-07-21T00:00:00"/>
    <s v="First Class"/>
    <s v="KC-16255"/>
    <s v="Karen Carlisle"/>
    <x v="1"/>
    <s v="United States"/>
    <s v="New York City"/>
    <x v="15"/>
    <n v="10009"/>
    <s v="East"/>
    <s v="OFF-AR-10003190"/>
    <x v="1"/>
    <s v="Art"/>
    <s v="Newell 32"/>
    <n v="5.76"/>
    <n v="2"/>
    <n v="0"/>
    <n v="1.6128"/>
  </r>
  <r>
    <n v="7341"/>
    <x v="3653"/>
    <x v="711"/>
    <d v="2014-08-01T00:00:00"/>
    <s v="Standard Class"/>
    <s v="SG-20470"/>
    <s v="Sheri Gordon"/>
    <x v="0"/>
    <s v="United States"/>
    <s v="Atlanta"/>
    <x v="32"/>
    <n v="30318"/>
    <s v="South"/>
    <s v="FUR-CH-10000553"/>
    <x v="0"/>
    <s v="Chairs"/>
    <s v="Metal Folding Chairs, Beige, 4/Carton"/>
    <n v="67.88"/>
    <n v="2"/>
    <n v="0"/>
    <n v="18.327599999999997"/>
  </r>
  <r>
    <n v="7342"/>
    <x v="3653"/>
    <x v="711"/>
    <d v="2014-08-01T00:00:00"/>
    <s v="Standard Class"/>
    <s v="SG-20470"/>
    <s v="Sheri Gordon"/>
    <x v="0"/>
    <s v="United States"/>
    <s v="Atlanta"/>
    <x v="32"/>
    <n v="30318"/>
    <s v="South"/>
    <s v="OFF-LA-10002762"/>
    <x v="1"/>
    <s v="Labels"/>
    <s v="Avery 485"/>
    <n v="162.88999999999999"/>
    <n v="13"/>
    <n v="0"/>
    <n v="76.558299999999988"/>
  </r>
  <r>
    <n v="7343"/>
    <x v="3653"/>
    <x v="711"/>
    <d v="2014-08-01T00:00:00"/>
    <s v="Standard Class"/>
    <s v="SG-20470"/>
    <s v="Sheri Gordon"/>
    <x v="0"/>
    <s v="United States"/>
    <s v="Atlanta"/>
    <x v="32"/>
    <n v="30318"/>
    <s v="South"/>
    <s v="FUR-FU-10000719"/>
    <x v="0"/>
    <s v="Furnishings"/>
    <s v="DAX Cubicle Frames, 8-1/2 x 11"/>
    <n v="25.71"/>
    <n v="3"/>
    <n v="0"/>
    <n v="9.2556000000000012"/>
  </r>
  <r>
    <n v="7344"/>
    <x v="3654"/>
    <x v="58"/>
    <d v="2015-01-01T00:00:00"/>
    <s v="Standard Class"/>
    <s v="TB-21520"/>
    <s v="Tracy Blumstein"/>
    <x v="0"/>
    <s v="United States"/>
    <s v="New York City"/>
    <x v="15"/>
    <n v="10009"/>
    <s v="East"/>
    <s v="OFF-ST-10000563"/>
    <x v="1"/>
    <s v="Storage"/>
    <s v="Fellowes Bankers Box Stor/Drawer Steel Plus"/>
    <n v="191.88"/>
    <n v="6"/>
    <n v="0"/>
    <n v="19.188000000000002"/>
  </r>
  <r>
    <n v="7345"/>
    <x v="3655"/>
    <x v="157"/>
    <d v="2017-12-17T00:00:00"/>
    <s v="Standard Class"/>
    <s v="DV-13045"/>
    <s v="Darrin Van Huff"/>
    <x v="1"/>
    <s v="United States"/>
    <s v="Jacksonville"/>
    <x v="2"/>
    <n v="32216"/>
    <s v="South"/>
    <s v="FUR-TA-10004289"/>
    <x v="0"/>
    <s v="Tables"/>
    <s v="BoxOffice By Design Rectangular and Half-Moon Meeting Room Tables"/>
    <n v="721.87500000000011"/>
    <n v="6"/>
    <n v="0.45"/>
    <n v="-420"/>
  </r>
  <r>
    <n v="7346"/>
    <x v="3655"/>
    <x v="157"/>
    <d v="2017-12-17T00:00:00"/>
    <s v="Standard Class"/>
    <s v="DV-13045"/>
    <s v="Darrin Van Huff"/>
    <x v="1"/>
    <s v="United States"/>
    <s v="Jacksonville"/>
    <x v="2"/>
    <n v="32216"/>
    <s v="South"/>
    <s v="TEC-PH-10003555"/>
    <x v="2"/>
    <s v="Phones"/>
    <s v="Motorola HK250 Universal Bluetooth Headset"/>
    <n v="73.567999999999998"/>
    <n v="4"/>
    <n v="0.2"/>
    <n v="-16.552799999999994"/>
  </r>
  <r>
    <n v="7347"/>
    <x v="3655"/>
    <x v="157"/>
    <d v="2017-12-17T00:00:00"/>
    <s v="Standard Class"/>
    <s v="DV-13045"/>
    <s v="Darrin Van Huff"/>
    <x v="1"/>
    <s v="United States"/>
    <s v="Jacksonville"/>
    <x v="2"/>
    <n v="32216"/>
    <s v="South"/>
    <s v="OFF-AR-10001958"/>
    <x v="1"/>
    <s v="Art"/>
    <s v="Stanley Bostitch Contemporary Electric Pencil Sharpeners"/>
    <n v="13.584000000000001"/>
    <n v="1"/>
    <n v="0.2"/>
    <n v="1.3584000000000001"/>
  </r>
  <r>
    <n v="7348"/>
    <x v="3655"/>
    <x v="157"/>
    <d v="2017-12-17T00:00:00"/>
    <s v="Standard Class"/>
    <s v="DV-13045"/>
    <s v="Darrin Van Huff"/>
    <x v="1"/>
    <s v="United States"/>
    <s v="Jacksonville"/>
    <x v="2"/>
    <n v="32216"/>
    <s v="South"/>
    <s v="FUR-CH-10000225"/>
    <x v="0"/>
    <s v="Chairs"/>
    <s v="Global Geo Office Task Chair, Gray"/>
    <n v="64.784000000000006"/>
    <n v="1"/>
    <n v="0.2"/>
    <n v="-12.147000000000009"/>
  </r>
  <r>
    <n v="7349"/>
    <x v="3656"/>
    <x v="223"/>
    <d v="2014-03-07T00:00:00"/>
    <s v="Standard Class"/>
    <s v="SC-20020"/>
    <s v="Sam Craven"/>
    <x v="0"/>
    <s v="United States"/>
    <s v="Houston"/>
    <x v="5"/>
    <n v="77095"/>
    <s v="Central"/>
    <s v="OFF-AP-10002534"/>
    <x v="1"/>
    <s v="Appliances"/>
    <s v="3.6 Cubic Foot Counter Height Office Refrigerator"/>
    <n v="176.77199999999996"/>
    <n v="3"/>
    <n v="0.8"/>
    <n v="-459.60720000000003"/>
  </r>
  <r>
    <n v="7350"/>
    <x v="3657"/>
    <x v="208"/>
    <d v="2017-10-27T00:00:00"/>
    <s v="Standard Class"/>
    <s v="JB-15400"/>
    <s v="Jennifer Braxton"/>
    <x v="1"/>
    <s v="United States"/>
    <s v="Milwaukee"/>
    <x v="6"/>
    <n v="53209"/>
    <s v="Central"/>
    <s v="OFF-BI-10000301"/>
    <x v="1"/>
    <s v="Binders"/>
    <s v="GBC Instant Report Kit"/>
    <n v="38.82"/>
    <n v="6"/>
    <n v="0"/>
    <n v="19.41"/>
  </r>
  <r>
    <n v="7351"/>
    <x v="3657"/>
    <x v="208"/>
    <d v="2017-10-27T00:00:00"/>
    <s v="Standard Class"/>
    <s v="JB-15400"/>
    <s v="Jennifer Braxton"/>
    <x v="1"/>
    <s v="United States"/>
    <s v="Milwaukee"/>
    <x v="6"/>
    <n v="53209"/>
    <s v="Central"/>
    <s v="OFF-BI-10003460"/>
    <x v="1"/>
    <s v="Binders"/>
    <s v="Acco 3-Hole Punch"/>
    <n v="21.9"/>
    <n v="5"/>
    <n v="0"/>
    <n v="10.511999999999999"/>
  </r>
  <r>
    <n v="7352"/>
    <x v="3658"/>
    <x v="468"/>
    <d v="2017-11-16T00:00:00"/>
    <s v="Standard Class"/>
    <s v="GH-14425"/>
    <s v="Gary Hwang"/>
    <x v="0"/>
    <s v="United States"/>
    <s v="Modesto"/>
    <x v="1"/>
    <n v="95351"/>
    <s v="West"/>
    <s v="TEC-AC-10001772"/>
    <x v="2"/>
    <s v="Accessories"/>
    <s v="Memorex Mini Travel Drive 16 GB USB 2.0 Flash Drive"/>
    <n v="111.79"/>
    <n v="7"/>
    <n v="0"/>
    <n v="43.598100000000002"/>
  </r>
  <r>
    <n v="7353"/>
    <x v="3659"/>
    <x v="633"/>
    <d v="2017-03-18T00:00:00"/>
    <s v="Second Class"/>
    <s v="MG-17650"/>
    <s v="Matthew Grinstein"/>
    <x v="2"/>
    <s v="United States"/>
    <s v="Lakewood"/>
    <x v="24"/>
    <n v="44107"/>
    <s v="East"/>
    <s v="TEC-PH-10003505"/>
    <x v="2"/>
    <s v="Phones"/>
    <s v="Geemarc AmpliPOWER60"/>
    <n v="445.44"/>
    <n v="8"/>
    <n v="0.4"/>
    <n v="-81.664000000000044"/>
  </r>
  <r>
    <n v="7354"/>
    <x v="3660"/>
    <x v="897"/>
    <d v="2016-09-29T00:00:00"/>
    <s v="Standard Class"/>
    <s v="RD-19660"/>
    <s v="Robert Dilbeck"/>
    <x v="2"/>
    <s v="United States"/>
    <s v="Philadelphia"/>
    <x v="9"/>
    <n v="19134"/>
    <s v="East"/>
    <s v="OFF-LA-10004484"/>
    <x v="1"/>
    <s v="Labels"/>
    <s v="Avery 476"/>
    <n v="16.520000000000003"/>
    <n v="5"/>
    <n v="0.2"/>
    <n v="5.368999999999998"/>
  </r>
  <r>
    <n v="7355"/>
    <x v="3661"/>
    <x v="695"/>
    <d v="2017-02-13T00:00:00"/>
    <s v="Standard Class"/>
    <s v="SN-20560"/>
    <s v="Skye Norling"/>
    <x v="2"/>
    <s v="United States"/>
    <s v="San Francisco"/>
    <x v="1"/>
    <n v="94109"/>
    <s v="West"/>
    <s v="OFF-PA-10001593"/>
    <x v="1"/>
    <s v="Paper"/>
    <s v="Xerox 1947"/>
    <n v="29.900000000000002"/>
    <n v="5"/>
    <n v="0"/>
    <n v="13.454999999999998"/>
  </r>
  <r>
    <n v="7356"/>
    <x v="3662"/>
    <x v="620"/>
    <d v="2016-01-02T00:00:00"/>
    <s v="Second Class"/>
    <s v="AH-10690"/>
    <s v="Anna Häberlin"/>
    <x v="1"/>
    <s v="United States"/>
    <s v="Detroit"/>
    <x v="12"/>
    <n v="48205"/>
    <s v="Central"/>
    <s v="OFF-BI-10004139"/>
    <x v="1"/>
    <s v="Binders"/>
    <s v="Fellowes Presentation Covers for Comb Binding Machines"/>
    <n v="116.4"/>
    <n v="8"/>
    <n v="0"/>
    <n v="52.379999999999995"/>
  </r>
  <r>
    <n v="7357"/>
    <x v="3663"/>
    <x v="790"/>
    <d v="2016-10-14T00:00:00"/>
    <s v="Standard Class"/>
    <s v="MZ-17335"/>
    <s v="Maria Zettner"/>
    <x v="2"/>
    <s v="United States"/>
    <s v="Phoenix"/>
    <x v="16"/>
    <n v="85023"/>
    <s v="West"/>
    <s v="OFF-AR-10001315"/>
    <x v="1"/>
    <s v="Art"/>
    <s v="Newell 310"/>
    <n v="1.4080000000000001"/>
    <n v="1"/>
    <n v="0.2"/>
    <n v="0.15839999999999993"/>
  </r>
  <r>
    <n v="7358"/>
    <x v="3663"/>
    <x v="790"/>
    <d v="2016-10-14T00:00:00"/>
    <s v="Standard Class"/>
    <s v="MZ-17335"/>
    <s v="Maria Zettner"/>
    <x v="2"/>
    <s v="United States"/>
    <s v="Phoenix"/>
    <x v="16"/>
    <n v="85023"/>
    <s v="West"/>
    <s v="FUR-FU-10001488"/>
    <x v="0"/>
    <s v="Furnishings"/>
    <s v="Tenex 46&quot; x 60&quot; Computer Anti-Static Chairmat, Rectangular Shaped"/>
    <n v="169.56800000000001"/>
    <n v="2"/>
    <n v="0.2"/>
    <n v="0"/>
  </r>
  <r>
    <n v="7359"/>
    <x v="3664"/>
    <x v="125"/>
    <d v="2015-01-03T00:00:00"/>
    <s v="Second Class"/>
    <s v="AR-10345"/>
    <s v="Alex Russell"/>
    <x v="1"/>
    <s v="United States"/>
    <s v="Philadelphia"/>
    <x v="9"/>
    <n v="19143"/>
    <s v="East"/>
    <s v="TEC-PH-10002170"/>
    <x v="2"/>
    <s v="Phones"/>
    <s v="ClearSounds CSC500 Amplified Spirit Phone Corded phone"/>
    <n v="251.96399999999994"/>
    <n v="6"/>
    <n v="0.4"/>
    <n v="-50.392799999999994"/>
  </r>
  <r>
    <n v="7360"/>
    <x v="3664"/>
    <x v="125"/>
    <d v="2015-01-03T00:00:00"/>
    <s v="Second Class"/>
    <s v="AR-10345"/>
    <s v="Alex Russell"/>
    <x v="1"/>
    <s v="United States"/>
    <s v="Philadelphia"/>
    <x v="9"/>
    <n v="19143"/>
    <s v="East"/>
    <s v="FUR-TA-10004575"/>
    <x v="0"/>
    <s v="Tables"/>
    <s v="Hon 5100 Series Wood Tables"/>
    <n v="523.76400000000001"/>
    <n v="3"/>
    <n v="0.4"/>
    <n v="-192.04680000000008"/>
  </r>
  <r>
    <n v="7361"/>
    <x v="3665"/>
    <x v="408"/>
    <d v="2016-04-14T00:00:00"/>
    <s v="First Class"/>
    <s v="JF-15295"/>
    <s v="Jason Fortune-"/>
    <x v="0"/>
    <s v="United States"/>
    <s v="Los Angeles"/>
    <x v="1"/>
    <n v="90036"/>
    <s v="West"/>
    <s v="OFF-PA-10000809"/>
    <x v="1"/>
    <s v="Paper"/>
    <s v="Xerox 206"/>
    <n v="19.440000000000001"/>
    <n v="3"/>
    <n v="0"/>
    <n v="9.3312000000000008"/>
  </r>
  <r>
    <n v="7362"/>
    <x v="3665"/>
    <x v="408"/>
    <d v="2016-04-14T00:00:00"/>
    <s v="First Class"/>
    <s v="JF-15295"/>
    <s v="Jason Fortune-"/>
    <x v="0"/>
    <s v="United States"/>
    <s v="Los Angeles"/>
    <x v="1"/>
    <n v="90036"/>
    <s v="West"/>
    <s v="FUR-CH-10000225"/>
    <x v="0"/>
    <s v="Chairs"/>
    <s v="Global Geo Office Task Chair, Gray"/>
    <n v="194.35200000000003"/>
    <n v="3"/>
    <n v="0.2"/>
    <n v="-36.441000000000031"/>
  </r>
  <r>
    <n v="7363"/>
    <x v="3665"/>
    <x v="408"/>
    <d v="2016-04-14T00:00:00"/>
    <s v="First Class"/>
    <s v="JF-15295"/>
    <s v="Jason Fortune-"/>
    <x v="0"/>
    <s v="United States"/>
    <s v="Los Angeles"/>
    <x v="1"/>
    <n v="90036"/>
    <s v="West"/>
    <s v="OFF-BI-10003707"/>
    <x v="1"/>
    <s v="Binders"/>
    <s v="Aluminum Screw Posts"/>
    <n v="36.624000000000002"/>
    <n v="3"/>
    <n v="0.2"/>
    <n v="13.734"/>
  </r>
  <r>
    <n v="7364"/>
    <x v="3666"/>
    <x v="85"/>
    <d v="2016-12-04T00:00:00"/>
    <s v="Standard Class"/>
    <s v="DS-13180"/>
    <s v="David Smith"/>
    <x v="1"/>
    <s v="United States"/>
    <s v="Philadelphia"/>
    <x v="9"/>
    <n v="19140"/>
    <s v="East"/>
    <s v="TEC-PH-10004539"/>
    <x v="2"/>
    <s v="Phones"/>
    <s v="Wireless Extenders zBoost YX545 SOHO Signal Booster"/>
    <n v="340.18200000000002"/>
    <n v="3"/>
    <n v="0.4"/>
    <n v="-73.706100000000021"/>
  </r>
  <r>
    <n v="7365"/>
    <x v="3666"/>
    <x v="85"/>
    <d v="2016-12-04T00:00:00"/>
    <s v="Standard Class"/>
    <s v="DS-13180"/>
    <s v="David Smith"/>
    <x v="1"/>
    <s v="United States"/>
    <s v="Philadelphia"/>
    <x v="9"/>
    <n v="19140"/>
    <s v="East"/>
    <s v="OFF-FA-10004076"/>
    <x v="1"/>
    <s v="Fasteners"/>
    <s v="Translucent Push Pins by OIC"/>
    <n v="12.672000000000001"/>
    <n v="8"/>
    <n v="0.2"/>
    <n v="2.6927999999999992"/>
  </r>
  <r>
    <n v="7366"/>
    <x v="3666"/>
    <x v="85"/>
    <d v="2016-12-04T00:00:00"/>
    <s v="Standard Class"/>
    <s v="DS-13180"/>
    <s v="David Smith"/>
    <x v="1"/>
    <s v="United States"/>
    <s v="Philadelphia"/>
    <x v="9"/>
    <n v="19140"/>
    <s v="East"/>
    <s v="OFF-BI-10003166"/>
    <x v="1"/>
    <s v="Binders"/>
    <s v="GBC Plasticlear Binding Covers"/>
    <n v="6.8880000000000017"/>
    <n v="2"/>
    <n v="0.7"/>
    <n v="-5.0511999999999997"/>
  </r>
  <r>
    <n v="7367"/>
    <x v="3666"/>
    <x v="85"/>
    <d v="2016-12-04T00:00:00"/>
    <s v="Standard Class"/>
    <s v="DS-13180"/>
    <s v="David Smith"/>
    <x v="1"/>
    <s v="United States"/>
    <s v="Philadelphia"/>
    <x v="9"/>
    <n v="19140"/>
    <s v="East"/>
    <s v="OFF-ST-10002301"/>
    <x v="1"/>
    <s v="Storage"/>
    <s v="Tennsco Commercial Shelving"/>
    <n v="32.544000000000004"/>
    <n v="2"/>
    <n v="0.2"/>
    <n v="-7.7292000000000041"/>
  </r>
  <r>
    <n v="7368"/>
    <x v="3666"/>
    <x v="85"/>
    <d v="2016-12-04T00:00:00"/>
    <s v="Standard Class"/>
    <s v="DS-13180"/>
    <s v="David Smith"/>
    <x v="1"/>
    <s v="United States"/>
    <s v="Philadelphia"/>
    <x v="9"/>
    <n v="19140"/>
    <s v="East"/>
    <s v="FUR-CH-10002647"/>
    <x v="0"/>
    <s v="Chairs"/>
    <s v="Situations Contoured Folding Chairs, 4/Set"/>
    <n v="347.80200000000002"/>
    <n v="7"/>
    <n v="0.3"/>
    <n v="-24.842999999999961"/>
  </r>
  <r>
    <n v="7369"/>
    <x v="3667"/>
    <x v="4"/>
    <d v="2017-04-17T00:00:00"/>
    <s v="First Class"/>
    <s v="BP-11095"/>
    <s v="Bart Pistole"/>
    <x v="1"/>
    <s v="United States"/>
    <s v="Miami"/>
    <x v="2"/>
    <n v="33180"/>
    <s v="South"/>
    <s v="OFF-BI-10004654"/>
    <x v="1"/>
    <s v="Binders"/>
    <s v="VariCap6 Expandable Binder"/>
    <n v="15.570000000000004"/>
    <n v="3"/>
    <n v="0.7"/>
    <n v="-11.936999999999998"/>
  </r>
  <r>
    <n v="7370"/>
    <x v="3668"/>
    <x v="1000"/>
    <d v="2015-03-11T00:00:00"/>
    <s v="Second Class"/>
    <s v="TG-21310"/>
    <s v="Toby Gnade"/>
    <x v="0"/>
    <s v="United States"/>
    <s v="Raleigh"/>
    <x v="3"/>
    <n v="27604"/>
    <s v="South"/>
    <s v="OFF-LA-10001175"/>
    <x v="1"/>
    <s v="Labels"/>
    <s v="Avery 514"/>
    <n v="4.6079999999999997"/>
    <n v="2"/>
    <n v="0.2"/>
    <n v="1.6704000000000001"/>
  </r>
  <r>
    <n v="7371"/>
    <x v="3669"/>
    <x v="919"/>
    <d v="2014-11-01T00:00:00"/>
    <s v="Standard Class"/>
    <s v="BT-11395"/>
    <s v="Bill Tyler"/>
    <x v="1"/>
    <s v="United States"/>
    <s v="Garden City"/>
    <x v="41"/>
    <n v="67846"/>
    <s v="Central"/>
    <s v="TEC-PH-10001336"/>
    <x v="2"/>
    <s v="Phones"/>
    <s v="Digium D40 VoIP phone"/>
    <n v="257.98"/>
    <n v="2"/>
    <n v="0"/>
    <n v="74.8142"/>
  </r>
  <r>
    <n v="7372"/>
    <x v="3670"/>
    <x v="363"/>
    <d v="2017-01-09T00:00:00"/>
    <s v="Second Class"/>
    <s v="JF-15190"/>
    <s v="Jamie Frazer"/>
    <x v="0"/>
    <s v="United States"/>
    <s v="Long Beach"/>
    <x v="1"/>
    <n v="90805"/>
    <s v="West"/>
    <s v="OFF-ST-10000760"/>
    <x v="1"/>
    <s v="Storage"/>
    <s v="Eldon Fold 'N Roll Cart System"/>
    <n v="153.78"/>
    <n v="11"/>
    <n v="0"/>
    <n v="44.596199999999996"/>
  </r>
  <r>
    <n v="7373"/>
    <x v="3670"/>
    <x v="363"/>
    <d v="2017-01-09T00:00:00"/>
    <s v="Second Class"/>
    <s v="JF-15190"/>
    <s v="Jamie Frazer"/>
    <x v="0"/>
    <s v="United States"/>
    <s v="Long Beach"/>
    <x v="1"/>
    <n v="90805"/>
    <s v="West"/>
    <s v="OFF-ST-10002301"/>
    <x v="1"/>
    <s v="Storage"/>
    <s v="Tennsco Commercial Shelving"/>
    <n v="61.019999999999996"/>
    <n v="3"/>
    <n v="0"/>
    <n v="0.61019999999999541"/>
  </r>
  <r>
    <n v="7374"/>
    <x v="3670"/>
    <x v="363"/>
    <d v="2017-01-09T00:00:00"/>
    <s v="Second Class"/>
    <s v="JF-15190"/>
    <s v="Jamie Frazer"/>
    <x v="0"/>
    <s v="United States"/>
    <s v="Long Beach"/>
    <x v="1"/>
    <n v="90805"/>
    <s v="West"/>
    <s v="OFF-SU-10004884"/>
    <x v="1"/>
    <s v="Supplies"/>
    <s v="Acme Galleria Hot Forged Steel Scissors with Colored Handles"/>
    <n v="110.11"/>
    <n v="7"/>
    <n v="0"/>
    <n v="31.931899999999988"/>
  </r>
  <r>
    <n v="7375"/>
    <x v="3670"/>
    <x v="363"/>
    <d v="2017-01-09T00:00:00"/>
    <s v="Second Class"/>
    <s v="JF-15190"/>
    <s v="Jamie Frazer"/>
    <x v="0"/>
    <s v="United States"/>
    <s v="Long Beach"/>
    <x v="1"/>
    <n v="90805"/>
    <s v="West"/>
    <s v="OFF-FA-10003112"/>
    <x v="1"/>
    <s v="Fasteners"/>
    <s v="Staples"/>
    <n v="7.89"/>
    <n v="1"/>
    <n v="0"/>
    <n v="3.5504999999999995"/>
  </r>
  <r>
    <n v="7376"/>
    <x v="3671"/>
    <x v="802"/>
    <d v="2017-08-20T00:00:00"/>
    <s v="Standard Class"/>
    <s v="MK-17905"/>
    <s v="Michael Kennedy"/>
    <x v="1"/>
    <s v="United States"/>
    <s v="San Diego"/>
    <x v="1"/>
    <n v="92037"/>
    <s v="West"/>
    <s v="OFF-BI-10000069"/>
    <x v="1"/>
    <s v="Binders"/>
    <s v="GBC Prepunched Paper, 19-Hole, for Binding Systems, 24-lb"/>
    <n v="36.024000000000001"/>
    <n v="3"/>
    <n v="0.2"/>
    <n v="11.707799999999995"/>
  </r>
  <r>
    <n v="7377"/>
    <x v="3672"/>
    <x v="808"/>
    <d v="2017-11-05T00:00:00"/>
    <s v="First Class"/>
    <s v="GG-14650"/>
    <s v="Greg Guthrie"/>
    <x v="1"/>
    <s v="United States"/>
    <s v="Bloomington"/>
    <x v="10"/>
    <n v="61701"/>
    <s v="Central"/>
    <s v="OFF-AR-10001958"/>
    <x v="1"/>
    <s v="Art"/>
    <s v="Stanley Bostitch Contemporary Electric Pencil Sharpeners"/>
    <n v="54.336000000000006"/>
    <n v="4"/>
    <n v="0.2"/>
    <n v="5.4336000000000002"/>
  </r>
  <r>
    <n v="7378"/>
    <x v="3673"/>
    <x v="111"/>
    <d v="2014-09-23T00:00:00"/>
    <s v="Standard Class"/>
    <s v="MC-18130"/>
    <s v="Mike Caudle"/>
    <x v="1"/>
    <s v="United States"/>
    <s v="Seattle"/>
    <x v="4"/>
    <n v="98115"/>
    <s v="West"/>
    <s v="OFF-ST-10001321"/>
    <x v="1"/>
    <s v="Storage"/>
    <s v="Decoflex Hanging Personal Folder File, Blue"/>
    <n v="92.52"/>
    <n v="6"/>
    <n v="0"/>
    <n v="24.980400000000007"/>
  </r>
  <r>
    <n v="7379"/>
    <x v="3674"/>
    <x v="70"/>
    <d v="2015-05-31T00:00:00"/>
    <s v="Same Day"/>
    <s v="ML-18265"/>
    <s v="Muhammed Lee"/>
    <x v="0"/>
    <s v="United States"/>
    <s v="Fayetteville"/>
    <x v="3"/>
    <n v="28314"/>
    <s v="South"/>
    <s v="OFF-AR-10003504"/>
    <x v="1"/>
    <s v="Art"/>
    <s v="Newell 347"/>
    <n v="10.272000000000002"/>
    <n v="3"/>
    <n v="0.2"/>
    <n v="1.1555999999999984"/>
  </r>
  <r>
    <n v="7380"/>
    <x v="3675"/>
    <x v="1160"/>
    <d v="2016-09-18T00:00:00"/>
    <s v="Standard Class"/>
    <s v="AG-10270"/>
    <s v="Alejandro Grove"/>
    <x v="0"/>
    <s v="United States"/>
    <s v="Omaha"/>
    <x v="8"/>
    <n v="68104"/>
    <s v="Central"/>
    <s v="OFF-ST-10000419"/>
    <x v="1"/>
    <s v="Storage"/>
    <s v="Rogers Jumbo File, Granite"/>
    <n v="40.74"/>
    <n v="3"/>
    <n v="0"/>
    <n v="0.4073999999999991"/>
  </r>
  <r>
    <n v="7381"/>
    <x v="3675"/>
    <x v="1160"/>
    <d v="2016-09-18T00:00:00"/>
    <s v="Standard Class"/>
    <s v="AG-10270"/>
    <s v="Alejandro Grove"/>
    <x v="0"/>
    <s v="United States"/>
    <s v="Omaha"/>
    <x v="8"/>
    <n v="68104"/>
    <s v="Central"/>
    <s v="OFF-LA-10004559"/>
    <x v="1"/>
    <s v="Labels"/>
    <s v="Avery 49"/>
    <n v="14.399999999999999"/>
    <n v="5"/>
    <n v="0"/>
    <n v="7.056"/>
  </r>
  <r>
    <n v="7382"/>
    <x v="3675"/>
    <x v="1160"/>
    <d v="2016-09-18T00:00:00"/>
    <s v="Standard Class"/>
    <s v="AG-10270"/>
    <s v="Alejandro Grove"/>
    <x v="0"/>
    <s v="United States"/>
    <s v="Omaha"/>
    <x v="8"/>
    <n v="68104"/>
    <s v="Central"/>
    <s v="TEC-PH-10001644"/>
    <x v="2"/>
    <s v="Phones"/>
    <s v="BlueLounge Milo Smartphone Stand, White/Metallic"/>
    <n v="149.94999999999999"/>
    <n v="5"/>
    <n v="0"/>
    <n v="41.986000000000004"/>
  </r>
  <r>
    <n v="7383"/>
    <x v="3675"/>
    <x v="1160"/>
    <d v="2016-09-18T00:00:00"/>
    <s v="Standard Class"/>
    <s v="AG-10270"/>
    <s v="Alejandro Grove"/>
    <x v="0"/>
    <s v="United States"/>
    <s v="Omaha"/>
    <x v="8"/>
    <n v="68104"/>
    <s v="Central"/>
    <s v="OFF-SU-10004782"/>
    <x v="1"/>
    <s v="Supplies"/>
    <s v="Elite 5&quot; Scissors"/>
    <n v="16.899999999999999"/>
    <n v="2"/>
    <n v="0"/>
    <n v="5.0699999999999985"/>
  </r>
  <r>
    <n v="7384"/>
    <x v="3675"/>
    <x v="1160"/>
    <d v="2016-09-18T00:00:00"/>
    <s v="Standard Class"/>
    <s v="AG-10270"/>
    <s v="Alejandro Grove"/>
    <x v="0"/>
    <s v="United States"/>
    <s v="Omaha"/>
    <x v="8"/>
    <n v="68104"/>
    <s v="Central"/>
    <s v="OFF-PA-10002250"/>
    <x v="1"/>
    <s v="Paper"/>
    <s v="Things To Do Today Pad"/>
    <n v="17.61"/>
    <n v="3"/>
    <n v="0"/>
    <n v="8.4527999999999999"/>
  </r>
  <r>
    <n v="7385"/>
    <x v="3675"/>
    <x v="1160"/>
    <d v="2016-09-18T00:00:00"/>
    <s v="Standard Class"/>
    <s v="AG-10270"/>
    <s v="Alejandro Grove"/>
    <x v="0"/>
    <s v="United States"/>
    <s v="Omaha"/>
    <x v="8"/>
    <n v="68104"/>
    <s v="Central"/>
    <s v="OFF-AP-10001394"/>
    <x v="1"/>
    <s v="Appliances"/>
    <s v="Harmony Air Purifier"/>
    <n v="378"/>
    <n v="2"/>
    <n v="0"/>
    <n v="136.07999999999998"/>
  </r>
  <r>
    <n v="7386"/>
    <x v="3675"/>
    <x v="1160"/>
    <d v="2016-09-18T00:00:00"/>
    <s v="Standard Class"/>
    <s v="AG-10270"/>
    <s v="Alejandro Grove"/>
    <x v="0"/>
    <s v="United States"/>
    <s v="Omaha"/>
    <x v="8"/>
    <n v="68104"/>
    <s v="Central"/>
    <s v="OFF-PA-10001838"/>
    <x v="1"/>
    <s v="Paper"/>
    <s v="Adams Telephone Message Book W/Dividers/Space For Phone Numbers, 5 1/4&quot;X8 1/2&quot;, 300/Messages"/>
    <n v="17.64"/>
    <n v="3"/>
    <n v="0"/>
    <n v="8.6435999999999993"/>
  </r>
  <r>
    <n v="7387"/>
    <x v="3675"/>
    <x v="1160"/>
    <d v="2016-09-18T00:00:00"/>
    <s v="Standard Class"/>
    <s v="AG-10270"/>
    <s v="Alejandro Grove"/>
    <x v="0"/>
    <s v="United States"/>
    <s v="Omaha"/>
    <x v="8"/>
    <n v="68104"/>
    <s v="Central"/>
    <s v="OFF-ST-10004340"/>
    <x v="1"/>
    <s v="Storage"/>
    <s v="Fellowes Mobile File Cart, Black"/>
    <n v="373.08"/>
    <n v="6"/>
    <n v="0"/>
    <n v="100.73160000000001"/>
  </r>
  <r>
    <n v="7388"/>
    <x v="3675"/>
    <x v="1160"/>
    <d v="2016-09-18T00:00:00"/>
    <s v="Standard Class"/>
    <s v="AG-10270"/>
    <s v="Alejandro Grove"/>
    <x v="0"/>
    <s v="United States"/>
    <s v="Omaha"/>
    <x v="8"/>
    <n v="68104"/>
    <s v="Central"/>
    <s v="FUR-FU-10003664"/>
    <x v="0"/>
    <s v="Furnishings"/>
    <s v="Electrix Architect's Clamp-On Swing Arm Lamp, Black"/>
    <n v="1336.4399999999998"/>
    <n v="14"/>
    <n v="0"/>
    <n v="387.56759999999986"/>
  </r>
  <r>
    <n v="7389"/>
    <x v="3675"/>
    <x v="1160"/>
    <d v="2016-09-18T00:00:00"/>
    <s v="Standard Class"/>
    <s v="AG-10270"/>
    <s v="Alejandro Grove"/>
    <x v="0"/>
    <s v="United States"/>
    <s v="Omaha"/>
    <x v="8"/>
    <n v="68104"/>
    <s v="Central"/>
    <s v="TEC-PH-10004897"/>
    <x v="2"/>
    <s v="Phones"/>
    <s v="Mediabridge Sport Armband iPhone 5s"/>
    <n v="29.97"/>
    <n v="3"/>
    <n v="0"/>
    <n v="0.29969999999999963"/>
  </r>
  <r>
    <n v="7390"/>
    <x v="3676"/>
    <x v="1161"/>
    <d v="2017-12-03T00:00:00"/>
    <s v="Standard Class"/>
    <s v="TT-21070"/>
    <s v="Ted Trevino"/>
    <x v="0"/>
    <s v="United States"/>
    <s v="Chattanooga"/>
    <x v="18"/>
    <n v="37421"/>
    <s v="South"/>
    <s v="FUR-CH-10000454"/>
    <x v="0"/>
    <s v="Chairs"/>
    <s v="Hon Deluxe Fabric Upholstered Stacking Chairs, Rounded Back"/>
    <n v="390.36799999999999"/>
    <n v="2"/>
    <n v="0.2"/>
    <n v="48.795999999999978"/>
  </r>
  <r>
    <n v="7391"/>
    <x v="3676"/>
    <x v="1161"/>
    <d v="2017-12-03T00:00:00"/>
    <s v="Standard Class"/>
    <s v="TT-21070"/>
    <s v="Ted Trevino"/>
    <x v="0"/>
    <s v="United States"/>
    <s v="Chattanooga"/>
    <x v="18"/>
    <n v="37421"/>
    <s v="South"/>
    <s v="FUR-FU-10004017"/>
    <x v="0"/>
    <s v="Furnishings"/>
    <s v="Executive Impressions 13&quot; Chairman Wall Clock"/>
    <n v="101.52000000000001"/>
    <n v="5"/>
    <n v="0.2"/>
    <n v="19.034999999999989"/>
  </r>
  <r>
    <n v="7392"/>
    <x v="3677"/>
    <x v="769"/>
    <d v="2017-12-07T00:00:00"/>
    <s v="Second Class"/>
    <s v="LT-16765"/>
    <s v="Larry Tron"/>
    <x v="0"/>
    <s v="United States"/>
    <s v="Fairfield"/>
    <x v="24"/>
    <n v="45014"/>
    <s v="East"/>
    <s v="OFF-PA-10000241"/>
    <x v="1"/>
    <s v="Paper"/>
    <s v="IBM Multi-Purpose Copy Paper, 8 1/2 x 11&quot;, Case"/>
    <n v="74.352000000000004"/>
    <n v="3"/>
    <n v="0.2"/>
    <n v="23.234999999999992"/>
  </r>
  <r>
    <n v="7393"/>
    <x v="3678"/>
    <x v="743"/>
    <d v="2017-05-06T00:00:00"/>
    <s v="Standard Class"/>
    <s v="DD-13570"/>
    <s v="Dorothy Dickinson"/>
    <x v="0"/>
    <s v="United States"/>
    <s v="Los Angeles"/>
    <x v="1"/>
    <n v="90049"/>
    <s v="West"/>
    <s v="OFF-PA-10003016"/>
    <x v="1"/>
    <s v="Paper"/>
    <s v="Adams &quot;While You Were Out&quot; Message Pads"/>
    <n v="15.700000000000001"/>
    <n v="5"/>
    <n v="0"/>
    <n v="7.0649999999999995"/>
  </r>
  <r>
    <n v="7394"/>
    <x v="3678"/>
    <x v="743"/>
    <d v="2017-05-06T00:00:00"/>
    <s v="Standard Class"/>
    <s v="DD-13570"/>
    <s v="Dorothy Dickinson"/>
    <x v="0"/>
    <s v="United States"/>
    <s v="Los Angeles"/>
    <x v="1"/>
    <n v="90049"/>
    <s v="West"/>
    <s v="OFF-AR-10001615"/>
    <x v="1"/>
    <s v="Art"/>
    <s v="Newell 34"/>
    <n v="59.519999999999996"/>
    <n v="3"/>
    <n v="0"/>
    <n v="15.475200000000001"/>
  </r>
  <r>
    <n v="7395"/>
    <x v="3678"/>
    <x v="743"/>
    <d v="2017-05-06T00:00:00"/>
    <s v="Standard Class"/>
    <s v="DD-13570"/>
    <s v="Dorothy Dickinson"/>
    <x v="0"/>
    <s v="United States"/>
    <s v="Los Angeles"/>
    <x v="1"/>
    <n v="90049"/>
    <s v="West"/>
    <s v="OFF-PA-10002713"/>
    <x v="1"/>
    <s v="Paper"/>
    <s v="Adams Phone Message Book, 200 Message Capacity, 8 1/16” x 11”"/>
    <n v="34.4"/>
    <n v="5"/>
    <n v="0"/>
    <n v="15.823999999999998"/>
  </r>
  <r>
    <n v="7396"/>
    <x v="3679"/>
    <x v="591"/>
    <d v="2016-12-30T00:00:00"/>
    <s v="Standard Class"/>
    <s v="DB-12970"/>
    <s v="Darren Budd"/>
    <x v="1"/>
    <s v="United States"/>
    <s v="New York City"/>
    <x v="15"/>
    <n v="10024"/>
    <s v="East"/>
    <s v="FUR-TA-10002958"/>
    <x v="0"/>
    <s v="Tables"/>
    <s v="Bevis Oval Conference Table, Walnut"/>
    <n v="313.17599999999999"/>
    <n v="2"/>
    <n v="0.4"/>
    <n v="-120.05080000000007"/>
  </r>
  <r>
    <n v="7397"/>
    <x v="3679"/>
    <x v="591"/>
    <d v="2016-12-30T00:00:00"/>
    <s v="Standard Class"/>
    <s v="DB-12970"/>
    <s v="Darren Budd"/>
    <x v="1"/>
    <s v="United States"/>
    <s v="New York City"/>
    <x v="15"/>
    <n v="10024"/>
    <s v="East"/>
    <s v="FUR-CH-10003746"/>
    <x v="0"/>
    <s v="Chairs"/>
    <s v="Hon 4070 Series Pagoda Round Back Stacking Chairs"/>
    <n v="866.64599999999996"/>
    <n v="3"/>
    <n v="0.1"/>
    <n v="173.32919999999999"/>
  </r>
  <r>
    <n v="7398"/>
    <x v="3680"/>
    <x v="587"/>
    <d v="2014-09-30T00:00:00"/>
    <s v="Same Day"/>
    <s v="DM-12955"/>
    <s v="Dario Medina"/>
    <x v="1"/>
    <s v="United States"/>
    <s v="Fairfield"/>
    <x v="24"/>
    <n v="45014"/>
    <s v="East"/>
    <s v="OFF-AP-10003217"/>
    <x v="1"/>
    <s v="Appliances"/>
    <s v="Eureka Sanitaire  Commercial Upright"/>
    <n v="795.40800000000013"/>
    <n v="6"/>
    <n v="0.2"/>
    <n v="59.655599999999993"/>
  </r>
  <r>
    <n v="7399"/>
    <x v="3681"/>
    <x v="136"/>
    <d v="2014-07-15T00:00:00"/>
    <s v="Second Class"/>
    <s v="ME-17725"/>
    <s v="Max Engle"/>
    <x v="0"/>
    <s v="United States"/>
    <s v="Chicago"/>
    <x v="10"/>
    <n v="60610"/>
    <s v="Central"/>
    <s v="OFF-PA-10001526"/>
    <x v="1"/>
    <s v="Paper"/>
    <s v="Xerox 1949"/>
    <n v="35.856000000000002"/>
    <n v="9"/>
    <n v="0.2"/>
    <n v="12.997800000000003"/>
  </r>
  <r>
    <n v="7400"/>
    <x v="3681"/>
    <x v="136"/>
    <d v="2014-07-15T00:00:00"/>
    <s v="Second Class"/>
    <s v="ME-17725"/>
    <s v="Max Engle"/>
    <x v="0"/>
    <s v="United States"/>
    <s v="Chicago"/>
    <x v="10"/>
    <n v="60610"/>
    <s v="Central"/>
    <s v="TEC-AC-10002857"/>
    <x v="2"/>
    <s v="Accessories"/>
    <s v="Verbatim 25 GB 6x Blu-ray Single Layer Recordable Disc, 1/Pack"/>
    <n v="23.840000000000003"/>
    <n v="4"/>
    <n v="0.2"/>
    <n v="3.2779999999999987"/>
  </r>
  <r>
    <n v="7401"/>
    <x v="3682"/>
    <x v="162"/>
    <d v="2016-09-13T00:00:00"/>
    <s v="Standard Class"/>
    <s v="TR-21325"/>
    <s v="Toby Ritter"/>
    <x v="0"/>
    <s v="United States"/>
    <s v="Seattle"/>
    <x v="4"/>
    <n v="98103"/>
    <s v="West"/>
    <s v="FUR-FU-10003039"/>
    <x v="0"/>
    <s v="Furnishings"/>
    <s v="Howard Miller 11-1/2&quot; Diameter Grantwood Wall Clock"/>
    <n v="43.13"/>
    <n v="1"/>
    <n v="0"/>
    <n v="14.664200000000001"/>
  </r>
  <r>
    <n v="7402"/>
    <x v="3682"/>
    <x v="162"/>
    <d v="2016-09-13T00:00:00"/>
    <s v="Standard Class"/>
    <s v="TR-21325"/>
    <s v="Toby Ritter"/>
    <x v="0"/>
    <s v="United States"/>
    <s v="Seattle"/>
    <x v="4"/>
    <n v="98103"/>
    <s v="West"/>
    <s v="OFF-PA-10002615"/>
    <x v="1"/>
    <s v="Paper"/>
    <s v="Ampad Gold Fibre Wirebound Steno Books, 6&quot; x 9&quot;, Gregg Ruled"/>
    <n v="30.87"/>
    <n v="7"/>
    <n v="0"/>
    <n v="14.200199999999999"/>
  </r>
  <r>
    <n v="7403"/>
    <x v="3683"/>
    <x v="634"/>
    <d v="2017-08-10T00:00:00"/>
    <s v="Standard Class"/>
    <s v="SH-20395"/>
    <s v="Shahid Hopkins"/>
    <x v="0"/>
    <s v="United States"/>
    <s v="New York City"/>
    <x v="15"/>
    <n v="10011"/>
    <s v="East"/>
    <s v="OFF-SU-10002573"/>
    <x v="1"/>
    <s v="Supplies"/>
    <s v="Acme 10&quot; Easy Grip Assistive Scissors"/>
    <n v="70.12"/>
    <n v="4"/>
    <n v="0"/>
    <n v="21.035999999999994"/>
  </r>
  <r>
    <n v="7404"/>
    <x v="3684"/>
    <x v="263"/>
    <d v="2015-05-19T00:00:00"/>
    <s v="Standard Class"/>
    <s v="CB-12535"/>
    <s v="Claudia Bergmann"/>
    <x v="1"/>
    <s v="United States"/>
    <s v="Camarillo"/>
    <x v="1"/>
    <n v="93010"/>
    <s v="West"/>
    <s v="FUR-BO-10004015"/>
    <x v="0"/>
    <s v="Bookcases"/>
    <s v="Bush Andora Bookcase, Maple/Graphite Gray Finish"/>
    <n v="509.95749999999992"/>
    <n v="5"/>
    <n v="0.15"/>
    <n v="41.996499999999941"/>
  </r>
  <r>
    <n v="7405"/>
    <x v="3684"/>
    <x v="263"/>
    <d v="2015-05-19T00:00:00"/>
    <s v="Standard Class"/>
    <s v="CB-12535"/>
    <s v="Claudia Bergmann"/>
    <x v="1"/>
    <s v="United States"/>
    <s v="Camarillo"/>
    <x v="1"/>
    <n v="93010"/>
    <s v="West"/>
    <s v="FUR-FU-10001979"/>
    <x v="0"/>
    <s v="Furnishings"/>
    <s v="Dana Halogen Swing-Arm Architect Lamp"/>
    <n v="122.91"/>
    <n v="3"/>
    <n v="0"/>
    <n v="34.414800000000007"/>
  </r>
  <r>
    <n v="7406"/>
    <x v="3684"/>
    <x v="263"/>
    <d v="2015-05-19T00:00:00"/>
    <s v="Standard Class"/>
    <s v="CB-12535"/>
    <s v="Claudia Bergmann"/>
    <x v="1"/>
    <s v="United States"/>
    <s v="Camarillo"/>
    <x v="1"/>
    <n v="93010"/>
    <s v="West"/>
    <s v="FUR-CH-10003833"/>
    <x v="0"/>
    <s v="Chairs"/>
    <s v="Novimex Fabric Task Chair"/>
    <n v="97.567999999999998"/>
    <n v="2"/>
    <n v="0.2"/>
    <n v="-6.0980000000000025"/>
  </r>
  <r>
    <n v="7407"/>
    <x v="3684"/>
    <x v="263"/>
    <d v="2015-05-19T00:00:00"/>
    <s v="Standard Class"/>
    <s v="CB-12535"/>
    <s v="Claudia Bergmann"/>
    <x v="1"/>
    <s v="United States"/>
    <s v="Camarillo"/>
    <x v="1"/>
    <n v="93010"/>
    <s v="West"/>
    <s v="FUR-CH-10004495"/>
    <x v="0"/>
    <s v="Chairs"/>
    <s v="Global Leather and Oak Executive Chair, Black"/>
    <n v="722.35200000000009"/>
    <n v="3"/>
    <n v="0.2"/>
    <n v="81.264599999999916"/>
  </r>
  <r>
    <n v="7408"/>
    <x v="3685"/>
    <x v="176"/>
    <d v="2017-01-21T00:00:00"/>
    <s v="First Class"/>
    <s v="ML-17410"/>
    <s v="Maris LaWare"/>
    <x v="0"/>
    <s v="United States"/>
    <s v="Chicago"/>
    <x v="10"/>
    <n v="60653"/>
    <s v="Central"/>
    <s v="OFF-LA-10001613"/>
    <x v="1"/>
    <s v="Labels"/>
    <s v="Avery File Folder Labels"/>
    <n v="11.52"/>
    <n v="5"/>
    <n v="0.2"/>
    <n v="4.1760000000000002"/>
  </r>
  <r>
    <n v="7409"/>
    <x v="3686"/>
    <x v="198"/>
    <d v="2016-06-06T00:00:00"/>
    <s v="Standard Class"/>
    <s v="JG-15310"/>
    <s v="Jason Gross"/>
    <x v="1"/>
    <s v="United States"/>
    <s v="Los Angeles"/>
    <x v="1"/>
    <n v="90032"/>
    <s v="West"/>
    <s v="FUR-FU-10003247"/>
    <x v="0"/>
    <s v="Furnishings"/>
    <s v="36X48 HARDFLOOR CHAIRMAT"/>
    <n v="167.84"/>
    <n v="8"/>
    <n v="0"/>
    <n v="11.748799999999989"/>
  </r>
  <r>
    <n v="7410"/>
    <x v="3687"/>
    <x v="918"/>
    <d v="2014-04-12T00:00:00"/>
    <s v="Standard Class"/>
    <s v="JS-15880"/>
    <s v="John Stevenson"/>
    <x v="0"/>
    <s v="United States"/>
    <s v="Toledo"/>
    <x v="24"/>
    <n v="43615"/>
    <s v="East"/>
    <s v="FUR-TA-10004442"/>
    <x v="0"/>
    <s v="Tables"/>
    <s v="Riverside Furniture Stanwyck Manor Table Series"/>
    <n v="172.11"/>
    <n v="1"/>
    <n v="0.4"/>
    <n v="-94.660500000000013"/>
  </r>
  <r>
    <n v="7411"/>
    <x v="3688"/>
    <x v="149"/>
    <d v="2014-07-24T00:00:00"/>
    <s v="First Class"/>
    <s v="AG-10270"/>
    <s v="Alejandro Grove"/>
    <x v="0"/>
    <s v="United States"/>
    <s v="New York City"/>
    <x v="15"/>
    <n v="10011"/>
    <s v="East"/>
    <s v="TEC-AC-10001314"/>
    <x v="2"/>
    <s v="Accessories"/>
    <s v="Case Logic 2.4GHz Wireless Keyboard"/>
    <n v="99.98"/>
    <n v="2"/>
    <n v="0"/>
    <n v="7.9983999999999895"/>
  </r>
  <r>
    <n v="7412"/>
    <x v="3689"/>
    <x v="1109"/>
    <d v="2017-06-03T00:00:00"/>
    <s v="Standard Class"/>
    <s v="MG-17890"/>
    <s v="Michael Granlund"/>
    <x v="2"/>
    <s v="United States"/>
    <s v="Tigard"/>
    <x v="21"/>
    <n v="97224"/>
    <s v="West"/>
    <s v="TEC-PH-10001619"/>
    <x v="2"/>
    <s v="Phones"/>
    <s v="LG G3"/>
    <n v="156.79200000000003"/>
    <n v="1"/>
    <n v="0.2"/>
    <n v="17.639099999999985"/>
  </r>
  <r>
    <n v="7413"/>
    <x v="3689"/>
    <x v="1109"/>
    <d v="2017-06-03T00:00:00"/>
    <s v="Standard Class"/>
    <s v="MG-17890"/>
    <s v="Michael Granlund"/>
    <x v="2"/>
    <s v="United States"/>
    <s v="Tigard"/>
    <x v="21"/>
    <n v="97224"/>
    <s v="West"/>
    <s v="TEC-AC-10002323"/>
    <x v="2"/>
    <s v="Accessories"/>
    <s v="SanDisk Ultra 32 GB MicroSDHC Class 10 Memory Card"/>
    <n v="35.360000000000007"/>
    <n v="2"/>
    <n v="0.2"/>
    <n v="-3.0939999999999994"/>
  </r>
  <r>
    <n v="7414"/>
    <x v="3689"/>
    <x v="1109"/>
    <d v="2017-06-03T00:00:00"/>
    <s v="Standard Class"/>
    <s v="MG-17890"/>
    <s v="Michael Granlund"/>
    <x v="2"/>
    <s v="United States"/>
    <s v="Tigard"/>
    <x v="21"/>
    <n v="97224"/>
    <s v="West"/>
    <s v="FUR-FU-10000820"/>
    <x v="0"/>
    <s v="Furnishings"/>
    <s v="Tensor Brushed Steel Torchiere Floor Lamp"/>
    <n v="13.591999999999999"/>
    <n v="1"/>
    <n v="0.2"/>
    <n v="-0.33980000000000032"/>
  </r>
  <r>
    <n v="7415"/>
    <x v="3690"/>
    <x v="69"/>
    <d v="2016-03-15T00:00:00"/>
    <s v="Second Class"/>
    <s v="SC-20770"/>
    <s v="Stewart Carmichael"/>
    <x v="1"/>
    <s v="United States"/>
    <s v="Philadelphia"/>
    <x v="9"/>
    <n v="19134"/>
    <s v="East"/>
    <s v="FUR-CH-10004287"/>
    <x v="0"/>
    <s v="Chairs"/>
    <s v="SAFCO Arco Folding Chair"/>
    <n v="386.67999999999995"/>
    <n v="2"/>
    <n v="0.3"/>
    <n v="-5.5240000000000293"/>
  </r>
  <r>
    <n v="7416"/>
    <x v="3690"/>
    <x v="69"/>
    <d v="2016-03-15T00:00:00"/>
    <s v="Second Class"/>
    <s v="SC-20770"/>
    <s v="Stewart Carmichael"/>
    <x v="1"/>
    <s v="United States"/>
    <s v="Philadelphia"/>
    <x v="9"/>
    <n v="19134"/>
    <s v="East"/>
    <s v="TEC-AC-10000474"/>
    <x v="2"/>
    <s v="Accessories"/>
    <s v="Kensington Expert Mouse Optical USB Trackball for PC or Mac"/>
    <n v="379.96000000000004"/>
    <n v="5"/>
    <n v="0.2"/>
    <n v="47.494999999999919"/>
  </r>
  <r>
    <n v="7417"/>
    <x v="3690"/>
    <x v="69"/>
    <d v="2016-03-15T00:00:00"/>
    <s v="Second Class"/>
    <s v="SC-20770"/>
    <s v="Stewart Carmichael"/>
    <x v="1"/>
    <s v="United States"/>
    <s v="Philadelphia"/>
    <x v="9"/>
    <n v="19134"/>
    <s v="East"/>
    <s v="TEC-PH-10001494"/>
    <x v="2"/>
    <s v="Phones"/>
    <s v="Polycom CX600 IP Phone VoIP phone"/>
    <n v="539.91"/>
    <n v="3"/>
    <n v="0.4"/>
    <n v="-116.98049999999998"/>
  </r>
  <r>
    <n v="7418"/>
    <x v="3690"/>
    <x v="69"/>
    <d v="2016-03-15T00:00:00"/>
    <s v="Second Class"/>
    <s v="SC-20770"/>
    <s v="Stewart Carmichael"/>
    <x v="1"/>
    <s v="United States"/>
    <s v="Philadelphia"/>
    <x v="9"/>
    <n v="19134"/>
    <s v="East"/>
    <s v="OFF-PA-10004996"/>
    <x v="1"/>
    <s v="Paper"/>
    <s v="Speediset Carbonless Redi-Letter 7&quot; x 8 1/2&quot;"/>
    <n v="41.240000000000009"/>
    <n v="5"/>
    <n v="0.2"/>
    <n v="13.918499999999998"/>
  </r>
  <r>
    <n v="7419"/>
    <x v="3690"/>
    <x v="69"/>
    <d v="2016-03-15T00:00:00"/>
    <s v="Second Class"/>
    <s v="SC-20770"/>
    <s v="Stewart Carmichael"/>
    <x v="1"/>
    <s v="United States"/>
    <s v="Philadelphia"/>
    <x v="9"/>
    <n v="19134"/>
    <s v="East"/>
    <s v="OFF-BI-10004318"/>
    <x v="1"/>
    <s v="Binders"/>
    <s v="Ibico EB-19 Dual Function Manual Binding System"/>
    <n v="51.897000000000013"/>
    <n v="1"/>
    <n v="0.7"/>
    <n v="-41.517600000000002"/>
  </r>
  <r>
    <n v="7420"/>
    <x v="3690"/>
    <x v="69"/>
    <d v="2016-03-15T00:00:00"/>
    <s v="Second Class"/>
    <s v="SC-20770"/>
    <s v="Stewart Carmichael"/>
    <x v="1"/>
    <s v="United States"/>
    <s v="Philadelphia"/>
    <x v="9"/>
    <n v="19134"/>
    <s v="East"/>
    <s v="OFF-ST-10002574"/>
    <x v="1"/>
    <s v="Storage"/>
    <s v="SAFCO Commercial Wire Shelving, Black"/>
    <n v="552.55999999999995"/>
    <n v="5"/>
    <n v="0.2"/>
    <n v="-138.13999999999999"/>
  </r>
  <r>
    <n v="7421"/>
    <x v="3690"/>
    <x v="69"/>
    <d v="2016-03-15T00:00:00"/>
    <s v="Second Class"/>
    <s v="SC-20770"/>
    <s v="Stewart Carmichael"/>
    <x v="1"/>
    <s v="United States"/>
    <s v="Philadelphia"/>
    <x v="9"/>
    <n v="19134"/>
    <s v="East"/>
    <s v="OFF-BI-10002353"/>
    <x v="1"/>
    <s v="Binders"/>
    <s v="GBC VeloBind Cover Sets"/>
    <n v="23.160000000000004"/>
    <n v="5"/>
    <n v="0.7"/>
    <n v="-15.439999999999998"/>
  </r>
  <r>
    <n v="7422"/>
    <x v="3690"/>
    <x v="69"/>
    <d v="2016-03-15T00:00:00"/>
    <s v="Second Class"/>
    <s v="SC-20770"/>
    <s v="Stewart Carmichael"/>
    <x v="1"/>
    <s v="United States"/>
    <s v="Philadelphia"/>
    <x v="9"/>
    <n v="19134"/>
    <s v="East"/>
    <s v="OFF-ST-10003641"/>
    <x v="1"/>
    <s v="Storage"/>
    <s v="Space Solutions Industrial Galvanized Steel Shelving."/>
    <n v="126.08"/>
    <n v="2"/>
    <n v="0.2"/>
    <n v="-28.367999999999984"/>
  </r>
  <r>
    <n v="7423"/>
    <x v="3690"/>
    <x v="69"/>
    <d v="2016-03-15T00:00:00"/>
    <s v="Second Class"/>
    <s v="SC-20770"/>
    <s v="Stewart Carmichael"/>
    <x v="1"/>
    <s v="United States"/>
    <s v="Philadelphia"/>
    <x v="9"/>
    <n v="19134"/>
    <s v="East"/>
    <s v="TEC-MA-10001148"/>
    <x v="2"/>
    <s v="Machines"/>
    <s v="Okidata MB491 Multifunction Printer"/>
    <n v="449.1"/>
    <n v="3"/>
    <n v="0.7"/>
    <n v="-643.70999999999981"/>
  </r>
  <r>
    <n v="7424"/>
    <x v="3691"/>
    <x v="318"/>
    <d v="2017-04-14T00:00:00"/>
    <s v="Standard Class"/>
    <s v="BS-11755"/>
    <s v="Bruce Stewart"/>
    <x v="0"/>
    <s v="United States"/>
    <s v="Philadelphia"/>
    <x v="9"/>
    <n v="19143"/>
    <s v="East"/>
    <s v="OFF-AP-10000026"/>
    <x v="1"/>
    <s v="Appliances"/>
    <s v="Tripp Lite Isotel 6 Outlet Surge Protector with Fax/Modem Protection"/>
    <n v="195.10400000000001"/>
    <n v="4"/>
    <n v="0.2"/>
    <n v="21.949199999999969"/>
  </r>
  <r>
    <n v="7425"/>
    <x v="3691"/>
    <x v="318"/>
    <d v="2017-04-14T00:00:00"/>
    <s v="Standard Class"/>
    <s v="BS-11755"/>
    <s v="Bruce Stewart"/>
    <x v="0"/>
    <s v="United States"/>
    <s v="Philadelphia"/>
    <x v="9"/>
    <n v="19143"/>
    <s v="East"/>
    <s v="FUR-FU-10003878"/>
    <x v="0"/>
    <s v="Furnishings"/>
    <s v="Linden 10&quot; Round Wall Clock, Black"/>
    <n v="36.671999999999997"/>
    <n v="3"/>
    <n v="0.2"/>
    <n v="6.4176000000000002"/>
  </r>
  <r>
    <n v="7426"/>
    <x v="3692"/>
    <x v="674"/>
    <d v="2016-06-27T00:00:00"/>
    <s v="Second Class"/>
    <s v="LC-17140"/>
    <s v="Logan Currie"/>
    <x v="0"/>
    <s v="United States"/>
    <s v="Houston"/>
    <x v="5"/>
    <n v="77070"/>
    <s v="Central"/>
    <s v="FUR-CH-10001146"/>
    <x v="0"/>
    <s v="Chairs"/>
    <s v="Global Value Mid-Back Manager's Chair, Gray"/>
    <n v="85.245999999999995"/>
    <n v="2"/>
    <n v="0.3"/>
    <n v="-6.0890000000000057"/>
  </r>
  <r>
    <n v="7427"/>
    <x v="3692"/>
    <x v="674"/>
    <d v="2016-06-27T00:00:00"/>
    <s v="Second Class"/>
    <s v="LC-17140"/>
    <s v="Logan Currie"/>
    <x v="0"/>
    <s v="United States"/>
    <s v="Houston"/>
    <x v="5"/>
    <n v="77070"/>
    <s v="Central"/>
    <s v="FUR-FU-10003919"/>
    <x v="0"/>
    <s v="Furnishings"/>
    <s v="Eldon Executive Woodline II Cherry Finish Desk Accessories"/>
    <n v="32.712000000000003"/>
    <n v="2"/>
    <n v="0.6"/>
    <n v="-26.169599999999996"/>
  </r>
  <r>
    <n v="7428"/>
    <x v="3693"/>
    <x v="461"/>
    <d v="2014-03-21T00:00:00"/>
    <s v="Standard Class"/>
    <s v="MH-17440"/>
    <s v="Mark Haberlin"/>
    <x v="1"/>
    <s v="United States"/>
    <s v="Jackson"/>
    <x v="35"/>
    <n v="39212"/>
    <s v="South"/>
    <s v="OFF-BI-10000605"/>
    <x v="1"/>
    <s v="Binders"/>
    <s v="Acco Pressboard Covers with Storage Hooks, 9 1/2&quot; x 11&quot;, Executive Red"/>
    <n v="11.43"/>
    <n v="3"/>
    <n v="0"/>
    <n v="5.3720999999999997"/>
  </r>
  <r>
    <n v="7429"/>
    <x v="3693"/>
    <x v="461"/>
    <d v="2014-03-21T00:00:00"/>
    <s v="Standard Class"/>
    <s v="MH-17440"/>
    <s v="Mark Haberlin"/>
    <x v="1"/>
    <s v="United States"/>
    <s v="Jackson"/>
    <x v="35"/>
    <n v="39212"/>
    <s v="South"/>
    <s v="OFF-BI-10000309"/>
    <x v="1"/>
    <s v="Binders"/>
    <s v="GBC Twin Loop Wire Binding Elements, 9/16&quot; Spine, Black"/>
    <n v="30.44"/>
    <n v="2"/>
    <n v="0"/>
    <n v="14.9156"/>
  </r>
  <r>
    <n v="7430"/>
    <x v="3693"/>
    <x v="461"/>
    <d v="2014-03-21T00:00:00"/>
    <s v="Standard Class"/>
    <s v="MH-17440"/>
    <s v="Mark Haberlin"/>
    <x v="1"/>
    <s v="United States"/>
    <s v="Jackson"/>
    <x v="35"/>
    <n v="39212"/>
    <s v="South"/>
    <s v="OFF-PA-10003349"/>
    <x v="1"/>
    <s v="Paper"/>
    <s v="Xerox 1957"/>
    <n v="12.96"/>
    <n v="2"/>
    <n v="0"/>
    <n v="6.3504000000000005"/>
  </r>
  <r>
    <n v="7431"/>
    <x v="3693"/>
    <x v="461"/>
    <d v="2014-03-21T00:00:00"/>
    <s v="Standard Class"/>
    <s v="MH-17440"/>
    <s v="Mark Haberlin"/>
    <x v="1"/>
    <s v="United States"/>
    <s v="Jackson"/>
    <x v="35"/>
    <n v="39212"/>
    <s v="South"/>
    <s v="OFF-PA-10003063"/>
    <x v="1"/>
    <s v="Paper"/>
    <s v="EcoTones Memo Sheets"/>
    <n v="16"/>
    <n v="4"/>
    <n v="0"/>
    <n v="7.68"/>
  </r>
  <r>
    <n v="7432"/>
    <x v="3693"/>
    <x v="461"/>
    <d v="2014-03-21T00:00:00"/>
    <s v="Standard Class"/>
    <s v="MH-17440"/>
    <s v="Mark Haberlin"/>
    <x v="1"/>
    <s v="United States"/>
    <s v="Jackson"/>
    <x v="35"/>
    <n v="39212"/>
    <s v="South"/>
    <s v="OFF-AP-10003971"/>
    <x v="1"/>
    <s v="Appliances"/>
    <s v="Belkin 6 Outlet Metallic Surge Strip"/>
    <n v="32.67"/>
    <n v="3"/>
    <n v="0"/>
    <n v="8.4942000000000011"/>
  </r>
  <r>
    <n v="7433"/>
    <x v="3694"/>
    <x v="128"/>
    <d v="2014-08-13T00:00:00"/>
    <s v="Standard Class"/>
    <s v="RD-19720"/>
    <s v="Roger Demir"/>
    <x v="0"/>
    <s v="United States"/>
    <s v="Phoenix"/>
    <x v="16"/>
    <n v="85023"/>
    <s v="West"/>
    <s v="OFF-FA-10004838"/>
    <x v="1"/>
    <s v="Fasteners"/>
    <s v="Super Bands, 12/Pack"/>
    <n v="4.4640000000000004"/>
    <n v="3"/>
    <n v="0.2"/>
    <n v="-0.94859999999999989"/>
  </r>
  <r>
    <n v="7434"/>
    <x v="3694"/>
    <x v="128"/>
    <d v="2014-08-13T00:00:00"/>
    <s v="Standard Class"/>
    <s v="RD-19720"/>
    <s v="Roger Demir"/>
    <x v="0"/>
    <s v="United States"/>
    <s v="Phoenix"/>
    <x v="16"/>
    <n v="85023"/>
    <s v="West"/>
    <s v="OFF-BI-10001097"/>
    <x v="1"/>
    <s v="Binders"/>
    <s v="Avery Hole Reinforcements"/>
    <n v="9.3450000000000024"/>
    <n v="5"/>
    <n v="0.7"/>
    <n v="-6.5414999999999992"/>
  </r>
  <r>
    <n v="7435"/>
    <x v="3695"/>
    <x v="353"/>
    <d v="2015-07-31T00:00:00"/>
    <s v="Standard Class"/>
    <s v="BP-11095"/>
    <s v="Bart Pistole"/>
    <x v="1"/>
    <s v="United States"/>
    <s v="Oxnard"/>
    <x v="1"/>
    <n v="93030"/>
    <s v="West"/>
    <s v="OFF-BI-10000605"/>
    <x v="1"/>
    <s v="Binders"/>
    <s v="Acco Pressboard Covers with Storage Hooks, 9 1/2&quot; x 11&quot;, Executive Red"/>
    <n v="9.1440000000000001"/>
    <n v="3"/>
    <n v="0.2"/>
    <n v="3.0860999999999996"/>
  </r>
  <r>
    <n v="7436"/>
    <x v="3695"/>
    <x v="353"/>
    <d v="2015-07-31T00:00:00"/>
    <s v="Standard Class"/>
    <s v="BP-11095"/>
    <s v="Bart Pistole"/>
    <x v="1"/>
    <s v="United States"/>
    <s v="Oxnard"/>
    <x v="1"/>
    <n v="93030"/>
    <s v="West"/>
    <s v="OFF-BI-10003314"/>
    <x v="1"/>
    <s v="Binders"/>
    <s v="Tuff Stuff Recycled Round Ring Binders"/>
    <n v="23.136000000000003"/>
    <n v="6"/>
    <n v="0.2"/>
    <n v="8.3867999999999991"/>
  </r>
  <r>
    <n v="7437"/>
    <x v="3695"/>
    <x v="353"/>
    <d v="2015-07-31T00:00:00"/>
    <s v="Standard Class"/>
    <s v="BP-11095"/>
    <s v="Bart Pistole"/>
    <x v="1"/>
    <s v="United States"/>
    <s v="Oxnard"/>
    <x v="1"/>
    <n v="93030"/>
    <s v="West"/>
    <s v="OFF-AR-10002067"/>
    <x v="1"/>
    <s v="Art"/>
    <s v="Newell 334"/>
    <n v="99.2"/>
    <n v="5"/>
    <n v="0"/>
    <n v="25.792000000000002"/>
  </r>
  <r>
    <n v="7438"/>
    <x v="3696"/>
    <x v="1162"/>
    <d v="2014-02-19T00:00:00"/>
    <s v="Standard Class"/>
    <s v="BF-11020"/>
    <s v="Barry Französisch"/>
    <x v="1"/>
    <s v="United States"/>
    <s v="Seattle"/>
    <x v="4"/>
    <n v="98105"/>
    <s v="West"/>
    <s v="OFF-BI-10001031"/>
    <x v="1"/>
    <s v="Binders"/>
    <s v="Pressboard Data Binders by Wilson Jones"/>
    <n v="21.36"/>
    <n v="5"/>
    <n v="0.2"/>
    <n v="7.2089999999999996"/>
  </r>
  <r>
    <n v="7439"/>
    <x v="3697"/>
    <x v="539"/>
    <d v="2015-03-27T00:00:00"/>
    <s v="Second Class"/>
    <s v="CP-12085"/>
    <s v="Cathy Prescott"/>
    <x v="1"/>
    <s v="United States"/>
    <s v="Covington"/>
    <x v="4"/>
    <n v="98042"/>
    <s v="West"/>
    <s v="FUR-FU-10003832"/>
    <x v="0"/>
    <s v="Furnishings"/>
    <s v="Eldon Expressions Punched Metal &amp; Wood Desk Accessories, Black &amp; Cherry"/>
    <n v="46.900000000000006"/>
    <n v="5"/>
    <n v="0"/>
    <n v="13.132000000000001"/>
  </r>
  <r>
    <n v="7440"/>
    <x v="3698"/>
    <x v="264"/>
    <d v="2017-09-06T00:00:00"/>
    <s v="Standard Class"/>
    <s v="JL-15235"/>
    <s v="Janet Lee"/>
    <x v="0"/>
    <s v="United States"/>
    <s v="Los Angeles"/>
    <x v="1"/>
    <n v="90049"/>
    <s v="West"/>
    <s v="OFF-BI-10000138"/>
    <x v="1"/>
    <s v="Binders"/>
    <s v="Acco Translucent Poly Ring Binders"/>
    <n v="18.72"/>
    <n v="5"/>
    <n v="0.2"/>
    <n v="6.5519999999999996"/>
  </r>
  <r>
    <n v="7441"/>
    <x v="3698"/>
    <x v="264"/>
    <d v="2017-09-06T00:00:00"/>
    <s v="Standard Class"/>
    <s v="JL-15235"/>
    <s v="Janet Lee"/>
    <x v="0"/>
    <s v="United States"/>
    <s v="Los Angeles"/>
    <x v="1"/>
    <n v="90049"/>
    <s v="West"/>
    <s v="FUR-TA-10004607"/>
    <x v="0"/>
    <s v="Tables"/>
    <s v="Hon 2111 Invitation Series Straight Table"/>
    <n v="236.52800000000002"/>
    <n v="2"/>
    <n v="0.2"/>
    <n v="-2.9566000000000088"/>
  </r>
  <r>
    <n v="7442"/>
    <x v="3699"/>
    <x v="547"/>
    <d v="2015-11-18T00:00:00"/>
    <s v="First Class"/>
    <s v="JG-15805"/>
    <s v="John Grady"/>
    <x v="1"/>
    <s v="United States"/>
    <s v="San Diego"/>
    <x v="1"/>
    <n v="92105"/>
    <s v="West"/>
    <s v="OFF-LA-10003148"/>
    <x v="1"/>
    <s v="Labels"/>
    <s v="Avery 51"/>
    <n v="18.899999999999999"/>
    <n v="3"/>
    <n v="0"/>
    <n v="8.6939999999999991"/>
  </r>
  <r>
    <n v="7443"/>
    <x v="3700"/>
    <x v="337"/>
    <d v="2014-12-11T00:00:00"/>
    <s v="First Class"/>
    <s v="VP-21760"/>
    <s v="Victoria Pisteka"/>
    <x v="1"/>
    <s v="United States"/>
    <s v="Brownsville"/>
    <x v="5"/>
    <n v="78521"/>
    <s v="Central"/>
    <s v="OFF-PA-10001804"/>
    <x v="1"/>
    <s v="Paper"/>
    <s v="Xerox 195"/>
    <n v="10.688000000000001"/>
    <n v="2"/>
    <n v="0.2"/>
    <n v="3.7407999999999997"/>
  </r>
  <r>
    <n v="7444"/>
    <x v="3700"/>
    <x v="337"/>
    <d v="2014-12-11T00:00:00"/>
    <s v="First Class"/>
    <s v="VP-21760"/>
    <s v="Victoria Pisteka"/>
    <x v="1"/>
    <s v="United States"/>
    <s v="Brownsville"/>
    <x v="5"/>
    <n v="78521"/>
    <s v="Central"/>
    <s v="OFF-ST-10000036"/>
    <x v="1"/>
    <s v="Storage"/>
    <s v="Recycled Data-Pak for Archival Bound Computer Printouts, 12-1/2 x 12-1/2 x 16"/>
    <n v="237.09600000000003"/>
    <n v="3"/>
    <n v="0.2"/>
    <n v="20.745899999999985"/>
  </r>
  <r>
    <n v="7445"/>
    <x v="3701"/>
    <x v="447"/>
    <d v="2017-02-07T00:00:00"/>
    <s v="Second Class"/>
    <s v="RD-19810"/>
    <s v="Ross DeVincentis"/>
    <x v="2"/>
    <s v="United States"/>
    <s v="Chicago"/>
    <x v="10"/>
    <n v="60610"/>
    <s v="Central"/>
    <s v="OFF-PA-10001166"/>
    <x v="1"/>
    <s v="Paper"/>
    <s v="Xerox 2"/>
    <n v="5.1840000000000011"/>
    <n v="1"/>
    <n v="0.2"/>
    <n v="1.8144"/>
  </r>
  <r>
    <n v="7446"/>
    <x v="3701"/>
    <x v="447"/>
    <d v="2017-02-07T00:00:00"/>
    <s v="Second Class"/>
    <s v="RD-19810"/>
    <s v="Ross DeVincentis"/>
    <x v="2"/>
    <s v="United States"/>
    <s v="Chicago"/>
    <x v="10"/>
    <n v="60610"/>
    <s v="Central"/>
    <s v="OFF-PA-10001033"/>
    <x v="1"/>
    <s v="Paper"/>
    <s v="Xerox 1893"/>
    <n v="65.584000000000003"/>
    <n v="2"/>
    <n v="0.2"/>
    <n v="23.7742"/>
  </r>
  <r>
    <n v="7447"/>
    <x v="3701"/>
    <x v="447"/>
    <d v="2017-02-07T00:00:00"/>
    <s v="Second Class"/>
    <s v="RD-19810"/>
    <s v="Ross DeVincentis"/>
    <x v="2"/>
    <s v="United States"/>
    <s v="Chicago"/>
    <x v="10"/>
    <n v="60610"/>
    <s v="Central"/>
    <s v="FUR-FU-10004597"/>
    <x v="0"/>
    <s v="Furnishings"/>
    <s v="Eldon Cleatmat Chair Mats for Medium Pile Carpets"/>
    <n v="22.200000000000003"/>
    <n v="1"/>
    <n v="0.6"/>
    <n v="-26.084999999999994"/>
  </r>
  <r>
    <n v="7448"/>
    <x v="3701"/>
    <x v="447"/>
    <d v="2017-02-07T00:00:00"/>
    <s v="Second Class"/>
    <s v="RD-19810"/>
    <s v="Ross DeVincentis"/>
    <x v="2"/>
    <s v="United States"/>
    <s v="Chicago"/>
    <x v="10"/>
    <n v="60610"/>
    <s v="Central"/>
    <s v="OFF-PA-10000418"/>
    <x v="1"/>
    <s v="Paper"/>
    <s v="Xerox 189"/>
    <n v="419.4"/>
    <n v="5"/>
    <n v="0.2"/>
    <n v="146.79"/>
  </r>
  <r>
    <n v="7449"/>
    <x v="3702"/>
    <x v="343"/>
    <d v="2017-11-14T00:00:00"/>
    <s v="First Class"/>
    <s v="MH-18025"/>
    <s v="Michelle Huthwaite"/>
    <x v="0"/>
    <s v="United States"/>
    <s v="Knoxville"/>
    <x v="18"/>
    <n v="37918"/>
    <s v="South"/>
    <s v="FUR-FU-10004090"/>
    <x v="0"/>
    <s v="Furnishings"/>
    <s v="Executive Impressions 14&quot; Contract Wall Clock"/>
    <n v="88.920000000000016"/>
    <n v="5"/>
    <n v="0.2"/>
    <n v="14.449499999999986"/>
  </r>
  <r>
    <n v="7450"/>
    <x v="3703"/>
    <x v="697"/>
    <d v="2017-09-22T00:00:00"/>
    <s v="Second Class"/>
    <s v="SJ-20125"/>
    <s v="Sanjit Jacobs"/>
    <x v="2"/>
    <s v="United States"/>
    <s v="Houston"/>
    <x v="5"/>
    <n v="77036"/>
    <s v="Central"/>
    <s v="OFF-AR-10000390"/>
    <x v="1"/>
    <s v="Art"/>
    <s v="Newell Chalk Holder"/>
    <n v="9.9120000000000008"/>
    <n v="3"/>
    <n v="0.2"/>
    <n v="3.2213999999999996"/>
  </r>
  <r>
    <n v="7451"/>
    <x v="3703"/>
    <x v="697"/>
    <d v="2017-09-22T00:00:00"/>
    <s v="Second Class"/>
    <s v="SJ-20125"/>
    <s v="Sanjit Jacobs"/>
    <x v="2"/>
    <s v="United States"/>
    <s v="Houston"/>
    <x v="5"/>
    <n v="77036"/>
    <s v="Central"/>
    <s v="FUR-CH-10003774"/>
    <x v="0"/>
    <s v="Chairs"/>
    <s v="Global Wood Trimmed Manager's Task Chair, Khaki"/>
    <n v="318.43"/>
    <n v="5"/>
    <n v="0.3"/>
    <n v="-77.333000000000013"/>
  </r>
  <r>
    <n v="7452"/>
    <x v="3703"/>
    <x v="697"/>
    <d v="2017-09-22T00:00:00"/>
    <s v="Second Class"/>
    <s v="SJ-20125"/>
    <s v="Sanjit Jacobs"/>
    <x v="2"/>
    <s v="United States"/>
    <s v="Houston"/>
    <x v="5"/>
    <n v="77036"/>
    <s v="Central"/>
    <s v="OFF-BI-10002412"/>
    <x v="1"/>
    <s v="Binders"/>
    <s v="Wilson Jones “Snap” Scratch Pad Binder Tool for Ring Binders"/>
    <n v="5.7999999999999989"/>
    <n v="5"/>
    <n v="0.8"/>
    <n v="-10.15"/>
  </r>
  <r>
    <n v="7453"/>
    <x v="3703"/>
    <x v="697"/>
    <d v="2017-09-22T00:00:00"/>
    <s v="Second Class"/>
    <s v="SJ-20125"/>
    <s v="Sanjit Jacobs"/>
    <x v="2"/>
    <s v="United States"/>
    <s v="Houston"/>
    <x v="5"/>
    <n v="77036"/>
    <s v="Central"/>
    <s v="TEC-PH-10002415"/>
    <x v="2"/>
    <s v="Phones"/>
    <s v="Polycom VoiceStation 500 Conference phone"/>
    <n v="1415.76"/>
    <n v="6"/>
    <n v="0.2"/>
    <n v="88.48500000000007"/>
  </r>
  <r>
    <n v="7454"/>
    <x v="3704"/>
    <x v="643"/>
    <d v="2017-07-01T00:00:00"/>
    <s v="Standard Class"/>
    <s v="FM-14380"/>
    <s v="Fred McMath"/>
    <x v="0"/>
    <s v="United States"/>
    <s v="Bolingbrook"/>
    <x v="10"/>
    <n v="60440"/>
    <s v="Central"/>
    <s v="TEC-PH-10003505"/>
    <x v="2"/>
    <s v="Phones"/>
    <s v="Geemarc AmpliPOWER60"/>
    <n v="148.47999999999999"/>
    <n v="2"/>
    <n v="0.2"/>
    <n v="16.703999999999986"/>
  </r>
  <r>
    <n v="7455"/>
    <x v="3705"/>
    <x v="679"/>
    <d v="2016-08-04T00:00:00"/>
    <s v="Standard Class"/>
    <s v="KH-16360"/>
    <s v="Katherine Hughes"/>
    <x v="0"/>
    <s v="United States"/>
    <s v="Chicago"/>
    <x v="10"/>
    <n v="60623"/>
    <s v="Central"/>
    <s v="OFF-LA-10003663"/>
    <x v="1"/>
    <s v="Labels"/>
    <s v="Avery 498"/>
    <n v="9.2480000000000011"/>
    <n v="4"/>
    <n v="0.2"/>
    <n v="3.1212"/>
  </r>
  <r>
    <n v="7456"/>
    <x v="3705"/>
    <x v="679"/>
    <d v="2016-08-04T00:00:00"/>
    <s v="Standard Class"/>
    <s v="KH-16360"/>
    <s v="Katherine Hughes"/>
    <x v="0"/>
    <s v="United States"/>
    <s v="Chicago"/>
    <x v="10"/>
    <n v="60623"/>
    <s v="Central"/>
    <s v="OFF-ST-10001780"/>
    <x v="1"/>
    <s v="Storage"/>
    <s v="Tennsco 16-Compartment Lockers with Coat Rack"/>
    <n v="1036.624"/>
    <n v="2"/>
    <n v="0.2"/>
    <n v="51.831200000000024"/>
  </r>
  <r>
    <n v="7457"/>
    <x v="3706"/>
    <x v="392"/>
    <d v="2015-04-18T00:00:00"/>
    <s v="First Class"/>
    <s v="LL-16840"/>
    <s v="Lauren Leatherbury"/>
    <x v="0"/>
    <s v="United States"/>
    <s v="Waynesboro"/>
    <x v="17"/>
    <n v="22980"/>
    <s v="South"/>
    <s v="TEC-PH-10002033"/>
    <x v="2"/>
    <s v="Phones"/>
    <s v="Konftel 250 Conference phone - Charcoal black"/>
    <n v="569.64"/>
    <n v="2"/>
    <n v="0"/>
    <n v="148.10640000000001"/>
  </r>
  <r>
    <n v="7458"/>
    <x v="3706"/>
    <x v="392"/>
    <d v="2015-04-18T00:00:00"/>
    <s v="First Class"/>
    <s v="LL-16840"/>
    <s v="Lauren Leatherbury"/>
    <x v="0"/>
    <s v="United States"/>
    <s v="Waynesboro"/>
    <x v="17"/>
    <n v="22980"/>
    <s v="South"/>
    <s v="OFF-BI-10001036"/>
    <x v="1"/>
    <s v="Binders"/>
    <s v="Cardinal EasyOpen D-Ring Binders"/>
    <n v="9.14"/>
    <n v="1"/>
    <n v="0"/>
    <n v="4.57"/>
  </r>
  <r>
    <n v="7459"/>
    <x v="3706"/>
    <x v="392"/>
    <d v="2015-04-18T00:00:00"/>
    <s v="First Class"/>
    <s v="LL-16840"/>
    <s v="Lauren Leatherbury"/>
    <x v="0"/>
    <s v="United States"/>
    <s v="Waynesboro"/>
    <x v="17"/>
    <n v="22980"/>
    <s v="South"/>
    <s v="FUR-FU-10001468"/>
    <x v="0"/>
    <s v="Furnishings"/>
    <s v="Tenex Antistatic Computer Chair Mats"/>
    <n v="1196.8599999999999"/>
    <n v="7"/>
    <n v="0"/>
    <n v="119.68599999999989"/>
  </r>
  <r>
    <n v="7460"/>
    <x v="3706"/>
    <x v="392"/>
    <d v="2015-04-18T00:00:00"/>
    <s v="First Class"/>
    <s v="LL-16840"/>
    <s v="Lauren Leatherbury"/>
    <x v="0"/>
    <s v="United States"/>
    <s v="Waynesboro"/>
    <x v="17"/>
    <n v="22980"/>
    <s v="South"/>
    <s v="FUR-BO-10001519"/>
    <x v="0"/>
    <s v="Bookcases"/>
    <s v="O'Sullivan 3-Shelf Heavy-Duty Bookcases"/>
    <n v="523.26"/>
    <n v="9"/>
    <n v="0"/>
    <n v="125.58240000000001"/>
  </r>
  <r>
    <n v="7461"/>
    <x v="3707"/>
    <x v="347"/>
    <d v="2015-04-14T00:00:00"/>
    <s v="Second Class"/>
    <s v="AR-10540"/>
    <s v="Andy Reiter"/>
    <x v="0"/>
    <s v="United States"/>
    <s v="Los Angeles"/>
    <x v="1"/>
    <n v="90004"/>
    <s v="West"/>
    <s v="TEC-CO-10001943"/>
    <x v="2"/>
    <s v="Copiers"/>
    <s v="Canon PC-428 Personal Copier"/>
    <n v="639.96800000000007"/>
    <n v="4"/>
    <n v="0.2"/>
    <n v="215.98919999999998"/>
  </r>
  <r>
    <n v="7462"/>
    <x v="3707"/>
    <x v="347"/>
    <d v="2015-04-14T00:00:00"/>
    <s v="Second Class"/>
    <s v="AR-10540"/>
    <s v="Andy Reiter"/>
    <x v="0"/>
    <s v="United States"/>
    <s v="Los Angeles"/>
    <x v="1"/>
    <n v="90004"/>
    <s v="West"/>
    <s v="OFF-PA-10003127"/>
    <x v="1"/>
    <s v="Paper"/>
    <s v="Easy-staple paper"/>
    <n v="52.76"/>
    <n v="2"/>
    <n v="0"/>
    <n v="24.269599999999997"/>
  </r>
  <r>
    <n v="7463"/>
    <x v="3708"/>
    <x v="914"/>
    <d v="2015-03-01T00:00:00"/>
    <s v="Second Class"/>
    <s v="NP-18670"/>
    <s v="Nora Paige"/>
    <x v="0"/>
    <s v="United States"/>
    <s v="Seattle"/>
    <x v="4"/>
    <n v="98105"/>
    <s v="West"/>
    <s v="TEC-AC-10002076"/>
    <x v="2"/>
    <s v="Accessories"/>
    <s v="Microsoft Natural Keyboard Elite"/>
    <n v="538.92000000000007"/>
    <n v="9"/>
    <n v="0"/>
    <n v="80.837999999999994"/>
  </r>
  <r>
    <n v="7464"/>
    <x v="3709"/>
    <x v="162"/>
    <d v="2016-09-15T00:00:00"/>
    <s v="Standard Class"/>
    <s v="LP-17095"/>
    <s v="Liz Preis"/>
    <x v="0"/>
    <s v="United States"/>
    <s v="Visalia"/>
    <x v="1"/>
    <n v="93277"/>
    <s v="West"/>
    <s v="OFF-AR-10003338"/>
    <x v="1"/>
    <s v="Art"/>
    <s v="Eberhard Faber 3 1/2&quot; Golf Pencils"/>
    <n v="14.88"/>
    <n v="2"/>
    <n v="0"/>
    <n v="3.7200000000000006"/>
  </r>
  <r>
    <n v="7465"/>
    <x v="3709"/>
    <x v="162"/>
    <d v="2016-09-15T00:00:00"/>
    <s v="Standard Class"/>
    <s v="LP-17095"/>
    <s v="Liz Preis"/>
    <x v="0"/>
    <s v="United States"/>
    <s v="Visalia"/>
    <x v="1"/>
    <n v="93277"/>
    <s v="West"/>
    <s v="OFF-PA-10004610"/>
    <x v="1"/>
    <s v="Paper"/>
    <s v="Xerox 1900"/>
    <n v="34.24"/>
    <n v="8"/>
    <n v="0"/>
    <n v="15.407999999999998"/>
  </r>
  <r>
    <n v="7466"/>
    <x v="3709"/>
    <x v="162"/>
    <d v="2016-09-15T00:00:00"/>
    <s v="Standard Class"/>
    <s v="LP-17095"/>
    <s v="Liz Preis"/>
    <x v="0"/>
    <s v="United States"/>
    <s v="Visalia"/>
    <x v="1"/>
    <n v="93277"/>
    <s v="West"/>
    <s v="OFF-ST-10001272"/>
    <x v="1"/>
    <s v="Storage"/>
    <s v="Mini 13-1/2 Capacity Data Binder Rack, Pearl"/>
    <n v="261.74"/>
    <n v="2"/>
    <n v="0"/>
    <n v="65.435000000000002"/>
  </r>
  <r>
    <n v="7467"/>
    <x v="3710"/>
    <x v="288"/>
    <d v="2016-05-23T00:00:00"/>
    <s v="Standard Class"/>
    <s v="AH-10690"/>
    <s v="Anna Häberlin"/>
    <x v="1"/>
    <s v="United States"/>
    <s v="Los Angeles"/>
    <x v="1"/>
    <n v="90008"/>
    <s v="West"/>
    <s v="OFF-AP-10001366"/>
    <x v="1"/>
    <s v="Appliances"/>
    <s v="Staple holder"/>
    <n v="87.84"/>
    <n v="8"/>
    <n v="0"/>
    <n v="23.716800000000006"/>
  </r>
  <r>
    <n v="7468"/>
    <x v="3711"/>
    <x v="343"/>
    <d v="2017-11-15T00:00:00"/>
    <s v="Second Class"/>
    <s v="TB-21190"/>
    <s v="Thomas Brumley"/>
    <x v="2"/>
    <s v="United States"/>
    <s v="Los Angeles"/>
    <x v="1"/>
    <n v="90045"/>
    <s v="West"/>
    <s v="FUR-FU-10001424"/>
    <x v="0"/>
    <s v="Furnishings"/>
    <s v="Dax Clear Box Frame"/>
    <n v="34.92"/>
    <n v="4"/>
    <n v="0"/>
    <n v="11.872799999999998"/>
  </r>
  <r>
    <n v="7469"/>
    <x v="3712"/>
    <x v="1114"/>
    <d v="2014-09-20T00:00:00"/>
    <s v="Standard Class"/>
    <s v="AA-10315"/>
    <s v="Alex Avila"/>
    <x v="0"/>
    <s v="United States"/>
    <s v="New York City"/>
    <x v="15"/>
    <n v="10011"/>
    <s v="East"/>
    <s v="OFF-PA-10000349"/>
    <x v="1"/>
    <s v="Paper"/>
    <s v="Easy-staple paper"/>
    <n v="14.940000000000001"/>
    <n v="3"/>
    <n v="0"/>
    <n v="7.0218000000000007"/>
  </r>
  <r>
    <n v="7470"/>
    <x v="3712"/>
    <x v="1114"/>
    <d v="2014-09-20T00:00:00"/>
    <s v="Standard Class"/>
    <s v="AA-10315"/>
    <s v="Alex Avila"/>
    <x v="0"/>
    <s v="United States"/>
    <s v="New York City"/>
    <x v="15"/>
    <n v="10011"/>
    <s v="East"/>
    <s v="FUR-FU-10002456"/>
    <x v="0"/>
    <s v="Furnishings"/>
    <s v="Master Caster Door Stop, Large Neon Orange"/>
    <n v="14.56"/>
    <n v="2"/>
    <n v="0"/>
    <n v="6.2608000000000015"/>
  </r>
  <r>
    <n v="7471"/>
    <x v="3713"/>
    <x v="426"/>
    <d v="2015-09-20T00:00:00"/>
    <s v="Standard Class"/>
    <s v="AC-10615"/>
    <s v="Ann Chong"/>
    <x v="1"/>
    <s v="United States"/>
    <s v="Philadelphia"/>
    <x v="9"/>
    <n v="19143"/>
    <s v="East"/>
    <s v="OFF-BI-10002609"/>
    <x v="1"/>
    <s v="Binders"/>
    <s v="Avery Hidden Tab Dividers for Binding Systems"/>
    <n v="3.5760000000000005"/>
    <n v="4"/>
    <n v="0.7"/>
    <n v="-2.8608000000000002"/>
  </r>
  <r>
    <n v="7472"/>
    <x v="3713"/>
    <x v="426"/>
    <d v="2015-09-20T00:00:00"/>
    <s v="Standard Class"/>
    <s v="AC-10615"/>
    <s v="Ann Chong"/>
    <x v="1"/>
    <s v="United States"/>
    <s v="Philadelphia"/>
    <x v="9"/>
    <n v="19143"/>
    <s v="East"/>
    <s v="OFF-ST-10001522"/>
    <x v="1"/>
    <s v="Storage"/>
    <s v="Gould Plastics 18-Pocket Panel Bin, 34w x 5-1/4d x 20-1/2h"/>
    <n v="147.184"/>
    <n v="2"/>
    <n v="0.2"/>
    <n v="-29.436800000000012"/>
  </r>
  <r>
    <n v="7473"/>
    <x v="3714"/>
    <x v="949"/>
    <d v="2016-07-03T00:00:00"/>
    <s v="First Class"/>
    <s v="EM-14140"/>
    <s v="Eugene Moren"/>
    <x v="2"/>
    <s v="United States"/>
    <s v="Lehi"/>
    <x v="7"/>
    <n v="84043"/>
    <s v="West"/>
    <s v="TEC-CO-10000971"/>
    <x v="2"/>
    <s v="Copiers"/>
    <s v="Hewlett Packard 310 Color Digital Copier"/>
    <n v="1499.95"/>
    <n v="5"/>
    <n v="0"/>
    <n v="449.9849999999999"/>
  </r>
  <r>
    <n v="7474"/>
    <x v="3715"/>
    <x v="342"/>
    <d v="2016-04-15T00:00:00"/>
    <s v="Standard Class"/>
    <s v="QJ-19255"/>
    <s v="Quincy Jones"/>
    <x v="1"/>
    <s v="United States"/>
    <s v="Chicago"/>
    <x v="10"/>
    <n v="60653"/>
    <s v="Central"/>
    <s v="OFF-AR-10000034"/>
    <x v="1"/>
    <s v="Art"/>
    <s v="BIC Brite Liner Grip Highlighters, Assorted, 5/Pack"/>
    <n v="13.568000000000001"/>
    <n v="4"/>
    <n v="0.2"/>
    <n v="3.2223999999999995"/>
  </r>
  <r>
    <n v="7475"/>
    <x v="3716"/>
    <x v="1037"/>
    <d v="2014-01-10T00:00:00"/>
    <s v="Standard Class"/>
    <s v="ME-17320"/>
    <s v="Maria Etezadi"/>
    <x v="2"/>
    <s v="United States"/>
    <s v="Henderson"/>
    <x v="0"/>
    <n v="42420"/>
    <s v="South"/>
    <s v="FUR-CH-10004063"/>
    <x v="0"/>
    <s v="Chairs"/>
    <s v="Global Deluxe High-Back Manager's Chair"/>
    <n v="2573.8200000000002"/>
    <n v="9"/>
    <n v="0"/>
    <n v="746.40779999999972"/>
  </r>
  <r>
    <n v="7476"/>
    <x v="3716"/>
    <x v="1037"/>
    <d v="2014-01-10T00:00:00"/>
    <s v="Standard Class"/>
    <s v="ME-17320"/>
    <s v="Maria Etezadi"/>
    <x v="2"/>
    <s v="United States"/>
    <s v="Henderson"/>
    <x v="0"/>
    <n v="42420"/>
    <s v="South"/>
    <s v="OFF-BI-10004632"/>
    <x v="1"/>
    <s v="Binders"/>
    <s v="Ibico Hi-Tech Manual Binding System"/>
    <n v="609.98"/>
    <n v="2"/>
    <n v="0"/>
    <n v="274.49099999999999"/>
  </r>
  <r>
    <n v="7477"/>
    <x v="3716"/>
    <x v="1037"/>
    <d v="2014-01-10T00:00:00"/>
    <s v="Standard Class"/>
    <s v="ME-17320"/>
    <s v="Maria Etezadi"/>
    <x v="2"/>
    <s v="United States"/>
    <s v="Henderson"/>
    <x v="0"/>
    <n v="42420"/>
    <s v="South"/>
    <s v="OFF-AR-10001662"/>
    <x v="1"/>
    <s v="Art"/>
    <s v="Rogers Handheld Barrel Pencil Sharpener"/>
    <n v="5.48"/>
    <n v="2"/>
    <n v="0"/>
    <n v="1.4796000000000005"/>
  </r>
  <r>
    <n v="7478"/>
    <x v="3716"/>
    <x v="1037"/>
    <d v="2014-01-10T00:00:00"/>
    <s v="Standard Class"/>
    <s v="ME-17320"/>
    <s v="Maria Etezadi"/>
    <x v="2"/>
    <s v="United States"/>
    <s v="Henderson"/>
    <x v="0"/>
    <n v="42420"/>
    <s v="South"/>
    <s v="TEC-PH-10004977"/>
    <x v="2"/>
    <s v="Phones"/>
    <s v="GE 30524EE4"/>
    <n v="391.98"/>
    <n v="2"/>
    <n v="0"/>
    <n v="113.67419999999998"/>
  </r>
  <r>
    <n v="7479"/>
    <x v="3716"/>
    <x v="1037"/>
    <d v="2014-01-10T00:00:00"/>
    <s v="Standard Class"/>
    <s v="ME-17320"/>
    <s v="Maria Etezadi"/>
    <x v="2"/>
    <s v="United States"/>
    <s v="Henderson"/>
    <x v="0"/>
    <n v="42420"/>
    <s v="South"/>
    <s v="TEC-PH-10004539"/>
    <x v="2"/>
    <s v="Phones"/>
    <s v="Wireless Extenders zBoost YX545 SOHO Signal Booster"/>
    <n v="755.96"/>
    <n v="4"/>
    <n v="0"/>
    <n v="204.10919999999999"/>
  </r>
  <r>
    <n v="7480"/>
    <x v="3716"/>
    <x v="1037"/>
    <d v="2014-01-10T00:00:00"/>
    <s v="Standard Class"/>
    <s v="ME-17320"/>
    <s v="Maria Etezadi"/>
    <x v="2"/>
    <s v="United States"/>
    <s v="Henderson"/>
    <x v="0"/>
    <n v="42420"/>
    <s v="South"/>
    <s v="OFF-FA-10001883"/>
    <x v="1"/>
    <s v="Fasteners"/>
    <s v="Alliance Super-Size Bands, Assorted Sizes"/>
    <n v="31.12"/>
    <n v="4"/>
    <n v="0"/>
    <n v="0.31119999999999948"/>
  </r>
  <r>
    <n v="7481"/>
    <x v="3716"/>
    <x v="1037"/>
    <d v="2014-01-10T00:00:00"/>
    <s v="Standard Class"/>
    <s v="ME-17320"/>
    <s v="Maria Etezadi"/>
    <x v="2"/>
    <s v="United States"/>
    <s v="Henderson"/>
    <x v="0"/>
    <n v="42420"/>
    <s v="South"/>
    <s v="OFF-PA-10000955"/>
    <x v="1"/>
    <s v="Paper"/>
    <s v="Southworth 25% Cotton Granite Paper &amp; Envelopes"/>
    <n v="6.54"/>
    <n v="1"/>
    <n v="0"/>
    <n v="3.0084"/>
  </r>
  <r>
    <n v="7482"/>
    <x v="3717"/>
    <x v="142"/>
    <d v="2016-09-03T00:00:00"/>
    <s v="Second Class"/>
    <s v="LB-16795"/>
    <s v="Laurel Beltran"/>
    <x v="2"/>
    <s v="United States"/>
    <s v="Huntington Beach"/>
    <x v="1"/>
    <n v="92646"/>
    <s v="West"/>
    <s v="OFF-EN-10002500"/>
    <x v="1"/>
    <s v="Envelopes"/>
    <s v="Globe Weis Peel &amp; Seel First Class Envelopes"/>
    <n v="12.78"/>
    <n v="1"/>
    <n v="0"/>
    <n v="5.7509999999999994"/>
  </r>
  <r>
    <n v="7483"/>
    <x v="3718"/>
    <x v="865"/>
    <d v="2014-09-30T00:00:00"/>
    <s v="Standard Class"/>
    <s v="JP-16135"/>
    <s v="Julie Prescott"/>
    <x v="2"/>
    <s v="United States"/>
    <s v="New York City"/>
    <x v="15"/>
    <n v="10011"/>
    <s v="East"/>
    <s v="OFF-BI-10004654"/>
    <x v="1"/>
    <s v="Binders"/>
    <s v="Avery Binding System Hidden Tab Executive Style Index Sets"/>
    <n v="18.463999999999999"/>
    <n v="4"/>
    <n v="0.2"/>
    <n v="6.9239999999999995"/>
  </r>
  <r>
    <n v="7484"/>
    <x v="3719"/>
    <x v="534"/>
    <d v="2014-12-17T00:00:00"/>
    <s v="Second Class"/>
    <s v="EB-13705"/>
    <s v="Ed Braxton"/>
    <x v="1"/>
    <s v="United States"/>
    <s v="Philadelphia"/>
    <x v="9"/>
    <n v="19140"/>
    <s v="East"/>
    <s v="FUR-CH-10003774"/>
    <x v="0"/>
    <s v="Chairs"/>
    <s v="Global Wood Trimmed Manager's Task Chair, Khaki"/>
    <n v="445.80200000000002"/>
    <n v="7"/>
    <n v="0.3"/>
    <n v="-108.26620000000001"/>
  </r>
  <r>
    <n v="7485"/>
    <x v="3720"/>
    <x v="116"/>
    <d v="2018-01-02T00:00:00"/>
    <s v="Standard Class"/>
    <s v="CS-12400"/>
    <s v="Christopher Schild"/>
    <x v="2"/>
    <s v="United States"/>
    <s v="Fargo"/>
    <x v="46"/>
    <n v="58103"/>
    <s v="Central"/>
    <s v="OFF-AR-10004707"/>
    <x v="1"/>
    <s v="Art"/>
    <s v="Staples in misc. colors"/>
    <n v="2.48"/>
    <n v="1"/>
    <n v="0"/>
    <n v="0.86799999999999988"/>
  </r>
  <r>
    <n v="7486"/>
    <x v="3720"/>
    <x v="116"/>
    <d v="2018-01-02T00:00:00"/>
    <s v="Standard Class"/>
    <s v="CS-12400"/>
    <s v="Christopher Schild"/>
    <x v="2"/>
    <s v="United States"/>
    <s v="Fargo"/>
    <x v="46"/>
    <n v="58103"/>
    <s v="Central"/>
    <s v="OFF-BI-10004040"/>
    <x v="1"/>
    <s v="Binders"/>
    <s v="Wilson Jones Impact Binders"/>
    <n v="25.9"/>
    <n v="5"/>
    <n v="0"/>
    <n v="12.690999999999999"/>
  </r>
  <r>
    <n v="7487"/>
    <x v="3721"/>
    <x v="546"/>
    <d v="2015-12-24T00:00:00"/>
    <s v="Second Class"/>
    <s v="PM-19135"/>
    <s v="Peter McVee"/>
    <x v="2"/>
    <s v="United States"/>
    <s v="Dover"/>
    <x v="38"/>
    <n v="3820"/>
    <s v="East"/>
    <s v="OFF-PA-10001184"/>
    <x v="1"/>
    <s v="Paper"/>
    <s v="Xerox 1903"/>
    <n v="29.900000000000002"/>
    <n v="5"/>
    <n v="0"/>
    <n v="14.651"/>
  </r>
  <r>
    <n v="7488"/>
    <x v="3721"/>
    <x v="546"/>
    <d v="2015-12-24T00:00:00"/>
    <s v="Second Class"/>
    <s v="PM-19135"/>
    <s v="Peter McVee"/>
    <x v="2"/>
    <s v="United States"/>
    <s v="Dover"/>
    <x v="38"/>
    <n v="3820"/>
    <s v="East"/>
    <s v="TEC-AC-10004145"/>
    <x v="2"/>
    <s v="Accessories"/>
    <s v="Logitech diNovo Edge Keyboard"/>
    <n v="2249.91"/>
    <n v="9"/>
    <n v="0"/>
    <n v="517.47930000000008"/>
  </r>
  <r>
    <n v="7489"/>
    <x v="3721"/>
    <x v="546"/>
    <d v="2015-12-24T00:00:00"/>
    <s v="Second Class"/>
    <s v="PM-19135"/>
    <s v="Peter McVee"/>
    <x v="2"/>
    <s v="United States"/>
    <s v="Dover"/>
    <x v="38"/>
    <n v="3820"/>
    <s v="East"/>
    <s v="FUR-TA-10003473"/>
    <x v="0"/>
    <s v="Tables"/>
    <s v="Bretford Rectangular Conference Table Tops"/>
    <n v="1053.164"/>
    <n v="4"/>
    <n v="0.3"/>
    <n v="-105.31639999999993"/>
  </r>
  <r>
    <n v="7490"/>
    <x v="3722"/>
    <x v="60"/>
    <d v="2017-11-09T00:00:00"/>
    <s v="Standard Class"/>
    <s v="AA-10645"/>
    <s v="Anna Andreadi"/>
    <x v="0"/>
    <s v="United States"/>
    <s v="San Diego"/>
    <x v="1"/>
    <n v="92105"/>
    <s v="West"/>
    <s v="OFF-PA-10003172"/>
    <x v="1"/>
    <s v="Paper"/>
    <s v="Xerox 1996"/>
    <n v="12.96"/>
    <n v="2"/>
    <n v="0"/>
    <n v="6.2208000000000006"/>
  </r>
  <r>
    <n v="7491"/>
    <x v="3723"/>
    <x v="229"/>
    <d v="2015-09-16T00:00:00"/>
    <s v="Standard Class"/>
    <s v="FA-14230"/>
    <s v="Frank Atkinson"/>
    <x v="1"/>
    <s v="United States"/>
    <s v="Los Angeles"/>
    <x v="1"/>
    <n v="90032"/>
    <s v="West"/>
    <s v="FUR-FU-10003799"/>
    <x v="0"/>
    <s v="Furnishings"/>
    <s v="Seth Thomas 13 1/2&quot; Wall Clock"/>
    <n v="106.68"/>
    <n v="6"/>
    <n v="0"/>
    <n v="33.070799999999991"/>
  </r>
  <r>
    <n v="7492"/>
    <x v="3724"/>
    <x v="673"/>
    <d v="2017-11-16T00:00:00"/>
    <s v="Same Day"/>
    <s v="CM-12190"/>
    <s v="Charlotte Melton"/>
    <x v="0"/>
    <s v="United States"/>
    <s v="Utica"/>
    <x v="15"/>
    <n v="13501"/>
    <s v="East"/>
    <s v="TEC-PH-10002583"/>
    <x v="2"/>
    <s v="Phones"/>
    <s v="iOttie HLCRIO102 Car Mount"/>
    <n v="119.94"/>
    <n v="6"/>
    <n v="0"/>
    <n v="5.9969999999999857"/>
  </r>
  <r>
    <n v="7493"/>
    <x v="3725"/>
    <x v="220"/>
    <d v="2017-09-16T00:00:00"/>
    <s v="Standard Class"/>
    <s v="CC-12475"/>
    <s v="Cindy Chapman"/>
    <x v="0"/>
    <s v="United States"/>
    <s v="Houston"/>
    <x v="5"/>
    <n v="77070"/>
    <s v="Central"/>
    <s v="OFF-PA-10004239"/>
    <x v="1"/>
    <s v="Paper"/>
    <s v="Xerox 1953"/>
    <n v="10.272000000000002"/>
    <n v="3"/>
    <n v="0.2"/>
    <n v="3.2099999999999982"/>
  </r>
  <r>
    <n v="7494"/>
    <x v="3725"/>
    <x v="220"/>
    <d v="2017-09-16T00:00:00"/>
    <s v="Standard Class"/>
    <s v="CC-12475"/>
    <s v="Cindy Chapman"/>
    <x v="0"/>
    <s v="United States"/>
    <s v="Houston"/>
    <x v="5"/>
    <n v="77070"/>
    <s v="Central"/>
    <s v="FUR-TA-10002855"/>
    <x v="0"/>
    <s v="Tables"/>
    <s v="Bevis Round Conference Table Top &amp; Single Column Base"/>
    <n v="512.19000000000005"/>
    <n v="5"/>
    <n v="0.3"/>
    <n v="-65.853000000000009"/>
  </r>
  <r>
    <n v="7495"/>
    <x v="3725"/>
    <x v="220"/>
    <d v="2017-09-16T00:00:00"/>
    <s v="Standard Class"/>
    <s v="CC-12475"/>
    <s v="Cindy Chapman"/>
    <x v="0"/>
    <s v="United States"/>
    <s v="Houston"/>
    <x v="5"/>
    <n v="77070"/>
    <s v="Central"/>
    <s v="OFF-AP-10001626"/>
    <x v="1"/>
    <s v="Appliances"/>
    <s v="Commercial WindTunnel Clean Air Upright Vacuum, Replacement Belts, Filtration Bags"/>
    <n v="1.5559999999999996"/>
    <n v="2"/>
    <n v="0.8"/>
    <n v="-4.2012"/>
  </r>
  <r>
    <n v="7496"/>
    <x v="3726"/>
    <x v="1163"/>
    <d v="2017-07-18T00:00:00"/>
    <s v="Standard Class"/>
    <s v="TC-21295"/>
    <s v="Toby Carlisle"/>
    <x v="0"/>
    <s v="United States"/>
    <s v="Westminster"/>
    <x v="1"/>
    <n v="92683"/>
    <s v="West"/>
    <s v="OFF-BI-10004022"/>
    <x v="1"/>
    <s v="Binders"/>
    <s v="Acco Suede Grain Vinyl Round Ring Binder"/>
    <n v="4.4479999999999995"/>
    <n v="2"/>
    <n v="0.2"/>
    <n v="1.4455999999999996"/>
  </r>
  <r>
    <n v="7497"/>
    <x v="3726"/>
    <x v="1163"/>
    <d v="2017-07-18T00:00:00"/>
    <s v="Standard Class"/>
    <s v="TC-21295"/>
    <s v="Toby Carlisle"/>
    <x v="0"/>
    <s v="United States"/>
    <s v="Westminster"/>
    <x v="1"/>
    <n v="92683"/>
    <s v="West"/>
    <s v="FUR-FU-10003601"/>
    <x v="0"/>
    <s v="Furnishings"/>
    <s v="Deflect-o RollaMat Studded, Beveled Mat for Medium Pile Carpeting"/>
    <n v="276.69"/>
    <n v="3"/>
    <n v="0"/>
    <n v="49.804199999999994"/>
  </r>
  <r>
    <n v="7498"/>
    <x v="3726"/>
    <x v="1163"/>
    <d v="2017-07-18T00:00:00"/>
    <s v="Standard Class"/>
    <s v="TC-21295"/>
    <s v="Toby Carlisle"/>
    <x v="0"/>
    <s v="United States"/>
    <s v="Westminster"/>
    <x v="1"/>
    <n v="92683"/>
    <s v="West"/>
    <s v="OFF-FA-10000490"/>
    <x v="1"/>
    <s v="Fasteners"/>
    <s v="OIC Binder Clips, Mini, 1/4&quot; Capacity, Black"/>
    <n v="4.96"/>
    <n v="4"/>
    <n v="0"/>
    <n v="2.3311999999999999"/>
  </r>
  <r>
    <n v="7499"/>
    <x v="3726"/>
    <x v="1163"/>
    <d v="2017-07-18T00:00:00"/>
    <s v="Standard Class"/>
    <s v="TC-21295"/>
    <s v="Toby Carlisle"/>
    <x v="0"/>
    <s v="United States"/>
    <s v="Westminster"/>
    <x v="1"/>
    <n v="92683"/>
    <s v="West"/>
    <s v="OFF-AR-10004042"/>
    <x v="1"/>
    <s v="Art"/>
    <s v="BOSTON Model 1800 Electric Pencil Sharpeners, Putty/Woodgrain"/>
    <n v="71.92"/>
    <n v="4"/>
    <n v="0"/>
    <n v="20.856799999999993"/>
  </r>
  <r>
    <n v="7500"/>
    <x v="3726"/>
    <x v="1163"/>
    <d v="2017-07-18T00:00:00"/>
    <s v="Standard Class"/>
    <s v="TC-21295"/>
    <s v="Toby Carlisle"/>
    <x v="0"/>
    <s v="United States"/>
    <s v="Westminster"/>
    <x v="1"/>
    <n v="92683"/>
    <s v="West"/>
    <s v="FUR-FU-10002960"/>
    <x v="0"/>
    <s v="Furnishings"/>
    <s v="Eldon 200 Class Desk Accessories, Burgundy"/>
    <n v="18.84"/>
    <n v="3"/>
    <n v="0"/>
    <n v="7.9128000000000007"/>
  </r>
  <r>
    <n v="7501"/>
    <x v="3726"/>
    <x v="1163"/>
    <d v="2017-07-18T00:00:00"/>
    <s v="Standard Class"/>
    <s v="TC-21295"/>
    <s v="Toby Carlisle"/>
    <x v="0"/>
    <s v="United States"/>
    <s v="Westminster"/>
    <x v="1"/>
    <n v="92683"/>
    <s v="West"/>
    <s v="TEC-AC-10000991"/>
    <x v="2"/>
    <s v="Accessories"/>
    <s v="Sony Micro Vault Click 8 GB USB 2.0 Flash Drive"/>
    <n v="140.97"/>
    <n v="3"/>
    <n v="0"/>
    <n v="19.735800000000005"/>
  </r>
  <r>
    <n v="7502"/>
    <x v="3726"/>
    <x v="1163"/>
    <d v="2017-07-18T00:00:00"/>
    <s v="Standard Class"/>
    <s v="TC-21295"/>
    <s v="Toby Carlisle"/>
    <x v="0"/>
    <s v="United States"/>
    <s v="Westminster"/>
    <x v="1"/>
    <n v="92683"/>
    <s v="West"/>
    <s v="TEC-PH-10004977"/>
    <x v="2"/>
    <s v="Phones"/>
    <s v="GE 30524EE4"/>
    <n v="470.37600000000009"/>
    <n v="3"/>
    <n v="0.2"/>
    <n v="52.917299999999955"/>
  </r>
  <r>
    <n v="7503"/>
    <x v="3727"/>
    <x v="983"/>
    <d v="2017-03-30T00:00:00"/>
    <s v="Same Day"/>
    <s v="TB-21400"/>
    <s v="Tom Boeckenhauer"/>
    <x v="0"/>
    <s v="United States"/>
    <s v="Los Angeles"/>
    <x v="1"/>
    <n v="90036"/>
    <s v="West"/>
    <s v="OFF-AR-10000817"/>
    <x v="1"/>
    <s v="Art"/>
    <s v="Manco Dry-Lighter Erasable Highlighter"/>
    <n v="6.08"/>
    <n v="2"/>
    <n v="0"/>
    <n v="2.0671999999999997"/>
  </r>
  <r>
    <n v="7504"/>
    <x v="3727"/>
    <x v="983"/>
    <d v="2017-03-30T00:00:00"/>
    <s v="Same Day"/>
    <s v="TB-21400"/>
    <s v="Tom Boeckenhauer"/>
    <x v="0"/>
    <s v="United States"/>
    <s v="Los Angeles"/>
    <x v="1"/>
    <n v="90036"/>
    <s v="West"/>
    <s v="TEC-PH-10002447"/>
    <x v="2"/>
    <s v="Phones"/>
    <s v="AT&amp;T CL83451 4-Handset Telephone"/>
    <n v="164.79200000000003"/>
    <n v="1"/>
    <n v="0.2"/>
    <n v="18.539099999999991"/>
  </r>
  <r>
    <n v="7505"/>
    <x v="3728"/>
    <x v="1011"/>
    <d v="2016-02-04T00:00:00"/>
    <s v="Second Class"/>
    <s v="JK-15325"/>
    <s v="Jason Klamczynski"/>
    <x v="1"/>
    <s v="United States"/>
    <s v="Atlantic City"/>
    <x v="30"/>
    <n v="8401"/>
    <s v="East"/>
    <s v="OFF-EN-10003134"/>
    <x v="1"/>
    <s v="Envelopes"/>
    <s v="Staple envelope"/>
    <n v="23.36"/>
    <n v="2"/>
    <n v="0"/>
    <n v="11.68"/>
  </r>
  <r>
    <n v="7506"/>
    <x v="3729"/>
    <x v="110"/>
    <d v="2017-06-13T00:00:00"/>
    <s v="Standard Class"/>
    <s v="BW-11200"/>
    <s v="Ben Wallace"/>
    <x v="0"/>
    <s v="United States"/>
    <s v="Skokie"/>
    <x v="10"/>
    <n v="60076"/>
    <s v="Central"/>
    <s v="OFF-BI-10000309"/>
    <x v="1"/>
    <s v="Binders"/>
    <s v="GBC Twin Loop Wire Binding Elements, 9/16&quot; Spine, Black"/>
    <n v="12.175999999999998"/>
    <n v="4"/>
    <n v="0.8"/>
    <n v="-18.872800000000009"/>
  </r>
  <r>
    <n v="7507"/>
    <x v="3730"/>
    <x v="981"/>
    <d v="2014-11-06T00:00:00"/>
    <s v="Standard Class"/>
    <s v="SH-20395"/>
    <s v="Shahid Hopkins"/>
    <x v="0"/>
    <s v="United States"/>
    <s v="San Francisco"/>
    <x v="1"/>
    <n v="94122"/>
    <s v="West"/>
    <s v="TEC-PH-10001615"/>
    <x v="2"/>
    <s v="Phones"/>
    <s v="AT&amp;T CL82213"/>
    <n v="46.384"/>
    <n v="2"/>
    <n v="0.2"/>
    <n v="5.2181999999999924"/>
  </r>
  <r>
    <n v="7508"/>
    <x v="3730"/>
    <x v="981"/>
    <d v="2014-11-06T00:00:00"/>
    <s v="Standard Class"/>
    <s v="SH-20395"/>
    <s v="Shahid Hopkins"/>
    <x v="0"/>
    <s v="United States"/>
    <s v="San Francisco"/>
    <x v="1"/>
    <n v="94122"/>
    <s v="West"/>
    <s v="OFF-ST-10003208"/>
    <x v="1"/>
    <s v="Storage"/>
    <s v="Adjustable Depth Letter/Legal Cart"/>
    <n v="362.92"/>
    <n v="2"/>
    <n v="0"/>
    <n v="105.24679999999995"/>
  </r>
  <r>
    <n v="7509"/>
    <x v="3731"/>
    <x v="1163"/>
    <d v="2017-07-18T00:00:00"/>
    <s v="Standard Class"/>
    <s v="JL-15835"/>
    <s v="John Lee"/>
    <x v="0"/>
    <s v="United States"/>
    <s v="Columbus"/>
    <x v="24"/>
    <n v="43229"/>
    <s v="East"/>
    <s v="OFF-PA-10000605"/>
    <x v="1"/>
    <s v="Paper"/>
    <s v="Xerox 1950"/>
    <n v="9.2480000000000011"/>
    <n v="2"/>
    <n v="0.2"/>
    <n v="3.3524000000000003"/>
  </r>
  <r>
    <n v="7510"/>
    <x v="3731"/>
    <x v="1163"/>
    <d v="2017-07-18T00:00:00"/>
    <s v="Standard Class"/>
    <s v="JL-15835"/>
    <s v="John Lee"/>
    <x v="0"/>
    <s v="United States"/>
    <s v="Columbus"/>
    <x v="24"/>
    <n v="43229"/>
    <s v="East"/>
    <s v="TEC-PH-10000560"/>
    <x v="2"/>
    <s v="Phones"/>
    <s v="Samsung Galaxy S III - 16GB - pebble blue (T-Mobile)"/>
    <n v="1889.9459999999999"/>
    <n v="9"/>
    <n v="0.4"/>
    <n v="-377.98919999999998"/>
  </r>
  <r>
    <n v="7511"/>
    <x v="3731"/>
    <x v="1163"/>
    <d v="2017-07-18T00:00:00"/>
    <s v="Standard Class"/>
    <s v="JL-15835"/>
    <s v="John Lee"/>
    <x v="0"/>
    <s v="United States"/>
    <s v="Columbus"/>
    <x v="24"/>
    <n v="43229"/>
    <s v="East"/>
    <s v="OFF-ST-10003455"/>
    <x v="1"/>
    <s v="Storage"/>
    <s v="Tenex File Box, Personal Filing Tote with Lid, Black"/>
    <n v="62.040000000000006"/>
    <n v="5"/>
    <n v="0.2"/>
    <n v="4.6530000000000022"/>
  </r>
  <r>
    <n v="7512"/>
    <x v="3731"/>
    <x v="1163"/>
    <d v="2017-07-18T00:00:00"/>
    <s v="Standard Class"/>
    <s v="JL-15835"/>
    <s v="John Lee"/>
    <x v="0"/>
    <s v="United States"/>
    <s v="Columbus"/>
    <x v="24"/>
    <n v="43229"/>
    <s v="East"/>
    <s v="FUR-FU-10002937"/>
    <x v="0"/>
    <s v="Furnishings"/>
    <s v="GE 48&quot; Fluorescent Tube, Cool White Energy Saver, 34 Watts, 30/Box"/>
    <n v="396.92000000000007"/>
    <n v="5"/>
    <n v="0.2"/>
    <n v="148.845"/>
  </r>
  <r>
    <n v="7513"/>
    <x v="3731"/>
    <x v="1163"/>
    <d v="2017-07-18T00:00:00"/>
    <s v="Standard Class"/>
    <s v="JL-15835"/>
    <s v="John Lee"/>
    <x v="0"/>
    <s v="United States"/>
    <s v="Columbus"/>
    <x v="24"/>
    <n v="43229"/>
    <s v="East"/>
    <s v="OFF-ST-10001837"/>
    <x v="1"/>
    <s v="Storage"/>
    <s v="SAFCO Mobile Desk Side File, Wire Frame"/>
    <n v="239.45599999999999"/>
    <n v="7"/>
    <n v="0.2"/>
    <n v="17.959200000000003"/>
  </r>
  <r>
    <n v="7514"/>
    <x v="3731"/>
    <x v="1163"/>
    <d v="2017-07-18T00:00:00"/>
    <s v="Standard Class"/>
    <s v="JL-15835"/>
    <s v="John Lee"/>
    <x v="0"/>
    <s v="United States"/>
    <s v="Columbus"/>
    <x v="24"/>
    <n v="43229"/>
    <s v="East"/>
    <s v="OFF-AR-10004757"/>
    <x v="1"/>
    <s v="Art"/>
    <s v="Crayola Colored Pencils"/>
    <n v="13.120000000000001"/>
    <n v="5"/>
    <n v="0.2"/>
    <n v="2.1319999999999988"/>
  </r>
  <r>
    <n v="7515"/>
    <x v="3732"/>
    <x v="34"/>
    <d v="2017-12-12T00:00:00"/>
    <s v="Second Class"/>
    <s v="JL-15835"/>
    <s v="John Lee"/>
    <x v="0"/>
    <s v="United States"/>
    <s v="Richmond"/>
    <x v="0"/>
    <n v="40475"/>
    <s v="South"/>
    <s v="OFF-BI-10004236"/>
    <x v="1"/>
    <s v="Binders"/>
    <s v="XtraLife ClearVue Slant-D Ring Binder, White, 3&quot;"/>
    <n v="29.36"/>
    <n v="2"/>
    <n v="0"/>
    <n v="13.505599999999999"/>
  </r>
  <r>
    <n v="7516"/>
    <x v="3732"/>
    <x v="34"/>
    <d v="2017-12-12T00:00:00"/>
    <s v="Second Class"/>
    <s v="JL-15835"/>
    <s v="John Lee"/>
    <x v="0"/>
    <s v="United States"/>
    <s v="Richmond"/>
    <x v="0"/>
    <n v="40475"/>
    <s v="South"/>
    <s v="OFF-AP-10000159"/>
    <x v="1"/>
    <s v="Appliances"/>
    <s v="Belkin F9M820V08 8 Outlet Surge"/>
    <n v="214.89999999999998"/>
    <n v="5"/>
    <n v="0"/>
    <n v="62.32099999999997"/>
  </r>
  <r>
    <n v="7517"/>
    <x v="3732"/>
    <x v="34"/>
    <d v="2017-12-12T00:00:00"/>
    <s v="Second Class"/>
    <s v="JL-15835"/>
    <s v="John Lee"/>
    <x v="0"/>
    <s v="United States"/>
    <s v="Richmond"/>
    <x v="0"/>
    <n v="40475"/>
    <s v="South"/>
    <s v="OFF-BI-10003274"/>
    <x v="1"/>
    <s v="Binders"/>
    <s v="Avery Durable Slant Ring Binders, No Labels"/>
    <n v="15.92"/>
    <n v="4"/>
    <n v="0"/>
    <n v="7.4824000000000002"/>
  </r>
  <r>
    <n v="7518"/>
    <x v="3732"/>
    <x v="34"/>
    <d v="2017-12-12T00:00:00"/>
    <s v="Second Class"/>
    <s v="JL-15835"/>
    <s v="John Lee"/>
    <x v="0"/>
    <s v="United States"/>
    <s v="Richmond"/>
    <x v="0"/>
    <n v="40475"/>
    <s v="South"/>
    <s v="TEC-AC-10001013"/>
    <x v="2"/>
    <s v="Accessories"/>
    <s v="Logitech ClearChat Comfort/USB Headset H390"/>
    <n v="146.44999999999999"/>
    <n v="5"/>
    <n v="0"/>
    <n v="48.328499999999991"/>
  </r>
  <r>
    <n v="7519"/>
    <x v="3732"/>
    <x v="34"/>
    <d v="2017-12-12T00:00:00"/>
    <s v="Second Class"/>
    <s v="JL-15835"/>
    <s v="John Lee"/>
    <x v="0"/>
    <s v="United States"/>
    <s v="Richmond"/>
    <x v="0"/>
    <n v="40475"/>
    <s v="South"/>
    <s v="OFF-ST-10004963"/>
    <x v="1"/>
    <s v="Storage"/>
    <s v="Eldon Gobal File Keepers"/>
    <n v="15.14"/>
    <n v="1"/>
    <n v="0"/>
    <n v="0.60559999999999903"/>
  </r>
  <r>
    <n v="7520"/>
    <x v="3732"/>
    <x v="34"/>
    <d v="2017-12-12T00:00:00"/>
    <s v="Second Class"/>
    <s v="JL-15835"/>
    <s v="John Lee"/>
    <x v="0"/>
    <s v="United States"/>
    <s v="Richmond"/>
    <x v="0"/>
    <n v="40475"/>
    <s v="South"/>
    <s v="OFF-LA-10004409"/>
    <x v="1"/>
    <s v="Labels"/>
    <s v="Avery 492"/>
    <n v="5.76"/>
    <n v="2"/>
    <n v="0"/>
    <n v="2.6495999999999995"/>
  </r>
  <r>
    <n v="7521"/>
    <x v="3732"/>
    <x v="34"/>
    <d v="2017-12-12T00:00:00"/>
    <s v="Second Class"/>
    <s v="JL-15835"/>
    <s v="John Lee"/>
    <x v="0"/>
    <s v="United States"/>
    <s v="Richmond"/>
    <x v="0"/>
    <n v="40475"/>
    <s v="South"/>
    <s v="TEC-CO-10001046"/>
    <x v="2"/>
    <s v="Copiers"/>
    <s v="Canon Imageclass D680 Copier / Fax"/>
    <n v="1399.98"/>
    <n v="2"/>
    <n v="0"/>
    <n v="629.99099999999999"/>
  </r>
  <r>
    <n v="7522"/>
    <x v="3733"/>
    <x v="64"/>
    <d v="2016-09-11T00:00:00"/>
    <s v="Standard Class"/>
    <s v="MD-17350"/>
    <s v="Maribeth Dona"/>
    <x v="0"/>
    <s v="United States"/>
    <s v="Lancaster"/>
    <x v="24"/>
    <n v="43130"/>
    <s v="East"/>
    <s v="OFF-BI-10002824"/>
    <x v="1"/>
    <s v="Binders"/>
    <s v="Recycled Easel Ring Binders"/>
    <n v="8.9520000000000017"/>
    <n v="2"/>
    <n v="0.7"/>
    <n v="-7.4600000000000009"/>
  </r>
  <r>
    <n v="7523"/>
    <x v="3733"/>
    <x v="64"/>
    <d v="2016-09-11T00:00:00"/>
    <s v="Standard Class"/>
    <s v="MD-17350"/>
    <s v="Maribeth Dona"/>
    <x v="0"/>
    <s v="United States"/>
    <s v="Lancaster"/>
    <x v="24"/>
    <n v="43130"/>
    <s v="East"/>
    <s v="OFF-BI-10001757"/>
    <x v="1"/>
    <s v="Binders"/>
    <s v="Pressboard Hanging Data Binders for Unburst Sheets"/>
    <n v="8.8560000000000016"/>
    <n v="6"/>
    <n v="0.7"/>
    <n v="-6.4944000000000024"/>
  </r>
  <r>
    <n v="7524"/>
    <x v="3733"/>
    <x v="64"/>
    <d v="2016-09-11T00:00:00"/>
    <s v="Standard Class"/>
    <s v="MD-17350"/>
    <s v="Maribeth Dona"/>
    <x v="0"/>
    <s v="United States"/>
    <s v="Lancaster"/>
    <x v="24"/>
    <n v="43130"/>
    <s v="East"/>
    <s v="FUR-CH-10004477"/>
    <x v="0"/>
    <s v="Chairs"/>
    <s v="Global Push Button Manager's Chair, Indigo"/>
    <n v="85.245999999999995"/>
    <n v="2"/>
    <n v="0.3"/>
    <n v="-1.217800000000004"/>
  </r>
  <r>
    <n v="7525"/>
    <x v="3734"/>
    <x v="1076"/>
    <d v="2014-09-16T00:00:00"/>
    <s v="Standard Class"/>
    <s v="CL-12565"/>
    <s v="Clay Ludtke"/>
    <x v="0"/>
    <s v="United States"/>
    <s v="Gresham"/>
    <x v="21"/>
    <n v="97030"/>
    <s v="West"/>
    <s v="OFF-EN-10003072"/>
    <x v="1"/>
    <s v="Envelopes"/>
    <s v="Peel &amp; Seel Envelopes"/>
    <n v="21.728000000000002"/>
    <n v="7"/>
    <n v="0.2"/>
    <n v="7.6047999999999991"/>
  </r>
  <r>
    <n v="7526"/>
    <x v="3734"/>
    <x v="1076"/>
    <d v="2014-09-16T00:00:00"/>
    <s v="Standard Class"/>
    <s v="CL-12565"/>
    <s v="Clay Ludtke"/>
    <x v="0"/>
    <s v="United States"/>
    <s v="Gresham"/>
    <x v="21"/>
    <n v="97030"/>
    <s v="West"/>
    <s v="FUR-CH-10003973"/>
    <x v="0"/>
    <s v="Chairs"/>
    <s v="GuestStacker Chair with Chrome Finish Legs"/>
    <n v="1487.04"/>
    <n v="5"/>
    <n v="0.2"/>
    <n v="148.70400000000006"/>
  </r>
  <r>
    <n v="7527"/>
    <x v="3735"/>
    <x v="986"/>
    <d v="2017-09-26T00:00:00"/>
    <s v="Same Day"/>
    <s v="RA-19885"/>
    <s v="Ruben Ausman"/>
    <x v="1"/>
    <s v="United States"/>
    <s v="San Francisco"/>
    <x v="1"/>
    <n v="94109"/>
    <s v="West"/>
    <s v="OFF-EN-10001028"/>
    <x v="1"/>
    <s v="Envelopes"/>
    <s v="Staple envelope"/>
    <n v="71.88"/>
    <n v="6"/>
    <n v="0"/>
    <n v="33.064799999999998"/>
  </r>
  <r>
    <n v="7528"/>
    <x v="3735"/>
    <x v="986"/>
    <d v="2017-09-26T00:00:00"/>
    <s v="Same Day"/>
    <s v="RA-19885"/>
    <s v="Ruben Ausman"/>
    <x v="1"/>
    <s v="United States"/>
    <s v="San Francisco"/>
    <x v="1"/>
    <n v="94109"/>
    <s v="West"/>
    <s v="FUR-FU-10003829"/>
    <x v="0"/>
    <s v="Furnishings"/>
    <s v="Stackable Trays"/>
    <n v="9.24"/>
    <n v="3"/>
    <n v="0"/>
    <n v="2.9567999999999994"/>
  </r>
  <r>
    <n v="7529"/>
    <x v="3735"/>
    <x v="986"/>
    <d v="2017-09-26T00:00:00"/>
    <s v="Same Day"/>
    <s v="RA-19885"/>
    <s v="Ruben Ausman"/>
    <x v="1"/>
    <s v="United States"/>
    <s v="San Francisco"/>
    <x v="1"/>
    <n v="94109"/>
    <s v="West"/>
    <s v="OFF-PA-10002245"/>
    <x v="1"/>
    <s v="Paper"/>
    <s v="Xerox 1895"/>
    <n v="35.880000000000003"/>
    <n v="6"/>
    <n v="0"/>
    <n v="16.146000000000001"/>
  </r>
  <r>
    <n v="7530"/>
    <x v="3735"/>
    <x v="986"/>
    <d v="2017-09-26T00:00:00"/>
    <s v="Same Day"/>
    <s v="RA-19885"/>
    <s v="Ruben Ausman"/>
    <x v="1"/>
    <s v="United States"/>
    <s v="San Francisco"/>
    <x v="1"/>
    <n v="94109"/>
    <s v="West"/>
    <s v="OFF-BI-10002215"/>
    <x v="1"/>
    <s v="Binders"/>
    <s v="Wilson Jones Hanging View Binder, White, 1&quot;"/>
    <n v="17.04"/>
    <n v="3"/>
    <n v="0.2"/>
    <n v="5.5379999999999985"/>
  </r>
  <r>
    <n v="7531"/>
    <x v="3735"/>
    <x v="986"/>
    <d v="2017-09-26T00:00:00"/>
    <s v="Same Day"/>
    <s v="RA-19885"/>
    <s v="Ruben Ausman"/>
    <x v="1"/>
    <s v="United States"/>
    <s v="San Francisco"/>
    <x v="1"/>
    <n v="94109"/>
    <s v="West"/>
    <s v="OFF-BI-10003925"/>
    <x v="1"/>
    <s v="Binders"/>
    <s v="Fellowes PB300 Plastic Comb Binding Machine"/>
    <n v="931.17600000000016"/>
    <n v="3"/>
    <n v="0.2"/>
    <n v="314.27190000000002"/>
  </r>
  <r>
    <n v="7532"/>
    <x v="3736"/>
    <x v="26"/>
    <d v="2016-06-19T00:00:00"/>
    <s v="First Class"/>
    <s v="LC-16885"/>
    <s v="Lena Creighton"/>
    <x v="0"/>
    <s v="United States"/>
    <s v="Longmont"/>
    <x v="22"/>
    <n v="80501"/>
    <s v="West"/>
    <s v="FUR-FU-10002298"/>
    <x v="0"/>
    <s v="Furnishings"/>
    <s v="Rubbermaid ClusterMat Chairmats, Mat Size- 66&quot; x 60&quot;, Lip 20&quot; x 11&quot; -90 Degree Angle"/>
    <n v="266.35200000000003"/>
    <n v="3"/>
    <n v="0.2"/>
    <n v="-13.317600000000013"/>
  </r>
  <r>
    <n v="7533"/>
    <x v="3736"/>
    <x v="26"/>
    <d v="2016-06-19T00:00:00"/>
    <s v="First Class"/>
    <s v="LC-16885"/>
    <s v="Lena Creighton"/>
    <x v="0"/>
    <s v="United States"/>
    <s v="Longmont"/>
    <x v="22"/>
    <n v="80501"/>
    <s v="West"/>
    <s v="FUR-CH-10004853"/>
    <x v="0"/>
    <s v="Chairs"/>
    <s v="Global Manager's Adjustable Task Chair, Storm"/>
    <n v="483.13599999999997"/>
    <n v="4"/>
    <n v="0.2"/>
    <n v="54.352799999999945"/>
  </r>
  <r>
    <n v="7534"/>
    <x v="3737"/>
    <x v="906"/>
    <d v="2017-03-01T00:00:00"/>
    <s v="Standard Class"/>
    <s v="SW-20245"/>
    <s v="Scot Wooten"/>
    <x v="0"/>
    <s v="United States"/>
    <s v="Greenville"/>
    <x v="3"/>
    <n v="27834"/>
    <s v="South"/>
    <s v="FUR-CH-10002880"/>
    <x v="0"/>
    <s v="Chairs"/>
    <s v="Global High-Back Leather Tilter, Burgundy"/>
    <n v="196.78399999999999"/>
    <n v="2"/>
    <n v="0.2"/>
    <n v="-22.138200000000012"/>
  </r>
  <r>
    <n v="7535"/>
    <x v="3737"/>
    <x v="906"/>
    <d v="2017-03-01T00:00:00"/>
    <s v="Standard Class"/>
    <s v="SW-20245"/>
    <s v="Scot Wooten"/>
    <x v="0"/>
    <s v="United States"/>
    <s v="Greenville"/>
    <x v="3"/>
    <n v="27834"/>
    <s v="South"/>
    <s v="FUR-BO-10004709"/>
    <x v="0"/>
    <s v="Bookcases"/>
    <s v="Bush Westfield Collection Bookcases, Medium Cherry Finish"/>
    <n v="231.92000000000002"/>
    <n v="5"/>
    <n v="0.2"/>
    <n v="5.7980000000000018"/>
  </r>
  <r>
    <n v="7536"/>
    <x v="3738"/>
    <x v="185"/>
    <d v="2017-04-07T00:00:00"/>
    <s v="Standard Class"/>
    <s v="HG-14965"/>
    <s v="Henry Goldwyn"/>
    <x v="1"/>
    <s v="United States"/>
    <s v="Los Angeles"/>
    <x v="1"/>
    <n v="90004"/>
    <s v="West"/>
    <s v="OFF-SU-10004231"/>
    <x v="1"/>
    <s v="Supplies"/>
    <s v="Acme Tagit Stainless Steel Antibacterial Scissors"/>
    <n v="29.700000000000003"/>
    <n v="3"/>
    <n v="0"/>
    <n v="8.0190000000000001"/>
  </r>
  <r>
    <n v="7537"/>
    <x v="3739"/>
    <x v="734"/>
    <d v="2017-12-08T00:00:00"/>
    <s v="Standard Class"/>
    <s v="MV-17485"/>
    <s v="Mark Van Huff"/>
    <x v="0"/>
    <s v="United States"/>
    <s v="Houston"/>
    <x v="5"/>
    <n v="77041"/>
    <s v="Central"/>
    <s v="FUR-FU-10000820"/>
    <x v="0"/>
    <s v="Furnishings"/>
    <s v="Tensor Brushed Steel Torchiere Floor Lamp"/>
    <n v="13.591999999999999"/>
    <n v="2"/>
    <n v="0.6"/>
    <n v="-14.271599999999999"/>
  </r>
  <r>
    <n v="7538"/>
    <x v="3740"/>
    <x v="317"/>
    <d v="2016-02-22T00:00:00"/>
    <s v="Second Class"/>
    <s v="GT-14710"/>
    <s v="Greg Tran"/>
    <x v="0"/>
    <s v="United States"/>
    <s v="San Francisco"/>
    <x v="1"/>
    <n v="94109"/>
    <s v="West"/>
    <s v="OFF-PA-10001736"/>
    <x v="1"/>
    <s v="Paper"/>
    <s v="Xerox 1880"/>
    <n v="70.88"/>
    <n v="2"/>
    <n v="0"/>
    <n v="33.313599999999994"/>
  </r>
  <r>
    <n v="7539"/>
    <x v="3741"/>
    <x v="574"/>
    <d v="2017-12-06T00:00:00"/>
    <s v="Standard Class"/>
    <s v="BS-11380"/>
    <s v="Bill Stewart"/>
    <x v="1"/>
    <s v="United States"/>
    <s v="Denver"/>
    <x v="22"/>
    <n v="80219"/>
    <s v="West"/>
    <s v="OFF-ST-10003306"/>
    <x v="1"/>
    <s v="Storage"/>
    <s v="Letter Size Cart"/>
    <n v="114.28800000000001"/>
    <n v="1"/>
    <n v="0.2"/>
    <n v="12.857399999999984"/>
  </r>
  <r>
    <n v="7540"/>
    <x v="3741"/>
    <x v="574"/>
    <d v="2017-12-06T00:00:00"/>
    <s v="Standard Class"/>
    <s v="BS-11380"/>
    <s v="Bill Stewart"/>
    <x v="1"/>
    <s v="United States"/>
    <s v="Denver"/>
    <x v="22"/>
    <n v="80219"/>
    <s v="West"/>
    <s v="OFF-BI-10003707"/>
    <x v="1"/>
    <s v="Binders"/>
    <s v="Aluminum Screw Posts"/>
    <n v="36.624000000000002"/>
    <n v="8"/>
    <n v="0.7"/>
    <n v="-24.41599999999999"/>
  </r>
  <r>
    <n v="7541"/>
    <x v="3741"/>
    <x v="574"/>
    <d v="2017-12-06T00:00:00"/>
    <s v="Standard Class"/>
    <s v="BS-11380"/>
    <s v="Bill Stewart"/>
    <x v="1"/>
    <s v="United States"/>
    <s v="Denver"/>
    <x v="22"/>
    <n v="80219"/>
    <s v="West"/>
    <s v="FUR-BO-10003546"/>
    <x v="0"/>
    <s v="Bookcases"/>
    <s v="Hon 4-Shelf Metal Bookcases"/>
    <n v="242.35200000000003"/>
    <n v="8"/>
    <n v="0.7"/>
    <n v="-363.52799999999991"/>
  </r>
  <r>
    <n v="7542"/>
    <x v="3741"/>
    <x v="574"/>
    <d v="2017-12-06T00:00:00"/>
    <s v="Standard Class"/>
    <s v="BS-11380"/>
    <s v="Bill Stewart"/>
    <x v="1"/>
    <s v="United States"/>
    <s v="Denver"/>
    <x v="22"/>
    <n v="80219"/>
    <s v="West"/>
    <s v="TEC-PH-10000213"/>
    <x v="2"/>
    <s v="Phones"/>
    <s v="Seidio BD2-HK3IPH5-BK DILEX Case and Holster Combo for Apple iPhone 5/5s - Black"/>
    <n v="49.616000000000007"/>
    <n v="2"/>
    <n v="0.2"/>
    <n v="4.9615999999999989"/>
  </r>
  <r>
    <n v="7543"/>
    <x v="3741"/>
    <x v="574"/>
    <d v="2017-12-06T00:00:00"/>
    <s v="Standard Class"/>
    <s v="BS-11380"/>
    <s v="Bill Stewart"/>
    <x v="1"/>
    <s v="United States"/>
    <s v="Denver"/>
    <x v="22"/>
    <n v="80219"/>
    <s v="West"/>
    <s v="FUR-FU-10001488"/>
    <x v="0"/>
    <s v="Furnishings"/>
    <s v="Tenex 46&quot; x 60&quot; Computer Anti-Static Chairmat, Rectangular Shaped"/>
    <n v="508.70400000000006"/>
    <n v="6"/>
    <n v="0.2"/>
    <n v="0"/>
  </r>
  <r>
    <n v="7544"/>
    <x v="3741"/>
    <x v="574"/>
    <d v="2017-12-06T00:00:00"/>
    <s v="Standard Class"/>
    <s v="BS-11380"/>
    <s v="Bill Stewart"/>
    <x v="1"/>
    <s v="United States"/>
    <s v="Denver"/>
    <x v="22"/>
    <n v="80219"/>
    <s v="West"/>
    <s v="TEC-PH-10004833"/>
    <x v="2"/>
    <s v="Phones"/>
    <s v="Macally Suction Cup Mount"/>
    <n v="57.36"/>
    <n v="6"/>
    <n v="0.2"/>
    <n v="-14.34"/>
  </r>
  <r>
    <n v="7545"/>
    <x v="3741"/>
    <x v="574"/>
    <d v="2017-12-06T00:00:00"/>
    <s v="Standard Class"/>
    <s v="BS-11380"/>
    <s v="Bill Stewart"/>
    <x v="1"/>
    <s v="United States"/>
    <s v="Denver"/>
    <x v="22"/>
    <n v="80219"/>
    <s v="West"/>
    <s v="FUR-CH-10002335"/>
    <x v="0"/>
    <s v="Chairs"/>
    <s v="Hon GuestStacker Chair"/>
    <n v="906.68000000000006"/>
    <n v="5"/>
    <n v="0.2"/>
    <n v="68.001000000000033"/>
  </r>
  <r>
    <n v="7546"/>
    <x v="3742"/>
    <x v="982"/>
    <d v="2014-10-15T00:00:00"/>
    <s v="Standard Class"/>
    <s v="CM-12715"/>
    <s v="Craig Molinari"/>
    <x v="1"/>
    <s v="United States"/>
    <s v="Huntsville"/>
    <x v="5"/>
    <n v="77340"/>
    <s v="Central"/>
    <s v="TEC-PH-10001128"/>
    <x v="2"/>
    <s v="Phones"/>
    <s v="Motorola Droid Maxx"/>
    <n v="719.95200000000011"/>
    <n v="6"/>
    <n v="0.2"/>
    <n v="71.995200000000011"/>
  </r>
  <r>
    <n v="7547"/>
    <x v="3742"/>
    <x v="982"/>
    <d v="2014-10-15T00:00:00"/>
    <s v="Standard Class"/>
    <s v="CM-12715"/>
    <s v="Craig Molinari"/>
    <x v="1"/>
    <s v="United States"/>
    <s v="Huntsville"/>
    <x v="5"/>
    <n v="77340"/>
    <s v="Central"/>
    <s v="TEC-PH-10004667"/>
    <x v="2"/>
    <s v="Phones"/>
    <s v="Cisco 8x8 Inc. 6753i IP Business Phone System"/>
    <n v="755.94400000000019"/>
    <n v="7"/>
    <n v="0.2"/>
    <n v="66.145099999999957"/>
  </r>
  <r>
    <n v="7548"/>
    <x v="3742"/>
    <x v="982"/>
    <d v="2014-10-15T00:00:00"/>
    <s v="Standard Class"/>
    <s v="CM-12715"/>
    <s v="Craig Molinari"/>
    <x v="1"/>
    <s v="United States"/>
    <s v="Huntsville"/>
    <x v="5"/>
    <n v="77340"/>
    <s v="Central"/>
    <s v="OFF-BI-10004817"/>
    <x v="1"/>
    <s v="Binders"/>
    <s v="GBC Personal VeloBind Strips"/>
    <n v="11.979999999999997"/>
    <n v="5"/>
    <n v="0.8"/>
    <n v="-19.16800000000001"/>
  </r>
  <r>
    <n v="7549"/>
    <x v="3742"/>
    <x v="982"/>
    <d v="2014-10-15T00:00:00"/>
    <s v="Standard Class"/>
    <s v="CM-12715"/>
    <s v="Craig Molinari"/>
    <x v="1"/>
    <s v="United States"/>
    <s v="Huntsville"/>
    <x v="5"/>
    <n v="77340"/>
    <s v="Central"/>
    <s v="OFF-BI-10004140"/>
    <x v="1"/>
    <s v="Binders"/>
    <s v="Avery Non-Stick Binders"/>
    <n v="0.8979999999999998"/>
    <n v="1"/>
    <n v="0.8"/>
    <n v="-1.5715000000000008"/>
  </r>
  <r>
    <n v="7550"/>
    <x v="3743"/>
    <x v="64"/>
    <d v="2016-09-07T00:00:00"/>
    <s v="First Class"/>
    <s v="EM-13825"/>
    <s v="Elizabeth Moffitt"/>
    <x v="1"/>
    <s v="United States"/>
    <s v="Houston"/>
    <x v="5"/>
    <n v="77036"/>
    <s v="Central"/>
    <s v="FUR-FU-10004671"/>
    <x v="0"/>
    <s v="Furnishings"/>
    <s v="Executive Impressions 12&quot; Wall Clock"/>
    <n v="21.204000000000004"/>
    <n v="3"/>
    <n v="0.6"/>
    <n v="-11.662199999999999"/>
  </r>
  <r>
    <n v="7551"/>
    <x v="3744"/>
    <x v="1164"/>
    <d v="2014-11-25T00:00:00"/>
    <s v="Standard Class"/>
    <s v="KH-16330"/>
    <s v="Katharine Harms"/>
    <x v="1"/>
    <s v="United States"/>
    <s v="New York City"/>
    <x v="15"/>
    <n v="10024"/>
    <s v="East"/>
    <s v="OFF-EN-10002592"/>
    <x v="1"/>
    <s v="Envelopes"/>
    <s v="Peel &amp; Seel Recycled Catalog Envelopes, Brown"/>
    <n v="34.74"/>
    <n v="3"/>
    <n v="0"/>
    <n v="17.37"/>
  </r>
  <r>
    <n v="7552"/>
    <x v="3744"/>
    <x v="1164"/>
    <d v="2014-11-25T00:00:00"/>
    <s v="Standard Class"/>
    <s v="KH-16330"/>
    <s v="Katharine Harms"/>
    <x v="1"/>
    <s v="United States"/>
    <s v="New York City"/>
    <x v="15"/>
    <n v="10024"/>
    <s v="East"/>
    <s v="TEC-PH-10004447"/>
    <x v="2"/>
    <s v="Phones"/>
    <s v="Toshiba IPT2010-SD IP Telephone"/>
    <n v="833.94"/>
    <n v="6"/>
    <n v="0"/>
    <n v="216.8244"/>
  </r>
  <r>
    <n v="7553"/>
    <x v="3744"/>
    <x v="1164"/>
    <d v="2014-11-25T00:00:00"/>
    <s v="Standard Class"/>
    <s v="KH-16330"/>
    <s v="Katharine Harms"/>
    <x v="1"/>
    <s v="United States"/>
    <s v="New York City"/>
    <x v="15"/>
    <n v="10024"/>
    <s v="East"/>
    <s v="OFF-BI-10003669"/>
    <x v="1"/>
    <s v="Binders"/>
    <s v="3M Organizer Strips"/>
    <n v="12.96"/>
    <n v="3"/>
    <n v="0.2"/>
    <n v="4.5359999999999996"/>
  </r>
  <r>
    <n v="7554"/>
    <x v="3744"/>
    <x v="1164"/>
    <d v="2014-11-25T00:00:00"/>
    <s v="Standard Class"/>
    <s v="KH-16330"/>
    <s v="Katharine Harms"/>
    <x v="1"/>
    <s v="United States"/>
    <s v="New York City"/>
    <x v="15"/>
    <n v="10024"/>
    <s v="East"/>
    <s v="OFF-PA-10000223"/>
    <x v="1"/>
    <s v="Paper"/>
    <s v="Xerox 2000"/>
    <n v="25.92"/>
    <n v="4"/>
    <n v="0"/>
    <n v="12.441600000000001"/>
  </r>
  <r>
    <n v="7555"/>
    <x v="3745"/>
    <x v="1025"/>
    <d v="2014-05-14T00:00:00"/>
    <s v="Second Class"/>
    <s v="AF-10885"/>
    <s v="Art Foster"/>
    <x v="0"/>
    <s v="United States"/>
    <s v="Philadelphia"/>
    <x v="9"/>
    <n v="19134"/>
    <s v="East"/>
    <s v="FUR-BO-10004467"/>
    <x v="0"/>
    <s v="Bookcases"/>
    <s v="Bestar Classic Bookcase"/>
    <n v="349.96499999999997"/>
    <n v="7"/>
    <n v="0.5"/>
    <n v="-216.97830000000002"/>
  </r>
  <r>
    <n v="7556"/>
    <x v="3745"/>
    <x v="1025"/>
    <d v="2014-05-14T00:00:00"/>
    <s v="Second Class"/>
    <s v="AF-10885"/>
    <s v="Art Foster"/>
    <x v="0"/>
    <s v="United States"/>
    <s v="Philadelphia"/>
    <x v="9"/>
    <n v="19134"/>
    <s v="East"/>
    <s v="OFF-AR-10000716"/>
    <x v="1"/>
    <s v="Art"/>
    <s v="DIXON Ticonderoga Erasable Checking Pencils"/>
    <n v="22.32"/>
    <n v="5"/>
    <n v="0.2"/>
    <n v="5.3010000000000002"/>
  </r>
  <r>
    <n v="7557"/>
    <x v="3746"/>
    <x v="344"/>
    <d v="2017-12-02T00:00:00"/>
    <s v="Standard Class"/>
    <s v="JR-16210"/>
    <s v="Justin Ritter"/>
    <x v="1"/>
    <s v="United States"/>
    <s v="Columbus"/>
    <x v="14"/>
    <n v="47201"/>
    <s v="Central"/>
    <s v="OFF-PA-10003641"/>
    <x v="1"/>
    <s v="Paper"/>
    <s v="Xerox 1909"/>
    <n v="158.28"/>
    <n v="6"/>
    <n v="0"/>
    <n v="72.808799999999991"/>
  </r>
  <r>
    <n v="7558"/>
    <x v="3746"/>
    <x v="344"/>
    <d v="2017-12-02T00:00:00"/>
    <s v="Standard Class"/>
    <s v="JR-16210"/>
    <s v="Justin Ritter"/>
    <x v="1"/>
    <s v="United States"/>
    <s v="Columbus"/>
    <x v="14"/>
    <n v="47201"/>
    <s v="Central"/>
    <s v="OFF-BI-10004519"/>
    <x v="1"/>
    <s v="Binders"/>
    <s v="GBC DocuBind P100 Manual Binding Machine"/>
    <n v="497.93999999999994"/>
    <n v="3"/>
    <n v="0"/>
    <n v="224.07299999999998"/>
  </r>
  <r>
    <n v="7559"/>
    <x v="3747"/>
    <x v="301"/>
    <d v="2014-11-05T00:00:00"/>
    <s v="Standard Class"/>
    <s v="DL-12925"/>
    <s v="Daniel Lacy"/>
    <x v="0"/>
    <s v="United States"/>
    <s v="Long Beach"/>
    <x v="15"/>
    <n v="11561"/>
    <s v="East"/>
    <s v="OFF-AP-10002518"/>
    <x v="1"/>
    <s v="Appliances"/>
    <s v="Kensington 7 Outlet MasterPiece Power Center"/>
    <n v="533.93999999999994"/>
    <n v="3"/>
    <n v="0"/>
    <n v="154.84259999999995"/>
  </r>
  <r>
    <n v="7560"/>
    <x v="3747"/>
    <x v="301"/>
    <d v="2014-11-05T00:00:00"/>
    <s v="Standard Class"/>
    <s v="DL-12925"/>
    <s v="Daniel Lacy"/>
    <x v="0"/>
    <s v="United States"/>
    <s v="Long Beach"/>
    <x v="15"/>
    <n v="11561"/>
    <s v="East"/>
    <s v="OFF-PA-10000806"/>
    <x v="1"/>
    <s v="Paper"/>
    <s v="Xerox 1934"/>
    <n v="167.94"/>
    <n v="3"/>
    <n v="0"/>
    <n v="82.290599999999998"/>
  </r>
  <r>
    <n v="7561"/>
    <x v="3747"/>
    <x v="301"/>
    <d v="2014-11-05T00:00:00"/>
    <s v="Standard Class"/>
    <s v="DL-12925"/>
    <s v="Daniel Lacy"/>
    <x v="0"/>
    <s v="United States"/>
    <s v="Long Beach"/>
    <x v="15"/>
    <n v="11561"/>
    <s v="East"/>
    <s v="FUR-FU-10003142"/>
    <x v="0"/>
    <s v="Furnishings"/>
    <s v="Master Big Foot Doorstop, Beige"/>
    <n v="31.68"/>
    <n v="6"/>
    <n v="0"/>
    <n v="9.8207999999999984"/>
  </r>
  <r>
    <n v="7562"/>
    <x v="3748"/>
    <x v="945"/>
    <d v="2017-01-01T00:00:00"/>
    <s v="First Class"/>
    <s v="BD-11605"/>
    <s v="Brian Dahlen"/>
    <x v="0"/>
    <s v="United States"/>
    <s v="Lancaster"/>
    <x v="9"/>
    <n v="17602"/>
    <s v="East"/>
    <s v="FUR-CH-10000454"/>
    <x v="0"/>
    <s v="Chairs"/>
    <s v="Hon Deluxe Fabric Upholstered Stacking Chairs, Rounded Back"/>
    <n v="170.78599999999997"/>
    <n v="1"/>
    <n v="0.3"/>
    <n v="0"/>
  </r>
  <r>
    <n v="7563"/>
    <x v="3749"/>
    <x v="323"/>
    <d v="2016-09-07T00:00:00"/>
    <s v="Standard Class"/>
    <s v="RB-19570"/>
    <s v="Rob Beeghly"/>
    <x v="0"/>
    <s v="United States"/>
    <s v="Chicago"/>
    <x v="10"/>
    <n v="60610"/>
    <s v="Central"/>
    <s v="FUR-BO-10003894"/>
    <x v="0"/>
    <s v="Bookcases"/>
    <s v="Safco Value Mate Steel Bookcase, Baked Enamel Finish on Steel, Black"/>
    <n v="198.744"/>
    <n v="4"/>
    <n v="0.3"/>
    <n v="0"/>
  </r>
  <r>
    <n v="7564"/>
    <x v="3750"/>
    <x v="361"/>
    <d v="2017-10-07T00:00:00"/>
    <s v="First Class"/>
    <s v="RB-19795"/>
    <s v="Ross Baird"/>
    <x v="2"/>
    <s v="United States"/>
    <s v="Denver"/>
    <x v="22"/>
    <n v="80219"/>
    <s v="West"/>
    <s v="TEC-AC-10001714"/>
    <x v="2"/>
    <s v="Accessories"/>
    <s v="Logitech MX Performance Wireless Mouse"/>
    <n v="63.824000000000005"/>
    <n v="2"/>
    <n v="0.2"/>
    <n v="13.562599999999998"/>
  </r>
  <r>
    <n v="7565"/>
    <x v="3751"/>
    <x v="806"/>
    <d v="2016-02-01T00:00:00"/>
    <s v="Second Class"/>
    <s v="TB-21250"/>
    <s v="Tim Brockman"/>
    <x v="0"/>
    <s v="United States"/>
    <s v="Seattle"/>
    <x v="4"/>
    <n v="98103"/>
    <s v="West"/>
    <s v="FUR-CH-10001190"/>
    <x v="0"/>
    <s v="Chairs"/>
    <s v="Global Deluxe High-Back Office Chair in Storm"/>
    <n v="435.16800000000006"/>
    <n v="4"/>
    <n v="0.2"/>
    <n v="-59.835600000000042"/>
  </r>
  <r>
    <n v="7566"/>
    <x v="3751"/>
    <x v="806"/>
    <d v="2016-02-01T00:00:00"/>
    <s v="Second Class"/>
    <s v="TB-21250"/>
    <s v="Tim Brockman"/>
    <x v="0"/>
    <s v="United States"/>
    <s v="Seattle"/>
    <x v="4"/>
    <n v="98103"/>
    <s v="West"/>
    <s v="FUR-BO-10000468"/>
    <x v="0"/>
    <s v="Bookcases"/>
    <s v="O'Sullivan 2-Shelf Heavy-Duty Bookcases"/>
    <n v="48.58"/>
    <n v="1"/>
    <n v="0"/>
    <n v="7.7728000000000037"/>
  </r>
  <r>
    <n v="7567"/>
    <x v="3752"/>
    <x v="81"/>
    <d v="2017-04-23T00:00:00"/>
    <s v="First Class"/>
    <s v="KN-16390"/>
    <s v="Katherine Nockton"/>
    <x v="1"/>
    <s v="United States"/>
    <s v="Houston"/>
    <x v="5"/>
    <n v="77070"/>
    <s v="Central"/>
    <s v="TEC-AC-10001998"/>
    <x v="2"/>
    <s v="Accessories"/>
    <s v="Logitech LS21 Speaker System - PC Multimedia - 2.1-CH - Wired"/>
    <n v="47.975999999999999"/>
    <n v="3"/>
    <n v="0.2"/>
    <n v="8.3957999999999942"/>
  </r>
  <r>
    <n v="7568"/>
    <x v="3752"/>
    <x v="81"/>
    <d v="2017-04-23T00:00:00"/>
    <s v="First Class"/>
    <s v="KN-16390"/>
    <s v="Katherine Nockton"/>
    <x v="1"/>
    <s v="United States"/>
    <s v="Houston"/>
    <x v="5"/>
    <n v="77070"/>
    <s v="Central"/>
    <s v="OFF-PA-10001534"/>
    <x v="1"/>
    <s v="Paper"/>
    <s v="Xerox 230"/>
    <n v="20.736000000000004"/>
    <n v="4"/>
    <n v="0.2"/>
    <n v="7.2576000000000001"/>
  </r>
  <r>
    <n v="7569"/>
    <x v="3753"/>
    <x v="29"/>
    <d v="2014-12-10T00:00:00"/>
    <s v="Standard Class"/>
    <s v="RL-19615"/>
    <s v="Rob Lucas"/>
    <x v="0"/>
    <s v="United States"/>
    <s v="Los Angeles"/>
    <x v="1"/>
    <n v="90045"/>
    <s v="West"/>
    <s v="OFF-AR-10003045"/>
    <x v="1"/>
    <s v="Art"/>
    <s v="Prang Colored Pencils"/>
    <n v="26.46"/>
    <n v="9"/>
    <n v="0"/>
    <n v="11.907"/>
  </r>
  <r>
    <n v="7570"/>
    <x v="3753"/>
    <x v="29"/>
    <d v="2014-12-10T00:00:00"/>
    <s v="Standard Class"/>
    <s v="RL-19615"/>
    <s v="Rob Lucas"/>
    <x v="0"/>
    <s v="United States"/>
    <s v="Los Angeles"/>
    <x v="1"/>
    <n v="90045"/>
    <s v="West"/>
    <s v="OFF-PA-10001363"/>
    <x v="1"/>
    <s v="Paper"/>
    <s v="Xerox 1933"/>
    <n v="49.12"/>
    <n v="4"/>
    <n v="0"/>
    <n v="23.086399999999998"/>
  </r>
  <r>
    <n v="7571"/>
    <x v="3753"/>
    <x v="29"/>
    <d v="2014-12-10T00:00:00"/>
    <s v="Standard Class"/>
    <s v="RL-19615"/>
    <s v="Rob Lucas"/>
    <x v="0"/>
    <s v="United States"/>
    <s v="Los Angeles"/>
    <x v="1"/>
    <n v="90045"/>
    <s v="West"/>
    <s v="OFF-FA-10002280"/>
    <x v="1"/>
    <s v="Fasteners"/>
    <s v="Advantus Plastic Paper Clips"/>
    <n v="15"/>
    <n v="3"/>
    <n v="0"/>
    <n v="7.1999999999999993"/>
  </r>
  <r>
    <n v="7572"/>
    <x v="3754"/>
    <x v="618"/>
    <d v="2014-10-26T00:00:00"/>
    <s v="Standard Class"/>
    <s v="FH-14275"/>
    <s v="Frank Hawley"/>
    <x v="1"/>
    <s v="United States"/>
    <s v="Newport News"/>
    <x v="17"/>
    <n v="23602"/>
    <s v="South"/>
    <s v="OFF-ST-10003479"/>
    <x v="1"/>
    <s v="Storage"/>
    <s v="Eldon Base for stackable storage shelf, platinum"/>
    <n v="194.7"/>
    <n v="5"/>
    <n v="0"/>
    <n v="9.7349999999999781"/>
  </r>
  <r>
    <n v="7573"/>
    <x v="3754"/>
    <x v="618"/>
    <d v="2014-10-26T00:00:00"/>
    <s v="Standard Class"/>
    <s v="FH-14275"/>
    <s v="Frank Hawley"/>
    <x v="1"/>
    <s v="United States"/>
    <s v="Newport News"/>
    <x v="17"/>
    <n v="23602"/>
    <s v="South"/>
    <s v="FUR-TA-10004607"/>
    <x v="0"/>
    <s v="Tables"/>
    <s v="Hon 2111 Invitation Series Straight Table"/>
    <n v="591.32000000000005"/>
    <n v="4"/>
    <n v="0"/>
    <n v="112.35079999999999"/>
  </r>
  <r>
    <n v="7574"/>
    <x v="3754"/>
    <x v="618"/>
    <d v="2014-10-26T00:00:00"/>
    <s v="Standard Class"/>
    <s v="FH-14275"/>
    <s v="Frank Hawley"/>
    <x v="1"/>
    <s v="United States"/>
    <s v="Newport News"/>
    <x v="17"/>
    <n v="23602"/>
    <s v="South"/>
    <s v="OFF-AR-10001022"/>
    <x v="1"/>
    <s v="Art"/>
    <s v="SANFORD Liquid Accent Tank-Style Highlighters"/>
    <n v="2.84"/>
    <n v="1"/>
    <n v="0"/>
    <n v="0.88039999999999985"/>
  </r>
  <r>
    <n v="7575"/>
    <x v="3755"/>
    <x v="575"/>
    <d v="2015-12-12T00:00:00"/>
    <s v="Standard Class"/>
    <s v="YS-21880"/>
    <s v="Yana Sorensen"/>
    <x v="1"/>
    <s v="United States"/>
    <s v="Los Angeles"/>
    <x v="1"/>
    <n v="90036"/>
    <s v="West"/>
    <s v="OFF-ST-10004186"/>
    <x v="1"/>
    <s v="Storage"/>
    <s v="Stur-D-Stor Shelving, Vertical 5-Shelf: 72&quot;H x 36&quot;W x 18 1/2&quot;D"/>
    <n v="221.96"/>
    <n v="2"/>
    <n v="0"/>
    <n v="4.4391999999999996"/>
  </r>
  <r>
    <n v="7576"/>
    <x v="3755"/>
    <x v="575"/>
    <d v="2015-12-12T00:00:00"/>
    <s v="Standard Class"/>
    <s v="YS-21880"/>
    <s v="Yana Sorensen"/>
    <x v="1"/>
    <s v="United States"/>
    <s v="Los Angeles"/>
    <x v="1"/>
    <n v="90036"/>
    <s v="West"/>
    <s v="TEC-AC-10000865"/>
    <x v="2"/>
    <s v="Accessories"/>
    <s v="WD My Passport Ultra 500GB Portable External Hard Drive"/>
    <n v="236"/>
    <n v="4"/>
    <n v="0"/>
    <n v="40.119999999999976"/>
  </r>
  <r>
    <n v="7577"/>
    <x v="3756"/>
    <x v="981"/>
    <d v="2014-11-07T00:00:00"/>
    <s v="Second Class"/>
    <s v="SW-20755"/>
    <s v="Steven Ward"/>
    <x v="1"/>
    <s v="United States"/>
    <s v="Seattle"/>
    <x v="4"/>
    <n v="98115"/>
    <s v="West"/>
    <s v="TEC-AC-10000023"/>
    <x v="2"/>
    <s v="Accessories"/>
    <s v="Maxell 74 Minute CD-R Spindle, 50/Pack"/>
    <n v="41.94"/>
    <n v="2"/>
    <n v="0"/>
    <n v="15.098399999999998"/>
  </r>
  <r>
    <n v="7578"/>
    <x v="3756"/>
    <x v="981"/>
    <d v="2014-11-07T00:00:00"/>
    <s v="Second Class"/>
    <s v="SW-20755"/>
    <s v="Steven Ward"/>
    <x v="1"/>
    <s v="United States"/>
    <s v="Seattle"/>
    <x v="4"/>
    <n v="98115"/>
    <s v="West"/>
    <s v="TEC-PH-10001750"/>
    <x v="2"/>
    <s v="Phones"/>
    <s v="Samsung Rugby III"/>
    <n v="52.792000000000002"/>
    <n v="1"/>
    <n v="0.2"/>
    <n v="4.6193000000000026"/>
  </r>
  <r>
    <n v="7579"/>
    <x v="3757"/>
    <x v="122"/>
    <d v="2016-12-21T00:00:00"/>
    <s v="First Class"/>
    <s v="PN-18775"/>
    <s v="Parhena Norris"/>
    <x v="2"/>
    <s v="United States"/>
    <s v="Omaha"/>
    <x v="8"/>
    <n v="68104"/>
    <s v="Central"/>
    <s v="FUR-CH-10004997"/>
    <x v="0"/>
    <s v="Chairs"/>
    <s v="Hon Every-Day Series Multi-Task Chairs"/>
    <n v="563.93999999999994"/>
    <n v="3"/>
    <n v="0"/>
    <n v="112.78800000000001"/>
  </r>
  <r>
    <n v="7580"/>
    <x v="3758"/>
    <x v="521"/>
    <d v="2015-11-27T00:00:00"/>
    <s v="Second Class"/>
    <s v="AT-10735"/>
    <s v="Annie Thurman"/>
    <x v="0"/>
    <s v="United States"/>
    <s v="Morristown"/>
    <x v="30"/>
    <n v="7960"/>
    <s v="East"/>
    <s v="OFF-AP-10000275"/>
    <x v="1"/>
    <s v="Appliances"/>
    <s v="Sanyo Counter Height Refrigerator with Crisper, 3.6 Cubic Foot, Stainless Steel/Black"/>
    <n v="2625.12"/>
    <n v="8"/>
    <n v="0"/>
    <n v="735.03359999999998"/>
  </r>
  <r>
    <n v="7581"/>
    <x v="3758"/>
    <x v="521"/>
    <d v="2015-11-27T00:00:00"/>
    <s v="Second Class"/>
    <s v="AT-10735"/>
    <s v="Annie Thurman"/>
    <x v="0"/>
    <s v="United States"/>
    <s v="Morristown"/>
    <x v="30"/>
    <n v="7960"/>
    <s v="East"/>
    <s v="OFF-AR-10004999"/>
    <x v="1"/>
    <s v="Art"/>
    <s v="Newell 315"/>
    <n v="17.940000000000001"/>
    <n v="3"/>
    <n v="0"/>
    <n v="4.4850000000000003"/>
  </r>
  <r>
    <n v="7582"/>
    <x v="3759"/>
    <x v="863"/>
    <d v="2015-08-16T00:00:00"/>
    <s v="First Class"/>
    <s v="EJ-13720"/>
    <s v="Ed Jacobs"/>
    <x v="0"/>
    <s v="United States"/>
    <s v="Philadelphia"/>
    <x v="9"/>
    <n v="19143"/>
    <s v="East"/>
    <s v="OFF-ST-10003816"/>
    <x v="1"/>
    <s v="Storage"/>
    <s v="Fellowes High-Stak Drawer Files"/>
    <n v="422.85599999999999"/>
    <n v="3"/>
    <n v="0.2"/>
    <n v="15.857099999999974"/>
  </r>
  <r>
    <n v="7583"/>
    <x v="3760"/>
    <x v="392"/>
    <d v="2015-04-21T00:00:00"/>
    <s v="Standard Class"/>
    <s v="DM-13345"/>
    <s v="Denise Monton"/>
    <x v="1"/>
    <s v="United States"/>
    <s v="New York City"/>
    <x v="15"/>
    <n v="10024"/>
    <s v="East"/>
    <s v="FUR-CH-10003968"/>
    <x v="0"/>
    <s v="Chairs"/>
    <s v="Novimex Turbo Task Chair"/>
    <n v="127.76400000000001"/>
    <n v="2"/>
    <n v="0.1"/>
    <n v="2.8392000000000017"/>
  </r>
  <r>
    <n v="7584"/>
    <x v="3761"/>
    <x v="90"/>
    <d v="2014-03-25T00:00:00"/>
    <s v="Standard Class"/>
    <s v="KH-16690"/>
    <s v="Kristen Hastings"/>
    <x v="1"/>
    <s v="United States"/>
    <s v="Springfield"/>
    <x v="17"/>
    <n v="22153"/>
    <s v="South"/>
    <s v="TEC-PH-10000730"/>
    <x v="2"/>
    <s v="Phones"/>
    <s v="Samsung Galaxy S4 Active"/>
    <n v="3499.9300000000003"/>
    <n v="7"/>
    <n v="0"/>
    <n v="909.98180000000025"/>
  </r>
  <r>
    <n v="7585"/>
    <x v="3761"/>
    <x v="90"/>
    <d v="2014-03-25T00:00:00"/>
    <s v="Standard Class"/>
    <s v="KH-16690"/>
    <s v="Kristen Hastings"/>
    <x v="1"/>
    <s v="United States"/>
    <s v="Springfield"/>
    <x v="17"/>
    <n v="22153"/>
    <s v="South"/>
    <s v="OFF-LA-10004409"/>
    <x v="1"/>
    <s v="Labels"/>
    <s v="Avery 492"/>
    <n v="14.399999999999999"/>
    <n v="5"/>
    <n v="0"/>
    <n v="6.6239999999999988"/>
  </r>
  <r>
    <n v="7586"/>
    <x v="3761"/>
    <x v="90"/>
    <d v="2014-03-25T00:00:00"/>
    <s v="Standard Class"/>
    <s v="KH-16690"/>
    <s v="Kristen Hastings"/>
    <x v="1"/>
    <s v="United States"/>
    <s v="Springfield"/>
    <x v="17"/>
    <n v="22153"/>
    <s v="South"/>
    <s v="OFF-PA-10000675"/>
    <x v="1"/>
    <s v="Paper"/>
    <s v="Xerox 1919"/>
    <n v="122.97"/>
    <n v="3"/>
    <n v="0"/>
    <n v="60.255300000000005"/>
  </r>
  <r>
    <n v="7587"/>
    <x v="3761"/>
    <x v="90"/>
    <d v="2014-03-25T00:00:00"/>
    <s v="Standard Class"/>
    <s v="KH-16690"/>
    <s v="Kristen Hastings"/>
    <x v="1"/>
    <s v="United States"/>
    <s v="Springfield"/>
    <x v="17"/>
    <n v="22153"/>
    <s v="South"/>
    <s v="OFF-AR-10001573"/>
    <x v="1"/>
    <s v="Art"/>
    <s v="American Pencil"/>
    <n v="9.32"/>
    <n v="4"/>
    <n v="0"/>
    <n v="2.702799999999999"/>
  </r>
  <r>
    <n v="7588"/>
    <x v="3761"/>
    <x v="90"/>
    <d v="2014-03-25T00:00:00"/>
    <s v="Standard Class"/>
    <s v="KH-16690"/>
    <s v="Kristen Hastings"/>
    <x v="1"/>
    <s v="United States"/>
    <s v="Springfield"/>
    <x v="17"/>
    <n v="22153"/>
    <s v="South"/>
    <s v="OFF-BI-10001597"/>
    <x v="1"/>
    <s v="Binders"/>
    <s v="Wilson Jones Ledger-Size, Piano-Hinge Binder, 2&quot;, Blue"/>
    <n v="122.94"/>
    <n v="3"/>
    <n v="0"/>
    <n v="59.011199999999988"/>
  </r>
  <r>
    <n v="7589"/>
    <x v="3762"/>
    <x v="673"/>
    <d v="2017-11-22T00:00:00"/>
    <s v="Standard Class"/>
    <s v="MB-18085"/>
    <s v="Mick Brown"/>
    <x v="0"/>
    <s v="United States"/>
    <s v="Roseville"/>
    <x v="1"/>
    <n v="95661"/>
    <s v="West"/>
    <s v="FUR-FU-10001196"/>
    <x v="0"/>
    <s v="Furnishings"/>
    <s v="DAX Cubicle Frames - 8x10"/>
    <n v="17.309999999999999"/>
    <n v="3"/>
    <n v="0"/>
    <n v="5.1929999999999996"/>
  </r>
  <r>
    <n v="7590"/>
    <x v="3763"/>
    <x v="12"/>
    <d v="2015-09-29T00:00:00"/>
    <s v="Standard Class"/>
    <s v="DK-12895"/>
    <s v="Dana Kaydos"/>
    <x v="0"/>
    <s v="United States"/>
    <s v="Rockford"/>
    <x v="10"/>
    <n v="61107"/>
    <s v="Central"/>
    <s v="OFF-AR-10004602"/>
    <x v="1"/>
    <s v="Art"/>
    <s v="Boston KS Multi-Size Manual Pencil Sharpener"/>
    <n v="128.744"/>
    <n v="7"/>
    <n v="0.2"/>
    <n v="12.874400000000001"/>
  </r>
  <r>
    <n v="7591"/>
    <x v="3764"/>
    <x v="64"/>
    <d v="2016-09-09T00:00:00"/>
    <s v="Standard Class"/>
    <s v="DB-13210"/>
    <s v="Dean Braden"/>
    <x v="0"/>
    <s v="United States"/>
    <s v="Philadelphia"/>
    <x v="9"/>
    <n v="19134"/>
    <s v="East"/>
    <s v="FUR-FU-10000260"/>
    <x v="0"/>
    <s v="Furnishings"/>
    <s v="6&quot; Cubicle Wall Clock, Black"/>
    <n v="58.248000000000005"/>
    <n v="9"/>
    <n v="0.2"/>
    <n v="11.649599999999996"/>
  </r>
  <r>
    <n v="7592"/>
    <x v="3764"/>
    <x v="64"/>
    <d v="2016-09-09T00:00:00"/>
    <s v="Standard Class"/>
    <s v="DB-13210"/>
    <s v="Dean Braden"/>
    <x v="0"/>
    <s v="United States"/>
    <s v="Philadelphia"/>
    <x v="9"/>
    <n v="19134"/>
    <s v="East"/>
    <s v="FUR-CH-10001146"/>
    <x v="0"/>
    <s v="Chairs"/>
    <s v="Global Task Chair, Black"/>
    <n v="71.245999999999995"/>
    <n v="2"/>
    <n v="0.3"/>
    <n v="-19.338199999999993"/>
  </r>
  <r>
    <n v="7593"/>
    <x v="3764"/>
    <x v="64"/>
    <d v="2016-09-09T00:00:00"/>
    <s v="Standard Class"/>
    <s v="DB-13210"/>
    <s v="Dean Braden"/>
    <x v="0"/>
    <s v="United States"/>
    <s v="Philadelphia"/>
    <x v="9"/>
    <n v="19134"/>
    <s v="East"/>
    <s v="OFF-AR-10000896"/>
    <x v="1"/>
    <s v="Art"/>
    <s v="Newell 329"/>
    <n v="7.8719999999999999"/>
    <n v="3"/>
    <n v="0.2"/>
    <n v="0.59039999999999937"/>
  </r>
  <r>
    <n v="7594"/>
    <x v="3764"/>
    <x v="64"/>
    <d v="2016-09-09T00:00:00"/>
    <s v="Standard Class"/>
    <s v="DB-13210"/>
    <s v="Dean Braden"/>
    <x v="0"/>
    <s v="United States"/>
    <s v="Philadelphia"/>
    <x v="9"/>
    <n v="19134"/>
    <s v="East"/>
    <s v="FUR-CH-10000309"/>
    <x v="0"/>
    <s v="Chairs"/>
    <s v="Global Comet Stacking Arm Chair"/>
    <n v="887.27099999999984"/>
    <n v="3"/>
    <n v="0.3"/>
    <n v="-63.376499999999965"/>
  </r>
  <r>
    <n v="7595"/>
    <x v="3765"/>
    <x v="693"/>
    <d v="2017-04-24T00:00:00"/>
    <s v="Standard Class"/>
    <s v="CV-12295"/>
    <s v="Christina VanderZanden"/>
    <x v="0"/>
    <s v="United States"/>
    <s v="Detroit"/>
    <x v="12"/>
    <n v="48234"/>
    <s v="Central"/>
    <s v="OFF-BI-10001989"/>
    <x v="1"/>
    <s v="Binders"/>
    <s v="Premium Transparent Presentation Covers by GBC"/>
    <n v="146.86000000000001"/>
    <n v="7"/>
    <n v="0"/>
    <n v="70.492799999999988"/>
  </r>
  <r>
    <n v="7596"/>
    <x v="3765"/>
    <x v="693"/>
    <d v="2017-04-24T00:00:00"/>
    <s v="Standard Class"/>
    <s v="CV-12295"/>
    <s v="Christina VanderZanden"/>
    <x v="0"/>
    <s v="United States"/>
    <s v="Detroit"/>
    <x v="12"/>
    <n v="48234"/>
    <s v="Central"/>
    <s v="OFF-BI-10001036"/>
    <x v="1"/>
    <s v="Binders"/>
    <s v="Cardinal EasyOpen D-Ring Binders"/>
    <n v="36.56"/>
    <n v="4"/>
    <n v="0"/>
    <n v="18.28"/>
  </r>
  <r>
    <n v="7597"/>
    <x v="3766"/>
    <x v="925"/>
    <d v="2015-06-19T00:00:00"/>
    <s v="Standard Class"/>
    <s v="GK-14620"/>
    <s v="Grace Kelly"/>
    <x v="1"/>
    <s v="United States"/>
    <s v="Los Angeles"/>
    <x v="1"/>
    <n v="90004"/>
    <s v="West"/>
    <s v="TEC-PH-10002103"/>
    <x v="2"/>
    <s v="Phones"/>
    <s v="Jabra SPEAK 410"/>
    <n v="225.57599999999996"/>
    <n v="3"/>
    <n v="0.2"/>
    <n v="22.557600000000008"/>
  </r>
  <r>
    <n v="7598"/>
    <x v="3767"/>
    <x v="328"/>
    <d v="2014-09-22T00:00:00"/>
    <s v="Standard Class"/>
    <s v="JA-15970"/>
    <s v="Joseph Airdo"/>
    <x v="0"/>
    <s v="United States"/>
    <s v="Springfield"/>
    <x v="21"/>
    <n v="97477"/>
    <s v="West"/>
    <s v="OFF-AR-10001473"/>
    <x v="1"/>
    <s v="Art"/>
    <s v="Newell 313"/>
    <n v="5.2480000000000002"/>
    <n v="2"/>
    <n v="0.2"/>
    <n v="0.45920000000000027"/>
  </r>
  <r>
    <n v="7599"/>
    <x v="3767"/>
    <x v="328"/>
    <d v="2014-09-22T00:00:00"/>
    <s v="Standard Class"/>
    <s v="JA-15970"/>
    <s v="Joseph Airdo"/>
    <x v="0"/>
    <s v="United States"/>
    <s v="Springfield"/>
    <x v="21"/>
    <n v="97477"/>
    <s v="West"/>
    <s v="OFF-AR-10000411"/>
    <x v="1"/>
    <s v="Art"/>
    <s v="Boston 16701 Slimline Battery Pencil Sharpener"/>
    <n v="38.256"/>
    <n v="3"/>
    <n v="0.2"/>
    <n v="4.7819999999999947"/>
  </r>
  <r>
    <n v="7600"/>
    <x v="3767"/>
    <x v="328"/>
    <d v="2014-09-22T00:00:00"/>
    <s v="Standard Class"/>
    <s v="JA-15970"/>
    <s v="Joseph Airdo"/>
    <x v="0"/>
    <s v="United States"/>
    <s v="Springfield"/>
    <x v="21"/>
    <n v="97477"/>
    <s v="West"/>
    <s v="OFF-PA-10000246"/>
    <x v="1"/>
    <s v="Paper"/>
    <s v="Riverleaf Stik-Withit Designer Note Cubes"/>
    <n v="40.24"/>
    <n v="5"/>
    <n v="0.2"/>
    <n v="13.078000000000001"/>
  </r>
  <r>
    <n v="7601"/>
    <x v="3767"/>
    <x v="328"/>
    <d v="2014-09-22T00:00:00"/>
    <s v="Standard Class"/>
    <s v="JA-15970"/>
    <s v="Joseph Airdo"/>
    <x v="0"/>
    <s v="United States"/>
    <s v="Springfield"/>
    <x v="21"/>
    <n v="97477"/>
    <s v="West"/>
    <s v="TEC-MA-10004086"/>
    <x v="2"/>
    <s v="Machines"/>
    <s v="Plantronics Single Ear Headset"/>
    <n v="29.925000000000001"/>
    <n v="5"/>
    <n v="0.7"/>
    <n v="-21.944999999999993"/>
  </r>
  <r>
    <n v="7602"/>
    <x v="3767"/>
    <x v="328"/>
    <d v="2014-09-22T00:00:00"/>
    <s v="Standard Class"/>
    <s v="JA-15970"/>
    <s v="Joseph Airdo"/>
    <x v="0"/>
    <s v="United States"/>
    <s v="Springfield"/>
    <x v="21"/>
    <n v="97477"/>
    <s v="West"/>
    <s v="OFF-PA-10003039"/>
    <x v="1"/>
    <s v="Paper"/>
    <s v="Xerox 1960"/>
    <n v="148.70400000000001"/>
    <n v="6"/>
    <n v="0.2"/>
    <n v="46.469999999999985"/>
  </r>
  <r>
    <n v="7603"/>
    <x v="3767"/>
    <x v="328"/>
    <d v="2014-09-22T00:00:00"/>
    <s v="Standard Class"/>
    <s v="JA-15970"/>
    <s v="Joseph Airdo"/>
    <x v="0"/>
    <s v="United States"/>
    <s v="Springfield"/>
    <x v="21"/>
    <n v="97477"/>
    <s v="West"/>
    <s v="TEC-AC-10004633"/>
    <x v="2"/>
    <s v="Accessories"/>
    <s v="Verbatim 25 GB 6x Blu-ray Single Layer Recordable Disc, 3/Pack"/>
    <n v="55.92"/>
    <n v="10"/>
    <n v="0.2"/>
    <n v="16.776000000000007"/>
  </r>
  <r>
    <n v="7604"/>
    <x v="3768"/>
    <x v="630"/>
    <d v="2016-07-12T00:00:00"/>
    <s v="Standard Class"/>
    <s v="TH-21115"/>
    <s v="Thea Hudgings"/>
    <x v="1"/>
    <s v="United States"/>
    <s v="Providence"/>
    <x v="34"/>
    <n v="2908"/>
    <s v="East"/>
    <s v="OFF-PA-10000289"/>
    <x v="1"/>
    <s v="Paper"/>
    <s v="Xerox 213"/>
    <n v="12.96"/>
    <n v="2"/>
    <n v="0"/>
    <n v="6.2208000000000006"/>
  </r>
  <r>
    <n v="7605"/>
    <x v="3769"/>
    <x v="1022"/>
    <d v="2016-05-31T00:00:00"/>
    <s v="Standard Class"/>
    <s v="BS-11665"/>
    <s v="Brian Stugart"/>
    <x v="0"/>
    <s v="United States"/>
    <s v="Chicago"/>
    <x v="10"/>
    <n v="60623"/>
    <s v="Central"/>
    <s v="FUR-FU-10003247"/>
    <x v="0"/>
    <s v="Furnishings"/>
    <s v="36X48 HARDFLOOR CHAIRMAT"/>
    <n v="25.176000000000002"/>
    <n v="3"/>
    <n v="0.6"/>
    <n v="-33.358199999999997"/>
  </r>
  <r>
    <n v="7606"/>
    <x v="3769"/>
    <x v="1022"/>
    <d v="2016-05-31T00:00:00"/>
    <s v="Standard Class"/>
    <s v="BS-11665"/>
    <s v="Brian Stugart"/>
    <x v="0"/>
    <s v="United States"/>
    <s v="Chicago"/>
    <x v="10"/>
    <n v="60623"/>
    <s v="Central"/>
    <s v="FUR-FU-10002191"/>
    <x v="0"/>
    <s v="Furnishings"/>
    <s v="G.E. Halogen Desk Lamp Bulbs"/>
    <n v="5.5840000000000005"/>
    <n v="2"/>
    <n v="0.6"/>
    <n v="-1.6751999999999994"/>
  </r>
  <r>
    <n v="7607"/>
    <x v="3769"/>
    <x v="1022"/>
    <d v="2016-05-31T00:00:00"/>
    <s v="Standard Class"/>
    <s v="BS-11665"/>
    <s v="Brian Stugart"/>
    <x v="0"/>
    <s v="United States"/>
    <s v="Chicago"/>
    <x v="10"/>
    <n v="60623"/>
    <s v="Central"/>
    <s v="OFF-ST-10001496"/>
    <x v="1"/>
    <s v="Storage"/>
    <s v="Standard Rollaway File with Lock"/>
    <n v="1297.3680000000002"/>
    <n v="9"/>
    <n v="0.2"/>
    <n v="97.302599999999984"/>
  </r>
  <r>
    <n v="7608"/>
    <x v="3770"/>
    <x v="165"/>
    <d v="2017-12-27T00:00:00"/>
    <s v="First Class"/>
    <s v="NS-18505"/>
    <s v="Neola Schneider"/>
    <x v="0"/>
    <s v="United States"/>
    <s v="Dallas"/>
    <x v="5"/>
    <n v="75220"/>
    <s v="Central"/>
    <s v="OFF-ST-10000585"/>
    <x v="1"/>
    <s v="Storage"/>
    <s v="Economy Rollaway Files"/>
    <n v="264.32"/>
    <n v="2"/>
    <n v="0.2"/>
    <n v="19.823999999999998"/>
  </r>
  <r>
    <n v="7609"/>
    <x v="3771"/>
    <x v="898"/>
    <d v="2017-05-07T00:00:00"/>
    <s v="Standard Class"/>
    <s v="MK-18160"/>
    <s v="Mike Kennedy"/>
    <x v="0"/>
    <s v="United States"/>
    <s v="San Francisco"/>
    <x v="1"/>
    <n v="94122"/>
    <s v="West"/>
    <s v="OFF-PA-10001166"/>
    <x v="1"/>
    <s v="Paper"/>
    <s v="Xerox 2"/>
    <n v="25.92"/>
    <n v="4"/>
    <n v="0"/>
    <n v="12.441600000000001"/>
  </r>
  <r>
    <n v="7610"/>
    <x v="3771"/>
    <x v="898"/>
    <d v="2017-05-07T00:00:00"/>
    <s v="Standard Class"/>
    <s v="MK-18160"/>
    <s v="Mike Kennedy"/>
    <x v="0"/>
    <s v="United States"/>
    <s v="San Francisco"/>
    <x v="1"/>
    <n v="94122"/>
    <s v="West"/>
    <s v="OFF-AR-10003651"/>
    <x v="1"/>
    <s v="Art"/>
    <s v="Newell 350"/>
    <n v="22.959999999999997"/>
    <n v="7"/>
    <n v="0"/>
    <n v="6.6583999999999968"/>
  </r>
  <r>
    <n v="7611"/>
    <x v="3772"/>
    <x v="1165"/>
    <d v="2014-02-24T00:00:00"/>
    <s v="First Class"/>
    <s v="SA-20830"/>
    <s v="Sue Ann Reed"/>
    <x v="0"/>
    <s v="United States"/>
    <s v="Moreno Valley"/>
    <x v="1"/>
    <n v="92553"/>
    <s v="West"/>
    <s v="OFF-PA-10001800"/>
    <x v="1"/>
    <s v="Paper"/>
    <s v="Xerox 220"/>
    <n v="19.440000000000001"/>
    <n v="3"/>
    <n v="0"/>
    <n v="9.3312000000000008"/>
  </r>
  <r>
    <n v="7612"/>
    <x v="3773"/>
    <x v="285"/>
    <d v="2015-02-11T00:00:00"/>
    <s v="First Class"/>
    <s v="BH-11710"/>
    <s v="Brosina Hoffman"/>
    <x v="0"/>
    <s v="United States"/>
    <s v="Garden City"/>
    <x v="41"/>
    <n v="67846"/>
    <s v="Central"/>
    <s v="OFF-PA-10000791"/>
    <x v="1"/>
    <s v="Paper"/>
    <s v="Wirebound Message Books, Four 2 3/4 x 5 Forms per Page, 200 Sets per Book"/>
    <n v="9.5399999999999991"/>
    <n v="2"/>
    <n v="0"/>
    <n v="4.2929999999999993"/>
  </r>
  <r>
    <n v="7613"/>
    <x v="3773"/>
    <x v="285"/>
    <d v="2015-02-11T00:00:00"/>
    <s v="First Class"/>
    <s v="BH-11710"/>
    <s v="Brosina Hoffman"/>
    <x v="0"/>
    <s v="United States"/>
    <s v="Garden City"/>
    <x v="41"/>
    <n v="67846"/>
    <s v="Central"/>
    <s v="OFF-FA-10000134"/>
    <x v="1"/>
    <s v="Fasteners"/>
    <s v="Advantus Push Pins, Aluminum Head"/>
    <n v="5.81"/>
    <n v="1"/>
    <n v="0"/>
    <n v="1.8010999999999999"/>
  </r>
  <r>
    <n v="7614"/>
    <x v="3773"/>
    <x v="285"/>
    <d v="2015-02-11T00:00:00"/>
    <s v="First Class"/>
    <s v="BH-11710"/>
    <s v="Brosina Hoffman"/>
    <x v="0"/>
    <s v="United States"/>
    <s v="Garden City"/>
    <x v="41"/>
    <n v="67846"/>
    <s v="Central"/>
    <s v="OFF-AR-10001149"/>
    <x v="1"/>
    <s v="Art"/>
    <s v="Sanford Colorific Colored Pencils, 12/Box"/>
    <n v="5.76"/>
    <n v="2"/>
    <n v="0"/>
    <n v="1.7279999999999998"/>
  </r>
  <r>
    <n v="7615"/>
    <x v="3774"/>
    <x v="252"/>
    <d v="2015-08-28T00:00:00"/>
    <s v="Second Class"/>
    <s v="SC-20380"/>
    <s v="Shahid Collister"/>
    <x v="0"/>
    <s v="United States"/>
    <s v="New York City"/>
    <x v="15"/>
    <n v="10035"/>
    <s v="East"/>
    <s v="FUR-FU-10000010"/>
    <x v="0"/>
    <s v="Furnishings"/>
    <s v="DAX Value U-Channel Document Frames, Easel Back"/>
    <n v="14.91"/>
    <n v="3"/>
    <n v="0"/>
    <n v="4.6220999999999997"/>
  </r>
  <r>
    <n v="7616"/>
    <x v="3775"/>
    <x v="953"/>
    <d v="2014-12-04T00:00:00"/>
    <s v="Standard Class"/>
    <s v="RF-19345"/>
    <s v="Randy Ferguson"/>
    <x v="1"/>
    <s v="United States"/>
    <s v="Orlando"/>
    <x v="2"/>
    <n v="32839"/>
    <s v="South"/>
    <s v="OFF-BI-10000201"/>
    <x v="1"/>
    <s v="Binders"/>
    <s v="Avery Triangle Shaped Sheet Lifters, Black, 2/Pack"/>
    <n v="6.6420000000000012"/>
    <n v="9"/>
    <n v="0.7"/>
    <n v="-4.427999999999999"/>
  </r>
  <r>
    <n v="7617"/>
    <x v="3776"/>
    <x v="107"/>
    <d v="2016-12-16T00:00:00"/>
    <s v="Standard Class"/>
    <s v="CM-12235"/>
    <s v="Chris McAfee"/>
    <x v="0"/>
    <s v="United States"/>
    <s v="Watertown"/>
    <x v="15"/>
    <n v="13601"/>
    <s v="East"/>
    <s v="OFF-PA-10001776"/>
    <x v="1"/>
    <s v="Paper"/>
    <s v="Wirebound Message Books, Four 2 3/4&quot; x 5&quot; Forms per Page, 600 Sets per Book"/>
    <n v="18.54"/>
    <n v="2"/>
    <n v="0"/>
    <n v="8.7137999999999991"/>
  </r>
  <r>
    <n v="7618"/>
    <x v="3776"/>
    <x v="107"/>
    <d v="2016-12-16T00:00:00"/>
    <s v="Standard Class"/>
    <s v="CM-12235"/>
    <s v="Chris McAfee"/>
    <x v="0"/>
    <s v="United States"/>
    <s v="Watertown"/>
    <x v="15"/>
    <n v="13601"/>
    <s v="East"/>
    <s v="OFF-BI-10003656"/>
    <x v="1"/>
    <s v="Binders"/>
    <s v="Fellowes PB200 Plastic Comb Binding Machine"/>
    <n v="679.96"/>
    <n v="5"/>
    <n v="0.2"/>
    <n v="220.98699999999997"/>
  </r>
  <r>
    <n v="7619"/>
    <x v="3777"/>
    <x v="855"/>
    <d v="2017-10-29T00:00:00"/>
    <s v="First Class"/>
    <s v="JM-15655"/>
    <s v="Jim Mitchum"/>
    <x v="1"/>
    <s v="United States"/>
    <s v="Los Angeles"/>
    <x v="1"/>
    <n v="90032"/>
    <s v="West"/>
    <s v="FUR-TA-10001539"/>
    <x v="0"/>
    <s v="Tables"/>
    <s v="Chromcraft Rectangular Conference Tables"/>
    <n v="189.57600000000002"/>
    <n v="1"/>
    <n v="0.2"/>
    <n v="9.4787999999999784"/>
  </r>
  <r>
    <n v="7620"/>
    <x v="3777"/>
    <x v="855"/>
    <d v="2017-10-29T00:00:00"/>
    <s v="First Class"/>
    <s v="JM-15655"/>
    <s v="Jim Mitchum"/>
    <x v="1"/>
    <s v="United States"/>
    <s v="Los Angeles"/>
    <x v="1"/>
    <n v="90032"/>
    <s v="West"/>
    <s v="TEC-PH-10004100"/>
    <x v="2"/>
    <s v="Phones"/>
    <s v="Griffin GC17055 Auxiliary Audio Cable"/>
    <n v="71.959999999999994"/>
    <n v="5"/>
    <n v="0.2"/>
    <n v="7.1960000000000015"/>
  </r>
  <r>
    <n v="7621"/>
    <x v="3778"/>
    <x v="641"/>
    <d v="2014-11-29T00:00:00"/>
    <s v="Standard Class"/>
    <s v="RB-19435"/>
    <s v="Richard Bierner"/>
    <x v="0"/>
    <s v="United States"/>
    <s v="Los Angeles"/>
    <x v="1"/>
    <n v="90004"/>
    <s v="West"/>
    <s v="TEC-PH-10001580"/>
    <x v="2"/>
    <s v="Phones"/>
    <s v="Logitech Mobile Speakerphone P710e - speaker phone"/>
    <n v="539.91999999999996"/>
    <n v="5"/>
    <n v="0.2"/>
    <n v="47.242999999999967"/>
  </r>
  <r>
    <n v="7622"/>
    <x v="3778"/>
    <x v="641"/>
    <d v="2014-11-29T00:00:00"/>
    <s v="Standard Class"/>
    <s v="RB-19435"/>
    <s v="Richard Bierner"/>
    <x v="0"/>
    <s v="United States"/>
    <s v="Los Angeles"/>
    <x v="1"/>
    <n v="90004"/>
    <s v="West"/>
    <s v="FUR-CH-10002335"/>
    <x v="0"/>
    <s v="Chairs"/>
    <s v="Hon GuestStacker Chair"/>
    <n v="725.34400000000005"/>
    <n v="4"/>
    <n v="0.2"/>
    <n v="54.400800000000004"/>
  </r>
  <r>
    <n v="7623"/>
    <x v="3778"/>
    <x v="641"/>
    <d v="2014-11-29T00:00:00"/>
    <s v="Standard Class"/>
    <s v="RB-19435"/>
    <s v="Richard Bierner"/>
    <x v="0"/>
    <s v="United States"/>
    <s v="Los Angeles"/>
    <x v="1"/>
    <n v="90004"/>
    <s v="West"/>
    <s v="OFF-AR-10004707"/>
    <x v="1"/>
    <s v="Art"/>
    <s v="Staples in misc. colors"/>
    <n v="7.4399999999999995"/>
    <n v="3"/>
    <n v="0"/>
    <n v="2.6039999999999996"/>
  </r>
  <r>
    <n v="7624"/>
    <x v="3779"/>
    <x v="686"/>
    <d v="2014-07-20T00:00:00"/>
    <s v="Standard Class"/>
    <s v="SS-20515"/>
    <s v="Shirley Schmidt"/>
    <x v="2"/>
    <s v="United States"/>
    <s v="Newark"/>
    <x v="13"/>
    <n v="19711"/>
    <s v="East"/>
    <s v="OFF-AP-10000576"/>
    <x v="1"/>
    <s v="Appliances"/>
    <s v="Belkin 7 Outlet SurgeMaster II"/>
    <n v="39.479999999999997"/>
    <n v="1"/>
    <n v="0"/>
    <n v="11.054400000000001"/>
  </r>
  <r>
    <n v="7625"/>
    <x v="3780"/>
    <x v="293"/>
    <d v="2015-05-27T00:00:00"/>
    <s v="Second Class"/>
    <s v="NM-18445"/>
    <s v="Nathan Mautz"/>
    <x v="2"/>
    <s v="United States"/>
    <s v="Detroit"/>
    <x v="12"/>
    <n v="48234"/>
    <s v="Central"/>
    <s v="OFF-AP-10001394"/>
    <x v="1"/>
    <s v="Appliances"/>
    <s v="Harmony Air Purifier"/>
    <n v="850.5"/>
    <n v="5"/>
    <n v="0.1"/>
    <n v="245.69999999999993"/>
  </r>
  <r>
    <n v="7626"/>
    <x v="3780"/>
    <x v="293"/>
    <d v="2015-05-27T00:00:00"/>
    <s v="Second Class"/>
    <s v="NM-18445"/>
    <s v="Nathan Mautz"/>
    <x v="2"/>
    <s v="United States"/>
    <s v="Detroit"/>
    <x v="12"/>
    <n v="48234"/>
    <s v="Central"/>
    <s v="FUR-FU-10003724"/>
    <x v="0"/>
    <s v="Furnishings"/>
    <s v="Westinghouse Clip-On Gooseneck Lamps"/>
    <n v="75.33"/>
    <n v="9"/>
    <n v="0"/>
    <n v="19.585799999999999"/>
  </r>
  <r>
    <n v="7627"/>
    <x v="3781"/>
    <x v="82"/>
    <d v="2015-11-23T00:00:00"/>
    <s v="Second Class"/>
    <s v="EM-14095"/>
    <s v="Eudokia Martin"/>
    <x v="1"/>
    <s v="United States"/>
    <s v="Phoenix"/>
    <x v="16"/>
    <n v="85023"/>
    <s v="West"/>
    <s v="OFF-AP-10002867"/>
    <x v="1"/>
    <s v="Appliances"/>
    <s v="Fellowes Command Center 5-outlet power strip"/>
    <n v="325.63200000000006"/>
    <n v="6"/>
    <n v="0.2"/>
    <n v="28.492799999999988"/>
  </r>
  <r>
    <n v="7628"/>
    <x v="3781"/>
    <x v="82"/>
    <d v="2015-11-23T00:00:00"/>
    <s v="Second Class"/>
    <s v="EM-14095"/>
    <s v="Eudokia Martin"/>
    <x v="1"/>
    <s v="United States"/>
    <s v="Phoenix"/>
    <x v="16"/>
    <n v="85023"/>
    <s v="West"/>
    <s v="TEC-AC-10002718"/>
    <x v="2"/>
    <s v="Accessories"/>
    <s v="Belkin Standard 104 key USB Keyboard"/>
    <n v="23.344000000000001"/>
    <n v="2"/>
    <n v="0.2"/>
    <n v="-1.4590000000000014"/>
  </r>
  <r>
    <n v="7629"/>
    <x v="3781"/>
    <x v="82"/>
    <d v="2015-11-23T00:00:00"/>
    <s v="Second Class"/>
    <s v="EM-14095"/>
    <s v="Eudokia Martin"/>
    <x v="1"/>
    <s v="United States"/>
    <s v="Phoenix"/>
    <x v="16"/>
    <n v="85023"/>
    <s v="West"/>
    <s v="OFF-LA-10003121"/>
    <x v="1"/>
    <s v="Labels"/>
    <s v="Avery 506"/>
    <n v="16.520000000000003"/>
    <n v="5"/>
    <n v="0.2"/>
    <n v="5.368999999999998"/>
  </r>
  <r>
    <n v="7630"/>
    <x v="3782"/>
    <x v="809"/>
    <d v="2014-04-01T00:00:00"/>
    <s v="First Class"/>
    <s v="MP-17470"/>
    <s v="Mark Packer"/>
    <x v="2"/>
    <s v="United States"/>
    <s v="Brownsville"/>
    <x v="5"/>
    <n v="78521"/>
    <s v="Central"/>
    <s v="OFF-EN-10002230"/>
    <x v="1"/>
    <s v="Envelopes"/>
    <s v="Airmail Envelopes"/>
    <n v="335.72"/>
    <n v="5"/>
    <n v="0.2"/>
    <n v="113.30549999999999"/>
  </r>
  <r>
    <n v="7631"/>
    <x v="3782"/>
    <x v="809"/>
    <d v="2014-04-01T00:00:00"/>
    <s v="First Class"/>
    <s v="MP-17470"/>
    <s v="Mark Packer"/>
    <x v="2"/>
    <s v="United States"/>
    <s v="Brownsville"/>
    <x v="5"/>
    <n v="78521"/>
    <s v="Central"/>
    <s v="TEC-PH-10001819"/>
    <x v="2"/>
    <s v="Phones"/>
    <s v="Innergie mMini Combo Duo USB Travel Charging Kit"/>
    <n v="251.94400000000002"/>
    <n v="7"/>
    <n v="0.2"/>
    <n v="88.180399999999977"/>
  </r>
  <r>
    <n v="7632"/>
    <x v="3782"/>
    <x v="809"/>
    <d v="2014-04-01T00:00:00"/>
    <s v="First Class"/>
    <s v="MP-17470"/>
    <s v="Mark Packer"/>
    <x v="2"/>
    <s v="United States"/>
    <s v="Brownsville"/>
    <x v="5"/>
    <n v="78521"/>
    <s v="Central"/>
    <s v="FUR-CH-10002304"/>
    <x v="0"/>
    <s v="Chairs"/>
    <s v="Global Stack Chair without Arms, Black"/>
    <n v="127.30199999999999"/>
    <n v="7"/>
    <n v="0.3"/>
    <n v="-9.0929999999999964"/>
  </r>
  <r>
    <n v="7633"/>
    <x v="3783"/>
    <x v="614"/>
    <d v="2018-01-01T00:00:00"/>
    <s v="Second Class"/>
    <s v="KH-16360"/>
    <s v="Katherine Hughes"/>
    <x v="0"/>
    <s v="United States"/>
    <s v="Louisville"/>
    <x v="0"/>
    <n v="40214"/>
    <s v="South"/>
    <s v="FUR-CH-10002602"/>
    <x v="0"/>
    <s v="Chairs"/>
    <s v="DMI Arturo Collection Mission-style Design Wood Chair"/>
    <n v="1207.8399999999999"/>
    <n v="8"/>
    <n v="0"/>
    <n v="314.03840000000002"/>
  </r>
  <r>
    <n v="7634"/>
    <x v="3783"/>
    <x v="614"/>
    <d v="2018-01-01T00:00:00"/>
    <s v="Second Class"/>
    <s v="KH-16360"/>
    <s v="Katherine Hughes"/>
    <x v="0"/>
    <s v="United States"/>
    <s v="Louisville"/>
    <x v="0"/>
    <n v="40214"/>
    <s v="South"/>
    <s v="OFF-BI-10002414"/>
    <x v="1"/>
    <s v="Binders"/>
    <s v="GBC ProClick Spines for 32-Hole Punch"/>
    <n v="12.53"/>
    <n v="1"/>
    <n v="0"/>
    <n v="5.8890999999999991"/>
  </r>
  <r>
    <n v="7635"/>
    <x v="3783"/>
    <x v="614"/>
    <d v="2018-01-01T00:00:00"/>
    <s v="Second Class"/>
    <s v="KH-16360"/>
    <s v="Katherine Hughes"/>
    <x v="0"/>
    <s v="United States"/>
    <s v="Louisville"/>
    <x v="0"/>
    <n v="40214"/>
    <s v="South"/>
    <s v="OFF-AR-10003696"/>
    <x v="1"/>
    <s v="Art"/>
    <s v="Panasonic KP-350BK Electric Pencil Sharpener with Auto Stop"/>
    <n v="34.58"/>
    <n v="1"/>
    <n v="0"/>
    <n v="10.028199999999998"/>
  </r>
  <r>
    <n v="7636"/>
    <x v="3783"/>
    <x v="614"/>
    <d v="2018-01-01T00:00:00"/>
    <s v="Second Class"/>
    <s v="KH-16360"/>
    <s v="Katherine Hughes"/>
    <x v="0"/>
    <s v="United States"/>
    <s v="Louisville"/>
    <x v="0"/>
    <n v="40214"/>
    <s v="South"/>
    <s v="FUR-CH-10004495"/>
    <x v="0"/>
    <s v="Chairs"/>
    <s v="Global Leather and Oak Executive Chair, Black"/>
    <n v="300.98"/>
    <n v="1"/>
    <n v="0"/>
    <n v="87.28419999999997"/>
  </r>
  <r>
    <n v="7637"/>
    <x v="3783"/>
    <x v="614"/>
    <d v="2018-01-01T00:00:00"/>
    <s v="Second Class"/>
    <s v="KH-16360"/>
    <s v="Katherine Hughes"/>
    <x v="0"/>
    <s v="United States"/>
    <s v="Louisville"/>
    <x v="0"/>
    <n v="40214"/>
    <s v="South"/>
    <s v="FUR-CH-10001270"/>
    <x v="0"/>
    <s v="Chairs"/>
    <s v="Harbour Creations Steel Folding Chair"/>
    <n v="258.75"/>
    <n v="3"/>
    <n v="0"/>
    <n v="77.624999999999972"/>
  </r>
  <r>
    <n v="7638"/>
    <x v="3784"/>
    <x v="580"/>
    <d v="2017-03-08T00:00:00"/>
    <s v="Standard Class"/>
    <s v="DB-13555"/>
    <s v="Dorothy Badders"/>
    <x v="1"/>
    <s v="United States"/>
    <s v="Newark"/>
    <x v="13"/>
    <n v="19711"/>
    <s v="East"/>
    <s v="OFF-AR-10001615"/>
    <x v="1"/>
    <s v="Art"/>
    <s v="Newell 34"/>
    <n v="59.519999999999996"/>
    <n v="3"/>
    <n v="0"/>
    <n v="15.475200000000001"/>
  </r>
  <r>
    <n v="7639"/>
    <x v="3784"/>
    <x v="580"/>
    <d v="2017-03-08T00:00:00"/>
    <s v="Standard Class"/>
    <s v="DB-13555"/>
    <s v="Dorothy Badders"/>
    <x v="1"/>
    <s v="United States"/>
    <s v="Newark"/>
    <x v="13"/>
    <n v="19711"/>
    <s v="East"/>
    <s v="OFF-EN-10003286"/>
    <x v="1"/>
    <s v="Envelopes"/>
    <s v="Staple envelope"/>
    <n v="57.959999999999994"/>
    <n v="7"/>
    <n v="0"/>
    <n v="27.241199999999996"/>
  </r>
  <r>
    <n v="7640"/>
    <x v="3784"/>
    <x v="580"/>
    <d v="2017-03-08T00:00:00"/>
    <s v="Standard Class"/>
    <s v="DB-13555"/>
    <s v="Dorothy Badders"/>
    <x v="1"/>
    <s v="United States"/>
    <s v="Newark"/>
    <x v="13"/>
    <n v="19711"/>
    <s v="East"/>
    <s v="FUR-BO-10003660"/>
    <x v="0"/>
    <s v="Bookcases"/>
    <s v="Bush Cubix Collection Bookcases, Fully Assembled"/>
    <n v="441.96"/>
    <n v="2"/>
    <n v="0"/>
    <n v="101.6508"/>
  </r>
  <r>
    <n v="7641"/>
    <x v="3784"/>
    <x v="580"/>
    <d v="2017-03-08T00:00:00"/>
    <s v="Standard Class"/>
    <s v="DB-13555"/>
    <s v="Dorothy Badders"/>
    <x v="1"/>
    <s v="United States"/>
    <s v="Newark"/>
    <x v="13"/>
    <n v="19711"/>
    <s v="East"/>
    <s v="OFF-PA-10002764"/>
    <x v="1"/>
    <s v="Paper"/>
    <s v="Easy-staple paper"/>
    <n v="68.039999999999992"/>
    <n v="6"/>
    <n v="0"/>
    <n v="33.339599999999997"/>
  </r>
  <r>
    <n v="7642"/>
    <x v="3785"/>
    <x v="1099"/>
    <d v="2016-10-07T00:00:00"/>
    <s v="First Class"/>
    <s v="LB-16795"/>
    <s v="Laurel Beltran"/>
    <x v="2"/>
    <s v="United States"/>
    <s v="Pueblo"/>
    <x v="22"/>
    <n v="81001"/>
    <s v="West"/>
    <s v="TEC-MA-10001695"/>
    <x v="2"/>
    <s v="Machines"/>
    <s v="Zebra GK420t Direct Thermal/Thermal Transfer Printer"/>
    <n v="703.71"/>
    <n v="6"/>
    <n v="0.7"/>
    <n v="-938.28"/>
  </r>
  <r>
    <n v="7643"/>
    <x v="3785"/>
    <x v="1099"/>
    <d v="2016-10-07T00:00:00"/>
    <s v="First Class"/>
    <s v="LB-16795"/>
    <s v="Laurel Beltran"/>
    <x v="2"/>
    <s v="United States"/>
    <s v="Pueblo"/>
    <x v="22"/>
    <n v="81001"/>
    <s v="West"/>
    <s v="OFF-BI-10002824"/>
    <x v="1"/>
    <s v="Binders"/>
    <s v="Recycled Easel Ring Binders"/>
    <n v="17.904000000000003"/>
    <n v="4"/>
    <n v="0.7"/>
    <n v="-14.920000000000002"/>
  </r>
  <r>
    <n v="7644"/>
    <x v="3785"/>
    <x v="1099"/>
    <d v="2016-10-07T00:00:00"/>
    <s v="First Class"/>
    <s v="LB-16795"/>
    <s v="Laurel Beltran"/>
    <x v="2"/>
    <s v="United States"/>
    <s v="Pueblo"/>
    <x v="22"/>
    <n v="81001"/>
    <s v="West"/>
    <s v="OFF-BI-10002571"/>
    <x v="1"/>
    <s v="Binders"/>
    <s v="Avery Framed View Binder, EZD Ring (Locking), Navy, 1 1/2&quot;"/>
    <n v="11.976000000000003"/>
    <n v="4"/>
    <n v="0.7"/>
    <n v="-9.1815999999999995"/>
  </r>
  <r>
    <n v="7645"/>
    <x v="3785"/>
    <x v="1099"/>
    <d v="2016-10-07T00:00:00"/>
    <s v="First Class"/>
    <s v="LB-16795"/>
    <s v="Laurel Beltran"/>
    <x v="2"/>
    <s v="United States"/>
    <s v="Pueblo"/>
    <x v="22"/>
    <n v="81001"/>
    <s v="West"/>
    <s v="TEC-AC-10001553"/>
    <x v="2"/>
    <s v="Accessories"/>
    <s v="Memorex 25GB 6X Branded Blu-Ray Recordable Disc, 15/Pack"/>
    <n v="67.959999999999994"/>
    <n v="5"/>
    <n v="0.2"/>
    <n v="0.84950000000000259"/>
  </r>
  <r>
    <n v="7646"/>
    <x v="3786"/>
    <x v="57"/>
    <d v="2015-04-11T00:00:00"/>
    <s v="Standard Class"/>
    <s v="CA-11965"/>
    <s v="Carol Adams"/>
    <x v="1"/>
    <s v="United States"/>
    <s v="Los Angeles"/>
    <x v="1"/>
    <n v="90036"/>
    <s v="West"/>
    <s v="FUR-CH-10003973"/>
    <x v="0"/>
    <s v="Chairs"/>
    <s v="GuestStacker Chair with Chrome Finish Legs"/>
    <n v="892.22400000000005"/>
    <n v="3"/>
    <n v="0.2"/>
    <n v="89.222400000000022"/>
  </r>
  <r>
    <n v="7647"/>
    <x v="3787"/>
    <x v="340"/>
    <d v="2014-09-13T00:00:00"/>
    <s v="Standard Class"/>
    <s v="DL-12925"/>
    <s v="Daniel Lacy"/>
    <x v="0"/>
    <s v="United States"/>
    <s v="Greenville"/>
    <x v="3"/>
    <n v="27834"/>
    <s v="South"/>
    <s v="TEC-MA-10002073"/>
    <x v="2"/>
    <s v="Machines"/>
    <s v="3D Systems Cube Printer, 2nd Generation, White"/>
    <n v="1299.99"/>
    <n v="2"/>
    <n v="0.5"/>
    <n v="-571.99559999999997"/>
  </r>
  <r>
    <n v="7648"/>
    <x v="3788"/>
    <x v="543"/>
    <d v="2016-03-16T00:00:00"/>
    <s v="First Class"/>
    <s v="FC-14335"/>
    <s v="Fred Chung"/>
    <x v="1"/>
    <s v="United States"/>
    <s v="San Francisco"/>
    <x v="1"/>
    <n v="94110"/>
    <s v="West"/>
    <s v="OFF-BI-10003529"/>
    <x v="1"/>
    <s v="Binders"/>
    <s v="Avery Round Ring Poly Binders"/>
    <n v="4.5439999999999996"/>
    <n v="2"/>
    <n v="0.2"/>
    <n v="1.6472"/>
  </r>
  <r>
    <n v="7649"/>
    <x v="3788"/>
    <x v="543"/>
    <d v="2016-03-16T00:00:00"/>
    <s v="First Class"/>
    <s v="FC-14335"/>
    <s v="Fred Chung"/>
    <x v="1"/>
    <s v="United States"/>
    <s v="San Francisco"/>
    <x v="1"/>
    <n v="94110"/>
    <s v="West"/>
    <s v="FUR-CH-10000309"/>
    <x v="0"/>
    <s v="Chairs"/>
    <s v="Global Comet Stacking Arm Chair"/>
    <n v="1352.0320000000002"/>
    <n v="4"/>
    <n v="0.2"/>
    <n v="84.501999999999953"/>
  </r>
  <r>
    <n v="7650"/>
    <x v="3789"/>
    <x v="17"/>
    <d v="2015-12-31T00:00:00"/>
    <s v="Standard Class"/>
    <s v="DB-13120"/>
    <s v="David Bremer"/>
    <x v="1"/>
    <s v="United States"/>
    <s v="Marion"/>
    <x v="24"/>
    <n v="43302"/>
    <s v="East"/>
    <s v="FUR-TA-10004154"/>
    <x v="0"/>
    <s v="Tables"/>
    <s v="Riverside Furniture Oval Coffee Table, Oval End Table, End Table with Drawer"/>
    <n v="1548.9900000000002"/>
    <n v="9"/>
    <n v="0.4"/>
    <n v="-464.69700000000012"/>
  </r>
  <r>
    <n v="7651"/>
    <x v="3789"/>
    <x v="17"/>
    <d v="2015-12-31T00:00:00"/>
    <s v="Standard Class"/>
    <s v="DB-13120"/>
    <s v="David Bremer"/>
    <x v="1"/>
    <s v="United States"/>
    <s v="Marion"/>
    <x v="24"/>
    <n v="43302"/>
    <s v="East"/>
    <s v="OFF-EN-10003286"/>
    <x v="1"/>
    <s v="Envelopes"/>
    <s v="Staple envelope"/>
    <n v="19.872"/>
    <n v="3"/>
    <n v="0.2"/>
    <n v="6.7067999999999977"/>
  </r>
  <r>
    <n v="7652"/>
    <x v="3790"/>
    <x v="783"/>
    <d v="2017-08-08T00:00:00"/>
    <s v="First Class"/>
    <s v="CK-12205"/>
    <s v="Chloris Kastensmidt"/>
    <x v="0"/>
    <s v="United States"/>
    <s v="Dallas"/>
    <x v="5"/>
    <n v="75081"/>
    <s v="Central"/>
    <s v="TEC-AC-10001552"/>
    <x v="2"/>
    <s v="Accessories"/>
    <s v="Logitech K350 2.4Ghz Wireless Keyboard"/>
    <n v="119.44800000000001"/>
    <n v="3"/>
    <n v="0.2"/>
    <n v="-13.437900000000006"/>
  </r>
  <r>
    <n v="7653"/>
    <x v="3790"/>
    <x v="783"/>
    <d v="2017-08-08T00:00:00"/>
    <s v="First Class"/>
    <s v="CK-12205"/>
    <s v="Chloris Kastensmidt"/>
    <x v="0"/>
    <s v="United States"/>
    <s v="Dallas"/>
    <x v="5"/>
    <n v="75081"/>
    <s v="Central"/>
    <s v="OFF-ST-10002790"/>
    <x v="1"/>
    <s v="Storage"/>
    <s v="Safco Industrial Shelving"/>
    <n v="118.16"/>
    <n v="2"/>
    <n v="0.2"/>
    <n v="-25.108999999999988"/>
  </r>
  <r>
    <n v="7654"/>
    <x v="3791"/>
    <x v="204"/>
    <d v="2015-03-27T00:00:00"/>
    <s v="Standard Class"/>
    <s v="FW-14395"/>
    <s v="Fred Wasserman"/>
    <x v="1"/>
    <s v="United States"/>
    <s v="Huntsville"/>
    <x v="19"/>
    <n v="35810"/>
    <s v="South"/>
    <s v="OFF-AR-10003217"/>
    <x v="1"/>
    <s v="Art"/>
    <s v="Newell 316"/>
    <n v="19.559999999999999"/>
    <n v="4"/>
    <n v="0"/>
    <n v="5.4768000000000008"/>
  </r>
  <r>
    <n v="7655"/>
    <x v="3792"/>
    <x v="672"/>
    <d v="2015-12-02T00:00:00"/>
    <s v="Second Class"/>
    <s v="JM-15865"/>
    <s v="John Murray"/>
    <x v="0"/>
    <s v="United States"/>
    <s v="Las Vegas"/>
    <x v="33"/>
    <n v="89115"/>
    <s v="West"/>
    <s v="FUR-FU-10002813"/>
    <x v="0"/>
    <s v="Furnishings"/>
    <s v="DAX Contemporary Wood Frame with Silver Metal Mat, Desktop, 11 x 14 Size"/>
    <n v="80.959999999999994"/>
    <n v="4"/>
    <n v="0"/>
    <n v="29.145599999999995"/>
  </r>
  <r>
    <n v="7656"/>
    <x v="3792"/>
    <x v="672"/>
    <d v="2015-12-02T00:00:00"/>
    <s v="Second Class"/>
    <s v="JM-15865"/>
    <s v="John Murray"/>
    <x v="0"/>
    <s v="United States"/>
    <s v="Las Vegas"/>
    <x v="33"/>
    <n v="89115"/>
    <s v="West"/>
    <s v="OFF-PA-10003848"/>
    <x v="1"/>
    <s v="Paper"/>
    <s v="Xerox 1997"/>
    <n v="25.92"/>
    <n v="4"/>
    <n v="0"/>
    <n v="12.441600000000001"/>
  </r>
  <r>
    <n v="7657"/>
    <x v="3793"/>
    <x v="1166"/>
    <d v="2014-04-15T00:00:00"/>
    <s v="Same Day"/>
    <s v="PS-18970"/>
    <s v="Paul Stevenson"/>
    <x v="2"/>
    <s v="United States"/>
    <s v="Los Angeles"/>
    <x v="1"/>
    <n v="90049"/>
    <s v="West"/>
    <s v="OFF-AP-10000240"/>
    <x v="1"/>
    <s v="Appliances"/>
    <s v="Belkin F9G930V10-GRY 9 Outlet Surge"/>
    <n v="106.96"/>
    <n v="2"/>
    <n v="0"/>
    <n v="31.018399999999986"/>
  </r>
  <r>
    <n v="7658"/>
    <x v="3793"/>
    <x v="1166"/>
    <d v="2014-04-15T00:00:00"/>
    <s v="Same Day"/>
    <s v="PS-18970"/>
    <s v="Paul Stevenson"/>
    <x v="2"/>
    <s v="United States"/>
    <s v="Los Angeles"/>
    <x v="1"/>
    <n v="90049"/>
    <s v="West"/>
    <s v="FUR-FU-10004091"/>
    <x v="0"/>
    <s v="Furnishings"/>
    <s v="Howard Miller 13&quot; Diameter Goldtone Round Wall Clock"/>
    <n v="187.76"/>
    <n v="4"/>
    <n v="0"/>
    <n v="76.9816"/>
  </r>
  <r>
    <n v="7659"/>
    <x v="3794"/>
    <x v="245"/>
    <d v="2017-08-02T00:00:00"/>
    <s v="First Class"/>
    <s v="TC-21475"/>
    <s v="Tony Chapman"/>
    <x v="2"/>
    <s v="United States"/>
    <s v="Lakewood"/>
    <x v="24"/>
    <n v="44107"/>
    <s v="East"/>
    <s v="OFF-BI-10001071"/>
    <x v="1"/>
    <s v="Binders"/>
    <s v="GBC ProClick Punch Binding System"/>
    <n v="76.77600000000001"/>
    <n v="4"/>
    <n v="0.7"/>
    <n v="-53.743199999999973"/>
  </r>
  <r>
    <n v="7660"/>
    <x v="3795"/>
    <x v="702"/>
    <d v="2017-06-05T00:00:00"/>
    <s v="Standard Class"/>
    <s v="CV-12805"/>
    <s v="Cynthia Voltz"/>
    <x v="1"/>
    <s v="United States"/>
    <s v="Fremont"/>
    <x v="8"/>
    <n v="68025"/>
    <s v="Central"/>
    <s v="OFF-BI-10003676"/>
    <x v="1"/>
    <s v="Binders"/>
    <s v="GBC Standard Recycled Report Covers, Clear Plastic Sheets"/>
    <n v="53.9"/>
    <n v="5"/>
    <n v="0"/>
    <n v="25.871999999999996"/>
  </r>
  <r>
    <n v="7661"/>
    <x v="3796"/>
    <x v="1167"/>
    <d v="2014-01-12T00:00:00"/>
    <s v="Standard Class"/>
    <s v="VS-21820"/>
    <s v="Vivek Sundaresam"/>
    <x v="0"/>
    <s v="United States"/>
    <s v="Huntsville"/>
    <x v="5"/>
    <n v="77340"/>
    <s v="Central"/>
    <s v="FUR-FU-10004864"/>
    <x v="0"/>
    <s v="Furnishings"/>
    <s v="Howard Miller 14-1/2&quot; Diameter Chrome Round Wall Clock"/>
    <n v="76.728000000000009"/>
    <n v="3"/>
    <n v="0.6"/>
    <n v="-53.709599999999988"/>
  </r>
  <r>
    <n v="7662"/>
    <x v="3796"/>
    <x v="1167"/>
    <d v="2014-01-12T00:00:00"/>
    <s v="Standard Class"/>
    <s v="VS-21820"/>
    <s v="Vivek Sundaresam"/>
    <x v="0"/>
    <s v="United States"/>
    <s v="Huntsville"/>
    <x v="5"/>
    <n v="77340"/>
    <s v="Central"/>
    <s v="OFF-BI-10003708"/>
    <x v="1"/>
    <s v="Binders"/>
    <s v="Acco Four Pocket Poly Ring Binder with Label Holder, Smoke, 1&quot;"/>
    <n v="10.429999999999998"/>
    <n v="7"/>
    <n v="0.8"/>
    <n v="-18.252500000000005"/>
  </r>
  <r>
    <n v="7663"/>
    <x v="3797"/>
    <x v="365"/>
    <d v="2017-10-01T00:00:00"/>
    <s v="First Class"/>
    <s v="SC-20575"/>
    <s v="Sonia Cooley"/>
    <x v="0"/>
    <s v="United States"/>
    <s v="Los Angeles"/>
    <x v="1"/>
    <n v="90036"/>
    <s v="West"/>
    <s v="OFF-AR-10002067"/>
    <x v="1"/>
    <s v="Art"/>
    <s v="Newell 334"/>
    <n v="99.2"/>
    <n v="5"/>
    <n v="0"/>
    <n v="25.792000000000002"/>
  </r>
  <r>
    <n v="7664"/>
    <x v="3798"/>
    <x v="1168"/>
    <d v="2017-09-19T00:00:00"/>
    <s v="Standard Class"/>
    <s v="SG-20605"/>
    <s v="Speros Goranitis"/>
    <x v="0"/>
    <s v="United States"/>
    <s v="Asheville"/>
    <x v="3"/>
    <n v="28806"/>
    <s v="South"/>
    <s v="OFF-AR-10003158"/>
    <x v="1"/>
    <s v="Art"/>
    <s v="Fluorescent Highlighters by Dixon"/>
    <n v="15.920000000000002"/>
    <n v="5"/>
    <n v="0.2"/>
    <n v="2.7859999999999978"/>
  </r>
  <r>
    <n v="7665"/>
    <x v="3799"/>
    <x v="68"/>
    <d v="2014-10-26T00:00:00"/>
    <s v="Standard Class"/>
    <s v="NB-18580"/>
    <s v="Nicole Brennan"/>
    <x v="1"/>
    <s v="United States"/>
    <s v="Bossier City"/>
    <x v="28"/>
    <n v="71111"/>
    <s v="South"/>
    <s v="FUR-FU-10000193"/>
    <x v="0"/>
    <s v="Furnishings"/>
    <s v="Tenex Chairmats For Use with Hard Floors"/>
    <n v="129.91999999999999"/>
    <n v="4"/>
    <n v="0"/>
    <n v="10.393599999999992"/>
  </r>
  <r>
    <n v="7666"/>
    <x v="3800"/>
    <x v="964"/>
    <d v="2016-10-08T00:00:00"/>
    <s v="Standard Class"/>
    <s v="DR-12940"/>
    <s v="Daniel Raglin"/>
    <x v="2"/>
    <s v="United States"/>
    <s v="Providence"/>
    <x v="34"/>
    <n v="2908"/>
    <s v="East"/>
    <s v="OFF-BI-10000977"/>
    <x v="1"/>
    <s v="Binders"/>
    <s v="Ibico Plastic Spiral Binding Combs"/>
    <n v="30.4"/>
    <n v="1"/>
    <n v="0"/>
    <n v="13.983999999999998"/>
  </r>
  <r>
    <n v="7667"/>
    <x v="3800"/>
    <x v="964"/>
    <d v="2016-10-08T00:00:00"/>
    <s v="Standard Class"/>
    <s v="DR-12940"/>
    <s v="Daniel Raglin"/>
    <x v="2"/>
    <s v="United States"/>
    <s v="Providence"/>
    <x v="34"/>
    <n v="2908"/>
    <s v="East"/>
    <s v="TEC-CO-10001449"/>
    <x v="2"/>
    <s v="Copiers"/>
    <s v="Hewlett Packard LaserJet 3310 Copier"/>
    <n v="5399.91"/>
    <n v="9"/>
    <n v="0"/>
    <n v="2591.9567999999999"/>
  </r>
  <r>
    <n v="7668"/>
    <x v="3800"/>
    <x v="964"/>
    <d v="2016-10-08T00:00:00"/>
    <s v="Standard Class"/>
    <s v="DR-12940"/>
    <s v="Daniel Raglin"/>
    <x v="2"/>
    <s v="United States"/>
    <s v="Providence"/>
    <x v="34"/>
    <n v="2908"/>
    <s v="East"/>
    <s v="OFF-ST-10000136"/>
    <x v="1"/>
    <s v="Storage"/>
    <s v="Letter Size File"/>
    <n v="119.10000000000001"/>
    <n v="3"/>
    <n v="0"/>
    <n v="34.538999999999994"/>
  </r>
  <r>
    <n v="7669"/>
    <x v="3801"/>
    <x v="154"/>
    <d v="2015-11-29T00:00:00"/>
    <s v="Second Class"/>
    <s v="MA-17560"/>
    <s v="Matt Abelman"/>
    <x v="2"/>
    <s v="United States"/>
    <s v="Everett"/>
    <x v="31"/>
    <n v="2149"/>
    <s v="East"/>
    <s v="OFF-PA-10000743"/>
    <x v="1"/>
    <s v="Paper"/>
    <s v="Xerox 1977"/>
    <n v="40.08"/>
    <n v="6"/>
    <n v="0"/>
    <n v="19.238399999999999"/>
  </r>
  <r>
    <n v="7670"/>
    <x v="3801"/>
    <x v="154"/>
    <d v="2015-11-29T00:00:00"/>
    <s v="Second Class"/>
    <s v="MA-17560"/>
    <s v="Matt Abelman"/>
    <x v="2"/>
    <s v="United States"/>
    <s v="Everett"/>
    <x v="31"/>
    <n v="2149"/>
    <s v="East"/>
    <s v="OFF-PA-10001019"/>
    <x v="1"/>
    <s v="Paper"/>
    <s v="Xerox 1884"/>
    <n v="59.94"/>
    <n v="3"/>
    <n v="0"/>
    <n v="28.171799999999998"/>
  </r>
  <r>
    <n v="7671"/>
    <x v="3801"/>
    <x v="154"/>
    <d v="2015-11-29T00:00:00"/>
    <s v="Second Class"/>
    <s v="MA-17560"/>
    <s v="Matt Abelman"/>
    <x v="2"/>
    <s v="United States"/>
    <s v="Everett"/>
    <x v="31"/>
    <n v="2149"/>
    <s v="East"/>
    <s v="TEC-AC-10003095"/>
    <x v="2"/>
    <s v="Accessories"/>
    <s v="Logitech G35 7.1-Channel Surround Sound Headset"/>
    <n v="259.98"/>
    <n v="2"/>
    <n v="0"/>
    <n v="88.393200000000007"/>
  </r>
  <r>
    <n v="7672"/>
    <x v="3801"/>
    <x v="154"/>
    <d v="2015-11-29T00:00:00"/>
    <s v="Second Class"/>
    <s v="MA-17560"/>
    <s v="Matt Abelman"/>
    <x v="2"/>
    <s v="United States"/>
    <s v="Everett"/>
    <x v="31"/>
    <n v="2149"/>
    <s v="East"/>
    <s v="FUR-BO-10002916"/>
    <x v="0"/>
    <s v="Bookcases"/>
    <s v="Rush Hierlooms Collection 1&quot; Thick Stackable Bookcases"/>
    <n v="170.98"/>
    <n v="1"/>
    <n v="0"/>
    <n v="32.486199999999997"/>
  </r>
  <r>
    <n v="7673"/>
    <x v="3801"/>
    <x v="154"/>
    <d v="2015-11-29T00:00:00"/>
    <s v="Second Class"/>
    <s v="MA-17560"/>
    <s v="Matt Abelman"/>
    <x v="2"/>
    <s v="United States"/>
    <s v="Everett"/>
    <x v="31"/>
    <n v="2149"/>
    <s v="East"/>
    <s v="FUR-FU-10002506"/>
    <x v="0"/>
    <s v="Furnishings"/>
    <s v="Tensor &quot;Hersey Kiss&quot; Styled Floor Lamp"/>
    <n v="38.97"/>
    <n v="3"/>
    <n v="0"/>
    <n v="4.6763999999999992"/>
  </r>
  <r>
    <n v="7674"/>
    <x v="3801"/>
    <x v="154"/>
    <d v="2015-11-29T00:00:00"/>
    <s v="Second Class"/>
    <s v="MA-17560"/>
    <s v="Matt Abelman"/>
    <x v="2"/>
    <s v="United States"/>
    <s v="Everett"/>
    <x v="31"/>
    <n v="2149"/>
    <s v="East"/>
    <s v="OFF-PA-10003823"/>
    <x v="1"/>
    <s v="Paper"/>
    <s v="Xerox 197"/>
    <n v="154.9"/>
    <n v="5"/>
    <n v="0"/>
    <n v="69.704999999999998"/>
  </r>
  <r>
    <n v="7675"/>
    <x v="3801"/>
    <x v="154"/>
    <d v="2015-11-29T00:00:00"/>
    <s v="Second Class"/>
    <s v="MA-17560"/>
    <s v="Matt Abelman"/>
    <x v="2"/>
    <s v="United States"/>
    <s v="Everett"/>
    <x v="31"/>
    <n v="2149"/>
    <s v="East"/>
    <s v="FUR-TA-10004619"/>
    <x v="0"/>
    <s v="Tables"/>
    <s v="Hon Non-Folding Utility Tables"/>
    <n v="446.06799999999998"/>
    <n v="4"/>
    <n v="0.3"/>
    <n v="0"/>
  </r>
  <r>
    <n v="7676"/>
    <x v="3802"/>
    <x v="636"/>
    <d v="2017-05-09T00:00:00"/>
    <s v="Second Class"/>
    <s v="TS-21655"/>
    <s v="Trudy Schmidt"/>
    <x v="0"/>
    <s v="United States"/>
    <s v="Rancho Cucamonga"/>
    <x v="1"/>
    <n v="91730"/>
    <s v="West"/>
    <s v="OFF-AP-10001271"/>
    <x v="1"/>
    <s v="Appliances"/>
    <s v="Eureka The Boss Cordless Rechargeable Stick Vac"/>
    <n v="152.94"/>
    <n v="3"/>
    <n v="0"/>
    <n v="41.293800000000005"/>
  </r>
  <r>
    <n v="7677"/>
    <x v="3803"/>
    <x v="1169"/>
    <d v="2014-10-08T00:00:00"/>
    <s v="Same Day"/>
    <s v="JG-15115"/>
    <s v="Jack Garza"/>
    <x v="0"/>
    <s v="United States"/>
    <s v="Charlotte"/>
    <x v="3"/>
    <n v="28205"/>
    <s v="South"/>
    <s v="TEC-AC-10002331"/>
    <x v="2"/>
    <s v="Accessories"/>
    <s v="Maxell 74 Minute CDR, 10/Pack"/>
    <n v="23.472000000000001"/>
    <n v="3"/>
    <n v="0.2"/>
    <n v="4.9877999999999982"/>
  </r>
  <r>
    <n v="7678"/>
    <x v="3804"/>
    <x v="520"/>
    <d v="2015-01-07T00:00:00"/>
    <s v="Standard Class"/>
    <s v="KM-16375"/>
    <s v="Katherine Murray"/>
    <x v="2"/>
    <s v="United States"/>
    <s v="Providence"/>
    <x v="34"/>
    <n v="2908"/>
    <s v="East"/>
    <s v="OFF-PA-10003228"/>
    <x v="1"/>
    <s v="Paper"/>
    <s v="Xerox 1917"/>
    <n v="195.64"/>
    <n v="4"/>
    <n v="0"/>
    <n v="91.950799999999987"/>
  </r>
  <r>
    <n v="7679"/>
    <x v="3804"/>
    <x v="520"/>
    <d v="2015-01-07T00:00:00"/>
    <s v="Standard Class"/>
    <s v="KM-16375"/>
    <s v="Katherine Murray"/>
    <x v="2"/>
    <s v="United States"/>
    <s v="Providence"/>
    <x v="34"/>
    <n v="2908"/>
    <s v="East"/>
    <s v="OFF-PA-10002586"/>
    <x v="1"/>
    <s v="Paper"/>
    <s v="Xerox 1970"/>
    <n v="14.940000000000001"/>
    <n v="3"/>
    <n v="0"/>
    <n v="7.0218000000000007"/>
  </r>
  <r>
    <n v="7680"/>
    <x v="3804"/>
    <x v="520"/>
    <d v="2015-01-07T00:00:00"/>
    <s v="Standard Class"/>
    <s v="KM-16375"/>
    <s v="Katherine Murray"/>
    <x v="2"/>
    <s v="United States"/>
    <s v="Providence"/>
    <x v="34"/>
    <n v="2908"/>
    <s v="East"/>
    <s v="TEC-AC-10002049"/>
    <x v="2"/>
    <s v="Accessories"/>
    <s v="Plantronics Savi W720 Multi-Device Wireless Headset System"/>
    <n v="1687.8"/>
    <n v="4"/>
    <n v="0"/>
    <n v="742.63200000000006"/>
  </r>
  <r>
    <n v="7681"/>
    <x v="3804"/>
    <x v="520"/>
    <d v="2015-01-07T00:00:00"/>
    <s v="Standard Class"/>
    <s v="KM-16375"/>
    <s v="Katherine Murray"/>
    <x v="2"/>
    <s v="United States"/>
    <s v="Providence"/>
    <x v="34"/>
    <n v="2908"/>
    <s v="East"/>
    <s v="FUR-BO-10000362"/>
    <x v="0"/>
    <s v="Bookcases"/>
    <s v="Sauder Inglewood Library Bookcases"/>
    <n v="341.96"/>
    <n v="2"/>
    <n v="0"/>
    <n v="78.650800000000004"/>
  </r>
  <r>
    <n v="7682"/>
    <x v="3804"/>
    <x v="520"/>
    <d v="2015-01-07T00:00:00"/>
    <s v="Standard Class"/>
    <s v="KM-16375"/>
    <s v="Katherine Murray"/>
    <x v="2"/>
    <s v="United States"/>
    <s v="Providence"/>
    <x v="34"/>
    <n v="2908"/>
    <s v="East"/>
    <s v="FUR-CH-10004218"/>
    <x v="0"/>
    <s v="Chairs"/>
    <s v="Global Fabric Manager's Chair, Dark Gray"/>
    <n v="605.88"/>
    <n v="6"/>
    <n v="0"/>
    <n v="151.47000000000003"/>
  </r>
  <r>
    <n v="7683"/>
    <x v="3805"/>
    <x v="152"/>
    <d v="2015-05-01T00:00:00"/>
    <s v="First Class"/>
    <s v="SD-20485"/>
    <s v="Shirley Daniels"/>
    <x v="2"/>
    <s v="United States"/>
    <s v="Midland"/>
    <x v="12"/>
    <n v="48640"/>
    <s v="Central"/>
    <s v="OFF-AP-10003779"/>
    <x v="1"/>
    <s v="Appliances"/>
    <s v="Kensington 7 Outlet MasterPiece Power Center with Fax/Phone Line Protection"/>
    <n v="186.732"/>
    <n v="1"/>
    <n v="0.1"/>
    <n v="41.495999999999967"/>
  </r>
  <r>
    <n v="7684"/>
    <x v="3805"/>
    <x v="152"/>
    <d v="2015-05-01T00:00:00"/>
    <s v="First Class"/>
    <s v="SD-20485"/>
    <s v="Shirley Daniels"/>
    <x v="2"/>
    <s v="United States"/>
    <s v="Midland"/>
    <x v="12"/>
    <n v="48640"/>
    <s v="Central"/>
    <s v="OFF-BI-10003527"/>
    <x v="1"/>
    <s v="Binders"/>
    <s v="Fellowes PB500 Electric Punch Plastic Comb Binding Machine with Manual Bind"/>
    <n v="3812.9700000000003"/>
    <n v="3"/>
    <n v="0"/>
    <n v="1906.4850000000001"/>
  </r>
  <r>
    <n v="7685"/>
    <x v="3806"/>
    <x v="966"/>
    <d v="2015-02-21T00:00:00"/>
    <s v="Standard Class"/>
    <s v="TT-21070"/>
    <s v="Ted Trevino"/>
    <x v="0"/>
    <s v="United States"/>
    <s v="Rochester"/>
    <x v="15"/>
    <n v="14609"/>
    <s v="East"/>
    <s v="OFF-BI-10002897"/>
    <x v="1"/>
    <s v="Binders"/>
    <s v="Black Avery Memo-Size 3-Ring Binder, 5 1/2&quot; x 8 1/2&quot;"/>
    <n v="26.423999999999999"/>
    <n v="9"/>
    <n v="0.2"/>
    <n v="9.5786999999999995"/>
  </r>
  <r>
    <n v="7686"/>
    <x v="3806"/>
    <x v="966"/>
    <d v="2015-02-21T00:00:00"/>
    <s v="Standard Class"/>
    <s v="TT-21070"/>
    <s v="Ted Trevino"/>
    <x v="0"/>
    <s v="United States"/>
    <s v="Rochester"/>
    <x v="15"/>
    <n v="14609"/>
    <s v="East"/>
    <s v="TEC-PH-10002584"/>
    <x v="2"/>
    <s v="Phones"/>
    <s v="Samsung Galaxy S4"/>
    <n v="625.99"/>
    <n v="1"/>
    <n v="0"/>
    <n v="187.79699999999997"/>
  </r>
  <r>
    <n v="7687"/>
    <x v="3807"/>
    <x v="881"/>
    <d v="2016-11-29T00:00:00"/>
    <s v="Standard Class"/>
    <s v="BB-11545"/>
    <s v="Brenda Bowman"/>
    <x v="1"/>
    <s v="United States"/>
    <s v="Jackson"/>
    <x v="12"/>
    <n v="49201"/>
    <s v="Central"/>
    <s v="FUR-TA-10001095"/>
    <x v="0"/>
    <s v="Tables"/>
    <s v="Chromcraft Round Conference Tables"/>
    <n v="1568.61"/>
    <n v="9"/>
    <n v="0"/>
    <n v="329.40809999999999"/>
  </r>
  <r>
    <n v="7688"/>
    <x v="3807"/>
    <x v="881"/>
    <d v="2016-11-29T00:00:00"/>
    <s v="Standard Class"/>
    <s v="BB-11545"/>
    <s v="Brenda Bowman"/>
    <x v="1"/>
    <s v="United States"/>
    <s v="Jackson"/>
    <x v="12"/>
    <n v="49201"/>
    <s v="Central"/>
    <s v="OFF-BI-10004002"/>
    <x v="1"/>
    <s v="Binders"/>
    <s v="Wilson Jones International Size A4 Ring Binders"/>
    <n v="17.3"/>
    <n v="1"/>
    <n v="0"/>
    <n v="8.3040000000000003"/>
  </r>
  <r>
    <n v="7689"/>
    <x v="3807"/>
    <x v="881"/>
    <d v="2016-11-29T00:00:00"/>
    <s v="Standard Class"/>
    <s v="BB-11545"/>
    <s v="Brenda Bowman"/>
    <x v="1"/>
    <s v="United States"/>
    <s v="Jackson"/>
    <x v="12"/>
    <n v="49201"/>
    <s v="Central"/>
    <s v="TEC-AC-10004518"/>
    <x v="2"/>
    <s v="Accessories"/>
    <s v="Memorex Mini Travel Drive 32 GB USB 2.0 Flash Drive"/>
    <n v="160"/>
    <n v="8"/>
    <n v="0"/>
    <n v="62.400000000000006"/>
  </r>
  <r>
    <n v="7690"/>
    <x v="3808"/>
    <x v="663"/>
    <d v="2017-07-17T00:00:00"/>
    <s v="First Class"/>
    <s v="RS-19420"/>
    <s v="Ricardo Sperren"/>
    <x v="1"/>
    <s v="United States"/>
    <s v="Suffolk"/>
    <x v="17"/>
    <n v="23434"/>
    <s v="South"/>
    <s v="OFF-AP-10002191"/>
    <x v="1"/>
    <s v="Appliances"/>
    <s v="Belkin 8 Outlet SurgeMaster II Gold Surge Protector"/>
    <n v="179.94"/>
    <n v="3"/>
    <n v="0"/>
    <n v="50.383200000000009"/>
  </r>
  <r>
    <n v="7691"/>
    <x v="3808"/>
    <x v="663"/>
    <d v="2017-07-17T00:00:00"/>
    <s v="First Class"/>
    <s v="RS-19420"/>
    <s v="Ricardo Sperren"/>
    <x v="1"/>
    <s v="United States"/>
    <s v="Suffolk"/>
    <x v="17"/>
    <n v="23434"/>
    <s v="South"/>
    <s v="FUR-TA-10004575"/>
    <x v="0"/>
    <s v="Tables"/>
    <s v="Hon 5100 Series Wood Tables"/>
    <n v="872.94"/>
    <n v="3"/>
    <n v="0"/>
    <n v="157.12919999999997"/>
  </r>
  <r>
    <n v="7692"/>
    <x v="3808"/>
    <x v="663"/>
    <d v="2017-07-17T00:00:00"/>
    <s v="First Class"/>
    <s v="RS-19420"/>
    <s v="Ricardo Sperren"/>
    <x v="1"/>
    <s v="United States"/>
    <s v="Suffolk"/>
    <x v="17"/>
    <n v="23434"/>
    <s v="South"/>
    <s v="OFF-PA-10003177"/>
    <x v="1"/>
    <s v="Paper"/>
    <s v="Xerox 1999"/>
    <n v="12.96"/>
    <n v="2"/>
    <n v="0"/>
    <n v="6.2208000000000006"/>
  </r>
  <r>
    <n v="7693"/>
    <x v="3809"/>
    <x v="282"/>
    <d v="2015-01-03T00:00:00"/>
    <s v="Standard Class"/>
    <s v="AI-10855"/>
    <s v="Arianne Irving"/>
    <x v="0"/>
    <s v="United States"/>
    <s v="Brentwood"/>
    <x v="1"/>
    <n v="94513"/>
    <s v="West"/>
    <s v="OFF-LA-10003923"/>
    <x v="1"/>
    <s v="Labels"/>
    <s v="Alphabetical Labels for Top Tab Filing"/>
    <n v="88.800000000000011"/>
    <n v="6"/>
    <n v="0"/>
    <n v="44.400000000000006"/>
  </r>
  <r>
    <n v="7694"/>
    <x v="3809"/>
    <x v="282"/>
    <d v="2015-01-03T00:00:00"/>
    <s v="Standard Class"/>
    <s v="AI-10855"/>
    <s v="Arianne Irving"/>
    <x v="0"/>
    <s v="United States"/>
    <s v="Brentwood"/>
    <x v="1"/>
    <n v="94513"/>
    <s v="West"/>
    <s v="TEC-PH-10001051"/>
    <x v="2"/>
    <s v="Phones"/>
    <s v="HTC One"/>
    <n v="319.96800000000002"/>
    <n v="4"/>
    <n v="0.2"/>
    <n v="35.996399999999952"/>
  </r>
  <r>
    <n v="7695"/>
    <x v="3810"/>
    <x v="554"/>
    <d v="2016-03-22T00:00:00"/>
    <s v="Same Day"/>
    <s v="MC-17275"/>
    <s v="Marc Crier"/>
    <x v="0"/>
    <s v="United States"/>
    <s v="Seattle"/>
    <x v="4"/>
    <n v="98103"/>
    <s v="West"/>
    <s v="FUR-CH-10004754"/>
    <x v="0"/>
    <s v="Chairs"/>
    <s v="Global Stack Chair with Arms, Black"/>
    <n v="167.88800000000001"/>
    <n v="7"/>
    <n v="0.2"/>
    <n v="14.690199999999997"/>
  </r>
  <r>
    <n v="7696"/>
    <x v="3811"/>
    <x v="1170"/>
    <d v="2017-07-05T00:00:00"/>
    <s v="First Class"/>
    <s v="AH-10120"/>
    <s v="Adrian Hane"/>
    <x v="2"/>
    <s v="United States"/>
    <s v="Houston"/>
    <x v="5"/>
    <n v="77036"/>
    <s v="Central"/>
    <s v="OFF-PA-10000357"/>
    <x v="1"/>
    <s v="Paper"/>
    <s v="White Dual Perf Computer Printout Paper, 2700 Sheets, 1 Part, Heavyweight, 20 lbs., 14 7/8 x 11"/>
    <n v="163.96"/>
    <n v="5"/>
    <n v="0.2"/>
    <n v="59.435499999999998"/>
  </r>
  <r>
    <n v="7697"/>
    <x v="3811"/>
    <x v="1170"/>
    <d v="2017-07-05T00:00:00"/>
    <s v="First Class"/>
    <s v="AH-10120"/>
    <s v="Adrian Hane"/>
    <x v="2"/>
    <s v="United States"/>
    <s v="Houston"/>
    <x v="5"/>
    <n v="77036"/>
    <s v="Central"/>
    <s v="OFF-BI-10001787"/>
    <x v="1"/>
    <s v="Binders"/>
    <s v="Wilson Jones Four-Pocket Poly Binders"/>
    <n v="5.2319999999999984"/>
    <n v="4"/>
    <n v="0.8"/>
    <n v="-8.1096000000000004"/>
  </r>
  <r>
    <n v="7698"/>
    <x v="3812"/>
    <x v="817"/>
    <d v="2017-12-18T00:00:00"/>
    <s v="Standard Class"/>
    <s v="BF-11170"/>
    <s v="Ben Ferrer"/>
    <x v="2"/>
    <s v="United States"/>
    <s v="Lawrence"/>
    <x v="31"/>
    <n v="1841"/>
    <s v="East"/>
    <s v="TEC-CO-10002313"/>
    <x v="2"/>
    <s v="Copiers"/>
    <s v="Canon PC1080F Personal Copier"/>
    <n v="1199.98"/>
    <n v="2"/>
    <n v="0"/>
    <n v="467.99220000000003"/>
  </r>
  <r>
    <n v="7699"/>
    <x v="3812"/>
    <x v="817"/>
    <d v="2017-12-18T00:00:00"/>
    <s v="Standard Class"/>
    <s v="BF-11170"/>
    <s v="Ben Ferrer"/>
    <x v="2"/>
    <s v="United States"/>
    <s v="Lawrence"/>
    <x v="31"/>
    <n v="1841"/>
    <s v="East"/>
    <s v="OFF-ST-10002790"/>
    <x v="1"/>
    <s v="Storage"/>
    <s v="Safco Industrial Shelving"/>
    <n v="73.849999999999994"/>
    <n v="1"/>
    <n v="0"/>
    <n v="2.2155000000000058"/>
  </r>
  <r>
    <n v="7700"/>
    <x v="3812"/>
    <x v="817"/>
    <d v="2017-12-18T00:00:00"/>
    <s v="Standard Class"/>
    <s v="BF-11170"/>
    <s v="Ben Ferrer"/>
    <x v="2"/>
    <s v="United States"/>
    <s v="Lawrence"/>
    <x v="31"/>
    <n v="1841"/>
    <s v="East"/>
    <s v="OFF-SU-10001664"/>
    <x v="1"/>
    <s v="Supplies"/>
    <s v="Acme Office Executive Series Stainless Steel Trimmers"/>
    <n v="25.71"/>
    <n v="3"/>
    <n v="0"/>
    <n v="6.6846000000000005"/>
  </r>
  <r>
    <n v="7701"/>
    <x v="3812"/>
    <x v="817"/>
    <d v="2017-12-18T00:00:00"/>
    <s v="Standard Class"/>
    <s v="BF-11170"/>
    <s v="Ben Ferrer"/>
    <x v="2"/>
    <s v="United States"/>
    <s v="Lawrence"/>
    <x v="31"/>
    <n v="1841"/>
    <s v="East"/>
    <s v="OFF-FA-10001332"/>
    <x v="1"/>
    <s v="Fasteners"/>
    <s v="Acco Banker's Clasps, 5 3/4&quot;-Long"/>
    <n v="17.28"/>
    <n v="6"/>
    <n v="0"/>
    <n v="8.121599999999999"/>
  </r>
  <r>
    <n v="7702"/>
    <x v="3812"/>
    <x v="817"/>
    <d v="2017-12-18T00:00:00"/>
    <s v="Standard Class"/>
    <s v="BF-11170"/>
    <s v="Ben Ferrer"/>
    <x v="2"/>
    <s v="United States"/>
    <s v="Lawrence"/>
    <x v="31"/>
    <n v="1841"/>
    <s v="East"/>
    <s v="FUR-TA-10003473"/>
    <x v="0"/>
    <s v="Tables"/>
    <s v="Bretford Rectangular Conference Table Tops"/>
    <n v="526.58199999999999"/>
    <n v="2"/>
    <n v="0.3"/>
    <n v="-52.658199999999965"/>
  </r>
  <r>
    <n v="7703"/>
    <x v="3813"/>
    <x v="370"/>
    <d v="2016-09-02T00:00:00"/>
    <s v="Standard Class"/>
    <s v="AA-10480"/>
    <s v="Andrew Allen"/>
    <x v="0"/>
    <s v="United States"/>
    <s v="Detroit"/>
    <x v="12"/>
    <n v="48234"/>
    <s v="Central"/>
    <s v="OFF-PA-10000605"/>
    <x v="1"/>
    <s v="Paper"/>
    <s v="Xerox 1950"/>
    <n v="11.56"/>
    <n v="2"/>
    <n v="0"/>
    <n v="5.6644000000000005"/>
  </r>
  <r>
    <n v="7704"/>
    <x v="3813"/>
    <x v="370"/>
    <d v="2016-09-02T00:00:00"/>
    <s v="Standard Class"/>
    <s v="AA-10480"/>
    <s v="Andrew Allen"/>
    <x v="0"/>
    <s v="United States"/>
    <s v="Detroit"/>
    <x v="12"/>
    <n v="48234"/>
    <s v="Central"/>
    <s v="TEC-PH-10002170"/>
    <x v="2"/>
    <s v="Phones"/>
    <s v="ClearSounds CSC500 Amplified Spirit Phone Corded phone"/>
    <n v="209.96999999999997"/>
    <n v="3"/>
    <n v="0"/>
    <n v="58.791600000000003"/>
  </r>
  <r>
    <n v="7705"/>
    <x v="3813"/>
    <x v="370"/>
    <d v="2016-09-02T00:00:00"/>
    <s v="Standard Class"/>
    <s v="AA-10480"/>
    <s v="Andrew Allen"/>
    <x v="0"/>
    <s v="United States"/>
    <s v="Detroit"/>
    <x v="12"/>
    <n v="48234"/>
    <s v="Central"/>
    <s v="FUR-TA-10004147"/>
    <x v="0"/>
    <s v="Tables"/>
    <s v="Hon 4060 Series Tables"/>
    <n v="447.84"/>
    <n v="4"/>
    <n v="0"/>
    <n v="98.524799999999971"/>
  </r>
  <r>
    <n v="7706"/>
    <x v="3813"/>
    <x v="370"/>
    <d v="2016-09-02T00:00:00"/>
    <s v="Standard Class"/>
    <s v="AA-10480"/>
    <s v="Andrew Allen"/>
    <x v="0"/>
    <s v="United States"/>
    <s v="Detroit"/>
    <x v="12"/>
    <n v="48234"/>
    <s v="Central"/>
    <s v="TEC-AC-10003911"/>
    <x v="2"/>
    <s v="Accessories"/>
    <s v="NETGEAR AC1750 Dual Band Gigabit Smart WiFi Router"/>
    <n v="479.97"/>
    <n v="3"/>
    <n v="0"/>
    <n v="163.18979999999999"/>
  </r>
  <r>
    <n v="7707"/>
    <x v="3813"/>
    <x v="370"/>
    <d v="2016-09-02T00:00:00"/>
    <s v="Standard Class"/>
    <s v="AA-10480"/>
    <s v="Andrew Allen"/>
    <x v="0"/>
    <s v="United States"/>
    <s v="Detroit"/>
    <x v="12"/>
    <n v="48234"/>
    <s v="Central"/>
    <s v="OFF-AR-10002578"/>
    <x v="1"/>
    <s v="Art"/>
    <s v="Newell 335"/>
    <n v="8.64"/>
    <n v="3"/>
    <n v="0"/>
    <n v="2.5055999999999998"/>
  </r>
  <r>
    <n v="7708"/>
    <x v="3814"/>
    <x v="453"/>
    <d v="2017-10-19T00:00:00"/>
    <s v="Standard Class"/>
    <s v="SV-20815"/>
    <s v="Stuart Van"/>
    <x v="1"/>
    <s v="United States"/>
    <s v="Orem"/>
    <x v="7"/>
    <n v="84057"/>
    <s v="West"/>
    <s v="OFF-AR-10001761"/>
    <x v="1"/>
    <s v="Art"/>
    <s v="Avery Hi-Liter Smear-Safe Highlighters"/>
    <n v="11.68"/>
    <n v="2"/>
    <n v="0"/>
    <n v="4.2047999999999996"/>
  </r>
  <r>
    <n v="7709"/>
    <x v="3815"/>
    <x v="1089"/>
    <d v="2014-10-29T00:00:00"/>
    <s v="Standard Class"/>
    <s v="EH-14185"/>
    <s v="Evan Henry"/>
    <x v="0"/>
    <s v="United States"/>
    <s v="Philadelphia"/>
    <x v="9"/>
    <n v="19120"/>
    <s v="East"/>
    <s v="TEC-AC-10001553"/>
    <x v="2"/>
    <s v="Accessories"/>
    <s v="Memorex 25GB 6X Branded Blu-Ray Recordable Disc, 15/Pack"/>
    <n v="40.775999999999996"/>
    <n v="3"/>
    <n v="0.2"/>
    <n v="0.50970000000000049"/>
  </r>
  <r>
    <n v="7710"/>
    <x v="3815"/>
    <x v="1089"/>
    <d v="2014-10-29T00:00:00"/>
    <s v="Standard Class"/>
    <s v="EH-14185"/>
    <s v="Evan Henry"/>
    <x v="0"/>
    <s v="United States"/>
    <s v="Philadelphia"/>
    <x v="9"/>
    <n v="19120"/>
    <s v="East"/>
    <s v="OFF-BI-10000309"/>
    <x v="1"/>
    <s v="Binders"/>
    <s v="GBC Twin Loop Wire Binding Elements, 9/16&quot; Spine, Black"/>
    <n v="13.698000000000002"/>
    <n v="3"/>
    <n v="0.7"/>
    <n v="-9.5885999999999996"/>
  </r>
  <r>
    <n v="7711"/>
    <x v="3816"/>
    <x v="788"/>
    <d v="2015-04-07T00:00:00"/>
    <s v="Standard Class"/>
    <s v="JL-15850"/>
    <s v="John Lucas"/>
    <x v="0"/>
    <s v="United States"/>
    <s v="Mesa"/>
    <x v="16"/>
    <n v="85204"/>
    <s v="West"/>
    <s v="TEC-PH-10003095"/>
    <x v="2"/>
    <s v="Phones"/>
    <s v="Samsung HM1900 Bluetooth Headset"/>
    <n v="87.8"/>
    <n v="5"/>
    <n v="0.2"/>
    <n v="32.924999999999997"/>
  </r>
  <r>
    <n v="7712"/>
    <x v="3817"/>
    <x v="960"/>
    <d v="2017-10-30T00:00:00"/>
    <s v="Second Class"/>
    <s v="JM-15250"/>
    <s v="Janet Martin"/>
    <x v="0"/>
    <s v="United States"/>
    <s v="Fayetteville"/>
    <x v="3"/>
    <n v="28314"/>
    <s v="South"/>
    <s v="FUR-FU-10001876"/>
    <x v="0"/>
    <s v="Furnishings"/>
    <s v="Computer Room Manger, 14&quot;"/>
    <n v="77.951999999999998"/>
    <n v="3"/>
    <n v="0.2"/>
    <n v="15.590399999999995"/>
  </r>
  <r>
    <n v="7713"/>
    <x v="3817"/>
    <x v="960"/>
    <d v="2017-10-30T00:00:00"/>
    <s v="Second Class"/>
    <s v="JM-15250"/>
    <s v="Janet Martin"/>
    <x v="0"/>
    <s v="United States"/>
    <s v="Fayetteville"/>
    <x v="3"/>
    <n v="28314"/>
    <s v="South"/>
    <s v="OFF-ST-10001522"/>
    <x v="1"/>
    <s v="Storage"/>
    <s v="Gould Plastics 18-Pocket Panel Bin, 34w x 5-1/4d x 20-1/2h"/>
    <n v="147.184"/>
    <n v="2"/>
    <n v="0.2"/>
    <n v="-29.436800000000012"/>
  </r>
  <r>
    <n v="7714"/>
    <x v="3817"/>
    <x v="960"/>
    <d v="2017-10-30T00:00:00"/>
    <s v="Second Class"/>
    <s v="JM-15250"/>
    <s v="Janet Martin"/>
    <x v="0"/>
    <s v="United States"/>
    <s v="Fayetteville"/>
    <x v="3"/>
    <n v="28314"/>
    <s v="South"/>
    <s v="OFF-PA-10000300"/>
    <x v="1"/>
    <s v="Paper"/>
    <s v="Xerox 1936"/>
    <n v="47.952000000000005"/>
    <n v="3"/>
    <n v="0.2"/>
    <n v="16.183799999999998"/>
  </r>
  <r>
    <n v="7715"/>
    <x v="3818"/>
    <x v="29"/>
    <d v="2014-12-07T00:00:00"/>
    <s v="First Class"/>
    <s v="JB-15925"/>
    <s v="Joni Blumstein"/>
    <x v="0"/>
    <s v="United States"/>
    <s v="Los Angeles"/>
    <x v="1"/>
    <n v="90032"/>
    <s v="West"/>
    <s v="OFF-AP-10001469"/>
    <x v="1"/>
    <s v="Appliances"/>
    <s v="Fellowes 8 Outlet Superior Workstation Surge Protector"/>
    <n v="250.26"/>
    <n v="6"/>
    <n v="0"/>
    <n v="72.575399999999973"/>
  </r>
  <r>
    <n v="7716"/>
    <x v="3819"/>
    <x v="132"/>
    <d v="2017-11-08T00:00:00"/>
    <s v="Standard Class"/>
    <s v="PB-19105"/>
    <s v="Peter Bühler"/>
    <x v="0"/>
    <s v="United States"/>
    <s v="Philadelphia"/>
    <x v="9"/>
    <n v="19140"/>
    <s v="East"/>
    <s v="TEC-AC-10001553"/>
    <x v="2"/>
    <s v="Accessories"/>
    <s v="Memorex 25GB 6X Branded Blu-Ray Recordable Disc, 15/Pack"/>
    <n v="40.775999999999996"/>
    <n v="3"/>
    <n v="0.2"/>
    <n v="0.50970000000000049"/>
  </r>
  <r>
    <n v="7717"/>
    <x v="3820"/>
    <x v="1171"/>
    <d v="2015-01-12T00:00:00"/>
    <s v="Standard Class"/>
    <s v="SP-20620"/>
    <s v="Stefania Perrino"/>
    <x v="1"/>
    <s v="United States"/>
    <s v="Colorado Springs"/>
    <x v="22"/>
    <n v="80906"/>
    <s v="West"/>
    <s v="OFF-PA-10004041"/>
    <x v="1"/>
    <s v="Paper"/>
    <s v="It's Hot Message Books with Stickers, 2 3/4&quot; x 5&quot;"/>
    <n v="29.600000000000005"/>
    <n v="5"/>
    <n v="0.2"/>
    <n v="9.2499999999999964"/>
  </r>
  <r>
    <n v="7718"/>
    <x v="3820"/>
    <x v="1171"/>
    <d v="2015-01-12T00:00:00"/>
    <s v="Standard Class"/>
    <s v="SP-20620"/>
    <s v="Stefania Perrino"/>
    <x v="1"/>
    <s v="United States"/>
    <s v="Colorado Springs"/>
    <x v="22"/>
    <n v="80906"/>
    <s v="West"/>
    <s v="OFF-BI-10002764"/>
    <x v="1"/>
    <s v="Binders"/>
    <s v="Recycled Pressboard Report Cover with Reinforced Top Hinge"/>
    <n v="1.9380000000000002"/>
    <n v="2"/>
    <n v="0.7"/>
    <n v="-1.3565999999999994"/>
  </r>
  <r>
    <n v="7719"/>
    <x v="3821"/>
    <x v="428"/>
    <d v="2017-09-14T00:00:00"/>
    <s v="Standard Class"/>
    <s v="MC-17605"/>
    <s v="Matt Connell"/>
    <x v="1"/>
    <s v="United States"/>
    <s v="Los Angeles"/>
    <x v="1"/>
    <n v="90032"/>
    <s v="West"/>
    <s v="TEC-AC-10001114"/>
    <x v="2"/>
    <s v="Accessories"/>
    <s v="Microsoft Wireless Mobile Mouse 4000"/>
    <n v="159.96"/>
    <n v="4"/>
    <n v="0"/>
    <n v="51.18719999999999"/>
  </r>
  <r>
    <n v="7720"/>
    <x v="3822"/>
    <x v="956"/>
    <d v="2015-01-10T00:00:00"/>
    <s v="Standard Class"/>
    <s v="BG-11695"/>
    <s v="Brooke Gillingham"/>
    <x v="1"/>
    <s v="United States"/>
    <s v="New York City"/>
    <x v="15"/>
    <n v="10009"/>
    <s v="East"/>
    <s v="OFF-AR-10001615"/>
    <x v="1"/>
    <s v="Art"/>
    <s v="Newell 34"/>
    <n v="59.519999999999996"/>
    <n v="3"/>
    <n v="0"/>
    <n v="15.475200000000001"/>
  </r>
  <r>
    <n v="7721"/>
    <x v="3822"/>
    <x v="956"/>
    <d v="2015-01-10T00:00:00"/>
    <s v="Standard Class"/>
    <s v="BG-11695"/>
    <s v="Brooke Gillingham"/>
    <x v="1"/>
    <s v="United States"/>
    <s v="New York City"/>
    <x v="15"/>
    <n v="10009"/>
    <s v="East"/>
    <s v="OFF-EN-10000461"/>
    <x v="1"/>
    <s v="Envelopes"/>
    <s v="#10- 4 1/8&quot; x 9 1/2&quot; Recycled Envelopes"/>
    <n v="17.48"/>
    <n v="2"/>
    <n v="0"/>
    <n v="8.2156000000000002"/>
  </r>
  <r>
    <n v="7722"/>
    <x v="3822"/>
    <x v="956"/>
    <d v="2015-01-10T00:00:00"/>
    <s v="Standard Class"/>
    <s v="BG-11695"/>
    <s v="Brooke Gillingham"/>
    <x v="1"/>
    <s v="United States"/>
    <s v="New York City"/>
    <x v="15"/>
    <n v="10009"/>
    <s v="East"/>
    <s v="OFF-BI-10004506"/>
    <x v="1"/>
    <s v="Binders"/>
    <s v="Wilson Jones data.warehouse D-Ring Binders with DublLock"/>
    <n v="13.168000000000001"/>
    <n v="2"/>
    <n v="0.2"/>
    <n v="4.6088000000000005"/>
  </r>
  <r>
    <n v="7723"/>
    <x v="3823"/>
    <x v="513"/>
    <d v="2017-04-20T00:00:00"/>
    <s v="Standard Class"/>
    <s v="JO-15550"/>
    <s v="Jesus Ocampo"/>
    <x v="2"/>
    <s v="United States"/>
    <s v="San Francisco"/>
    <x v="1"/>
    <n v="94109"/>
    <s v="West"/>
    <s v="OFF-AP-10000027"/>
    <x v="1"/>
    <s v="Appliances"/>
    <s v="Hoover Commercial SteamVac"/>
    <n v="40.74"/>
    <n v="3"/>
    <n v="0"/>
    <n v="12.222"/>
  </r>
  <r>
    <n v="7724"/>
    <x v="3824"/>
    <x v="229"/>
    <d v="2015-09-14T00:00:00"/>
    <s v="Standard Class"/>
    <s v="AR-10345"/>
    <s v="Alex Russell"/>
    <x v="1"/>
    <s v="United States"/>
    <s v="Austin"/>
    <x v="5"/>
    <n v="78745"/>
    <s v="Central"/>
    <s v="FUR-CH-10003981"/>
    <x v="0"/>
    <s v="Chairs"/>
    <s v="Global Commerce Series Low-Back Swivel/Tilt Chairs"/>
    <n v="179.886"/>
    <n v="1"/>
    <n v="0.3"/>
    <n v="-2.5698000000000292"/>
  </r>
  <r>
    <n v="7725"/>
    <x v="3825"/>
    <x v="477"/>
    <d v="2016-09-29T00:00:00"/>
    <s v="Standard Class"/>
    <s v="TS-21505"/>
    <s v="Tony Sayre"/>
    <x v="0"/>
    <s v="United States"/>
    <s v="Cleveland"/>
    <x v="24"/>
    <n v="44105"/>
    <s v="East"/>
    <s v="OFF-AP-10003849"/>
    <x v="1"/>
    <s v="Appliances"/>
    <s v="Hoover Shoulder Vac Commercial Portable Vacuum"/>
    <n v="286.25600000000003"/>
    <n v="1"/>
    <n v="0.2"/>
    <n v="17.890999999999977"/>
  </r>
  <r>
    <n v="7726"/>
    <x v="3825"/>
    <x v="477"/>
    <d v="2016-09-29T00:00:00"/>
    <s v="Standard Class"/>
    <s v="TS-21505"/>
    <s v="Tony Sayre"/>
    <x v="0"/>
    <s v="United States"/>
    <s v="Cleveland"/>
    <x v="24"/>
    <n v="44105"/>
    <s v="East"/>
    <s v="OFF-ST-10004963"/>
    <x v="1"/>
    <s v="Storage"/>
    <s v="Eldon Gobal File Keepers"/>
    <n v="24.224000000000004"/>
    <n v="2"/>
    <n v="0.2"/>
    <n v="-4.8448000000000029"/>
  </r>
  <r>
    <n v="7727"/>
    <x v="3825"/>
    <x v="477"/>
    <d v="2016-09-29T00:00:00"/>
    <s v="Standard Class"/>
    <s v="TS-21505"/>
    <s v="Tony Sayre"/>
    <x v="0"/>
    <s v="United States"/>
    <s v="Cleveland"/>
    <x v="24"/>
    <n v="44105"/>
    <s v="East"/>
    <s v="OFF-ST-10002574"/>
    <x v="1"/>
    <s v="Storage"/>
    <s v="SAFCO Commercial Wire Shelving, Black"/>
    <n v="331.536"/>
    <n v="3"/>
    <n v="0.2"/>
    <n v="-82.884"/>
  </r>
  <r>
    <n v="7728"/>
    <x v="3826"/>
    <x v="199"/>
    <d v="2015-03-20T00:00:00"/>
    <s v="Second Class"/>
    <s v="JK-15640"/>
    <s v="Jim Kriz"/>
    <x v="2"/>
    <s v="United States"/>
    <s v="New York City"/>
    <x v="15"/>
    <n v="10009"/>
    <s v="East"/>
    <s v="OFF-AR-10001761"/>
    <x v="1"/>
    <s v="Art"/>
    <s v="Avery Hi-Liter Smear-Safe Highlighters"/>
    <n v="17.52"/>
    <n v="3"/>
    <n v="0"/>
    <n v="6.3071999999999999"/>
  </r>
  <r>
    <n v="7729"/>
    <x v="3827"/>
    <x v="491"/>
    <d v="2016-12-02T00:00:00"/>
    <s v="Standard Class"/>
    <s v="GA-14515"/>
    <s v="George Ashbrook"/>
    <x v="0"/>
    <s v="United States"/>
    <s v="El Paso"/>
    <x v="5"/>
    <n v="79907"/>
    <s v="Central"/>
    <s v="OFF-AR-10000716"/>
    <x v="1"/>
    <s v="Art"/>
    <s v="DIXON Ticonderoga Erasable Checking Pencils"/>
    <n v="17.856000000000002"/>
    <n v="4"/>
    <n v="0.2"/>
    <n v="4.2408000000000001"/>
  </r>
  <r>
    <n v="7730"/>
    <x v="3828"/>
    <x v="182"/>
    <d v="2016-10-01T00:00:00"/>
    <s v="Standard Class"/>
    <s v="TN-21040"/>
    <s v="Tanja Norvell"/>
    <x v="2"/>
    <s v="United States"/>
    <s v="Tallahassee"/>
    <x v="2"/>
    <n v="32303"/>
    <s v="South"/>
    <s v="TEC-AC-10002637"/>
    <x v="2"/>
    <s v="Accessories"/>
    <s v="Logitech VX Revolution Cordless Laser Mouse for Notebooks (Black)"/>
    <n v="431.97600000000006"/>
    <n v="3"/>
    <n v="0.2"/>
    <n v="-75.59580000000004"/>
  </r>
  <r>
    <n v="7731"/>
    <x v="3829"/>
    <x v="487"/>
    <d v="2017-06-19T00:00:00"/>
    <s v="Standard Class"/>
    <s v="TW-21025"/>
    <s v="Tamara Willingham"/>
    <x v="2"/>
    <s v="United States"/>
    <s v="Seattle"/>
    <x v="4"/>
    <n v="98103"/>
    <s v="West"/>
    <s v="FUR-CH-10003774"/>
    <x v="0"/>
    <s v="Chairs"/>
    <s v="Global Wood Trimmed Manager's Task Chair, Khaki"/>
    <n v="291.13600000000002"/>
    <n v="4"/>
    <n v="0.2"/>
    <n v="-25.474400000000017"/>
  </r>
  <r>
    <n v="7732"/>
    <x v="3830"/>
    <x v="65"/>
    <d v="2017-09-21T00:00:00"/>
    <s v="First Class"/>
    <s v="PA-19060"/>
    <s v="Pete Armstrong"/>
    <x v="2"/>
    <s v="United States"/>
    <s v="Dallas"/>
    <x v="5"/>
    <n v="75220"/>
    <s v="Central"/>
    <s v="OFF-EN-10000927"/>
    <x v="1"/>
    <s v="Envelopes"/>
    <s v="Jet-Pak Recycled Peel 'N' Seal Padded Mailers"/>
    <n v="114.84800000000001"/>
    <n v="4"/>
    <n v="0.2"/>
    <n v="35.889999999999986"/>
  </r>
  <r>
    <n v="7733"/>
    <x v="3831"/>
    <x v="455"/>
    <d v="2017-06-08T00:00:00"/>
    <s v="Standard Class"/>
    <s v="JD-15790"/>
    <s v="John Dryer"/>
    <x v="0"/>
    <s v="United States"/>
    <s v="Houston"/>
    <x v="5"/>
    <n v="77070"/>
    <s v="Central"/>
    <s v="OFF-PA-10000743"/>
    <x v="1"/>
    <s v="Paper"/>
    <s v="Xerox 1977"/>
    <n v="10.688000000000001"/>
    <n v="2"/>
    <n v="0.2"/>
    <n v="3.7407999999999997"/>
  </r>
  <r>
    <n v="7734"/>
    <x v="3832"/>
    <x v="666"/>
    <d v="2016-05-19T00:00:00"/>
    <s v="Second Class"/>
    <s v="MN-17935"/>
    <s v="Michael Nguyen"/>
    <x v="0"/>
    <s v="United States"/>
    <s v="Springfield"/>
    <x v="24"/>
    <n v="45503"/>
    <s v="East"/>
    <s v="OFF-PA-10000697"/>
    <x v="1"/>
    <s v="Paper"/>
    <s v="TOPS Voice Message Log Book, Flash Format"/>
    <n v="15.231999999999999"/>
    <n v="4"/>
    <n v="0.2"/>
    <n v="5.5215999999999994"/>
  </r>
  <r>
    <n v="7735"/>
    <x v="3833"/>
    <x v="175"/>
    <d v="2017-09-20T00:00:00"/>
    <s v="Standard Class"/>
    <s v="GM-14500"/>
    <s v="Gene McClure"/>
    <x v="0"/>
    <s v="United States"/>
    <s v="Seattle"/>
    <x v="4"/>
    <n v="98103"/>
    <s v="West"/>
    <s v="OFF-AR-10004441"/>
    <x v="1"/>
    <s v="Art"/>
    <s v="BIC Brite Liner Highlighters"/>
    <n v="12.419999999999998"/>
    <n v="3"/>
    <n v="0"/>
    <n v="5.2164000000000001"/>
  </r>
  <r>
    <n v="7736"/>
    <x v="3834"/>
    <x v="250"/>
    <d v="2016-08-26T00:00:00"/>
    <s v="Standard Class"/>
    <s v="DG-13300"/>
    <s v="Deirdre Greer"/>
    <x v="1"/>
    <s v="United States"/>
    <s v="Seattle"/>
    <x v="4"/>
    <n v="98105"/>
    <s v="West"/>
    <s v="OFF-PA-10001870"/>
    <x v="1"/>
    <s v="Paper"/>
    <s v="Xerox 202"/>
    <n v="19.440000000000001"/>
    <n v="3"/>
    <n v="0"/>
    <n v="9.3312000000000008"/>
  </r>
  <r>
    <n v="7737"/>
    <x v="3835"/>
    <x v="992"/>
    <d v="2014-06-06T00:00:00"/>
    <s v="Standard Class"/>
    <s v="JG-15160"/>
    <s v="James Galang"/>
    <x v="0"/>
    <s v="United States"/>
    <s v="New York City"/>
    <x v="15"/>
    <n v="10024"/>
    <s v="East"/>
    <s v="OFF-BI-10003684"/>
    <x v="1"/>
    <s v="Binders"/>
    <s v="Wilson Jones Legal Size Ring Binders"/>
    <n v="70.367999999999995"/>
    <n v="4"/>
    <n v="0.2"/>
    <n v="26.387999999999998"/>
  </r>
  <r>
    <n v="7738"/>
    <x v="3836"/>
    <x v="404"/>
    <d v="2017-12-20T00:00:00"/>
    <s v="First Class"/>
    <s v="AG-10330"/>
    <s v="Alex Grayson"/>
    <x v="0"/>
    <s v="United States"/>
    <s v="Charlotte"/>
    <x v="3"/>
    <n v="28205"/>
    <s v="South"/>
    <s v="OFF-AR-10001315"/>
    <x v="1"/>
    <s v="Art"/>
    <s v="Newell 310"/>
    <n v="12.672000000000001"/>
    <n v="9"/>
    <n v="0.2"/>
    <n v="1.4255999999999993"/>
  </r>
  <r>
    <n v="7739"/>
    <x v="3837"/>
    <x v="245"/>
    <d v="2017-08-06T00:00:00"/>
    <s v="Standard Class"/>
    <s v="JF-15355"/>
    <s v="Jay Fein"/>
    <x v="0"/>
    <s v="United States"/>
    <s v="Baltimore"/>
    <x v="39"/>
    <n v="21215"/>
    <s v="East"/>
    <s v="TEC-PH-10003589"/>
    <x v="2"/>
    <s v="Phones"/>
    <s v="invisibleSHIELD by ZAGG Smudge-Free Screen Protector"/>
    <n v="89.949999999999989"/>
    <n v="5"/>
    <n v="0"/>
    <n v="43.175999999999995"/>
  </r>
  <r>
    <n v="7740"/>
    <x v="3838"/>
    <x v="871"/>
    <d v="2014-11-26T00:00:00"/>
    <s v="Standard Class"/>
    <s v="SC-20680"/>
    <s v="Steve Carroll"/>
    <x v="2"/>
    <s v="United States"/>
    <s v="San Francisco"/>
    <x v="1"/>
    <n v="94110"/>
    <s v="West"/>
    <s v="OFF-PA-10001609"/>
    <x v="1"/>
    <s v="Paper"/>
    <s v="Tops Wirebound Message Log Books"/>
    <n v="6.58"/>
    <n v="2"/>
    <n v="0"/>
    <n v="3.0267999999999997"/>
  </r>
  <r>
    <n v="7741"/>
    <x v="3838"/>
    <x v="871"/>
    <d v="2014-11-26T00:00:00"/>
    <s v="Standard Class"/>
    <s v="SC-20680"/>
    <s v="Steve Carroll"/>
    <x v="2"/>
    <s v="United States"/>
    <s v="San Francisco"/>
    <x v="1"/>
    <n v="94110"/>
    <s v="West"/>
    <s v="TEC-AC-10000474"/>
    <x v="2"/>
    <s v="Accessories"/>
    <s v="Kensington Expert Mouse Optical USB Trackball for PC or Mac"/>
    <n v="94.99"/>
    <n v="1"/>
    <n v="0"/>
    <n v="28.496999999999986"/>
  </r>
  <r>
    <n v="7742"/>
    <x v="3839"/>
    <x v="496"/>
    <d v="2015-09-26T00:00:00"/>
    <s v="Second Class"/>
    <s v="CM-11935"/>
    <s v="Carlos Meador"/>
    <x v="0"/>
    <s v="United States"/>
    <s v="Tucson"/>
    <x v="16"/>
    <n v="85705"/>
    <s v="West"/>
    <s v="TEC-PH-10003095"/>
    <x v="2"/>
    <s v="Phones"/>
    <s v="Samsung HM1900 Bluetooth Headset"/>
    <n v="35.119999999999997"/>
    <n v="2"/>
    <n v="0.2"/>
    <n v="13.17"/>
  </r>
  <r>
    <n v="7743"/>
    <x v="3840"/>
    <x v="648"/>
    <d v="2017-08-27T00:00:00"/>
    <s v="Standard Class"/>
    <s v="KT-16480"/>
    <s v="Kean Thornton"/>
    <x v="0"/>
    <s v="United States"/>
    <s v="Los Angeles"/>
    <x v="1"/>
    <n v="90036"/>
    <s v="West"/>
    <s v="OFF-PA-10001639"/>
    <x v="1"/>
    <s v="Paper"/>
    <s v="Xerox 203"/>
    <n v="25.92"/>
    <n v="4"/>
    <n v="0"/>
    <n v="12.441600000000001"/>
  </r>
  <r>
    <n v="7744"/>
    <x v="3841"/>
    <x v="26"/>
    <d v="2016-06-22T00:00:00"/>
    <s v="Standard Class"/>
    <s v="CP-12340"/>
    <s v="Christine Phan"/>
    <x v="1"/>
    <s v="United States"/>
    <s v="Waterbury"/>
    <x v="29"/>
    <n v="6708"/>
    <s v="East"/>
    <s v="OFF-BI-10002003"/>
    <x v="1"/>
    <s v="Binders"/>
    <s v="Ibico Presentation Index for Binding Systems"/>
    <n v="7.96"/>
    <n v="2"/>
    <n v="0"/>
    <n v="3.7412000000000001"/>
  </r>
  <r>
    <n v="7745"/>
    <x v="3841"/>
    <x v="26"/>
    <d v="2016-06-22T00:00:00"/>
    <s v="Standard Class"/>
    <s v="CP-12340"/>
    <s v="Christine Phan"/>
    <x v="1"/>
    <s v="United States"/>
    <s v="Waterbury"/>
    <x v="29"/>
    <n v="6708"/>
    <s v="East"/>
    <s v="TEC-PH-10004539"/>
    <x v="2"/>
    <s v="Phones"/>
    <s v="Wireless Extenders zBoost YX545 SOHO Signal Booster"/>
    <n v="566.97"/>
    <n v="3"/>
    <n v="0"/>
    <n v="153.08189999999999"/>
  </r>
  <r>
    <n v="7746"/>
    <x v="3841"/>
    <x v="26"/>
    <d v="2016-06-22T00:00:00"/>
    <s v="Standard Class"/>
    <s v="CP-12340"/>
    <s v="Christine Phan"/>
    <x v="1"/>
    <s v="United States"/>
    <s v="Waterbury"/>
    <x v="29"/>
    <n v="6708"/>
    <s v="East"/>
    <s v="OFF-AR-10003829"/>
    <x v="1"/>
    <s v="Art"/>
    <s v="Newell 35"/>
    <n v="9.84"/>
    <n v="3"/>
    <n v="0"/>
    <n v="2.8535999999999988"/>
  </r>
  <r>
    <n v="7747"/>
    <x v="3842"/>
    <x v="546"/>
    <d v="2015-12-23T00:00:00"/>
    <s v="Standard Class"/>
    <s v="EK-13795"/>
    <s v="Eileen Kiefer"/>
    <x v="2"/>
    <s v="United States"/>
    <s v="Chicago"/>
    <x v="10"/>
    <n v="60610"/>
    <s v="Central"/>
    <s v="TEC-AC-10004761"/>
    <x v="2"/>
    <s v="Accessories"/>
    <s v="Maxell 4.7GB DVD+RW 3/Pack"/>
    <n v="25.488"/>
    <n v="2"/>
    <n v="0.2"/>
    <n v="4.7789999999999999"/>
  </r>
  <r>
    <n v="7748"/>
    <x v="3843"/>
    <x v="70"/>
    <d v="2015-06-02T00:00:00"/>
    <s v="Second Class"/>
    <s v="CW-11905"/>
    <s v="Carl Weiss"/>
    <x v="2"/>
    <s v="United States"/>
    <s v="Long Beach"/>
    <x v="15"/>
    <n v="11561"/>
    <s v="East"/>
    <s v="OFF-FA-10003472"/>
    <x v="1"/>
    <s v="Fasteners"/>
    <s v="Bagged Rubber Bands"/>
    <n v="7.5600000000000005"/>
    <n v="6"/>
    <n v="0"/>
    <n v="0.3024"/>
  </r>
  <r>
    <n v="7749"/>
    <x v="3844"/>
    <x v="652"/>
    <d v="2015-06-24T00:00:00"/>
    <s v="Standard Class"/>
    <s v="KH-16510"/>
    <s v="Keith Herrera"/>
    <x v="0"/>
    <s v="United States"/>
    <s v="Arlington"/>
    <x v="17"/>
    <n v="22204"/>
    <s v="South"/>
    <s v="FUR-FU-10003464"/>
    <x v="0"/>
    <s v="Furnishings"/>
    <s v="Seth Thomas 8 1/2&quot; Cubicle Clock"/>
    <n v="60.84"/>
    <n v="3"/>
    <n v="0"/>
    <n v="19.468799999999998"/>
  </r>
  <r>
    <n v="7750"/>
    <x v="3844"/>
    <x v="652"/>
    <d v="2015-06-24T00:00:00"/>
    <s v="Standard Class"/>
    <s v="KH-16510"/>
    <s v="Keith Herrera"/>
    <x v="0"/>
    <s v="United States"/>
    <s v="Arlington"/>
    <x v="17"/>
    <n v="22204"/>
    <s v="South"/>
    <s v="OFF-ST-10003716"/>
    <x v="1"/>
    <s v="Storage"/>
    <s v="Tennsco Double-Tier Lockers"/>
    <n v="450.04"/>
    <n v="2"/>
    <n v="0"/>
    <n v="58.505200000000002"/>
  </r>
  <r>
    <n v="7751"/>
    <x v="3844"/>
    <x v="652"/>
    <d v="2015-06-24T00:00:00"/>
    <s v="Standard Class"/>
    <s v="KH-16510"/>
    <s v="Keith Herrera"/>
    <x v="0"/>
    <s v="United States"/>
    <s v="Arlington"/>
    <x v="17"/>
    <n v="22204"/>
    <s v="South"/>
    <s v="OFF-BI-10004002"/>
    <x v="1"/>
    <s v="Binders"/>
    <s v="Wilson Jones International Size A4 Ring Binders"/>
    <n v="34.6"/>
    <n v="2"/>
    <n v="0"/>
    <n v="16.608000000000001"/>
  </r>
  <r>
    <n v="7752"/>
    <x v="3844"/>
    <x v="652"/>
    <d v="2015-06-24T00:00:00"/>
    <s v="Standard Class"/>
    <s v="KH-16510"/>
    <s v="Keith Herrera"/>
    <x v="0"/>
    <s v="United States"/>
    <s v="Arlington"/>
    <x v="17"/>
    <n v="22204"/>
    <s v="South"/>
    <s v="TEC-PH-10002496"/>
    <x v="2"/>
    <s v="Phones"/>
    <s v="Cisco SPA301"/>
    <n v="467.97"/>
    <n v="3"/>
    <n v="0"/>
    <n v="140.39099999999999"/>
  </r>
  <r>
    <n v="7753"/>
    <x v="3844"/>
    <x v="652"/>
    <d v="2015-06-24T00:00:00"/>
    <s v="Standard Class"/>
    <s v="KH-16510"/>
    <s v="Keith Herrera"/>
    <x v="0"/>
    <s v="United States"/>
    <s v="Arlington"/>
    <x v="17"/>
    <n v="22204"/>
    <s v="South"/>
    <s v="OFF-BI-10004826"/>
    <x v="1"/>
    <s v="Binders"/>
    <s v="JM Magazine Binder"/>
    <n v="33.020000000000003"/>
    <n v="2"/>
    <n v="0"/>
    <n v="15.849600000000002"/>
  </r>
  <r>
    <n v="7754"/>
    <x v="3845"/>
    <x v="672"/>
    <d v="2015-12-03T00:00:00"/>
    <s v="First Class"/>
    <s v="AB-10600"/>
    <s v="Ann Blume"/>
    <x v="1"/>
    <s v="United States"/>
    <s v="Jacksonville"/>
    <x v="3"/>
    <n v="28540"/>
    <s v="South"/>
    <s v="FUR-FU-10001546"/>
    <x v="0"/>
    <s v="Furnishings"/>
    <s v="Dana Swing-Arm Lamps"/>
    <n v="17.088000000000001"/>
    <n v="2"/>
    <n v="0.2"/>
    <n v="1.0679999999999996"/>
  </r>
  <r>
    <n v="7755"/>
    <x v="3846"/>
    <x v="379"/>
    <d v="2015-12-23T00:00:00"/>
    <s v="Second Class"/>
    <s v="AH-10075"/>
    <s v="Adam Hart"/>
    <x v="1"/>
    <s v="United States"/>
    <s v="Columbus"/>
    <x v="24"/>
    <n v="43229"/>
    <s v="East"/>
    <s v="OFF-AR-10001919"/>
    <x v="1"/>
    <s v="Art"/>
    <s v="OIC #2 Pencils, Medium Soft"/>
    <n v="3.008"/>
    <n v="2"/>
    <n v="0.2"/>
    <n v="0.33839999999999981"/>
  </r>
  <r>
    <n v="7756"/>
    <x v="3847"/>
    <x v="701"/>
    <d v="2017-11-21T00:00:00"/>
    <s v="Standard Class"/>
    <s v="CK-12595"/>
    <s v="Clytie Kelty"/>
    <x v="0"/>
    <s v="United States"/>
    <s v="Charlotte"/>
    <x v="3"/>
    <n v="28205"/>
    <s v="South"/>
    <s v="OFF-PA-10002558"/>
    <x v="1"/>
    <s v="Paper"/>
    <s v="Xerox 1938"/>
    <n v="268.24"/>
    <n v="7"/>
    <n v="0.2"/>
    <n v="93.883999999999986"/>
  </r>
  <r>
    <n v="7757"/>
    <x v="3847"/>
    <x v="701"/>
    <d v="2017-11-21T00:00:00"/>
    <s v="Standard Class"/>
    <s v="CK-12595"/>
    <s v="Clytie Kelty"/>
    <x v="0"/>
    <s v="United States"/>
    <s v="Charlotte"/>
    <x v="3"/>
    <n v="28205"/>
    <s v="South"/>
    <s v="TEC-AC-10003174"/>
    <x v="2"/>
    <s v="Accessories"/>
    <s v="Plantronics S12 Corded Telephone Headset System"/>
    <n v="431.16000000000008"/>
    <n v="5"/>
    <n v="0.2"/>
    <n v="107.78999999999996"/>
  </r>
  <r>
    <n v="7758"/>
    <x v="3848"/>
    <x v="38"/>
    <d v="2017-11-16T00:00:00"/>
    <s v="Second Class"/>
    <s v="SP-20620"/>
    <s v="Stefania Perrino"/>
    <x v="1"/>
    <s v="United States"/>
    <s v="Buffalo"/>
    <x v="15"/>
    <n v="14215"/>
    <s v="East"/>
    <s v="TEC-PH-10003988"/>
    <x v="2"/>
    <s v="Phones"/>
    <s v="LF Elite 3D Dazzle Designer Hard Case Cover, Lf Stylus Pen and Wiper For Apple Iphone 5c Mini Lite"/>
    <n v="43.6"/>
    <n v="4"/>
    <n v="0"/>
    <n v="12.208000000000002"/>
  </r>
  <r>
    <n v="7759"/>
    <x v="3848"/>
    <x v="38"/>
    <d v="2017-11-16T00:00:00"/>
    <s v="Second Class"/>
    <s v="SP-20620"/>
    <s v="Stefania Perrino"/>
    <x v="1"/>
    <s v="United States"/>
    <s v="Buffalo"/>
    <x v="15"/>
    <n v="14215"/>
    <s v="East"/>
    <s v="FUR-FU-10004845"/>
    <x v="0"/>
    <s v="Furnishings"/>
    <s v="Deflect-o EconoMat Nonstudded, No Bevel Mat"/>
    <n v="154.94999999999999"/>
    <n v="3"/>
    <n v="0"/>
    <n v="30.989999999999995"/>
  </r>
  <r>
    <n v="7760"/>
    <x v="3849"/>
    <x v="1057"/>
    <d v="2016-10-28T00:00:00"/>
    <s v="Standard Class"/>
    <s v="JP-15460"/>
    <s v="Jennifer Patt"/>
    <x v="1"/>
    <s v="United States"/>
    <s v="Houston"/>
    <x v="5"/>
    <n v="77041"/>
    <s v="Central"/>
    <s v="OFF-PA-10003072"/>
    <x v="1"/>
    <s v="Paper"/>
    <s v="Eureka Recycled Copy Paper 8 1/2&quot; x 11&quot;, Ream"/>
    <n v="15.552000000000003"/>
    <n v="3"/>
    <n v="0.2"/>
    <n v="5.4432"/>
  </r>
  <r>
    <n v="7761"/>
    <x v="3850"/>
    <x v="776"/>
    <d v="2014-12-11T00:00:00"/>
    <s v="Standard Class"/>
    <s v="BG-11035"/>
    <s v="Barry Gonzalez"/>
    <x v="0"/>
    <s v="United States"/>
    <s v="Memphis"/>
    <x v="18"/>
    <n v="38109"/>
    <s v="South"/>
    <s v="OFF-PA-10003641"/>
    <x v="1"/>
    <s v="Paper"/>
    <s v="Xerox 1909"/>
    <n v="42.207999999999998"/>
    <n v="2"/>
    <n v="0.2"/>
    <n v="13.717599999999997"/>
  </r>
  <r>
    <n v="7762"/>
    <x v="3851"/>
    <x v="734"/>
    <d v="2017-12-06T00:00:00"/>
    <s v="First Class"/>
    <s v="CC-12550"/>
    <s v="Clay Cheatham"/>
    <x v="0"/>
    <s v="United States"/>
    <s v="Plano"/>
    <x v="5"/>
    <n v="75023"/>
    <s v="Central"/>
    <s v="OFF-PA-10003729"/>
    <x v="1"/>
    <s v="Paper"/>
    <s v="Xerox 1998"/>
    <n v="10.368000000000002"/>
    <n v="2"/>
    <n v="0.2"/>
    <n v="3.6288"/>
  </r>
  <r>
    <n v="7763"/>
    <x v="3852"/>
    <x v="986"/>
    <d v="2017-09-28T00:00:00"/>
    <s v="First Class"/>
    <s v="SL-20155"/>
    <s v="Sara Luxemburg"/>
    <x v="2"/>
    <s v="United States"/>
    <s v="Salem"/>
    <x v="21"/>
    <n v="97301"/>
    <s v="West"/>
    <s v="OFF-AR-10003251"/>
    <x v="1"/>
    <s v="Art"/>
    <s v="Prang Drawing Pencil Set"/>
    <n v="2.2239999999999998"/>
    <n v="1"/>
    <n v="0.2"/>
    <n v="0.55599999999999994"/>
  </r>
  <r>
    <n v="7764"/>
    <x v="3853"/>
    <x v="302"/>
    <d v="2015-02-07T00:00:00"/>
    <s v="Standard Class"/>
    <s v="FO-14305"/>
    <s v="Frank Olsen"/>
    <x v="0"/>
    <s v="United States"/>
    <s v="Columbus"/>
    <x v="32"/>
    <n v="31907"/>
    <s v="South"/>
    <s v="OFF-EN-10003286"/>
    <x v="1"/>
    <s v="Envelopes"/>
    <s v="Staple envelope"/>
    <n v="74.52"/>
    <n v="9"/>
    <n v="0"/>
    <n v="35.024399999999993"/>
  </r>
  <r>
    <n v="7765"/>
    <x v="3854"/>
    <x v="801"/>
    <d v="2017-08-12T00:00:00"/>
    <s v="Same Day"/>
    <s v="BB-11545"/>
    <s v="Brenda Bowman"/>
    <x v="1"/>
    <s v="United States"/>
    <s v="Columbia"/>
    <x v="39"/>
    <n v="21044"/>
    <s v="East"/>
    <s v="OFF-AR-10004078"/>
    <x v="1"/>
    <s v="Art"/>
    <s v="Newell 312"/>
    <n v="17.52"/>
    <n v="3"/>
    <n v="0"/>
    <n v="5.2559999999999993"/>
  </r>
  <r>
    <n v="7766"/>
    <x v="3854"/>
    <x v="801"/>
    <d v="2017-08-12T00:00:00"/>
    <s v="Same Day"/>
    <s v="BB-11545"/>
    <s v="Brenda Bowman"/>
    <x v="1"/>
    <s v="United States"/>
    <s v="Columbia"/>
    <x v="39"/>
    <n v="21044"/>
    <s v="East"/>
    <s v="FUR-CH-10002331"/>
    <x v="0"/>
    <s v="Chairs"/>
    <s v="Hon 4700 Series Mobuis Mid-Back Task Chairs with Adjustable Arms"/>
    <n v="1779.9"/>
    <n v="5"/>
    <n v="0"/>
    <n v="373.77899999999983"/>
  </r>
  <r>
    <n v="7767"/>
    <x v="3854"/>
    <x v="801"/>
    <d v="2017-08-12T00:00:00"/>
    <s v="Same Day"/>
    <s v="BB-11545"/>
    <s v="Brenda Bowman"/>
    <x v="1"/>
    <s v="United States"/>
    <s v="Columbia"/>
    <x v="39"/>
    <n v="21044"/>
    <s v="East"/>
    <s v="OFF-AR-10001953"/>
    <x v="1"/>
    <s v="Art"/>
    <s v="Boston 1645 Deluxe Heavier-Duty Electric Pencil Sharpener"/>
    <n v="219.89999999999998"/>
    <n v="5"/>
    <n v="0"/>
    <n v="59.373000000000005"/>
  </r>
  <r>
    <n v="7768"/>
    <x v="3855"/>
    <x v="252"/>
    <d v="2015-08-26T00:00:00"/>
    <s v="First Class"/>
    <s v="DO-13435"/>
    <s v="Denny Ordway"/>
    <x v="0"/>
    <s v="United States"/>
    <s v="Portland"/>
    <x v="21"/>
    <n v="97206"/>
    <s v="West"/>
    <s v="OFF-AR-10002053"/>
    <x v="1"/>
    <s v="Art"/>
    <s v="Premium Writing Pencils, Soft, #2 by Central Association for the Blind"/>
    <n v="7.1519999999999992"/>
    <n v="3"/>
    <n v="0.2"/>
    <n v="0.71520000000000028"/>
  </r>
  <r>
    <n v="7769"/>
    <x v="3856"/>
    <x v="105"/>
    <d v="2017-11-17T00:00:00"/>
    <s v="Standard Class"/>
    <s v="LB-16735"/>
    <s v="Larry Blacks"/>
    <x v="0"/>
    <s v="United States"/>
    <s v="Tallahassee"/>
    <x v="2"/>
    <n v="32303"/>
    <s v="South"/>
    <s v="OFF-PA-10003651"/>
    <x v="1"/>
    <s v="Paper"/>
    <s v="Xerox 1968"/>
    <n v="26.720000000000002"/>
    <n v="5"/>
    <n v="0.2"/>
    <n v="9.3520000000000003"/>
  </r>
  <r>
    <n v="7770"/>
    <x v="3857"/>
    <x v="1147"/>
    <d v="2016-08-01T00:00:00"/>
    <s v="Same Day"/>
    <s v="TS-21205"/>
    <s v="Thomas Seio"/>
    <x v="1"/>
    <s v="United States"/>
    <s v="Riverside"/>
    <x v="1"/>
    <n v="92503"/>
    <s v="West"/>
    <s v="TEC-PH-10002885"/>
    <x v="2"/>
    <s v="Phones"/>
    <s v="Apple iPhone 5"/>
    <n v="1039.7280000000001"/>
    <n v="2"/>
    <n v="0.2"/>
    <n v="90.976200000000063"/>
  </r>
  <r>
    <n v="7771"/>
    <x v="3857"/>
    <x v="1147"/>
    <d v="2016-08-01T00:00:00"/>
    <s v="Same Day"/>
    <s v="TS-21205"/>
    <s v="Thomas Seio"/>
    <x v="1"/>
    <s v="United States"/>
    <s v="Riverside"/>
    <x v="1"/>
    <n v="92503"/>
    <s v="West"/>
    <s v="OFF-AP-10002892"/>
    <x v="1"/>
    <s v="Appliances"/>
    <s v="Belkin F5C206VTEL 6 Outlet Surge"/>
    <n v="45.96"/>
    <n v="2"/>
    <n v="0"/>
    <n v="13.787999999999997"/>
  </r>
  <r>
    <n v="7772"/>
    <x v="3858"/>
    <x v="881"/>
    <d v="2016-12-02T00:00:00"/>
    <s v="Standard Class"/>
    <s v="CS-12505"/>
    <s v="Cindy Stewart"/>
    <x v="0"/>
    <s v="United States"/>
    <s v="Lancaster"/>
    <x v="24"/>
    <n v="43130"/>
    <s v="East"/>
    <s v="OFF-BI-10000545"/>
    <x v="1"/>
    <s v="Binders"/>
    <s v="GBC Ibimaster 500 Manual ProClick Binding System"/>
    <n v="456.58800000000008"/>
    <n v="2"/>
    <n v="0.7"/>
    <n v="-304.39200000000005"/>
  </r>
  <r>
    <n v="7773"/>
    <x v="3858"/>
    <x v="881"/>
    <d v="2016-12-02T00:00:00"/>
    <s v="Standard Class"/>
    <s v="CS-12505"/>
    <s v="Cindy Stewart"/>
    <x v="0"/>
    <s v="United States"/>
    <s v="Lancaster"/>
    <x v="24"/>
    <n v="43130"/>
    <s v="East"/>
    <s v="TEC-MA-10000418"/>
    <x v="2"/>
    <s v="Machines"/>
    <s v="Cubify CubeX 3D Printer Double Head Print"/>
    <n v="4499.9850000000006"/>
    <n v="5"/>
    <n v="0.7"/>
    <n v="-6599.978000000001"/>
  </r>
  <r>
    <n v="7774"/>
    <x v="3858"/>
    <x v="881"/>
    <d v="2016-12-02T00:00:00"/>
    <s v="Standard Class"/>
    <s v="CS-12505"/>
    <s v="Cindy Stewart"/>
    <x v="0"/>
    <s v="United States"/>
    <s v="Lancaster"/>
    <x v="24"/>
    <n v="43130"/>
    <s v="East"/>
    <s v="TEC-AC-10000926"/>
    <x v="2"/>
    <s v="Accessories"/>
    <s v="NETGEAR RangeMax WNR1000 Wireless Router"/>
    <n v="59.975999999999999"/>
    <n v="3"/>
    <n v="0.2"/>
    <n v="11.995199999999997"/>
  </r>
  <r>
    <n v="7775"/>
    <x v="3859"/>
    <x v="1172"/>
    <d v="2016-04-15T00:00:00"/>
    <s v="First Class"/>
    <s v="SP-20920"/>
    <s v="Susan Pistek"/>
    <x v="0"/>
    <s v="United States"/>
    <s v="San Francisco"/>
    <x v="1"/>
    <n v="94109"/>
    <s v="West"/>
    <s v="OFF-EN-10001509"/>
    <x v="1"/>
    <s v="Envelopes"/>
    <s v="Poly String Tie Envelopes"/>
    <n v="6.12"/>
    <n v="3"/>
    <n v="0"/>
    <n v="2.8763999999999994"/>
  </r>
  <r>
    <n v="7776"/>
    <x v="3860"/>
    <x v="422"/>
    <d v="2014-12-31T00:00:00"/>
    <s v="Standard Class"/>
    <s v="CD-12790"/>
    <s v="Cynthia Delaney"/>
    <x v="2"/>
    <s v="United States"/>
    <s v="Moreno Valley"/>
    <x v="1"/>
    <n v="92553"/>
    <s v="West"/>
    <s v="OFF-AP-10001366"/>
    <x v="1"/>
    <s v="Appliances"/>
    <s v="Staple holder"/>
    <n v="10.98"/>
    <n v="1"/>
    <n v="0"/>
    <n v="2.9646000000000008"/>
  </r>
  <r>
    <n v="7777"/>
    <x v="3860"/>
    <x v="422"/>
    <d v="2014-12-31T00:00:00"/>
    <s v="Standard Class"/>
    <s v="CD-12790"/>
    <s v="Cynthia Delaney"/>
    <x v="2"/>
    <s v="United States"/>
    <s v="Moreno Valley"/>
    <x v="1"/>
    <n v="92553"/>
    <s v="West"/>
    <s v="OFF-FA-10003485"/>
    <x v="1"/>
    <s v="Fasteners"/>
    <s v="Staples"/>
    <n v="7.86"/>
    <n v="3"/>
    <n v="0"/>
    <n v="3.6156000000000001"/>
  </r>
  <r>
    <n v="7778"/>
    <x v="3860"/>
    <x v="422"/>
    <d v="2014-12-31T00:00:00"/>
    <s v="Standard Class"/>
    <s v="CD-12790"/>
    <s v="Cynthia Delaney"/>
    <x v="2"/>
    <s v="United States"/>
    <s v="Moreno Valley"/>
    <x v="1"/>
    <n v="92553"/>
    <s v="West"/>
    <s v="OFF-ST-10004507"/>
    <x v="1"/>
    <s v="Storage"/>
    <s v="Advantus Rolling Storage Box"/>
    <n v="51.449999999999996"/>
    <n v="3"/>
    <n v="0"/>
    <n v="13.891499999999999"/>
  </r>
  <r>
    <n v="7779"/>
    <x v="3860"/>
    <x v="422"/>
    <d v="2014-12-31T00:00:00"/>
    <s v="Standard Class"/>
    <s v="CD-12790"/>
    <s v="Cynthia Delaney"/>
    <x v="2"/>
    <s v="United States"/>
    <s v="Moreno Valley"/>
    <x v="1"/>
    <n v="92553"/>
    <s v="West"/>
    <s v="OFF-BI-10002353"/>
    <x v="1"/>
    <s v="Binders"/>
    <s v="GBC VeloBind Cover Sets"/>
    <n v="37.055999999999997"/>
    <n v="3"/>
    <n v="0.2"/>
    <n v="13.896000000000001"/>
  </r>
  <r>
    <n v="7780"/>
    <x v="3861"/>
    <x v="724"/>
    <d v="2016-04-22T00:00:00"/>
    <s v="Standard Class"/>
    <s v="RF-19840"/>
    <s v="Roy Französisch"/>
    <x v="0"/>
    <s v="United States"/>
    <s v="Chesapeake"/>
    <x v="17"/>
    <n v="23320"/>
    <s v="South"/>
    <s v="OFF-AP-10001271"/>
    <x v="1"/>
    <s v="Appliances"/>
    <s v="Eureka The Boss Cordless Rechargeable Stick Vac"/>
    <n v="203.92"/>
    <n v="4"/>
    <n v="0"/>
    <n v="55.058400000000006"/>
  </r>
  <r>
    <n v="7781"/>
    <x v="3861"/>
    <x v="724"/>
    <d v="2016-04-22T00:00:00"/>
    <s v="Standard Class"/>
    <s v="RF-19840"/>
    <s v="Roy Französisch"/>
    <x v="0"/>
    <s v="United States"/>
    <s v="Chesapeake"/>
    <x v="17"/>
    <n v="23320"/>
    <s v="South"/>
    <s v="TEC-PH-10004924"/>
    <x v="2"/>
    <s v="Phones"/>
    <s v="SKILCRAFT Telephone Shoulder Rest, 2&quot; x 6.5&quot; x 2.5&quot;, Black"/>
    <n v="29.56"/>
    <n v="4"/>
    <n v="0"/>
    <n v="7.9812000000000012"/>
  </r>
  <r>
    <n v="7782"/>
    <x v="3862"/>
    <x v="936"/>
    <d v="2015-03-12T00:00:00"/>
    <s v="Standard Class"/>
    <s v="FO-14305"/>
    <s v="Frank Olsen"/>
    <x v="0"/>
    <s v="United States"/>
    <s v="Chicago"/>
    <x v="10"/>
    <n v="60623"/>
    <s v="Central"/>
    <s v="OFF-BI-10002706"/>
    <x v="1"/>
    <s v="Binders"/>
    <s v="Avery Premier Heavy-Duty Binder with Round Locking Rings"/>
    <n v="8.5679999999999978"/>
    <n v="3"/>
    <n v="0.8"/>
    <n v="-14.5656"/>
  </r>
  <r>
    <n v="7783"/>
    <x v="3863"/>
    <x v="254"/>
    <d v="2016-11-06T00:00:00"/>
    <s v="Second Class"/>
    <s v="ER-13855"/>
    <s v="Elpida Rittenbach"/>
    <x v="1"/>
    <s v="United States"/>
    <s v="Charlotte"/>
    <x v="3"/>
    <n v="28205"/>
    <s v="South"/>
    <s v="OFF-ST-10003442"/>
    <x v="1"/>
    <s v="Storage"/>
    <s v="Eldon Portable Mobile Manager"/>
    <n v="45.248000000000005"/>
    <n v="2"/>
    <n v="0.2"/>
    <n v="3.9591999999999992"/>
  </r>
  <r>
    <n v="7784"/>
    <x v="3863"/>
    <x v="254"/>
    <d v="2016-11-06T00:00:00"/>
    <s v="Second Class"/>
    <s v="ER-13855"/>
    <s v="Elpida Rittenbach"/>
    <x v="1"/>
    <s v="United States"/>
    <s v="Charlotte"/>
    <x v="3"/>
    <n v="28205"/>
    <s v="South"/>
    <s v="FUR-TA-10002533"/>
    <x v="0"/>
    <s v="Tables"/>
    <s v="BPI Conference Tables"/>
    <n v="876.30000000000007"/>
    <n v="10"/>
    <n v="0.4"/>
    <n v="-292.10000000000014"/>
  </r>
  <r>
    <n v="7785"/>
    <x v="3863"/>
    <x v="254"/>
    <d v="2016-11-06T00:00:00"/>
    <s v="Second Class"/>
    <s v="ER-13855"/>
    <s v="Elpida Rittenbach"/>
    <x v="1"/>
    <s v="United States"/>
    <s v="Charlotte"/>
    <x v="3"/>
    <n v="28205"/>
    <s v="South"/>
    <s v="OFF-SU-10003505"/>
    <x v="1"/>
    <s v="Supplies"/>
    <s v="Premier Electric Letter Opener"/>
    <n v="185.376"/>
    <n v="2"/>
    <n v="0.2"/>
    <n v="-34.758000000000017"/>
  </r>
  <r>
    <n v="7786"/>
    <x v="3864"/>
    <x v="503"/>
    <d v="2014-12-06T00:00:00"/>
    <s v="Standard Class"/>
    <s v="PB-19150"/>
    <s v="Philip Brown"/>
    <x v="0"/>
    <s v="United States"/>
    <s v="New York City"/>
    <x v="15"/>
    <n v="10009"/>
    <s v="East"/>
    <s v="OFF-LA-10002762"/>
    <x v="1"/>
    <s v="Labels"/>
    <s v="Avery 485"/>
    <n v="25.06"/>
    <n v="2"/>
    <n v="0"/>
    <n v="11.778199999999998"/>
  </r>
  <r>
    <n v="7787"/>
    <x v="3865"/>
    <x v="624"/>
    <d v="2016-05-20T00:00:00"/>
    <s v="First Class"/>
    <s v="LW-17215"/>
    <s v="Luke Weiss"/>
    <x v="0"/>
    <s v="United States"/>
    <s v="Chicago"/>
    <x v="10"/>
    <n v="60653"/>
    <s v="Central"/>
    <s v="OFF-BI-10000279"/>
    <x v="1"/>
    <s v="Binders"/>
    <s v="Acco Recycled 2&quot; Capacity Laser Printer Hanging Data Binders"/>
    <n v="2.8899999999999992"/>
    <n v="1"/>
    <n v="0.8"/>
    <n v="-4.7685000000000013"/>
  </r>
  <r>
    <n v="7788"/>
    <x v="3865"/>
    <x v="624"/>
    <d v="2016-05-20T00:00:00"/>
    <s v="First Class"/>
    <s v="LW-17215"/>
    <s v="Luke Weiss"/>
    <x v="0"/>
    <s v="United States"/>
    <s v="Chicago"/>
    <x v="10"/>
    <n v="60653"/>
    <s v="Central"/>
    <s v="OFF-FA-10000936"/>
    <x v="1"/>
    <s v="Fasteners"/>
    <s v="Acco Hot Clips Clips to Go"/>
    <n v="7.8960000000000008"/>
    <n v="3"/>
    <n v="0.2"/>
    <n v="2.4674999999999994"/>
  </r>
  <r>
    <n v="7789"/>
    <x v="3865"/>
    <x v="624"/>
    <d v="2016-05-20T00:00:00"/>
    <s v="First Class"/>
    <s v="LW-17215"/>
    <s v="Luke Weiss"/>
    <x v="0"/>
    <s v="United States"/>
    <s v="Chicago"/>
    <x v="10"/>
    <n v="60653"/>
    <s v="Central"/>
    <s v="FUR-FU-10004973"/>
    <x v="0"/>
    <s v="Furnishings"/>
    <s v="Flat Face Poster Frame"/>
    <n v="22.608000000000001"/>
    <n v="3"/>
    <n v="0.6"/>
    <n v="-10.173599999999997"/>
  </r>
  <r>
    <n v="7790"/>
    <x v="3865"/>
    <x v="624"/>
    <d v="2016-05-20T00:00:00"/>
    <s v="First Class"/>
    <s v="LW-17215"/>
    <s v="Luke Weiss"/>
    <x v="0"/>
    <s v="United States"/>
    <s v="Chicago"/>
    <x v="10"/>
    <n v="60653"/>
    <s v="Central"/>
    <s v="OFF-PA-10000791"/>
    <x v="1"/>
    <s v="Paper"/>
    <s v="Wirebound Message Books, Four 2 3/4 x 5 Forms per Page, 200 Sets per Book"/>
    <n v="30.527999999999999"/>
    <n v="8"/>
    <n v="0.2"/>
    <n v="9.5399999999999974"/>
  </r>
  <r>
    <n v="7791"/>
    <x v="3866"/>
    <x v="20"/>
    <d v="2017-09-19T00:00:00"/>
    <s v="Same Day"/>
    <s v="FG-14260"/>
    <s v="Frank Gastineau"/>
    <x v="2"/>
    <s v="United States"/>
    <s v="Philadelphia"/>
    <x v="9"/>
    <n v="19120"/>
    <s v="East"/>
    <s v="OFF-BI-10001132"/>
    <x v="1"/>
    <s v="Binders"/>
    <s v="Acco PRESSTEX Data Binder with Storage Hooks, Dark Blue, 9 1/2&quot; X 11&quot;"/>
    <n v="4.8420000000000005"/>
    <n v="3"/>
    <n v="0.7"/>
    <n v="-3.3893999999999984"/>
  </r>
  <r>
    <n v="7792"/>
    <x v="3867"/>
    <x v="1054"/>
    <d v="2016-12-24T00:00:00"/>
    <s v="Standard Class"/>
    <s v="BP-11050"/>
    <s v="Barry Pond"/>
    <x v="1"/>
    <s v="United States"/>
    <s v="Chicago"/>
    <x v="10"/>
    <n v="60623"/>
    <s v="Central"/>
    <s v="OFF-BI-10002012"/>
    <x v="1"/>
    <s v="Binders"/>
    <s v="Wilson Jones Easy Flow II Sheet Lifters"/>
    <n v="1.7999999999999996"/>
    <n v="5"/>
    <n v="0.8"/>
    <n v="-2.8800000000000008"/>
  </r>
  <r>
    <n v="7793"/>
    <x v="3868"/>
    <x v="386"/>
    <d v="2017-10-15T00:00:00"/>
    <s v="First Class"/>
    <s v="SP-20860"/>
    <s v="Sung Pak"/>
    <x v="1"/>
    <s v="United States"/>
    <s v="Dallas"/>
    <x v="5"/>
    <n v="75217"/>
    <s v="Central"/>
    <s v="TEC-AC-10001383"/>
    <x v="2"/>
    <s v="Accessories"/>
    <s v="Logitech Wireless Touch Keyboard K400"/>
    <n v="39.984000000000002"/>
    <n v="2"/>
    <n v="0.2"/>
    <n v="-1.4994000000000067"/>
  </r>
  <r>
    <n v="7794"/>
    <x v="3869"/>
    <x v="295"/>
    <d v="2015-12-15T00:00:00"/>
    <s v="Second Class"/>
    <s v="JD-15895"/>
    <s v="Jonathan Doherty"/>
    <x v="1"/>
    <s v="United States"/>
    <s v="Las Vegas"/>
    <x v="33"/>
    <n v="89115"/>
    <s v="West"/>
    <s v="OFF-PA-10002036"/>
    <x v="1"/>
    <s v="Paper"/>
    <s v="Xerox 1930"/>
    <n v="32.400000000000006"/>
    <n v="5"/>
    <n v="0"/>
    <n v="15.876000000000001"/>
  </r>
  <r>
    <n v="7795"/>
    <x v="3869"/>
    <x v="295"/>
    <d v="2015-12-15T00:00:00"/>
    <s v="Second Class"/>
    <s v="JD-15895"/>
    <s v="Jonathan Doherty"/>
    <x v="1"/>
    <s v="United States"/>
    <s v="Las Vegas"/>
    <x v="33"/>
    <n v="89115"/>
    <s v="West"/>
    <s v="OFF-PA-10002377"/>
    <x v="1"/>
    <s v="Paper"/>
    <s v="Xerox 1916"/>
    <n v="97.88"/>
    <n v="2"/>
    <n v="0"/>
    <n v="48.94"/>
  </r>
  <r>
    <n v="7796"/>
    <x v="3870"/>
    <x v="984"/>
    <d v="2015-07-18T00:00:00"/>
    <s v="Standard Class"/>
    <s v="FM-14380"/>
    <s v="Fred McMath"/>
    <x v="0"/>
    <s v="United States"/>
    <s v="Amarillo"/>
    <x v="5"/>
    <n v="79109"/>
    <s v="Central"/>
    <s v="TEC-PH-10000526"/>
    <x v="2"/>
    <s v="Phones"/>
    <s v="Vtech CS6719"/>
    <n v="307.16800000000001"/>
    <n v="4"/>
    <n v="0.2"/>
    <n v="30.716800000000006"/>
  </r>
  <r>
    <n v="7797"/>
    <x v="3871"/>
    <x v="653"/>
    <d v="2015-10-06T00:00:00"/>
    <s v="Standard Class"/>
    <s v="MP-17965"/>
    <s v="Michael Paige"/>
    <x v="1"/>
    <s v="United States"/>
    <s v="Middletown"/>
    <x v="29"/>
    <n v="6457"/>
    <s v="East"/>
    <s v="OFF-BI-10001078"/>
    <x v="1"/>
    <s v="Binders"/>
    <s v="Acco PRESSTEX Data Binder with Storage Hooks, Dark Blue, 14 7/8&quot; X 11&quot;"/>
    <n v="26.9"/>
    <n v="5"/>
    <n v="0"/>
    <n v="13.181000000000001"/>
  </r>
  <r>
    <n v="7798"/>
    <x v="3872"/>
    <x v="668"/>
    <d v="2017-03-27T00:00:00"/>
    <s v="First Class"/>
    <s v="HR-14830"/>
    <s v="Harold Ryan"/>
    <x v="1"/>
    <s v="United States"/>
    <s v="New York City"/>
    <x v="15"/>
    <n v="10035"/>
    <s v="East"/>
    <s v="OFF-EN-10004483"/>
    <x v="1"/>
    <s v="Envelopes"/>
    <s v="#10 White Business Envelopes,4 1/8 x 9 1/2"/>
    <n v="47.01"/>
    <n v="3"/>
    <n v="0"/>
    <n v="22.094699999999996"/>
  </r>
  <r>
    <n v="7799"/>
    <x v="3872"/>
    <x v="668"/>
    <d v="2017-03-27T00:00:00"/>
    <s v="First Class"/>
    <s v="HR-14830"/>
    <s v="Harold Ryan"/>
    <x v="1"/>
    <s v="United States"/>
    <s v="New York City"/>
    <x v="15"/>
    <n v="10035"/>
    <s v="East"/>
    <s v="TEC-PH-10002624"/>
    <x v="2"/>
    <s v="Phones"/>
    <s v="Samsung Galaxy S4 Mini"/>
    <n v="469.99"/>
    <n v="1"/>
    <n v="0"/>
    <n v="136.29709999999994"/>
  </r>
  <r>
    <n v="7800"/>
    <x v="3872"/>
    <x v="668"/>
    <d v="2017-03-27T00:00:00"/>
    <s v="First Class"/>
    <s v="HR-14830"/>
    <s v="Harold Ryan"/>
    <x v="1"/>
    <s v="United States"/>
    <s v="New York City"/>
    <x v="15"/>
    <n v="10035"/>
    <s v="East"/>
    <s v="FUR-CH-10003396"/>
    <x v="0"/>
    <s v="Chairs"/>
    <s v="Global Deluxe Steno Chair"/>
    <n v="207.84600000000003"/>
    <n v="3"/>
    <n v="0.1"/>
    <n v="2.3093999999999895"/>
  </r>
  <r>
    <n v="7801"/>
    <x v="3873"/>
    <x v="702"/>
    <d v="2017-06-06T00:00:00"/>
    <s v="Standard Class"/>
    <s v="BW-11065"/>
    <s v="Barry Weirich"/>
    <x v="0"/>
    <s v="United States"/>
    <s v="Philadelphia"/>
    <x v="9"/>
    <n v="19120"/>
    <s v="East"/>
    <s v="OFF-ST-10002756"/>
    <x v="1"/>
    <s v="Storage"/>
    <s v="Tennsco Stur-D-Stor Boltless Shelving, 5 Shelves, 24&quot; Deep, Sand"/>
    <n v="324.74400000000003"/>
    <n v="3"/>
    <n v="0.2"/>
    <n v="-77.126699999999971"/>
  </r>
  <r>
    <n v="7802"/>
    <x v="3874"/>
    <x v="977"/>
    <d v="2014-03-29T00:00:00"/>
    <s v="Second Class"/>
    <s v="MS-17710"/>
    <s v="Maurice Satty"/>
    <x v="0"/>
    <s v="United States"/>
    <s v="Fresno"/>
    <x v="1"/>
    <n v="93727"/>
    <s v="West"/>
    <s v="FUR-FU-10002813"/>
    <x v="0"/>
    <s v="Furnishings"/>
    <s v="DAX Contemporary Wood Frame with Silver Metal Mat, Desktop, 11 x 14 Size"/>
    <n v="40.479999999999997"/>
    <n v="2"/>
    <n v="0"/>
    <n v="14.572799999999997"/>
  </r>
  <r>
    <n v="7803"/>
    <x v="3875"/>
    <x v="357"/>
    <d v="2015-09-26T00:00:00"/>
    <s v="Standard Class"/>
    <s v="SJ-20125"/>
    <s v="Sanjit Jacobs"/>
    <x v="2"/>
    <s v="United States"/>
    <s v="Franklin"/>
    <x v="18"/>
    <n v="37064"/>
    <s v="South"/>
    <s v="OFF-LA-10003714"/>
    <x v="1"/>
    <s v="Labels"/>
    <s v="Avery 510"/>
    <n v="12"/>
    <n v="4"/>
    <n v="0.2"/>
    <n v="4.1999999999999993"/>
  </r>
  <r>
    <n v="7804"/>
    <x v="3875"/>
    <x v="357"/>
    <d v="2015-09-26T00:00:00"/>
    <s v="Standard Class"/>
    <s v="SJ-20125"/>
    <s v="Sanjit Jacobs"/>
    <x v="2"/>
    <s v="United States"/>
    <s v="Franklin"/>
    <x v="18"/>
    <n v="37064"/>
    <s v="South"/>
    <s v="OFF-ST-10003716"/>
    <x v="1"/>
    <s v="Storage"/>
    <s v="Tennsco Double-Tier Lockers"/>
    <n v="720.06400000000008"/>
    <n v="4"/>
    <n v="0.2"/>
    <n v="-63.005600000000015"/>
  </r>
  <r>
    <n v="7805"/>
    <x v="3875"/>
    <x v="357"/>
    <d v="2015-09-26T00:00:00"/>
    <s v="Standard Class"/>
    <s v="SJ-20125"/>
    <s v="Sanjit Jacobs"/>
    <x v="2"/>
    <s v="United States"/>
    <s v="Franklin"/>
    <x v="18"/>
    <n v="37064"/>
    <s v="South"/>
    <s v="OFF-ST-10002289"/>
    <x v="1"/>
    <s v="Storage"/>
    <s v="Safco Wire Cube Shelving System, For Use as 4 or 5 14&quot; Cubes, Black"/>
    <n v="25.424000000000003"/>
    <n v="1"/>
    <n v="0.2"/>
    <n v="-4.7670000000000021"/>
  </r>
  <r>
    <n v="7806"/>
    <x v="3875"/>
    <x v="357"/>
    <d v="2015-09-26T00:00:00"/>
    <s v="Standard Class"/>
    <s v="SJ-20125"/>
    <s v="Sanjit Jacobs"/>
    <x v="2"/>
    <s v="United States"/>
    <s v="Franklin"/>
    <x v="18"/>
    <n v="37064"/>
    <s v="South"/>
    <s v="OFF-AR-10001315"/>
    <x v="1"/>
    <s v="Art"/>
    <s v="Newell 310"/>
    <n v="2.8160000000000003"/>
    <n v="2"/>
    <n v="0.2"/>
    <n v="0.31679999999999986"/>
  </r>
  <r>
    <n v="7807"/>
    <x v="3875"/>
    <x v="357"/>
    <d v="2015-09-26T00:00:00"/>
    <s v="Standard Class"/>
    <s v="SJ-20125"/>
    <s v="Sanjit Jacobs"/>
    <x v="2"/>
    <s v="United States"/>
    <s v="Franklin"/>
    <x v="18"/>
    <n v="37064"/>
    <s v="South"/>
    <s v="OFF-BI-10000042"/>
    <x v="1"/>
    <s v="Binders"/>
    <s v="Pressboard Data Binder, Crimson, 12&quot; X 8 1/2&quot;"/>
    <n v="3.2040000000000002"/>
    <n v="2"/>
    <n v="0.7"/>
    <n v="-2.5631999999999993"/>
  </r>
  <r>
    <n v="7808"/>
    <x v="3876"/>
    <x v="1134"/>
    <d v="2016-01-13T00:00:00"/>
    <s v="Standard Class"/>
    <s v="VS-21820"/>
    <s v="Vivek Sundaresam"/>
    <x v="0"/>
    <s v="United States"/>
    <s v="Raleigh"/>
    <x v="3"/>
    <n v="27604"/>
    <s v="South"/>
    <s v="OFF-BI-10004236"/>
    <x v="1"/>
    <s v="Binders"/>
    <s v="XtraLife ClearVue Slant-D Ring Binder, White, 3&quot;"/>
    <n v="30.828000000000007"/>
    <n v="7"/>
    <n v="0.7"/>
    <n v="-24.662400000000005"/>
  </r>
  <r>
    <n v="7809"/>
    <x v="3876"/>
    <x v="1134"/>
    <d v="2016-01-13T00:00:00"/>
    <s v="Standard Class"/>
    <s v="VS-21820"/>
    <s v="Vivek Sundaresam"/>
    <x v="0"/>
    <s v="United States"/>
    <s v="Raleigh"/>
    <x v="3"/>
    <n v="27604"/>
    <s v="South"/>
    <s v="OFF-AR-10001955"/>
    <x v="1"/>
    <s v="Art"/>
    <s v="Newell 319"/>
    <n v="47.616"/>
    <n v="3"/>
    <n v="0.2"/>
    <n v="5.9519999999999946"/>
  </r>
  <r>
    <n v="7810"/>
    <x v="3876"/>
    <x v="1134"/>
    <d v="2016-01-13T00:00:00"/>
    <s v="Standard Class"/>
    <s v="VS-21820"/>
    <s v="Vivek Sundaresam"/>
    <x v="0"/>
    <s v="United States"/>
    <s v="Raleigh"/>
    <x v="3"/>
    <n v="27604"/>
    <s v="South"/>
    <s v="TEC-PH-10004080"/>
    <x v="2"/>
    <s v="Phones"/>
    <s v="Avaya 5410 Digital phone"/>
    <n v="108.78399999999999"/>
    <n v="2"/>
    <n v="0.2"/>
    <n v="10.878399999999999"/>
  </r>
  <r>
    <n v="7811"/>
    <x v="3877"/>
    <x v="1173"/>
    <d v="2016-02-15T00:00:00"/>
    <s v="First Class"/>
    <s v="DK-13090"/>
    <s v="Dave Kipp"/>
    <x v="0"/>
    <s v="United States"/>
    <s v="Clinton"/>
    <x v="39"/>
    <n v="20735"/>
    <s v="East"/>
    <s v="OFF-PA-10000791"/>
    <x v="1"/>
    <s v="Paper"/>
    <s v="Wirebound Message Books, Four 2 3/4 x 5 Forms per Page, 200 Sets per Book"/>
    <n v="4.7699999999999996"/>
    <n v="1"/>
    <n v="0"/>
    <n v="2.1464999999999996"/>
  </r>
  <r>
    <n v="7812"/>
    <x v="3877"/>
    <x v="1173"/>
    <d v="2016-02-15T00:00:00"/>
    <s v="First Class"/>
    <s v="DK-13090"/>
    <s v="Dave Kipp"/>
    <x v="0"/>
    <s v="United States"/>
    <s v="Clinton"/>
    <x v="39"/>
    <n v="20735"/>
    <s v="East"/>
    <s v="OFF-AR-10001770"/>
    <x v="1"/>
    <s v="Art"/>
    <s v="Economy #2 Pencils"/>
    <n v="7.98"/>
    <n v="3"/>
    <n v="0"/>
    <n v="2.0747999999999998"/>
  </r>
  <r>
    <n v="7813"/>
    <x v="3877"/>
    <x v="1173"/>
    <d v="2016-02-15T00:00:00"/>
    <s v="First Class"/>
    <s v="DK-13090"/>
    <s v="Dave Kipp"/>
    <x v="0"/>
    <s v="United States"/>
    <s v="Clinton"/>
    <x v="39"/>
    <n v="20735"/>
    <s v="East"/>
    <s v="FUR-TA-10002356"/>
    <x v="0"/>
    <s v="Tables"/>
    <s v="Bevis Boat-Shaped Conference Table"/>
    <n v="550.43100000000004"/>
    <n v="3"/>
    <n v="0.3"/>
    <n v="-47.179800000000029"/>
  </r>
  <r>
    <n v="7814"/>
    <x v="3877"/>
    <x v="1173"/>
    <d v="2016-02-15T00:00:00"/>
    <s v="First Class"/>
    <s v="DK-13090"/>
    <s v="Dave Kipp"/>
    <x v="0"/>
    <s v="United States"/>
    <s v="Clinton"/>
    <x v="39"/>
    <n v="20735"/>
    <s v="East"/>
    <s v="FUR-FU-10003274"/>
    <x v="0"/>
    <s v="Furnishings"/>
    <s v="Regeneration Desk Collection"/>
    <n v="10.56"/>
    <n v="6"/>
    <n v="0"/>
    <n v="4.6464000000000008"/>
  </r>
  <r>
    <n v="7815"/>
    <x v="3878"/>
    <x v="110"/>
    <d v="2017-06-10T00:00:00"/>
    <s v="First Class"/>
    <s v="MG-17680"/>
    <s v="Maureen Gastineau"/>
    <x v="2"/>
    <s v="United States"/>
    <s v="Los Angeles"/>
    <x v="1"/>
    <n v="90049"/>
    <s v="West"/>
    <s v="FUR-BO-10004834"/>
    <x v="0"/>
    <s v="Bookcases"/>
    <s v="Riverside Palais Royal Lawyers Bookcase, Royale Cherry Finish"/>
    <n v="1497.6659999999999"/>
    <n v="2"/>
    <n v="0.15"/>
    <n v="140.95680000000004"/>
  </r>
  <r>
    <n v="7816"/>
    <x v="3878"/>
    <x v="110"/>
    <d v="2017-06-10T00:00:00"/>
    <s v="First Class"/>
    <s v="MG-17680"/>
    <s v="Maureen Gastineau"/>
    <x v="2"/>
    <s v="United States"/>
    <s v="Los Angeles"/>
    <x v="1"/>
    <n v="90049"/>
    <s v="West"/>
    <s v="TEC-PH-10000307"/>
    <x v="2"/>
    <s v="Phones"/>
    <s v="Shocksock Galaxy S4 Armband"/>
    <n v="17.52"/>
    <n v="2"/>
    <n v="0.2"/>
    <n v="-3.5040000000000022"/>
  </r>
  <r>
    <n v="7817"/>
    <x v="3879"/>
    <x v="147"/>
    <d v="2016-10-26T00:00:00"/>
    <s v="Second Class"/>
    <s v="DP-13390"/>
    <s v="Dennis Pardue"/>
    <x v="2"/>
    <s v="United States"/>
    <s v="North Las Vegas"/>
    <x v="33"/>
    <n v="89031"/>
    <s v="West"/>
    <s v="OFF-AR-10002240"/>
    <x v="1"/>
    <s v="Art"/>
    <s v="Panasonic KP-150 Electric Pencil Sharpener"/>
    <n v="113.22"/>
    <n v="3"/>
    <n v="0"/>
    <n v="29.437200000000001"/>
  </r>
  <r>
    <n v="7818"/>
    <x v="3879"/>
    <x v="147"/>
    <d v="2016-10-26T00:00:00"/>
    <s v="Second Class"/>
    <s v="DP-13390"/>
    <s v="Dennis Pardue"/>
    <x v="2"/>
    <s v="United States"/>
    <s v="North Las Vegas"/>
    <x v="33"/>
    <n v="89031"/>
    <s v="West"/>
    <s v="OFF-PA-10001801"/>
    <x v="1"/>
    <s v="Paper"/>
    <s v="Xerox 193"/>
    <n v="35.880000000000003"/>
    <n v="6"/>
    <n v="0"/>
    <n v="17.581200000000003"/>
  </r>
  <r>
    <n v="7819"/>
    <x v="3879"/>
    <x v="147"/>
    <d v="2016-10-26T00:00:00"/>
    <s v="Second Class"/>
    <s v="DP-13390"/>
    <s v="Dennis Pardue"/>
    <x v="2"/>
    <s v="United States"/>
    <s v="North Las Vegas"/>
    <x v="33"/>
    <n v="89031"/>
    <s v="West"/>
    <s v="OFF-BI-10001120"/>
    <x v="1"/>
    <s v="Binders"/>
    <s v="Ibico EPK-21 Electric Binding System"/>
    <n v="4535.9760000000006"/>
    <n v="3"/>
    <n v="0.2"/>
    <n v="1644.2912999999999"/>
  </r>
  <r>
    <n v="7820"/>
    <x v="3880"/>
    <x v="795"/>
    <d v="2017-01-30T00:00:00"/>
    <s v="Standard Class"/>
    <s v="CJ-12010"/>
    <s v="Caroline Jumper"/>
    <x v="0"/>
    <s v="United States"/>
    <s v="San Francisco"/>
    <x v="1"/>
    <n v="94109"/>
    <s v="West"/>
    <s v="OFF-FA-10000611"/>
    <x v="1"/>
    <s v="Fasteners"/>
    <s v="Binder Clips by OIC"/>
    <n v="11.84"/>
    <n v="8"/>
    <n v="0"/>
    <n v="5.6831999999999994"/>
  </r>
  <r>
    <n v="7821"/>
    <x v="3881"/>
    <x v="166"/>
    <d v="2017-12-10T00:00:00"/>
    <s v="Second Class"/>
    <s v="CW-11905"/>
    <s v="Carl Weiss"/>
    <x v="2"/>
    <s v="United States"/>
    <s v="Cranston"/>
    <x v="34"/>
    <n v="2920"/>
    <s v="East"/>
    <s v="OFF-ST-10000036"/>
    <x v="1"/>
    <s v="Storage"/>
    <s v="Recycled Data-Pak for Archival Bound Computer Printouts, 12-1/2 x 12-1/2 x 16"/>
    <n v="592.74"/>
    <n v="6"/>
    <n v="0"/>
    <n v="160.03979999999999"/>
  </r>
  <r>
    <n v="7822"/>
    <x v="3882"/>
    <x v="147"/>
    <d v="2016-10-24T00:00:00"/>
    <s v="Second Class"/>
    <s v="GW-14605"/>
    <s v="Giulietta Weimer"/>
    <x v="0"/>
    <s v="United States"/>
    <s v="Jackson"/>
    <x v="18"/>
    <n v="38301"/>
    <s v="South"/>
    <s v="OFF-ST-10004950"/>
    <x v="1"/>
    <s v="Storage"/>
    <s v="Tenex Personal Filing Tote With Secure Closure Lid, Black/Frost"/>
    <n v="111.67200000000001"/>
    <n v="9"/>
    <n v="0.2"/>
    <n v="6.9794999999999909"/>
  </r>
  <r>
    <n v="7823"/>
    <x v="3883"/>
    <x v="86"/>
    <d v="2014-09-01T00:00:00"/>
    <s v="Standard Class"/>
    <s v="PP-18955"/>
    <s v="Paul Prost"/>
    <x v="2"/>
    <s v="United States"/>
    <s v="Newark"/>
    <x v="13"/>
    <n v="19711"/>
    <s v="East"/>
    <s v="OFF-AR-10003770"/>
    <x v="1"/>
    <s v="Art"/>
    <s v="Newell 340"/>
    <n v="8.64"/>
    <n v="3"/>
    <n v="0"/>
    <n v="2.5055999999999998"/>
  </r>
  <r>
    <n v="7824"/>
    <x v="3883"/>
    <x v="86"/>
    <d v="2014-09-01T00:00:00"/>
    <s v="Standard Class"/>
    <s v="PP-18955"/>
    <s v="Paul Prost"/>
    <x v="2"/>
    <s v="United States"/>
    <s v="Newark"/>
    <x v="13"/>
    <n v="19711"/>
    <s v="East"/>
    <s v="TEC-AC-10002800"/>
    <x v="2"/>
    <s v="Accessories"/>
    <s v="Plantronics Audio 478 Stereo USB Headset"/>
    <n v="149.97"/>
    <n v="3"/>
    <n v="0"/>
    <n v="52.489499999999992"/>
  </r>
  <r>
    <n v="7825"/>
    <x v="3884"/>
    <x v="1174"/>
    <d v="2014-05-23T00:00:00"/>
    <s v="Standard Class"/>
    <s v="PW-19030"/>
    <s v="Pauline Webber"/>
    <x v="1"/>
    <s v="United States"/>
    <s v="Los Angeles"/>
    <x v="1"/>
    <n v="90036"/>
    <s v="West"/>
    <s v="FUR-CH-10002439"/>
    <x v="0"/>
    <s v="Chairs"/>
    <s v="Iceberg Nesting Folding Chair, 19w x 6d x 43h"/>
    <n v="232.88"/>
    <n v="5"/>
    <n v="0.2"/>
    <n v="17.466000000000008"/>
  </r>
  <r>
    <n v="7826"/>
    <x v="3885"/>
    <x v="302"/>
    <d v="2015-02-07T00:00:00"/>
    <s v="Standard Class"/>
    <s v="PW-19030"/>
    <s v="Pauline Webber"/>
    <x v="1"/>
    <s v="United States"/>
    <s v="Rome"/>
    <x v="15"/>
    <n v="13440"/>
    <s v="East"/>
    <s v="FUR-CH-10004218"/>
    <x v="0"/>
    <s v="Chairs"/>
    <s v="Global Fabric Manager's Chair, Dark Gray"/>
    <n v="90.882000000000005"/>
    <n v="1"/>
    <n v="0.1"/>
    <n v="15.147000000000004"/>
  </r>
  <r>
    <n v="7827"/>
    <x v="3886"/>
    <x v="1108"/>
    <d v="2017-11-05T00:00:00"/>
    <s v="Standard Class"/>
    <s v="CY-12745"/>
    <s v="Craig Yedwab"/>
    <x v="1"/>
    <s v="United States"/>
    <s v="Chicago"/>
    <x v="10"/>
    <n v="60610"/>
    <s v="Central"/>
    <s v="TEC-PH-10004042"/>
    <x v="2"/>
    <s v="Phones"/>
    <s v="ClearOne Communications CHAT 70 OC Speaker Phone"/>
    <n v="508.76800000000003"/>
    <n v="4"/>
    <n v="0.2"/>
    <n v="38.157600000000002"/>
  </r>
  <r>
    <n v="7828"/>
    <x v="3886"/>
    <x v="1108"/>
    <d v="2017-11-05T00:00:00"/>
    <s v="Standard Class"/>
    <s v="CY-12745"/>
    <s v="Craig Yedwab"/>
    <x v="1"/>
    <s v="United States"/>
    <s v="Chicago"/>
    <x v="10"/>
    <n v="60610"/>
    <s v="Central"/>
    <s v="OFF-EN-10001137"/>
    <x v="1"/>
    <s v="Envelopes"/>
    <s v="#10 Gummed Flap White Envelopes, 100/Box"/>
    <n v="9.9120000000000008"/>
    <n v="3"/>
    <n v="0.2"/>
    <n v="3.2213999999999996"/>
  </r>
  <r>
    <n v="7829"/>
    <x v="3887"/>
    <x v="33"/>
    <d v="2015-05-01T00:00:00"/>
    <s v="Standard Class"/>
    <s v="BW-11110"/>
    <s v="Bart Watters"/>
    <x v="1"/>
    <s v="United States"/>
    <s v="San Diego"/>
    <x v="1"/>
    <n v="92105"/>
    <s v="West"/>
    <s v="FUR-CH-10002017"/>
    <x v="0"/>
    <s v="Chairs"/>
    <s v="SAFCO Optional Arm Kit for Workspace Cribbage Stacking Chair"/>
    <n v="63.936000000000007"/>
    <n v="3"/>
    <n v="0.2"/>
    <n v="6.3935999999999957"/>
  </r>
  <r>
    <n v="7830"/>
    <x v="3887"/>
    <x v="33"/>
    <d v="2015-05-01T00:00:00"/>
    <s v="Standard Class"/>
    <s v="BW-11110"/>
    <s v="Bart Watters"/>
    <x v="1"/>
    <s v="United States"/>
    <s v="San Diego"/>
    <x v="1"/>
    <n v="92105"/>
    <s v="West"/>
    <s v="OFF-AR-10000588"/>
    <x v="1"/>
    <s v="Art"/>
    <s v="Newell 345"/>
    <n v="59.519999999999996"/>
    <n v="3"/>
    <n v="0"/>
    <n v="15.475200000000001"/>
  </r>
  <r>
    <n v="7831"/>
    <x v="3887"/>
    <x v="33"/>
    <d v="2015-05-01T00:00:00"/>
    <s v="Standard Class"/>
    <s v="BW-11110"/>
    <s v="Bart Watters"/>
    <x v="1"/>
    <s v="United States"/>
    <s v="San Diego"/>
    <x v="1"/>
    <n v="92105"/>
    <s v="West"/>
    <s v="TEC-PH-10003174"/>
    <x v="2"/>
    <s v="Phones"/>
    <s v="RCA ViSYS 25825 Wireless digital phone"/>
    <n v="311.97600000000006"/>
    <n v="3"/>
    <n v="0.2"/>
    <n v="38.996999999999986"/>
  </r>
  <r>
    <n v="7832"/>
    <x v="3887"/>
    <x v="33"/>
    <d v="2015-05-01T00:00:00"/>
    <s v="Standard Class"/>
    <s v="BW-11110"/>
    <s v="Bart Watters"/>
    <x v="1"/>
    <s v="United States"/>
    <s v="San Diego"/>
    <x v="1"/>
    <n v="92105"/>
    <s v="West"/>
    <s v="OFF-BI-10001524"/>
    <x v="1"/>
    <s v="Binders"/>
    <s v="GBC Premium Transparent Covers with Diagonal Lined Pattern"/>
    <n v="50.352000000000004"/>
    <n v="3"/>
    <n v="0.2"/>
    <n v="17.623199999999997"/>
  </r>
  <r>
    <n v="7833"/>
    <x v="3888"/>
    <x v="195"/>
    <d v="2016-05-13T00:00:00"/>
    <s v="Standard Class"/>
    <s v="MB-18085"/>
    <s v="Mick Brown"/>
    <x v="0"/>
    <s v="United States"/>
    <s v="Houston"/>
    <x v="5"/>
    <n v="77036"/>
    <s v="Central"/>
    <s v="TEC-PH-10001552"/>
    <x v="2"/>
    <s v="Phones"/>
    <s v="I Need's 3d Hello Kitty Hybrid Silicone Case Cover for HTC One X 4g with 3d Hello Kitty Stylus Pen Green/pink"/>
    <n v="19.136000000000003"/>
    <n v="2"/>
    <n v="0.2"/>
    <n v="1.9136000000000006"/>
  </r>
  <r>
    <n v="7834"/>
    <x v="3889"/>
    <x v="1175"/>
    <d v="2015-01-28T00:00:00"/>
    <s v="Standard Class"/>
    <s v="CR-12820"/>
    <s v="Cyra Reiten"/>
    <x v="2"/>
    <s v="United States"/>
    <s v="West Palm Beach"/>
    <x v="2"/>
    <n v="33407"/>
    <s v="South"/>
    <s v="OFF-AR-10004757"/>
    <x v="1"/>
    <s v="Art"/>
    <s v="Crayola Colored Pencils"/>
    <n v="13.120000000000001"/>
    <n v="5"/>
    <n v="0.2"/>
    <n v="2.1319999999999988"/>
  </r>
  <r>
    <n v="7835"/>
    <x v="3890"/>
    <x v="657"/>
    <d v="2015-04-17T00:00:00"/>
    <s v="Second Class"/>
    <s v="EB-14110"/>
    <s v="Eugene Barchas"/>
    <x v="0"/>
    <s v="United States"/>
    <s v="Los Angeles"/>
    <x v="1"/>
    <n v="90045"/>
    <s v="West"/>
    <s v="FUR-TA-10002530"/>
    <x v="0"/>
    <s v="Tables"/>
    <s v="Iceberg OfficeWorks 42&quot; Round Tables"/>
    <n v="241.56799999999998"/>
    <n v="2"/>
    <n v="0.2"/>
    <n v="-15.098000000000013"/>
  </r>
  <r>
    <n v="7836"/>
    <x v="3890"/>
    <x v="657"/>
    <d v="2015-04-17T00:00:00"/>
    <s v="Second Class"/>
    <s v="EB-14110"/>
    <s v="Eugene Barchas"/>
    <x v="0"/>
    <s v="United States"/>
    <s v="Los Angeles"/>
    <x v="1"/>
    <n v="90045"/>
    <s v="West"/>
    <s v="TEC-PH-10001494"/>
    <x v="2"/>
    <s v="Phones"/>
    <s v="Polycom CX600 IP Phone VoIP phone"/>
    <n v="479.92"/>
    <n v="2"/>
    <n v="0.2"/>
    <n v="41.993000000000009"/>
  </r>
  <r>
    <n v="7837"/>
    <x v="3891"/>
    <x v="12"/>
    <d v="2015-09-30T00:00:00"/>
    <s v="Standard Class"/>
    <s v="SH-19975"/>
    <s v="Sally Hughsby"/>
    <x v="1"/>
    <s v="United States"/>
    <s v="Seattle"/>
    <x v="4"/>
    <n v="98103"/>
    <s v="West"/>
    <s v="FUR-CH-10004289"/>
    <x v="0"/>
    <s v="Chairs"/>
    <s v="Global Super Steno Chair"/>
    <n v="307.13600000000002"/>
    <n v="4"/>
    <n v="0.2"/>
    <n v="-11.51760000000003"/>
  </r>
  <r>
    <n v="7838"/>
    <x v="3891"/>
    <x v="12"/>
    <d v="2015-09-30T00:00:00"/>
    <s v="Standard Class"/>
    <s v="SH-19975"/>
    <s v="Sally Hughsby"/>
    <x v="1"/>
    <s v="United States"/>
    <s v="Seattle"/>
    <x v="4"/>
    <n v="98103"/>
    <s v="West"/>
    <s v="OFF-LA-10002945"/>
    <x v="1"/>
    <s v="Labels"/>
    <s v="Permanent Self-Adhesive File Folder Labels for Typewriters, 1 1/8 x 3 1/2, White"/>
    <n v="12.6"/>
    <n v="2"/>
    <n v="0"/>
    <n v="5.7959999999999994"/>
  </r>
  <r>
    <n v="7839"/>
    <x v="3891"/>
    <x v="12"/>
    <d v="2015-09-30T00:00:00"/>
    <s v="Standard Class"/>
    <s v="SH-19975"/>
    <s v="Sally Hughsby"/>
    <x v="1"/>
    <s v="United States"/>
    <s v="Seattle"/>
    <x v="4"/>
    <n v="98103"/>
    <s v="West"/>
    <s v="TEC-AC-10002567"/>
    <x v="2"/>
    <s v="Accessories"/>
    <s v="Logitech G602 Wireless Gaming Mouse"/>
    <n v="159.97999999999999"/>
    <n v="2"/>
    <n v="0"/>
    <n v="57.592799999999997"/>
  </r>
  <r>
    <n v="7840"/>
    <x v="3892"/>
    <x v="1176"/>
    <d v="2014-04-02T00:00:00"/>
    <s v="Standard Class"/>
    <s v="CV-12295"/>
    <s v="Christina VanderZanden"/>
    <x v="0"/>
    <s v="United States"/>
    <s v="Des Moines"/>
    <x v="23"/>
    <n v="50315"/>
    <s v="Central"/>
    <s v="OFF-EN-10001509"/>
    <x v="1"/>
    <s v="Envelopes"/>
    <s v="Poly String Tie Envelopes"/>
    <n v="6.12"/>
    <n v="3"/>
    <n v="0"/>
    <n v="2.8763999999999994"/>
  </r>
  <r>
    <n v="7841"/>
    <x v="3892"/>
    <x v="1176"/>
    <d v="2014-04-02T00:00:00"/>
    <s v="Standard Class"/>
    <s v="CV-12295"/>
    <s v="Christina VanderZanden"/>
    <x v="0"/>
    <s v="United States"/>
    <s v="Des Moines"/>
    <x v="23"/>
    <n v="50315"/>
    <s v="Central"/>
    <s v="FUR-TA-10003954"/>
    <x v="0"/>
    <s v="Tables"/>
    <s v="Hon 94000 Series Round Tables"/>
    <n v="1184.72"/>
    <n v="4"/>
    <n v="0"/>
    <n v="106.62480000000005"/>
  </r>
  <r>
    <n v="7842"/>
    <x v="3893"/>
    <x v="19"/>
    <d v="2016-07-22T00:00:00"/>
    <s v="Standard Class"/>
    <s v="AT-10735"/>
    <s v="Annie Thurman"/>
    <x v="0"/>
    <s v="United States"/>
    <s v="New York City"/>
    <x v="15"/>
    <n v="10024"/>
    <s v="East"/>
    <s v="OFF-AP-10002892"/>
    <x v="1"/>
    <s v="Appliances"/>
    <s v="Belkin F5C206VTEL 6 Outlet Surge"/>
    <n v="45.96"/>
    <n v="2"/>
    <n v="0"/>
    <n v="13.787999999999997"/>
  </r>
  <r>
    <n v="7843"/>
    <x v="3894"/>
    <x v="987"/>
    <d v="2014-04-23T00:00:00"/>
    <s v="Second Class"/>
    <s v="AG-10390"/>
    <s v="Allen Goldenen"/>
    <x v="0"/>
    <s v="United States"/>
    <s v="Arlington"/>
    <x v="17"/>
    <n v="22204"/>
    <s v="South"/>
    <s v="OFF-BI-10003638"/>
    <x v="1"/>
    <s v="Binders"/>
    <s v="GBC Durable Plastic Covers"/>
    <n v="58.050000000000004"/>
    <n v="3"/>
    <n v="0"/>
    <n v="26.702999999999999"/>
  </r>
  <r>
    <n v="7844"/>
    <x v="3894"/>
    <x v="987"/>
    <d v="2014-04-23T00:00:00"/>
    <s v="Second Class"/>
    <s v="AG-10390"/>
    <s v="Allen Goldenen"/>
    <x v="0"/>
    <s v="United States"/>
    <s v="Arlington"/>
    <x v="17"/>
    <n v="22204"/>
    <s v="South"/>
    <s v="OFF-PA-10001569"/>
    <x v="1"/>
    <s v="Paper"/>
    <s v="Xerox 232"/>
    <n v="71.28"/>
    <n v="11"/>
    <n v="0"/>
    <n v="34.214400000000005"/>
  </r>
  <r>
    <n v="7845"/>
    <x v="3895"/>
    <x v="246"/>
    <d v="2017-07-25T00:00:00"/>
    <s v="Standard Class"/>
    <s v="GM-14500"/>
    <s v="Gene McClure"/>
    <x v="0"/>
    <s v="United States"/>
    <s v="Pharr"/>
    <x v="5"/>
    <n v="78577"/>
    <s v="Central"/>
    <s v="FUR-TA-10001676"/>
    <x v="0"/>
    <s v="Tables"/>
    <s v="Hon 61000 Series Interactive Training Tables"/>
    <n v="124.404"/>
    <n v="4"/>
    <n v="0.3"/>
    <n v="-21.3264"/>
  </r>
  <r>
    <n v="7846"/>
    <x v="3896"/>
    <x v="874"/>
    <d v="2015-10-02T00:00:00"/>
    <s v="Standard Class"/>
    <s v="JK-15205"/>
    <s v="Jamie Kunitz"/>
    <x v="0"/>
    <s v="United States"/>
    <s v="Arlington"/>
    <x v="17"/>
    <n v="22204"/>
    <s v="South"/>
    <s v="OFF-PA-10001125"/>
    <x v="1"/>
    <s v="Paper"/>
    <s v="Xerox 1988"/>
    <n v="154.9"/>
    <n v="5"/>
    <n v="0"/>
    <n v="69.704999999999998"/>
  </r>
  <r>
    <n v="7847"/>
    <x v="3896"/>
    <x v="874"/>
    <d v="2015-10-02T00:00:00"/>
    <s v="Standard Class"/>
    <s v="JK-15205"/>
    <s v="Jamie Kunitz"/>
    <x v="0"/>
    <s v="United States"/>
    <s v="Arlington"/>
    <x v="17"/>
    <n v="22204"/>
    <s v="South"/>
    <s v="TEC-PH-10002496"/>
    <x v="2"/>
    <s v="Phones"/>
    <s v="Cisco SPA301"/>
    <n v="1871.88"/>
    <n v="12"/>
    <n v="0"/>
    <n v="561.56399999999996"/>
  </r>
  <r>
    <n v="7848"/>
    <x v="3897"/>
    <x v="535"/>
    <d v="2016-03-02T00:00:00"/>
    <s v="Standard Class"/>
    <s v="DW-13540"/>
    <s v="Don Weiss"/>
    <x v="0"/>
    <s v="United States"/>
    <s v="Houston"/>
    <x v="5"/>
    <n v="77070"/>
    <s v="Central"/>
    <s v="FUR-FU-10004053"/>
    <x v="0"/>
    <s v="Furnishings"/>
    <s v="DAX Two-Tone Silver Metal Document Frame"/>
    <n v="16.192"/>
    <n v="2"/>
    <n v="0.6"/>
    <n v="-6.8815999999999953"/>
  </r>
  <r>
    <n v="7849"/>
    <x v="3898"/>
    <x v="440"/>
    <d v="2016-05-06T00:00:00"/>
    <s v="Standard Class"/>
    <s v="AS-10090"/>
    <s v="Adam Shillingsburg"/>
    <x v="0"/>
    <s v="United States"/>
    <s v="Irving"/>
    <x v="5"/>
    <n v="75061"/>
    <s v="Central"/>
    <s v="OFF-ST-10000321"/>
    <x v="1"/>
    <s v="Storage"/>
    <s v="Akro Stacking Bins"/>
    <n v="18.936"/>
    <n v="3"/>
    <n v="0.2"/>
    <n v="-3.787200000000003"/>
  </r>
  <r>
    <n v="7850"/>
    <x v="3898"/>
    <x v="440"/>
    <d v="2016-05-06T00:00:00"/>
    <s v="Standard Class"/>
    <s v="AS-10090"/>
    <s v="Adam Shillingsburg"/>
    <x v="0"/>
    <s v="United States"/>
    <s v="Irving"/>
    <x v="5"/>
    <n v="75061"/>
    <s v="Central"/>
    <s v="OFF-ST-10002957"/>
    <x v="1"/>
    <s v="Storage"/>
    <s v="Sterilite Show Offs Storage Containers"/>
    <n v="12.672000000000001"/>
    <n v="3"/>
    <n v="0.2"/>
    <n v="-3.1680000000000001"/>
  </r>
  <r>
    <n v="7851"/>
    <x v="3898"/>
    <x v="440"/>
    <d v="2016-05-06T00:00:00"/>
    <s v="Standard Class"/>
    <s v="AS-10090"/>
    <s v="Adam Shillingsburg"/>
    <x v="0"/>
    <s v="United States"/>
    <s v="Irving"/>
    <x v="5"/>
    <n v="75061"/>
    <s v="Central"/>
    <s v="OFF-LA-10000973"/>
    <x v="1"/>
    <s v="Labels"/>
    <s v="Avery 502"/>
    <n v="5.04"/>
    <n v="2"/>
    <n v="0.2"/>
    <n v="1.764"/>
  </r>
  <r>
    <n v="7852"/>
    <x v="3899"/>
    <x v="337"/>
    <d v="2014-12-15T00:00:00"/>
    <s v="Standard Class"/>
    <s v="TS-21205"/>
    <s v="Thomas Seio"/>
    <x v="1"/>
    <s v="United States"/>
    <s v="Chicago"/>
    <x v="10"/>
    <n v="60653"/>
    <s v="Central"/>
    <s v="OFF-PA-10000143"/>
    <x v="1"/>
    <s v="Paper"/>
    <s v="Astroparche Fine Business Paper"/>
    <n v="8.4480000000000004"/>
    <n v="2"/>
    <n v="0.2"/>
    <n v="2.9568000000000003"/>
  </r>
  <r>
    <n v="7853"/>
    <x v="3899"/>
    <x v="337"/>
    <d v="2014-12-15T00:00:00"/>
    <s v="Standard Class"/>
    <s v="TS-21205"/>
    <s v="Thomas Seio"/>
    <x v="1"/>
    <s v="United States"/>
    <s v="Chicago"/>
    <x v="10"/>
    <n v="60653"/>
    <s v="Central"/>
    <s v="OFF-AP-10003287"/>
    <x v="1"/>
    <s v="Appliances"/>
    <s v="Tripp Lite TLP810NET Broadband Surge for Modem/Fax"/>
    <n v="20.387999999999995"/>
    <n v="2"/>
    <n v="0.8"/>
    <n v="-53.008800000000008"/>
  </r>
  <r>
    <n v="7854"/>
    <x v="3900"/>
    <x v="707"/>
    <d v="2015-12-29T00:00:00"/>
    <s v="Standard Class"/>
    <s v="SM-20320"/>
    <s v="Sean Miller"/>
    <x v="2"/>
    <s v="United States"/>
    <s v="Los Angeles"/>
    <x v="1"/>
    <n v="90049"/>
    <s v="West"/>
    <s v="OFF-PA-10001526"/>
    <x v="1"/>
    <s v="Paper"/>
    <s v="Xerox 1949"/>
    <n v="9.9600000000000009"/>
    <n v="2"/>
    <n v="0"/>
    <n v="4.8804000000000007"/>
  </r>
  <r>
    <n v="7855"/>
    <x v="3901"/>
    <x v="226"/>
    <d v="2017-12-12T00:00:00"/>
    <s v="Standard Class"/>
    <s v="BH-11710"/>
    <s v="Brosina Hoffman"/>
    <x v="0"/>
    <s v="United States"/>
    <s v="Hattiesburg"/>
    <x v="35"/>
    <n v="39401"/>
    <s v="South"/>
    <s v="OFF-AP-10004540"/>
    <x v="1"/>
    <s v="Appliances"/>
    <s v="Eureka The Boss Lite 10-Amp Upright Vacuum, Blue"/>
    <n v="320.64"/>
    <n v="4"/>
    <n v="0"/>
    <n v="89.779200000000003"/>
  </r>
  <r>
    <n v="7856"/>
    <x v="3901"/>
    <x v="226"/>
    <d v="2017-12-12T00:00:00"/>
    <s v="Standard Class"/>
    <s v="BH-11710"/>
    <s v="Brosina Hoffman"/>
    <x v="0"/>
    <s v="United States"/>
    <s v="Hattiesburg"/>
    <x v="35"/>
    <n v="39401"/>
    <s v="South"/>
    <s v="TEC-AC-10001266"/>
    <x v="2"/>
    <s v="Accessories"/>
    <s v="Memorex Micro Travel Drive 8 GB"/>
    <n v="52"/>
    <n v="4"/>
    <n v="0"/>
    <n v="23.4"/>
  </r>
  <r>
    <n v="7857"/>
    <x v="3902"/>
    <x v="992"/>
    <d v="2014-06-01T00:00:00"/>
    <s v="First Class"/>
    <s v="LW-16825"/>
    <s v="Laurel Workman"/>
    <x v="1"/>
    <s v="United States"/>
    <s v="New York City"/>
    <x v="15"/>
    <n v="10024"/>
    <s v="East"/>
    <s v="OFF-BI-10004233"/>
    <x v="1"/>
    <s v="Binders"/>
    <s v="GBC Pre-Punched Binding Paper, Plastic, White, 8-1/2&quot; x 11&quot;"/>
    <n v="25.584000000000003"/>
    <n v="2"/>
    <n v="0.2"/>
    <n v="8.9543999999999997"/>
  </r>
  <r>
    <n v="7858"/>
    <x v="3902"/>
    <x v="992"/>
    <d v="2014-06-01T00:00:00"/>
    <s v="First Class"/>
    <s v="LW-16825"/>
    <s v="Laurel Workman"/>
    <x v="1"/>
    <s v="United States"/>
    <s v="New York City"/>
    <x v="15"/>
    <n v="10024"/>
    <s v="East"/>
    <s v="TEC-PH-10003505"/>
    <x v="2"/>
    <s v="Phones"/>
    <s v="Geemarc AmpliPOWER60"/>
    <n v="464"/>
    <n v="5"/>
    <n v="0"/>
    <n v="134.55999999999995"/>
  </r>
  <r>
    <n v="7859"/>
    <x v="3902"/>
    <x v="992"/>
    <d v="2014-06-01T00:00:00"/>
    <s v="First Class"/>
    <s v="LW-16825"/>
    <s v="Laurel Workman"/>
    <x v="1"/>
    <s v="United States"/>
    <s v="New York City"/>
    <x v="15"/>
    <n v="10024"/>
    <s v="East"/>
    <s v="OFF-AP-10001005"/>
    <x v="1"/>
    <s v="Appliances"/>
    <s v="Honeywell Quietcare HEPA Air Cleaner"/>
    <n v="235.95000000000002"/>
    <n v="3"/>
    <n v="0"/>
    <n v="77.863499999999988"/>
  </r>
  <r>
    <n v="7860"/>
    <x v="3902"/>
    <x v="992"/>
    <d v="2014-06-01T00:00:00"/>
    <s v="First Class"/>
    <s v="LW-16825"/>
    <s v="Laurel Workman"/>
    <x v="1"/>
    <s v="United States"/>
    <s v="New York City"/>
    <x v="15"/>
    <n v="10024"/>
    <s v="East"/>
    <s v="OFF-PA-10001712"/>
    <x v="1"/>
    <s v="Paper"/>
    <s v="Xerox 1948"/>
    <n v="39.96"/>
    <n v="4"/>
    <n v="0"/>
    <n v="17.981999999999999"/>
  </r>
  <r>
    <n v="7861"/>
    <x v="3903"/>
    <x v="580"/>
    <d v="2017-03-06T00:00:00"/>
    <s v="Standard Class"/>
    <s v="JA-15970"/>
    <s v="Joseph Airdo"/>
    <x v="0"/>
    <s v="United States"/>
    <s v="Cuyahoga Falls"/>
    <x v="24"/>
    <n v="44221"/>
    <s v="East"/>
    <s v="OFF-BI-10002353"/>
    <x v="1"/>
    <s v="Binders"/>
    <s v="GBC VeloBind Cover Sets"/>
    <n v="18.528000000000002"/>
    <n v="4"/>
    <n v="0.7"/>
    <n v="-12.352"/>
  </r>
  <r>
    <n v="7862"/>
    <x v="3904"/>
    <x v="88"/>
    <d v="2015-10-17T00:00:00"/>
    <s v="Standard Class"/>
    <s v="KA-16525"/>
    <s v="Kelly Andreada"/>
    <x v="0"/>
    <s v="United States"/>
    <s v="Seattle"/>
    <x v="4"/>
    <n v="98103"/>
    <s v="West"/>
    <s v="TEC-AC-10003038"/>
    <x v="2"/>
    <s v="Accessories"/>
    <s v="Kingston Digital DataTraveler 16GB USB 2.0"/>
    <n v="17.899999999999999"/>
    <n v="2"/>
    <n v="0"/>
    <n v="3.400999999999998"/>
  </r>
  <r>
    <n v="7863"/>
    <x v="3904"/>
    <x v="88"/>
    <d v="2015-10-17T00:00:00"/>
    <s v="Standard Class"/>
    <s v="KA-16525"/>
    <s v="Kelly Andreada"/>
    <x v="0"/>
    <s v="United States"/>
    <s v="Seattle"/>
    <x v="4"/>
    <n v="98103"/>
    <s v="West"/>
    <s v="OFF-ST-10000934"/>
    <x v="1"/>
    <s v="Storage"/>
    <s v="Contico 72&quot;H Heavy-Duty Storage System"/>
    <n v="81.96"/>
    <n v="2"/>
    <n v="0"/>
    <n v="0"/>
  </r>
  <r>
    <n v="7864"/>
    <x v="3905"/>
    <x v="1177"/>
    <d v="2015-07-19T00:00:00"/>
    <s v="Second Class"/>
    <s v="TG-21310"/>
    <s v="Toby Gnade"/>
    <x v="0"/>
    <s v="United States"/>
    <s v="Mesa"/>
    <x v="16"/>
    <n v="85204"/>
    <s v="West"/>
    <s v="OFF-ST-10002743"/>
    <x v="1"/>
    <s v="Storage"/>
    <s v="SAFCO Boltless Steel Shelving"/>
    <n v="272.73599999999999"/>
    <n v="3"/>
    <n v="0.2"/>
    <n v="-64.774800000000013"/>
  </r>
  <r>
    <n v="7865"/>
    <x v="3905"/>
    <x v="1177"/>
    <d v="2015-07-19T00:00:00"/>
    <s v="Second Class"/>
    <s v="TG-21310"/>
    <s v="Toby Gnade"/>
    <x v="0"/>
    <s v="United States"/>
    <s v="Mesa"/>
    <x v="16"/>
    <n v="85204"/>
    <s v="West"/>
    <s v="OFF-PA-10001846"/>
    <x v="1"/>
    <s v="Paper"/>
    <s v="Xerox 1899"/>
    <n v="18.496000000000002"/>
    <n v="4"/>
    <n v="0.2"/>
    <n v="6.7048000000000005"/>
  </r>
  <r>
    <n v="7866"/>
    <x v="3905"/>
    <x v="1177"/>
    <d v="2015-07-19T00:00:00"/>
    <s v="Second Class"/>
    <s v="TG-21310"/>
    <s v="Toby Gnade"/>
    <x v="0"/>
    <s v="United States"/>
    <s v="Mesa"/>
    <x v="16"/>
    <n v="85204"/>
    <s v="West"/>
    <s v="FUR-CH-10004287"/>
    <x v="0"/>
    <s v="Chairs"/>
    <s v="SAFCO Arco Folding Chair"/>
    <n v="441.92"/>
    <n v="2"/>
    <n v="0.2"/>
    <n v="49.715999999999966"/>
  </r>
  <r>
    <n v="7867"/>
    <x v="3905"/>
    <x v="1177"/>
    <d v="2015-07-19T00:00:00"/>
    <s v="Second Class"/>
    <s v="TG-21310"/>
    <s v="Toby Gnade"/>
    <x v="0"/>
    <s v="United States"/>
    <s v="Mesa"/>
    <x v="16"/>
    <n v="85204"/>
    <s v="West"/>
    <s v="FUR-BO-10001608"/>
    <x v="0"/>
    <s v="Bookcases"/>
    <s v="Hon Metal Bookcases, Black"/>
    <n v="127.76400000000002"/>
    <n v="6"/>
    <n v="0.7"/>
    <n v="-191.64599999999996"/>
  </r>
  <r>
    <n v="7868"/>
    <x v="3906"/>
    <x v="84"/>
    <d v="2014-11-24T00:00:00"/>
    <s v="Second Class"/>
    <s v="DB-13360"/>
    <s v="Dennis Bolton"/>
    <x v="2"/>
    <s v="United States"/>
    <s v="Salt Lake City"/>
    <x v="7"/>
    <n v="84106"/>
    <s v="West"/>
    <s v="OFF-PA-10000357"/>
    <x v="1"/>
    <s v="Paper"/>
    <s v="Xerox 1888"/>
    <n v="166.44"/>
    <n v="3"/>
    <n v="0"/>
    <n v="79.891199999999998"/>
  </r>
  <r>
    <n v="7869"/>
    <x v="3907"/>
    <x v="1022"/>
    <d v="2016-06-02T00:00:00"/>
    <s v="Standard Class"/>
    <s v="LS-17245"/>
    <s v="Lynn Smith"/>
    <x v="0"/>
    <s v="United States"/>
    <s v="Los Angeles"/>
    <x v="1"/>
    <n v="90045"/>
    <s v="West"/>
    <s v="OFF-PA-10000575"/>
    <x v="1"/>
    <s v="Paper"/>
    <s v="Wirebound Message Books, Four 2 3/4 x 5 White Forms per Page"/>
    <n v="13.38"/>
    <n v="2"/>
    <n v="0"/>
    <n v="6.1547999999999998"/>
  </r>
  <r>
    <n v="7870"/>
    <x v="3908"/>
    <x v="445"/>
    <d v="2017-07-09T00:00:00"/>
    <s v="Standard Class"/>
    <s v="MO-17950"/>
    <s v="Michael Oakman"/>
    <x v="0"/>
    <s v="United States"/>
    <s v="Jacksonville"/>
    <x v="3"/>
    <n v="28540"/>
    <s v="South"/>
    <s v="TEC-AC-10002167"/>
    <x v="2"/>
    <s v="Accessories"/>
    <s v="Imation 8gb Micro Traveldrive Usb 2.0 Flash Drive"/>
    <n v="24"/>
    <n v="2"/>
    <n v="0.2"/>
    <n v="-2.6999999999999993"/>
  </r>
  <r>
    <n v="7871"/>
    <x v="3909"/>
    <x v="145"/>
    <d v="2017-09-29T00:00:00"/>
    <s v="Standard Class"/>
    <s v="CA-11965"/>
    <s v="Carol Adams"/>
    <x v="1"/>
    <s v="United States"/>
    <s v="Lakewood"/>
    <x v="24"/>
    <n v="44107"/>
    <s v="East"/>
    <s v="OFF-EN-10004459"/>
    <x v="1"/>
    <s v="Envelopes"/>
    <s v="Security-Tint Envelopes"/>
    <n v="24.448"/>
    <n v="4"/>
    <n v="0.2"/>
    <n v="8.8623999999999992"/>
  </r>
  <r>
    <n v="7872"/>
    <x v="3910"/>
    <x v="339"/>
    <d v="2016-10-07T00:00:00"/>
    <s v="Standard Class"/>
    <s v="DB-12910"/>
    <s v="Daniel Byrd"/>
    <x v="2"/>
    <s v="United States"/>
    <s v="Lake Forest"/>
    <x v="1"/>
    <n v="92630"/>
    <s v="West"/>
    <s v="OFF-LA-10002271"/>
    <x v="1"/>
    <s v="Labels"/>
    <s v="Smead Alpha-Z Color-Coded Second Alphabetical Labels and Starter Set"/>
    <n v="6.16"/>
    <n v="2"/>
    <n v="0"/>
    <n v="2.9567999999999999"/>
  </r>
  <r>
    <n v="7873"/>
    <x v="3910"/>
    <x v="339"/>
    <d v="2016-10-07T00:00:00"/>
    <s v="Standard Class"/>
    <s v="DB-12910"/>
    <s v="Daniel Byrd"/>
    <x v="2"/>
    <s v="United States"/>
    <s v="Lake Forest"/>
    <x v="1"/>
    <n v="92630"/>
    <s v="West"/>
    <s v="FUR-CH-10004063"/>
    <x v="0"/>
    <s v="Chairs"/>
    <s v="Global Deluxe High-Back Manager's Chair"/>
    <n v="915.13600000000008"/>
    <n v="4"/>
    <n v="0.2"/>
    <n v="102.95279999999988"/>
  </r>
  <r>
    <n v="7874"/>
    <x v="3910"/>
    <x v="339"/>
    <d v="2016-10-07T00:00:00"/>
    <s v="Standard Class"/>
    <s v="DB-12910"/>
    <s v="Daniel Byrd"/>
    <x v="2"/>
    <s v="United States"/>
    <s v="Lake Forest"/>
    <x v="1"/>
    <n v="92630"/>
    <s v="West"/>
    <s v="OFF-PA-10004610"/>
    <x v="1"/>
    <s v="Paper"/>
    <s v="Xerox 1900"/>
    <n v="8.56"/>
    <n v="2"/>
    <n v="0"/>
    <n v="3.8519999999999994"/>
  </r>
  <r>
    <n v="7875"/>
    <x v="3910"/>
    <x v="339"/>
    <d v="2016-10-07T00:00:00"/>
    <s v="Standard Class"/>
    <s v="DB-12910"/>
    <s v="Daniel Byrd"/>
    <x v="2"/>
    <s v="United States"/>
    <s v="Lake Forest"/>
    <x v="1"/>
    <n v="92630"/>
    <s v="West"/>
    <s v="OFF-PA-10001878"/>
    <x v="1"/>
    <s v="Paper"/>
    <s v="Xerox 1891"/>
    <n v="97.82"/>
    <n v="2"/>
    <n v="0"/>
    <n v="45.975399999999993"/>
  </r>
  <r>
    <n v="7876"/>
    <x v="3911"/>
    <x v="428"/>
    <d v="2017-09-15T00:00:00"/>
    <s v="Standard Class"/>
    <s v="DK-12835"/>
    <s v="Damala Kotsonis"/>
    <x v="1"/>
    <s v="United States"/>
    <s v="Portland"/>
    <x v="21"/>
    <n v="97206"/>
    <s v="West"/>
    <s v="OFF-PA-10002036"/>
    <x v="1"/>
    <s v="Paper"/>
    <s v="Xerox 1930"/>
    <n v="31.104000000000006"/>
    <n v="6"/>
    <n v="0.2"/>
    <n v="11.2752"/>
  </r>
  <r>
    <n v="7877"/>
    <x v="3911"/>
    <x v="428"/>
    <d v="2017-09-15T00:00:00"/>
    <s v="Standard Class"/>
    <s v="DK-12835"/>
    <s v="Damala Kotsonis"/>
    <x v="1"/>
    <s v="United States"/>
    <s v="Portland"/>
    <x v="21"/>
    <n v="97206"/>
    <s v="West"/>
    <s v="OFF-AP-10003278"/>
    <x v="1"/>
    <s v="Appliances"/>
    <s v="Belkin 7-Outlet SurgeMaster Home Series"/>
    <n v="11.176000000000002"/>
    <n v="1"/>
    <n v="0.2"/>
    <n v="0.8382000000000005"/>
  </r>
  <r>
    <n v="7878"/>
    <x v="3912"/>
    <x v="899"/>
    <d v="2015-03-18T00:00:00"/>
    <s v="Standard Class"/>
    <s v="EB-14170"/>
    <s v="Evan Bailliet"/>
    <x v="0"/>
    <s v="United States"/>
    <s v="Charlotte"/>
    <x v="3"/>
    <n v="28205"/>
    <s v="South"/>
    <s v="OFF-LA-10001641"/>
    <x v="1"/>
    <s v="Labels"/>
    <s v="Avery 518"/>
    <n v="5.04"/>
    <n v="2"/>
    <n v="0.2"/>
    <n v="1.764"/>
  </r>
  <r>
    <n v="7879"/>
    <x v="3913"/>
    <x v="896"/>
    <d v="2016-12-04T00:00:00"/>
    <s v="Second Class"/>
    <s v="DR-12940"/>
    <s v="Daniel Raglin"/>
    <x v="2"/>
    <s v="United States"/>
    <s v="Aurora"/>
    <x v="10"/>
    <n v="60505"/>
    <s v="Central"/>
    <s v="FUR-FU-10003806"/>
    <x v="0"/>
    <s v="Furnishings"/>
    <s v="Tenex Chairmat w/ Average Lip, 45&quot; x 53&quot;"/>
    <n v="242.17600000000004"/>
    <n v="4"/>
    <n v="0.6"/>
    <n v="-302.72000000000003"/>
  </r>
  <r>
    <n v="7880"/>
    <x v="3914"/>
    <x v="403"/>
    <d v="2016-06-21T00:00:00"/>
    <s v="Standard Class"/>
    <s v="JS-15685"/>
    <s v="Jim Sink"/>
    <x v="1"/>
    <s v="United States"/>
    <s v="Philadelphia"/>
    <x v="9"/>
    <n v="19140"/>
    <s v="East"/>
    <s v="FUR-TA-10003392"/>
    <x v="0"/>
    <s v="Tables"/>
    <s v="Global Adaptabilities Conference Tables"/>
    <n v="337.17599999999999"/>
    <n v="2"/>
    <n v="0.4"/>
    <n v="-118.01160000000002"/>
  </r>
  <r>
    <n v="7881"/>
    <x v="3915"/>
    <x v="734"/>
    <d v="2017-12-06T00:00:00"/>
    <s v="Second Class"/>
    <s v="LC-16870"/>
    <s v="Lena Cacioppo"/>
    <x v="0"/>
    <s v="United States"/>
    <s v="Thornton"/>
    <x v="22"/>
    <n v="80229"/>
    <s v="West"/>
    <s v="OFF-AR-10003856"/>
    <x v="1"/>
    <s v="Art"/>
    <s v="Newell 344"/>
    <n v="13.343999999999998"/>
    <n v="6"/>
    <n v="0.2"/>
    <n v="1.0007999999999999"/>
  </r>
  <r>
    <n v="7882"/>
    <x v="3915"/>
    <x v="734"/>
    <d v="2017-12-06T00:00:00"/>
    <s v="Second Class"/>
    <s v="LC-16870"/>
    <s v="Lena Cacioppo"/>
    <x v="0"/>
    <s v="United States"/>
    <s v="Thornton"/>
    <x v="22"/>
    <n v="80229"/>
    <s v="West"/>
    <s v="TEC-AC-10002006"/>
    <x v="2"/>
    <s v="Accessories"/>
    <s v="Memorex Micro Travel Drive 16 GB"/>
    <n v="76.75200000000001"/>
    <n v="6"/>
    <n v="0.2"/>
    <n v="10.553399999999993"/>
  </r>
  <r>
    <n v="7883"/>
    <x v="3915"/>
    <x v="734"/>
    <d v="2017-12-06T00:00:00"/>
    <s v="Second Class"/>
    <s v="LC-16870"/>
    <s v="Lena Cacioppo"/>
    <x v="0"/>
    <s v="United States"/>
    <s v="Thornton"/>
    <x v="22"/>
    <n v="80229"/>
    <s v="West"/>
    <s v="TEC-AC-10002006"/>
    <x v="2"/>
    <s v="Accessories"/>
    <s v="Memorex Micro Travel Drive 16 GB"/>
    <n v="102.33600000000001"/>
    <n v="8"/>
    <n v="0.2"/>
    <n v="14.07119999999999"/>
  </r>
  <r>
    <n v="7884"/>
    <x v="3915"/>
    <x v="734"/>
    <d v="2017-12-06T00:00:00"/>
    <s v="Second Class"/>
    <s v="LC-16870"/>
    <s v="Lena Cacioppo"/>
    <x v="0"/>
    <s v="United States"/>
    <s v="Thornton"/>
    <x v="22"/>
    <n v="80229"/>
    <s v="West"/>
    <s v="OFF-PA-10002246"/>
    <x v="1"/>
    <s v="Paper"/>
    <s v="Wirebound Four 2-3/4 x 5 Forms per Page, 400 Sets per Book"/>
    <n v="10.32"/>
    <n v="2"/>
    <n v="0.2"/>
    <n v="3.7409999999999997"/>
  </r>
  <r>
    <n v="7885"/>
    <x v="3915"/>
    <x v="734"/>
    <d v="2017-12-06T00:00:00"/>
    <s v="Second Class"/>
    <s v="LC-16870"/>
    <s v="Lena Cacioppo"/>
    <x v="0"/>
    <s v="United States"/>
    <s v="Thornton"/>
    <x v="22"/>
    <n v="80229"/>
    <s v="West"/>
    <s v="OFF-SU-10004782"/>
    <x v="1"/>
    <s v="Supplies"/>
    <s v="Elite 5&quot; Scissors"/>
    <n v="47.32"/>
    <n v="7"/>
    <n v="0.2"/>
    <n v="5.9149999999999938"/>
  </r>
  <r>
    <n v="7886"/>
    <x v="3915"/>
    <x v="734"/>
    <d v="2017-12-06T00:00:00"/>
    <s v="Second Class"/>
    <s v="LC-16870"/>
    <s v="Lena Cacioppo"/>
    <x v="0"/>
    <s v="United States"/>
    <s v="Thornton"/>
    <x v="22"/>
    <n v="80229"/>
    <s v="West"/>
    <s v="FUR-FU-10004351"/>
    <x v="0"/>
    <s v="Furnishings"/>
    <s v="Staple-based wall hangings"/>
    <n v="23.376000000000001"/>
    <n v="3"/>
    <n v="0.2"/>
    <n v="7.0128000000000013"/>
  </r>
  <r>
    <n v="7887"/>
    <x v="3915"/>
    <x v="734"/>
    <d v="2017-12-06T00:00:00"/>
    <s v="Second Class"/>
    <s v="LC-16870"/>
    <s v="Lena Cacioppo"/>
    <x v="0"/>
    <s v="United States"/>
    <s v="Thornton"/>
    <x v="22"/>
    <n v="80229"/>
    <s v="West"/>
    <s v="FUR-FU-10004270"/>
    <x v="0"/>
    <s v="Furnishings"/>
    <s v="Eldon Image Series Desk Accessories, Burgundy"/>
    <n v="16.72"/>
    <n v="5"/>
    <n v="0.2"/>
    <n v="3.3439999999999994"/>
  </r>
  <r>
    <n v="7888"/>
    <x v="3915"/>
    <x v="734"/>
    <d v="2017-12-06T00:00:00"/>
    <s v="Second Class"/>
    <s v="LC-16870"/>
    <s v="Lena Cacioppo"/>
    <x v="0"/>
    <s v="United States"/>
    <s v="Thornton"/>
    <x v="22"/>
    <n v="80229"/>
    <s v="West"/>
    <s v="FUR-FU-10004053"/>
    <x v="0"/>
    <s v="Furnishings"/>
    <s v="DAX Two-Tone Silver Metal Document Frame"/>
    <n v="16.192"/>
    <n v="1"/>
    <n v="0.2"/>
    <n v="4.6552000000000007"/>
  </r>
  <r>
    <n v="7889"/>
    <x v="3916"/>
    <x v="765"/>
    <d v="2016-08-22T00:00:00"/>
    <s v="Standard Class"/>
    <s v="JP-15520"/>
    <s v="Jeremy Pistek"/>
    <x v="0"/>
    <s v="United States"/>
    <s v="Davis"/>
    <x v="1"/>
    <n v="95616"/>
    <s v="West"/>
    <s v="OFF-PA-10000019"/>
    <x v="1"/>
    <s v="Paper"/>
    <s v="Xerox 1931"/>
    <n v="32.400000000000006"/>
    <n v="5"/>
    <n v="0"/>
    <n v="15.552000000000001"/>
  </r>
  <r>
    <n v="7890"/>
    <x v="3917"/>
    <x v="591"/>
    <d v="2016-12-29T00:00:00"/>
    <s v="Standard Class"/>
    <s v="TS-21655"/>
    <s v="Trudy Schmidt"/>
    <x v="0"/>
    <s v="United States"/>
    <s v="Fayetteville"/>
    <x v="36"/>
    <n v="72701"/>
    <s v="South"/>
    <s v="OFF-AR-10003811"/>
    <x v="1"/>
    <s v="Art"/>
    <s v="Newell 327"/>
    <n v="19.89"/>
    <n v="9"/>
    <n v="0"/>
    <n v="5.3703000000000003"/>
  </r>
  <r>
    <n v="7891"/>
    <x v="3917"/>
    <x v="591"/>
    <d v="2016-12-29T00:00:00"/>
    <s v="Standard Class"/>
    <s v="TS-21655"/>
    <s v="Trudy Schmidt"/>
    <x v="0"/>
    <s v="United States"/>
    <s v="Fayetteville"/>
    <x v="36"/>
    <n v="72701"/>
    <s v="South"/>
    <s v="TEC-AC-10001838"/>
    <x v="2"/>
    <s v="Accessories"/>
    <s v="Razer Tiamat Over Ear 7.1 Surround Sound PC Gaming Headset"/>
    <n v="399.98"/>
    <n v="2"/>
    <n v="0"/>
    <n v="171.99140000000003"/>
  </r>
  <r>
    <n v="7892"/>
    <x v="3917"/>
    <x v="591"/>
    <d v="2016-12-29T00:00:00"/>
    <s v="Standard Class"/>
    <s v="TS-21655"/>
    <s v="Trudy Schmidt"/>
    <x v="0"/>
    <s v="United States"/>
    <s v="Fayetteville"/>
    <x v="36"/>
    <n v="72701"/>
    <s v="South"/>
    <s v="FUR-FU-10003553"/>
    <x v="0"/>
    <s v="Furnishings"/>
    <s v="Howard Miller 13-1/2&quot; Diameter Rosebrook Wall Clock"/>
    <n v="343.84999999999997"/>
    <n v="5"/>
    <n v="0"/>
    <n v="137.54000000000002"/>
  </r>
  <r>
    <n v="7893"/>
    <x v="3917"/>
    <x v="591"/>
    <d v="2016-12-29T00:00:00"/>
    <s v="Standard Class"/>
    <s v="TS-21655"/>
    <s v="Trudy Schmidt"/>
    <x v="0"/>
    <s v="United States"/>
    <s v="Fayetteville"/>
    <x v="36"/>
    <n v="72701"/>
    <s v="South"/>
    <s v="OFF-PA-10003302"/>
    <x v="1"/>
    <s v="Paper"/>
    <s v="Xerox 1906"/>
    <n v="106.32"/>
    <n v="3"/>
    <n v="0"/>
    <n v="49.970399999999991"/>
  </r>
  <r>
    <n v="7894"/>
    <x v="3918"/>
    <x v="283"/>
    <d v="2017-07-30T00:00:00"/>
    <s v="Standard Class"/>
    <s v="NM-18445"/>
    <s v="Nathan Mautz"/>
    <x v="2"/>
    <s v="United States"/>
    <s v="New York City"/>
    <x v="15"/>
    <n v="10011"/>
    <s v="East"/>
    <s v="OFF-BI-10002412"/>
    <x v="1"/>
    <s v="Binders"/>
    <s v="Wilson Jones “Snap” Scratch Pad Binder Tool for Ring Binders"/>
    <n v="13.919999999999998"/>
    <n v="3"/>
    <n v="0.2"/>
    <n v="4.3500000000000005"/>
  </r>
  <r>
    <n v="7895"/>
    <x v="3919"/>
    <x v="548"/>
    <d v="2017-06-25T00:00:00"/>
    <s v="Standard Class"/>
    <s v="EH-14125"/>
    <s v="Eugene Hildebrand"/>
    <x v="2"/>
    <s v="United States"/>
    <s v="Wheeling"/>
    <x v="48"/>
    <n v="26003"/>
    <s v="East"/>
    <s v="OFF-BI-10002852"/>
    <x v="1"/>
    <s v="Binders"/>
    <s v="Ibico Standard Transparent Covers"/>
    <n v="82.4"/>
    <n v="5"/>
    <n v="0"/>
    <n v="40.376000000000005"/>
  </r>
  <r>
    <n v="7896"/>
    <x v="3919"/>
    <x v="548"/>
    <d v="2017-06-25T00:00:00"/>
    <s v="Standard Class"/>
    <s v="EH-14125"/>
    <s v="Eugene Hildebrand"/>
    <x v="2"/>
    <s v="United States"/>
    <s v="Wheeling"/>
    <x v="48"/>
    <n v="26003"/>
    <s v="East"/>
    <s v="OFF-BI-10000145"/>
    <x v="1"/>
    <s v="Binders"/>
    <s v="Zipper Ring Binder Pockets"/>
    <n v="6.24"/>
    <n v="2"/>
    <n v="0"/>
    <n v="3.0575999999999999"/>
  </r>
  <r>
    <n v="7897"/>
    <x v="3919"/>
    <x v="548"/>
    <d v="2017-06-25T00:00:00"/>
    <s v="Standard Class"/>
    <s v="EH-14125"/>
    <s v="Eugene Hildebrand"/>
    <x v="2"/>
    <s v="United States"/>
    <s v="Wheeling"/>
    <x v="48"/>
    <n v="26003"/>
    <s v="East"/>
    <s v="OFF-PA-10001970"/>
    <x v="1"/>
    <s v="Paper"/>
    <s v="Xerox 1908"/>
    <n v="447.84"/>
    <n v="8"/>
    <n v="0"/>
    <n v="219.44159999999999"/>
  </r>
  <r>
    <n v="7898"/>
    <x v="3920"/>
    <x v="802"/>
    <d v="2017-08-18T00:00:00"/>
    <s v="Standard Class"/>
    <s v="DC-12850"/>
    <s v="Dan Campbell"/>
    <x v="0"/>
    <s v="United States"/>
    <s v="Memphis"/>
    <x v="18"/>
    <n v="38109"/>
    <s v="South"/>
    <s v="OFF-AP-10001563"/>
    <x v="1"/>
    <s v="Appliances"/>
    <s v="Belkin Premiere Surge Master II 8-outlet surge protector"/>
    <n v="272.048"/>
    <n v="7"/>
    <n v="0.2"/>
    <n v="30.605399999999946"/>
  </r>
  <r>
    <n v="7899"/>
    <x v="3920"/>
    <x v="802"/>
    <d v="2017-08-18T00:00:00"/>
    <s v="Standard Class"/>
    <s v="DC-12850"/>
    <s v="Dan Campbell"/>
    <x v="0"/>
    <s v="United States"/>
    <s v="Memphis"/>
    <x v="18"/>
    <n v="38109"/>
    <s v="South"/>
    <s v="OFF-BI-10001359"/>
    <x v="1"/>
    <s v="Binders"/>
    <s v="GBC DocuBind TL300 Electric Binding System"/>
    <n v="1614.5820000000003"/>
    <n v="6"/>
    <n v="0.7"/>
    <n v="-1237.8461999999995"/>
  </r>
  <r>
    <n v="7900"/>
    <x v="3920"/>
    <x v="802"/>
    <d v="2017-08-18T00:00:00"/>
    <s v="Standard Class"/>
    <s v="DC-12850"/>
    <s v="Dan Campbell"/>
    <x v="0"/>
    <s v="United States"/>
    <s v="Memphis"/>
    <x v="18"/>
    <n v="38109"/>
    <s v="South"/>
    <s v="OFF-FA-10003495"/>
    <x v="1"/>
    <s v="Fasteners"/>
    <s v="Staples"/>
    <n v="24.320000000000004"/>
    <n v="5"/>
    <n v="0.2"/>
    <n v="9.1199999999999974"/>
  </r>
  <r>
    <n v="7901"/>
    <x v="3920"/>
    <x v="802"/>
    <d v="2017-08-18T00:00:00"/>
    <s v="Standard Class"/>
    <s v="DC-12850"/>
    <s v="Dan Campbell"/>
    <x v="0"/>
    <s v="United States"/>
    <s v="Memphis"/>
    <x v="18"/>
    <n v="38109"/>
    <s v="South"/>
    <s v="TEC-AC-10003709"/>
    <x v="2"/>
    <s v="Accessories"/>
    <s v="Maxell 4.7GB DVD-R 5/Pack"/>
    <n v="1.5840000000000001"/>
    <n v="2"/>
    <n v="0.2"/>
    <n v="0.47520000000000018"/>
  </r>
  <r>
    <n v="7902"/>
    <x v="3920"/>
    <x v="802"/>
    <d v="2017-08-18T00:00:00"/>
    <s v="Standard Class"/>
    <s v="DC-12850"/>
    <s v="Dan Campbell"/>
    <x v="0"/>
    <s v="United States"/>
    <s v="Memphis"/>
    <x v="18"/>
    <n v="38109"/>
    <s v="South"/>
    <s v="FUR-FU-10003268"/>
    <x v="0"/>
    <s v="Furnishings"/>
    <s v="Eldon Radial Chair Mat for Low to Medium Pile Carpets"/>
    <n v="31.983999999999998"/>
    <n v="1"/>
    <n v="0.2"/>
    <n v="0"/>
  </r>
  <r>
    <n v="7903"/>
    <x v="3920"/>
    <x v="802"/>
    <d v="2017-08-18T00:00:00"/>
    <s v="Standard Class"/>
    <s v="DC-12850"/>
    <s v="Dan Campbell"/>
    <x v="0"/>
    <s v="United States"/>
    <s v="Memphis"/>
    <x v="18"/>
    <n v="38109"/>
    <s v="South"/>
    <s v="OFF-EN-10003845"/>
    <x v="1"/>
    <s v="Envelopes"/>
    <s v="Colored Envelopes"/>
    <n v="14.76"/>
    <n v="5"/>
    <n v="0.2"/>
    <n v="4.7969999999999988"/>
  </r>
  <r>
    <n v="7904"/>
    <x v="3920"/>
    <x v="802"/>
    <d v="2017-08-18T00:00:00"/>
    <s v="Standard Class"/>
    <s v="DC-12850"/>
    <s v="Dan Campbell"/>
    <x v="0"/>
    <s v="United States"/>
    <s v="Memphis"/>
    <x v="18"/>
    <n v="38109"/>
    <s v="South"/>
    <s v="FUR-CH-10002073"/>
    <x v="0"/>
    <s v="Chairs"/>
    <s v="Hon Olson Stacker Chairs"/>
    <n v="423.64799999999997"/>
    <n v="2"/>
    <n v="0.2"/>
    <n v="47.660399999999967"/>
  </r>
  <r>
    <n v="7905"/>
    <x v="3921"/>
    <x v="209"/>
    <d v="2015-11-13T00:00:00"/>
    <s v="Standard Class"/>
    <s v="DO-13645"/>
    <s v="Doug O'Connell"/>
    <x v="0"/>
    <s v="United States"/>
    <s v="Houston"/>
    <x v="5"/>
    <n v="77036"/>
    <s v="Central"/>
    <s v="OFF-PA-10001357"/>
    <x v="1"/>
    <s v="Paper"/>
    <s v="Xerox 1886"/>
    <n v="76.64"/>
    <n v="2"/>
    <n v="0.2"/>
    <n v="26.823999999999995"/>
  </r>
  <r>
    <n v="7906"/>
    <x v="3922"/>
    <x v="52"/>
    <d v="2015-10-22T00:00:00"/>
    <s v="Standard Class"/>
    <s v="LS-16975"/>
    <s v="Lindsay Shagiari"/>
    <x v="2"/>
    <s v="United States"/>
    <s v="Dallas"/>
    <x v="5"/>
    <n v="75217"/>
    <s v="Central"/>
    <s v="OFF-EN-10001415"/>
    <x v="1"/>
    <s v="Envelopes"/>
    <s v="Staple envelope"/>
    <n v="4.4640000000000004"/>
    <n v="1"/>
    <n v="0.2"/>
    <n v="1.6739999999999999"/>
  </r>
  <r>
    <n v="7907"/>
    <x v="3922"/>
    <x v="52"/>
    <d v="2015-10-22T00:00:00"/>
    <s v="Standard Class"/>
    <s v="LS-16975"/>
    <s v="Lindsay Shagiari"/>
    <x v="2"/>
    <s v="United States"/>
    <s v="Dallas"/>
    <x v="5"/>
    <n v="75217"/>
    <s v="Central"/>
    <s v="OFF-BI-10002813"/>
    <x v="1"/>
    <s v="Binders"/>
    <s v="Avery Reinforcements for Hole-Punch Pages"/>
    <n v="3.9599999999999991"/>
    <n v="10"/>
    <n v="0.8"/>
    <n v="-6.93"/>
  </r>
  <r>
    <n v="7908"/>
    <x v="3923"/>
    <x v="679"/>
    <d v="2016-08-02T00:00:00"/>
    <s v="First Class"/>
    <s v="RW-19630"/>
    <s v="Rob Williams"/>
    <x v="1"/>
    <s v="United States"/>
    <s v="San Francisco"/>
    <x v="1"/>
    <n v="94122"/>
    <s v="West"/>
    <s v="OFF-AP-10003849"/>
    <x v="1"/>
    <s v="Appliances"/>
    <s v="Hoover Shoulder Vac Commercial Portable Vacuum"/>
    <n v="715.64"/>
    <n v="2"/>
    <n v="0"/>
    <n v="178.90999999999997"/>
  </r>
  <r>
    <n v="7909"/>
    <x v="3924"/>
    <x v="275"/>
    <d v="2016-12-07T00:00:00"/>
    <s v="Standard Class"/>
    <s v="RD-19720"/>
    <s v="Roger Demir"/>
    <x v="0"/>
    <s v="United States"/>
    <s v="Morgan Hill"/>
    <x v="1"/>
    <n v="95037"/>
    <s v="West"/>
    <s v="FUR-TA-10004147"/>
    <x v="0"/>
    <s v="Tables"/>
    <s v="Hon 4060 Series Tables"/>
    <n v="268.70400000000001"/>
    <n v="3"/>
    <n v="0.2"/>
    <n v="6.717599999999976"/>
  </r>
  <r>
    <n v="7910"/>
    <x v="3924"/>
    <x v="275"/>
    <d v="2016-12-07T00:00:00"/>
    <s v="Standard Class"/>
    <s v="RD-19720"/>
    <s v="Roger Demir"/>
    <x v="0"/>
    <s v="United States"/>
    <s v="Morgan Hill"/>
    <x v="1"/>
    <n v="95037"/>
    <s v="West"/>
    <s v="OFF-AR-10001662"/>
    <x v="1"/>
    <s v="Art"/>
    <s v="Rogers Handheld Barrel Pencil Sharpener"/>
    <n v="21.92"/>
    <n v="8"/>
    <n v="0"/>
    <n v="5.9184000000000019"/>
  </r>
  <r>
    <n v="7911"/>
    <x v="3924"/>
    <x v="275"/>
    <d v="2016-12-07T00:00:00"/>
    <s v="Standard Class"/>
    <s v="RD-19720"/>
    <s v="Roger Demir"/>
    <x v="0"/>
    <s v="United States"/>
    <s v="Morgan Hill"/>
    <x v="1"/>
    <n v="95037"/>
    <s v="West"/>
    <s v="OFF-ST-10001558"/>
    <x v="1"/>
    <s v="Storage"/>
    <s v="Acco Perma 4000 Stacking Storage Drawers"/>
    <n v="48.72"/>
    <n v="3"/>
    <n v="0"/>
    <n v="7.3079999999999998"/>
  </r>
  <r>
    <n v="7912"/>
    <x v="3924"/>
    <x v="275"/>
    <d v="2016-12-07T00:00:00"/>
    <s v="Standard Class"/>
    <s v="RD-19720"/>
    <s v="Roger Demir"/>
    <x v="0"/>
    <s v="United States"/>
    <s v="Morgan Hill"/>
    <x v="1"/>
    <n v="95037"/>
    <s v="West"/>
    <s v="FUR-BO-10001337"/>
    <x v="0"/>
    <s v="Bookcases"/>
    <s v="O'Sullivan Living Dimensions 2-Shelf Bookcases"/>
    <n v="205.666"/>
    <n v="2"/>
    <n v="0.15"/>
    <n v="-12.097999999999999"/>
  </r>
  <r>
    <n v="7913"/>
    <x v="3925"/>
    <x v="236"/>
    <d v="2016-04-30T00:00:00"/>
    <s v="Second Class"/>
    <s v="RB-19570"/>
    <s v="Rob Beeghly"/>
    <x v="0"/>
    <s v="United States"/>
    <s v="Saint Charles"/>
    <x v="10"/>
    <n v="60174"/>
    <s v="Central"/>
    <s v="FUR-FU-10001602"/>
    <x v="0"/>
    <s v="Furnishings"/>
    <s v="Eldon Delta Triangular Chair Mat, 52&quot; x 58&quot;, Clear"/>
    <n v="30.344000000000001"/>
    <n v="2"/>
    <n v="0.6"/>
    <n v="-31.861200000000004"/>
  </r>
  <r>
    <n v="7914"/>
    <x v="3926"/>
    <x v="326"/>
    <d v="2017-08-27T00:00:00"/>
    <s v="First Class"/>
    <s v="JE-15715"/>
    <s v="Joe Elijah"/>
    <x v="0"/>
    <s v="United States"/>
    <s v="Cleveland"/>
    <x v="24"/>
    <n v="44105"/>
    <s v="East"/>
    <s v="OFF-ST-10003996"/>
    <x v="1"/>
    <s v="Storage"/>
    <s v="Letter/Legal File Tote with Clear Snap-On Lid, Black Granite"/>
    <n v="25.695999999999998"/>
    <n v="2"/>
    <n v="0.2"/>
    <n v="1.9271999999999991"/>
  </r>
  <r>
    <n v="7915"/>
    <x v="3927"/>
    <x v="46"/>
    <d v="2017-06-21T00:00:00"/>
    <s v="Standard Class"/>
    <s v="SR-20740"/>
    <s v="Steven Roelle"/>
    <x v="2"/>
    <s v="United States"/>
    <s v="New York City"/>
    <x v="15"/>
    <n v="10024"/>
    <s v="East"/>
    <s v="TEC-MA-10003673"/>
    <x v="2"/>
    <s v="Machines"/>
    <s v="Hewlett-Packard Desktjet 6988DT Refurbished Printer"/>
    <n v="3404.5"/>
    <n v="5"/>
    <n v="0"/>
    <n v="1668.2049999999999"/>
  </r>
  <r>
    <n v="7916"/>
    <x v="3927"/>
    <x v="46"/>
    <d v="2017-06-21T00:00:00"/>
    <s v="Standard Class"/>
    <s v="SR-20740"/>
    <s v="Steven Roelle"/>
    <x v="2"/>
    <s v="United States"/>
    <s v="New York City"/>
    <x v="15"/>
    <n v="10024"/>
    <s v="East"/>
    <s v="TEC-AC-10004992"/>
    <x v="2"/>
    <s v="Accessories"/>
    <s v="Kingston Digital DataTraveler 64GB USB 2.0"/>
    <n v="101.34"/>
    <n v="3"/>
    <n v="0"/>
    <n v="8.1071999999999917"/>
  </r>
  <r>
    <n v="7917"/>
    <x v="3928"/>
    <x v="312"/>
    <d v="2015-11-24T00:00:00"/>
    <s v="Standard Class"/>
    <s v="PO-19195"/>
    <s v="Phillina Ober"/>
    <x v="2"/>
    <s v="United States"/>
    <s v="Philadelphia"/>
    <x v="9"/>
    <n v="19140"/>
    <s v="East"/>
    <s v="FUR-CH-10002880"/>
    <x v="0"/>
    <s v="Chairs"/>
    <s v="Global High-Back Leather Tilter, Burgundy"/>
    <n v="344.37199999999996"/>
    <n v="4"/>
    <n v="0.3"/>
    <n v="-93.472400000000022"/>
  </r>
  <r>
    <n v="7918"/>
    <x v="3929"/>
    <x v="507"/>
    <d v="2017-09-08T00:00:00"/>
    <s v="Second Class"/>
    <s v="JK-16120"/>
    <s v="Julie Kriz"/>
    <x v="2"/>
    <s v="United States"/>
    <s v="Garland"/>
    <x v="5"/>
    <n v="75043"/>
    <s v="Central"/>
    <s v="OFF-AR-10000380"/>
    <x v="1"/>
    <s v="Art"/>
    <s v="Hunt PowerHouse Electric Pencil Sharpener, Blue"/>
    <n v="30.384"/>
    <n v="1"/>
    <n v="0.2"/>
    <n v="3.7979999999999947"/>
  </r>
  <r>
    <n v="7919"/>
    <x v="3930"/>
    <x v="433"/>
    <d v="2015-07-08T00:00:00"/>
    <s v="Second Class"/>
    <s v="JP-16135"/>
    <s v="Julie Prescott"/>
    <x v="2"/>
    <s v="United States"/>
    <s v="San Diego"/>
    <x v="1"/>
    <n v="92024"/>
    <s v="West"/>
    <s v="OFF-BI-10002706"/>
    <x v="1"/>
    <s v="Binders"/>
    <s v="Avery Premier Heavy-Duty Binder with Round Locking Rings"/>
    <n v="22.847999999999999"/>
    <n v="2"/>
    <n v="0.2"/>
    <n v="7.4255999999999993"/>
  </r>
  <r>
    <n v="7920"/>
    <x v="3931"/>
    <x v="175"/>
    <d v="2017-09-21T00:00:00"/>
    <s v="Standard Class"/>
    <s v="Dp-13240"/>
    <s v="Dean percer"/>
    <x v="2"/>
    <s v="United States"/>
    <s v="Waterbury"/>
    <x v="29"/>
    <n v="6708"/>
    <s v="East"/>
    <s v="OFF-ST-10000943"/>
    <x v="1"/>
    <s v="Storage"/>
    <s v="Eldon ProFile File 'N Store Portable File Tub Letter/Legal Size Black"/>
    <n v="38.619999999999997"/>
    <n v="2"/>
    <n v="0"/>
    <n v="10.813600000000001"/>
  </r>
  <r>
    <n v="7921"/>
    <x v="3931"/>
    <x v="175"/>
    <d v="2017-09-21T00:00:00"/>
    <s v="Standard Class"/>
    <s v="Dp-13240"/>
    <s v="Dean percer"/>
    <x v="2"/>
    <s v="United States"/>
    <s v="Waterbury"/>
    <x v="29"/>
    <n v="6708"/>
    <s v="East"/>
    <s v="TEC-AC-10001090"/>
    <x v="2"/>
    <s v="Accessories"/>
    <s v="Micro Innovations Wireless Classic Keyboard with Mouse"/>
    <n v="59.98"/>
    <n v="2"/>
    <n v="0"/>
    <n v="10.796399999999998"/>
  </r>
  <r>
    <n v="7922"/>
    <x v="3932"/>
    <x v="677"/>
    <d v="2017-03-17T00:00:00"/>
    <s v="Standard Class"/>
    <s v="JB-16000"/>
    <s v="Joy Bell-"/>
    <x v="0"/>
    <s v="United States"/>
    <s v="Columbia"/>
    <x v="39"/>
    <n v="21044"/>
    <s v="East"/>
    <s v="OFF-BI-10002026"/>
    <x v="1"/>
    <s v="Binders"/>
    <s v="Avery Arch Ring Binders"/>
    <n v="174.3"/>
    <n v="3"/>
    <n v="0"/>
    <n v="81.920999999999992"/>
  </r>
  <r>
    <n v="7923"/>
    <x v="3933"/>
    <x v="241"/>
    <d v="2017-09-29T00:00:00"/>
    <s v="Standard Class"/>
    <s v="PP-18955"/>
    <s v="Paul Prost"/>
    <x v="2"/>
    <s v="United States"/>
    <s v="Hollywood"/>
    <x v="2"/>
    <n v="33021"/>
    <s v="South"/>
    <s v="TEC-PH-10000526"/>
    <x v="2"/>
    <s v="Phones"/>
    <s v="Vtech CS6719"/>
    <n v="383.96000000000004"/>
    <n v="5"/>
    <n v="0.2"/>
    <n v="38.396000000000015"/>
  </r>
  <r>
    <n v="7924"/>
    <x v="3933"/>
    <x v="241"/>
    <d v="2017-09-29T00:00:00"/>
    <s v="Standard Class"/>
    <s v="PP-18955"/>
    <s v="Paul Prost"/>
    <x v="2"/>
    <s v="United States"/>
    <s v="Hollywood"/>
    <x v="2"/>
    <n v="33021"/>
    <s v="South"/>
    <s v="OFF-BI-10004002"/>
    <x v="1"/>
    <s v="Binders"/>
    <s v="Wilson Jones International Size A4 Ring Binders"/>
    <n v="15.570000000000004"/>
    <n v="3"/>
    <n v="0.7"/>
    <n v="-11.417999999999999"/>
  </r>
  <r>
    <n v="7925"/>
    <x v="3934"/>
    <x v="572"/>
    <d v="2016-08-16T00:00:00"/>
    <s v="First Class"/>
    <s v="RF-19840"/>
    <s v="Roy Französisch"/>
    <x v="0"/>
    <s v="United States"/>
    <s v="Springfield"/>
    <x v="17"/>
    <n v="22153"/>
    <s v="South"/>
    <s v="OFF-BI-10002309"/>
    <x v="1"/>
    <s v="Binders"/>
    <s v="Avery Heavy-Duty EZD  Binder With Locking Rings"/>
    <n v="22.32"/>
    <n v="4"/>
    <n v="0"/>
    <n v="10.7136"/>
  </r>
  <r>
    <n v="7926"/>
    <x v="3934"/>
    <x v="572"/>
    <d v="2016-08-16T00:00:00"/>
    <s v="First Class"/>
    <s v="RF-19840"/>
    <s v="Roy Französisch"/>
    <x v="0"/>
    <s v="United States"/>
    <s v="Springfield"/>
    <x v="17"/>
    <n v="22153"/>
    <s v="South"/>
    <s v="OFF-LA-10003923"/>
    <x v="1"/>
    <s v="Labels"/>
    <s v="Alphabetical Labels for Top Tab Filing"/>
    <n v="103.60000000000001"/>
    <n v="7"/>
    <n v="0"/>
    <n v="51.800000000000004"/>
  </r>
  <r>
    <n v="7927"/>
    <x v="3935"/>
    <x v="225"/>
    <d v="2017-11-24T00:00:00"/>
    <s v="Second Class"/>
    <s v="KH-16330"/>
    <s v="Katharine Harms"/>
    <x v="1"/>
    <s v="United States"/>
    <s v="New York City"/>
    <x v="15"/>
    <n v="10035"/>
    <s v="East"/>
    <s v="TEC-AC-10003433"/>
    <x v="2"/>
    <s v="Accessories"/>
    <s v="Maxell 4.7GB DVD+R 5/Pack"/>
    <n v="2.9699999999999998"/>
    <n v="3"/>
    <n v="0"/>
    <n v="1.3365"/>
  </r>
  <r>
    <n v="7928"/>
    <x v="3935"/>
    <x v="225"/>
    <d v="2017-11-24T00:00:00"/>
    <s v="Second Class"/>
    <s v="KH-16330"/>
    <s v="Katharine Harms"/>
    <x v="1"/>
    <s v="United States"/>
    <s v="New York City"/>
    <x v="15"/>
    <n v="10035"/>
    <s v="East"/>
    <s v="TEC-PH-10001363"/>
    <x v="2"/>
    <s v="Phones"/>
    <s v="Apple iPhone 5S"/>
    <n v="569.99"/>
    <n v="1"/>
    <n v="0"/>
    <n v="170.99699999999996"/>
  </r>
  <r>
    <n v="7929"/>
    <x v="3935"/>
    <x v="225"/>
    <d v="2017-11-24T00:00:00"/>
    <s v="Second Class"/>
    <s v="KH-16330"/>
    <s v="Katharine Harms"/>
    <x v="1"/>
    <s v="United States"/>
    <s v="New York City"/>
    <x v="15"/>
    <n v="10035"/>
    <s v="East"/>
    <s v="FUR-FU-10000820"/>
    <x v="0"/>
    <s v="Furnishings"/>
    <s v="Tensor Brushed Steel Torchiere Floor Lamp"/>
    <n v="50.97"/>
    <n v="3"/>
    <n v="0"/>
    <n v="9.1745999999999981"/>
  </r>
  <r>
    <n v="7930"/>
    <x v="3936"/>
    <x v="800"/>
    <d v="2017-07-27T00:00:00"/>
    <s v="First Class"/>
    <s v="EM-14200"/>
    <s v="Evan Minnotte"/>
    <x v="2"/>
    <s v="United States"/>
    <s v="Dallas"/>
    <x v="5"/>
    <n v="75217"/>
    <s v="Central"/>
    <s v="FUR-TA-10004767"/>
    <x v="0"/>
    <s v="Tables"/>
    <s v="Safco Drafting Table"/>
    <n v="298.11599999999999"/>
    <n v="6"/>
    <n v="0.3"/>
    <n v="-4.2588000000000363"/>
  </r>
  <r>
    <n v="7931"/>
    <x v="3937"/>
    <x v="869"/>
    <d v="2016-03-27T00:00:00"/>
    <s v="Second Class"/>
    <s v="DK-12835"/>
    <s v="Damala Kotsonis"/>
    <x v="1"/>
    <s v="United States"/>
    <s v="New York City"/>
    <x v="15"/>
    <n v="10024"/>
    <s v="East"/>
    <s v="OFF-AR-10001955"/>
    <x v="1"/>
    <s v="Art"/>
    <s v="Newell 319"/>
    <n v="59.519999999999996"/>
    <n v="3"/>
    <n v="0"/>
    <n v="17.855999999999995"/>
  </r>
  <r>
    <n v="7932"/>
    <x v="3938"/>
    <x v="692"/>
    <d v="2016-07-20T00:00:00"/>
    <s v="Standard Class"/>
    <s v="MC-17425"/>
    <s v="Mark Cousins"/>
    <x v="1"/>
    <s v="United States"/>
    <s v="Portland"/>
    <x v="21"/>
    <n v="97206"/>
    <s v="West"/>
    <s v="FUR-CH-10004886"/>
    <x v="0"/>
    <s v="Chairs"/>
    <s v="Bevis Steel Folding Chairs"/>
    <n v="230.28000000000003"/>
    <n v="3"/>
    <n v="0.2"/>
    <n v="23.027999999999992"/>
  </r>
  <r>
    <n v="7933"/>
    <x v="3938"/>
    <x v="692"/>
    <d v="2016-07-20T00:00:00"/>
    <s v="Standard Class"/>
    <s v="MC-17425"/>
    <s v="Mark Cousins"/>
    <x v="1"/>
    <s v="United States"/>
    <s v="Portland"/>
    <x v="21"/>
    <n v="97206"/>
    <s v="West"/>
    <s v="OFF-PA-10003641"/>
    <x v="1"/>
    <s v="Paper"/>
    <s v="Xerox 1909"/>
    <n v="105.52"/>
    <n v="5"/>
    <n v="0.2"/>
    <n v="34.293999999999997"/>
  </r>
  <r>
    <n v="7934"/>
    <x v="3939"/>
    <x v="629"/>
    <d v="2017-08-24T00:00:00"/>
    <s v="Standard Class"/>
    <s v="RW-19540"/>
    <s v="Rick Wilson"/>
    <x v="1"/>
    <s v="United States"/>
    <s v="Brentwood"/>
    <x v="1"/>
    <n v="94513"/>
    <s v="West"/>
    <s v="OFF-EN-10003134"/>
    <x v="1"/>
    <s v="Envelopes"/>
    <s v="Staple envelope"/>
    <n v="23.36"/>
    <n v="2"/>
    <n v="0"/>
    <n v="11.68"/>
  </r>
  <r>
    <n v="7935"/>
    <x v="3939"/>
    <x v="629"/>
    <d v="2017-08-24T00:00:00"/>
    <s v="Standard Class"/>
    <s v="RW-19540"/>
    <s v="Rick Wilson"/>
    <x v="1"/>
    <s v="United States"/>
    <s v="Brentwood"/>
    <x v="1"/>
    <n v="94513"/>
    <s v="West"/>
    <s v="TEC-PH-10002564"/>
    <x v="2"/>
    <s v="Phones"/>
    <s v="OtterBox Defender Series Case - Samsung Galaxy S4"/>
    <n v="71.975999999999999"/>
    <n v="3"/>
    <n v="0.2"/>
    <n v="8.9969999999999892"/>
  </r>
  <r>
    <n v="7936"/>
    <x v="3939"/>
    <x v="629"/>
    <d v="2017-08-24T00:00:00"/>
    <s v="Standard Class"/>
    <s v="RW-19540"/>
    <s v="Rick Wilson"/>
    <x v="1"/>
    <s v="United States"/>
    <s v="Brentwood"/>
    <x v="1"/>
    <n v="94513"/>
    <s v="West"/>
    <s v="OFF-PA-10003893"/>
    <x v="1"/>
    <s v="Paper"/>
    <s v="Xerox 1962"/>
    <n v="8.56"/>
    <n v="2"/>
    <n v="0"/>
    <n v="3.8519999999999994"/>
  </r>
  <r>
    <n v="7937"/>
    <x v="3939"/>
    <x v="629"/>
    <d v="2017-08-24T00:00:00"/>
    <s v="Standard Class"/>
    <s v="RW-19540"/>
    <s v="Rick Wilson"/>
    <x v="1"/>
    <s v="United States"/>
    <s v="Brentwood"/>
    <x v="1"/>
    <n v="94513"/>
    <s v="West"/>
    <s v="OFF-BI-10000174"/>
    <x v="1"/>
    <s v="Binders"/>
    <s v="Wilson Jones Clip &amp; Carry Folder Binder Tool for Ring Binders, Clear"/>
    <n v="13.919999999999998"/>
    <n v="3"/>
    <n v="0.2"/>
    <n v="4.8720000000000008"/>
  </r>
  <r>
    <n v="7938"/>
    <x v="3939"/>
    <x v="629"/>
    <d v="2017-08-24T00:00:00"/>
    <s v="Standard Class"/>
    <s v="RW-19540"/>
    <s v="Rick Wilson"/>
    <x v="1"/>
    <s v="United States"/>
    <s v="Brentwood"/>
    <x v="1"/>
    <n v="94513"/>
    <s v="West"/>
    <s v="OFF-AP-10001058"/>
    <x v="1"/>
    <s v="Appliances"/>
    <s v="Sanyo 2.5 Cubic Foot Mid-Size Office Refrigerators"/>
    <n v="2518.29"/>
    <n v="9"/>
    <n v="0"/>
    <n v="654.7553999999999"/>
  </r>
  <r>
    <n v="7939"/>
    <x v="3939"/>
    <x v="629"/>
    <d v="2017-08-24T00:00:00"/>
    <s v="Standard Class"/>
    <s v="RW-19540"/>
    <s v="Rick Wilson"/>
    <x v="1"/>
    <s v="United States"/>
    <s v="Brentwood"/>
    <x v="1"/>
    <n v="94513"/>
    <s v="West"/>
    <s v="OFF-ST-10001496"/>
    <x v="1"/>
    <s v="Storage"/>
    <s v="Standard Rollaway File with Lock"/>
    <n v="540.56999999999994"/>
    <n v="3"/>
    <n v="0"/>
    <n v="140.54820000000001"/>
  </r>
  <r>
    <n v="7940"/>
    <x v="3939"/>
    <x v="629"/>
    <d v="2017-08-24T00:00:00"/>
    <s v="Standard Class"/>
    <s v="RW-19540"/>
    <s v="Rick Wilson"/>
    <x v="1"/>
    <s v="United States"/>
    <s v="Brentwood"/>
    <x v="1"/>
    <n v="94513"/>
    <s v="West"/>
    <s v="OFF-BI-10004230"/>
    <x v="1"/>
    <s v="Binders"/>
    <s v="GBC Recycled Grain Textured Covers"/>
    <n v="221.05600000000001"/>
    <n v="8"/>
    <n v="0.2"/>
    <n v="77.369599999999991"/>
  </r>
  <r>
    <n v="7941"/>
    <x v="3940"/>
    <x v="882"/>
    <d v="2016-12-17T00:00:00"/>
    <s v="First Class"/>
    <s v="DS-13180"/>
    <s v="David Smith"/>
    <x v="1"/>
    <s v="United States"/>
    <s v="San Diego"/>
    <x v="1"/>
    <n v="92037"/>
    <s v="West"/>
    <s v="FUR-CH-10001146"/>
    <x v="0"/>
    <s v="Chairs"/>
    <s v="Global Task Chair, Black"/>
    <n v="81.424000000000007"/>
    <n v="2"/>
    <n v="0.2"/>
    <n v="-9.1601999999999961"/>
  </r>
  <r>
    <n v="7942"/>
    <x v="3940"/>
    <x v="882"/>
    <d v="2016-12-17T00:00:00"/>
    <s v="First Class"/>
    <s v="DS-13180"/>
    <s v="David Smith"/>
    <x v="1"/>
    <s v="United States"/>
    <s v="San Diego"/>
    <x v="1"/>
    <n v="92037"/>
    <s v="West"/>
    <s v="OFF-ST-10001590"/>
    <x v="1"/>
    <s v="Storage"/>
    <s v="Tenex Personal Project File with Scoop Front Design, Black"/>
    <n v="134.80000000000001"/>
    <n v="10"/>
    <n v="0"/>
    <n v="35.047999999999995"/>
  </r>
  <r>
    <n v="7943"/>
    <x v="3941"/>
    <x v="53"/>
    <d v="2018-01-01T00:00:00"/>
    <s v="Standard Class"/>
    <s v="GA-14725"/>
    <s v="Guy Armstrong"/>
    <x v="0"/>
    <s v="United States"/>
    <s v="Dallas"/>
    <x v="5"/>
    <n v="75081"/>
    <s v="Central"/>
    <s v="OFF-BI-10003684"/>
    <x v="1"/>
    <s v="Binders"/>
    <s v="Wilson Jones Legal Size Ring Binders"/>
    <n v="39.581999999999987"/>
    <n v="9"/>
    <n v="0.8"/>
    <n v="-59.372999999999976"/>
  </r>
  <r>
    <n v="7944"/>
    <x v="3941"/>
    <x v="53"/>
    <d v="2018-01-01T00:00:00"/>
    <s v="Standard Class"/>
    <s v="GA-14725"/>
    <s v="Guy Armstrong"/>
    <x v="0"/>
    <s v="United States"/>
    <s v="Dallas"/>
    <x v="5"/>
    <n v="75081"/>
    <s v="Central"/>
    <s v="OFF-SU-10000946"/>
    <x v="1"/>
    <s v="Supplies"/>
    <s v="Staple remover"/>
    <n v="44.688000000000002"/>
    <n v="7"/>
    <n v="0.2"/>
    <n v="5.0273999999999965"/>
  </r>
  <r>
    <n v="7945"/>
    <x v="3941"/>
    <x v="53"/>
    <d v="2018-01-01T00:00:00"/>
    <s v="Standard Class"/>
    <s v="GA-14725"/>
    <s v="Guy Armstrong"/>
    <x v="0"/>
    <s v="United States"/>
    <s v="Dallas"/>
    <x v="5"/>
    <n v="75081"/>
    <s v="Central"/>
    <s v="OFF-AR-10001615"/>
    <x v="1"/>
    <s v="Art"/>
    <s v="Newell 34"/>
    <n v="31.744"/>
    <n v="2"/>
    <n v="0.2"/>
    <n v="2.3808000000000007"/>
  </r>
  <r>
    <n v="7946"/>
    <x v="3941"/>
    <x v="53"/>
    <d v="2018-01-01T00:00:00"/>
    <s v="Standard Class"/>
    <s v="GA-14725"/>
    <s v="Guy Armstrong"/>
    <x v="0"/>
    <s v="United States"/>
    <s v="Dallas"/>
    <x v="5"/>
    <n v="75081"/>
    <s v="Central"/>
    <s v="OFF-BI-10001597"/>
    <x v="1"/>
    <s v="Binders"/>
    <s v="Wilson Jones Ledger-Size, Piano-Hinge Binder, 2&quot;, Blue"/>
    <n v="40.97999999999999"/>
    <n v="5"/>
    <n v="0.8"/>
    <n v="-65.567999999999998"/>
  </r>
  <r>
    <n v="7947"/>
    <x v="3941"/>
    <x v="53"/>
    <d v="2018-01-01T00:00:00"/>
    <s v="Standard Class"/>
    <s v="GA-14725"/>
    <s v="Guy Armstrong"/>
    <x v="0"/>
    <s v="United States"/>
    <s v="Dallas"/>
    <x v="5"/>
    <n v="75081"/>
    <s v="Central"/>
    <s v="OFF-BI-10001116"/>
    <x v="1"/>
    <s v="Binders"/>
    <s v="Wilson Jones 1&quot; Hanging DublLock Ring Binders"/>
    <n v="3.1679999999999993"/>
    <n v="3"/>
    <n v="0.8"/>
    <n v="-5.0687999999999995"/>
  </r>
  <r>
    <n v="7948"/>
    <x v="3942"/>
    <x v="72"/>
    <d v="2014-03-05T00:00:00"/>
    <s v="Standard Class"/>
    <s v="SC-20380"/>
    <s v="Shahid Collister"/>
    <x v="0"/>
    <s v="United States"/>
    <s v="El Paso"/>
    <x v="5"/>
    <n v="79907"/>
    <s v="Central"/>
    <s v="OFF-FA-10004395"/>
    <x v="1"/>
    <s v="Fasteners"/>
    <s v="Plymouth Boxed Rubber Bands by Plymouth"/>
    <n v="18.84"/>
    <n v="5"/>
    <n v="0.2"/>
    <n v="-3.5324999999999998"/>
  </r>
  <r>
    <n v="7949"/>
    <x v="3942"/>
    <x v="72"/>
    <d v="2014-03-05T00:00:00"/>
    <s v="Standard Class"/>
    <s v="SC-20380"/>
    <s v="Shahid Collister"/>
    <x v="0"/>
    <s v="United States"/>
    <s v="El Paso"/>
    <x v="5"/>
    <n v="79907"/>
    <s v="Central"/>
    <s v="FUR-CH-10001270"/>
    <x v="0"/>
    <s v="Chairs"/>
    <s v="Harbour Creations Steel Folding Chair"/>
    <n v="362.24999999999994"/>
    <n v="6"/>
    <n v="0.3"/>
    <n v="0"/>
  </r>
  <r>
    <n v="7950"/>
    <x v="3942"/>
    <x v="72"/>
    <d v="2014-03-05T00:00:00"/>
    <s v="Standard Class"/>
    <s v="SC-20380"/>
    <s v="Shahid Collister"/>
    <x v="0"/>
    <s v="United States"/>
    <s v="El Paso"/>
    <x v="5"/>
    <n v="79907"/>
    <s v="Central"/>
    <s v="FUR-FU-10001095"/>
    <x v="0"/>
    <s v="Furnishings"/>
    <s v="DAX Black Cherry Wood-Tone Poster Frame"/>
    <n v="63.552000000000007"/>
    <n v="6"/>
    <n v="0.6"/>
    <n v="-34.953600000000002"/>
  </r>
  <r>
    <n v="7951"/>
    <x v="3942"/>
    <x v="72"/>
    <d v="2014-03-05T00:00:00"/>
    <s v="Standard Class"/>
    <s v="SC-20380"/>
    <s v="Shahid Collister"/>
    <x v="0"/>
    <s v="United States"/>
    <s v="El Paso"/>
    <x v="5"/>
    <n v="79907"/>
    <s v="Central"/>
    <s v="OFF-ST-10001469"/>
    <x v="1"/>
    <s v="Storage"/>
    <s v="Fellowes Bankers Box Recycled Super Stor/Drawer"/>
    <n v="129.55199999999999"/>
    <n v="3"/>
    <n v="0.2"/>
    <n v="-22.671600000000005"/>
  </r>
  <r>
    <n v="7952"/>
    <x v="3943"/>
    <x v="902"/>
    <d v="2015-11-24T00:00:00"/>
    <s v="Standard Class"/>
    <s v="KD-16345"/>
    <s v="Katherine Ducich"/>
    <x v="0"/>
    <s v="United States"/>
    <s v="New York City"/>
    <x v="15"/>
    <n v="10035"/>
    <s v="East"/>
    <s v="OFF-BI-10003196"/>
    <x v="1"/>
    <s v="Binders"/>
    <s v="Accohide Poly Flexible Ring Binders"/>
    <n v="5.9840000000000009"/>
    <n v="2"/>
    <n v="0.2"/>
    <n v="2.2439999999999998"/>
  </r>
  <r>
    <n v="7953"/>
    <x v="3943"/>
    <x v="902"/>
    <d v="2015-11-24T00:00:00"/>
    <s v="Standard Class"/>
    <s v="KD-16345"/>
    <s v="Katherine Ducich"/>
    <x v="0"/>
    <s v="United States"/>
    <s v="New York City"/>
    <x v="15"/>
    <n v="10035"/>
    <s v="East"/>
    <s v="TEC-PH-10002200"/>
    <x v="2"/>
    <s v="Phones"/>
    <s v="Aastra 6757i CT Wireless VoIP phone"/>
    <n v="861.76"/>
    <n v="4"/>
    <n v="0"/>
    <n v="249.91039999999998"/>
  </r>
  <r>
    <n v="7954"/>
    <x v="3944"/>
    <x v="470"/>
    <d v="2014-04-06T00:00:00"/>
    <s v="Standard Class"/>
    <s v="KH-16330"/>
    <s v="Katharine Harms"/>
    <x v="1"/>
    <s v="United States"/>
    <s v="Revere"/>
    <x v="31"/>
    <n v="2151"/>
    <s v="East"/>
    <s v="OFF-ST-10000636"/>
    <x v="1"/>
    <s v="Storage"/>
    <s v="Rogers Profile Extra Capacity Storage Tub"/>
    <n v="66.959999999999994"/>
    <n v="4"/>
    <n v="0"/>
    <n v="2.6783999999999963"/>
  </r>
  <r>
    <n v="7955"/>
    <x v="3944"/>
    <x v="470"/>
    <d v="2014-04-06T00:00:00"/>
    <s v="Standard Class"/>
    <s v="KH-16330"/>
    <s v="Katharine Harms"/>
    <x v="1"/>
    <s v="United States"/>
    <s v="Revere"/>
    <x v="31"/>
    <n v="2151"/>
    <s v="East"/>
    <s v="OFF-BI-10000145"/>
    <x v="1"/>
    <s v="Binders"/>
    <s v="Zipper Ring Binder Pockets"/>
    <n v="6.24"/>
    <n v="2"/>
    <n v="0"/>
    <n v="3.0575999999999999"/>
  </r>
  <r>
    <n v="7956"/>
    <x v="3945"/>
    <x v="361"/>
    <d v="2017-10-10T00:00:00"/>
    <s v="Standard Class"/>
    <s v="GG-14650"/>
    <s v="Greg Guthrie"/>
    <x v="1"/>
    <s v="United States"/>
    <s v="Chico"/>
    <x v="1"/>
    <n v="95928"/>
    <s v="West"/>
    <s v="FUR-CH-10001190"/>
    <x v="0"/>
    <s v="Chairs"/>
    <s v="Global Deluxe High-Back Office Chair in Storm"/>
    <n v="435.16800000000006"/>
    <n v="4"/>
    <n v="0.2"/>
    <n v="-59.835600000000042"/>
  </r>
  <r>
    <n v="7957"/>
    <x v="3945"/>
    <x v="361"/>
    <d v="2017-10-10T00:00:00"/>
    <s v="Standard Class"/>
    <s v="GG-14650"/>
    <s v="Greg Guthrie"/>
    <x v="1"/>
    <s v="United States"/>
    <s v="Chico"/>
    <x v="1"/>
    <n v="95928"/>
    <s v="West"/>
    <s v="OFF-FA-10002780"/>
    <x v="1"/>
    <s v="Fasteners"/>
    <s v="Staples"/>
    <n v="14.9"/>
    <n v="5"/>
    <n v="0"/>
    <n v="6.8539999999999992"/>
  </r>
  <r>
    <n v="7958"/>
    <x v="3945"/>
    <x v="361"/>
    <d v="2017-10-10T00:00:00"/>
    <s v="Standard Class"/>
    <s v="GG-14650"/>
    <s v="Greg Guthrie"/>
    <x v="1"/>
    <s v="United States"/>
    <s v="Chico"/>
    <x v="1"/>
    <n v="95928"/>
    <s v="West"/>
    <s v="OFF-AP-10004052"/>
    <x v="1"/>
    <s v="Appliances"/>
    <s v="Hoover Replacement Belts For Soft Guard &amp; Commercial Ltweight Upright Vacs, 2/Pk"/>
    <n v="15.8"/>
    <n v="4"/>
    <n v="0"/>
    <n v="4.1080000000000005"/>
  </r>
  <r>
    <n v="7959"/>
    <x v="3945"/>
    <x v="361"/>
    <d v="2017-10-10T00:00:00"/>
    <s v="Standard Class"/>
    <s v="GG-14650"/>
    <s v="Greg Guthrie"/>
    <x v="1"/>
    <s v="United States"/>
    <s v="Chico"/>
    <x v="1"/>
    <n v="95928"/>
    <s v="West"/>
    <s v="FUR-FU-10004666"/>
    <x v="0"/>
    <s v="Furnishings"/>
    <s v="DAX Clear Channel Poster Frame"/>
    <n v="72.900000000000006"/>
    <n v="5"/>
    <n v="0"/>
    <n v="26.973000000000003"/>
  </r>
  <r>
    <n v="7960"/>
    <x v="3945"/>
    <x v="361"/>
    <d v="2017-10-10T00:00:00"/>
    <s v="Standard Class"/>
    <s v="GG-14650"/>
    <s v="Greg Guthrie"/>
    <x v="1"/>
    <s v="United States"/>
    <s v="Chico"/>
    <x v="1"/>
    <n v="95928"/>
    <s v="West"/>
    <s v="FUR-TA-10004086"/>
    <x v="0"/>
    <s v="Tables"/>
    <s v="KI Adjustable-Height Table"/>
    <n v="206.35200000000003"/>
    <n v="3"/>
    <n v="0.2"/>
    <n v="5.1587999999999852"/>
  </r>
  <r>
    <n v="7961"/>
    <x v="3945"/>
    <x v="361"/>
    <d v="2017-10-10T00:00:00"/>
    <s v="Standard Class"/>
    <s v="GG-14650"/>
    <s v="Greg Guthrie"/>
    <x v="1"/>
    <s v="United States"/>
    <s v="Chico"/>
    <x v="1"/>
    <n v="95928"/>
    <s v="West"/>
    <s v="TEC-PH-10000702"/>
    <x v="2"/>
    <s v="Phones"/>
    <s v="Square Credit Card Reader, 4 1/2&quot; x 4 1/2&quot; x 1&quot;, White"/>
    <n v="7.9920000000000009"/>
    <n v="1"/>
    <n v="0.2"/>
    <n v="2.6972999999999994"/>
  </r>
  <r>
    <n v="7962"/>
    <x v="3946"/>
    <x v="551"/>
    <d v="2017-11-23T00:00:00"/>
    <s v="Second Class"/>
    <s v="JS-15685"/>
    <s v="Jim Sink"/>
    <x v="1"/>
    <s v="United States"/>
    <s v="Miramar"/>
    <x v="2"/>
    <n v="33023"/>
    <s v="South"/>
    <s v="OFF-ST-10002301"/>
    <x v="1"/>
    <s v="Storage"/>
    <s v="Tennsco Commercial Shelving"/>
    <n v="81.360000000000014"/>
    <n v="5"/>
    <n v="0.2"/>
    <n v="-19.323000000000011"/>
  </r>
  <r>
    <n v="7963"/>
    <x v="3946"/>
    <x v="551"/>
    <d v="2017-11-23T00:00:00"/>
    <s v="Second Class"/>
    <s v="JS-15685"/>
    <s v="Jim Sink"/>
    <x v="1"/>
    <s v="United States"/>
    <s v="Miramar"/>
    <x v="2"/>
    <n v="33023"/>
    <s v="South"/>
    <s v="OFF-BI-10001636"/>
    <x v="1"/>
    <s v="Binders"/>
    <s v="Ibico Plastic and Wire Spiral Binding Combs"/>
    <n v="20.232000000000003"/>
    <n v="8"/>
    <n v="0.7"/>
    <n v="-16.185600000000001"/>
  </r>
  <r>
    <n v="7964"/>
    <x v="3946"/>
    <x v="551"/>
    <d v="2017-11-23T00:00:00"/>
    <s v="Second Class"/>
    <s v="JS-15685"/>
    <s v="Jim Sink"/>
    <x v="1"/>
    <s v="United States"/>
    <s v="Miramar"/>
    <x v="2"/>
    <n v="33023"/>
    <s v="South"/>
    <s v="OFF-AP-10002684"/>
    <x v="1"/>
    <s v="Appliances"/>
    <s v="Acco 7-Outlet Masterpiece Power Center, Wihtout Fax/Phone Line Protection"/>
    <n v="389.05600000000004"/>
    <n v="4"/>
    <n v="0.2"/>
    <n v="48.631999999999948"/>
  </r>
  <r>
    <n v="7965"/>
    <x v="3946"/>
    <x v="551"/>
    <d v="2017-11-23T00:00:00"/>
    <s v="Second Class"/>
    <s v="JS-15685"/>
    <s v="Jim Sink"/>
    <x v="1"/>
    <s v="United States"/>
    <s v="Miramar"/>
    <x v="2"/>
    <n v="33023"/>
    <s v="South"/>
    <s v="OFF-PA-10004609"/>
    <x v="1"/>
    <s v="Paper"/>
    <s v="Xerox 221"/>
    <n v="20.736000000000004"/>
    <n v="4"/>
    <n v="0.2"/>
    <n v="7.2576000000000001"/>
  </r>
  <r>
    <n v="7966"/>
    <x v="3946"/>
    <x v="551"/>
    <d v="2017-11-23T00:00:00"/>
    <s v="Second Class"/>
    <s v="JS-15685"/>
    <s v="Jim Sink"/>
    <x v="1"/>
    <s v="United States"/>
    <s v="Miramar"/>
    <x v="2"/>
    <n v="33023"/>
    <s v="South"/>
    <s v="OFF-PA-10003309"/>
    <x v="1"/>
    <s v="Paper"/>
    <s v="Xerox 211"/>
    <n v="41.472000000000008"/>
    <n v="8"/>
    <n v="0.2"/>
    <n v="14.5152"/>
  </r>
  <r>
    <n v="7967"/>
    <x v="3947"/>
    <x v="391"/>
    <d v="2015-03-30T00:00:00"/>
    <s v="Standard Class"/>
    <s v="BP-11095"/>
    <s v="Bart Pistole"/>
    <x v="1"/>
    <s v="United States"/>
    <s v="Los Angeles"/>
    <x v="1"/>
    <n v="90049"/>
    <s v="West"/>
    <s v="OFF-PA-10000380"/>
    <x v="1"/>
    <s v="Paper"/>
    <s v="REDIFORM Incoming/Outgoing Call Register, 11&quot; X 8 1/2&quot;, 100 Messages"/>
    <n v="33.36"/>
    <n v="4"/>
    <n v="0"/>
    <n v="16.68"/>
  </r>
  <r>
    <n v="7968"/>
    <x v="3948"/>
    <x v="1155"/>
    <d v="2016-10-12T00:00:00"/>
    <s v="First Class"/>
    <s v="CC-12610"/>
    <s v="Corey Catlett"/>
    <x v="1"/>
    <s v="United States"/>
    <s v="Denver"/>
    <x v="22"/>
    <n v="80219"/>
    <s v="West"/>
    <s v="FUR-BO-10001567"/>
    <x v="0"/>
    <s v="Bookcases"/>
    <s v="Bush Westfield Collection Bookcases, Dark Cherry Finish, Fully Assembled"/>
    <n v="90.882000000000005"/>
    <n v="3"/>
    <n v="0.7"/>
    <n v="-190.85220000000004"/>
  </r>
  <r>
    <n v="7969"/>
    <x v="3948"/>
    <x v="1155"/>
    <d v="2016-10-12T00:00:00"/>
    <s v="First Class"/>
    <s v="CC-12610"/>
    <s v="Corey Catlett"/>
    <x v="1"/>
    <s v="United States"/>
    <s v="Denver"/>
    <x v="22"/>
    <n v="80219"/>
    <s v="West"/>
    <s v="TEC-PH-10002583"/>
    <x v="2"/>
    <s v="Phones"/>
    <s v="iOttie HLCRIO102 Car Mount"/>
    <n v="15.991999999999999"/>
    <n v="1"/>
    <n v="0.2"/>
    <n v="-2.9985000000000022"/>
  </r>
  <r>
    <n v="7970"/>
    <x v="3948"/>
    <x v="1155"/>
    <d v="2016-10-12T00:00:00"/>
    <s v="First Class"/>
    <s v="CC-12610"/>
    <s v="Corey Catlett"/>
    <x v="1"/>
    <s v="United States"/>
    <s v="Denver"/>
    <x v="22"/>
    <n v="80219"/>
    <s v="West"/>
    <s v="FUR-CH-10004853"/>
    <x v="0"/>
    <s v="Chairs"/>
    <s v="Global Manager's Adjustable Task Chair, Storm"/>
    <n v="120.78399999999999"/>
    <n v="1"/>
    <n v="0.2"/>
    <n v="13.588199999999986"/>
  </r>
  <r>
    <n v="7971"/>
    <x v="3949"/>
    <x v="748"/>
    <d v="2015-08-20T00:00:00"/>
    <s v="Standard Class"/>
    <s v="SP-20860"/>
    <s v="Sung Pak"/>
    <x v="1"/>
    <s v="United States"/>
    <s v="Philadelphia"/>
    <x v="9"/>
    <n v="19134"/>
    <s v="East"/>
    <s v="TEC-PH-10003580"/>
    <x v="2"/>
    <s v="Phones"/>
    <s v="Cisco IP Phone 7961G-GE VoIP phone"/>
    <n v="519.79200000000003"/>
    <n v="4"/>
    <n v="0.4"/>
    <n v="-112.62159999999994"/>
  </r>
  <r>
    <n v="7972"/>
    <x v="3949"/>
    <x v="748"/>
    <d v="2015-08-20T00:00:00"/>
    <s v="Standard Class"/>
    <s v="SP-20860"/>
    <s v="Sung Pak"/>
    <x v="1"/>
    <s v="United States"/>
    <s v="Philadelphia"/>
    <x v="9"/>
    <n v="19134"/>
    <s v="East"/>
    <s v="TEC-AC-10004227"/>
    <x v="2"/>
    <s v="Accessories"/>
    <s v="SanDisk Ultra 16 GB MicroSDHC Class 10 Memory Card"/>
    <n v="31.176000000000002"/>
    <n v="3"/>
    <n v="0.2"/>
    <n v="-5.4558000000000035"/>
  </r>
  <r>
    <n v="7973"/>
    <x v="3949"/>
    <x v="748"/>
    <d v="2015-08-20T00:00:00"/>
    <s v="Standard Class"/>
    <s v="SP-20860"/>
    <s v="Sung Pak"/>
    <x v="1"/>
    <s v="United States"/>
    <s v="Philadelphia"/>
    <x v="9"/>
    <n v="19134"/>
    <s v="East"/>
    <s v="OFF-PA-10002787"/>
    <x v="1"/>
    <s v="Paper"/>
    <s v="Xerox 227"/>
    <n v="10.368000000000002"/>
    <n v="2"/>
    <n v="0.2"/>
    <n v="3.6288"/>
  </r>
  <r>
    <n v="7974"/>
    <x v="3949"/>
    <x v="748"/>
    <d v="2015-08-20T00:00:00"/>
    <s v="Standard Class"/>
    <s v="SP-20860"/>
    <s v="Sung Pak"/>
    <x v="1"/>
    <s v="United States"/>
    <s v="Philadelphia"/>
    <x v="9"/>
    <n v="19134"/>
    <s v="East"/>
    <s v="OFF-BI-10003981"/>
    <x v="1"/>
    <s v="Binders"/>
    <s v="Avery Durable Plastic 1&quot; Binders"/>
    <n v="2.7240000000000006"/>
    <n v="2"/>
    <n v="0.7"/>
    <n v="-1.9067999999999996"/>
  </r>
  <r>
    <n v="7975"/>
    <x v="3949"/>
    <x v="748"/>
    <d v="2015-08-20T00:00:00"/>
    <s v="Standard Class"/>
    <s v="SP-20860"/>
    <s v="Sung Pak"/>
    <x v="1"/>
    <s v="United States"/>
    <s v="Philadelphia"/>
    <x v="9"/>
    <n v="19134"/>
    <s v="East"/>
    <s v="FUR-FU-10001488"/>
    <x v="0"/>
    <s v="Furnishings"/>
    <s v="Tenex 46&quot; x 60&quot; Computer Anti-Static Chairmat, Rectangular Shaped"/>
    <n v="254.35200000000003"/>
    <n v="3"/>
    <n v="0.2"/>
    <n v="0"/>
  </r>
  <r>
    <n v="7976"/>
    <x v="3949"/>
    <x v="748"/>
    <d v="2015-08-20T00:00:00"/>
    <s v="Standard Class"/>
    <s v="SP-20860"/>
    <s v="Sung Pak"/>
    <x v="1"/>
    <s v="United States"/>
    <s v="Philadelphia"/>
    <x v="9"/>
    <n v="19134"/>
    <s v="East"/>
    <s v="OFF-BI-10003727"/>
    <x v="1"/>
    <s v="Binders"/>
    <s v="Avery Durable Slant Ring Binders With Label Holder"/>
    <n v="3.762"/>
    <n v="3"/>
    <n v="0.7"/>
    <n v="-2.758799999999999"/>
  </r>
  <r>
    <n v="7977"/>
    <x v="3949"/>
    <x v="748"/>
    <d v="2015-08-20T00:00:00"/>
    <s v="Standard Class"/>
    <s v="SP-20860"/>
    <s v="Sung Pak"/>
    <x v="1"/>
    <s v="United States"/>
    <s v="Philadelphia"/>
    <x v="9"/>
    <n v="19134"/>
    <s v="East"/>
    <s v="OFF-PA-10000130"/>
    <x v="1"/>
    <s v="Paper"/>
    <s v="Xerox 199"/>
    <n v="10.272000000000002"/>
    <n v="3"/>
    <n v="0.2"/>
    <n v="3.2099999999999982"/>
  </r>
  <r>
    <n v="7978"/>
    <x v="3950"/>
    <x v="1178"/>
    <d v="2014-06-05T00:00:00"/>
    <s v="Standard Class"/>
    <s v="JK-15625"/>
    <s v="Jim Karlsson"/>
    <x v="0"/>
    <s v="United States"/>
    <s v="Jackson"/>
    <x v="35"/>
    <n v="39212"/>
    <s v="South"/>
    <s v="TEC-PH-10002680"/>
    <x v="2"/>
    <s v="Phones"/>
    <s v="Samsung Galaxy Note 3"/>
    <n v="659.97"/>
    <n v="3"/>
    <n v="0"/>
    <n v="197.99099999999996"/>
  </r>
  <r>
    <n v="7979"/>
    <x v="3950"/>
    <x v="1178"/>
    <d v="2014-06-05T00:00:00"/>
    <s v="Standard Class"/>
    <s v="JK-15625"/>
    <s v="Jim Karlsson"/>
    <x v="0"/>
    <s v="United States"/>
    <s v="Jackson"/>
    <x v="35"/>
    <n v="39212"/>
    <s v="South"/>
    <s v="TEC-PH-10002538"/>
    <x v="2"/>
    <s v="Phones"/>
    <s v="Grandstream GXP1160 VoIP phone"/>
    <n v="113.72999999999999"/>
    <n v="3"/>
    <n v="0"/>
    <n v="32.981699999999989"/>
  </r>
  <r>
    <n v="7980"/>
    <x v="3951"/>
    <x v="375"/>
    <d v="2015-08-31T00:00:00"/>
    <s v="Standard Class"/>
    <s v="CC-12100"/>
    <s v="Chad Cunningham"/>
    <x v="2"/>
    <s v="United States"/>
    <s v="Los Angeles"/>
    <x v="1"/>
    <n v="90045"/>
    <s v="West"/>
    <s v="OFF-BI-10001249"/>
    <x v="1"/>
    <s v="Binders"/>
    <s v="Avery Heavy-Duty EZD View Binder with Locking Rings"/>
    <n v="5.1040000000000001"/>
    <n v="1"/>
    <n v="0.2"/>
    <n v="1.6587999999999996"/>
  </r>
  <r>
    <n v="7981"/>
    <x v="3952"/>
    <x v="1179"/>
    <d v="2014-01-07T00:00:00"/>
    <s v="Standard Class"/>
    <s v="DP-13000"/>
    <s v="Darren Powers"/>
    <x v="0"/>
    <s v="United States"/>
    <s v="Houston"/>
    <x v="5"/>
    <n v="77095"/>
    <s v="Central"/>
    <s v="OFF-PA-10000174"/>
    <x v="1"/>
    <s v="Paper"/>
    <s v="Message Book, Wirebound, Four 5 1/2&quot; X 4&quot; Forms/Pg., 200 Dupl. Sets/Book"/>
    <n v="16.448"/>
    <n v="2"/>
    <n v="0.2"/>
    <n v="5.5511999999999979"/>
  </r>
  <r>
    <n v="7982"/>
    <x v="3953"/>
    <x v="1076"/>
    <d v="2014-09-13T00:00:00"/>
    <s v="First Class"/>
    <s v="SF-20065"/>
    <s v="Sandra Flanagan"/>
    <x v="0"/>
    <s v="United States"/>
    <s v="Clifton"/>
    <x v="30"/>
    <n v="7011"/>
    <s v="East"/>
    <s v="OFF-AP-10004532"/>
    <x v="1"/>
    <s v="Appliances"/>
    <s v="Kensington 6 Outlet Guardian Standard Surge Protector"/>
    <n v="81.92"/>
    <n v="4"/>
    <n v="0"/>
    <n v="22.118400000000001"/>
  </r>
  <r>
    <n v="7983"/>
    <x v="3953"/>
    <x v="1076"/>
    <d v="2014-09-13T00:00:00"/>
    <s v="First Class"/>
    <s v="SF-20065"/>
    <s v="Sandra Flanagan"/>
    <x v="0"/>
    <s v="United States"/>
    <s v="Clifton"/>
    <x v="30"/>
    <n v="7011"/>
    <s v="East"/>
    <s v="FUR-FU-10001986"/>
    <x v="0"/>
    <s v="Furnishings"/>
    <s v="Dana Fluorescent Magnifying Lamp, White, 36&quot;"/>
    <n v="254.89999999999998"/>
    <n v="5"/>
    <n v="0"/>
    <n v="76.469999999999985"/>
  </r>
  <r>
    <n v="7984"/>
    <x v="3954"/>
    <x v="203"/>
    <d v="2017-01-25T00:00:00"/>
    <s v="Second Class"/>
    <s v="EH-13765"/>
    <s v="Edward Hooks"/>
    <x v="1"/>
    <s v="United States"/>
    <s v="Chicago"/>
    <x v="10"/>
    <n v="60623"/>
    <s v="Central"/>
    <s v="OFF-FA-10002975"/>
    <x v="1"/>
    <s v="Fasteners"/>
    <s v="Staples"/>
    <n v="15.120000000000001"/>
    <n v="5"/>
    <n v="0.2"/>
    <n v="4.9139999999999988"/>
  </r>
  <r>
    <n v="7985"/>
    <x v="3954"/>
    <x v="203"/>
    <d v="2017-01-25T00:00:00"/>
    <s v="Second Class"/>
    <s v="EH-13765"/>
    <s v="Edward Hooks"/>
    <x v="1"/>
    <s v="United States"/>
    <s v="Chicago"/>
    <x v="10"/>
    <n v="60623"/>
    <s v="Central"/>
    <s v="OFF-AR-10003481"/>
    <x v="1"/>
    <s v="Art"/>
    <s v="Newell 348"/>
    <n v="7.8719999999999999"/>
    <n v="3"/>
    <n v="0.2"/>
    <n v="0.88559999999999883"/>
  </r>
  <r>
    <n v="7986"/>
    <x v="3955"/>
    <x v="438"/>
    <d v="2016-04-24T00:00:00"/>
    <s v="First Class"/>
    <s v="DN-13690"/>
    <s v="Duane Noonan"/>
    <x v="0"/>
    <s v="United States"/>
    <s v="Seattle"/>
    <x v="4"/>
    <n v="98115"/>
    <s v="West"/>
    <s v="OFF-BI-10004967"/>
    <x v="1"/>
    <s v="Binders"/>
    <s v="Round Ring Binders"/>
    <n v="8.32"/>
    <n v="5"/>
    <n v="0.2"/>
    <n v="2.8079999999999998"/>
  </r>
  <r>
    <n v="7987"/>
    <x v="3956"/>
    <x v="1180"/>
    <d v="2016-07-23T00:00:00"/>
    <s v="Second Class"/>
    <s v="PJ-19015"/>
    <s v="Pauline Johnson"/>
    <x v="0"/>
    <s v="United States"/>
    <s v="Long Beach"/>
    <x v="15"/>
    <n v="11561"/>
    <s v="East"/>
    <s v="TEC-PH-10003589"/>
    <x v="2"/>
    <s v="Phones"/>
    <s v="invisibleSHIELD by ZAGG Smudge-Free Screen Protector"/>
    <n v="89.949999999999989"/>
    <n v="5"/>
    <n v="0"/>
    <n v="43.175999999999995"/>
  </r>
  <r>
    <n v="7988"/>
    <x v="3957"/>
    <x v="828"/>
    <d v="2016-08-29T00:00:00"/>
    <s v="Standard Class"/>
    <s v="MA-17560"/>
    <s v="Matt Abelman"/>
    <x v="2"/>
    <s v="United States"/>
    <s v="Sheboygan"/>
    <x v="6"/>
    <n v="53081"/>
    <s v="Central"/>
    <s v="OFF-LA-10002945"/>
    <x v="1"/>
    <s v="Labels"/>
    <s v="Permanent Self-Adhesive File Folder Labels for Typewriters, 1 1/8 x 3 1/2, White"/>
    <n v="25.2"/>
    <n v="4"/>
    <n v="0"/>
    <n v="11.591999999999999"/>
  </r>
  <r>
    <n v="7989"/>
    <x v="3957"/>
    <x v="828"/>
    <d v="2016-08-29T00:00:00"/>
    <s v="Standard Class"/>
    <s v="MA-17560"/>
    <s v="Matt Abelman"/>
    <x v="2"/>
    <s v="United States"/>
    <s v="Sheboygan"/>
    <x v="6"/>
    <n v="53081"/>
    <s v="Central"/>
    <s v="OFF-LA-10003537"/>
    <x v="1"/>
    <s v="Labels"/>
    <s v="Avery 515"/>
    <n v="37.589999999999996"/>
    <n v="3"/>
    <n v="0"/>
    <n v="17.667299999999997"/>
  </r>
  <r>
    <n v="7990"/>
    <x v="3957"/>
    <x v="828"/>
    <d v="2016-08-29T00:00:00"/>
    <s v="Standard Class"/>
    <s v="MA-17560"/>
    <s v="Matt Abelman"/>
    <x v="2"/>
    <s v="United States"/>
    <s v="Sheboygan"/>
    <x v="6"/>
    <n v="53081"/>
    <s v="Central"/>
    <s v="OFF-ST-10002406"/>
    <x v="1"/>
    <s v="Storage"/>
    <s v="Pizazz Global Quick File"/>
    <n v="14.97"/>
    <n v="1"/>
    <n v="0"/>
    <n v="4.1916000000000011"/>
  </r>
  <r>
    <n v="7991"/>
    <x v="3957"/>
    <x v="828"/>
    <d v="2016-08-29T00:00:00"/>
    <s v="Standard Class"/>
    <s v="MA-17560"/>
    <s v="Matt Abelman"/>
    <x v="2"/>
    <s v="United States"/>
    <s v="Sheboygan"/>
    <x v="6"/>
    <n v="53081"/>
    <s v="Central"/>
    <s v="TEC-AC-10003433"/>
    <x v="2"/>
    <s v="Accessories"/>
    <s v="Maxell 4.7GB DVD+R 5/Pack"/>
    <n v="1.98"/>
    <n v="2"/>
    <n v="0"/>
    <n v="0.89100000000000001"/>
  </r>
  <r>
    <n v="7992"/>
    <x v="3958"/>
    <x v="403"/>
    <d v="2016-06-17T00:00:00"/>
    <s v="First Class"/>
    <s v="VM-21835"/>
    <s v="Vivian Mathis"/>
    <x v="0"/>
    <s v="United States"/>
    <s v="Boca Raton"/>
    <x v="2"/>
    <n v="33433"/>
    <s v="South"/>
    <s v="OFF-BI-10002082"/>
    <x v="1"/>
    <s v="Binders"/>
    <s v="GBC Twin Loop Wire Binding Elements"/>
    <n v="39.936000000000007"/>
    <n v="4"/>
    <n v="0.7"/>
    <n v="-26.623999999999995"/>
  </r>
  <r>
    <n v="7993"/>
    <x v="3958"/>
    <x v="403"/>
    <d v="2016-06-17T00:00:00"/>
    <s v="First Class"/>
    <s v="VM-21835"/>
    <s v="Vivian Mathis"/>
    <x v="0"/>
    <s v="United States"/>
    <s v="Boca Raton"/>
    <x v="2"/>
    <n v="33433"/>
    <s v="South"/>
    <s v="TEC-AC-10000521"/>
    <x v="2"/>
    <s v="Accessories"/>
    <s v="Verbatim Slim CD and DVD Storage Cases, 50/Pack"/>
    <n v="18.463999999999999"/>
    <n v="2"/>
    <n v="0.2"/>
    <n v="2.3079999999999998"/>
  </r>
  <r>
    <n v="7994"/>
    <x v="3959"/>
    <x v="312"/>
    <d v="2015-11-23T00:00:00"/>
    <s v="Second Class"/>
    <s v="MM-18055"/>
    <s v="Michelle Moray"/>
    <x v="0"/>
    <s v="United States"/>
    <s v="Aurora"/>
    <x v="22"/>
    <n v="80013"/>
    <s v="West"/>
    <s v="OFF-BI-10001982"/>
    <x v="1"/>
    <s v="Binders"/>
    <s v="Wilson Jones Custom Binder Spines &amp; Labels"/>
    <n v="4.8960000000000008"/>
    <n v="3"/>
    <n v="0.7"/>
    <n v="-3.4271999999999991"/>
  </r>
  <r>
    <n v="7995"/>
    <x v="3959"/>
    <x v="312"/>
    <d v="2015-11-23T00:00:00"/>
    <s v="Second Class"/>
    <s v="MM-18055"/>
    <s v="Michelle Moray"/>
    <x v="0"/>
    <s v="United States"/>
    <s v="Aurora"/>
    <x v="22"/>
    <n v="80013"/>
    <s v="West"/>
    <s v="FUR-BO-10002268"/>
    <x v="0"/>
    <s v="Bookcases"/>
    <s v="Sauder Barrister Bookcases"/>
    <n v="145.76400000000001"/>
    <n v="6"/>
    <n v="0.7"/>
    <n v="-247.79879999999997"/>
  </r>
  <r>
    <n v="7996"/>
    <x v="3959"/>
    <x v="312"/>
    <d v="2015-11-23T00:00:00"/>
    <s v="Second Class"/>
    <s v="MM-18055"/>
    <s v="Michelle Moray"/>
    <x v="0"/>
    <s v="United States"/>
    <s v="Aurora"/>
    <x v="22"/>
    <n v="80013"/>
    <s v="West"/>
    <s v="OFF-BI-10001758"/>
    <x v="1"/>
    <s v="Binders"/>
    <s v="Wilson Jones 14 Line Acrylic Coated Pressboard Data Binders"/>
    <n v="9.6120000000000001"/>
    <n v="6"/>
    <n v="0.7"/>
    <n v="-7.3691999999999993"/>
  </r>
  <r>
    <n v="7997"/>
    <x v="3960"/>
    <x v="132"/>
    <d v="2017-11-05T00:00:00"/>
    <s v="First Class"/>
    <s v="CR-12580"/>
    <s v="Clay Rozendal"/>
    <x v="2"/>
    <s v="United States"/>
    <s v="San Diego"/>
    <x v="1"/>
    <n v="92037"/>
    <s v="West"/>
    <s v="TEC-AC-10004469"/>
    <x v="2"/>
    <s v="Accessories"/>
    <s v="Microsoft Sculpt Comfort Mouse"/>
    <n v="199.75"/>
    <n v="5"/>
    <n v="0"/>
    <n v="87.890000000000015"/>
  </r>
  <r>
    <n v="7998"/>
    <x v="3960"/>
    <x v="132"/>
    <d v="2017-11-05T00:00:00"/>
    <s v="First Class"/>
    <s v="CR-12580"/>
    <s v="Clay Rozendal"/>
    <x v="2"/>
    <s v="United States"/>
    <s v="San Diego"/>
    <x v="1"/>
    <n v="92037"/>
    <s v="West"/>
    <s v="FUR-TA-10001095"/>
    <x v="0"/>
    <s v="Tables"/>
    <s v="Chromcraft Round Conference Tables"/>
    <n v="1673.1839999999997"/>
    <n v="12"/>
    <n v="0.2"/>
    <n v="20.914800000000014"/>
  </r>
  <r>
    <n v="7999"/>
    <x v="3961"/>
    <x v="417"/>
    <d v="2014-05-07T00:00:00"/>
    <s v="First Class"/>
    <s v="BS-11365"/>
    <s v="Bill Shonely"/>
    <x v="1"/>
    <s v="United States"/>
    <s v="Seattle"/>
    <x v="4"/>
    <n v="98105"/>
    <s v="West"/>
    <s v="FUR-FU-10001852"/>
    <x v="0"/>
    <s v="Furnishings"/>
    <s v="Eldon Regeneration Recycled Desk Accessories, Smoke"/>
    <n v="12.18"/>
    <n v="7"/>
    <n v="0"/>
    <n v="3.8975999999999997"/>
  </r>
  <r>
    <n v="8000"/>
    <x v="3961"/>
    <x v="417"/>
    <d v="2014-05-07T00:00:00"/>
    <s v="First Class"/>
    <s v="BS-11365"/>
    <s v="Bill Shonely"/>
    <x v="1"/>
    <s v="United States"/>
    <s v="Seattle"/>
    <x v="4"/>
    <n v="98105"/>
    <s v="West"/>
    <s v="OFF-AP-10000696"/>
    <x v="1"/>
    <s v="Appliances"/>
    <s v="Holmes Odor Grabber"/>
    <n v="57.68"/>
    <n v="4"/>
    <n v="0"/>
    <n v="19.034399999999998"/>
  </r>
  <r>
    <n v="8001"/>
    <x v="3962"/>
    <x v="627"/>
    <d v="2015-11-12T00:00:00"/>
    <s v="Standard Class"/>
    <s v="RD-19585"/>
    <s v="Rob Dowd"/>
    <x v="0"/>
    <s v="United States"/>
    <s v="Dubuque"/>
    <x v="23"/>
    <n v="52001"/>
    <s v="Central"/>
    <s v="TEC-PH-10003885"/>
    <x v="2"/>
    <s v="Phones"/>
    <s v="Cisco SPA508G"/>
    <n v="263.95999999999998"/>
    <n v="4"/>
    <n v="0"/>
    <n v="76.548399999999987"/>
  </r>
  <r>
    <n v="8002"/>
    <x v="3963"/>
    <x v="295"/>
    <d v="2015-12-15T00:00:00"/>
    <s v="First Class"/>
    <s v="KD-16270"/>
    <s v="Karen Daniels"/>
    <x v="0"/>
    <s v="United States"/>
    <s v="Los Angeles"/>
    <x v="1"/>
    <n v="90032"/>
    <s v="West"/>
    <s v="TEC-AC-10002926"/>
    <x v="2"/>
    <s v="Accessories"/>
    <s v="Logitech Wireless Marathon Mouse M705"/>
    <n v="299.94"/>
    <n v="6"/>
    <n v="0"/>
    <n v="128.97420000000002"/>
  </r>
  <r>
    <n v="8003"/>
    <x v="3963"/>
    <x v="295"/>
    <d v="2015-12-15T00:00:00"/>
    <s v="First Class"/>
    <s v="KD-16270"/>
    <s v="Karen Daniels"/>
    <x v="0"/>
    <s v="United States"/>
    <s v="Los Angeles"/>
    <x v="1"/>
    <n v="90032"/>
    <s v="West"/>
    <s v="OFF-SU-10001225"/>
    <x v="1"/>
    <s v="Supplies"/>
    <s v="Staple remover"/>
    <n v="25.76"/>
    <n v="7"/>
    <n v="0"/>
    <n v="0.51519999999999921"/>
  </r>
  <r>
    <n v="8004"/>
    <x v="3964"/>
    <x v="588"/>
    <d v="2014-12-03T00:00:00"/>
    <s v="First Class"/>
    <s v="AA-10645"/>
    <s v="Anna Andreadi"/>
    <x v="0"/>
    <s v="United States"/>
    <s v="Lowell"/>
    <x v="31"/>
    <n v="1852"/>
    <s v="East"/>
    <s v="TEC-PH-10004434"/>
    <x v="2"/>
    <s v="Phones"/>
    <s v="Cisco IP Phone 7961G VoIP phone - Dark gray"/>
    <n v="271.89999999999998"/>
    <n v="2"/>
    <n v="0"/>
    <n v="78.850999999999971"/>
  </r>
  <r>
    <n v="8005"/>
    <x v="3964"/>
    <x v="588"/>
    <d v="2014-12-03T00:00:00"/>
    <s v="First Class"/>
    <s v="AA-10645"/>
    <s v="Anna Andreadi"/>
    <x v="0"/>
    <s v="United States"/>
    <s v="Lowell"/>
    <x v="31"/>
    <n v="1852"/>
    <s v="East"/>
    <s v="FUR-FU-10003878"/>
    <x v="0"/>
    <s v="Furnishings"/>
    <s v="Linden 10&quot; Round Wall Clock, Black"/>
    <n v="45.839999999999996"/>
    <n v="3"/>
    <n v="0"/>
    <n v="15.585599999999999"/>
  </r>
  <r>
    <n v="8006"/>
    <x v="3964"/>
    <x v="588"/>
    <d v="2014-12-03T00:00:00"/>
    <s v="First Class"/>
    <s v="AA-10645"/>
    <s v="Anna Andreadi"/>
    <x v="0"/>
    <s v="United States"/>
    <s v="Lowell"/>
    <x v="31"/>
    <n v="1852"/>
    <s v="East"/>
    <s v="FUR-FU-10002268"/>
    <x v="0"/>
    <s v="Furnishings"/>
    <s v="Ultra Door Push Plate"/>
    <n v="9.82"/>
    <n v="2"/>
    <n v="0"/>
    <n v="3.2405999999999997"/>
  </r>
  <r>
    <n v="8007"/>
    <x v="3965"/>
    <x v="877"/>
    <d v="2016-10-11T00:00:00"/>
    <s v="Standard Class"/>
    <s v="MC-18100"/>
    <s v="Mick Crebagga"/>
    <x v="0"/>
    <s v="United States"/>
    <s v="Marysville"/>
    <x v="4"/>
    <n v="98270"/>
    <s v="West"/>
    <s v="OFF-FA-10001883"/>
    <x v="1"/>
    <s v="Fasteners"/>
    <s v="Alliance Super-Size Bands, Assorted Sizes"/>
    <n v="93.36"/>
    <n v="12"/>
    <n v="0"/>
    <n v="0.93359999999999843"/>
  </r>
  <r>
    <n v="8008"/>
    <x v="3966"/>
    <x v="972"/>
    <d v="2015-11-24T00:00:00"/>
    <s v="Standard Class"/>
    <s v="AA-10645"/>
    <s v="Anna Andreadi"/>
    <x v="0"/>
    <s v="United States"/>
    <s v="Oklahoma City"/>
    <x v="26"/>
    <n v="73120"/>
    <s v="Central"/>
    <s v="OFF-ST-10002756"/>
    <x v="1"/>
    <s v="Storage"/>
    <s v="Tennsco Stur-D-Stor Boltless Shelving, 5 Shelves, 24&quot; Deep, Sand"/>
    <n v="541.24"/>
    <n v="4"/>
    <n v="0"/>
    <n v="5.4124000000000478"/>
  </r>
  <r>
    <n v="8009"/>
    <x v="3966"/>
    <x v="972"/>
    <d v="2015-11-24T00:00:00"/>
    <s v="Standard Class"/>
    <s v="AA-10645"/>
    <s v="Anna Andreadi"/>
    <x v="0"/>
    <s v="United States"/>
    <s v="Oklahoma City"/>
    <x v="26"/>
    <n v="73120"/>
    <s v="Central"/>
    <s v="OFF-PA-10000474"/>
    <x v="1"/>
    <s v="Paper"/>
    <s v="Easy-staple paper"/>
    <n v="106.32"/>
    <n v="3"/>
    <n v="0"/>
    <n v="49.970399999999991"/>
  </r>
  <r>
    <n v="8010"/>
    <x v="3966"/>
    <x v="972"/>
    <d v="2015-11-24T00:00:00"/>
    <s v="Standard Class"/>
    <s v="AA-10645"/>
    <s v="Anna Andreadi"/>
    <x v="0"/>
    <s v="United States"/>
    <s v="Oklahoma City"/>
    <x v="26"/>
    <n v="73120"/>
    <s v="Central"/>
    <s v="FUR-CH-10002073"/>
    <x v="0"/>
    <s v="Chairs"/>
    <s v="Hon Olson Stacker Chairs"/>
    <n v="1323.8999999999999"/>
    <n v="5"/>
    <n v="0"/>
    <n v="383.93099999999993"/>
  </r>
  <r>
    <n v="8011"/>
    <x v="3967"/>
    <x v="461"/>
    <d v="2014-03-20T00:00:00"/>
    <s v="Second Class"/>
    <s v="QJ-19255"/>
    <s v="Quincy Jones"/>
    <x v="1"/>
    <s v="United States"/>
    <s v="Philadelphia"/>
    <x v="9"/>
    <n v="19134"/>
    <s v="East"/>
    <s v="OFF-PA-10003641"/>
    <x v="1"/>
    <s v="Paper"/>
    <s v="Xerox 1909"/>
    <n v="126.624"/>
    <n v="6"/>
    <n v="0.2"/>
    <n v="41.152799999999992"/>
  </r>
  <r>
    <n v="8012"/>
    <x v="3968"/>
    <x v="782"/>
    <d v="2015-06-23T00:00:00"/>
    <s v="First Class"/>
    <s v="JM-16195"/>
    <s v="Justin MacKendrick"/>
    <x v="0"/>
    <s v="United States"/>
    <s v="Aurora"/>
    <x v="22"/>
    <n v="80013"/>
    <s v="West"/>
    <s v="TEC-PH-10002070"/>
    <x v="2"/>
    <s v="Phones"/>
    <s v="Griffin GC36547 PowerJolt SE Lightning Charger"/>
    <n v="125.944"/>
    <n v="7"/>
    <n v="0.2"/>
    <n v="15.742999999999984"/>
  </r>
  <r>
    <n v="8013"/>
    <x v="3969"/>
    <x v="1126"/>
    <d v="2017-05-25T00:00:00"/>
    <s v="Same Day"/>
    <s v="TB-21625"/>
    <s v="Trudy Brown"/>
    <x v="0"/>
    <s v="United States"/>
    <s v="New York City"/>
    <x v="15"/>
    <n v="10009"/>
    <s v="East"/>
    <s v="OFF-BI-10004519"/>
    <x v="1"/>
    <s v="Binders"/>
    <s v="GBC DocuBind P100 Manual Binding Machine"/>
    <n v="663.92"/>
    <n v="5"/>
    <n v="0.2"/>
    <n v="207.47499999999994"/>
  </r>
  <r>
    <n v="8014"/>
    <x v="3969"/>
    <x v="1126"/>
    <d v="2017-05-25T00:00:00"/>
    <s v="Same Day"/>
    <s v="TB-21625"/>
    <s v="Trudy Brown"/>
    <x v="0"/>
    <s v="United States"/>
    <s v="New York City"/>
    <x v="15"/>
    <n v="10009"/>
    <s v="East"/>
    <s v="TEC-AC-10002167"/>
    <x v="2"/>
    <s v="Accessories"/>
    <s v="Imation 8gb Micro Traveldrive Usb 2.0 Flash Drive"/>
    <n v="120"/>
    <n v="8"/>
    <n v="0"/>
    <n v="13.200000000000003"/>
  </r>
  <r>
    <n v="8015"/>
    <x v="3969"/>
    <x v="1126"/>
    <d v="2017-05-25T00:00:00"/>
    <s v="Same Day"/>
    <s v="TB-21625"/>
    <s v="Trudy Brown"/>
    <x v="0"/>
    <s v="United States"/>
    <s v="New York City"/>
    <x v="15"/>
    <n v="10009"/>
    <s v="East"/>
    <s v="OFF-FA-10000936"/>
    <x v="1"/>
    <s v="Fasteners"/>
    <s v="Acco Hot Clips Clips to Go"/>
    <n v="3.29"/>
    <n v="1"/>
    <n v="0"/>
    <n v="1.4804999999999999"/>
  </r>
  <r>
    <n v="8016"/>
    <x v="3969"/>
    <x v="1126"/>
    <d v="2017-05-25T00:00:00"/>
    <s v="Same Day"/>
    <s v="TB-21625"/>
    <s v="Trudy Brown"/>
    <x v="0"/>
    <s v="United States"/>
    <s v="New York City"/>
    <x v="15"/>
    <n v="10009"/>
    <s v="East"/>
    <s v="FUR-FU-10000732"/>
    <x v="0"/>
    <s v="Furnishings"/>
    <s v="Eldon 200 Class Desk Accessories"/>
    <n v="18.84"/>
    <n v="3"/>
    <n v="0"/>
    <n v="6.0287999999999995"/>
  </r>
  <r>
    <n v="8017"/>
    <x v="3970"/>
    <x v="340"/>
    <d v="2014-09-11T00:00:00"/>
    <s v="First Class"/>
    <s v="NF-18595"/>
    <s v="Nicole Fjeld"/>
    <x v="2"/>
    <s v="United States"/>
    <s v="Lancaster"/>
    <x v="24"/>
    <n v="43130"/>
    <s v="East"/>
    <s v="FUR-FU-10002501"/>
    <x v="0"/>
    <s v="Furnishings"/>
    <s v="Nu-Dell Executive Frame"/>
    <n v="60.672000000000011"/>
    <n v="6"/>
    <n v="0.2"/>
    <n v="12.892799999999998"/>
  </r>
  <r>
    <n v="8018"/>
    <x v="3970"/>
    <x v="340"/>
    <d v="2014-09-11T00:00:00"/>
    <s v="First Class"/>
    <s v="NF-18595"/>
    <s v="Nicole Fjeld"/>
    <x v="2"/>
    <s v="United States"/>
    <s v="Lancaster"/>
    <x v="24"/>
    <n v="43130"/>
    <s v="East"/>
    <s v="OFF-AR-10000634"/>
    <x v="1"/>
    <s v="Art"/>
    <s v="Newell 320"/>
    <n v="30.816000000000003"/>
    <n v="9"/>
    <n v="0.2"/>
    <n v="2.6964000000000006"/>
  </r>
  <r>
    <n v="8019"/>
    <x v="3971"/>
    <x v="161"/>
    <d v="2017-10-19T00:00:00"/>
    <s v="Second Class"/>
    <s v="BF-11020"/>
    <s v="Barry Französisch"/>
    <x v="1"/>
    <s v="United States"/>
    <s v="Modesto"/>
    <x v="1"/>
    <n v="95351"/>
    <s v="West"/>
    <s v="TEC-PH-10001700"/>
    <x v="2"/>
    <s v="Phones"/>
    <s v="Panasonic KX-TG6844B Expandable Digital Cordless Telephone"/>
    <n v="52.792000000000002"/>
    <n v="1"/>
    <n v="0.2"/>
    <n v="4.6193000000000026"/>
  </r>
  <r>
    <n v="8020"/>
    <x v="3972"/>
    <x v="808"/>
    <d v="2017-11-05T00:00:00"/>
    <s v="First Class"/>
    <s v="NP-18670"/>
    <s v="Nora Paige"/>
    <x v="0"/>
    <s v="United States"/>
    <s v="Saint Louis"/>
    <x v="25"/>
    <n v="63116"/>
    <s v="Central"/>
    <s v="OFF-AP-10001962"/>
    <x v="1"/>
    <s v="Appliances"/>
    <s v="Black &amp; Decker Filter for Double Action Dustbuster Cordless Vac BLDV7210"/>
    <n v="83.9"/>
    <n v="10"/>
    <n v="0"/>
    <n v="20.975000000000001"/>
  </r>
  <r>
    <n v="8021"/>
    <x v="3972"/>
    <x v="808"/>
    <d v="2017-11-05T00:00:00"/>
    <s v="First Class"/>
    <s v="NP-18670"/>
    <s v="Nora Paige"/>
    <x v="0"/>
    <s v="United States"/>
    <s v="Saint Louis"/>
    <x v="25"/>
    <n v="63116"/>
    <s v="Central"/>
    <s v="OFF-PA-10001838"/>
    <x v="1"/>
    <s v="Paper"/>
    <s v="Adams Telephone Message Book W/Dividers/Space For Phone Numbers, 5 1/4&quot;X8 1/2&quot;, 300/Messages"/>
    <n v="11.76"/>
    <n v="2"/>
    <n v="0"/>
    <n v="5.7623999999999995"/>
  </r>
  <r>
    <n v="8022"/>
    <x v="3973"/>
    <x v="609"/>
    <d v="2014-07-25T00:00:00"/>
    <s v="Standard Class"/>
    <s v="HM-14860"/>
    <s v="Harry Marie"/>
    <x v="1"/>
    <s v="United States"/>
    <s v="Dallas"/>
    <x v="5"/>
    <n v="75217"/>
    <s v="Central"/>
    <s v="OFF-AP-10000124"/>
    <x v="1"/>
    <s v="Appliances"/>
    <s v="Acco 6 Outlet Guardian Basic Surge Suppressor"/>
    <n v="4.9919999999999991"/>
    <n v="3"/>
    <n v="0.8"/>
    <n v="-12.979200000000002"/>
  </r>
  <r>
    <n v="8023"/>
    <x v="3973"/>
    <x v="609"/>
    <d v="2014-07-25T00:00:00"/>
    <s v="Standard Class"/>
    <s v="HM-14860"/>
    <s v="Harry Marie"/>
    <x v="1"/>
    <s v="United States"/>
    <s v="Dallas"/>
    <x v="5"/>
    <n v="75217"/>
    <s v="Central"/>
    <s v="OFF-EN-10003567"/>
    <x v="1"/>
    <s v="Envelopes"/>
    <s v="Inter-Office Recycled Envelopes, Brown Kraft, Button-String,10&quot; x 13&quot; , 100/Box"/>
    <n v="87.92"/>
    <n v="5"/>
    <n v="0.2"/>
    <n v="29.673000000000005"/>
  </r>
  <r>
    <n v="8024"/>
    <x v="3973"/>
    <x v="609"/>
    <d v="2014-07-25T00:00:00"/>
    <s v="Standard Class"/>
    <s v="HM-14860"/>
    <s v="Harry Marie"/>
    <x v="1"/>
    <s v="United States"/>
    <s v="Dallas"/>
    <x v="5"/>
    <n v="75217"/>
    <s v="Central"/>
    <s v="FUR-CH-10004997"/>
    <x v="0"/>
    <s v="Chairs"/>
    <s v="Hon Every-Day Series Multi-Task Chairs"/>
    <n v="657.93"/>
    <n v="5"/>
    <n v="0.3"/>
    <n v="-93.989999999999952"/>
  </r>
  <r>
    <n v="8025"/>
    <x v="3973"/>
    <x v="609"/>
    <d v="2014-07-25T00:00:00"/>
    <s v="Standard Class"/>
    <s v="HM-14860"/>
    <s v="Harry Marie"/>
    <x v="1"/>
    <s v="United States"/>
    <s v="Dallas"/>
    <x v="5"/>
    <n v="75217"/>
    <s v="Central"/>
    <s v="OFF-BI-10000494"/>
    <x v="1"/>
    <s v="Binders"/>
    <s v="Acco Economy Flexible Poly Round Ring Binder"/>
    <n v="1.0439999999999998"/>
    <n v="1"/>
    <n v="0.8"/>
    <n v="-1.8270000000000004"/>
  </r>
  <r>
    <n v="8026"/>
    <x v="3974"/>
    <x v="861"/>
    <d v="2015-09-15T00:00:00"/>
    <s v="Second Class"/>
    <s v="DM-13525"/>
    <s v="Don Miller"/>
    <x v="1"/>
    <s v="United States"/>
    <s v="New York City"/>
    <x v="15"/>
    <n v="10035"/>
    <s v="East"/>
    <s v="FUR-FU-10000277"/>
    <x v="0"/>
    <s v="Furnishings"/>
    <s v="Deflect-o DuraMat Antistatic Studded Beveled Mat for Medium Pile Carpeting"/>
    <n v="210.68"/>
    <n v="2"/>
    <n v="0"/>
    <n v="50.563199999999995"/>
  </r>
  <r>
    <n v="8027"/>
    <x v="3974"/>
    <x v="861"/>
    <d v="2015-09-15T00:00:00"/>
    <s v="Second Class"/>
    <s v="DM-13525"/>
    <s v="Don Miller"/>
    <x v="1"/>
    <s v="United States"/>
    <s v="New York City"/>
    <x v="15"/>
    <n v="10035"/>
    <s v="East"/>
    <s v="OFF-ST-10003641"/>
    <x v="1"/>
    <s v="Storage"/>
    <s v="Space Solutions Industrial Galvanized Steel Shelving."/>
    <n v="78.8"/>
    <n v="1"/>
    <n v="0"/>
    <n v="1.5760000000000076"/>
  </r>
  <r>
    <n v="8028"/>
    <x v="3974"/>
    <x v="861"/>
    <d v="2015-09-15T00:00:00"/>
    <s v="Second Class"/>
    <s v="DM-13525"/>
    <s v="Don Miller"/>
    <x v="1"/>
    <s v="United States"/>
    <s v="New York City"/>
    <x v="15"/>
    <n v="10035"/>
    <s v="East"/>
    <s v="TEC-AC-10001998"/>
    <x v="2"/>
    <s v="Accessories"/>
    <s v="Logitech LS21 Speaker System - PC Multimedia - 2.1-CH - Wired"/>
    <n v="19.989999999999998"/>
    <n v="1"/>
    <n v="0"/>
    <n v="6.796599999999998"/>
  </r>
  <r>
    <n v="8029"/>
    <x v="3974"/>
    <x v="861"/>
    <d v="2015-09-15T00:00:00"/>
    <s v="Second Class"/>
    <s v="DM-13525"/>
    <s v="Don Miller"/>
    <x v="1"/>
    <s v="United States"/>
    <s v="New York City"/>
    <x v="15"/>
    <n v="10035"/>
    <s v="East"/>
    <s v="OFF-ST-10001932"/>
    <x v="1"/>
    <s v="Storage"/>
    <s v="Fellowes Staxonsteel Drawer Files"/>
    <n v="772.68"/>
    <n v="4"/>
    <n v="0"/>
    <n v="108.17520000000002"/>
  </r>
  <r>
    <n v="8030"/>
    <x v="3975"/>
    <x v="147"/>
    <d v="2016-10-25T00:00:00"/>
    <s v="Standard Class"/>
    <s v="JF-15565"/>
    <s v="Jill Fjeld"/>
    <x v="0"/>
    <s v="United States"/>
    <s v="San Antonio"/>
    <x v="5"/>
    <n v="78207"/>
    <s v="Central"/>
    <s v="TEC-AC-10002323"/>
    <x v="2"/>
    <s v="Accessories"/>
    <s v="SanDisk Ultra 32 GB MicroSDHC Class 10 Memory Card"/>
    <n v="106.08000000000001"/>
    <n v="6"/>
    <n v="0.2"/>
    <n v="-9.2819999999999965"/>
  </r>
  <r>
    <n v="8031"/>
    <x v="3976"/>
    <x v="676"/>
    <d v="2016-01-11T00:00:00"/>
    <s v="Standard Class"/>
    <s v="NM-18520"/>
    <s v="Neoma Murray"/>
    <x v="0"/>
    <s v="United States"/>
    <s v="Amarillo"/>
    <x v="5"/>
    <n v="79109"/>
    <s v="Central"/>
    <s v="FUR-FU-10004270"/>
    <x v="0"/>
    <s v="Furnishings"/>
    <s v="Executive Impressions 13&quot; Clairmont Wall Clock"/>
    <n v="23.076000000000001"/>
    <n v="3"/>
    <n v="0.6"/>
    <n v="-10.961100000000002"/>
  </r>
  <r>
    <n v="8032"/>
    <x v="3976"/>
    <x v="676"/>
    <d v="2016-01-11T00:00:00"/>
    <s v="Standard Class"/>
    <s v="NM-18520"/>
    <s v="Neoma Murray"/>
    <x v="0"/>
    <s v="United States"/>
    <s v="Amarillo"/>
    <x v="5"/>
    <n v="79109"/>
    <s v="Central"/>
    <s v="OFF-PA-10004621"/>
    <x v="1"/>
    <s v="Paper"/>
    <s v="Xerox 212"/>
    <n v="25.920000000000005"/>
    <n v="5"/>
    <n v="0.2"/>
    <n v="9.0719999999999992"/>
  </r>
  <r>
    <n v="8033"/>
    <x v="3977"/>
    <x v="608"/>
    <d v="2015-06-28T00:00:00"/>
    <s v="First Class"/>
    <s v="MV-17485"/>
    <s v="Mark Van Huff"/>
    <x v="0"/>
    <s v="United States"/>
    <s v="Houston"/>
    <x v="5"/>
    <n v="77041"/>
    <s v="Central"/>
    <s v="OFF-PA-10001019"/>
    <x v="1"/>
    <s v="Paper"/>
    <s v="Xerox 1884"/>
    <n v="47.952000000000005"/>
    <n v="3"/>
    <n v="0.2"/>
    <n v="16.183799999999998"/>
  </r>
  <r>
    <n v="8034"/>
    <x v="3977"/>
    <x v="608"/>
    <d v="2015-06-28T00:00:00"/>
    <s v="First Class"/>
    <s v="MV-17485"/>
    <s v="Mark Van Huff"/>
    <x v="0"/>
    <s v="United States"/>
    <s v="Houston"/>
    <x v="5"/>
    <n v="77041"/>
    <s v="Central"/>
    <s v="OFF-BI-10000201"/>
    <x v="1"/>
    <s v="Binders"/>
    <s v="Avery Triangle Shaped Sheet Lifters, Black, 2/Pack"/>
    <n v="0.98399999999999976"/>
    <n v="2"/>
    <n v="0.8"/>
    <n v="-1.476"/>
  </r>
  <r>
    <n v="8035"/>
    <x v="3977"/>
    <x v="608"/>
    <d v="2015-06-28T00:00:00"/>
    <s v="First Class"/>
    <s v="MV-17485"/>
    <s v="Mark Van Huff"/>
    <x v="0"/>
    <s v="United States"/>
    <s v="Houston"/>
    <x v="5"/>
    <n v="77041"/>
    <s v="Central"/>
    <s v="FUR-FU-10004587"/>
    <x v="0"/>
    <s v="Furnishings"/>
    <s v="GE General Use Halogen Bulbs, 100 Watts, 1 Bulb per Pack"/>
    <n v="75.384000000000015"/>
    <n v="9"/>
    <n v="0.6"/>
    <n v="-20.730599999999995"/>
  </r>
  <r>
    <n v="8036"/>
    <x v="3977"/>
    <x v="608"/>
    <d v="2015-06-28T00:00:00"/>
    <s v="First Class"/>
    <s v="MV-17485"/>
    <s v="Mark Van Huff"/>
    <x v="0"/>
    <s v="United States"/>
    <s v="Houston"/>
    <x v="5"/>
    <n v="77041"/>
    <s v="Central"/>
    <s v="OFF-LA-10001613"/>
    <x v="1"/>
    <s v="Labels"/>
    <s v="Avery File Folder Labels"/>
    <n v="4.6079999999999997"/>
    <n v="2"/>
    <n v="0.2"/>
    <n v="1.6704000000000001"/>
  </r>
  <r>
    <n v="8037"/>
    <x v="3978"/>
    <x v="1181"/>
    <d v="2015-09-22T00:00:00"/>
    <s v="First Class"/>
    <s v="AG-10270"/>
    <s v="Alejandro Grove"/>
    <x v="0"/>
    <s v="United States"/>
    <s v="Lawrence"/>
    <x v="31"/>
    <n v="1841"/>
    <s v="East"/>
    <s v="OFF-BI-10001308"/>
    <x v="1"/>
    <s v="Binders"/>
    <s v="GBC Standard Plastic Binding Systems' Combs"/>
    <n v="37.68"/>
    <n v="6"/>
    <n v="0"/>
    <n v="16.955999999999996"/>
  </r>
  <r>
    <n v="8038"/>
    <x v="3979"/>
    <x v="815"/>
    <d v="2017-07-14T00:00:00"/>
    <s v="Standard Class"/>
    <s v="BF-11275"/>
    <s v="Beth Fritzler"/>
    <x v="1"/>
    <s v="United States"/>
    <s v="Columbus"/>
    <x v="32"/>
    <n v="31907"/>
    <s v="South"/>
    <s v="OFF-AP-10003278"/>
    <x v="1"/>
    <s v="Appliances"/>
    <s v="Belkin 7-Outlet SurgeMaster Home Series"/>
    <n v="41.910000000000004"/>
    <n v="3"/>
    <n v="0"/>
    <n v="10.896600000000003"/>
  </r>
  <r>
    <n v="8039"/>
    <x v="3980"/>
    <x v="160"/>
    <d v="2017-07-02T00:00:00"/>
    <s v="Second Class"/>
    <s v="JC-15775"/>
    <s v="John Castell"/>
    <x v="0"/>
    <s v="United States"/>
    <s v="Los Angeles"/>
    <x v="1"/>
    <n v="90032"/>
    <s v="West"/>
    <s v="FUR-BO-10003966"/>
    <x v="0"/>
    <s v="Bookcases"/>
    <s v="Sauder Facets Collection Library, Sky Alder Finish"/>
    <n v="435.99900000000002"/>
    <n v="3"/>
    <n v="0.15"/>
    <n v="5.1293999999999755"/>
  </r>
  <r>
    <n v="8040"/>
    <x v="3981"/>
    <x v="170"/>
    <d v="2017-08-25T00:00:00"/>
    <s v="Second Class"/>
    <s v="CM-11815"/>
    <s v="Candace McMahon"/>
    <x v="1"/>
    <s v="United States"/>
    <s v="Seattle"/>
    <x v="4"/>
    <n v="98115"/>
    <s v="West"/>
    <s v="FUR-CH-10004698"/>
    <x v="0"/>
    <s v="Chairs"/>
    <s v="Padded Folding Chairs, Black, 4/Carton"/>
    <n v="388.70400000000006"/>
    <n v="6"/>
    <n v="0.2"/>
    <n v="38.870400000000018"/>
  </r>
  <r>
    <n v="8041"/>
    <x v="3981"/>
    <x v="170"/>
    <d v="2017-08-25T00:00:00"/>
    <s v="Second Class"/>
    <s v="CM-11815"/>
    <s v="Candace McMahon"/>
    <x v="1"/>
    <s v="United States"/>
    <s v="Seattle"/>
    <x v="4"/>
    <n v="98115"/>
    <s v="West"/>
    <s v="OFF-ST-10000025"/>
    <x v="1"/>
    <s v="Storage"/>
    <s v="Fellowes Stor/Drawer Steel Plus Storage Drawers"/>
    <n v="572.58000000000004"/>
    <n v="6"/>
    <n v="0"/>
    <n v="34.354799999999955"/>
  </r>
  <r>
    <n v="8042"/>
    <x v="3981"/>
    <x v="170"/>
    <d v="2017-08-25T00:00:00"/>
    <s v="Second Class"/>
    <s v="CM-11815"/>
    <s v="Candace McMahon"/>
    <x v="1"/>
    <s v="United States"/>
    <s v="Seattle"/>
    <x v="4"/>
    <n v="98115"/>
    <s v="West"/>
    <s v="TEC-AC-10000682"/>
    <x v="2"/>
    <s v="Accessories"/>
    <s v="Kensington K72356US Mouse-in-a-Box USB Desktop Mouse"/>
    <n v="33.18"/>
    <n v="2"/>
    <n v="0"/>
    <n v="11.613"/>
  </r>
  <r>
    <n v="8043"/>
    <x v="3982"/>
    <x v="825"/>
    <d v="2017-03-15T00:00:00"/>
    <s v="Standard Class"/>
    <s v="PV-18985"/>
    <s v="Paul Van Hugh"/>
    <x v="2"/>
    <s v="United States"/>
    <s v="Cambridge"/>
    <x v="31"/>
    <n v="2138"/>
    <s v="East"/>
    <s v="TEC-AC-10001772"/>
    <x v="2"/>
    <s v="Accessories"/>
    <s v="Memorex Mini Travel Drive 16 GB USB 2.0 Flash Drive"/>
    <n v="63.88"/>
    <n v="4"/>
    <n v="0"/>
    <n v="24.913200000000003"/>
  </r>
  <r>
    <n v="8044"/>
    <x v="3982"/>
    <x v="825"/>
    <d v="2017-03-15T00:00:00"/>
    <s v="Standard Class"/>
    <s v="PV-18985"/>
    <s v="Paul Van Hugh"/>
    <x v="2"/>
    <s v="United States"/>
    <s v="Cambridge"/>
    <x v="31"/>
    <n v="2138"/>
    <s v="East"/>
    <s v="FUR-FU-10001379"/>
    <x v="0"/>
    <s v="Furnishings"/>
    <s v="Executive Impressions 16-1/2&quot; Circular Wall Clock"/>
    <n v="26.72"/>
    <n v="1"/>
    <n v="0"/>
    <n v="11.756800000000002"/>
  </r>
  <r>
    <n v="8045"/>
    <x v="3983"/>
    <x v="175"/>
    <d v="2017-09-17T00:00:00"/>
    <s v="Second Class"/>
    <s v="DO-13645"/>
    <s v="Doug O'Connell"/>
    <x v="0"/>
    <s v="United States"/>
    <s v="Salt Lake City"/>
    <x v="7"/>
    <n v="84106"/>
    <s v="West"/>
    <s v="OFF-BI-10002794"/>
    <x v="1"/>
    <s v="Binders"/>
    <s v="Avery Trapezoid Ring Binder, 3&quot; Capacity, Black, 1040 sheets"/>
    <n v="295.05599999999998"/>
    <n v="9"/>
    <n v="0.2"/>
    <n v="106.95779999999998"/>
  </r>
  <r>
    <n v="8046"/>
    <x v="3984"/>
    <x v="873"/>
    <d v="2016-09-24T00:00:00"/>
    <s v="Standard Class"/>
    <s v="HA-14905"/>
    <s v="Helen Abelman"/>
    <x v="0"/>
    <s v="United States"/>
    <s v="New York City"/>
    <x v="15"/>
    <n v="10035"/>
    <s v="East"/>
    <s v="OFF-AP-10001005"/>
    <x v="1"/>
    <s v="Appliances"/>
    <s v="Honeywell Quietcare HEPA Air Cleaner"/>
    <n v="393.25"/>
    <n v="5"/>
    <n v="0"/>
    <n v="129.77249999999998"/>
  </r>
  <r>
    <n v="8047"/>
    <x v="3985"/>
    <x v="272"/>
    <d v="2016-12-17T00:00:00"/>
    <s v="Second Class"/>
    <s v="SH-20395"/>
    <s v="Shahid Hopkins"/>
    <x v="0"/>
    <s v="United States"/>
    <s v="Cuyahoga Falls"/>
    <x v="24"/>
    <n v="44221"/>
    <s v="East"/>
    <s v="OFF-BI-10000201"/>
    <x v="1"/>
    <s v="Binders"/>
    <s v="Avery Triangle Shaped Sheet Lifters, Black, 2/Pack"/>
    <n v="2.2140000000000004"/>
    <n v="3"/>
    <n v="0.7"/>
    <n v="-1.4760000000000004"/>
  </r>
  <r>
    <n v="8048"/>
    <x v="3986"/>
    <x v="132"/>
    <d v="2017-11-06T00:00:00"/>
    <s v="Second Class"/>
    <s v="JM-16195"/>
    <s v="Justin MacKendrick"/>
    <x v="0"/>
    <s v="United States"/>
    <s v="Wilmington"/>
    <x v="3"/>
    <n v="28403"/>
    <s v="South"/>
    <s v="OFF-PA-10003673"/>
    <x v="1"/>
    <s v="Paper"/>
    <s v="Strathmore Photo Mount Cards"/>
    <n v="16.272000000000002"/>
    <n v="3"/>
    <n v="0.2"/>
    <n v="5.2883999999999984"/>
  </r>
  <r>
    <n v="8049"/>
    <x v="3987"/>
    <x v="894"/>
    <d v="2016-07-07T00:00:00"/>
    <s v="Standard Class"/>
    <s v="DK-13225"/>
    <s v="Dean Katz"/>
    <x v="1"/>
    <s v="United States"/>
    <s v="New York City"/>
    <x v="15"/>
    <n v="10035"/>
    <s v="East"/>
    <s v="OFF-AP-10000938"/>
    <x v="1"/>
    <s v="Appliances"/>
    <s v="Avanti 1.7 Cu. Ft. Refrigerator"/>
    <n v="706.86"/>
    <n v="7"/>
    <n v="0"/>
    <n v="197.92079999999999"/>
  </r>
  <r>
    <n v="8050"/>
    <x v="3988"/>
    <x v="467"/>
    <d v="2014-09-30T00:00:00"/>
    <s v="Standard Class"/>
    <s v="CM-12715"/>
    <s v="Craig Molinari"/>
    <x v="1"/>
    <s v="United States"/>
    <s v="Philadelphia"/>
    <x v="9"/>
    <n v="19140"/>
    <s v="East"/>
    <s v="OFF-BI-10003274"/>
    <x v="1"/>
    <s v="Binders"/>
    <s v="Avery Durable Slant Ring Binders, No Labels"/>
    <n v="5.9700000000000006"/>
    <n v="5"/>
    <n v="0.7"/>
    <n v="-4.577"/>
  </r>
  <r>
    <n v="8051"/>
    <x v="3988"/>
    <x v="467"/>
    <d v="2014-09-30T00:00:00"/>
    <s v="Standard Class"/>
    <s v="CM-12715"/>
    <s v="Craig Molinari"/>
    <x v="1"/>
    <s v="United States"/>
    <s v="Philadelphia"/>
    <x v="9"/>
    <n v="19140"/>
    <s v="East"/>
    <s v="FUR-FU-10001095"/>
    <x v="0"/>
    <s v="Furnishings"/>
    <s v="DAX Black Cherry Wood-Tone Poster Frame"/>
    <n v="21.184000000000001"/>
    <n v="1"/>
    <n v="0.2"/>
    <n v="4.7664"/>
  </r>
  <r>
    <n v="8052"/>
    <x v="3988"/>
    <x v="467"/>
    <d v="2014-09-30T00:00:00"/>
    <s v="Standard Class"/>
    <s v="CM-12715"/>
    <s v="Craig Molinari"/>
    <x v="1"/>
    <s v="United States"/>
    <s v="Philadelphia"/>
    <x v="9"/>
    <n v="19140"/>
    <s v="East"/>
    <s v="OFF-AP-10001492"/>
    <x v="1"/>
    <s v="Appliances"/>
    <s v="Acco Six-Outlet Power Strip, 4' Cord Length"/>
    <n v="41.375999999999998"/>
    <n v="6"/>
    <n v="0.2"/>
    <n v="3.1032000000000011"/>
  </r>
  <r>
    <n v="8053"/>
    <x v="3989"/>
    <x v="686"/>
    <d v="2014-07-17T00:00:00"/>
    <s v="Second Class"/>
    <s v="BF-10975"/>
    <s v="Barbara Fisher"/>
    <x v="1"/>
    <s v="United States"/>
    <s v="New York City"/>
    <x v="15"/>
    <n v="10009"/>
    <s v="East"/>
    <s v="OFF-AR-10004999"/>
    <x v="1"/>
    <s v="Art"/>
    <s v="Newell 315"/>
    <n v="17.940000000000001"/>
    <n v="3"/>
    <n v="0"/>
    <n v="4.4850000000000003"/>
  </r>
  <r>
    <n v="8054"/>
    <x v="3990"/>
    <x v="394"/>
    <d v="2017-10-05T00:00:00"/>
    <s v="Standard Class"/>
    <s v="SF-20965"/>
    <s v="Sylvia Foulston"/>
    <x v="1"/>
    <s v="United States"/>
    <s v="Philadelphia"/>
    <x v="9"/>
    <n v="19134"/>
    <s v="East"/>
    <s v="OFF-BI-10004094"/>
    <x v="1"/>
    <s v="Binders"/>
    <s v="GBC Standard Plastic Binding Systems Combs"/>
    <n v="2.6550000000000002"/>
    <n v="1"/>
    <n v="0.7"/>
    <n v="-1.8584999999999994"/>
  </r>
  <r>
    <n v="8055"/>
    <x v="3991"/>
    <x v="834"/>
    <d v="2015-09-04T00:00:00"/>
    <s v="Standard Class"/>
    <s v="CB-12025"/>
    <s v="Cassandra Brandow"/>
    <x v="0"/>
    <s v="United States"/>
    <s v="Los Angeles"/>
    <x v="1"/>
    <n v="90049"/>
    <s v="West"/>
    <s v="OFF-ST-10001490"/>
    <x v="1"/>
    <s v="Storage"/>
    <s v="Hot File 7-Pocket, Floor Stand"/>
    <n v="892.35"/>
    <n v="5"/>
    <n v="0"/>
    <n v="267.70499999999993"/>
  </r>
  <r>
    <n v="8056"/>
    <x v="3991"/>
    <x v="834"/>
    <d v="2015-09-04T00:00:00"/>
    <s v="Standard Class"/>
    <s v="CB-12025"/>
    <s v="Cassandra Brandow"/>
    <x v="0"/>
    <s v="United States"/>
    <s v="Los Angeles"/>
    <x v="1"/>
    <n v="90049"/>
    <s v="West"/>
    <s v="FUR-BO-10004695"/>
    <x v="0"/>
    <s v="Bookcases"/>
    <s v="O'Sullivan 2-Door Barrister Bookcase in Odessa Pine"/>
    <n v="307.666"/>
    <n v="2"/>
    <n v="0.15"/>
    <n v="28.956799999999973"/>
  </r>
  <r>
    <n v="8057"/>
    <x v="3991"/>
    <x v="834"/>
    <d v="2015-09-04T00:00:00"/>
    <s v="Standard Class"/>
    <s v="CB-12025"/>
    <s v="Cassandra Brandow"/>
    <x v="0"/>
    <s v="United States"/>
    <s v="Los Angeles"/>
    <x v="1"/>
    <n v="90049"/>
    <s v="West"/>
    <s v="OFF-ST-10000736"/>
    <x v="1"/>
    <s v="Storage"/>
    <s v="Carina Double Wide Media Storage Towers in Natural &amp; Black"/>
    <n v="728.82"/>
    <n v="9"/>
    <n v="0"/>
    <n v="29.152799999999971"/>
  </r>
  <r>
    <n v="8058"/>
    <x v="3991"/>
    <x v="834"/>
    <d v="2015-09-04T00:00:00"/>
    <s v="Standard Class"/>
    <s v="CB-12025"/>
    <s v="Cassandra Brandow"/>
    <x v="0"/>
    <s v="United States"/>
    <s v="Los Angeles"/>
    <x v="1"/>
    <n v="90049"/>
    <s v="West"/>
    <s v="OFF-BI-10001617"/>
    <x v="1"/>
    <s v="Binders"/>
    <s v="GBC Wire Binding Combs"/>
    <n v="41.36"/>
    <n v="5"/>
    <n v="0.2"/>
    <n v="13.959"/>
  </r>
  <r>
    <n v="8059"/>
    <x v="3991"/>
    <x v="834"/>
    <d v="2015-09-04T00:00:00"/>
    <s v="Standard Class"/>
    <s v="CB-12025"/>
    <s v="Cassandra Brandow"/>
    <x v="0"/>
    <s v="United States"/>
    <s v="Los Angeles"/>
    <x v="1"/>
    <n v="90049"/>
    <s v="West"/>
    <s v="TEC-PH-10003589"/>
    <x v="2"/>
    <s v="Phones"/>
    <s v="invisibleSHIELD by ZAGG Smudge-Free Screen Protector"/>
    <n v="43.176000000000002"/>
    <n v="3"/>
    <n v="0.2"/>
    <n v="15.111599999999999"/>
  </r>
  <r>
    <n v="8060"/>
    <x v="3991"/>
    <x v="834"/>
    <d v="2015-09-04T00:00:00"/>
    <s v="Standard Class"/>
    <s v="CB-12025"/>
    <s v="Cassandra Brandow"/>
    <x v="0"/>
    <s v="United States"/>
    <s v="Los Angeles"/>
    <x v="1"/>
    <n v="90049"/>
    <s v="West"/>
    <s v="FUR-FU-10003981"/>
    <x v="0"/>
    <s v="Furnishings"/>
    <s v="Eldon Wave Desk Accessories"/>
    <n v="4.16"/>
    <n v="2"/>
    <n v="0"/>
    <n v="1.7472000000000003"/>
  </r>
  <r>
    <n v="8061"/>
    <x v="3992"/>
    <x v="1181"/>
    <d v="2015-09-26T00:00:00"/>
    <s v="Standard Class"/>
    <s v="TC-20980"/>
    <s v="Tamara Chand"/>
    <x v="1"/>
    <s v="United States"/>
    <s v="Long Beach"/>
    <x v="15"/>
    <n v="11561"/>
    <s v="East"/>
    <s v="OFF-PA-10001970"/>
    <x v="1"/>
    <s v="Paper"/>
    <s v="Xerox 1881"/>
    <n v="61.4"/>
    <n v="5"/>
    <n v="0"/>
    <n v="28.857999999999997"/>
  </r>
  <r>
    <n v="8062"/>
    <x v="3992"/>
    <x v="1181"/>
    <d v="2015-09-26T00:00:00"/>
    <s v="Standard Class"/>
    <s v="TC-20980"/>
    <s v="Tamara Chand"/>
    <x v="1"/>
    <s v="United States"/>
    <s v="Long Beach"/>
    <x v="15"/>
    <n v="11561"/>
    <s v="East"/>
    <s v="OFF-BI-10002437"/>
    <x v="1"/>
    <s v="Binders"/>
    <s v="Recycled Premium Regency Composition Covers"/>
    <n v="24.448"/>
    <n v="2"/>
    <n v="0.2"/>
    <n v="8.8623999999999992"/>
  </r>
  <r>
    <n v="8063"/>
    <x v="3993"/>
    <x v="77"/>
    <d v="2016-11-09T00:00:00"/>
    <s v="First Class"/>
    <s v="LW-17215"/>
    <s v="Luke Weiss"/>
    <x v="0"/>
    <s v="United States"/>
    <s v="Rochester"/>
    <x v="15"/>
    <n v="14609"/>
    <s v="East"/>
    <s v="TEC-PH-10000586"/>
    <x v="2"/>
    <s v="Phones"/>
    <s v="AT&amp;T SB67148 SynJ"/>
    <n v="263.95999999999998"/>
    <n v="4"/>
    <n v="0"/>
    <n v="71.269200000000012"/>
  </r>
  <r>
    <n v="8064"/>
    <x v="3993"/>
    <x v="77"/>
    <d v="2016-11-09T00:00:00"/>
    <s v="First Class"/>
    <s v="LW-17215"/>
    <s v="Luke Weiss"/>
    <x v="0"/>
    <s v="United States"/>
    <s v="Rochester"/>
    <x v="15"/>
    <n v="14609"/>
    <s v="East"/>
    <s v="TEC-PH-10003811"/>
    <x v="2"/>
    <s v="Phones"/>
    <s v="Jabra Supreme Plus Driver Edition Headset"/>
    <n v="359.96999999999997"/>
    <n v="3"/>
    <n v="0"/>
    <n v="100.7916"/>
  </r>
  <r>
    <n v="8065"/>
    <x v="3993"/>
    <x v="77"/>
    <d v="2016-11-09T00:00:00"/>
    <s v="First Class"/>
    <s v="LW-17215"/>
    <s v="Luke Weiss"/>
    <x v="0"/>
    <s v="United States"/>
    <s v="Rochester"/>
    <x v="15"/>
    <n v="14609"/>
    <s v="East"/>
    <s v="OFF-PA-10004983"/>
    <x v="1"/>
    <s v="Paper"/>
    <s v="Xerox 23"/>
    <n v="12.96"/>
    <n v="2"/>
    <n v="0"/>
    <n v="6.2208000000000006"/>
  </r>
  <r>
    <n v="8066"/>
    <x v="3993"/>
    <x v="77"/>
    <d v="2016-11-09T00:00:00"/>
    <s v="First Class"/>
    <s v="LW-17215"/>
    <s v="Luke Weiss"/>
    <x v="0"/>
    <s v="United States"/>
    <s v="Rochester"/>
    <x v="15"/>
    <n v="14609"/>
    <s v="East"/>
    <s v="OFF-ST-10003479"/>
    <x v="1"/>
    <s v="Storage"/>
    <s v="Eldon Base for stackable storage shelf, platinum"/>
    <n v="116.82"/>
    <n v="3"/>
    <n v="0"/>
    <n v="5.8409999999999869"/>
  </r>
  <r>
    <n v="8067"/>
    <x v="3993"/>
    <x v="77"/>
    <d v="2016-11-09T00:00:00"/>
    <s v="First Class"/>
    <s v="LW-17215"/>
    <s v="Luke Weiss"/>
    <x v="0"/>
    <s v="United States"/>
    <s v="Rochester"/>
    <x v="15"/>
    <n v="14609"/>
    <s v="East"/>
    <s v="OFF-BI-10004318"/>
    <x v="1"/>
    <s v="Binders"/>
    <s v="Ibico EB-19 Dual Function Manual Binding System"/>
    <n v="276.78400000000005"/>
    <n v="2"/>
    <n v="0.2"/>
    <n v="89.954799999999992"/>
  </r>
  <r>
    <n v="8068"/>
    <x v="3994"/>
    <x v="1182"/>
    <d v="2015-10-24T00:00:00"/>
    <s v="Standard Class"/>
    <s v="NS-18640"/>
    <s v="Noel Staavos"/>
    <x v="1"/>
    <s v="United States"/>
    <s v="San Francisco"/>
    <x v="1"/>
    <n v="94109"/>
    <s v="West"/>
    <s v="TEC-AC-10002567"/>
    <x v="2"/>
    <s v="Accessories"/>
    <s v="Logitech G602 Wireless Gaming Mouse"/>
    <n v="239.96999999999997"/>
    <n v="3"/>
    <n v="0"/>
    <n v="86.389199999999988"/>
  </r>
  <r>
    <n v="8069"/>
    <x v="3994"/>
    <x v="1182"/>
    <d v="2015-10-24T00:00:00"/>
    <s v="Standard Class"/>
    <s v="NS-18640"/>
    <s v="Noel Staavos"/>
    <x v="1"/>
    <s v="United States"/>
    <s v="San Francisco"/>
    <x v="1"/>
    <n v="94109"/>
    <s v="West"/>
    <s v="FUR-FU-10001731"/>
    <x v="0"/>
    <s v="Furnishings"/>
    <s v="Acrylic Self-Standing Desk Frames"/>
    <n v="16.02"/>
    <n v="6"/>
    <n v="0"/>
    <n v="6.0876000000000001"/>
  </r>
  <r>
    <n v="8070"/>
    <x v="3995"/>
    <x v="314"/>
    <d v="2017-01-05T00:00:00"/>
    <s v="Standard Class"/>
    <s v="JM-15250"/>
    <s v="Janet Martin"/>
    <x v="0"/>
    <s v="United States"/>
    <s v="Huntsville"/>
    <x v="5"/>
    <n v="77340"/>
    <s v="Central"/>
    <s v="OFF-ST-10002743"/>
    <x v="1"/>
    <s v="Storage"/>
    <s v="SAFCO Boltless Steel Shelving"/>
    <n v="454.56000000000006"/>
    <n v="5"/>
    <n v="0.2"/>
    <n v="-107.95800000000004"/>
  </r>
  <r>
    <n v="8071"/>
    <x v="3995"/>
    <x v="314"/>
    <d v="2017-01-05T00:00:00"/>
    <s v="Standard Class"/>
    <s v="JM-15250"/>
    <s v="Janet Martin"/>
    <x v="0"/>
    <s v="United States"/>
    <s v="Huntsville"/>
    <x v="5"/>
    <n v="77340"/>
    <s v="Central"/>
    <s v="FUR-FU-10002116"/>
    <x v="0"/>
    <s v="Furnishings"/>
    <s v="Tenex Carpeted, Granite-Look or Clear Contemporary Contour Shape Chair Mats"/>
    <n v="141.41999999999999"/>
    <n v="5"/>
    <n v="0.6"/>
    <n v="-187.38150000000002"/>
  </r>
  <r>
    <n v="8072"/>
    <x v="3995"/>
    <x v="314"/>
    <d v="2017-01-05T00:00:00"/>
    <s v="Standard Class"/>
    <s v="JM-15250"/>
    <s v="Janet Martin"/>
    <x v="0"/>
    <s v="United States"/>
    <s v="Huntsville"/>
    <x v="5"/>
    <n v="77340"/>
    <s v="Central"/>
    <s v="FUR-CH-10003199"/>
    <x v="0"/>
    <s v="Chairs"/>
    <s v="Office Star - Contemporary Task Swivel Chair"/>
    <n v="310.74399999999997"/>
    <n v="4"/>
    <n v="0.3"/>
    <n v="-26.635199999999998"/>
  </r>
  <r>
    <n v="8073"/>
    <x v="3995"/>
    <x v="314"/>
    <d v="2017-01-05T00:00:00"/>
    <s v="Standard Class"/>
    <s v="JM-15250"/>
    <s v="Janet Martin"/>
    <x v="0"/>
    <s v="United States"/>
    <s v="Huntsville"/>
    <x v="5"/>
    <n v="77340"/>
    <s v="Central"/>
    <s v="OFF-AR-10003158"/>
    <x v="1"/>
    <s v="Art"/>
    <s v="Fluorescent Highlighters by Dixon"/>
    <n v="12.736000000000001"/>
    <n v="4"/>
    <n v="0.2"/>
    <n v="2.2287999999999988"/>
  </r>
  <r>
    <n v="8074"/>
    <x v="3995"/>
    <x v="314"/>
    <d v="2017-01-05T00:00:00"/>
    <s v="Standard Class"/>
    <s v="JM-15250"/>
    <s v="Janet Martin"/>
    <x v="0"/>
    <s v="United States"/>
    <s v="Huntsville"/>
    <x v="5"/>
    <n v="77340"/>
    <s v="Central"/>
    <s v="OFF-BI-10000301"/>
    <x v="1"/>
    <s v="Binders"/>
    <s v="GBC Instant Report Kit"/>
    <n v="6.469999999999998"/>
    <n v="5"/>
    <n v="0.8"/>
    <n v="-9.7050000000000018"/>
  </r>
  <r>
    <n v="8075"/>
    <x v="3995"/>
    <x v="314"/>
    <d v="2017-01-05T00:00:00"/>
    <s v="Standard Class"/>
    <s v="JM-15250"/>
    <s v="Janet Martin"/>
    <x v="0"/>
    <s v="United States"/>
    <s v="Huntsville"/>
    <x v="5"/>
    <n v="77340"/>
    <s v="Central"/>
    <s v="OFF-BI-10000343"/>
    <x v="1"/>
    <s v="Binders"/>
    <s v="Pressboard Covers with Storage Hooks, 9 1/2&quot; x 11&quot;, Light Blue"/>
    <n v="13.747999999999998"/>
    <n v="14"/>
    <n v="0.8"/>
    <n v="-22.684200000000004"/>
  </r>
  <r>
    <n v="8076"/>
    <x v="3995"/>
    <x v="314"/>
    <d v="2017-01-05T00:00:00"/>
    <s v="Standard Class"/>
    <s v="JM-15250"/>
    <s v="Janet Martin"/>
    <x v="0"/>
    <s v="United States"/>
    <s v="Huntsville"/>
    <x v="5"/>
    <n v="77340"/>
    <s v="Central"/>
    <s v="OFF-AP-10004708"/>
    <x v="1"/>
    <s v="Appliances"/>
    <s v="Fellowes Superior 10 Outlet Split Surge Protector"/>
    <n v="15.223999999999997"/>
    <n v="2"/>
    <n v="0.8"/>
    <n v="-38.821200000000012"/>
  </r>
  <r>
    <n v="8077"/>
    <x v="3996"/>
    <x v="537"/>
    <d v="2015-06-29T00:00:00"/>
    <s v="Standard Class"/>
    <s v="RF-19345"/>
    <s v="Randy Ferguson"/>
    <x v="1"/>
    <s v="United States"/>
    <s v="East Point"/>
    <x v="32"/>
    <n v="30344"/>
    <s v="South"/>
    <s v="FUR-FU-10000794"/>
    <x v="0"/>
    <s v="Furnishings"/>
    <s v="Eldon Stackable Tray, Side-Load, Legal, Smoke"/>
    <n v="27.42"/>
    <n v="3"/>
    <n v="0"/>
    <n v="9.3227999999999991"/>
  </r>
  <r>
    <n v="8078"/>
    <x v="3996"/>
    <x v="537"/>
    <d v="2015-06-29T00:00:00"/>
    <s v="Standard Class"/>
    <s v="RF-19345"/>
    <s v="Randy Ferguson"/>
    <x v="1"/>
    <s v="United States"/>
    <s v="East Point"/>
    <x v="32"/>
    <n v="30344"/>
    <s v="South"/>
    <s v="OFF-BI-10004519"/>
    <x v="1"/>
    <s v="Binders"/>
    <s v="GBC DocuBind P100 Manual Binding Machine"/>
    <n v="165.98"/>
    <n v="1"/>
    <n v="0"/>
    <n v="74.690999999999988"/>
  </r>
  <r>
    <n v="8079"/>
    <x v="3996"/>
    <x v="537"/>
    <d v="2015-06-29T00:00:00"/>
    <s v="Standard Class"/>
    <s v="RF-19345"/>
    <s v="Randy Ferguson"/>
    <x v="1"/>
    <s v="United States"/>
    <s v="East Point"/>
    <x v="32"/>
    <n v="30344"/>
    <s v="South"/>
    <s v="TEC-AC-10001590"/>
    <x v="2"/>
    <s v="Accessories"/>
    <s v="Dell Slim USB Multimedia Keyboard"/>
    <n v="75"/>
    <n v="3"/>
    <n v="0"/>
    <n v="18"/>
  </r>
  <r>
    <n v="8080"/>
    <x v="3997"/>
    <x v="441"/>
    <d v="2016-11-27T00:00:00"/>
    <s v="Standard Class"/>
    <s v="CA-12055"/>
    <s v="Cathy Armstrong"/>
    <x v="2"/>
    <s v="United States"/>
    <s v="New York City"/>
    <x v="15"/>
    <n v="10009"/>
    <s v="East"/>
    <s v="OFF-BI-10001524"/>
    <x v="1"/>
    <s v="Binders"/>
    <s v="GBC Premium Transparent Covers with Diagonal Lined Pattern"/>
    <n v="134.27200000000002"/>
    <n v="8"/>
    <n v="0.2"/>
    <n v="46.99519999999999"/>
  </r>
  <r>
    <n v="8081"/>
    <x v="3998"/>
    <x v="662"/>
    <d v="2015-11-01T00:00:00"/>
    <s v="Standard Class"/>
    <s v="KH-16690"/>
    <s v="Kristen Hastings"/>
    <x v="1"/>
    <s v="United States"/>
    <s v="Springfield"/>
    <x v="21"/>
    <n v="97477"/>
    <s v="West"/>
    <s v="OFF-LA-10001474"/>
    <x v="1"/>
    <s v="Labels"/>
    <s v="Avery 477"/>
    <n v="146.54400000000001"/>
    <n v="6"/>
    <n v="0.2"/>
    <n v="47.626799999999996"/>
  </r>
  <r>
    <n v="8082"/>
    <x v="3998"/>
    <x v="662"/>
    <d v="2015-11-01T00:00:00"/>
    <s v="Standard Class"/>
    <s v="KH-16690"/>
    <s v="Kristen Hastings"/>
    <x v="1"/>
    <s v="United States"/>
    <s v="Springfield"/>
    <x v="21"/>
    <n v="97477"/>
    <s v="West"/>
    <s v="OFF-PA-10001497"/>
    <x v="1"/>
    <s v="Paper"/>
    <s v="Xerox 1914"/>
    <n v="131.904"/>
    <n v="3"/>
    <n v="0.2"/>
    <n v="47.815200000000004"/>
  </r>
  <r>
    <n v="8083"/>
    <x v="3998"/>
    <x v="662"/>
    <d v="2015-11-01T00:00:00"/>
    <s v="Standard Class"/>
    <s v="KH-16690"/>
    <s v="Kristen Hastings"/>
    <x v="1"/>
    <s v="United States"/>
    <s v="Springfield"/>
    <x v="21"/>
    <n v="97477"/>
    <s v="West"/>
    <s v="OFF-AP-10003287"/>
    <x v="1"/>
    <s v="Appliances"/>
    <s v="Tripp Lite TLP810NET Broadband Surge for Modem/Fax"/>
    <n v="203.88000000000002"/>
    <n v="5"/>
    <n v="0.2"/>
    <n v="20.387999999999998"/>
  </r>
  <r>
    <n v="8084"/>
    <x v="3998"/>
    <x v="662"/>
    <d v="2015-11-01T00:00:00"/>
    <s v="Standard Class"/>
    <s v="KH-16690"/>
    <s v="Kristen Hastings"/>
    <x v="1"/>
    <s v="United States"/>
    <s v="Springfield"/>
    <x v="21"/>
    <n v="97477"/>
    <s v="West"/>
    <s v="OFF-BI-10002982"/>
    <x v="1"/>
    <s v="Binders"/>
    <s v="Avery Self-Adhesive Photo Pockets for Polaroid Photos"/>
    <n v="14.301000000000002"/>
    <n v="7"/>
    <n v="0.7"/>
    <n v="-10.487400000000001"/>
  </r>
  <r>
    <n v="8085"/>
    <x v="3998"/>
    <x v="662"/>
    <d v="2015-11-01T00:00:00"/>
    <s v="Standard Class"/>
    <s v="KH-16690"/>
    <s v="Kristen Hastings"/>
    <x v="1"/>
    <s v="United States"/>
    <s v="Springfield"/>
    <x v="21"/>
    <n v="97477"/>
    <s v="West"/>
    <s v="OFF-ST-10001809"/>
    <x v="1"/>
    <s v="Storage"/>
    <s v="Fellowes Officeware Wire Shelving"/>
    <n v="718.6400000000001"/>
    <n v="10"/>
    <n v="0.2"/>
    <n v="-161.69400000000005"/>
  </r>
  <r>
    <n v="8086"/>
    <x v="3999"/>
    <x v="201"/>
    <d v="2016-10-26T00:00:00"/>
    <s v="Standard Class"/>
    <s v="LC-16960"/>
    <s v="Lindsay Castell"/>
    <x v="2"/>
    <s v="United States"/>
    <s v="Arlington"/>
    <x v="17"/>
    <n v="22204"/>
    <s v="South"/>
    <s v="FUR-FU-10000246"/>
    <x v="0"/>
    <s v="Furnishings"/>
    <s v="Aluminum Document Frame"/>
    <n v="61.1"/>
    <n v="5"/>
    <n v="0"/>
    <n v="18.329999999999991"/>
  </r>
  <r>
    <n v="8087"/>
    <x v="4000"/>
    <x v="1045"/>
    <d v="2017-05-02T00:00:00"/>
    <s v="Standard Class"/>
    <s v="JL-15130"/>
    <s v="Jack Lebron"/>
    <x v="0"/>
    <s v="United States"/>
    <s v="Wilmington"/>
    <x v="3"/>
    <n v="28403"/>
    <s v="South"/>
    <s v="OFF-AP-10000252"/>
    <x v="1"/>
    <s v="Appliances"/>
    <s v="Harmony HEPA Quiet Air Purifiers"/>
    <n v="28.08"/>
    <n v="3"/>
    <n v="0.2"/>
    <n v="5.2650000000000006"/>
  </r>
  <r>
    <n v="8088"/>
    <x v="4001"/>
    <x v="321"/>
    <d v="2016-10-01T00:00:00"/>
    <s v="Second Class"/>
    <s v="DM-12955"/>
    <s v="Dario Medina"/>
    <x v="1"/>
    <s v="United States"/>
    <s v="Yuma"/>
    <x v="16"/>
    <n v="85364"/>
    <s v="West"/>
    <s v="OFF-AR-10002375"/>
    <x v="1"/>
    <s v="Art"/>
    <s v="Newell 351"/>
    <n v="10.496"/>
    <n v="4"/>
    <n v="0.2"/>
    <n v="1.1807999999999983"/>
  </r>
  <r>
    <n v="8089"/>
    <x v="4002"/>
    <x v="848"/>
    <d v="2015-07-14T00:00:00"/>
    <s v="Standard Class"/>
    <s v="MV-18190"/>
    <s v="Mike Vittorini"/>
    <x v="0"/>
    <s v="United States"/>
    <s v="San Bernardino"/>
    <x v="1"/>
    <n v="92404"/>
    <s v="West"/>
    <s v="OFF-BI-10003719"/>
    <x v="1"/>
    <s v="Binders"/>
    <s v="Large Capacity Hanging Post Binders"/>
    <n v="39.92"/>
    <n v="2"/>
    <n v="0.2"/>
    <n v="12.973999999999997"/>
  </r>
  <r>
    <n v="8090"/>
    <x v="4003"/>
    <x v="976"/>
    <d v="2015-08-09T00:00:00"/>
    <s v="First Class"/>
    <s v="NS-18640"/>
    <s v="Noel Staavos"/>
    <x v="1"/>
    <s v="United States"/>
    <s v="Baltimore"/>
    <x v="39"/>
    <n v="21215"/>
    <s v="East"/>
    <s v="OFF-AP-10001492"/>
    <x v="1"/>
    <s v="Appliances"/>
    <s v="Acco Six-Outlet Power Strip, 4' Cord Length"/>
    <n v="77.58"/>
    <n v="9"/>
    <n v="0"/>
    <n v="20.1708"/>
  </r>
  <r>
    <n v="8091"/>
    <x v="4004"/>
    <x v="1035"/>
    <d v="2014-12-13T00:00:00"/>
    <s v="Standard Class"/>
    <s v="AS-10630"/>
    <s v="Ann Steele"/>
    <x v="2"/>
    <s v="United States"/>
    <s v="Seattle"/>
    <x v="4"/>
    <n v="98103"/>
    <s v="West"/>
    <s v="OFF-ST-10000532"/>
    <x v="1"/>
    <s v="Storage"/>
    <s v="Advantus Rolling Drawer Organizers"/>
    <n v="269.35999999999996"/>
    <n v="7"/>
    <n v="0"/>
    <n v="70.033599999999993"/>
  </r>
  <r>
    <n v="8092"/>
    <x v="4005"/>
    <x v="895"/>
    <d v="2015-12-14T00:00:00"/>
    <s v="Standard Class"/>
    <s v="MT-17815"/>
    <s v="Meg Tillman"/>
    <x v="0"/>
    <s v="United States"/>
    <s v="San Francisco"/>
    <x v="1"/>
    <n v="94110"/>
    <s v="West"/>
    <s v="OFF-LA-10001613"/>
    <x v="1"/>
    <s v="Labels"/>
    <s v="Avery File Folder Labels"/>
    <n v="5.76"/>
    <n v="2"/>
    <n v="0"/>
    <n v="2.8224"/>
  </r>
  <r>
    <n v="8093"/>
    <x v="4006"/>
    <x v="1183"/>
    <d v="2017-11-13T00:00:00"/>
    <s v="Second Class"/>
    <s v="SR-20425"/>
    <s v="Sharelle Roach"/>
    <x v="2"/>
    <s v="United States"/>
    <s v="New York City"/>
    <x v="15"/>
    <n v="10035"/>
    <s v="East"/>
    <s v="OFF-AR-10002818"/>
    <x v="1"/>
    <s v="Art"/>
    <s v="Panasonic KP-310 Heavy-Duty Electric Pencil Sharpener"/>
    <n v="109.9"/>
    <n v="5"/>
    <n v="0"/>
    <n v="32.97"/>
  </r>
  <r>
    <n v="8094"/>
    <x v="4007"/>
    <x v="944"/>
    <d v="2017-08-01T00:00:00"/>
    <s v="Second Class"/>
    <s v="DK-13375"/>
    <s v="Dennis Kane"/>
    <x v="0"/>
    <s v="United States"/>
    <s v="Seattle"/>
    <x v="4"/>
    <n v="98115"/>
    <s v="West"/>
    <s v="FUR-FU-10001940"/>
    <x v="0"/>
    <s v="Furnishings"/>
    <s v="Staple-based wall hangings"/>
    <n v="23.88"/>
    <n v="3"/>
    <n v="0"/>
    <n v="10.507200000000001"/>
  </r>
  <r>
    <n v="8095"/>
    <x v="4007"/>
    <x v="944"/>
    <d v="2017-08-01T00:00:00"/>
    <s v="Second Class"/>
    <s v="DK-13375"/>
    <s v="Dennis Kane"/>
    <x v="0"/>
    <s v="United States"/>
    <s v="Seattle"/>
    <x v="4"/>
    <n v="98115"/>
    <s v="West"/>
    <s v="OFF-PA-10003883"/>
    <x v="1"/>
    <s v="Paper"/>
    <s v="Message Book, Phone, Wirebound Standard Line Memo, 2 3/4&quot; X 5&quot;"/>
    <n v="26.2"/>
    <n v="4"/>
    <n v="0"/>
    <n v="12.052"/>
  </r>
  <r>
    <n v="8096"/>
    <x v="4007"/>
    <x v="944"/>
    <d v="2017-08-01T00:00:00"/>
    <s v="Second Class"/>
    <s v="DK-13375"/>
    <s v="Dennis Kane"/>
    <x v="0"/>
    <s v="United States"/>
    <s v="Seattle"/>
    <x v="4"/>
    <n v="98115"/>
    <s v="West"/>
    <s v="OFF-PA-10002787"/>
    <x v="1"/>
    <s v="Paper"/>
    <s v="Xerox 227"/>
    <n v="12.96"/>
    <n v="2"/>
    <n v="0"/>
    <n v="6.2208000000000006"/>
  </r>
  <r>
    <n v="8097"/>
    <x v="4007"/>
    <x v="944"/>
    <d v="2017-08-01T00:00:00"/>
    <s v="Second Class"/>
    <s v="DK-13375"/>
    <s v="Dennis Kane"/>
    <x v="0"/>
    <s v="United States"/>
    <s v="Seattle"/>
    <x v="4"/>
    <n v="98115"/>
    <s v="West"/>
    <s v="TEC-AC-10000991"/>
    <x v="2"/>
    <s v="Accessories"/>
    <s v="Sony Micro Vault Click 8 GB USB 2.0 Flash Drive"/>
    <n v="234.95000000000002"/>
    <n v="5"/>
    <n v="0"/>
    <n v="32.893000000000008"/>
  </r>
  <r>
    <n v="8098"/>
    <x v="4008"/>
    <x v="116"/>
    <d v="2018-01-01T00:00:00"/>
    <s v="Standard Class"/>
    <s v="SV-20935"/>
    <s v="Susan Vittorini"/>
    <x v="0"/>
    <s v="United States"/>
    <s v="Albuquerque"/>
    <x v="27"/>
    <n v="87105"/>
    <s v="West"/>
    <s v="OFF-ST-10003058"/>
    <x v="1"/>
    <s v="Storage"/>
    <s v="Eldon Mobile Mega Data Cart  Mega Stackable  Add-On Trays"/>
    <n v="118.25"/>
    <n v="5"/>
    <n v="0"/>
    <n v="34.292499999999997"/>
  </r>
  <r>
    <n v="8099"/>
    <x v="4008"/>
    <x v="116"/>
    <d v="2018-01-01T00:00:00"/>
    <s v="Standard Class"/>
    <s v="SV-20935"/>
    <s v="Susan Vittorini"/>
    <x v="0"/>
    <s v="United States"/>
    <s v="Albuquerque"/>
    <x v="27"/>
    <n v="87105"/>
    <s v="West"/>
    <s v="OFF-PA-10004239"/>
    <x v="1"/>
    <s v="Paper"/>
    <s v="Xerox 1953"/>
    <n v="4.28"/>
    <n v="1"/>
    <n v="0"/>
    <n v="1.9259999999999997"/>
  </r>
  <r>
    <n v="8100"/>
    <x v="4009"/>
    <x v="612"/>
    <d v="2016-03-13T00:00:00"/>
    <s v="First Class"/>
    <s v="RH-19510"/>
    <s v="Rick Huthwaite"/>
    <x v="2"/>
    <s v="United States"/>
    <s v="Los Angeles"/>
    <x v="1"/>
    <n v="90045"/>
    <s v="West"/>
    <s v="TEC-AC-10003038"/>
    <x v="2"/>
    <s v="Accessories"/>
    <s v="Kingston Digital DataTraveler 16GB USB 2.0"/>
    <n v="26.849999999999998"/>
    <n v="3"/>
    <n v="0"/>
    <n v="5.101499999999997"/>
  </r>
  <r>
    <n v="8101"/>
    <x v="4009"/>
    <x v="612"/>
    <d v="2016-03-13T00:00:00"/>
    <s v="First Class"/>
    <s v="RH-19510"/>
    <s v="Rick Huthwaite"/>
    <x v="2"/>
    <s v="United States"/>
    <s v="Los Angeles"/>
    <x v="1"/>
    <n v="90045"/>
    <s v="West"/>
    <s v="TEC-MA-10000984"/>
    <x v="2"/>
    <s v="Machines"/>
    <s v="Okidata MB760 Printer"/>
    <n v="3357.6000000000004"/>
    <n v="3"/>
    <n v="0.2"/>
    <n v="377.72999999999956"/>
  </r>
  <r>
    <n v="8102"/>
    <x v="4010"/>
    <x v="1184"/>
    <d v="2015-05-26T00:00:00"/>
    <s v="Standard Class"/>
    <s v="SB-20185"/>
    <s v="Sarah Brown"/>
    <x v="0"/>
    <s v="United States"/>
    <s v="Los Angeles"/>
    <x v="1"/>
    <n v="90045"/>
    <s v="West"/>
    <s v="OFF-LA-10004484"/>
    <x v="1"/>
    <s v="Labels"/>
    <s v="Avery 476"/>
    <n v="8.26"/>
    <n v="2"/>
    <n v="0"/>
    <n v="3.7995999999999999"/>
  </r>
  <r>
    <n v="8103"/>
    <x v="4010"/>
    <x v="1184"/>
    <d v="2015-05-26T00:00:00"/>
    <s v="Standard Class"/>
    <s v="SB-20185"/>
    <s v="Sarah Brown"/>
    <x v="0"/>
    <s v="United States"/>
    <s v="Los Angeles"/>
    <x v="1"/>
    <n v="90045"/>
    <s v="West"/>
    <s v="TEC-MA-10004002"/>
    <x v="2"/>
    <s v="Machines"/>
    <s v="Zebra GX420t Direct Thermal/Thermal Transfer Printer"/>
    <n v="2973.32"/>
    <n v="7"/>
    <n v="0.2"/>
    <n v="334.49849999999958"/>
  </r>
  <r>
    <n v="8104"/>
    <x v="4010"/>
    <x v="1184"/>
    <d v="2015-05-26T00:00:00"/>
    <s v="Standard Class"/>
    <s v="SB-20185"/>
    <s v="Sarah Brown"/>
    <x v="0"/>
    <s v="United States"/>
    <s v="Los Angeles"/>
    <x v="1"/>
    <n v="90045"/>
    <s v="West"/>
    <s v="OFF-ST-10002406"/>
    <x v="1"/>
    <s v="Storage"/>
    <s v="Pizazz Global Quick File"/>
    <n v="104.79"/>
    <n v="7"/>
    <n v="0"/>
    <n v="29.341200000000008"/>
  </r>
  <r>
    <n v="8105"/>
    <x v="4010"/>
    <x v="1184"/>
    <d v="2015-05-26T00:00:00"/>
    <s v="Standard Class"/>
    <s v="SB-20185"/>
    <s v="Sarah Brown"/>
    <x v="0"/>
    <s v="United States"/>
    <s v="Los Angeles"/>
    <x v="1"/>
    <n v="90045"/>
    <s v="West"/>
    <s v="TEC-PH-10003645"/>
    <x v="2"/>
    <s v="Phones"/>
    <s v="Aastra 57i VoIP phone"/>
    <n v="775.72800000000007"/>
    <n v="6"/>
    <n v="0.2"/>
    <n v="58.179600000000022"/>
  </r>
  <r>
    <n v="8106"/>
    <x v="4011"/>
    <x v="922"/>
    <d v="2017-02-19T00:00:00"/>
    <s v="First Class"/>
    <s v="CR-12820"/>
    <s v="Cyra Reiten"/>
    <x v="2"/>
    <s v="United States"/>
    <s v="Houston"/>
    <x v="5"/>
    <n v="77041"/>
    <s v="Central"/>
    <s v="FUR-BO-10001601"/>
    <x v="0"/>
    <s v="Bookcases"/>
    <s v="Sauder Mission Library with Doors, Fruitwood Finish"/>
    <n v="89.066399999999987"/>
    <n v="1"/>
    <n v="0.32"/>
    <n v="-17.027400000000007"/>
  </r>
  <r>
    <n v="8107"/>
    <x v="4011"/>
    <x v="922"/>
    <d v="2017-02-19T00:00:00"/>
    <s v="First Class"/>
    <s v="CR-12820"/>
    <s v="Cyra Reiten"/>
    <x v="2"/>
    <s v="United States"/>
    <s v="Houston"/>
    <x v="5"/>
    <n v="77041"/>
    <s v="Central"/>
    <s v="OFF-AR-10000937"/>
    <x v="1"/>
    <s v="Art"/>
    <s v="Dixon Ticonderoga Core-Lock Colored Pencils, 48-Color Set"/>
    <n v="175.44"/>
    <n v="6"/>
    <n v="0.2"/>
    <n v="52.632000000000005"/>
  </r>
  <r>
    <n v="8108"/>
    <x v="4011"/>
    <x v="922"/>
    <d v="2017-02-19T00:00:00"/>
    <s v="First Class"/>
    <s v="CR-12820"/>
    <s v="Cyra Reiten"/>
    <x v="2"/>
    <s v="United States"/>
    <s v="Houston"/>
    <x v="5"/>
    <n v="77041"/>
    <s v="Central"/>
    <s v="TEC-PH-10000038"/>
    <x v="2"/>
    <s v="Phones"/>
    <s v="Jawbone MINI JAMBOX Wireless Bluetooth Speaker"/>
    <n v="438.33600000000001"/>
    <n v="4"/>
    <n v="0.2"/>
    <n v="-87.667200000000037"/>
  </r>
  <r>
    <n v="8109"/>
    <x v="4012"/>
    <x v="166"/>
    <d v="2017-12-15T00:00:00"/>
    <s v="Standard Class"/>
    <s v="EG-13900"/>
    <s v="Emily Grady"/>
    <x v="0"/>
    <s v="United States"/>
    <s v="Philadelphia"/>
    <x v="9"/>
    <n v="19140"/>
    <s v="East"/>
    <s v="FUR-CH-10003396"/>
    <x v="0"/>
    <s v="Chairs"/>
    <s v="Global Deluxe Steno Chair"/>
    <n v="215.54400000000001"/>
    <n v="4"/>
    <n v="0.3"/>
    <n v="-58.504800000000017"/>
  </r>
  <r>
    <n v="8110"/>
    <x v="4013"/>
    <x v="551"/>
    <d v="2017-11-23T00:00:00"/>
    <s v="Standard Class"/>
    <s v="RD-19930"/>
    <s v="Russell D'Ascenzo"/>
    <x v="0"/>
    <s v="United States"/>
    <s v="Chicago"/>
    <x v="10"/>
    <n v="60623"/>
    <s v="Central"/>
    <s v="OFF-EN-10002592"/>
    <x v="1"/>
    <s v="Envelopes"/>
    <s v="Peel &amp; Seel Recycled Catalog Envelopes, Brown"/>
    <n v="55.584000000000003"/>
    <n v="6"/>
    <n v="0.2"/>
    <n v="20.844000000000001"/>
  </r>
  <r>
    <n v="8111"/>
    <x v="4013"/>
    <x v="551"/>
    <d v="2017-11-23T00:00:00"/>
    <s v="Standard Class"/>
    <s v="RD-19930"/>
    <s v="Russell D'Ascenzo"/>
    <x v="0"/>
    <s v="United States"/>
    <s v="Chicago"/>
    <x v="10"/>
    <n v="60623"/>
    <s v="Central"/>
    <s v="FUR-CH-10000422"/>
    <x v="0"/>
    <s v="Chairs"/>
    <s v="Global Highback Leather Tilter in Burgundy"/>
    <n v="127.38599999999998"/>
    <n v="2"/>
    <n v="0.3"/>
    <n v="-25.477199999999982"/>
  </r>
  <r>
    <n v="8112"/>
    <x v="4014"/>
    <x v="49"/>
    <d v="2016-12-03T00:00:00"/>
    <s v="Second Class"/>
    <s v="JM-15865"/>
    <s v="John Murray"/>
    <x v="0"/>
    <s v="United States"/>
    <s v="San Angelo"/>
    <x v="5"/>
    <n v="76903"/>
    <s v="Central"/>
    <s v="FUR-CH-10002647"/>
    <x v="0"/>
    <s v="Chairs"/>
    <s v="Situations Contoured Folding Chairs, 4/Set"/>
    <n v="248.43"/>
    <n v="5"/>
    <n v="0.3"/>
    <n v="-17.744999999999976"/>
  </r>
  <r>
    <n v="8113"/>
    <x v="4014"/>
    <x v="49"/>
    <d v="2016-12-03T00:00:00"/>
    <s v="Second Class"/>
    <s v="JM-15865"/>
    <s v="John Murray"/>
    <x v="0"/>
    <s v="United States"/>
    <s v="San Angelo"/>
    <x v="5"/>
    <n v="76903"/>
    <s v="Central"/>
    <s v="OFF-AP-10004859"/>
    <x v="1"/>
    <s v="Appliances"/>
    <s v="Acco 6 Outlet Guardian Premium Surge Suppressor"/>
    <n v="11.647999999999998"/>
    <n v="4"/>
    <n v="0.8"/>
    <n v="-30.867200000000004"/>
  </r>
  <r>
    <n v="8114"/>
    <x v="4014"/>
    <x v="49"/>
    <d v="2016-12-03T00:00:00"/>
    <s v="Second Class"/>
    <s v="JM-15865"/>
    <s v="John Murray"/>
    <x v="0"/>
    <s v="United States"/>
    <s v="San Angelo"/>
    <x v="5"/>
    <n v="76903"/>
    <s v="Central"/>
    <s v="FUR-CH-10004477"/>
    <x v="0"/>
    <s v="Chairs"/>
    <s v="Global Push Button Manager's Chair, Indigo"/>
    <n v="85.245999999999995"/>
    <n v="2"/>
    <n v="0.3"/>
    <n v="-1.217800000000004"/>
  </r>
  <r>
    <n v="8115"/>
    <x v="4015"/>
    <x v="621"/>
    <d v="2017-10-07T00:00:00"/>
    <s v="Second Class"/>
    <s v="LW-16825"/>
    <s v="Laurel Workman"/>
    <x v="1"/>
    <s v="United States"/>
    <s v="Pasadena"/>
    <x v="5"/>
    <n v="77506"/>
    <s v="Central"/>
    <s v="OFF-AR-10004817"/>
    <x v="1"/>
    <s v="Art"/>
    <s v="Colorific Watercolor Pencils"/>
    <n v="20.64"/>
    <n v="5"/>
    <n v="0.2"/>
    <n v="2.3219999999999974"/>
  </r>
  <r>
    <n v="8116"/>
    <x v="4016"/>
    <x v="635"/>
    <d v="2017-09-04T00:00:00"/>
    <s v="Standard Class"/>
    <s v="RW-19540"/>
    <s v="Rick Wilson"/>
    <x v="1"/>
    <s v="United States"/>
    <s v="Los Angeles"/>
    <x v="1"/>
    <n v="90049"/>
    <s v="West"/>
    <s v="FUR-FU-10003374"/>
    <x v="0"/>
    <s v="Furnishings"/>
    <s v="Electrix Fluorescent Magnifier Lamps &amp; Weighted Base"/>
    <n v="148.02000000000001"/>
    <n v="3"/>
    <n v="0"/>
    <n v="41.445600000000013"/>
  </r>
  <r>
    <n v="8117"/>
    <x v="4017"/>
    <x v="221"/>
    <d v="2017-11-24T00:00:00"/>
    <s v="Same Day"/>
    <s v="BG-11695"/>
    <s v="Brooke Gillingham"/>
    <x v="1"/>
    <s v="United States"/>
    <s v="Garden City"/>
    <x v="41"/>
    <n v="67846"/>
    <s v="Central"/>
    <s v="OFF-ST-10003123"/>
    <x v="1"/>
    <s v="Storage"/>
    <s v="Fellowes Bases and Tops For Staxonsteel/High-Stak Systems"/>
    <n v="33.29"/>
    <n v="1"/>
    <n v="0"/>
    <n v="7.9895999999999994"/>
  </r>
  <r>
    <n v="8118"/>
    <x v="4018"/>
    <x v="160"/>
    <d v="2017-07-05T00:00:00"/>
    <s v="Standard Class"/>
    <s v="TT-21220"/>
    <s v="Thomas Thornton"/>
    <x v="0"/>
    <s v="United States"/>
    <s v="Los Angeles"/>
    <x v="1"/>
    <n v="90045"/>
    <s v="West"/>
    <s v="OFF-PA-10000675"/>
    <x v="1"/>
    <s v="Paper"/>
    <s v="Xerox 1919"/>
    <n v="204.95000000000002"/>
    <n v="5"/>
    <n v="0"/>
    <n v="100.4255"/>
  </r>
  <r>
    <n v="8119"/>
    <x v="4019"/>
    <x v="847"/>
    <d v="2017-07-27T00:00:00"/>
    <s v="Standard Class"/>
    <s v="EB-13930"/>
    <s v="Eric Barreto"/>
    <x v="0"/>
    <s v="United States"/>
    <s v="Chicago"/>
    <x v="10"/>
    <n v="60653"/>
    <s v="Central"/>
    <s v="FUR-CH-10004997"/>
    <x v="0"/>
    <s v="Chairs"/>
    <s v="Hon Every-Day Series Multi-Task Chairs"/>
    <n v="526.34399999999994"/>
    <n v="4"/>
    <n v="0.3"/>
    <n v="-75.191999999999979"/>
  </r>
  <r>
    <n v="8120"/>
    <x v="4020"/>
    <x v="583"/>
    <d v="2016-11-16T00:00:00"/>
    <s v="Standard Class"/>
    <s v="LP-17080"/>
    <s v="Liz Pelletier"/>
    <x v="0"/>
    <s v="United States"/>
    <s v="San Francisco"/>
    <x v="1"/>
    <n v="94110"/>
    <s v="West"/>
    <s v="FUR-FU-10001934"/>
    <x v="0"/>
    <s v="Furnishings"/>
    <s v="Magnifier Swing Arm Lamp"/>
    <n v="41.96"/>
    <n v="2"/>
    <n v="0"/>
    <n v="10.909600000000001"/>
  </r>
  <r>
    <n v="8121"/>
    <x v="4020"/>
    <x v="583"/>
    <d v="2016-11-16T00:00:00"/>
    <s v="Standard Class"/>
    <s v="LP-17080"/>
    <s v="Liz Pelletier"/>
    <x v="0"/>
    <s v="United States"/>
    <s v="San Francisco"/>
    <x v="1"/>
    <n v="94110"/>
    <s v="West"/>
    <s v="FUR-CH-10004997"/>
    <x v="0"/>
    <s v="Chairs"/>
    <s v="Hon Every-Day Series Multi-Task Chairs"/>
    <n v="451.15199999999993"/>
    <n v="3"/>
    <n v="0.2"/>
    <n v="0"/>
  </r>
  <r>
    <n v="8122"/>
    <x v="4020"/>
    <x v="583"/>
    <d v="2016-11-16T00:00:00"/>
    <s v="Standard Class"/>
    <s v="LP-17080"/>
    <s v="Liz Pelletier"/>
    <x v="0"/>
    <s v="United States"/>
    <s v="San Francisco"/>
    <x v="1"/>
    <n v="94110"/>
    <s v="West"/>
    <s v="OFF-BI-10001890"/>
    <x v="1"/>
    <s v="Binders"/>
    <s v="Avery Poly Binder Pockets"/>
    <n v="31.504000000000005"/>
    <n v="11"/>
    <n v="0.2"/>
    <n v="11.026399999999999"/>
  </r>
  <r>
    <n v="8123"/>
    <x v="4021"/>
    <x v="337"/>
    <d v="2014-12-15T00:00:00"/>
    <s v="Standard Class"/>
    <s v="FP-14320"/>
    <s v="Frank Preis"/>
    <x v="0"/>
    <s v="United States"/>
    <s v="Philadelphia"/>
    <x v="9"/>
    <n v="19134"/>
    <s v="East"/>
    <s v="OFF-EN-10002500"/>
    <x v="1"/>
    <s v="Envelopes"/>
    <s v="Globe Weis Peel &amp; Seel First Class Envelopes"/>
    <n v="30.672000000000001"/>
    <n v="3"/>
    <n v="0.2"/>
    <n v="9.5850000000000009"/>
  </r>
  <r>
    <n v="8124"/>
    <x v="4021"/>
    <x v="337"/>
    <d v="2014-12-15T00:00:00"/>
    <s v="Standard Class"/>
    <s v="FP-14320"/>
    <s v="Frank Preis"/>
    <x v="0"/>
    <s v="United States"/>
    <s v="Philadelphia"/>
    <x v="9"/>
    <n v="19134"/>
    <s v="East"/>
    <s v="TEC-CO-10001766"/>
    <x v="2"/>
    <s v="Copiers"/>
    <s v="Canon PC940 Copier"/>
    <n v="1079.9759999999999"/>
    <n v="4"/>
    <n v="0.4"/>
    <n v="125.99719999999991"/>
  </r>
  <r>
    <n v="8125"/>
    <x v="4022"/>
    <x v="210"/>
    <d v="2017-09-12T00:00:00"/>
    <s v="Standard Class"/>
    <s v="JA-15970"/>
    <s v="Joseph Airdo"/>
    <x v="0"/>
    <s v="United States"/>
    <s v="Modesto"/>
    <x v="1"/>
    <n v="95351"/>
    <s v="West"/>
    <s v="FUR-CH-10004860"/>
    <x v="0"/>
    <s v="Chairs"/>
    <s v="Global Low Back Tilter Chair"/>
    <n v="161.56800000000001"/>
    <n v="2"/>
    <n v="0.2"/>
    <n v="-28.274400000000021"/>
  </r>
  <r>
    <n v="8126"/>
    <x v="4023"/>
    <x v="525"/>
    <d v="2015-02-13T00:00:00"/>
    <s v="Standard Class"/>
    <s v="TS-21655"/>
    <s v="Trudy Schmidt"/>
    <x v="0"/>
    <s v="United States"/>
    <s v="Houston"/>
    <x v="5"/>
    <n v="77070"/>
    <s v="Central"/>
    <s v="OFF-BI-10002049"/>
    <x v="1"/>
    <s v="Binders"/>
    <s v="UniKeep View Case Binders"/>
    <n v="2.9339999999999993"/>
    <n v="3"/>
    <n v="0.8"/>
    <n v="-4.9878000000000018"/>
  </r>
  <r>
    <n v="8127"/>
    <x v="4023"/>
    <x v="525"/>
    <d v="2015-02-13T00:00:00"/>
    <s v="Standard Class"/>
    <s v="TS-21655"/>
    <s v="Trudy Schmidt"/>
    <x v="0"/>
    <s v="United States"/>
    <s v="Houston"/>
    <x v="5"/>
    <n v="77070"/>
    <s v="Central"/>
    <s v="TEC-AC-10003499"/>
    <x v="2"/>
    <s v="Accessories"/>
    <s v="Memorex Mini Travel Drive 8 GB USB 2.0 Flash Drive"/>
    <n v="18.528000000000002"/>
    <n v="2"/>
    <n v="0.2"/>
    <n v="4.4004000000000003"/>
  </r>
  <r>
    <n v="8128"/>
    <x v="4023"/>
    <x v="525"/>
    <d v="2015-02-13T00:00:00"/>
    <s v="Standard Class"/>
    <s v="TS-21655"/>
    <s v="Trudy Schmidt"/>
    <x v="0"/>
    <s v="United States"/>
    <s v="Houston"/>
    <x v="5"/>
    <n v="77070"/>
    <s v="Central"/>
    <s v="OFF-ST-10003470"/>
    <x v="1"/>
    <s v="Storage"/>
    <s v="Tennsco Snap-Together Open Shelving Units, Starter Sets and Add-On Units"/>
    <n v="670.75200000000007"/>
    <n v="3"/>
    <n v="0.2"/>
    <n v="-125.76600000000005"/>
  </r>
  <r>
    <n v="8129"/>
    <x v="4024"/>
    <x v="775"/>
    <d v="2017-09-01T00:00:00"/>
    <s v="Standard Class"/>
    <s v="DP-13000"/>
    <s v="Darren Powers"/>
    <x v="0"/>
    <s v="United States"/>
    <s v="Chicago"/>
    <x v="10"/>
    <n v="60610"/>
    <s v="Central"/>
    <s v="FUR-FU-10000222"/>
    <x v="0"/>
    <s v="Furnishings"/>
    <s v="Seth Thomas 16&quot; Steel Case Clock"/>
    <n v="64.959999999999994"/>
    <n v="5"/>
    <n v="0.6"/>
    <n v="-43.847999999999985"/>
  </r>
  <r>
    <n v="8130"/>
    <x v="4025"/>
    <x v="836"/>
    <d v="2014-07-23T00:00:00"/>
    <s v="First Class"/>
    <s v="JD-15895"/>
    <s v="Jonathan Doherty"/>
    <x v="1"/>
    <s v="United States"/>
    <s v="Riverside"/>
    <x v="1"/>
    <n v="92503"/>
    <s v="West"/>
    <s v="TEC-AC-10000023"/>
    <x v="2"/>
    <s v="Accessories"/>
    <s v="Maxell 74 Minute CD-R Spindle, 50/Pack"/>
    <n v="41.94"/>
    <n v="2"/>
    <n v="0"/>
    <n v="15.098399999999998"/>
  </r>
  <r>
    <n v="8131"/>
    <x v="4025"/>
    <x v="836"/>
    <d v="2014-07-23T00:00:00"/>
    <s v="First Class"/>
    <s v="JD-15895"/>
    <s v="Jonathan Doherty"/>
    <x v="1"/>
    <s v="United States"/>
    <s v="Riverside"/>
    <x v="1"/>
    <n v="92503"/>
    <s v="West"/>
    <s v="OFF-PA-10003971"/>
    <x v="1"/>
    <s v="Paper"/>
    <s v="Xerox 1965"/>
    <n v="11.96"/>
    <n v="2"/>
    <n v="0"/>
    <n v="5.8604000000000003"/>
  </r>
  <r>
    <n v="8132"/>
    <x v="4025"/>
    <x v="836"/>
    <d v="2014-07-23T00:00:00"/>
    <s v="First Class"/>
    <s v="JD-15895"/>
    <s v="Jonathan Doherty"/>
    <x v="1"/>
    <s v="United States"/>
    <s v="Riverside"/>
    <x v="1"/>
    <n v="92503"/>
    <s v="West"/>
    <s v="OFF-AR-10003481"/>
    <x v="1"/>
    <s v="Art"/>
    <s v="Newell 348"/>
    <n v="13.12"/>
    <n v="4"/>
    <n v="0"/>
    <n v="3.8047999999999984"/>
  </r>
  <r>
    <n v="8133"/>
    <x v="4025"/>
    <x v="836"/>
    <d v="2014-07-23T00:00:00"/>
    <s v="First Class"/>
    <s v="JD-15895"/>
    <s v="Jonathan Doherty"/>
    <x v="1"/>
    <s v="United States"/>
    <s v="Riverside"/>
    <x v="1"/>
    <n v="92503"/>
    <s v="West"/>
    <s v="OFF-ST-10001490"/>
    <x v="1"/>
    <s v="Storage"/>
    <s v="Hot File 7-Pocket, Floor Stand"/>
    <n v="535.41"/>
    <n v="3"/>
    <n v="0"/>
    <n v="160.62299999999993"/>
  </r>
  <r>
    <n v="8134"/>
    <x v="4026"/>
    <x v="1049"/>
    <d v="2015-10-13T00:00:00"/>
    <s v="Standard Class"/>
    <s v="GH-14485"/>
    <s v="Gene Hale"/>
    <x v="1"/>
    <s v="United States"/>
    <s v="Dallas"/>
    <x v="5"/>
    <n v="75081"/>
    <s v="Central"/>
    <s v="FUR-FU-10003708"/>
    <x v="0"/>
    <s v="Furnishings"/>
    <s v="Tenex Traditional Chairmats for Medium Pile Carpet, Standard Lip, 36&quot; x 48&quot;"/>
    <n v="72.78"/>
    <n v="3"/>
    <n v="0.6"/>
    <n v="-70.960499999999996"/>
  </r>
  <r>
    <n v="8135"/>
    <x v="4027"/>
    <x v="1130"/>
    <d v="2015-02-21T00:00:00"/>
    <s v="Standard Class"/>
    <s v="RD-19585"/>
    <s v="Rob Dowd"/>
    <x v="0"/>
    <s v="United States"/>
    <s v="Los Angeles"/>
    <x v="1"/>
    <n v="90008"/>
    <s v="West"/>
    <s v="OFF-PA-10001970"/>
    <x v="1"/>
    <s v="Paper"/>
    <s v="Xerox 1881"/>
    <n v="36.839999999999996"/>
    <n v="3"/>
    <n v="0"/>
    <n v="17.314799999999998"/>
  </r>
  <r>
    <n v="8136"/>
    <x v="4027"/>
    <x v="1130"/>
    <d v="2015-02-21T00:00:00"/>
    <s v="Standard Class"/>
    <s v="RD-19585"/>
    <s v="Rob Dowd"/>
    <x v="0"/>
    <s v="United States"/>
    <s v="Los Angeles"/>
    <x v="1"/>
    <n v="90008"/>
    <s v="West"/>
    <s v="OFF-LA-10002762"/>
    <x v="1"/>
    <s v="Labels"/>
    <s v="Avery 485"/>
    <n v="87.71"/>
    <n v="7"/>
    <n v="0"/>
    <n v="41.223699999999994"/>
  </r>
  <r>
    <n v="8137"/>
    <x v="4028"/>
    <x v="399"/>
    <d v="2016-08-16T00:00:00"/>
    <s v="Standard Class"/>
    <s v="CS-12490"/>
    <s v="Cindy Schnelling"/>
    <x v="1"/>
    <s v="United States"/>
    <s v="Lakeland"/>
    <x v="2"/>
    <n v="33801"/>
    <s v="South"/>
    <s v="FUR-TA-10002533"/>
    <x v="0"/>
    <s v="Tables"/>
    <s v="BPI Conference Tables"/>
    <n v="562.29250000000013"/>
    <n v="7"/>
    <n v="0.45"/>
    <n v="-255.58750000000009"/>
  </r>
  <r>
    <n v="8138"/>
    <x v="4029"/>
    <x v="187"/>
    <d v="2014-11-13T00:00:00"/>
    <s v="Standard Class"/>
    <s v="BF-11215"/>
    <s v="Benjamin Farhat"/>
    <x v="2"/>
    <s v="United States"/>
    <s v="New York City"/>
    <x v="15"/>
    <n v="10035"/>
    <s v="East"/>
    <s v="FUR-FU-10004091"/>
    <x v="0"/>
    <s v="Furnishings"/>
    <s v="Eldon 200 Class Desk Accessories, Black"/>
    <n v="56.52"/>
    <n v="9"/>
    <n v="0"/>
    <n v="21.477600000000002"/>
  </r>
  <r>
    <n v="8139"/>
    <x v="4030"/>
    <x v="427"/>
    <d v="2016-07-22T00:00:00"/>
    <s v="Standard Class"/>
    <s v="NK-18490"/>
    <s v="Neil Knudson"/>
    <x v="2"/>
    <s v="United States"/>
    <s v="Philadelphia"/>
    <x v="9"/>
    <n v="19140"/>
    <s v="East"/>
    <s v="OFF-AR-10001545"/>
    <x v="1"/>
    <s v="Art"/>
    <s v="Newell 326"/>
    <n v="11.264000000000001"/>
    <n v="8"/>
    <n v="0.2"/>
    <n v="1.2671999999999994"/>
  </r>
  <r>
    <n v="8140"/>
    <x v="4030"/>
    <x v="427"/>
    <d v="2016-07-22T00:00:00"/>
    <s v="Standard Class"/>
    <s v="NK-18490"/>
    <s v="Neil Knudson"/>
    <x v="2"/>
    <s v="United States"/>
    <s v="Philadelphia"/>
    <x v="9"/>
    <n v="19140"/>
    <s v="East"/>
    <s v="OFF-ST-10001476"/>
    <x v="1"/>
    <s v="Storage"/>
    <s v="Steel Personal Filing/Posting Tote"/>
    <n v="284.08000000000004"/>
    <n v="10"/>
    <n v="0.2"/>
    <n v="24.856999999999999"/>
  </r>
  <r>
    <n v="8141"/>
    <x v="4030"/>
    <x v="427"/>
    <d v="2016-07-22T00:00:00"/>
    <s v="Standard Class"/>
    <s v="NK-18490"/>
    <s v="Neil Knudson"/>
    <x v="2"/>
    <s v="United States"/>
    <s v="Philadelphia"/>
    <x v="9"/>
    <n v="19140"/>
    <s v="East"/>
    <s v="OFF-PA-10004971"/>
    <x v="1"/>
    <s v="Paper"/>
    <s v="Xerox 196"/>
    <n v="18.496000000000002"/>
    <n v="4"/>
    <n v="0.2"/>
    <n v="6.7048000000000005"/>
  </r>
  <r>
    <n v="8142"/>
    <x v="4031"/>
    <x v="473"/>
    <d v="2016-02-10T00:00:00"/>
    <s v="Standard Class"/>
    <s v="AZ-10750"/>
    <s v="Annie Zypern"/>
    <x v="0"/>
    <s v="United States"/>
    <s v="San Diego"/>
    <x v="1"/>
    <n v="92037"/>
    <s v="West"/>
    <s v="OFF-LA-10003223"/>
    <x v="1"/>
    <s v="Labels"/>
    <s v="Avery 508"/>
    <n v="14.73"/>
    <n v="3"/>
    <n v="0"/>
    <n v="7.2176999999999998"/>
  </r>
  <r>
    <n v="8143"/>
    <x v="4031"/>
    <x v="473"/>
    <d v="2016-02-10T00:00:00"/>
    <s v="Standard Class"/>
    <s v="AZ-10750"/>
    <s v="Annie Zypern"/>
    <x v="0"/>
    <s v="United States"/>
    <s v="San Diego"/>
    <x v="1"/>
    <n v="92037"/>
    <s v="West"/>
    <s v="OFF-ST-10004340"/>
    <x v="1"/>
    <s v="Storage"/>
    <s v="Fellowes Mobile File Cart, Black"/>
    <n v="186.54"/>
    <n v="3"/>
    <n v="0"/>
    <n v="50.365800000000007"/>
  </r>
  <r>
    <n v="8144"/>
    <x v="4031"/>
    <x v="473"/>
    <d v="2016-02-10T00:00:00"/>
    <s v="Standard Class"/>
    <s v="AZ-10750"/>
    <s v="Annie Zypern"/>
    <x v="0"/>
    <s v="United States"/>
    <s v="San Diego"/>
    <x v="1"/>
    <n v="92037"/>
    <s v="West"/>
    <s v="FUR-TA-10001095"/>
    <x v="0"/>
    <s v="Tables"/>
    <s v="Chromcraft Round Conference Tables"/>
    <n v="557.72799999999995"/>
    <n v="4"/>
    <n v="0.2"/>
    <n v="6.9715999999999951"/>
  </r>
  <r>
    <n v="8145"/>
    <x v="4031"/>
    <x v="473"/>
    <d v="2016-02-10T00:00:00"/>
    <s v="Standard Class"/>
    <s v="AZ-10750"/>
    <s v="Annie Zypern"/>
    <x v="0"/>
    <s v="United States"/>
    <s v="San Diego"/>
    <x v="1"/>
    <n v="92037"/>
    <s v="West"/>
    <s v="TEC-PH-10001448"/>
    <x v="2"/>
    <s v="Phones"/>
    <s v="Anker Astro 15000mAh USB Portable Charger"/>
    <n v="159.96800000000002"/>
    <n v="4"/>
    <n v="0.2"/>
    <n v="-31.993600000000029"/>
  </r>
  <r>
    <n v="8146"/>
    <x v="4032"/>
    <x v="886"/>
    <d v="2014-06-27T00:00:00"/>
    <s v="Standard Class"/>
    <s v="Co-12640"/>
    <s v="Corey-Lock"/>
    <x v="0"/>
    <s v="United States"/>
    <s v="Lawton"/>
    <x v="26"/>
    <n v="73505"/>
    <s v="Central"/>
    <s v="OFF-AP-10001005"/>
    <x v="1"/>
    <s v="Appliances"/>
    <s v="Honeywell Quietcare HEPA Air Cleaner"/>
    <n v="471.90000000000003"/>
    <n v="6"/>
    <n v="0"/>
    <n v="155.72699999999998"/>
  </r>
  <r>
    <n v="8147"/>
    <x v="4032"/>
    <x v="886"/>
    <d v="2014-06-27T00:00:00"/>
    <s v="Standard Class"/>
    <s v="Co-12640"/>
    <s v="Corey-Lock"/>
    <x v="0"/>
    <s v="United States"/>
    <s v="Lawton"/>
    <x v="26"/>
    <n v="73505"/>
    <s v="Central"/>
    <s v="OFF-AR-10003469"/>
    <x v="1"/>
    <s v="Art"/>
    <s v="Nontoxic Chalk"/>
    <n v="3.52"/>
    <n v="2"/>
    <n v="0"/>
    <n v="1.6896"/>
  </r>
  <r>
    <n v="8148"/>
    <x v="4033"/>
    <x v="255"/>
    <d v="2017-06-14T00:00:00"/>
    <s v="Standard Class"/>
    <s v="AG-10675"/>
    <s v="Anna Gayman"/>
    <x v="0"/>
    <s v="United States"/>
    <s v="Salem"/>
    <x v="17"/>
    <n v="24153"/>
    <s v="South"/>
    <s v="OFF-PA-10000249"/>
    <x v="1"/>
    <s v="Paper"/>
    <s v="Easy-staple paper"/>
    <n v="49.12"/>
    <n v="4"/>
    <n v="0"/>
    <n v="23.086399999999998"/>
  </r>
  <r>
    <n v="8149"/>
    <x v="4034"/>
    <x v="797"/>
    <d v="2016-12-31T00:00:00"/>
    <s v="Standard Class"/>
    <s v="EM-14140"/>
    <s v="Eugene Moren"/>
    <x v="2"/>
    <s v="United States"/>
    <s v="Santa Ana"/>
    <x v="1"/>
    <n v="92704"/>
    <s v="West"/>
    <s v="OFF-LA-10001613"/>
    <x v="1"/>
    <s v="Labels"/>
    <s v="Avery File Folder Labels"/>
    <n v="20.16"/>
    <n v="7"/>
    <n v="0"/>
    <n v="9.8783999999999992"/>
  </r>
  <r>
    <n v="8150"/>
    <x v="4035"/>
    <x v="755"/>
    <d v="2014-01-29T00:00:00"/>
    <s v="First Class"/>
    <s v="CA-11965"/>
    <s v="Carol Adams"/>
    <x v="1"/>
    <s v="United States"/>
    <s v="Rapid City"/>
    <x v="44"/>
    <n v="57701"/>
    <s v="Central"/>
    <s v="OFF-BI-10001758"/>
    <x v="1"/>
    <s v="Binders"/>
    <s v="Wilson Jones 14 Line Acrylic Coated Pressboard Data Binders"/>
    <n v="10.68"/>
    <n v="2"/>
    <n v="0"/>
    <n v="5.0195999999999996"/>
  </r>
  <r>
    <n v="8151"/>
    <x v="4035"/>
    <x v="755"/>
    <d v="2014-01-29T00:00:00"/>
    <s v="First Class"/>
    <s v="CA-11965"/>
    <s v="Carol Adams"/>
    <x v="1"/>
    <s v="United States"/>
    <s v="Rapid City"/>
    <x v="44"/>
    <n v="57701"/>
    <s v="Central"/>
    <s v="FUR-BO-10004409"/>
    <x v="0"/>
    <s v="Bookcases"/>
    <s v="Safco Value Mate Series Steel Bookcases, Baked Enamel Finish on Steel, Gray"/>
    <n v="141.96"/>
    <n v="2"/>
    <n v="0"/>
    <n v="39.748800000000003"/>
  </r>
  <r>
    <n v="8152"/>
    <x v="4036"/>
    <x v="721"/>
    <d v="2017-03-25T00:00:00"/>
    <s v="First Class"/>
    <s v="RB-19360"/>
    <s v="Raymond Buch"/>
    <x v="0"/>
    <s v="United States"/>
    <s v="Seattle"/>
    <x v="4"/>
    <n v="98115"/>
    <s v="West"/>
    <s v="OFF-ST-10001558"/>
    <x v="1"/>
    <s v="Storage"/>
    <s v="Acco Perma 4000 Stacking Storage Drawers"/>
    <n v="32.479999999999997"/>
    <n v="2"/>
    <n v="0"/>
    <n v="4.8719999999999999"/>
  </r>
  <r>
    <n v="8153"/>
    <x v="4036"/>
    <x v="721"/>
    <d v="2017-03-25T00:00:00"/>
    <s v="First Class"/>
    <s v="RB-19360"/>
    <s v="Raymond Buch"/>
    <x v="0"/>
    <s v="United States"/>
    <s v="Seattle"/>
    <x v="4"/>
    <n v="98115"/>
    <s v="West"/>
    <s v="OFF-PA-10002986"/>
    <x v="1"/>
    <s v="Paper"/>
    <s v="Xerox 1898"/>
    <n v="20.04"/>
    <n v="3"/>
    <n v="0"/>
    <n v="9.6191999999999993"/>
  </r>
  <r>
    <n v="8154"/>
    <x v="4036"/>
    <x v="721"/>
    <d v="2017-03-25T00:00:00"/>
    <s v="First Class"/>
    <s v="RB-19360"/>
    <s v="Raymond Buch"/>
    <x v="0"/>
    <s v="United States"/>
    <s v="Seattle"/>
    <x v="4"/>
    <n v="98115"/>
    <s v="West"/>
    <s v="TEC-CO-10004722"/>
    <x v="2"/>
    <s v="Copiers"/>
    <s v="Canon imageCLASS 2200 Advanced Copier"/>
    <n v="13999.96"/>
    <n v="4"/>
    <n v="0"/>
    <n v="6719.9807999999994"/>
  </r>
  <r>
    <n v="8155"/>
    <x v="4037"/>
    <x v="177"/>
    <d v="2017-03-24T00:00:00"/>
    <s v="Standard Class"/>
    <s v="RD-19720"/>
    <s v="Roger Demir"/>
    <x v="0"/>
    <s v="United States"/>
    <s v="Middletown"/>
    <x v="29"/>
    <n v="6457"/>
    <s v="East"/>
    <s v="TEC-AC-10002842"/>
    <x v="2"/>
    <s v="Accessories"/>
    <s v="WD My Passport Ultra 2TB Portable External Hard Drive"/>
    <n v="238"/>
    <n v="2"/>
    <n v="0"/>
    <n v="38.080000000000013"/>
  </r>
  <r>
    <n v="8156"/>
    <x v="4037"/>
    <x v="177"/>
    <d v="2017-03-24T00:00:00"/>
    <s v="Standard Class"/>
    <s v="RD-19720"/>
    <s v="Roger Demir"/>
    <x v="0"/>
    <s v="United States"/>
    <s v="Middletown"/>
    <x v="29"/>
    <n v="6457"/>
    <s v="East"/>
    <s v="OFF-PA-10001125"/>
    <x v="1"/>
    <s v="Paper"/>
    <s v="Xerox 1988"/>
    <n v="61.96"/>
    <n v="2"/>
    <n v="0"/>
    <n v="27.881999999999998"/>
  </r>
  <r>
    <n v="8157"/>
    <x v="4038"/>
    <x v="964"/>
    <d v="2016-10-09T00:00:00"/>
    <s v="Standard Class"/>
    <s v="MS-17830"/>
    <s v="Melanie Seite"/>
    <x v="0"/>
    <s v="United States"/>
    <s v="Baltimore"/>
    <x v="39"/>
    <n v="21215"/>
    <s v="East"/>
    <s v="FUR-TA-10002622"/>
    <x v="0"/>
    <s v="Tables"/>
    <s v="Bush Andora Conference Table, Maple/Graphite Gray Finish"/>
    <n v="239.37199999999996"/>
    <n v="2"/>
    <n v="0.3"/>
    <n v="-23.93719999999999"/>
  </r>
  <r>
    <n v="8158"/>
    <x v="4039"/>
    <x v="741"/>
    <d v="2016-11-22T00:00:00"/>
    <s v="Standard Class"/>
    <s v="PG-18820"/>
    <s v="Patrick Gardner"/>
    <x v="0"/>
    <s v="United States"/>
    <s v="San Diego"/>
    <x v="1"/>
    <n v="92105"/>
    <s v="West"/>
    <s v="TEC-AC-10002842"/>
    <x v="2"/>
    <s v="Accessories"/>
    <s v="WD My Passport Ultra 2TB Portable External Hard Drive"/>
    <n v="595"/>
    <n v="5"/>
    <n v="0"/>
    <n v="95.200000000000031"/>
  </r>
  <r>
    <n v="8159"/>
    <x v="4040"/>
    <x v="377"/>
    <d v="2018-01-01T00:00:00"/>
    <s v="Standard Class"/>
    <s v="KB-16240"/>
    <s v="Karen Bern"/>
    <x v="1"/>
    <s v="United States"/>
    <s v="Odessa"/>
    <x v="5"/>
    <n v="79762"/>
    <s v="Central"/>
    <s v="OFF-PA-10004285"/>
    <x v="1"/>
    <s v="Paper"/>
    <s v="Xerox 1959"/>
    <n v="16.032"/>
    <n v="3"/>
    <n v="0.2"/>
    <n v="5.6111999999999993"/>
  </r>
  <r>
    <n v="8160"/>
    <x v="4041"/>
    <x v="1185"/>
    <d v="2016-03-13T00:00:00"/>
    <s v="Standard Class"/>
    <s v="RB-19465"/>
    <s v="Rick Bensley"/>
    <x v="2"/>
    <s v="United States"/>
    <s v="Milford"/>
    <x v="29"/>
    <n v="6460"/>
    <s v="East"/>
    <s v="TEC-AC-10004469"/>
    <x v="2"/>
    <s v="Accessories"/>
    <s v="Microsoft Sculpt Comfort Mouse"/>
    <n v="199.75"/>
    <n v="5"/>
    <n v="0"/>
    <n v="87.890000000000015"/>
  </r>
  <r>
    <n v="8161"/>
    <x v="4042"/>
    <x v="595"/>
    <d v="2016-02-20T00:00:00"/>
    <s v="Standard Class"/>
    <s v="JD-15790"/>
    <s v="John Dryer"/>
    <x v="0"/>
    <s v="United States"/>
    <s v="Belleville"/>
    <x v="30"/>
    <n v="7109"/>
    <s v="East"/>
    <s v="FUR-CH-10001545"/>
    <x v="0"/>
    <s v="Chairs"/>
    <s v="Hon Comfortask Task/Swivel Chairs"/>
    <n v="227.96"/>
    <n v="2"/>
    <n v="0"/>
    <n v="36.473600000000005"/>
  </r>
  <r>
    <n v="8162"/>
    <x v="4043"/>
    <x v="694"/>
    <d v="2015-10-03T00:00:00"/>
    <s v="Second Class"/>
    <s v="JJ-15445"/>
    <s v="Jennifer Jackson"/>
    <x v="0"/>
    <s v="United States"/>
    <s v="New York City"/>
    <x v="15"/>
    <n v="10035"/>
    <s v="East"/>
    <s v="OFF-AP-10002578"/>
    <x v="1"/>
    <s v="Appliances"/>
    <s v="Fellowes Premier Superior Surge Suppressor, 10-Outlet, With Phone and Remote"/>
    <n v="293.52"/>
    <n v="6"/>
    <n v="0"/>
    <n v="76.315200000000004"/>
  </r>
  <r>
    <n v="8163"/>
    <x v="4043"/>
    <x v="694"/>
    <d v="2015-10-03T00:00:00"/>
    <s v="Second Class"/>
    <s v="JJ-15445"/>
    <s v="Jennifer Jackson"/>
    <x v="0"/>
    <s v="United States"/>
    <s v="New York City"/>
    <x v="15"/>
    <n v="10035"/>
    <s v="East"/>
    <s v="TEC-PH-10003012"/>
    <x v="2"/>
    <s v="Phones"/>
    <s v="Nortel Meridian M3904 Professional Digital phone"/>
    <n v="307.98"/>
    <n v="2"/>
    <n v="0"/>
    <n v="89.314199999999971"/>
  </r>
  <r>
    <n v="8164"/>
    <x v="4044"/>
    <x v="121"/>
    <d v="2015-11-06T00:00:00"/>
    <s v="Standard Class"/>
    <s v="LT-17110"/>
    <s v="Liz Thompson"/>
    <x v="0"/>
    <s v="United States"/>
    <s v="San Diego"/>
    <x v="1"/>
    <n v="92105"/>
    <s v="West"/>
    <s v="FUR-FU-10004909"/>
    <x v="0"/>
    <s v="Furnishings"/>
    <s v="Contemporary Wood/Metal Frame"/>
    <n v="96.960000000000008"/>
    <n v="6"/>
    <n v="0"/>
    <n v="33.935999999999993"/>
  </r>
  <r>
    <n v="8165"/>
    <x v="4044"/>
    <x v="121"/>
    <d v="2015-11-06T00:00:00"/>
    <s v="Standard Class"/>
    <s v="LT-17110"/>
    <s v="Liz Thompson"/>
    <x v="0"/>
    <s v="United States"/>
    <s v="San Diego"/>
    <x v="1"/>
    <n v="92105"/>
    <s v="West"/>
    <s v="OFF-BI-10001524"/>
    <x v="1"/>
    <s v="Binders"/>
    <s v="GBC Premium Transparent Covers with Diagonal Lined Pattern"/>
    <n v="117.48800000000001"/>
    <n v="7"/>
    <n v="0.2"/>
    <n v="41.120799999999988"/>
  </r>
  <r>
    <n v="8166"/>
    <x v="4044"/>
    <x v="121"/>
    <d v="2015-11-06T00:00:00"/>
    <s v="Standard Class"/>
    <s v="LT-17110"/>
    <s v="Liz Thompson"/>
    <x v="0"/>
    <s v="United States"/>
    <s v="San Diego"/>
    <x v="1"/>
    <n v="92105"/>
    <s v="West"/>
    <s v="OFF-BI-10003355"/>
    <x v="1"/>
    <s v="Binders"/>
    <s v="Cardinal Holdit Business Card Pockets"/>
    <n v="11.952000000000002"/>
    <n v="3"/>
    <n v="0.2"/>
    <n v="4.1832000000000003"/>
  </r>
  <r>
    <n v="8167"/>
    <x v="4044"/>
    <x v="121"/>
    <d v="2015-11-06T00:00:00"/>
    <s v="Standard Class"/>
    <s v="LT-17110"/>
    <s v="Liz Thompson"/>
    <x v="0"/>
    <s v="United States"/>
    <s v="San Diego"/>
    <x v="1"/>
    <n v="92105"/>
    <s v="West"/>
    <s v="FUR-BO-10004357"/>
    <x v="0"/>
    <s v="Bookcases"/>
    <s v="O'Sullivan Living Dimensions 3-Shelf Bookcases"/>
    <n v="512.49900000000002"/>
    <n v="3"/>
    <n v="0.15"/>
    <n v="-30.147000000000048"/>
  </r>
  <r>
    <n v="8168"/>
    <x v="4045"/>
    <x v="995"/>
    <d v="2016-08-05T00:00:00"/>
    <s v="Standard Class"/>
    <s v="AH-10690"/>
    <s v="Anna Häberlin"/>
    <x v="1"/>
    <s v="United States"/>
    <s v="San Francisco"/>
    <x v="1"/>
    <n v="94122"/>
    <s v="West"/>
    <s v="FUR-TA-10002774"/>
    <x v="0"/>
    <s v="Tables"/>
    <s v="Laminate Occasional Tables"/>
    <n v="863.12800000000004"/>
    <n v="7"/>
    <n v="0.2"/>
    <n v="-32.367300000000085"/>
  </r>
  <r>
    <n v="8169"/>
    <x v="4046"/>
    <x v="44"/>
    <d v="2017-11-13T00:00:00"/>
    <s v="Standard Class"/>
    <s v="AB-10060"/>
    <s v="Adam Bellavance"/>
    <x v="2"/>
    <s v="United States"/>
    <s v="Seattle"/>
    <x v="4"/>
    <n v="98105"/>
    <s v="West"/>
    <s v="FUR-TA-10004575"/>
    <x v="0"/>
    <s v="Tables"/>
    <s v="Hon 5100 Series Wood Tables"/>
    <n v="2036.8600000000001"/>
    <n v="7"/>
    <n v="0"/>
    <n v="366.63479999999993"/>
  </r>
  <r>
    <n v="8170"/>
    <x v="4046"/>
    <x v="44"/>
    <d v="2017-11-13T00:00:00"/>
    <s v="Standard Class"/>
    <s v="AB-10060"/>
    <s v="Adam Bellavance"/>
    <x v="2"/>
    <s v="United States"/>
    <s v="Seattle"/>
    <x v="4"/>
    <n v="98105"/>
    <s v="West"/>
    <s v="FUR-CH-10003312"/>
    <x v="0"/>
    <s v="Chairs"/>
    <s v="Hon 2090 “Pillow Soft” Series Mid Back Swivel/Tilt Chairs"/>
    <n v="449.56800000000004"/>
    <n v="2"/>
    <n v="0.2"/>
    <n v="-73.054800000000071"/>
  </r>
  <r>
    <n v="8171"/>
    <x v="4046"/>
    <x v="44"/>
    <d v="2017-11-13T00:00:00"/>
    <s v="Standard Class"/>
    <s v="AB-10060"/>
    <s v="Adam Bellavance"/>
    <x v="2"/>
    <s v="United States"/>
    <s v="Seattle"/>
    <x v="4"/>
    <n v="98105"/>
    <s v="West"/>
    <s v="TEC-AC-10001465"/>
    <x v="2"/>
    <s v="Accessories"/>
    <s v="SanDisk Cruzer 64 GB USB Flash Drive"/>
    <n v="108.96000000000001"/>
    <n v="3"/>
    <n v="0"/>
    <n v="32.687999999999988"/>
  </r>
  <r>
    <n v="8172"/>
    <x v="4047"/>
    <x v="1173"/>
    <d v="2016-02-19T00:00:00"/>
    <s v="Standard Class"/>
    <s v="FM-14380"/>
    <s v="Fred McMath"/>
    <x v="0"/>
    <s v="United States"/>
    <s v="Jackson"/>
    <x v="35"/>
    <n v="39212"/>
    <s v="South"/>
    <s v="OFF-AR-10002240"/>
    <x v="1"/>
    <s v="Art"/>
    <s v="Panasonic KP-150 Electric Pencil Sharpener"/>
    <n v="264.18"/>
    <n v="7"/>
    <n v="0"/>
    <n v="68.686800000000005"/>
  </r>
  <r>
    <n v="8173"/>
    <x v="4048"/>
    <x v="868"/>
    <d v="2014-07-13T00:00:00"/>
    <s v="Standard Class"/>
    <s v="GH-14410"/>
    <s v="Gary Hansen"/>
    <x v="2"/>
    <s v="United States"/>
    <s v="Los Angeles"/>
    <x v="1"/>
    <n v="90049"/>
    <s v="West"/>
    <s v="OFF-LA-10004559"/>
    <x v="1"/>
    <s v="Labels"/>
    <s v="Avery 49"/>
    <n v="2.88"/>
    <n v="1"/>
    <n v="0"/>
    <n v="1.4112"/>
  </r>
  <r>
    <n v="8174"/>
    <x v="4048"/>
    <x v="868"/>
    <d v="2014-07-13T00:00:00"/>
    <s v="Standard Class"/>
    <s v="GH-14410"/>
    <s v="Gary Hansen"/>
    <x v="2"/>
    <s v="United States"/>
    <s v="Los Angeles"/>
    <x v="1"/>
    <n v="90049"/>
    <s v="West"/>
    <s v="OFF-BI-10003291"/>
    <x v="1"/>
    <s v="Binders"/>
    <s v="Wilson Jones Leather-Like Binders with DublLock Round Rings"/>
    <n v="41.904000000000003"/>
    <n v="6"/>
    <n v="0.2"/>
    <n v="14.142599999999996"/>
  </r>
  <r>
    <n v="8175"/>
    <x v="4048"/>
    <x v="868"/>
    <d v="2014-07-13T00:00:00"/>
    <s v="Standard Class"/>
    <s v="GH-14410"/>
    <s v="Gary Hansen"/>
    <x v="2"/>
    <s v="United States"/>
    <s v="Los Angeles"/>
    <x v="1"/>
    <n v="90049"/>
    <s v="West"/>
    <s v="OFF-ST-10001505"/>
    <x v="1"/>
    <s v="Storage"/>
    <s v="Perma STOR-ALL Hanging File Box, 13 1/8&quot;W x 12 1/4&quot;D x 10 1/2&quot;H"/>
    <n v="23.92"/>
    <n v="4"/>
    <n v="0"/>
    <n v="4.066399999999998"/>
  </r>
  <r>
    <n v="8176"/>
    <x v="4049"/>
    <x v="806"/>
    <d v="2016-02-04T00:00:00"/>
    <s v="Standard Class"/>
    <s v="HE-14800"/>
    <s v="Harold Engle"/>
    <x v="1"/>
    <s v="United States"/>
    <s v="Chicago"/>
    <x v="10"/>
    <n v="60623"/>
    <s v="Central"/>
    <s v="OFF-PA-10003892"/>
    <x v="1"/>
    <s v="Paper"/>
    <s v="Xerox 1943"/>
    <n v="156.512"/>
    <n v="4"/>
    <n v="0.2"/>
    <n v="52.822799999999987"/>
  </r>
  <r>
    <n v="8177"/>
    <x v="4050"/>
    <x v="897"/>
    <d v="2016-09-25T00:00:00"/>
    <s v="First Class"/>
    <s v="SZ-20035"/>
    <s v="Sam Zeldin"/>
    <x v="2"/>
    <s v="United States"/>
    <s v="New York City"/>
    <x v="15"/>
    <n v="10035"/>
    <s v="East"/>
    <s v="OFF-ST-10002370"/>
    <x v="1"/>
    <s v="Storage"/>
    <s v="Sortfiler Multipurpose Personal File Organizer, Black"/>
    <n v="128.34"/>
    <n v="6"/>
    <n v="0"/>
    <n v="37.218599999999995"/>
  </r>
  <r>
    <n v="8178"/>
    <x v="4051"/>
    <x v="66"/>
    <d v="2017-12-24T00:00:00"/>
    <s v="First Class"/>
    <s v="CM-12115"/>
    <s v="Chad McGuire"/>
    <x v="0"/>
    <s v="United States"/>
    <s v="Los Angeles"/>
    <x v="1"/>
    <n v="90008"/>
    <s v="West"/>
    <s v="TEC-AC-10000474"/>
    <x v="2"/>
    <s v="Accessories"/>
    <s v="Kensington Expert Mouse Optical USB Trackball for PC or Mac"/>
    <n v="474.95"/>
    <n v="5"/>
    <n v="0"/>
    <n v="142.48499999999993"/>
  </r>
  <r>
    <n v="8179"/>
    <x v="4052"/>
    <x v="476"/>
    <d v="2016-09-08T00:00:00"/>
    <s v="Standard Class"/>
    <s v="TG-21310"/>
    <s v="Toby Gnade"/>
    <x v="0"/>
    <s v="United States"/>
    <s v="Des Moines"/>
    <x v="4"/>
    <n v="98198"/>
    <s v="West"/>
    <s v="TEC-CO-10002095"/>
    <x v="2"/>
    <s v="Copiers"/>
    <s v="Hewlett Packard 610 Color Digital Copier / Printer"/>
    <n v="999.98"/>
    <n v="2"/>
    <n v="0"/>
    <n v="449.99099999999999"/>
  </r>
  <r>
    <n v="8180"/>
    <x v="4053"/>
    <x v="991"/>
    <d v="2015-08-06T00:00:00"/>
    <s v="Standard Class"/>
    <s v="DK-12985"/>
    <s v="Darren Koutras"/>
    <x v="0"/>
    <s v="United States"/>
    <s v="Springfield"/>
    <x v="21"/>
    <n v="97477"/>
    <s v="West"/>
    <s v="FUR-TA-10003469"/>
    <x v="0"/>
    <s v="Tables"/>
    <s v="Balt Split Level Computer Training Table"/>
    <n v="277.5"/>
    <n v="4"/>
    <n v="0.5"/>
    <n v="-188.7"/>
  </r>
  <r>
    <n v="8181"/>
    <x v="4054"/>
    <x v="82"/>
    <d v="2015-11-25T00:00:00"/>
    <s v="Standard Class"/>
    <s v="SS-20410"/>
    <s v="Shahid Shariari"/>
    <x v="0"/>
    <s v="United States"/>
    <s v="Philadelphia"/>
    <x v="9"/>
    <n v="19120"/>
    <s v="East"/>
    <s v="FUR-TA-10002958"/>
    <x v="0"/>
    <s v="Tables"/>
    <s v="Bevis Oval Conference Table, Walnut"/>
    <n v="1252.704"/>
    <n v="8"/>
    <n v="0.4"/>
    <n v="-480.20320000000027"/>
  </r>
  <r>
    <n v="8182"/>
    <x v="4054"/>
    <x v="82"/>
    <d v="2015-11-25T00:00:00"/>
    <s v="Standard Class"/>
    <s v="SS-20410"/>
    <s v="Shahid Shariari"/>
    <x v="0"/>
    <s v="United States"/>
    <s v="Philadelphia"/>
    <x v="9"/>
    <n v="19120"/>
    <s v="East"/>
    <s v="TEC-PH-10002923"/>
    <x v="2"/>
    <s v="Phones"/>
    <s v="Logitech B530 USB Headset - headset - Full size, Binaural"/>
    <n v="110.97"/>
    <n v="5"/>
    <n v="0.4"/>
    <n v="-24.043499999999995"/>
  </r>
  <r>
    <n v="8183"/>
    <x v="4055"/>
    <x v="796"/>
    <d v="2017-05-22T00:00:00"/>
    <s v="Standard Class"/>
    <s v="BM-11575"/>
    <s v="Brendan Murry"/>
    <x v="1"/>
    <s v="United States"/>
    <s v="Chicago"/>
    <x v="10"/>
    <n v="60653"/>
    <s v="Central"/>
    <s v="FUR-FU-10004973"/>
    <x v="0"/>
    <s v="Furnishings"/>
    <s v="Flat Face Poster Frame"/>
    <n v="22.608000000000001"/>
    <n v="3"/>
    <n v="0.6"/>
    <n v="-10.173599999999997"/>
  </r>
  <r>
    <n v="8184"/>
    <x v="4055"/>
    <x v="796"/>
    <d v="2017-05-22T00:00:00"/>
    <s v="Standard Class"/>
    <s v="BM-11575"/>
    <s v="Brendan Murry"/>
    <x v="1"/>
    <s v="United States"/>
    <s v="Chicago"/>
    <x v="10"/>
    <n v="60653"/>
    <s v="Central"/>
    <s v="FUR-FU-10001918"/>
    <x v="0"/>
    <s v="Furnishings"/>
    <s v="C-Line Cubicle Keepers Polyproplyene Holder With Velcro Backings"/>
    <n v="1.8920000000000003"/>
    <n v="1"/>
    <n v="0.6"/>
    <n v="-0.99329999999999963"/>
  </r>
  <r>
    <n v="8185"/>
    <x v="4056"/>
    <x v="283"/>
    <d v="2017-07-27T00:00:00"/>
    <s v="Standard Class"/>
    <s v="MY-17380"/>
    <s v="Maribeth Yedwab"/>
    <x v="1"/>
    <s v="United States"/>
    <s v="Chicago"/>
    <x v="10"/>
    <n v="60623"/>
    <s v="Central"/>
    <s v="OFF-PA-10003641"/>
    <x v="1"/>
    <s v="Paper"/>
    <s v="Xerox 1909"/>
    <n v="63.311999999999998"/>
    <n v="3"/>
    <n v="0.2"/>
    <n v="20.576399999999996"/>
  </r>
  <r>
    <n v="8186"/>
    <x v="4057"/>
    <x v="1023"/>
    <d v="2015-09-17T00:00:00"/>
    <s v="Second Class"/>
    <s v="AG-10900"/>
    <s v="Arthur Gainer"/>
    <x v="0"/>
    <s v="United States"/>
    <s v="Chicago"/>
    <x v="10"/>
    <n v="60623"/>
    <s v="Central"/>
    <s v="OFF-EN-10002621"/>
    <x v="1"/>
    <s v="Envelopes"/>
    <s v="Staple envelope"/>
    <n v="7.8239999999999998"/>
    <n v="1"/>
    <n v="0.2"/>
    <n v="2.9339999999999997"/>
  </r>
  <r>
    <n v="8187"/>
    <x v="4057"/>
    <x v="1023"/>
    <d v="2015-09-17T00:00:00"/>
    <s v="Second Class"/>
    <s v="AG-10900"/>
    <s v="Arthur Gainer"/>
    <x v="0"/>
    <s v="United States"/>
    <s v="Chicago"/>
    <x v="10"/>
    <n v="60623"/>
    <s v="Central"/>
    <s v="FUR-CH-10003817"/>
    <x v="0"/>
    <s v="Chairs"/>
    <s v="Global Value Steno Chair, Gray"/>
    <n v="170.072"/>
    <n v="4"/>
    <n v="0.3"/>
    <n v="-12.147999999999996"/>
  </r>
  <r>
    <n v="8188"/>
    <x v="4058"/>
    <x v="107"/>
    <d v="2016-12-16T00:00:00"/>
    <s v="Standard Class"/>
    <s v="BW-11110"/>
    <s v="Bart Watters"/>
    <x v="1"/>
    <s v="United States"/>
    <s v="New York City"/>
    <x v="15"/>
    <n v="10024"/>
    <s v="East"/>
    <s v="OFF-PA-10000659"/>
    <x v="1"/>
    <s v="Paper"/>
    <s v="Adams Phone Message Book, Professional, 400 Message Capacity, 5 3/6” x 11”"/>
    <n v="62.820000000000007"/>
    <n v="9"/>
    <n v="0"/>
    <n v="29.525400000000001"/>
  </r>
  <r>
    <n v="8189"/>
    <x v="4059"/>
    <x v="653"/>
    <d v="2015-10-05T00:00:00"/>
    <s v="Second Class"/>
    <s v="SG-20470"/>
    <s v="Sheri Gordon"/>
    <x v="0"/>
    <s v="United States"/>
    <s v="Rockville"/>
    <x v="39"/>
    <n v="20852"/>
    <s v="East"/>
    <s v="OFF-PA-10001870"/>
    <x v="1"/>
    <s v="Paper"/>
    <s v="Xerox 202"/>
    <n v="19.440000000000001"/>
    <n v="3"/>
    <n v="0"/>
    <n v="9.3312000000000008"/>
  </r>
  <r>
    <n v="8190"/>
    <x v="4059"/>
    <x v="653"/>
    <d v="2015-10-05T00:00:00"/>
    <s v="Second Class"/>
    <s v="SG-20470"/>
    <s v="Sheri Gordon"/>
    <x v="0"/>
    <s v="United States"/>
    <s v="Rockville"/>
    <x v="39"/>
    <n v="20852"/>
    <s v="East"/>
    <s v="OFF-BI-10000320"/>
    <x v="1"/>
    <s v="Binders"/>
    <s v="GBC Plastic Binding Combs"/>
    <n v="7.38"/>
    <n v="1"/>
    <n v="0"/>
    <n v="3.6162000000000001"/>
  </r>
  <r>
    <n v="8191"/>
    <x v="4060"/>
    <x v="701"/>
    <d v="2017-11-21T00:00:00"/>
    <s v="Standard Class"/>
    <s v="CC-12370"/>
    <s v="Christopher Conant"/>
    <x v="0"/>
    <s v="United States"/>
    <s v="New York City"/>
    <x v="15"/>
    <n v="10011"/>
    <s v="East"/>
    <s v="OFF-PA-10004735"/>
    <x v="1"/>
    <s v="Paper"/>
    <s v="Xerox 1905"/>
    <n v="38.880000000000003"/>
    <n v="6"/>
    <n v="0"/>
    <n v="18.662400000000002"/>
  </r>
  <r>
    <n v="8192"/>
    <x v="4060"/>
    <x v="701"/>
    <d v="2017-11-21T00:00:00"/>
    <s v="Standard Class"/>
    <s v="CC-12370"/>
    <s v="Christopher Conant"/>
    <x v="0"/>
    <s v="United States"/>
    <s v="New York City"/>
    <x v="15"/>
    <n v="10011"/>
    <s v="East"/>
    <s v="FUR-FU-10004091"/>
    <x v="0"/>
    <s v="Furnishings"/>
    <s v="Howard Miller 13&quot; Diameter Goldtone Round Wall Clock"/>
    <n v="187.76"/>
    <n v="4"/>
    <n v="0"/>
    <n v="76.9816"/>
  </r>
  <r>
    <n v="8193"/>
    <x v="4061"/>
    <x v="672"/>
    <d v="2015-12-03T00:00:00"/>
    <s v="First Class"/>
    <s v="LR-16915"/>
    <s v="Lena Radford"/>
    <x v="0"/>
    <s v="United States"/>
    <s v="Durham"/>
    <x v="3"/>
    <n v="27707"/>
    <s v="South"/>
    <s v="OFF-BI-10000546"/>
    <x v="1"/>
    <s v="Binders"/>
    <s v="Avery Durable Binders"/>
    <n v="6.0480000000000009"/>
    <n v="7"/>
    <n v="0.7"/>
    <n v="-4.2336000000000009"/>
  </r>
  <r>
    <n v="8194"/>
    <x v="4061"/>
    <x v="672"/>
    <d v="2015-12-03T00:00:00"/>
    <s v="First Class"/>
    <s v="LR-16915"/>
    <s v="Lena Radford"/>
    <x v="0"/>
    <s v="United States"/>
    <s v="Durham"/>
    <x v="3"/>
    <n v="27707"/>
    <s v="South"/>
    <s v="OFF-AP-10001293"/>
    <x v="1"/>
    <s v="Appliances"/>
    <s v="Belkin 8 Outlet Surge Protector"/>
    <n v="98.352000000000004"/>
    <n v="3"/>
    <n v="0.2"/>
    <n v="9.8351999999999933"/>
  </r>
  <r>
    <n v="8195"/>
    <x v="4061"/>
    <x v="672"/>
    <d v="2015-12-03T00:00:00"/>
    <s v="First Class"/>
    <s v="LR-16915"/>
    <s v="Lena Radford"/>
    <x v="0"/>
    <s v="United States"/>
    <s v="Durham"/>
    <x v="3"/>
    <n v="27707"/>
    <s v="South"/>
    <s v="FUR-FU-10000576"/>
    <x v="0"/>
    <s v="Furnishings"/>
    <s v="Luxo Professional Fluorescent Magnifier Lamp with Clamp-Mount Base"/>
    <n v="335.74400000000003"/>
    <n v="2"/>
    <n v="0.2"/>
    <n v="25.180800000000005"/>
  </r>
  <r>
    <n v="8196"/>
    <x v="4062"/>
    <x v="401"/>
    <d v="2015-12-11T00:00:00"/>
    <s v="Second Class"/>
    <s v="DB-13120"/>
    <s v="David Bremer"/>
    <x v="1"/>
    <s v="United States"/>
    <s v="Santa Barbara"/>
    <x v="1"/>
    <n v="93101"/>
    <s v="West"/>
    <s v="OFF-PA-10004519"/>
    <x v="1"/>
    <s v="Paper"/>
    <s v="Spiral Phone Message Books with Labels by Adams"/>
    <n v="8.9600000000000009"/>
    <n v="2"/>
    <n v="0"/>
    <n v="4.3904000000000005"/>
  </r>
  <r>
    <n v="8197"/>
    <x v="4063"/>
    <x v="528"/>
    <d v="2017-09-09T00:00:00"/>
    <s v="Standard Class"/>
    <s v="LP-17095"/>
    <s v="Liz Preis"/>
    <x v="0"/>
    <s v="United States"/>
    <s v="Knoxville"/>
    <x v="18"/>
    <n v="37918"/>
    <s v="South"/>
    <s v="TEC-AC-10004568"/>
    <x v="2"/>
    <s v="Accessories"/>
    <s v="Maxell LTO Ultrium - 800 GB"/>
    <n v="89.567999999999998"/>
    <n v="4"/>
    <n v="0.2"/>
    <n v="-1.119600000000009"/>
  </r>
  <r>
    <n v="8198"/>
    <x v="4063"/>
    <x v="528"/>
    <d v="2017-09-09T00:00:00"/>
    <s v="Standard Class"/>
    <s v="LP-17095"/>
    <s v="Liz Preis"/>
    <x v="0"/>
    <s v="United States"/>
    <s v="Knoxville"/>
    <x v="18"/>
    <n v="37918"/>
    <s v="South"/>
    <s v="OFF-AR-10001897"/>
    <x v="1"/>
    <s v="Art"/>
    <s v="Model L Table or Wall-Mount Pencil Sharpener"/>
    <n v="71.959999999999994"/>
    <n v="5"/>
    <n v="0.2"/>
    <n v="7.1960000000000015"/>
  </r>
  <r>
    <n v="8199"/>
    <x v="4063"/>
    <x v="528"/>
    <d v="2017-09-09T00:00:00"/>
    <s v="Standard Class"/>
    <s v="LP-17095"/>
    <s v="Liz Preis"/>
    <x v="0"/>
    <s v="United States"/>
    <s v="Knoxville"/>
    <x v="18"/>
    <n v="37918"/>
    <s v="South"/>
    <s v="OFF-PA-10001800"/>
    <x v="1"/>
    <s v="Paper"/>
    <s v="Xerox 220"/>
    <n v="15.552000000000003"/>
    <n v="3"/>
    <n v="0.2"/>
    <n v="5.4432"/>
  </r>
  <r>
    <n v="8200"/>
    <x v="4064"/>
    <x v="558"/>
    <d v="2017-04-30T00:00:00"/>
    <s v="Standard Class"/>
    <s v="AF-10870"/>
    <s v="Art Ferguson"/>
    <x v="0"/>
    <s v="United States"/>
    <s v="Chicago"/>
    <x v="10"/>
    <n v="60610"/>
    <s v="Central"/>
    <s v="OFF-BI-10001628"/>
    <x v="1"/>
    <s v="Binders"/>
    <s v="Acco Data Flex Cable Posts For Top &amp; Bottom Load Binders, 6&quot; Capacity"/>
    <n v="10.429999999999996"/>
    <n v="5"/>
    <n v="0.8"/>
    <n v="-18.252500000000001"/>
  </r>
  <r>
    <n v="8201"/>
    <x v="4064"/>
    <x v="558"/>
    <d v="2017-04-30T00:00:00"/>
    <s v="Standard Class"/>
    <s v="AF-10870"/>
    <s v="Art Ferguson"/>
    <x v="0"/>
    <s v="United States"/>
    <s v="Chicago"/>
    <x v="10"/>
    <n v="60610"/>
    <s v="Central"/>
    <s v="OFF-ST-10004123"/>
    <x v="1"/>
    <s v="Storage"/>
    <s v="Safco Industrial Wire Shelving System"/>
    <n v="72.784000000000006"/>
    <n v="1"/>
    <n v="0.2"/>
    <n v="-18.196000000000002"/>
  </r>
  <r>
    <n v="8202"/>
    <x v="4065"/>
    <x v="627"/>
    <d v="2015-11-08T00:00:00"/>
    <s v="Same Day"/>
    <s v="KD-16495"/>
    <s v="Keith Dawkins"/>
    <x v="1"/>
    <s v="United States"/>
    <s v="New York City"/>
    <x v="15"/>
    <n v="10024"/>
    <s v="East"/>
    <s v="OFF-ST-10000885"/>
    <x v="1"/>
    <s v="Storage"/>
    <s v="Fellowes Desktop Hanging File Manager"/>
    <n v="67.150000000000006"/>
    <n v="5"/>
    <n v="0"/>
    <n v="16.787500000000001"/>
  </r>
  <r>
    <n v="8203"/>
    <x v="4065"/>
    <x v="627"/>
    <d v="2015-11-08T00:00:00"/>
    <s v="Same Day"/>
    <s v="KD-16495"/>
    <s v="Keith Dawkins"/>
    <x v="1"/>
    <s v="United States"/>
    <s v="New York City"/>
    <x v="15"/>
    <n v="10024"/>
    <s v="East"/>
    <s v="TEC-PH-10004165"/>
    <x v="2"/>
    <s v="Phones"/>
    <s v="Mitel MiVoice 5330e IP Phone"/>
    <n v="549.98"/>
    <n v="2"/>
    <n v="0"/>
    <n v="142.9948"/>
  </r>
  <r>
    <n v="8204"/>
    <x v="4065"/>
    <x v="627"/>
    <d v="2015-11-08T00:00:00"/>
    <s v="Same Day"/>
    <s v="KD-16495"/>
    <s v="Keith Dawkins"/>
    <x v="1"/>
    <s v="United States"/>
    <s v="New York City"/>
    <x v="15"/>
    <n v="10024"/>
    <s v="East"/>
    <s v="FUR-FU-10002240"/>
    <x v="0"/>
    <s v="Furnishings"/>
    <s v="Nu-Dell EZ-Mount Plastic Wall Frames"/>
    <n v="11.82"/>
    <n v="3"/>
    <n v="0"/>
    <n v="4.7279999999999998"/>
  </r>
  <r>
    <n v="8205"/>
    <x v="4065"/>
    <x v="627"/>
    <d v="2015-11-08T00:00:00"/>
    <s v="Same Day"/>
    <s v="KD-16495"/>
    <s v="Keith Dawkins"/>
    <x v="1"/>
    <s v="United States"/>
    <s v="New York City"/>
    <x v="15"/>
    <n v="10024"/>
    <s v="East"/>
    <s v="TEC-MA-10000045"/>
    <x v="2"/>
    <s v="Machines"/>
    <s v="Zebra ZM400 Thermal Label Printer"/>
    <n v="4643.8"/>
    <n v="4"/>
    <n v="0"/>
    <n v="2229.0239999999999"/>
  </r>
  <r>
    <n v="8206"/>
    <x v="4065"/>
    <x v="627"/>
    <d v="2015-11-08T00:00:00"/>
    <s v="Same Day"/>
    <s v="KD-16495"/>
    <s v="Keith Dawkins"/>
    <x v="1"/>
    <s v="United States"/>
    <s v="New York City"/>
    <x v="15"/>
    <n v="10024"/>
    <s v="East"/>
    <s v="FUR-CH-10003746"/>
    <x v="0"/>
    <s v="Chairs"/>
    <s v="Hon 4070 Series Pagoda Round Back Stacking Chairs"/>
    <n v="577.76400000000001"/>
    <n v="2"/>
    <n v="0.1"/>
    <n v="115.5528"/>
  </r>
  <r>
    <n v="8207"/>
    <x v="4066"/>
    <x v="33"/>
    <d v="2015-04-30T00:00:00"/>
    <s v="Standard Class"/>
    <s v="SA-20830"/>
    <s v="Sue Ann Reed"/>
    <x v="0"/>
    <s v="United States"/>
    <s v="Daytona Beach"/>
    <x v="2"/>
    <n v="32114"/>
    <s v="South"/>
    <s v="FUR-TA-10000577"/>
    <x v="0"/>
    <s v="Tables"/>
    <s v="Bretford CR4500 Series Slim Rectangular Table"/>
    <n v="191.5155"/>
    <n v="1"/>
    <n v="0.45"/>
    <n v="-76.606200000000001"/>
  </r>
  <r>
    <n v="8208"/>
    <x v="4066"/>
    <x v="33"/>
    <d v="2015-04-30T00:00:00"/>
    <s v="Standard Class"/>
    <s v="SA-20830"/>
    <s v="Sue Ann Reed"/>
    <x v="0"/>
    <s v="United States"/>
    <s v="Daytona Beach"/>
    <x v="2"/>
    <n v="32114"/>
    <s v="South"/>
    <s v="OFF-AR-10004757"/>
    <x v="1"/>
    <s v="Art"/>
    <s v="Crayola Colored Pencils"/>
    <n v="2.6240000000000001"/>
    <n v="1"/>
    <n v="0.2"/>
    <n v="0.42639999999999978"/>
  </r>
  <r>
    <n v="8209"/>
    <x v="4067"/>
    <x v="1181"/>
    <d v="2015-09-24T00:00:00"/>
    <s v="Standard Class"/>
    <s v="BG-11035"/>
    <s v="Barry Gonzalez"/>
    <x v="0"/>
    <s v="United States"/>
    <s v="Nashville"/>
    <x v="18"/>
    <n v="37211"/>
    <s v="South"/>
    <s v="OFF-BI-10000545"/>
    <x v="1"/>
    <s v="Binders"/>
    <s v="GBC Ibimaster 500 Manual ProClick Binding System"/>
    <n v="1369.7640000000001"/>
    <n v="6"/>
    <n v="0.7"/>
    <n v="-913.17599999999993"/>
  </r>
  <r>
    <n v="8210"/>
    <x v="4067"/>
    <x v="1181"/>
    <d v="2015-09-24T00:00:00"/>
    <s v="Standard Class"/>
    <s v="BG-11035"/>
    <s v="Barry Gonzalez"/>
    <x v="0"/>
    <s v="United States"/>
    <s v="Nashville"/>
    <x v="18"/>
    <n v="37211"/>
    <s v="South"/>
    <s v="OFF-ST-10001522"/>
    <x v="1"/>
    <s v="Storage"/>
    <s v="Gould Plastics 18-Pocket Panel Bin, 34w x 5-1/4d x 20-1/2h"/>
    <n v="294.36799999999999"/>
    <n v="4"/>
    <n v="0.2"/>
    <n v="-58.873600000000025"/>
  </r>
  <r>
    <n v="8211"/>
    <x v="4068"/>
    <x v="210"/>
    <d v="2017-09-12T00:00:00"/>
    <s v="Standard Class"/>
    <s v="DM-12955"/>
    <s v="Dario Medina"/>
    <x v="1"/>
    <s v="United States"/>
    <s v="Nashville"/>
    <x v="18"/>
    <n v="37211"/>
    <s v="South"/>
    <s v="OFF-AP-10001271"/>
    <x v="1"/>
    <s v="Appliances"/>
    <s v="Eureka The Boss Cordless Rechargeable Stick Vac"/>
    <n v="81.567999999999998"/>
    <n v="2"/>
    <n v="0.2"/>
    <n v="7.1372000000000035"/>
  </r>
  <r>
    <n v="8212"/>
    <x v="4069"/>
    <x v="77"/>
    <d v="2016-11-12T00:00:00"/>
    <s v="Standard Class"/>
    <s v="MC-17845"/>
    <s v="Michael Chen"/>
    <x v="0"/>
    <s v="United States"/>
    <s v="Dallas"/>
    <x v="5"/>
    <n v="75220"/>
    <s v="Central"/>
    <s v="FUR-FU-10002030"/>
    <x v="0"/>
    <s v="Furnishings"/>
    <s v="Executive Impressions 14&quot; Contract Wall Clock with Quartz Movement"/>
    <n v="44.460000000000008"/>
    <n v="5"/>
    <n v="0.6"/>
    <n v="-17.783999999999992"/>
  </r>
  <r>
    <n v="8213"/>
    <x v="4069"/>
    <x v="77"/>
    <d v="2016-11-12T00:00:00"/>
    <s v="Standard Class"/>
    <s v="MC-17845"/>
    <s v="Michael Chen"/>
    <x v="0"/>
    <s v="United States"/>
    <s v="Dallas"/>
    <x v="5"/>
    <n v="75220"/>
    <s v="Central"/>
    <s v="OFF-ST-10001272"/>
    <x v="1"/>
    <s v="Storage"/>
    <s v="Mini 13-1/2 Capacity Data Binder Rack, Pearl"/>
    <n v="314.08800000000002"/>
    <n v="3"/>
    <n v="0.2"/>
    <n v="19.630499999999998"/>
  </r>
  <r>
    <n v="8214"/>
    <x v="4070"/>
    <x v="12"/>
    <d v="2015-10-02T00:00:00"/>
    <s v="Standard Class"/>
    <s v="ML-17395"/>
    <s v="Marina Lichtenstein"/>
    <x v="1"/>
    <s v="United States"/>
    <s v="Murfreesboro"/>
    <x v="18"/>
    <n v="37130"/>
    <s v="South"/>
    <s v="OFF-BI-10001116"/>
    <x v="1"/>
    <s v="Binders"/>
    <s v="Wilson Jones 1&quot; Hanging DublLock Ring Binders"/>
    <n v="6.3360000000000012"/>
    <n v="4"/>
    <n v="0.7"/>
    <n v="-4.6463999999999981"/>
  </r>
  <r>
    <n v="8215"/>
    <x v="4070"/>
    <x v="12"/>
    <d v="2015-10-02T00:00:00"/>
    <s v="Standard Class"/>
    <s v="ML-17395"/>
    <s v="Marina Lichtenstein"/>
    <x v="1"/>
    <s v="United States"/>
    <s v="Murfreesboro"/>
    <x v="18"/>
    <n v="37130"/>
    <s v="South"/>
    <s v="OFF-PA-10004665"/>
    <x v="1"/>
    <s v="Paper"/>
    <s v="Advantus Motivational Note Cards"/>
    <n v="10.48"/>
    <n v="1"/>
    <n v="0.2"/>
    <n v="3.7989999999999995"/>
  </r>
  <r>
    <n v="8216"/>
    <x v="4070"/>
    <x v="12"/>
    <d v="2015-10-02T00:00:00"/>
    <s v="Standard Class"/>
    <s v="ML-17395"/>
    <s v="Marina Lichtenstein"/>
    <x v="1"/>
    <s v="United States"/>
    <s v="Murfreesboro"/>
    <x v="18"/>
    <n v="37130"/>
    <s v="South"/>
    <s v="OFF-BI-10004506"/>
    <x v="1"/>
    <s v="Binders"/>
    <s v="Wilson Jones data.warehouse D-Ring Binders with DublLock"/>
    <n v="2.4690000000000003"/>
    <n v="1"/>
    <n v="0.7"/>
    <n v="-1.8106"/>
  </r>
  <r>
    <n v="8217"/>
    <x v="4070"/>
    <x v="12"/>
    <d v="2015-10-02T00:00:00"/>
    <s v="Standard Class"/>
    <s v="ML-17395"/>
    <s v="Marina Lichtenstein"/>
    <x v="1"/>
    <s v="United States"/>
    <s v="Murfreesboro"/>
    <x v="18"/>
    <n v="37130"/>
    <s v="South"/>
    <s v="OFF-BI-10001982"/>
    <x v="1"/>
    <s v="Binders"/>
    <s v="Wilson Jones Custom Binder Spines &amp; Labels"/>
    <n v="3.2640000000000007"/>
    <n v="2"/>
    <n v="0.7"/>
    <n v="-2.2847999999999997"/>
  </r>
  <r>
    <n v="8218"/>
    <x v="4071"/>
    <x v="462"/>
    <d v="2014-10-07T00:00:00"/>
    <s v="Standard Class"/>
    <s v="RD-19930"/>
    <s v="Russell D'Ascenzo"/>
    <x v="0"/>
    <s v="United States"/>
    <s v="Dallas"/>
    <x v="5"/>
    <n v="75217"/>
    <s v="Central"/>
    <s v="OFF-FA-10002676"/>
    <x v="1"/>
    <s v="Fasteners"/>
    <s v="Colored Push Pins"/>
    <n v="4.3440000000000003"/>
    <n v="3"/>
    <n v="0.2"/>
    <n v="0.86879999999999979"/>
  </r>
  <r>
    <n v="8219"/>
    <x v="4071"/>
    <x v="462"/>
    <d v="2014-10-07T00:00:00"/>
    <s v="Standard Class"/>
    <s v="RD-19930"/>
    <s v="Russell D'Ascenzo"/>
    <x v="0"/>
    <s v="United States"/>
    <s v="Dallas"/>
    <x v="5"/>
    <n v="75217"/>
    <s v="Central"/>
    <s v="FUR-FU-10000758"/>
    <x v="0"/>
    <s v="Furnishings"/>
    <s v="DAX Natural Wood-Tone Poster Frame"/>
    <n v="31.776000000000003"/>
    <n v="3"/>
    <n v="0.6"/>
    <n v="-19.065600000000007"/>
  </r>
  <r>
    <n v="8220"/>
    <x v="4071"/>
    <x v="462"/>
    <d v="2014-10-07T00:00:00"/>
    <s v="Standard Class"/>
    <s v="RD-19930"/>
    <s v="Russell D'Ascenzo"/>
    <x v="0"/>
    <s v="United States"/>
    <s v="Dallas"/>
    <x v="5"/>
    <n v="75217"/>
    <s v="Central"/>
    <s v="OFF-LA-10002271"/>
    <x v="1"/>
    <s v="Labels"/>
    <s v="Smead Alpha-Z Color-Coded Second Alphabetical Labels and Starter Set"/>
    <n v="4.9280000000000008"/>
    <n v="2"/>
    <n v="0.2"/>
    <n v="1.7247999999999997"/>
  </r>
  <r>
    <n v="8221"/>
    <x v="4071"/>
    <x v="462"/>
    <d v="2014-10-07T00:00:00"/>
    <s v="Standard Class"/>
    <s v="RD-19930"/>
    <s v="Russell D'Ascenzo"/>
    <x v="0"/>
    <s v="United States"/>
    <s v="Dallas"/>
    <x v="5"/>
    <n v="75217"/>
    <s v="Central"/>
    <s v="OFF-BI-10002609"/>
    <x v="1"/>
    <s v="Binders"/>
    <s v="Avery Hidden Tab Dividers for Binding Systems"/>
    <n v="1.7879999999999996"/>
    <n v="3"/>
    <n v="0.8"/>
    <n v="-3.0396000000000001"/>
  </r>
  <r>
    <n v="8222"/>
    <x v="4071"/>
    <x v="462"/>
    <d v="2014-10-07T00:00:00"/>
    <s v="Standard Class"/>
    <s v="RD-19930"/>
    <s v="Russell D'Ascenzo"/>
    <x v="0"/>
    <s v="United States"/>
    <s v="Dallas"/>
    <x v="5"/>
    <n v="75217"/>
    <s v="Central"/>
    <s v="OFF-FA-10000254"/>
    <x v="1"/>
    <s v="Fasteners"/>
    <s v="Sterling Rubber Bands by Alliance"/>
    <n v="15.072000000000001"/>
    <n v="4"/>
    <n v="0.2"/>
    <n v="-3.7680000000000002"/>
  </r>
  <r>
    <n v="8223"/>
    <x v="4072"/>
    <x v="1087"/>
    <d v="2014-02-24T00:00:00"/>
    <s v="Standard Class"/>
    <s v="AB-10015"/>
    <s v="Aaron Bergman"/>
    <x v="0"/>
    <s v="United States"/>
    <s v="Arlington"/>
    <x v="5"/>
    <n v="76017"/>
    <s v="Central"/>
    <s v="OFF-ST-10000321"/>
    <x v="1"/>
    <s v="Storage"/>
    <s v="Akro Stacking Bins"/>
    <n v="12.624000000000001"/>
    <n v="2"/>
    <n v="0.2"/>
    <n v="-2.5248000000000022"/>
  </r>
  <r>
    <n v="8224"/>
    <x v="4073"/>
    <x v="1"/>
    <d v="2016-06-16T00:00:00"/>
    <s v="Standard Class"/>
    <s v="EA-14035"/>
    <s v="Erin Ashbrook"/>
    <x v="1"/>
    <s v="United States"/>
    <s v="Pasadena"/>
    <x v="1"/>
    <n v="91104"/>
    <s v="West"/>
    <s v="OFF-PA-10000241"/>
    <x v="1"/>
    <s v="Paper"/>
    <s v="IBM Multi-Purpose Copy Paper, 8 1/2 x 11&quot;, Case"/>
    <n v="185.88"/>
    <n v="6"/>
    <n v="0"/>
    <n v="83.645999999999987"/>
  </r>
  <r>
    <n v="8225"/>
    <x v="4073"/>
    <x v="1"/>
    <d v="2016-06-16T00:00:00"/>
    <s v="Standard Class"/>
    <s v="EA-14035"/>
    <s v="Erin Ashbrook"/>
    <x v="1"/>
    <s v="United States"/>
    <s v="Pasadena"/>
    <x v="1"/>
    <n v="91104"/>
    <s v="West"/>
    <s v="OFF-PA-10004782"/>
    <x v="1"/>
    <s v="Paper"/>
    <s v="Xerox 228"/>
    <n v="12.96"/>
    <n v="2"/>
    <n v="0"/>
    <n v="6.2208000000000006"/>
  </r>
  <r>
    <n v="8226"/>
    <x v="4074"/>
    <x v="752"/>
    <d v="2017-11-04T00:00:00"/>
    <s v="Second Class"/>
    <s v="SF-20065"/>
    <s v="Sandra Flanagan"/>
    <x v="0"/>
    <s v="United States"/>
    <s v="Everett"/>
    <x v="31"/>
    <n v="2149"/>
    <s v="East"/>
    <s v="OFF-PA-10004243"/>
    <x v="1"/>
    <s v="Paper"/>
    <s v="Xerox 1939"/>
    <n v="189.7"/>
    <n v="10"/>
    <n v="0"/>
    <n v="91.055999999999983"/>
  </r>
  <r>
    <n v="8227"/>
    <x v="4074"/>
    <x v="752"/>
    <d v="2017-11-04T00:00:00"/>
    <s v="Second Class"/>
    <s v="SF-20065"/>
    <s v="Sandra Flanagan"/>
    <x v="0"/>
    <s v="United States"/>
    <s v="Everett"/>
    <x v="31"/>
    <n v="2149"/>
    <s v="East"/>
    <s v="OFF-PA-10001033"/>
    <x v="1"/>
    <s v="Paper"/>
    <s v="Xerox 1893"/>
    <n v="40.99"/>
    <n v="1"/>
    <n v="0"/>
    <n v="20.085100000000001"/>
  </r>
  <r>
    <n v="8228"/>
    <x v="4075"/>
    <x v="958"/>
    <d v="2016-04-08T00:00:00"/>
    <s v="Second Class"/>
    <s v="BC-11125"/>
    <s v="Becky Castell"/>
    <x v="2"/>
    <s v="United States"/>
    <s v="Troy"/>
    <x v="15"/>
    <n v="12180"/>
    <s v="East"/>
    <s v="FUR-FU-10000723"/>
    <x v="0"/>
    <s v="Furnishings"/>
    <s v="Deflect-o EconoMat Studded, No Bevel Mat for Low Pile Carpeting"/>
    <n v="82.64"/>
    <n v="2"/>
    <n v="0"/>
    <n v="7.4376000000000033"/>
  </r>
  <r>
    <n v="8229"/>
    <x v="4075"/>
    <x v="958"/>
    <d v="2016-04-08T00:00:00"/>
    <s v="Second Class"/>
    <s v="BC-11125"/>
    <s v="Becky Castell"/>
    <x v="2"/>
    <s v="United States"/>
    <s v="Troy"/>
    <x v="15"/>
    <n v="12180"/>
    <s v="East"/>
    <s v="OFF-ST-10003455"/>
    <x v="1"/>
    <s v="Storage"/>
    <s v="Tenex File Box, Personal Filing Tote with Lid, Black"/>
    <n v="31.02"/>
    <n v="2"/>
    <n v="0"/>
    <n v="8.0652000000000008"/>
  </r>
  <r>
    <n v="8230"/>
    <x v="4075"/>
    <x v="958"/>
    <d v="2016-04-08T00:00:00"/>
    <s v="Second Class"/>
    <s v="BC-11125"/>
    <s v="Becky Castell"/>
    <x v="2"/>
    <s v="United States"/>
    <s v="Troy"/>
    <x v="15"/>
    <n v="12180"/>
    <s v="East"/>
    <s v="TEC-AC-10001109"/>
    <x v="2"/>
    <s v="Accessories"/>
    <s v="Logitech Trackman Marble Mouse"/>
    <n v="89.97"/>
    <n v="3"/>
    <n v="0"/>
    <n v="37.787400000000005"/>
  </r>
  <r>
    <n v="8231"/>
    <x v="4076"/>
    <x v="1186"/>
    <d v="2016-07-02T00:00:00"/>
    <s v="Second Class"/>
    <s v="PF-19165"/>
    <s v="Philip Fox"/>
    <x v="0"/>
    <s v="United States"/>
    <s v="Sandy Springs"/>
    <x v="32"/>
    <n v="30328"/>
    <s v="South"/>
    <s v="OFF-AR-10004344"/>
    <x v="1"/>
    <s v="Art"/>
    <s v="Bulldog Vacuum Base Pencil Sharpener"/>
    <n v="35.97"/>
    <n v="3"/>
    <n v="0"/>
    <n v="9.7118999999999982"/>
  </r>
  <r>
    <n v="8232"/>
    <x v="4076"/>
    <x v="1186"/>
    <d v="2016-07-02T00:00:00"/>
    <s v="Second Class"/>
    <s v="PF-19165"/>
    <s v="Philip Fox"/>
    <x v="0"/>
    <s v="United States"/>
    <s v="Sandy Springs"/>
    <x v="32"/>
    <n v="30328"/>
    <s v="South"/>
    <s v="FUR-BO-10004695"/>
    <x v="0"/>
    <s v="Bookcases"/>
    <s v="O'Sullivan 2-Door Barrister Bookcase in Odessa Pine"/>
    <n v="1266.8599999999999"/>
    <n v="7"/>
    <n v="0"/>
    <n v="291.37779999999987"/>
  </r>
  <r>
    <n v="8233"/>
    <x v="4077"/>
    <x v="358"/>
    <d v="2014-09-28T00:00:00"/>
    <s v="Standard Class"/>
    <s v="SE-20110"/>
    <s v="Sanjit Engle"/>
    <x v="0"/>
    <s v="United States"/>
    <s v="San Jose"/>
    <x v="1"/>
    <n v="95123"/>
    <s v="West"/>
    <s v="OFF-ST-10000675"/>
    <x v="1"/>
    <s v="Storage"/>
    <s v="File Shuttle II and Handi-File, Black"/>
    <n v="169.45"/>
    <n v="5"/>
    <n v="0"/>
    <n v="42.362499999999997"/>
  </r>
  <r>
    <n v="8234"/>
    <x v="4077"/>
    <x v="358"/>
    <d v="2014-09-28T00:00:00"/>
    <s v="Standard Class"/>
    <s v="SE-20110"/>
    <s v="Sanjit Engle"/>
    <x v="0"/>
    <s v="United States"/>
    <s v="San Jose"/>
    <x v="1"/>
    <n v="95123"/>
    <s v="West"/>
    <s v="OFF-ST-10002301"/>
    <x v="1"/>
    <s v="Storage"/>
    <s v="Tennsco Commercial Shelving"/>
    <n v="40.68"/>
    <n v="2"/>
    <n v="0"/>
    <n v="0.40679999999999694"/>
  </r>
  <r>
    <n v="8235"/>
    <x v="4078"/>
    <x v="927"/>
    <d v="2017-05-06T00:00:00"/>
    <s v="Standard Class"/>
    <s v="CJ-12010"/>
    <s v="Caroline Jumper"/>
    <x v="0"/>
    <s v="United States"/>
    <s v="Jacksonville"/>
    <x v="2"/>
    <n v="32216"/>
    <s v="South"/>
    <s v="OFF-SU-10001212"/>
    <x v="1"/>
    <s v="Supplies"/>
    <s v="Kleencut Forged Office Shears by Acme United Corporation"/>
    <n v="3.3280000000000003"/>
    <n v="2"/>
    <n v="0.2"/>
    <n v="0.4159999999999997"/>
  </r>
  <r>
    <n v="8236"/>
    <x v="4078"/>
    <x v="927"/>
    <d v="2017-05-06T00:00:00"/>
    <s v="Standard Class"/>
    <s v="CJ-12010"/>
    <s v="Caroline Jumper"/>
    <x v="0"/>
    <s v="United States"/>
    <s v="Jacksonville"/>
    <x v="2"/>
    <n v="32216"/>
    <s v="South"/>
    <s v="FUR-TA-10001889"/>
    <x v="0"/>
    <s v="Tables"/>
    <s v="Bush Advantage Collection Racetrack Conference Table"/>
    <n v="933.26200000000006"/>
    <n v="4"/>
    <n v="0.45"/>
    <n v="-458.14679999999998"/>
  </r>
  <r>
    <n v="8237"/>
    <x v="4078"/>
    <x v="927"/>
    <d v="2017-05-06T00:00:00"/>
    <s v="Standard Class"/>
    <s v="CJ-12010"/>
    <s v="Caroline Jumper"/>
    <x v="0"/>
    <s v="United States"/>
    <s v="Jacksonville"/>
    <x v="2"/>
    <n v="32216"/>
    <s v="South"/>
    <s v="FUR-CH-10002024"/>
    <x v="0"/>
    <s v="Chairs"/>
    <s v="HON 5400 Series Task Chairs for Big and Tall"/>
    <n v="2803.92"/>
    <n v="5"/>
    <n v="0.2"/>
    <n v="0"/>
  </r>
  <r>
    <n v="8238"/>
    <x v="4079"/>
    <x v="179"/>
    <d v="2017-10-20T00:00:00"/>
    <s v="Same Day"/>
    <s v="PT-19090"/>
    <s v="Pete Takahito"/>
    <x v="0"/>
    <s v="United States"/>
    <s v="Jacksonville"/>
    <x v="2"/>
    <n v="32216"/>
    <s v="South"/>
    <s v="OFF-ST-10000617"/>
    <x v="1"/>
    <s v="Storage"/>
    <s v="Woodgrain Magazine Files by Perma"/>
    <n v="4.7679999999999998"/>
    <n v="2"/>
    <n v="0.2"/>
    <n v="-0.7748000000000006"/>
  </r>
  <r>
    <n v="8239"/>
    <x v="4079"/>
    <x v="179"/>
    <d v="2017-10-20T00:00:00"/>
    <s v="Same Day"/>
    <s v="PT-19090"/>
    <s v="Pete Takahito"/>
    <x v="0"/>
    <s v="United States"/>
    <s v="Jacksonville"/>
    <x v="2"/>
    <n v="32216"/>
    <s v="South"/>
    <s v="OFF-PA-10000380"/>
    <x v="1"/>
    <s v="Paper"/>
    <s v="REDIFORM Incoming/Outgoing Call Register, 11&quot; X 8 1/2&quot;, 100 Messages"/>
    <n v="6.6720000000000006"/>
    <n v="1"/>
    <n v="0.2"/>
    <n v="2.5019999999999998"/>
  </r>
  <r>
    <n v="8240"/>
    <x v="4079"/>
    <x v="179"/>
    <d v="2017-10-20T00:00:00"/>
    <s v="Same Day"/>
    <s v="PT-19090"/>
    <s v="Pete Takahito"/>
    <x v="0"/>
    <s v="United States"/>
    <s v="Jacksonville"/>
    <x v="2"/>
    <n v="32216"/>
    <s v="South"/>
    <s v="OFF-AR-10003251"/>
    <x v="1"/>
    <s v="Art"/>
    <s v="Prang Drawing Pencil Set"/>
    <n v="4.4479999999999995"/>
    <n v="2"/>
    <n v="0.2"/>
    <n v="1.1119999999999999"/>
  </r>
  <r>
    <n v="8241"/>
    <x v="4079"/>
    <x v="179"/>
    <d v="2017-10-20T00:00:00"/>
    <s v="Same Day"/>
    <s v="PT-19090"/>
    <s v="Pete Takahito"/>
    <x v="0"/>
    <s v="United States"/>
    <s v="Jacksonville"/>
    <x v="2"/>
    <n v="32216"/>
    <s v="South"/>
    <s v="FUR-FU-10000175"/>
    <x v="0"/>
    <s v="Furnishings"/>
    <s v="DAX Wood Document Frame."/>
    <n v="43.936000000000007"/>
    <n v="4"/>
    <n v="0.2"/>
    <n v="6.0411999999999964"/>
  </r>
  <r>
    <n v="8242"/>
    <x v="4080"/>
    <x v="416"/>
    <d v="2014-09-05T00:00:00"/>
    <s v="Standard Class"/>
    <s v="LH-16900"/>
    <s v="Lena Hernandez"/>
    <x v="0"/>
    <s v="United States"/>
    <s v="New York City"/>
    <x v="15"/>
    <n v="10009"/>
    <s v="East"/>
    <s v="OFF-BI-10004716"/>
    <x v="1"/>
    <s v="Binders"/>
    <s v="Wilson Jones Hanging Recycled Pressboard Data Binders"/>
    <n v="23.744"/>
    <n v="2"/>
    <n v="0.2"/>
    <n v="8.3103999999999996"/>
  </r>
  <r>
    <n v="8243"/>
    <x v="4080"/>
    <x v="416"/>
    <d v="2014-09-05T00:00:00"/>
    <s v="Standard Class"/>
    <s v="LH-16900"/>
    <s v="Lena Hernandez"/>
    <x v="0"/>
    <s v="United States"/>
    <s v="New York City"/>
    <x v="15"/>
    <n v="10009"/>
    <s v="East"/>
    <s v="TEC-AC-10002842"/>
    <x v="2"/>
    <s v="Accessories"/>
    <s v="WD My Passport Ultra 2TB Portable External Hard Drive"/>
    <n v="357"/>
    <n v="3"/>
    <n v="0"/>
    <n v="57.120000000000019"/>
  </r>
  <r>
    <n v="8244"/>
    <x v="4081"/>
    <x v="1132"/>
    <d v="2014-08-16T00:00:00"/>
    <s v="Standard Class"/>
    <s v="BW-11200"/>
    <s v="Ben Wallace"/>
    <x v="0"/>
    <s v="United States"/>
    <s v="San Francisco"/>
    <x v="1"/>
    <n v="94122"/>
    <s v="West"/>
    <s v="TEC-PH-10003691"/>
    <x v="2"/>
    <s v="Phones"/>
    <s v="BlackBerry Q10"/>
    <n v="806.33600000000001"/>
    <n v="8"/>
    <n v="0.2"/>
    <n v="50.396000000000015"/>
  </r>
  <r>
    <n v="8245"/>
    <x v="4081"/>
    <x v="1132"/>
    <d v="2014-08-16T00:00:00"/>
    <s v="Standard Class"/>
    <s v="BW-11200"/>
    <s v="Ben Wallace"/>
    <x v="0"/>
    <s v="United States"/>
    <s v="San Francisco"/>
    <x v="1"/>
    <n v="94122"/>
    <s v="West"/>
    <s v="FUR-FU-10002878"/>
    <x v="0"/>
    <s v="Furnishings"/>
    <s v="Seth Thomas 14&quot; Day/Date Wall Clock"/>
    <n v="85.44"/>
    <n v="3"/>
    <n v="0"/>
    <n v="31.612800000000004"/>
  </r>
  <r>
    <n v="8246"/>
    <x v="4082"/>
    <x v="710"/>
    <d v="2014-08-23T00:00:00"/>
    <s v="Standard Class"/>
    <s v="BS-11365"/>
    <s v="Bill Shonely"/>
    <x v="1"/>
    <s v="United States"/>
    <s v="Columbus"/>
    <x v="32"/>
    <n v="31907"/>
    <s v="South"/>
    <s v="OFF-ST-10000991"/>
    <x v="1"/>
    <s v="Storage"/>
    <s v="Space Solutions HD Industrial Steel Shelving."/>
    <n v="344.90999999999997"/>
    <n v="3"/>
    <n v="0"/>
    <n v="10.347300000000004"/>
  </r>
  <r>
    <n v="8247"/>
    <x v="4083"/>
    <x v="1187"/>
    <d v="2015-05-10T00:00:00"/>
    <s v="Same Day"/>
    <s v="DP-13390"/>
    <s v="Dennis Pardue"/>
    <x v="2"/>
    <s v="United States"/>
    <s v="Aurora"/>
    <x v="10"/>
    <n v="60505"/>
    <s v="Central"/>
    <s v="OFF-AP-10002439"/>
    <x v="1"/>
    <s v="Appliances"/>
    <s v="Tripp Lite Isotel 8 Ultra 8 Outlet Metal Surge"/>
    <n v="70.969999999999985"/>
    <n v="5"/>
    <n v="0.8"/>
    <n v="-191.619"/>
  </r>
  <r>
    <n v="8248"/>
    <x v="4083"/>
    <x v="1187"/>
    <d v="2015-05-10T00:00:00"/>
    <s v="Same Day"/>
    <s v="DP-13390"/>
    <s v="Dennis Pardue"/>
    <x v="2"/>
    <s v="United States"/>
    <s v="Aurora"/>
    <x v="10"/>
    <n v="60505"/>
    <s v="Central"/>
    <s v="OFF-AR-10004602"/>
    <x v="1"/>
    <s v="Art"/>
    <s v="Boston KS Multi-Size Manual Pencil Sharpener"/>
    <n v="36.783999999999999"/>
    <n v="2"/>
    <n v="0.2"/>
    <n v="3.6784000000000017"/>
  </r>
  <r>
    <n v="8249"/>
    <x v="4084"/>
    <x v="1120"/>
    <d v="2016-05-13T00:00:00"/>
    <s v="Second Class"/>
    <s v="CS-12400"/>
    <s v="Christopher Schild"/>
    <x v="2"/>
    <s v="United States"/>
    <s v="Philadelphia"/>
    <x v="9"/>
    <n v="19134"/>
    <s v="East"/>
    <s v="TEC-PH-10001795"/>
    <x v="2"/>
    <s v="Phones"/>
    <s v="ClearOne CHATAttach 160 - speaker phone"/>
    <n v="743.98799999999994"/>
    <n v="2"/>
    <n v="0.4"/>
    <n v="-123.9980000000001"/>
  </r>
  <r>
    <n v="8250"/>
    <x v="4085"/>
    <x v="616"/>
    <d v="2015-03-09T00:00:00"/>
    <s v="Second Class"/>
    <s v="MS-17365"/>
    <s v="Maribeth Schnelling"/>
    <x v="0"/>
    <s v="United States"/>
    <s v="Chicago"/>
    <x v="10"/>
    <n v="60653"/>
    <s v="Central"/>
    <s v="OFF-BI-10002854"/>
    <x v="1"/>
    <s v="Binders"/>
    <s v="Performers Binder/Pad Holder, Black"/>
    <n v="11.211999999999998"/>
    <n v="2"/>
    <n v="0.8"/>
    <n v="-16.818000000000005"/>
  </r>
  <r>
    <n v="8251"/>
    <x v="4085"/>
    <x v="616"/>
    <d v="2015-03-09T00:00:00"/>
    <s v="Second Class"/>
    <s v="MS-17365"/>
    <s v="Maribeth Schnelling"/>
    <x v="0"/>
    <s v="United States"/>
    <s v="Chicago"/>
    <x v="10"/>
    <n v="60653"/>
    <s v="Central"/>
    <s v="FUR-FU-10000023"/>
    <x v="0"/>
    <s v="Furnishings"/>
    <s v="Eldon Wave Desk Accessories"/>
    <n v="4.7119999999999997"/>
    <n v="2"/>
    <n v="0.6"/>
    <n v="-1.8847999999999994"/>
  </r>
  <r>
    <n v="8252"/>
    <x v="4085"/>
    <x v="616"/>
    <d v="2015-03-09T00:00:00"/>
    <s v="Second Class"/>
    <s v="MS-17365"/>
    <s v="Maribeth Schnelling"/>
    <x v="0"/>
    <s v="United States"/>
    <s v="Chicago"/>
    <x v="10"/>
    <n v="60653"/>
    <s v="Central"/>
    <s v="OFF-AP-10000828"/>
    <x v="1"/>
    <s v="Appliances"/>
    <s v="Avanti 4.4 Cu. Ft. Refrigerator"/>
    <n v="180.97999999999996"/>
    <n v="5"/>
    <n v="0.8"/>
    <n v="-470.548"/>
  </r>
  <r>
    <n v="8253"/>
    <x v="4085"/>
    <x v="616"/>
    <d v="2015-03-09T00:00:00"/>
    <s v="Second Class"/>
    <s v="MS-17365"/>
    <s v="Maribeth Schnelling"/>
    <x v="0"/>
    <s v="United States"/>
    <s v="Chicago"/>
    <x v="10"/>
    <n v="60653"/>
    <s v="Central"/>
    <s v="OFF-ST-10000777"/>
    <x v="1"/>
    <s v="Storage"/>
    <s v="Companion Letter/Legal File, Black"/>
    <n v="60.415999999999997"/>
    <n v="2"/>
    <n v="0.2"/>
    <n v="6.0416000000000025"/>
  </r>
  <r>
    <n v="8254"/>
    <x v="4086"/>
    <x v="801"/>
    <d v="2017-08-19T00:00:00"/>
    <s v="Standard Class"/>
    <s v="DK-12895"/>
    <s v="Dana Kaydos"/>
    <x v="0"/>
    <s v="United States"/>
    <s v="Seattle"/>
    <x v="4"/>
    <n v="98103"/>
    <s v="West"/>
    <s v="TEC-CO-10000971"/>
    <x v="2"/>
    <s v="Copiers"/>
    <s v="Hewlett Packard 310 Color Digital Copier"/>
    <n v="299.99"/>
    <n v="1"/>
    <n v="0"/>
    <n v="89.996999999999986"/>
  </r>
  <r>
    <n v="8255"/>
    <x v="4086"/>
    <x v="801"/>
    <d v="2017-08-19T00:00:00"/>
    <s v="Standard Class"/>
    <s v="DK-12895"/>
    <s v="Dana Kaydos"/>
    <x v="0"/>
    <s v="United States"/>
    <s v="Seattle"/>
    <x v="4"/>
    <n v="98103"/>
    <s v="West"/>
    <s v="OFF-PA-10003134"/>
    <x v="1"/>
    <s v="Paper"/>
    <s v="Xerox 1937"/>
    <n v="192.16"/>
    <n v="4"/>
    <n v="0"/>
    <n v="92.236799999999988"/>
  </r>
  <r>
    <n v="8256"/>
    <x v="4086"/>
    <x v="801"/>
    <d v="2017-08-19T00:00:00"/>
    <s v="Standard Class"/>
    <s v="DK-12895"/>
    <s v="Dana Kaydos"/>
    <x v="0"/>
    <s v="United States"/>
    <s v="Seattle"/>
    <x v="4"/>
    <n v="98103"/>
    <s v="West"/>
    <s v="TEC-PH-10002538"/>
    <x v="2"/>
    <s v="Phones"/>
    <s v="Grandstream GXP1160 VoIP phone"/>
    <n v="242.624"/>
    <n v="8"/>
    <n v="0.2"/>
    <n v="27.295199999999973"/>
  </r>
  <r>
    <n v="8257"/>
    <x v="4086"/>
    <x v="801"/>
    <d v="2017-08-19T00:00:00"/>
    <s v="Standard Class"/>
    <s v="DK-12895"/>
    <s v="Dana Kaydos"/>
    <x v="0"/>
    <s v="United States"/>
    <s v="Seattle"/>
    <x v="4"/>
    <n v="98103"/>
    <s v="West"/>
    <s v="OFF-ST-10001228"/>
    <x v="1"/>
    <s v="Storage"/>
    <s v="Personal File Boxes with Fold-Down Carry Handle"/>
    <n v="46.74"/>
    <n v="3"/>
    <n v="0"/>
    <n v="11.684999999999999"/>
  </r>
  <r>
    <n v="8258"/>
    <x v="4086"/>
    <x v="801"/>
    <d v="2017-08-19T00:00:00"/>
    <s v="Standard Class"/>
    <s v="DK-12895"/>
    <s v="Dana Kaydos"/>
    <x v="0"/>
    <s v="United States"/>
    <s v="Seattle"/>
    <x v="4"/>
    <n v="98103"/>
    <s v="West"/>
    <s v="TEC-AC-10000397"/>
    <x v="2"/>
    <s v="Accessories"/>
    <s v="Perixx PERIBOARD-512B, Ergonomic Split Keyboard"/>
    <n v="174.95000000000002"/>
    <n v="5"/>
    <n v="0"/>
    <n v="12.246500000000005"/>
  </r>
  <r>
    <n v="8259"/>
    <x v="4086"/>
    <x v="801"/>
    <d v="2017-08-19T00:00:00"/>
    <s v="Standard Class"/>
    <s v="DK-12895"/>
    <s v="Dana Kaydos"/>
    <x v="0"/>
    <s v="United States"/>
    <s v="Seattle"/>
    <x v="4"/>
    <n v="98103"/>
    <s v="West"/>
    <s v="OFF-BI-10004308"/>
    <x v="1"/>
    <s v="Binders"/>
    <s v="Avery Legal 4-Ring Binder"/>
    <n v="100.70400000000001"/>
    <n v="6"/>
    <n v="0.2"/>
    <n v="37.763999999999996"/>
  </r>
  <r>
    <n v="8260"/>
    <x v="4087"/>
    <x v="190"/>
    <d v="2016-06-26T00:00:00"/>
    <s v="Same Day"/>
    <s v="SN-20560"/>
    <s v="Skye Norling"/>
    <x v="2"/>
    <s v="United States"/>
    <s v="Roseville"/>
    <x v="12"/>
    <n v="48066"/>
    <s v="Central"/>
    <s v="OFF-PA-10000357"/>
    <x v="1"/>
    <s v="Paper"/>
    <s v="White Dual Perf Computer Printout Paper, 2700 Sheets, 1 Part, Heavyweight, 20 lbs., 14 7/8 x 11"/>
    <n v="368.91"/>
    <n v="9"/>
    <n v="0"/>
    <n v="180.76590000000002"/>
  </r>
  <r>
    <n v="8261"/>
    <x v="4087"/>
    <x v="190"/>
    <d v="2016-06-26T00:00:00"/>
    <s v="Same Day"/>
    <s v="SN-20560"/>
    <s v="Skye Norling"/>
    <x v="2"/>
    <s v="United States"/>
    <s v="Roseville"/>
    <x v="12"/>
    <n v="48066"/>
    <s v="Central"/>
    <s v="OFF-BI-10000773"/>
    <x v="1"/>
    <s v="Binders"/>
    <s v="Insertable Tab Post Binder Dividers"/>
    <n v="8.02"/>
    <n v="1"/>
    <n v="0"/>
    <n v="3.7693999999999992"/>
  </r>
  <r>
    <n v="8262"/>
    <x v="4087"/>
    <x v="190"/>
    <d v="2016-06-26T00:00:00"/>
    <s v="Same Day"/>
    <s v="SN-20560"/>
    <s v="Skye Norling"/>
    <x v="2"/>
    <s v="United States"/>
    <s v="Roseville"/>
    <x v="12"/>
    <n v="48066"/>
    <s v="Central"/>
    <s v="OFF-ST-10001837"/>
    <x v="1"/>
    <s v="Storage"/>
    <s v="SAFCO Mobile Desk Side File, Wire Frame"/>
    <n v="171.04"/>
    <n v="4"/>
    <n v="0"/>
    <n v="44.470399999999998"/>
  </r>
  <r>
    <n v="8263"/>
    <x v="4088"/>
    <x v="272"/>
    <d v="2016-12-19T00:00:00"/>
    <s v="Standard Class"/>
    <s v="TC-21475"/>
    <s v="Tony Chapman"/>
    <x v="2"/>
    <s v="United States"/>
    <s v="Fayetteville"/>
    <x v="36"/>
    <n v="72701"/>
    <s v="South"/>
    <s v="OFF-PA-10002552"/>
    <x v="1"/>
    <s v="Paper"/>
    <s v="Xerox 1958"/>
    <n v="19.440000000000001"/>
    <n v="3"/>
    <n v="0"/>
    <n v="9.3312000000000008"/>
  </r>
  <r>
    <n v="8264"/>
    <x v="4089"/>
    <x v="1023"/>
    <d v="2015-09-17T00:00:00"/>
    <s v="Standard Class"/>
    <s v="AM-10705"/>
    <s v="Anne McFarland"/>
    <x v="0"/>
    <s v="United States"/>
    <s v="Jacksonville"/>
    <x v="3"/>
    <n v="28540"/>
    <s v="South"/>
    <s v="OFF-BI-10000014"/>
    <x v="1"/>
    <s v="Binders"/>
    <s v="Heavy-Duty E-Z-D Binders"/>
    <n v="13.092000000000002"/>
    <n v="4"/>
    <n v="0.7"/>
    <n v="-10.037199999999999"/>
  </r>
  <r>
    <n v="8265"/>
    <x v="4090"/>
    <x v="125"/>
    <d v="2015-01-04T00:00:00"/>
    <s v="Standard Class"/>
    <s v="AJ-10960"/>
    <s v="Astrea Jones"/>
    <x v="0"/>
    <s v="United States"/>
    <s v="New York City"/>
    <x v="15"/>
    <n v="10035"/>
    <s v="East"/>
    <s v="OFF-AP-10004136"/>
    <x v="1"/>
    <s v="Appliances"/>
    <s v="Kensington 6 Outlet SmartSocket Surge Protector"/>
    <n v="122.94"/>
    <n v="3"/>
    <n v="0"/>
    <n v="30.734999999999992"/>
  </r>
  <r>
    <n v="8266"/>
    <x v="4090"/>
    <x v="125"/>
    <d v="2015-01-04T00:00:00"/>
    <s v="Standard Class"/>
    <s v="AJ-10960"/>
    <s v="Astrea Jones"/>
    <x v="0"/>
    <s v="United States"/>
    <s v="New York City"/>
    <x v="15"/>
    <n v="10035"/>
    <s v="East"/>
    <s v="OFF-BI-10003429"/>
    <x v="1"/>
    <s v="Binders"/>
    <s v="Cardinal HOLDit! Binder Insert Strips,Extra Strips"/>
    <n v="35.448"/>
    <n v="7"/>
    <n v="0.2"/>
    <n v="12.8499"/>
  </r>
  <r>
    <n v="8267"/>
    <x v="4091"/>
    <x v="333"/>
    <d v="2014-05-04T00:00:00"/>
    <s v="Standard Class"/>
    <s v="KH-16360"/>
    <s v="Katherine Hughes"/>
    <x v="0"/>
    <s v="United States"/>
    <s v="Dover"/>
    <x v="13"/>
    <n v="19901"/>
    <s v="East"/>
    <s v="TEC-PH-10000376"/>
    <x v="2"/>
    <s v="Phones"/>
    <s v="Square Credit Card Reader"/>
    <n v="19.98"/>
    <n v="2"/>
    <n v="0"/>
    <n v="5.1948000000000008"/>
  </r>
  <r>
    <n v="8268"/>
    <x v="4092"/>
    <x v="289"/>
    <d v="2017-02-06T00:00:00"/>
    <s v="Standard Class"/>
    <s v="LP-17095"/>
    <s v="Liz Preis"/>
    <x v="0"/>
    <s v="United States"/>
    <s v="Aurora"/>
    <x v="10"/>
    <n v="60505"/>
    <s v="Central"/>
    <s v="FUR-TA-10003469"/>
    <x v="0"/>
    <s v="Tables"/>
    <s v="Balt Split Level Computer Training Table"/>
    <n v="69.375"/>
    <n v="1"/>
    <n v="0.5"/>
    <n v="-47.174999999999997"/>
  </r>
  <r>
    <n v="8269"/>
    <x v="4092"/>
    <x v="289"/>
    <d v="2017-02-06T00:00:00"/>
    <s v="Standard Class"/>
    <s v="LP-17095"/>
    <s v="Liz Preis"/>
    <x v="0"/>
    <s v="United States"/>
    <s v="Aurora"/>
    <x v="10"/>
    <n v="60505"/>
    <s v="Central"/>
    <s v="OFF-SU-10004231"/>
    <x v="1"/>
    <s v="Supplies"/>
    <s v="Acme Tagit Stainless Steel Antibacterial Scissors"/>
    <n v="31.680000000000003"/>
    <n v="4"/>
    <n v="0.2"/>
    <n v="2.7719999999999994"/>
  </r>
  <r>
    <n v="8270"/>
    <x v="4092"/>
    <x v="289"/>
    <d v="2017-02-06T00:00:00"/>
    <s v="Standard Class"/>
    <s v="LP-17095"/>
    <s v="Liz Preis"/>
    <x v="0"/>
    <s v="United States"/>
    <s v="Aurora"/>
    <x v="10"/>
    <n v="60505"/>
    <s v="Central"/>
    <s v="TEC-PH-10002584"/>
    <x v="2"/>
    <s v="Phones"/>
    <s v="Samsung Galaxy S4"/>
    <n v="2003.1680000000001"/>
    <n v="4"/>
    <n v="0.2"/>
    <n v="250.39599999999984"/>
  </r>
  <r>
    <n v="8271"/>
    <x v="4092"/>
    <x v="289"/>
    <d v="2017-02-06T00:00:00"/>
    <s v="Standard Class"/>
    <s v="LP-17095"/>
    <s v="Liz Preis"/>
    <x v="0"/>
    <s v="United States"/>
    <s v="Aurora"/>
    <x v="10"/>
    <n v="60505"/>
    <s v="Central"/>
    <s v="OFF-AR-10003602"/>
    <x v="1"/>
    <s v="Art"/>
    <s v="Quartet Omega Colored Chalk, 12/Pack"/>
    <n v="9.3439999999999994"/>
    <n v="2"/>
    <n v="0.2"/>
    <n v="3.1535999999999995"/>
  </r>
  <r>
    <n v="8272"/>
    <x v="4093"/>
    <x v="591"/>
    <d v="2016-12-31T00:00:00"/>
    <s v="Standard Class"/>
    <s v="JE-15715"/>
    <s v="Joe Elijah"/>
    <x v="0"/>
    <s v="United States"/>
    <s v="New York City"/>
    <x v="15"/>
    <n v="10009"/>
    <s v="East"/>
    <s v="FUR-CH-10002331"/>
    <x v="0"/>
    <s v="Chairs"/>
    <s v="Hon 4700 Series Mobuis Mid-Back Task Chairs with Adjustable Arms"/>
    <n v="2563.056"/>
    <n v="8"/>
    <n v="0.1"/>
    <n v="313.26239999999967"/>
  </r>
  <r>
    <n v="8273"/>
    <x v="4094"/>
    <x v="201"/>
    <d v="2016-10-25T00:00:00"/>
    <s v="Standard Class"/>
    <s v="MY-18295"/>
    <s v="Muhammed Yedwab"/>
    <x v="1"/>
    <s v="United States"/>
    <s v="El Cajon"/>
    <x v="1"/>
    <n v="92020"/>
    <s v="West"/>
    <s v="FUR-CH-10001802"/>
    <x v="0"/>
    <s v="Chairs"/>
    <s v="Hon Every-Day Chair Series Swivel Task Chairs"/>
    <n v="387.13600000000002"/>
    <n v="4"/>
    <n v="0.2"/>
    <n v="4.8391999999999911"/>
  </r>
  <r>
    <n v="8274"/>
    <x v="4095"/>
    <x v="385"/>
    <d v="2015-06-15T00:00:00"/>
    <s v="Second Class"/>
    <s v="FC-14245"/>
    <s v="Frank Carlisle"/>
    <x v="2"/>
    <s v="United States"/>
    <s v="Springfield"/>
    <x v="24"/>
    <n v="45503"/>
    <s v="East"/>
    <s v="OFF-AR-10000634"/>
    <x v="1"/>
    <s v="Art"/>
    <s v="Newell 320"/>
    <n v="3.4240000000000004"/>
    <n v="1"/>
    <n v="0.2"/>
    <n v="0.29960000000000009"/>
  </r>
  <r>
    <n v="8275"/>
    <x v="4096"/>
    <x v="160"/>
    <d v="2017-07-04T00:00:00"/>
    <s v="Standard Class"/>
    <s v="ND-18460"/>
    <s v="Neil Ducich"/>
    <x v="1"/>
    <s v="United States"/>
    <s v="Mount Vernon"/>
    <x v="15"/>
    <n v="10550"/>
    <s v="East"/>
    <s v="OFF-ST-10002615"/>
    <x v="1"/>
    <s v="Storage"/>
    <s v="Dual Level, Single-Width Filing Carts"/>
    <n v="1085.42"/>
    <n v="7"/>
    <n v="0"/>
    <n v="282.20920000000001"/>
  </r>
  <r>
    <n v="8276"/>
    <x v="4097"/>
    <x v="153"/>
    <d v="2015-06-30T00:00:00"/>
    <s v="Standard Class"/>
    <s v="DB-13360"/>
    <s v="Dennis Bolton"/>
    <x v="2"/>
    <s v="United States"/>
    <s v="Lakewood"/>
    <x v="24"/>
    <n v="44107"/>
    <s v="East"/>
    <s v="OFF-PA-10004040"/>
    <x v="1"/>
    <s v="Paper"/>
    <s v="Universal Premium White Copier/Laser Paper (20Lb. and 87 Bright)"/>
    <n v="43.056000000000004"/>
    <n v="9"/>
    <n v="0.2"/>
    <n v="15.607799999999999"/>
  </r>
  <r>
    <n v="8277"/>
    <x v="4098"/>
    <x v="823"/>
    <d v="2016-02-25T00:00:00"/>
    <s v="Standard Class"/>
    <s v="LC-16960"/>
    <s v="Lindsay Castell"/>
    <x v="2"/>
    <s v="United States"/>
    <s v="Tampa"/>
    <x v="2"/>
    <n v="33614"/>
    <s v="South"/>
    <s v="OFF-BI-10003727"/>
    <x v="1"/>
    <s v="Binders"/>
    <s v="Avery Durable Slant Ring Binders With Label Holder"/>
    <n v="3.762"/>
    <n v="3"/>
    <n v="0.7"/>
    <n v="-2.758799999999999"/>
  </r>
  <r>
    <n v="8278"/>
    <x v="4098"/>
    <x v="823"/>
    <d v="2016-02-25T00:00:00"/>
    <s v="Standard Class"/>
    <s v="LC-16960"/>
    <s v="Lindsay Castell"/>
    <x v="2"/>
    <s v="United States"/>
    <s v="Tampa"/>
    <x v="2"/>
    <n v="33614"/>
    <s v="South"/>
    <s v="OFF-BI-10002026"/>
    <x v="1"/>
    <s v="Binders"/>
    <s v="Avery Arch Ring Binders"/>
    <n v="34.860000000000007"/>
    <n v="2"/>
    <n v="0.7"/>
    <n v="-26.726000000000006"/>
  </r>
  <r>
    <n v="8279"/>
    <x v="4098"/>
    <x v="823"/>
    <d v="2016-02-25T00:00:00"/>
    <s v="Standard Class"/>
    <s v="LC-16960"/>
    <s v="Lindsay Castell"/>
    <x v="2"/>
    <s v="United States"/>
    <s v="Tampa"/>
    <x v="2"/>
    <n v="33614"/>
    <s v="South"/>
    <s v="OFF-ST-10001496"/>
    <x v="1"/>
    <s v="Storage"/>
    <s v="Standard Rollaway File with Lock"/>
    <n v="432.45600000000002"/>
    <n v="3"/>
    <n v="0.2"/>
    <n v="32.434200000000004"/>
  </r>
  <r>
    <n v="8280"/>
    <x v="4099"/>
    <x v="300"/>
    <d v="2017-04-26T00:00:00"/>
    <s v="Standard Class"/>
    <s v="BD-11725"/>
    <s v="Bruce Degenhardt"/>
    <x v="0"/>
    <s v="United States"/>
    <s v="Columbus"/>
    <x v="32"/>
    <n v="31907"/>
    <s v="South"/>
    <s v="OFF-ST-10003716"/>
    <x v="1"/>
    <s v="Storage"/>
    <s v="Tennsco Double-Tier Lockers"/>
    <n v="675.06000000000006"/>
    <n v="3"/>
    <n v="0"/>
    <n v="87.757800000000003"/>
  </r>
  <r>
    <n v="8281"/>
    <x v="4100"/>
    <x v="1188"/>
    <d v="2017-05-10T00:00:00"/>
    <s v="First Class"/>
    <s v="MC-17605"/>
    <s v="Matt Connell"/>
    <x v="1"/>
    <s v="United States"/>
    <s v="Jacksonville"/>
    <x v="3"/>
    <n v="28540"/>
    <s v="South"/>
    <s v="OFF-EN-10002504"/>
    <x v="1"/>
    <s v="Envelopes"/>
    <s v="Tyvek  Top-Opening Peel &amp; Seel Envelopes, Plain White"/>
    <n v="65.231999999999999"/>
    <n v="3"/>
    <n v="0.2"/>
    <n v="22.015799999999999"/>
  </r>
  <r>
    <n v="8282"/>
    <x v="4100"/>
    <x v="1188"/>
    <d v="2017-05-10T00:00:00"/>
    <s v="First Class"/>
    <s v="MC-17605"/>
    <s v="Matt Connell"/>
    <x v="1"/>
    <s v="United States"/>
    <s v="Jacksonville"/>
    <x v="3"/>
    <n v="28540"/>
    <s v="South"/>
    <s v="FUR-CH-10001270"/>
    <x v="0"/>
    <s v="Chairs"/>
    <s v="Harbour Creations Steel Folding Chair"/>
    <n v="207"/>
    <n v="3"/>
    <n v="0.2"/>
    <n v="25.874999999999972"/>
  </r>
  <r>
    <n v="8283"/>
    <x v="4101"/>
    <x v="379"/>
    <d v="2015-12-26T00:00:00"/>
    <s v="Second Class"/>
    <s v="SZ-20035"/>
    <s v="Sam Zeldin"/>
    <x v="2"/>
    <s v="United States"/>
    <s v="Saint Charles"/>
    <x v="10"/>
    <n v="60174"/>
    <s v="Central"/>
    <s v="TEC-MA-10004241"/>
    <x v="2"/>
    <s v="Machines"/>
    <s v="Star Micronics TSP800 TSP847IIU Receipt Printer"/>
    <n v="600.53"/>
    <n v="2"/>
    <n v="0.3"/>
    <n v="137.26399999999995"/>
  </r>
  <r>
    <n v="8284"/>
    <x v="4101"/>
    <x v="379"/>
    <d v="2015-12-26T00:00:00"/>
    <s v="Second Class"/>
    <s v="SZ-20035"/>
    <s v="Sam Zeldin"/>
    <x v="2"/>
    <s v="United States"/>
    <s v="Saint Charles"/>
    <x v="10"/>
    <n v="60174"/>
    <s v="Central"/>
    <s v="OFF-AR-10001468"/>
    <x v="1"/>
    <s v="Art"/>
    <s v="Sanford Prismacolor Professional Thick Lead Art Pencils, 36-Color Set"/>
    <n v="59.903999999999996"/>
    <n v="2"/>
    <n v="0.2"/>
    <n v="14.227200000000003"/>
  </r>
  <r>
    <n v="8285"/>
    <x v="4101"/>
    <x v="379"/>
    <d v="2015-12-26T00:00:00"/>
    <s v="Second Class"/>
    <s v="SZ-20035"/>
    <s v="Sam Zeldin"/>
    <x v="2"/>
    <s v="United States"/>
    <s v="Saint Charles"/>
    <x v="10"/>
    <n v="60174"/>
    <s v="Central"/>
    <s v="TEC-AC-10003198"/>
    <x v="2"/>
    <s v="Accessories"/>
    <s v="Enermax Acrylux Wireless Keyboard"/>
    <n v="637.44000000000005"/>
    <n v="8"/>
    <n v="0.2"/>
    <n v="135.45599999999996"/>
  </r>
  <r>
    <n v="8286"/>
    <x v="4101"/>
    <x v="379"/>
    <d v="2015-12-26T00:00:00"/>
    <s v="Second Class"/>
    <s v="SZ-20035"/>
    <s v="Sam Zeldin"/>
    <x v="2"/>
    <s v="United States"/>
    <s v="Saint Charles"/>
    <x v="10"/>
    <n v="60174"/>
    <s v="Central"/>
    <s v="FUR-FU-10003039"/>
    <x v="0"/>
    <s v="Furnishings"/>
    <s v="Howard Miller 11-1/2&quot; Diameter Grantwood Wall Clock"/>
    <n v="51.756000000000007"/>
    <n v="3"/>
    <n v="0.6"/>
    <n v="-33.641399999999997"/>
  </r>
  <r>
    <n v="8287"/>
    <x v="4102"/>
    <x v="1132"/>
    <d v="2014-08-16T00:00:00"/>
    <s v="Standard Class"/>
    <s v="DH-13675"/>
    <s v="Duane Huffman"/>
    <x v="2"/>
    <s v="United States"/>
    <s v="Miami"/>
    <x v="2"/>
    <n v="33180"/>
    <s v="South"/>
    <s v="OFF-PA-10000295"/>
    <x v="1"/>
    <s v="Paper"/>
    <s v="Xerox 229"/>
    <n v="31.104000000000006"/>
    <n v="6"/>
    <n v="0.2"/>
    <n v="10.8864"/>
  </r>
  <r>
    <n v="8288"/>
    <x v="4102"/>
    <x v="1132"/>
    <d v="2014-08-16T00:00:00"/>
    <s v="Standard Class"/>
    <s v="DH-13675"/>
    <s v="Duane Huffman"/>
    <x v="2"/>
    <s v="United States"/>
    <s v="Miami"/>
    <x v="2"/>
    <n v="33180"/>
    <s v="South"/>
    <s v="OFF-AR-10004344"/>
    <x v="1"/>
    <s v="Art"/>
    <s v="Bulldog Vacuum Base Pencil Sharpener"/>
    <n v="47.96"/>
    <n v="5"/>
    <n v="0.2"/>
    <n v="4.196499999999995"/>
  </r>
  <r>
    <n v="8289"/>
    <x v="4102"/>
    <x v="1132"/>
    <d v="2014-08-16T00:00:00"/>
    <s v="Standard Class"/>
    <s v="DH-13675"/>
    <s v="Duane Huffman"/>
    <x v="2"/>
    <s v="United States"/>
    <s v="Miami"/>
    <x v="2"/>
    <n v="33180"/>
    <s v="South"/>
    <s v="TEC-AC-10002473"/>
    <x v="2"/>
    <s v="Accessories"/>
    <s v="Maxell 4.7GB DVD-R"/>
    <n v="158.928"/>
    <n v="7"/>
    <n v="0.2"/>
    <n v="41.718599999999995"/>
  </r>
  <r>
    <n v="8290"/>
    <x v="4102"/>
    <x v="1132"/>
    <d v="2014-08-16T00:00:00"/>
    <s v="Standard Class"/>
    <s v="DH-13675"/>
    <s v="Duane Huffman"/>
    <x v="2"/>
    <s v="United States"/>
    <s v="Miami"/>
    <x v="2"/>
    <n v="33180"/>
    <s v="South"/>
    <s v="OFF-AP-10002403"/>
    <x v="1"/>
    <s v="Appliances"/>
    <s v="Acco Smartsocket Color-Coded Six-Outlet AC Adapter Model Surge Protectors"/>
    <n v="211.24799999999999"/>
    <n v="6"/>
    <n v="0.2"/>
    <n v="15.843599999999995"/>
  </r>
  <r>
    <n v="8291"/>
    <x v="4102"/>
    <x v="1132"/>
    <d v="2014-08-16T00:00:00"/>
    <s v="Standard Class"/>
    <s v="DH-13675"/>
    <s v="Duane Huffman"/>
    <x v="2"/>
    <s v="United States"/>
    <s v="Miami"/>
    <x v="2"/>
    <n v="33180"/>
    <s v="South"/>
    <s v="OFF-SU-10000432"/>
    <x v="1"/>
    <s v="Supplies"/>
    <s v="Acco Side-Punched Conventional Columnar Pads"/>
    <n v="5.5520000000000005"/>
    <n v="2"/>
    <n v="0.2"/>
    <n v="-1.0410000000000006"/>
  </r>
  <r>
    <n v="8292"/>
    <x v="4102"/>
    <x v="1132"/>
    <d v="2014-08-16T00:00:00"/>
    <s v="Standard Class"/>
    <s v="DH-13675"/>
    <s v="Duane Huffman"/>
    <x v="2"/>
    <s v="United States"/>
    <s v="Miami"/>
    <x v="2"/>
    <n v="33180"/>
    <s v="South"/>
    <s v="OFF-LA-10000443"/>
    <x v="1"/>
    <s v="Labels"/>
    <s v="Avery 501"/>
    <n v="2.952"/>
    <n v="1"/>
    <n v="0.2"/>
    <n v="0.99629999999999996"/>
  </r>
  <r>
    <n v="8293"/>
    <x v="4103"/>
    <x v="555"/>
    <d v="2015-12-15T00:00:00"/>
    <s v="Standard Class"/>
    <s v="LC-16885"/>
    <s v="Lena Creighton"/>
    <x v="0"/>
    <s v="United States"/>
    <s v="Troy"/>
    <x v="24"/>
    <n v="45373"/>
    <s v="East"/>
    <s v="OFF-BI-10003166"/>
    <x v="1"/>
    <s v="Binders"/>
    <s v="GBC Plasticlear Binding Covers"/>
    <n v="10.332000000000003"/>
    <n v="3"/>
    <n v="0.7"/>
    <n v="-7.5767999999999986"/>
  </r>
  <r>
    <n v="8294"/>
    <x v="4104"/>
    <x v="132"/>
    <d v="2017-11-07T00:00:00"/>
    <s v="Standard Class"/>
    <s v="JO-15145"/>
    <s v="Jack O'Briant"/>
    <x v="1"/>
    <s v="United States"/>
    <s v="Seattle"/>
    <x v="4"/>
    <n v="98103"/>
    <s v="West"/>
    <s v="OFF-BI-10002393"/>
    <x v="1"/>
    <s v="Binders"/>
    <s v="Binder Posts"/>
    <n v="18.368000000000002"/>
    <n v="4"/>
    <n v="0.2"/>
    <n v="5.9695999999999998"/>
  </r>
  <r>
    <n v="8295"/>
    <x v="4105"/>
    <x v="677"/>
    <d v="2017-03-17T00:00:00"/>
    <s v="Standard Class"/>
    <s v="MT-17815"/>
    <s v="Meg Tillman"/>
    <x v="0"/>
    <s v="United States"/>
    <s v="New York City"/>
    <x v="15"/>
    <n v="10011"/>
    <s v="East"/>
    <s v="TEC-PH-10001809"/>
    <x v="2"/>
    <s v="Phones"/>
    <s v="Panasonic KX T7736-B Digital phone"/>
    <n v="299.89999999999998"/>
    <n v="2"/>
    <n v="0"/>
    <n v="74.974999999999994"/>
  </r>
  <r>
    <n v="8296"/>
    <x v="4106"/>
    <x v="198"/>
    <d v="2016-06-03T00:00:00"/>
    <s v="Standard Class"/>
    <s v="EB-13750"/>
    <s v="Edward Becker"/>
    <x v="1"/>
    <s v="United States"/>
    <s v="Arlington"/>
    <x v="17"/>
    <n v="22204"/>
    <s v="South"/>
    <s v="OFF-EN-10002600"/>
    <x v="1"/>
    <s v="Envelopes"/>
    <s v="Redi-Strip #10 Envelopes, 4 1/8 x 9 1/2"/>
    <n v="26.55"/>
    <n v="9"/>
    <n v="0"/>
    <n v="12.744"/>
  </r>
  <r>
    <n v="8297"/>
    <x v="4106"/>
    <x v="198"/>
    <d v="2016-06-03T00:00:00"/>
    <s v="Standard Class"/>
    <s v="EB-13750"/>
    <s v="Edward Becker"/>
    <x v="1"/>
    <s v="United States"/>
    <s v="Arlington"/>
    <x v="17"/>
    <n v="22204"/>
    <s v="South"/>
    <s v="TEC-AC-10000109"/>
    <x v="2"/>
    <s v="Accessories"/>
    <s v="Sony Micro Vault Click 16 GB USB 2.0 Flash Drive"/>
    <n v="111.98"/>
    <n v="2"/>
    <n v="0"/>
    <n v="26.875200000000007"/>
  </r>
  <r>
    <n v="8298"/>
    <x v="4107"/>
    <x v="761"/>
    <d v="2015-07-11T00:00:00"/>
    <s v="Standard Class"/>
    <s v="RS-19765"/>
    <s v="Roland Schwarz"/>
    <x v="1"/>
    <s v="United States"/>
    <s v="Charlotte"/>
    <x v="3"/>
    <n v="28205"/>
    <s v="South"/>
    <s v="FUR-FU-10003829"/>
    <x v="0"/>
    <s v="Furnishings"/>
    <s v="Stackable Trays"/>
    <n v="4.9280000000000008"/>
    <n v="2"/>
    <n v="0.2"/>
    <n v="0.73919999999999941"/>
  </r>
  <r>
    <n v="8299"/>
    <x v="4107"/>
    <x v="761"/>
    <d v="2015-07-11T00:00:00"/>
    <s v="Standard Class"/>
    <s v="RS-19765"/>
    <s v="Roland Schwarz"/>
    <x v="1"/>
    <s v="United States"/>
    <s v="Charlotte"/>
    <x v="3"/>
    <n v="28205"/>
    <s v="South"/>
    <s v="OFF-LA-10003223"/>
    <x v="1"/>
    <s v="Labels"/>
    <s v="Avery 508"/>
    <n v="11.784000000000001"/>
    <n v="3"/>
    <n v="0.2"/>
    <n v="4.2716999999999992"/>
  </r>
  <r>
    <n v="8300"/>
    <x v="4108"/>
    <x v="518"/>
    <d v="2014-03-15T00:00:00"/>
    <s v="Standard Class"/>
    <s v="RB-19435"/>
    <s v="Richard Bierner"/>
    <x v="0"/>
    <s v="United States"/>
    <s v="Roseville"/>
    <x v="1"/>
    <n v="95661"/>
    <s v="West"/>
    <s v="OFF-AR-10001770"/>
    <x v="1"/>
    <s v="Art"/>
    <s v="Economy #2 Pencils"/>
    <n v="7.98"/>
    <n v="3"/>
    <n v="0"/>
    <n v="2.0747999999999998"/>
  </r>
  <r>
    <n v="8301"/>
    <x v="4109"/>
    <x v="704"/>
    <d v="2015-04-24T00:00:00"/>
    <s v="Standard Class"/>
    <s v="OT-18730"/>
    <s v="Olvera Toch"/>
    <x v="0"/>
    <s v="United States"/>
    <s v="Detroit"/>
    <x v="12"/>
    <n v="48234"/>
    <s v="Central"/>
    <s v="OFF-EN-10003296"/>
    <x v="1"/>
    <s v="Envelopes"/>
    <s v="Tyvek Side-Opening Peel &amp; Seel Expanding Envelopes"/>
    <n v="180.96"/>
    <n v="2"/>
    <n v="0"/>
    <n v="81.432000000000002"/>
  </r>
  <r>
    <n v="8302"/>
    <x v="4110"/>
    <x v="1189"/>
    <d v="2017-08-01T00:00:00"/>
    <s v="Standard Class"/>
    <s v="GZ-14545"/>
    <s v="George Zrebassa"/>
    <x v="1"/>
    <s v="United States"/>
    <s v="Los Angeles"/>
    <x v="1"/>
    <n v="90036"/>
    <s v="West"/>
    <s v="TEC-AC-10003870"/>
    <x v="2"/>
    <s v="Accessories"/>
    <s v="Logitech Z-906 Speaker sys - home theater - 5.1-CH"/>
    <n v="1649.95"/>
    <n v="5"/>
    <n v="0"/>
    <n v="659.98"/>
  </r>
  <r>
    <n v="8303"/>
    <x v="4110"/>
    <x v="1189"/>
    <d v="2017-08-01T00:00:00"/>
    <s v="Standard Class"/>
    <s v="GZ-14545"/>
    <s v="George Zrebassa"/>
    <x v="1"/>
    <s v="United States"/>
    <s v="Los Angeles"/>
    <x v="1"/>
    <n v="90036"/>
    <s v="West"/>
    <s v="FUR-CH-10000665"/>
    <x v="0"/>
    <s v="Chairs"/>
    <s v="Global Airflow Leather Mesh Back Chair, Black"/>
    <n v="362.35199999999998"/>
    <n v="3"/>
    <n v="0.2"/>
    <n v="45.293999999999954"/>
  </r>
  <r>
    <n v="8304"/>
    <x v="4111"/>
    <x v="656"/>
    <d v="2014-11-02T00:00:00"/>
    <s v="Second Class"/>
    <s v="NL-18310"/>
    <s v="Nancy Lomonaco"/>
    <x v="2"/>
    <s v="United States"/>
    <s v="San Francisco"/>
    <x v="1"/>
    <n v="94110"/>
    <s v="West"/>
    <s v="TEC-PH-10003092"/>
    <x v="2"/>
    <s v="Phones"/>
    <s v="Motorola L804"/>
    <n v="73.584000000000003"/>
    <n v="2"/>
    <n v="0.2"/>
    <n v="8.2781999999999982"/>
  </r>
  <r>
    <n v="8305"/>
    <x v="4112"/>
    <x v="132"/>
    <d v="2017-11-09T00:00:00"/>
    <s v="Standard Class"/>
    <s v="BG-11740"/>
    <s v="Bruce Geld"/>
    <x v="0"/>
    <s v="United States"/>
    <s v="Bakersfield"/>
    <x v="1"/>
    <n v="93309"/>
    <s v="West"/>
    <s v="FUR-TA-10001086"/>
    <x v="0"/>
    <s v="Tables"/>
    <s v="SAFCO PlanMaster Boards, 60w x 37-1/2d, White Melamine"/>
    <n v="486.36800000000005"/>
    <n v="4"/>
    <n v="0.2"/>
    <n v="36.477600000000024"/>
  </r>
  <r>
    <n v="8306"/>
    <x v="4113"/>
    <x v="1190"/>
    <d v="2016-08-16T00:00:00"/>
    <s v="Standard Class"/>
    <s v="MT-18070"/>
    <s v="Michelle Tran"/>
    <x v="2"/>
    <s v="United States"/>
    <s v="Tulsa"/>
    <x v="26"/>
    <n v="74133"/>
    <s v="Central"/>
    <s v="OFF-PA-10001870"/>
    <x v="1"/>
    <s v="Paper"/>
    <s v="Xerox 202"/>
    <n v="32.400000000000006"/>
    <n v="5"/>
    <n v="0"/>
    <n v="15.552000000000001"/>
  </r>
  <r>
    <n v="8307"/>
    <x v="4113"/>
    <x v="1190"/>
    <d v="2016-08-16T00:00:00"/>
    <s v="Standard Class"/>
    <s v="MT-18070"/>
    <s v="Michelle Tran"/>
    <x v="2"/>
    <s v="United States"/>
    <s v="Tulsa"/>
    <x v="26"/>
    <n v="74133"/>
    <s v="Central"/>
    <s v="OFF-BI-10003305"/>
    <x v="1"/>
    <s v="Binders"/>
    <s v="Avery Hanging File Binders"/>
    <n v="41.86"/>
    <n v="7"/>
    <n v="0"/>
    <n v="19.255600000000001"/>
  </r>
  <r>
    <n v="8308"/>
    <x v="4113"/>
    <x v="1190"/>
    <d v="2016-08-16T00:00:00"/>
    <s v="Standard Class"/>
    <s v="MT-18070"/>
    <s v="Michelle Tran"/>
    <x v="2"/>
    <s v="United States"/>
    <s v="Tulsa"/>
    <x v="26"/>
    <n v="74133"/>
    <s v="Central"/>
    <s v="OFF-BI-10003007"/>
    <x v="1"/>
    <s v="Binders"/>
    <s v="Premium Transparent Presentation Covers, No Pattern/Clear, 8 1/2&quot; x 11&quot;"/>
    <n v="77.56"/>
    <n v="2"/>
    <n v="0"/>
    <n v="35.677599999999998"/>
  </r>
  <r>
    <n v="8309"/>
    <x v="4114"/>
    <x v="197"/>
    <d v="2016-07-25T00:00:00"/>
    <s v="Same Day"/>
    <s v="BC-11125"/>
    <s v="Becky Castell"/>
    <x v="2"/>
    <s v="United States"/>
    <s v="San Francisco"/>
    <x v="1"/>
    <n v="94122"/>
    <s v="West"/>
    <s v="OFF-AR-10001419"/>
    <x v="1"/>
    <s v="Art"/>
    <s v="Newell 325"/>
    <n v="37.17"/>
    <n v="9"/>
    <n v="0"/>
    <n v="11.151"/>
  </r>
  <r>
    <n v="8310"/>
    <x v="4115"/>
    <x v="72"/>
    <d v="2014-03-07T00:00:00"/>
    <s v="Standard Class"/>
    <s v="GW-14605"/>
    <s v="Giulietta Weimer"/>
    <x v="0"/>
    <s v="United States"/>
    <s v="Houston"/>
    <x v="5"/>
    <n v="77036"/>
    <s v="Central"/>
    <s v="OFF-ST-10003692"/>
    <x v="1"/>
    <s v="Storage"/>
    <s v="Recycled Steel Personal File for Hanging File Folders"/>
    <n v="137.352"/>
    <n v="3"/>
    <n v="0.2"/>
    <n v="8.5844999999999914"/>
  </r>
  <r>
    <n v="8311"/>
    <x v="4115"/>
    <x v="72"/>
    <d v="2014-03-07T00:00:00"/>
    <s v="Standard Class"/>
    <s v="GW-14605"/>
    <s v="Giulietta Weimer"/>
    <x v="0"/>
    <s v="United States"/>
    <s v="Houston"/>
    <x v="5"/>
    <n v="77036"/>
    <s v="Central"/>
    <s v="FUR-TA-10001866"/>
    <x v="0"/>
    <s v="Tables"/>
    <s v="Bevis Round Conference Room Tables and Bases"/>
    <n v="376.50899999999996"/>
    <n v="3"/>
    <n v="0.3"/>
    <n v="-43.029600000000045"/>
  </r>
  <r>
    <n v="8312"/>
    <x v="4116"/>
    <x v="795"/>
    <d v="2017-01-31T00:00:00"/>
    <s v="Standard Class"/>
    <s v="BD-11500"/>
    <s v="Bradley Drucker"/>
    <x v="0"/>
    <s v="United States"/>
    <s v="Columbus"/>
    <x v="32"/>
    <n v="31907"/>
    <s v="South"/>
    <s v="FUR-FU-10002157"/>
    <x v="0"/>
    <s v="Furnishings"/>
    <s v="Artistic Insta-Plaque"/>
    <n v="62.72"/>
    <n v="4"/>
    <n v="0"/>
    <n v="24.460799999999999"/>
  </r>
  <r>
    <n v="8313"/>
    <x v="4116"/>
    <x v="795"/>
    <d v="2017-01-31T00:00:00"/>
    <s v="Standard Class"/>
    <s v="BD-11500"/>
    <s v="Bradley Drucker"/>
    <x v="0"/>
    <s v="United States"/>
    <s v="Columbus"/>
    <x v="32"/>
    <n v="31907"/>
    <s v="South"/>
    <s v="TEC-PH-10001459"/>
    <x v="2"/>
    <s v="Phones"/>
    <s v="Samsung Galaxy Mega 6.3"/>
    <n v="2939.9300000000003"/>
    <n v="7"/>
    <n v="0"/>
    <n v="764.38180000000011"/>
  </r>
  <r>
    <n v="8314"/>
    <x v="4117"/>
    <x v="136"/>
    <d v="2014-07-16T00:00:00"/>
    <s v="Standard Class"/>
    <s v="PV-18985"/>
    <s v="Paul Van Hugh"/>
    <x v="2"/>
    <s v="United States"/>
    <s v="League City"/>
    <x v="5"/>
    <n v="77573"/>
    <s v="Central"/>
    <s v="FUR-CH-10002126"/>
    <x v="0"/>
    <s v="Chairs"/>
    <s v="Hon Deluxe Fabric Upholstered Stacking Chairs"/>
    <n v="512.35799999999995"/>
    <n v="3"/>
    <n v="0.3"/>
    <n v="-14.638799999999947"/>
  </r>
  <r>
    <n v="8315"/>
    <x v="4117"/>
    <x v="136"/>
    <d v="2014-07-16T00:00:00"/>
    <s v="Standard Class"/>
    <s v="PV-18985"/>
    <s v="Paul Van Hugh"/>
    <x v="2"/>
    <s v="United States"/>
    <s v="League City"/>
    <x v="5"/>
    <n v="77573"/>
    <s v="Central"/>
    <s v="OFF-FA-10001561"/>
    <x v="1"/>
    <s v="Fasteners"/>
    <s v="Stockwell Push Pins"/>
    <n v="3.4880000000000004"/>
    <n v="2"/>
    <n v="0.2"/>
    <n v="0.56679999999999997"/>
  </r>
  <r>
    <n v="8316"/>
    <x v="4117"/>
    <x v="136"/>
    <d v="2014-07-16T00:00:00"/>
    <s v="Standard Class"/>
    <s v="PV-18985"/>
    <s v="Paul Van Hugh"/>
    <x v="2"/>
    <s v="United States"/>
    <s v="League City"/>
    <x v="5"/>
    <n v="77573"/>
    <s v="Central"/>
    <s v="OFF-AR-10003158"/>
    <x v="1"/>
    <s v="Art"/>
    <s v="Fluorescent Highlighters by Dixon"/>
    <n v="22.288"/>
    <n v="7"/>
    <n v="0.2"/>
    <n v="3.9003999999999985"/>
  </r>
  <r>
    <n v="8317"/>
    <x v="4117"/>
    <x v="136"/>
    <d v="2014-07-16T00:00:00"/>
    <s v="Standard Class"/>
    <s v="PV-18985"/>
    <s v="Paul Van Hugh"/>
    <x v="2"/>
    <s v="United States"/>
    <s v="League City"/>
    <x v="5"/>
    <n v="77573"/>
    <s v="Central"/>
    <s v="OFF-PA-10001804"/>
    <x v="1"/>
    <s v="Paper"/>
    <s v="Xerox 195"/>
    <n v="16.032"/>
    <n v="3"/>
    <n v="0.2"/>
    <n v="5.6111999999999993"/>
  </r>
  <r>
    <n v="8318"/>
    <x v="4118"/>
    <x v="645"/>
    <d v="2017-04-16T00:00:00"/>
    <s v="Standard Class"/>
    <s v="HM-14980"/>
    <s v="Henry MacAllister"/>
    <x v="0"/>
    <s v="United States"/>
    <s v="Burlington"/>
    <x v="3"/>
    <n v="27217"/>
    <s v="South"/>
    <s v="OFF-AR-10000422"/>
    <x v="1"/>
    <s v="Art"/>
    <s v="Pencil and Crayon Sharpener"/>
    <n v="1.752"/>
    <n v="1"/>
    <n v="0.2"/>
    <n v="0.15329999999999994"/>
  </r>
  <r>
    <n v="8319"/>
    <x v="4118"/>
    <x v="645"/>
    <d v="2017-04-16T00:00:00"/>
    <s v="Standard Class"/>
    <s v="HM-14980"/>
    <s v="Henry MacAllister"/>
    <x v="0"/>
    <s v="United States"/>
    <s v="Burlington"/>
    <x v="3"/>
    <n v="27217"/>
    <s v="South"/>
    <s v="OFF-AR-10000127"/>
    <x v="1"/>
    <s v="Art"/>
    <s v="Newell 321"/>
    <n v="20.992000000000001"/>
    <n v="8"/>
    <n v="0.2"/>
    <n v="2.3615999999999966"/>
  </r>
  <r>
    <n v="8320"/>
    <x v="4119"/>
    <x v="38"/>
    <d v="2017-11-18T00:00:00"/>
    <s v="Standard Class"/>
    <s v="EM-14065"/>
    <s v="Erin Mull"/>
    <x v="0"/>
    <s v="United States"/>
    <s v="New York City"/>
    <x v="15"/>
    <n v="10009"/>
    <s v="East"/>
    <s v="OFF-ST-10004634"/>
    <x v="1"/>
    <s v="Storage"/>
    <s v="Personal Folder Holder, Ebony"/>
    <n v="11.21"/>
    <n v="1"/>
    <n v="0"/>
    <n v="3.3629999999999995"/>
  </r>
  <r>
    <n v="8321"/>
    <x v="4120"/>
    <x v="901"/>
    <d v="2015-12-06T00:00:00"/>
    <s v="First Class"/>
    <s v="SF-20065"/>
    <s v="Sandra Flanagan"/>
    <x v="0"/>
    <s v="United States"/>
    <s v="Dallas"/>
    <x v="5"/>
    <n v="75220"/>
    <s v="Central"/>
    <s v="OFF-AR-10003582"/>
    <x v="1"/>
    <s v="Art"/>
    <s v="Boston Electric Pencil Sharpener, Model 1818, Charcoal Black"/>
    <n v="45.04"/>
    <n v="2"/>
    <n v="0.2"/>
    <n v="4.5040000000000031"/>
  </r>
  <r>
    <n v="8322"/>
    <x v="4121"/>
    <x v="182"/>
    <d v="2016-10-01T00:00:00"/>
    <s v="Standard Class"/>
    <s v="SC-20380"/>
    <s v="Shahid Collister"/>
    <x v="0"/>
    <s v="United States"/>
    <s v="Houston"/>
    <x v="5"/>
    <n v="77095"/>
    <s v="Central"/>
    <s v="OFF-BI-10002026"/>
    <x v="1"/>
    <s v="Binders"/>
    <s v="Ibico Recycled Linen-Style Covers"/>
    <n v="15.623999999999997"/>
    <n v="2"/>
    <n v="0.8"/>
    <n v="-24.998400000000011"/>
  </r>
  <r>
    <n v="8323"/>
    <x v="4122"/>
    <x v="258"/>
    <d v="2016-11-25T00:00:00"/>
    <s v="Standard Class"/>
    <s v="ND-18370"/>
    <s v="Natalie DeCherney"/>
    <x v="0"/>
    <s v="United States"/>
    <s v="Long Beach"/>
    <x v="15"/>
    <n v="11561"/>
    <s v="East"/>
    <s v="OFF-AP-10000595"/>
    <x v="1"/>
    <s v="Appliances"/>
    <s v="Disposable Triple-Filter Dust Bags"/>
    <n v="8.74"/>
    <n v="2"/>
    <n v="0"/>
    <n v="2.2724000000000002"/>
  </r>
  <r>
    <n v="8324"/>
    <x v="4122"/>
    <x v="258"/>
    <d v="2016-11-25T00:00:00"/>
    <s v="Standard Class"/>
    <s v="ND-18370"/>
    <s v="Natalie DeCherney"/>
    <x v="0"/>
    <s v="United States"/>
    <s v="Long Beach"/>
    <x v="15"/>
    <n v="11561"/>
    <s v="East"/>
    <s v="OFF-PA-10001509"/>
    <x v="1"/>
    <s v="Paper"/>
    <s v="Recycled Desk Saver Line &quot;While You Were Out&quot; Book, 5 1/2&quot; X 4&quot;"/>
    <n v="44.75"/>
    <n v="5"/>
    <n v="0"/>
    <n v="20.584999999999994"/>
  </r>
  <r>
    <n v="8325"/>
    <x v="4123"/>
    <x v="565"/>
    <d v="2017-09-09T00:00:00"/>
    <s v="First Class"/>
    <s v="FC-14245"/>
    <s v="Frank Carlisle"/>
    <x v="2"/>
    <s v="United States"/>
    <s v="Hialeah"/>
    <x v="2"/>
    <n v="33012"/>
    <s v="South"/>
    <s v="OFF-ST-10001321"/>
    <x v="1"/>
    <s v="Storage"/>
    <s v="Decoflex Hanging Personal Folder File, Blue"/>
    <n v="61.68"/>
    <n v="5"/>
    <n v="0.2"/>
    <n v="5.3970000000000073"/>
  </r>
  <r>
    <n v="8326"/>
    <x v="4123"/>
    <x v="565"/>
    <d v="2017-09-09T00:00:00"/>
    <s v="First Class"/>
    <s v="FC-14245"/>
    <s v="Frank Carlisle"/>
    <x v="2"/>
    <s v="United States"/>
    <s v="Hialeah"/>
    <x v="2"/>
    <n v="33012"/>
    <s v="South"/>
    <s v="TEC-PH-10001750"/>
    <x v="2"/>
    <s v="Phones"/>
    <s v="Samsung Rugby III"/>
    <n v="158.376"/>
    <n v="3"/>
    <n v="0.2"/>
    <n v="13.857900000000008"/>
  </r>
  <r>
    <n v="8327"/>
    <x v="4124"/>
    <x v="246"/>
    <d v="2017-07-24T00:00:00"/>
    <s v="Second Class"/>
    <s v="KL-16555"/>
    <s v="Kelly Lampkin"/>
    <x v="1"/>
    <s v="United States"/>
    <s v="Aurora"/>
    <x v="10"/>
    <n v="60505"/>
    <s v="Central"/>
    <s v="OFF-BI-10001890"/>
    <x v="1"/>
    <s v="Binders"/>
    <s v="Avery Poly Binder Pockets"/>
    <n v="2.8639999999999994"/>
    <n v="4"/>
    <n v="0.8"/>
    <n v="-4.5824000000000016"/>
  </r>
  <r>
    <n v="8328"/>
    <x v="4124"/>
    <x v="246"/>
    <d v="2017-07-24T00:00:00"/>
    <s v="Second Class"/>
    <s v="KL-16555"/>
    <s v="Kelly Lampkin"/>
    <x v="1"/>
    <s v="United States"/>
    <s v="Aurora"/>
    <x v="10"/>
    <n v="60505"/>
    <s v="Central"/>
    <s v="OFF-BI-10004224"/>
    <x v="1"/>
    <s v="Binders"/>
    <s v="Catalog Binders with Expanding Posts"/>
    <n v="94.191999999999979"/>
    <n v="7"/>
    <n v="0.8"/>
    <n v="-164.83600000000007"/>
  </r>
  <r>
    <n v="8329"/>
    <x v="4125"/>
    <x v="833"/>
    <d v="2017-10-11T00:00:00"/>
    <s v="Standard Class"/>
    <s v="XP-21865"/>
    <s v="Xylona Preis"/>
    <x v="0"/>
    <s v="United States"/>
    <s v="Belleville"/>
    <x v="30"/>
    <n v="7109"/>
    <s v="East"/>
    <s v="OFF-PA-10001357"/>
    <x v="1"/>
    <s v="Paper"/>
    <s v="Xerox 1886"/>
    <n v="143.69999999999999"/>
    <n v="3"/>
    <n v="0"/>
    <n v="68.975999999999999"/>
  </r>
  <r>
    <n v="8330"/>
    <x v="4125"/>
    <x v="833"/>
    <d v="2017-10-11T00:00:00"/>
    <s v="Standard Class"/>
    <s v="XP-21865"/>
    <s v="Xylona Preis"/>
    <x v="0"/>
    <s v="United States"/>
    <s v="Belleville"/>
    <x v="30"/>
    <n v="7109"/>
    <s v="East"/>
    <s v="OFF-PA-10004888"/>
    <x v="1"/>
    <s v="Paper"/>
    <s v="Xerox 217"/>
    <n v="6.48"/>
    <n v="1"/>
    <n v="0"/>
    <n v="3.1104000000000003"/>
  </r>
  <r>
    <n v="8331"/>
    <x v="4126"/>
    <x v="659"/>
    <d v="2017-11-11T00:00:00"/>
    <s v="Standard Class"/>
    <s v="FP-14320"/>
    <s v="Frank Preis"/>
    <x v="0"/>
    <s v="United States"/>
    <s v="New York City"/>
    <x v="15"/>
    <n v="10024"/>
    <s v="East"/>
    <s v="TEC-AC-10002370"/>
    <x v="2"/>
    <s v="Accessories"/>
    <s v="Maxell CD-R Discs"/>
    <n v="7.88"/>
    <n v="4"/>
    <n v="0"/>
    <n v="2.5215999999999994"/>
  </r>
  <r>
    <n v="8332"/>
    <x v="4127"/>
    <x v="1185"/>
    <d v="2016-03-12T00:00:00"/>
    <s v="First Class"/>
    <s v="PS-18760"/>
    <s v="Pamela Stobb"/>
    <x v="0"/>
    <s v="United States"/>
    <s v="Andover"/>
    <x v="31"/>
    <n v="1810"/>
    <s v="East"/>
    <s v="OFF-ST-10004634"/>
    <x v="1"/>
    <s v="Storage"/>
    <s v="Personal Folder Holder, Ebony"/>
    <n v="11.21"/>
    <n v="1"/>
    <n v="0"/>
    <n v="3.3629999999999995"/>
  </r>
  <r>
    <n v="8333"/>
    <x v="4127"/>
    <x v="1185"/>
    <d v="2016-03-12T00:00:00"/>
    <s v="First Class"/>
    <s v="PS-18760"/>
    <s v="Pamela Stobb"/>
    <x v="0"/>
    <s v="United States"/>
    <s v="Andover"/>
    <x v="31"/>
    <n v="1810"/>
    <s v="East"/>
    <s v="FUR-CH-10002647"/>
    <x v="0"/>
    <s v="Chairs"/>
    <s v="Situations Contoured Folding Chairs, 4/Set"/>
    <n v="354.90000000000003"/>
    <n v="5"/>
    <n v="0"/>
    <n v="88.725000000000023"/>
  </r>
  <r>
    <n v="8334"/>
    <x v="4127"/>
    <x v="1185"/>
    <d v="2016-03-12T00:00:00"/>
    <s v="First Class"/>
    <s v="PS-18760"/>
    <s v="Pamela Stobb"/>
    <x v="0"/>
    <s v="United States"/>
    <s v="Andover"/>
    <x v="31"/>
    <n v="1810"/>
    <s v="East"/>
    <s v="OFF-PA-10001801"/>
    <x v="1"/>
    <s v="Paper"/>
    <s v="Xerox 193"/>
    <n v="17.940000000000001"/>
    <n v="3"/>
    <n v="0"/>
    <n v="8.7906000000000013"/>
  </r>
  <r>
    <n v="8335"/>
    <x v="4127"/>
    <x v="1185"/>
    <d v="2016-03-12T00:00:00"/>
    <s v="First Class"/>
    <s v="PS-18760"/>
    <s v="Pamela Stobb"/>
    <x v="0"/>
    <s v="United States"/>
    <s v="Andover"/>
    <x v="31"/>
    <n v="1810"/>
    <s v="East"/>
    <s v="OFF-BI-10004632"/>
    <x v="1"/>
    <s v="Binders"/>
    <s v="GBC Binding covers"/>
    <n v="51.8"/>
    <n v="4"/>
    <n v="0"/>
    <n v="23.309999999999995"/>
  </r>
  <r>
    <n v="8336"/>
    <x v="4128"/>
    <x v="726"/>
    <d v="2017-05-18T00:00:00"/>
    <s v="Second Class"/>
    <s v="CW-11905"/>
    <s v="Carl Weiss"/>
    <x v="2"/>
    <s v="United States"/>
    <s v="Newark"/>
    <x v="13"/>
    <n v="19711"/>
    <s v="East"/>
    <s v="OFF-BI-10002082"/>
    <x v="1"/>
    <s v="Binders"/>
    <s v="GBC Twin Loop Wire Binding Elements"/>
    <n v="299.52"/>
    <n v="9"/>
    <n v="0"/>
    <n v="149.76"/>
  </r>
  <r>
    <n v="8337"/>
    <x v="4129"/>
    <x v="415"/>
    <d v="2016-07-08T00:00:00"/>
    <s v="Standard Class"/>
    <s v="KH-16360"/>
    <s v="Katherine Hughes"/>
    <x v="0"/>
    <s v="United States"/>
    <s v="Arlington"/>
    <x v="17"/>
    <n v="22204"/>
    <s v="South"/>
    <s v="OFF-AR-10003986"/>
    <x v="1"/>
    <s v="Art"/>
    <s v="Avery Hi-Liter Pen Style Six-Color Fluorescent Set"/>
    <n v="7.7"/>
    <n v="2"/>
    <n v="0"/>
    <n v="3.157"/>
  </r>
  <r>
    <n v="8338"/>
    <x v="4130"/>
    <x v="422"/>
    <d v="2015-01-03T00:00:00"/>
    <s v="Standard Class"/>
    <s v="TC-20980"/>
    <s v="Tamara Chand"/>
    <x v="1"/>
    <s v="United States"/>
    <s v="Decatur"/>
    <x v="19"/>
    <n v="35601"/>
    <s v="South"/>
    <s v="OFF-PA-10001243"/>
    <x v="1"/>
    <s v="Paper"/>
    <s v="Xerox 1983"/>
    <n v="23.92"/>
    <n v="4"/>
    <n v="0"/>
    <n v="11.720800000000001"/>
  </r>
  <r>
    <n v="8339"/>
    <x v="4130"/>
    <x v="422"/>
    <d v="2015-01-03T00:00:00"/>
    <s v="Standard Class"/>
    <s v="TC-20980"/>
    <s v="Tamara Chand"/>
    <x v="1"/>
    <s v="United States"/>
    <s v="Decatur"/>
    <x v="19"/>
    <n v="35601"/>
    <s v="South"/>
    <s v="TEC-AC-10003198"/>
    <x v="2"/>
    <s v="Accessories"/>
    <s v="Enermax Acrylux Wireless Keyboard"/>
    <n v="498"/>
    <n v="5"/>
    <n v="0"/>
    <n v="184.26"/>
  </r>
  <r>
    <n v="8340"/>
    <x v="4131"/>
    <x v="669"/>
    <d v="2017-04-17T00:00:00"/>
    <s v="Standard Class"/>
    <s v="YS-21880"/>
    <s v="Yana Sorensen"/>
    <x v="1"/>
    <s v="United States"/>
    <s v="Hesperia"/>
    <x v="1"/>
    <n v="92345"/>
    <s v="West"/>
    <s v="FUR-CH-10003774"/>
    <x v="0"/>
    <s v="Chairs"/>
    <s v="Global Wood Trimmed Manager's Task Chair, Khaki"/>
    <n v="436.70400000000006"/>
    <n v="6"/>
    <n v="0.2"/>
    <n v="-38.211600000000033"/>
  </r>
  <r>
    <n v="8341"/>
    <x v="4132"/>
    <x v="687"/>
    <d v="2014-11-20T00:00:00"/>
    <s v="Standard Class"/>
    <s v="CC-12220"/>
    <s v="Chris Cortes"/>
    <x v="0"/>
    <s v="United States"/>
    <s v="Chesapeake"/>
    <x v="17"/>
    <n v="23320"/>
    <s v="South"/>
    <s v="OFF-PA-10002262"/>
    <x v="1"/>
    <s v="Paper"/>
    <s v="Xerox 192"/>
    <n v="32.400000000000006"/>
    <n v="5"/>
    <n v="0"/>
    <n v="15.552000000000001"/>
  </r>
  <r>
    <n v="8342"/>
    <x v="4133"/>
    <x v="532"/>
    <d v="2017-06-14T00:00:00"/>
    <s v="First Class"/>
    <s v="ZD-21925"/>
    <s v="Zuschuss Donatelli"/>
    <x v="0"/>
    <s v="United States"/>
    <s v="Los Angeles"/>
    <x v="1"/>
    <n v="90036"/>
    <s v="West"/>
    <s v="OFF-AP-10004532"/>
    <x v="1"/>
    <s v="Appliances"/>
    <s v="Kensington 6 Outlet Guardian Standard Surge Protector"/>
    <n v="61.44"/>
    <n v="3"/>
    <n v="0"/>
    <n v="16.588799999999999"/>
  </r>
  <r>
    <n v="8343"/>
    <x v="4134"/>
    <x v="881"/>
    <d v="2016-11-30T00:00:00"/>
    <s v="Standard Class"/>
    <s v="JK-15370"/>
    <s v="Jay Kimmel"/>
    <x v="0"/>
    <s v="United States"/>
    <s v="Huntsville"/>
    <x v="19"/>
    <n v="35810"/>
    <s v="South"/>
    <s v="OFF-ST-10001325"/>
    <x v="1"/>
    <s v="Storage"/>
    <s v="Sterilite Officeware Hinged File Box"/>
    <n v="73.36"/>
    <n v="7"/>
    <n v="0"/>
    <n v="19.807200000000002"/>
  </r>
  <r>
    <n v="8344"/>
    <x v="4135"/>
    <x v="90"/>
    <d v="2014-03-25T00:00:00"/>
    <s v="Standard Class"/>
    <s v="GM-14440"/>
    <s v="Gary McGarr"/>
    <x v="0"/>
    <s v="United States"/>
    <s v="Knoxville"/>
    <x v="18"/>
    <n v="37918"/>
    <s v="South"/>
    <s v="OFF-LA-10004544"/>
    <x v="1"/>
    <s v="Labels"/>
    <s v="Avery 505"/>
    <n v="59.20000000000001"/>
    <n v="5"/>
    <n v="0.2"/>
    <n v="22.199999999999996"/>
  </r>
  <r>
    <n v="8345"/>
    <x v="4135"/>
    <x v="90"/>
    <d v="2014-03-25T00:00:00"/>
    <s v="Standard Class"/>
    <s v="GM-14440"/>
    <s v="Gary McGarr"/>
    <x v="0"/>
    <s v="United States"/>
    <s v="Knoxville"/>
    <x v="18"/>
    <n v="37918"/>
    <s v="South"/>
    <s v="FUR-FU-10001473"/>
    <x v="0"/>
    <s v="Furnishings"/>
    <s v="DAX Wood Document Frame"/>
    <n v="32.952000000000005"/>
    <n v="3"/>
    <n v="0.2"/>
    <n v="6.5903999999999989"/>
  </r>
  <r>
    <n v="8346"/>
    <x v="4135"/>
    <x v="90"/>
    <d v="2014-03-25T00:00:00"/>
    <s v="Standard Class"/>
    <s v="GM-14440"/>
    <s v="Gary McGarr"/>
    <x v="0"/>
    <s v="United States"/>
    <s v="Knoxville"/>
    <x v="18"/>
    <n v="37918"/>
    <s v="South"/>
    <s v="FUR-CH-10000422"/>
    <x v="0"/>
    <s v="Chairs"/>
    <s v="Global Highback Leather Tilter in Burgundy"/>
    <n v="218.376"/>
    <n v="3"/>
    <n v="0.2"/>
    <n v="-10.918799999999983"/>
  </r>
  <r>
    <n v="8347"/>
    <x v="4136"/>
    <x v="28"/>
    <d v="2015-05-04T00:00:00"/>
    <s v="Standard Class"/>
    <s v="JW-15220"/>
    <s v="Jane Waco"/>
    <x v="1"/>
    <s v="United States"/>
    <s v="Lawrence"/>
    <x v="31"/>
    <n v="1841"/>
    <s v="East"/>
    <s v="FUR-FU-10002960"/>
    <x v="0"/>
    <s v="Furnishings"/>
    <s v="Eldon 200 Class Desk Accessories, Burgundy"/>
    <n v="31.400000000000002"/>
    <n v="5"/>
    <n v="0"/>
    <n v="13.188000000000002"/>
  </r>
  <r>
    <n v="8348"/>
    <x v="4136"/>
    <x v="28"/>
    <d v="2015-05-04T00:00:00"/>
    <s v="Standard Class"/>
    <s v="JW-15220"/>
    <s v="Jane Waco"/>
    <x v="1"/>
    <s v="United States"/>
    <s v="Lawrence"/>
    <x v="31"/>
    <n v="1841"/>
    <s v="East"/>
    <s v="FUR-FU-10002445"/>
    <x v="0"/>
    <s v="Furnishings"/>
    <s v="DAX Two-Tone Rosewood/Black Document Frame, Desktop, 5 x 7"/>
    <n v="9.48"/>
    <n v="1"/>
    <n v="0"/>
    <n v="3.7920000000000007"/>
  </r>
  <r>
    <n v="8349"/>
    <x v="4136"/>
    <x v="28"/>
    <d v="2015-05-04T00:00:00"/>
    <s v="Standard Class"/>
    <s v="JW-15220"/>
    <s v="Jane Waco"/>
    <x v="1"/>
    <s v="United States"/>
    <s v="Lawrence"/>
    <x v="31"/>
    <n v="1841"/>
    <s v="East"/>
    <s v="TEC-PH-10001300"/>
    <x v="2"/>
    <s v="Phones"/>
    <s v="iKross Bluetooth Portable Keyboard + Cell Phone Stand Holder + Brush for Apple iPhone 5S 5C 5, 4S 4"/>
    <n v="209.5"/>
    <n v="10"/>
    <n v="0"/>
    <n v="58.66"/>
  </r>
  <r>
    <n v="8350"/>
    <x v="4136"/>
    <x v="28"/>
    <d v="2015-05-04T00:00:00"/>
    <s v="Standard Class"/>
    <s v="JW-15220"/>
    <s v="Jane Waco"/>
    <x v="1"/>
    <s v="United States"/>
    <s v="Lawrence"/>
    <x v="31"/>
    <n v="1841"/>
    <s v="East"/>
    <s v="FUR-FU-10001025"/>
    <x v="0"/>
    <s v="Furnishings"/>
    <s v="Eldon Imàge Series Desk Accessories, Clear"/>
    <n v="24.3"/>
    <n v="5"/>
    <n v="0"/>
    <n v="10.449000000000002"/>
  </r>
  <r>
    <n v="8351"/>
    <x v="4136"/>
    <x v="28"/>
    <d v="2015-05-04T00:00:00"/>
    <s v="Standard Class"/>
    <s v="JW-15220"/>
    <s v="Jane Waco"/>
    <x v="1"/>
    <s v="United States"/>
    <s v="Lawrence"/>
    <x v="31"/>
    <n v="1841"/>
    <s v="East"/>
    <s v="OFF-PA-10002689"/>
    <x v="1"/>
    <s v="Paper"/>
    <s v="Weyerhaeuser First Choice Laser/Copy Paper (20Lb. and 88 Bright)"/>
    <n v="6.48"/>
    <n v="1"/>
    <n v="0"/>
    <n v="3.1104000000000003"/>
  </r>
  <r>
    <n v="8352"/>
    <x v="4137"/>
    <x v="898"/>
    <d v="2017-05-08T00:00:00"/>
    <s v="Standard Class"/>
    <s v="BO-11350"/>
    <s v="Bill Overfelt"/>
    <x v="1"/>
    <s v="United States"/>
    <s v="Philadelphia"/>
    <x v="9"/>
    <n v="19134"/>
    <s v="East"/>
    <s v="FUR-FU-10004245"/>
    <x v="0"/>
    <s v="Furnishings"/>
    <s v="Career Cubicle Clock, 8 1/4&quot;, Black"/>
    <n v="32.448"/>
    <n v="2"/>
    <n v="0.2"/>
    <n v="7.3008000000000006"/>
  </r>
  <r>
    <n v="8353"/>
    <x v="4137"/>
    <x v="898"/>
    <d v="2017-05-08T00:00:00"/>
    <s v="Standard Class"/>
    <s v="BO-11350"/>
    <s v="Bill Overfelt"/>
    <x v="1"/>
    <s v="United States"/>
    <s v="Philadelphia"/>
    <x v="9"/>
    <n v="19134"/>
    <s v="East"/>
    <s v="OFF-BI-10003684"/>
    <x v="1"/>
    <s v="Binders"/>
    <s v="Wilson Jones Legal Size Ring Binders"/>
    <n v="26.388000000000002"/>
    <n v="4"/>
    <n v="0.7"/>
    <n v="-17.591999999999992"/>
  </r>
  <r>
    <n v="8354"/>
    <x v="4137"/>
    <x v="898"/>
    <d v="2017-05-08T00:00:00"/>
    <s v="Standard Class"/>
    <s v="BO-11350"/>
    <s v="Bill Overfelt"/>
    <x v="1"/>
    <s v="United States"/>
    <s v="Philadelphia"/>
    <x v="9"/>
    <n v="19134"/>
    <s v="East"/>
    <s v="FUR-TA-10003748"/>
    <x v="0"/>
    <s v="Tables"/>
    <s v="Bevis 36 x 72 Conference Tables"/>
    <n v="373.46999999999991"/>
    <n v="5"/>
    <n v="0.4"/>
    <n v="-112.041"/>
  </r>
  <r>
    <n v="8355"/>
    <x v="4137"/>
    <x v="898"/>
    <d v="2017-05-08T00:00:00"/>
    <s v="Standard Class"/>
    <s v="BO-11350"/>
    <s v="Bill Overfelt"/>
    <x v="1"/>
    <s v="United States"/>
    <s v="Philadelphia"/>
    <x v="9"/>
    <n v="19134"/>
    <s v="East"/>
    <s v="OFF-BI-10002133"/>
    <x v="1"/>
    <s v="Binders"/>
    <s v="Wilson Jones Elliptical Ring 3 1/2&quot; Capacity Binders, 800 sheets"/>
    <n v="64.2"/>
    <n v="5"/>
    <n v="0.7"/>
    <n v="-44.94"/>
  </r>
  <r>
    <n v="8356"/>
    <x v="4137"/>
    <x v="898"/>
    <d v="2017-05-08T00:00:00"/>
    <s v="Standard Class"/>
    <s v="BO-11350"/>
    <s v="Bill Overfelt"/>
    <x v="1"/>
    <s v="United States"/>
    <s v="Philadelphia"/>
    <x v="9"/>
    <n v="19134"/>
    <s v="East"/>
    <s v="OFF-FA-10002280"/>
    <x v="1"/>
    <s v="Fasteners"/>
    <s v="Advantus Plastic Paper Clips"/>
    <n v="8"/>
    <n v="2"/>
    <n v="0.2"/>
    <n v="2.8"/>
  </r>
  <r>
    <n v="8357"/>
    <x v="4138"/>
    <x v="370"/>
    <d v="2016-08-30T00:00:00"/>
    <s v="Standard Class"/>
    <s v="XP-21865"/>
    <s v="Xylona Preis"/>
    <x v="0"/>
    <s v="United States"/>
    <s v="Athens"/>
    <x v="32"/>
    <n v="30605"/>
    <s v="South"/>
    <s v="FUR-FU-10000308"/>
    <x v="0"/>
    <s v="Furnishings"/>
    <s v="Deflect-o Glass Clear Studded Chair Mats"/>
    <n v="186.54"/>
    <n v="3"/>
    <n v="0"/>
    <n v="41.038800000000002"/>
  </r>
  <r>
    <n v="8358"/>
    <x v="4139"/>
    <x v="909"/>
    <d v="2014-04-18T00:00:00"/>
    <s v="Standard Class"/>
    <s v="MM-18055"/>
    <s v="Michelle Moray"/>
    <x v="0"/>
    <s v="United States"/>
    <s v="Great Falls"/>
    <x v="37"/>
    <n v="59405"/>
    <s v="West"/>
    <s v="OFF-ST-10000876"/>
    <x v="1"/>
    <s v="Storage"/>
    <s v="Eldon Simplefile Box Office"/>
    <n v="87.08"/>
    <n v="7"/>
    <n v="0"/>
    <n v="24.382400000000001"/>
  </r>
  <r>
    <n v="8359"/>
    <x v="4139"/>
    <x v="909"/>
    <d v="2014-04-18T00:00:00"/>
    <s v="Standard Class"/>
    <s v="MM-18055"/>
    <s v="Michelle Moray"/>
    <x v="0"/>
    <s v="United States"/>
    <s v="Great Falls"/>
    <x v="37"/>
    <n v="59405"/>
    <s v="West"/>
    <s v="TEC-PH-10000586"/>
    <x v="2"/>
    <s v="Phones"/>
    <s v="AT&amp;T SB67148 SynJ"/>
    <n v="105.584"/>
    <n v="2"/>
    <n v="0.2"/>
    <n v="9.2386000000000053"/>
  </r>
  <r>
    <n v="8360"/>
    <x v="4139"/>
    <x v="909"/>
    <d v="2014-04-18T00:00:00"/>
    <s v="Standard Class"/>
    <s v="MM-18055"/>
    <s v="Michelle Moray"/>
    <x v="0"/>
    <s v="United States"/>
    <s v="Great Falls"/>
    <x v="37"/>
    <n v="59405"/>
    <s v="West"/>
    <s v="TEC-AC-10003399"/>
    <x v="2"/>
    <s v="Accessories"/>
    <s v="Memorex Mini Travel Drive 64 GB USB 2.0 Flash Drive"/>
    <n v="217.44"/>
    <n v="6"/>
    <n v="0"/>
    <n v="91.32480000000001"/>
  </r>
  <r>
    <n v="8361"/>
    <x v="4140"/>
    <x v="460"/>
    <d v="2017-01-04T00:00:00"/>
    <s v="Second Class"/>
    <s v="TS-21655"/>
    <s v="Trudy Schmidt"/>
    <x v="0"/>
    <s v="United States"/>
    <s v="El Paso"/>
    <x v="5"/>
    <n v="79907"/>
    <s v="Central"/>
    <s v="OFF-AR-10001955"/>
    <x v="1"/>
    <s v="Art"/>
    <s v="Newell 319"/>
    <n v="31.744"/>
    <n v="2"/>
    <n v="0.2"/>
    <n v="3.9679999999999964"/>
  </r>
  <r>
    <n v="8362"/>
    <x v="4140"/>
    <x v="460"/>
    <d v="2017-01-04T00:00:00"/>
    <s v="Second Class"/>
    <s v="TS-21655"/>
    <s v="Trudy Schmidt"/>
    <x v="0"/>
    <s v="United States"/>
    <s v="El Paso"/>
    <x v="5"/>
    <n v="79907"/>
    <s v="Central"/>
    <s v="OFF-AP-10000027"/>
    <x v="1"/>
    <s v="Appliances"/>
    <s v="Hoover Commercial SteamVac"/>
    <n v="5.4319999999999986"/>
    <n v="2"/>
    <n v="0.8"/>
    <n v="-13.580000000000002"/>
  </r>
  <r>
    <n v="8363"/>
    <x v="4140"/>
    <x v="460"/>
    <d v="2017-01-04T00:00:00"/>
    <s v="Second Class"/>
    <s v="TS-21655"/>
    <s v="Trudy Schmidt"/>
    <x v="0"/>
    <s v="United States"/>
    <s v="El Paso"/>
    <x v="5"/>
    <n v="79907"/>
    <s v="Central"/>
    <s v="FUR-TA-10002958"/>
    <x v="0"/>
    <s v="Tables"/>
    <s v="Bevis Oval Conference Table, Walnut"/>
    <n v="913.43000000000006"/>
    <n v="5"/>
    <n v="0.3"/>
    <n v="-169.63700000000009"/>
  </r>
  <r>
    <n v="8364"/>
    <x v="4140"/>
    <x v="460"/>
    <d v="2017-01-04T00:00:00"/>
    <s v="Second Class"/>
    <s v="TS-21655"/>
    <s v="Trudy Schmidt"/>
    <x v="0"/>
    <s v="United States"/>
    <s v="El Paso"/>
    <x v="5"/>
    <n v="79907"/>
    <s v="Central"/>
    <s v="OFF-ST-10002615"/>
    <x v="1"/>
    <s v="Storage"/>
    <s v="Dual Level, Single-Width Filing Carts"/>
    <n v="372.14400000000001"/>
    <n v="3"/>
    <n v="0.2"/>
    <n v="27.910800000000009"/>
  </r>
  <r>
    <n v="8365"/>
    <x v="4141"/>
    <x v="1045"/>
    <d v="2017-05-02T00:00:00"/>
    <s v="Standard Class"/>
    <s v="JL-15235"/>
    <s v="Janet Lee"/>
    <x v="0"/>
    <s v="United States"/>
    <s v="Kissimmee"/>
    <x v="2"/>
    <n v="34741"/>
    <s v="South"/>
    <s v="TEC-PH-10002624"/>
    <x v="2"/>
    <s v="Phones"/>
    <s v="Samsung Galaxy S4 Mini"/>
    <n v="751.98400000000004"/>
    <n v="2"/>
    <n v="0.2"/>
    <n v="84.598199999999878"/>
  </r>
  <r>
    <n v="8366"/>
    <x v="4142"/>
    <x v="289"/>
    <d v="2017-02-02T00:00:00"/>
    <s v="First Class"/>
    <s v="SZ-20035"/>
    <s v="Sam Zeldin"/>
    <x v="2"/>
    <s v="United States"/>
    <s v="Seattle"/>
    <x v="4"/>
    <n v="98105"/>
    <s v="West"/>
    <s v="TEC-PH-10002275"/>
    <x v="2"/>
    <s v="Phones"/>
    <s v="Mitel 5320 IP Phone VoIP phone"/>
    <n v="604.76800000000003"/>
    <n v="4"/>
    <n v="0.2"/>
    <n v="60.476800000000026"/>
  </r>
  <r>
    <n v="8367"/>
    <x v="4143"/>
    <x v="557"/>
    <d v="2014-09-12T00:00:00"/>
    <s v="Second Class"/>
    <s v="LR-17035"/>
    <s v="Lisa Ryan"/>
    <x v="1"/>
    <s v="United States"/>
    <s v="Santa Clara"/>
    <x v="1"/>
    <n v="95051"/>
    <s v="West"/>
    <s v="OFF-SU-10004290"/>
    <x v="1"/>
    <s v="Supplies"/>
    <s v="Acme Design Line 8&quot; Stainless Steel Bent Scissors w/Champagne Handles, 3-1/8&quot; Cut"/>
    <n v="27.36"/>
    <n v="4"/>
    <n v="0"/>
    <n v="7.3872"/>
  </r>
  <r>
    <n v="8368"/>
    <x v="4143"/>
    <x v="557"/>
    <d v="2014-09-12T00:00:00"/>
    <s v="Second Class"/>
    <s v="LR-17035"/>
    <s v="Lisa Ryan"/>
    <x v="1"/>
    <s v="United States"/>
    <s v="Santa Clara"/>
    <x v="1"/>
    <n v="95051"/>
    <s v="West"/>
    <s v="OFF-PA-10000174"/>
    <x v="1"/>
    <s v="Paper"/>
    <s v="Message Book, Wirebound, Four 5 1/2&quot; X 4&quot; Forms/Pg., 200 Dupl. Sets/Book"/>
    <n v="20.56"/>
    <n v="2"/>
    <n v="0"/>
    <n v="9.663199999999998"/>
  </r>
  <r>
    <n v="8369"/>
    <x v="4143"/>
    <x v="557"/>
    <d v="2014-09-12T00:00:00"/>
    <s v="Second Class"/>
    <s v="LR-17035"/>
    <s v="Lisa Ryan"/>
    <x v="1"/>
    <s v="United States"/>
    <s v="Santa Clara"/>
    <x v="1"/>
    <n v="95051"/>
    <s v="West"/>
    <s v="OFF-BI-10004308"/>
    <x v="1"/>
    <s v="Binders"/>
    <s v="Avery Legal 4-Ring Binder"/>
    <n v="83.920000000000016"/>
    <n v="5"/>
    <n v="0.2"/>
    <n v="31.47"/>
  </r>
  <r>
    <n v="8370"/>
    <x v="4144"/>
    <x v="725"/>
    <d v="2016-06-16T00:00:00"/>
    <s v="Standard Class"/>
    <s v="SV-20365"/>
    <s v="Seth Vernon"/>
    <x v="0"/>
    <s v="United States"/>
    <s v="Los Angeles"/>
    <x v="1"/>
    <n v="90049"/>
    <s v="West"/>
    <s v="FUR-TA-10003473"/>
    <x v="0"/>
    <s v="Tables"/>
    <s v="Bretford Rectangular Conference Table Tops"/>
    <n v="902.71199999999999"/>
    <n v="3"/>
    <n v="0.2"/>
    <n v="33.851700000000051"/>
  </r>
  <r>
    <n v="8371"/>
    <x v="4145"/>
    <x v="508"/>
    <d v="2016-10-21T00:00:00"/>
    <s v="Standard Class"/>
    <s v="MG-17890"/>
    <s v="Michael Granlund"/>
    <x v="2"/>
    <s v="United States"/>
    <s v="Fresno"/>
    <x v="1"/>
    <n v="93727"/>
    <s v="West"/>
    <s v="FUR-BO-10003894"/>
    <x v="0"/>
    <s v="Bookcases"/>
    <s v="Safco Value Mate Steel Bookcase, Baked Enamel Finish on Steel, Black"/>
    <n v="120.666"/>
    <n v="2"/>
    <n v="0.15"/>
    <n v="21.293999999999993"/>
  </r>
  <r>
    <n v="8372"/>
    <x v="4146"/>
    <x v="422"/>
    <d v="2014-12-30T00:00:00"/>
    <s v="First Class"/>
    <s v="NC-18415"/>
    <s v="Nathan Cano"/>
    <x v="0"/>
    <s v="United States"/>
    <s v="Fort Worth"/>
    <x v="5"/>
    <n v="76106"/>
    <s v="Central"/>
    <s v="OFF-BI-10001658"/>
    <x v="1"/>
    <s v="Binders"/>
    <s v="GBC Standard Therm-A-Bind Covers"/>
    <n v="4.9839999999999991"/>
    <n v="1"/>
    <n v="0.8"/>
    <n v="-8.472800000000003"/>
  </r>
  <r>
    <n v="8373"/>
    <x v="4147"/>
    <x v="390"/>
    <d v="2016-12-01T00:00:00"/>
    <s v="Standard Class"/>
    <s v="SC-20680"/>
    <s v="Steve Carroll"/>
    <x v="2"/>
    <s v="United States"/>
    <s v="Seattle"/>
    <x v="4"/>
    <n v="98105"/>
    <s v="West"/>
    <s v="FUR-FU-10003535"/>
    <x v="0"/>
    <s v="Furnishings"/>
    <s v="Howard Miller Distant Time Traveler Alarm Clock"/>
    <n v="82.26"/>
    <n v="3"/>
    <n v="0"/>
    <n v="33.726600000000005"/>
  </r>
  <r>
    <n v="8374"/>
    <x v="4148"/>
    <x v="338"/>
    <d v="2016-11-13T00:00:00"/>
    <s v="First Class"/>
    <s v="RO-19780"/>
    <s v="Rose O'Brian"/>
    <x v="0"/>
    <s v="United States"/>
    <s v="San Francisco"/>
    <x v="1"/>
    <n v="94110"/>
    <s v="West"/>
    <s v="OFF-ST-10000352"/>
    <x v="1"/>
    <s v="Storage"/>
    <s v="Acco Perma 2700 Stacking Storage Drawers"/>
    <n v="29.74"/>
    <n v="1"/>
    <n v="0"/>
    <n v="4.4610000000000021"/>
  </r>
  <r>
    <n v="8375"/>
    <x v="4149"/>
    <x v="956"/>
    <d v="2015-01-10T00:00:00"/>
    <s v="Standard Class"/>
    <s v="JL-15175"/>
    <s v="James Lanier"/>
    <x v="2"/>
    <s v="United States"/>
    <s v="San Francisco"/>
    <x v="1"/>
    <n v="94110"/>
    <s v="West"/>
    <s v="OFF-AP-10004859"/>
    <x v="1"/>
    <s v="Appliances"/>
    <s v="Acco 6 Outlet Guardian Premium Surge Suppressor"/>
    <n v="87.36"/>
    <n v="6"/>
    <n v="0"/>
    <n v="23.587200000000003"/>
  </r>
  <r>
    <n v="8376"/>
    <x v="4149"/>
    <x v="956"/>
    <d v="2015-01-10T00:00:00"/>
    <s v="Standard Class"/>
    <s v="JL-15175"/>
    <s v="James Lanier"/>
    <x v="2"/>
    <s v="United States"/>
    <s v="San Francisco"/>
    <x v="1"/>
    <n v="94110"/>
    <s v="West"/>
    <s v="OFF-BI-10001294"/>
    <x v="1"/>
    <s v="Binders"/>
    <s v="Fellowes Binding Cases"/>
    <n v="56.16"/>
    <n v="6"/>
    <n v="0.2"/>
    <n v="17.549999999999994"/>
  </r>
  <r>
    <n v="8377"/>
    <x v="4150"/>
    <x v="708"/>
    <d v="2017-03-27T00:00:00"/>
    <s v="Standard Class"/>
    <s v="PW-19030"/>
    <s v="Pauline Webber"/>
    <x v="1"/>
    <s v="United States"/>
    <s v="Pompano Beach"/>
    <x v="2"/>
    <n v="33068"/>
    <s v="South"/>
    <s v="OFF-AP-10001242"/>
    <x v="1"/>
    <s v="Appliances"/>
    <s v="APC 7 Outlet Network SurgeArrest Surge Protector"/>
    <n v="64.384"/>
    <n v="1"/>
    <n v="0.2"/>
    <n v="8.0479999999999983"/>
  </r>
  <r>
    <n v="8378"/>
    <x v="4151"/>
    <x v="768"/>
    <d v="2015-11-18T00:00:00"/>
    <s v="Standard Class"/>
    <s v="MF-18250"/>
    <s v="Monica Federle"/>
    <x v="1"/>
    <s v="United States"/>
    <s v="Houston"/>
    <x v="5"/>
    <n v="77095"/>
    <s v="Central"/>
    <s v="OFF-ST-10002344"/>
    <x v="1"/>
    <s v="Storage"/>
    <s v="Carina 42&quot;Hx23 3/4&quot;W Media Storage Unit"/>
    <n v="64.784000000000006"/>
    <n v="1"/>
    <n v="0.2"/>
    <n v="-14.576399999999996"/>
  </r>
  <r>
    <n v="8379"/>
    <x v="4151"/>
    <x v="768"/>
    <d v="2015-11-18T00:00:00"/>
    <s v="Standard Class"/>
    <s v="MF-18250"/>
    <s v="Monica Federle"/>
    <x v="1"/>
    <s v="United States"/>
    <s v="Houston"/>
    <x v="5"/>
    <n v="77095"/>
    <s v="Central"/>
    <s v="OFF-PA-10003349"/>
    <x v="1"/>
    <s v="Paper"/>
    <s v="Xerox 1957"/>
    <n v="15.552000000000003"/>
    <n v="3"/>
    <n v="0.2"/>
    <n v="5.6375999999999999"/>
  </r>
  <r>
    <n v="8380"/>
    <x v="4151"/>
    <x v="768"/>
    <d v="2015-11-18T00:00:00"/>
    <s v="Standard Class"/>
    <s v="MF-18250"/>
    <s v="Monica Federle"/>
    <x v="1"/>
    <s v="United States"/>
    <s v="Houston"/>
    <x v="5"/>
    <n v="77095"/>
    <s v="Central"/>
    <s v="OFF-EN-10003055"/>
    <x v="1"/>
    <s v="Envelopes"/>
    <s v="Blue String-Tie &amp; Button Interoffice Envelopes, 10 x 13"/>
    <n v="223.88799999999998"/>
    <n v="7"/>
    <n v="0.2"/>
    <n v="69.964999999999975"/>
  </r>
  <r>
    <n v="8381"/>
    <x v="4152"/>
    <x v="340"/>
    <d v="2014-09-14T00:00:00"/>
    <s v="Second Class"/>
    <s v="CC-12220"/>
    <s v="Chris Cortes"/>
    <x v="0"/>
    <s v="United States"/>
    <s v="Chicago"/>
    <x v="10"/>
    <n v="60653"/>
    <s v="Central"/>
    <s v="OFF-PA-10001622"/>
    <x v="1"/>
    <s v="Paper"/>
    <s v="Ampad Poly Cover Wirebound Steno Book, 6&quot; x 9&quot; Assorted Colors, Gregg Ruled"/>
    <n v="10.896000000000001"/>
    <n v="3"/>
    <n v="0.2"/>
    <n v="3.4049999999999994"/>
  </r>
  <r>
    <n v="8382"/>
    <x v="4153"/>
    <x v="716"/>
    <d v="2016-03-19T00:00:00"/>
    <s v="Second Class"/>
    <s v="AC-10660"/>
    <s v="Anna Chung"/>
    <x v="0"/>
    <s v="United States"/>
    <s v="San Francisco"/>
    <x v="1"/>
    <n v="94109"/>
    <s v="West"/>
    <s v="TEC-PH-10003800"/>
    <x v="2"/>
    <s v="Phones"/>
    <s v="i.Sound Portable Power - 8000 mAh"/>
    <n v="84.784000000000006"/>
    <n v="2"/>
    <n v="0.2"/>
    <n v="-20.136200000000006"/>
  </r>
  <r>
    <n v="8383"/>
    <x v="4154"/>
    <x v="597"/>
    <d v="2016-02-15T00:00:00"/>
    <s v="Standard Class"/>
    <s v="MH-17440"/>
    <s v="Mark Haberlin"/>
    <x v="1"/>
    <s v="United States"/>
    <s v="Houston"/>
    <x v="5"/>
    <n v="77036"/>
    <s v="Central"/>
    <s v="FUR-CH-10001270"/>
    <x v="0"/>
    <s v="Chairs"/>
    <s v="Harbour Creations Steel Folding Chair"/>
    <n v="241.49999999999997"/>
    <n v="4"/>
    <n v="0.3"/>
    <n v="0"/>
  </r>
  <r>
    <n v="8384"/>
    <x v="4155"/>
    <x v="491"/>
    <d v="2016-11-28T00:00:00"/>
    <s v="First Class"/>
    <s v="CD-12790"/>
    <s v="Cynthia Delaney"/>
    <x v="2"/>
    <s v="United States"/>
    <s v="Shelton"/>
    <x v="29"/>
    <n v="6484"/>
    <s v="East"/>
    <s v="TEC-AC-10003447"/>
    <x v="2"/>
    <s v="Accessories"/>
    <s v="Micropad Numeric Keypads"/>
    <n v="59.97"/>
    <n v="3"/>
    <n v="0"/>
    <n v="14.992499999999996"/>
  </r>
  <r>
    <n v="8385"/>
    <x v="4155"/>
    <x v="491"/>
    <d v="2016-11-28T00:00:00"/>
    <s v="First Class"/>
    <s v="CD-12790"/>
    <s v="Cynthia Delaney"/>
    <x v="2"/>
    <s v="United States"/>
    <s v="Shelton"/>
    <x v="29"/>
    <n v="6484"/>
    <s v="East"/>
    <s v="OFF-PA-10004285"/>
    <x v="1"/>
    <s v="Paper"/>
    <s v="Xerox 1959"/>
    <n v="13.36"/>
    <n v="2"/>
    <n v="0"/>
    <n v="6.4127999999999998"/>
  </r>
  <r>
    <n v="8386"/>
    <x v="4156"/>
    <x v="507"/>
    <d v="2017-09-08T00:00:00"/>
    <s v="Standard Class"/>
    <s v="CV-12805"/>
    <s v="Cynthia Voltz"/>
    <x v="1"/>
    <s v="United States"/>
    <s v="Oakland"/>
    <x v="1"/>
    <n v="94601"/>
    <s v="West"/>
    <s v="OFF-BI-10001757"/>
    <x v="1"/>
    <s v="Binders"/>
    <s v="Pressboard Hanging Data Binders for Unburst Sheets"/>
    <n v="11.808"/>
    <n v="3"/>
    <n v="0.2"/>
    <n v="4.1327999999999996"/>
  </r>
  <r>
    <n v="8387"/>
    <x v="4157"/>
    <x v="71"/>
    <d v="2015-06-03T00:00:00"/>
    <s v="Standard Class"/>
    <s v="TB-21625"/>
    <s v="Trudy Brown"/>
    <x v="0"/>
    <s v="United States"/>
    <s v="Manchester"/>
    <x v="29"/>
    <n v="6040"/>
    <s v="East"/>
    <s v="OFF-ST-10001558"/>
    <x v="1"/>
    <s v="Storage"/>
    <s v="Acco Perma 4000 Stacking Storage Drawers"/>
    <n v="16.239999999999998"/>
    <n v="1"/>
    <n v="0"/>
    <n v="2.4359999999999999"/>
  </r>
  <r>
    <n v="8388"/>
    <x v="4157"/>
    <x v="71"/>
    <d v="2015-06-03T00:00:00"/>
    <s v="Standard Class"/>
    <s v="TB-21625"/>
    <s v="Trudy Brown"/>
    <x v="0"/>
    <s v="United States"/>
    <s v="Manchester"/>
    <x v="29"/>
    <n v="6040"/>
    <s v="East"/>
    <s v="OFF-ST-10001328"/>
    <x v="1"/>
    <s v="Storage"/>
    <s v="Personal Filing Tote with Lid, Black/Gray"/>
    <n v="77.55"/>
    <n v="5"/>
    <n v="0"/>
    <n v="21.714000000000002"/>
  </r>
  <r>
    <n v="8389"/>
    <x v="4158"/>
    <x v="301"/>
    <d v="2014-11-05T00:00:00"/>
    <s v="Standard Class"/>
    <s v="DG-13300"/>
    <s v="Deirdre Greer"/>
    <x v="1"/>
    <s v="United States"/>
    <s v="Orange"/>
    <x v="30"/>
    <n v="7050"/>
    <s v="East"/>
    <s v="OFF-AP-10004708"/>
    <x v="1"/>
    <s v="Appliances"/>
    <s v="Fellowes Superior 10 Outlet Split Surge Protector"/>
    <n v="76.12"/>
    <n v="2"/>
    <n v="0"/>
    <n v="22.074799999999996"/>
  </r>
  <r>
    <n v="8390"/>
    <x v="4159"/>
    <x v="797"/>
    <d v="2016-12-30T00:00:00"/>
    <s v="First Class"/>
    <s v="RD-19810"/>
    <s v="Ross DeVincentis"/>
    <x v="2"/>
    <s v="United States"/>
    <s v="Akron"/>
    <x v="24"/>
    <n v="44312"/>
    <s v="East"/>
    <s v="OFF-FA-10000621"/>
    <x v="1"/>
    <s v="Fasteners"/>
    <s v="OIC Colored Binder Clips, Assorted Sizes"/>
    <n v="17.184000000000001"/>
    <n v="6"/>
    <n v="0.2"/>
    <n v="6.2291999999999996"/>
  </r>
  <r>
    <n v="8391"/>
    <x v="4160"/>
    <x v="769"/>
    <d v="2017-12-06T00:00:00"/>
    <s v="First Class"/>
    <s v="CS-12250"/>
    <s v="Chris Selesnick"/>
    <x v="1"/>
    <s v="United States"/>
    <s v="Los Angeles"/>
    <x v="1"/>
    <n v="90032"/>
    <s v="West"/>
    <s v="OFF-PA-10001838"/>
    <x v="1"/>
    <s v="Paper"/>
    <s v="Adams Telephone Message Book W/Dividers/Space For Phone Numbers, 5 1/4&quot;X8 1/2&quot;, 300/Messages"/>
    <n v="11.76"/>
    <n v="2"/>
    <n v="0"/>
    <n v="5.7623999999999995"/>
  </r>
  <r>
    <n v="8392"/>
    <x v="4161"/>
    <x v="331"/>
    <d v="2017-12-30T00:00:00"/>
    <s v="Standard Class"/>
    <s v="JB-16045"/>
    <s v="Julia Barnett"/>
    <x v="2"/>
    <s v="United States"/>
    <s v="Danbury"/>
    <x v="29"/>
    <n v="6810"/>
    <s v="East"/>
    <s v="FUR-FU-10001473"/>
    <x v="0"/>
    <s v="Furnishings"/>
    <s v="DAX Wood Document Frame"/>
    <n v="27.46"/>
    <n v="2"/>
    <n v="0"/>
    <n v="9.8856000000000002"/>
  </r>
  <r>
    <n v="8393"/>
    <x v="4162"/>
    <x v="49"/>
    <d v="2016-12-06T00:00:00"/>
    <s v="Second Class"/>
    <s v="EJ-14155"/>
    <s v="Eva Jacobs"/>
    <x v="0"/>
    <s v="United States"/>
    <s v="Franklin"/>
    <x v="31"/>
    <n v="2038"/>
    <s v="East"/>
    <s v="TEC-PH-10000193"/>
    <x v="2"/>
    <s v="Phones"/>
    <s v="Jensen SMPS-640 - speaker phone"/>
    <n v="137.94"/>
    <n v="3"/>
    <n v="0"/>
    <n v="35.864399999999996"/>
  </r>
  <r>
    <n v="8394"/>
    <x v="4162"/>
    <x v="49"/>
    <d v="2016-12-06T00:00:00"/>
    <s v="Second Class"/>
    <s v="EJ-14155"/>
    <s v="Eva Jacobs"/>
    <x v="0"/>
    <s v="United States"/>
    <s v="Franklin"/>
    <x v="31"/>
    <n v="2038"/>
    <s v="East"/>
    <s v="FUR-FU-10002045"/>
    <x v="0"/>
    <s v="Furnishings"/>
    <s v="Executive Impressions 14&quot;"/>
    <n v="111.15"/>
    <n v="5"/>
    <n v="0"/>
    <n v="48.906000000000006"/>
  </r>
  <r>
    <n v="8395"/>
    <x v="4162"/>
    <x v="49"/>
    <d v="2016-12-06T00:00:00"/>
    <s v="Second Class"/>
    <s v="EJ-14155"/>
    <s v="Eva Jacobs"/>
    <x v="0"/>
    <s v="United States"/>
    <s v="Franklin"/>
    <x v="31"/>
    <n v="2038"/>
    <s v="East"/>
    <s v="OFF-AP-10002945"/>
    <x v="1"/>
    <s v="Appliances"/>
    <s v="Honeywell Enviracaire Portable HEPA Air Cleaner for 17' x 22' Room"/>
    <n v="901.94999999999993"/>
    <n v="3"/>
    <n v="0"/>
    <n v="297.64349999999996"/>
  </r>
  <r>
    <n v="8396"/>
    <x v="4162"/>
    <x v="49"/>
    <d v="2016-12-06T00:00:00"/>
    <s v="Second Class"/>
    <s v="EJ-14155"/>
    <s v="Eva Jacobs"/>
    <x v="0"/>
    <s v="United States"/>
    <s v="Franklin"/>
    <x v="31"/>
    <n v="2038"/>
    <s v="East"/>
    <s v="FUR-TA-10001095"/>
    <x v="0"/>
    <s v="Tables"/>
    <s v="Chromcraft Round Conference Tables"/>
    <n v="366.00899999999996"/>
    <n v="3"/>
    <n v="0.3"/>
    <n v="-47.058300000000003"/>
  </r>
  <r>
    <n v="8397"/>
    <x v="4163"/>
    <x v="479"/>
    <d v="2014-06-30T00:00:00"/>
    <s v="Same Day"/>
    <s v="BD-11620"/>
    <s v="Brian DeCherney"/>
    <x v="0"/>
    <s v="United States"/>
    <s v="Wilmington"/>
    <x v="3"/>
    <n v="28403"/>
    <s v="South"/>
    <s v="OFF-PA-10001144"/>
    <x v="1"/>
    <s v="Paper"/>
    <s v="Xerox 1913"/>
    <n v="310.68799999999999"/>
    <n v="7"/>
    <n v="0.2"/>
    <n v="108.74079999999998"/>
  </r>
  <r>
    <n v="8398"/>
    <x v="4164"/>
    <x v="1010"/>
    <d v="2014-09-04T00:00:00"/>
    <s v="First Class"/>
    <s v="MR-17545"/>
    <s v="Mathew Reese"/>
    <x v="2"/>
    <s v="United States"/>
    <s v="Houston"/>
    <x v="5"/>
    <n v="77095"/>
    <s v="Central"/>
    <s v="OFF-BI-10004099"/>
    <x v="1"/>
    <s v="Binders"/>
    <s v="GBC VeloBinder Strips"/>
    <n v="7.6799999999999979"/>
    <n v="5"/>
    <n v="0.8"/>
    <n v="-11.52"/>
  </r>
  <r>
    <n v="8399"/>
    <x v="4165"/>
    <x v="808"/>
    <d v="2017-11-07T00:00:00"/>
    <s v="Second Class"/>
    <s v="SR-20425"/>
    <s v="Sharelle Roach"/>
    <x v="2"/>
    <s v="United States"/>
    <s v="Springfield"/>
    <x v="24"/>
    <n v="45503"/>
    <s v="East"/>
    <s v="FUR-CH-10001973"/>
    <x v="0"/>
    <s v="Chairs"/>
    <s v="Office Star Flex Back Scooter Chair with White Frame"/>
    <n v="155.37199999999999"/>
    <n v="2"/>
    <n v="0.3"/>
    <n v="-35.513599999999997"/>
  </r>
  <r>
    <n v="8400"/>
    <x v="4166"/>
    <x v="657"/>
    <d v="2015-04-18T00:00:00"/>
    <s v="Standard Class"/>
    <s v="TH-21100"/>
    <s v="Thea Hendricks"/>
    <x v="0"/>
    <s v="United States"/>
    <s v="Glendale"/>
    <x v="16"/>
    <n v="85301"/>
    <s v="West"/>
    <s v="OFF-ST-10000344"/>
    <x v="1"/>
    <s v="Storage"/>
    <s v="Neat Ideas Personal Hanging Folder Files, Black"/>
    <n v="10.744"/>
    <n v="1"/>
    <n v="0.2"/>
    <n v="0.80579999999999963"/>
  </r>
  <r>
    <n v="8401"/>
    <x v="4167"/>
    <x v="901"/>
    <d v="2015-12-09T00:00:00"/>
    <s v="Second Class"/>
    <s v="BD-11635"/>
    <s v="Brian Derr"/>
    <x v="0"/>
    <s v="United States"/>
    <s v="New York City"/>
    <x v="15"/>
    <n v="10009"/>
    <s v="East"/>
    <s v="OFF-BI-10002026"/>
    <x v="1"/>
    <s v="Binders"/>
    <s v="Avery Arch Ring Binders"/>
    <n v="232.40000000000003"/>
    <n v="5"/>
    <n v="0.2"/>
    <n v="78.434999999999988"/>
  </r>
  <r>
    <n v="8402"/>
    <x v="4167"/>
    <x v="901"/>
    <d v="2015-12-09T00:00:00"/>
    <s v="Second Class"/>
    <s v="BD-11635"/>
    <s v="Brian Derr"/>
    <x v="0"/>
    <s v="United States"/>
    <s v="New York City"/>
    <x v="15"/>
    <n v="10009"/>
    <s v="East"/>
    <s v="FUR-CH-10003535"/>
    <x v="0"/>
    <s v="Chairs"/>
    <s v="Global Armless Task Chair, Royal Blue"/>
    <n v="164.64599999999999"/>
    <n v="3"/>
    <n v="0.1"/>
    <n v="12.805799999999994"/>
  </r>
  <r>
    <n v="8403"/>
    <x v="4167"/>
    <x v="901"/>
    <d v="2015-12-09T00:00:00"/>
    <s v="Second Class"/>
    <s v="BD-11635"/>
    <s v="Brian Derr"/>
    <x v="0"/>
    <s v="United States"/>
    <s v="New York City"/>
    <x v="15"/>
    <n v="10009"/>
    <s v="East"/>
    <s v="OFF-PA-10004156"/>
    <x v="1"/>
    <s v="Paper"/>
    <s v="Xerox 188"/>
    <n v="22.68"/>
    <n v="2"/>
    <n v="0"/>
    <n v="11.113199999999999"/>
  </r>
  <r>
    <n v="8404"/>
    <x v="4168"/>
    <x v="854"/>
    <d v="2016-02-07T00:00:00"/>
    <s v="Standard Class"/>
    <s v="SM-20950"/>
    <s v="Suzanne McNair"/>
    <x v="1"/>
    <s v="United States"/>
    <s v="Los Angeles"/>
    <x v="1"/>
    <n v="90036"/>
    <s v="West"/>
    <s v="OFF-PA-10002254"/>
    <x v="1"/>
    <s v="Paper"/>
    <s v="Xerox 1883"/>
    <n v="105.52"/>
    <n v="4"/>
    <n v="0"/>
    <n v="48.539199999999994"/>
  </r>
  <r>
    <n v="8405"/>
    <x v="4169"/>
    <x v="141"/>
    <d v="2017-07-12T00:00:00"/>
    <s v="Standard Class"/>
    <s v="HE-14800"/>
    <s v="Harold Engle"/>
    <x v="1"/>
    <s v="United States"/>
    <s v="Newark"/>
    <x v="13"/>
    <n v="19711"/>
    <s v="East"/>
    <s v="FUR-FU-10003247"/>
    <x v="0"/>
    <s v="Furnishings"/>
    <s v="36X48 HARDFLOOR CHAIRMAT"/>
    <n v="83.92"/>
    <n v="4"/>
    <n v="0"/>
    <n v="5.8743999999999943"/>
  </r>
  <r>
    <n v="8406"/>
    <x v="4169"/>
    <x v="141"/>
    <d v="2017-07-12T00:00:00"/>
    <s v="Standard Class"/>
    <s v="HE-14800"/>
    <s v="Harold Engle"/>
    <x v="1"/>
    <s v="United States"/>
    <s v="Newark"/>
    <x v="13"/>
    <n v="19711"/>
    <s v="East"/>
    <s v="TEC-AC-10002473"/>
    <x v="2"/>
    <s v="Accessories"/>
    <s v="Maxell 4.7GB DVD-R"/>
    <n v="141.9"/>
    <n v="5"/>
    <n v="0"/>
    <n v="58.179000000000002"/>
  </r>
  <r>
    <n v="8407"/>
    <x v="4169"/>
    <x v="141"/>
    <d v="2017-07-12T00:00:00"/>
    <s v="Standard Class"/>
    <s v="HE-14800"/>
    <s v="Harold Engle"/>
    <x v="1"/>
    <s v="United States"/>
    <s v="Newark"/>
    <x v="13"/>
    <n v="19711"/>
    <s v="East"/>
    <s v="FUR-FU-10001057"/>
    <x v="0"/>
    <s v="Furnishings"/>
    <s v="Tensor Track Tree Floor Lamp"/>
    <n v="39.979999999999997"/>
    <n v="2"/>
    <n v="0"/>
    <n v="9.1953999999999994"/>
  </r>
  <r>
    <n v="8408"/>
    <x v="4169"/>
    <x v="141"/>
    <d v="2017-07-12T00:00:00"/>
    <s v="Standard Class"/>
    <s v="HE-14800"/>
    <s v="Harold Engle"/>
    <x v="1"/>
    <s v="United States"/>
    <s v="Newark"/>
    <x v="13"/>
    <n v="19711"/>
    <s v="East"/>
    <s v="OFF-AR-10001419"/>
    <x v="1"/>
    <s v="Art"/>
    <s v="Newell 325"/>
    <n v="28.91"/>
    <n v="7"/>
    <n v="0"/>
    <n v="8.6729999999999983"/>
  </r>
  <r>
    <n v="8409"/>
    <x v="4169"/>
    <x v="141"/>
    <d v="2017-07-12T00:00:00"/>
    <s v="Standard Class"/>
    <s v="HE-14800"/>
    <s v="Harold Engle"/>
    <x v="1"/>
    <s v="United States"/>
    <s v="Newark"/>
    <x v="13"/>
    <n v="19711"/>
    <s v="East"/>
    <s v="OFF-AR-10004010"/>
    <x v="1"/>
    <s v="Art"/>
    <s v="Hunt Boston Vacuum Mount KS Pencil Sharpener"/>
    <n v="174.95000000000002"/>
    <n v="5"/>
    <n v="0"/>
    <n v="45.487000000000002"/>
  </r>
  <r>
    <n v="8410"/>
    <x v="4170"/>
    <x v="555"/>
    <d v="2015-12-17T00:00:00"/>
    <s v="Standard Class"/>
    <s v="JK-15640"/>
    <s v="Jim Kriz"/>
    <x v="2"/>
    <s v="United States"/>
    <s v="San Bernardino"/>
    <x v="1"/>
    <n v="92404"/>
    <s v="West"/>
    <s v="OFF-BI-10004230"/>
    <x v="1"/>
    <s v="Binders"/>
    <s v="GBC Recycled Grain Textured Covers"/>
    <n v="110.52800000000001"/>
    <n v="4"/>
    <n v="0.2"/>
    <n v="38.684799999999996"/>
  </r>
  <r>
    <n v="8411"/>
    <x v="4171"/>
    <x v="625"/>
    <d v="2016-11-15T00:00:00"/>
    <s v="Same Day"/>
    <s v="ON-18715"/>
    <s v="Odella Nelson"/>
    <x v="1"/>
    <s v="United States"/>
    <s v="Burlington"/>
    <x v="3"/>
    <n v="27217"/>
    <s v="South"/>
    <s v="FUR-TA-10001768"/>
    <x v="0"/>
    <s v="Tables"/>
    <s v="Hon Racetrack Conference Tables"/>
    <n v="630.024"/>
    <n v="4"/>
    <n v="0.4"/>
    <n v="-199.50760000000008"/>
  </r>
  <r>
    <n v="8412"/>
    <x v="4172"/>
    <x v="195"/>
    <d v="2016-05-12T00:00:00"/>
    <s v="Second Class"/>
    <s v="TH-21100"/>
    <s v="Thea Hendricks"/>
    <x v="0"/>
    <s v="United States"/>
    <s v="Salem"/>
    <x v="17"/>
    <n v="24153"/>
    <s v="South"/>
    <s v="OFF-AR-10003514"/>
    <x v="1"/>
    <s v="Art"/>
    <s v="4009 Highlighters by Sanford"/>
    <n v="27.86"/>
    <n v="7"/>
    <n v="0"/>
    <n v="9.1937999999999978"/>
  </r>
  <r>
    <n v="8413"/>
    <x v="4173"/>
    <x v="434"/>
    <d v="2017-03-14T00:00:00"/>
    <s v="Standard Class"/>
    <s v="MD-17350"/>
    <s v="Maribeth Dona"/>
    <x v="0"/>
    <s v="United States"/>
    <s v="Dallas"/>
    <x v="5"/>
    <n v="75217"/>
    <s v="Central"/>
    <s v="FUR-TA-10002228"/>
    <x v="0"/>
    <s v="Tables"/>
    <s v="Bevis Traditional Conference Table Top, Plinth Base"/>
    <n v="933.40800000000002"/>
    <n v="4"/>
    <n v="0.3"/>
    <n v="-173.34719999999999"/>
  </r>
  <r>
    <n v="8414"/>
    <x v="4174"/>
    <x v="907"/>
    <d v="2016-12-21T00:00:00"/>
    <s v="Standard Class"/>
    <s v="AH-10075"/>
    <s v="Adam Hart"/>
    <x v="1"/>
    <s v="United States"/>
    <s v="Arlington"/>
    <x v="5"/>
    <n v="76017"/>
    <s v="Central"/>
    <s v="OFF-PA-10001972"/>
    <x v="1"/>
    <s v="Paper"/>
    <s v="Xerox 214"/>
    <n v="51.840000000000011"/>
    <n v="10"/>
    <n v="0.2"/>
    <n v="18.143999999999998"/>
  </r>
  <r>
    <n v="8415"/>
    <x v="4174"/>
    <x v="907"/>
    <d v="2016-12-21T00:00:00"/>
    <s v="Standard Class"/>
    <s v="AH-10075"/>
    <s v="Adam Hart"/>
    <x v="1"/>
    <s v="United States"/>
    <s v="Arlington"/>
    <x v="5"/>
    <n v="76017"/>
    <s v="Central"/>
    <s v="TEC-AC-10002942"/>
    <x v="2"/>
    <s v="Accessories"/>
    <s v="WD My Passport Ultra 1TB Portable External Hard Drive"/>
    <n v="165.60000000000002"/>
    <n v="3"/>
    <n v="0.2"/>
    <n v="-6.2100000000000151"/>
  </r>
  <r>
    <n v="8416"/>
    <x v="4175"/>
    <x v="1191"/>
    <d v="2017-04-12T00:00:00"/>
    <s v="Standard Class"/>
    <s v="ML-17755"/>
    <s v="Max Ludwig"/>
    <x v="2"/>
    <s v="United States"/>
    <s v="Marion"/>
    <x v="23"/>
    <n v="52302"/>
    <s v="Central"/>
    <s v="OFF-PA-10000474"/>
    <x v="1"/>
    <s v="Paper"/>
    <s v="Easy-staple paper"/>
    <n v="106.32"/>
    <n v="3"/>
    <n v="0"/>
    <n v="49.970399999999991"/>
  </r>
  <r>
    <n v="8417"/>
    <x v="4176"/>
    <x v="1188"/>
    <d v="2017-05-11T00:00:00"/>
    <s v="First Class"/>
    <s v="LB-16795"/>
    <s v="Laurel Beltran"/>
    <x v="2"/>
    <s v="United States"/>
    <s v="Seattle"/>
    <x v="4"/>
    <n v="98105"/>
    <s v="West"/>
    <s v="OFF-BI-10004330"/>
    <x v="1"/>
    <s v="Binders"/>
    <s v="GBC Velobind Prepunched Cover Sets, Regency Series"/>
    <n v="147.91999999999999"/>
    <n v="5"/>
    <n v="0.2"/>
    <n v="46.224999999999987"/>
  </r>
  <r>
    <n v="8418"/>
    <x v="4176"/>
    <x v="1188"/>
    <d v="2017-05-11T00:00:00"/>
    <s v="First Class"/>
    <s v="LB-16795"/>
    <s v="Laurel Beltran"/>
    <x v="2"/>
    <s v="United States"/>
    <s v="Seattle"/>
    <x v="4"/>
    <n v="98105"/>
    <s v="West"/>
    <s v="OFF-ST-10000604"/>
    <x v="1"/>
    <s v="Storage"/>
    <s v="Home/Office Personal File Carts"/>
    <n v="104.28"/>
    <n v="3"/>
    <n v="0"/>
    <n v="26.069999999999993"/>
  </r>
  <r>
    <n v="8419"/>
    <x v="4176"/>
    <x v="1188"/>
    <d v="2017-05-11T00:00:00"/>
    <s v="First Class"/>
    <s v="LB-16795"/>
    <s v="Laurel Beltran"/>
    <x v="2"/>
    <s v="United States"/>
    <s v="Seattle"/>
    <x v="4"/>
    <n v="98105"/>
    <s v="West"/>
    <s v="FUR-TA-10004154"/>
    <x v="0"/>
    <s v="Tables"/>
    <s v="Riverside Furniture Oval Coffee Table, Oval End Table, End Table with Drawer"/>
    <n v="286.85000000000002"/>
    <n v="1"/>
    <n v="0"/>
    <n v="63.106999999999999"/>
  </r>
  <r>
    <n v="8420"/>
    <x v="4176"/>
    <x v="1188"/>
    <d v="2017-05-11T00:00:00"/>
    <s v="First Class"/>
    <s v="LB-16795"/>
    <s v="Laurel Beltran"/>
    <x v="2"/>
    <s v="United States"/>
    <s v="Seattle"/>
    <x v="4"/>
    <n v="98105"/>
    <s v="West"/>
    <s v="OFF-ST-10000636"/>
    <x v="1"/>
    <s v="Storage"/>
    <s v="Rogers Profile Extra Capacity Storage Tub"/>
    <n v="66.959999999999994"/>
    <n v="4"/>
    <n v="0"/>
    <n v="2.6783999999999963"/>
  </r>
  <r>
    <n v="8421"/>
    <x v="4176"/>
    <x v="1188"/>
    <d v="2017-05-11T00:00:00"/>
    <s v="First Class"/>
    <s v="LB-16795"/>
    <s v="Laurel Beltran"/>
    <x v="2"/>
    <s v="United States"/>
    <s v="Seattle"/>
    <x v="4"/>
    <n v="98105"/>
    <s v="West"/>
    <s v="TEC-AC-10004171"/>
    <x v="2"/>
    <s v="Accessories"/>
    <s v="Razer Kraken 7.1 Surround Sound Over Ear USB Gaming Headset"/>
    <n v="199.98"/>
    <n v="2"/>
    <n v="0"/>
    <n v="87.991200000000006"/>
  </r>
  <r>
    <n v="8422"/>
    <x v="4177"/>
    <x v="386"/>
    <d v="2017-10-16T00:00:00"/>
    <s v="Standard Class"/>
    <s v="NP-18670"/>
    <s v="Nora Paige"/>
    <x v="0"/>
    <s v="United States"/>
    <s v="Lakewood"/>
    <x v="30"/>
    <n v="8701"/>
    <s v="East"/>
    <s v="TEC-AC-10002167"/>
    <x v="2"/>
    <s v="Accessories"/>
    <s v="Imation 8gb Micro Traveldrive Usb 2.0 Flash Drive"/>
    <n v="45"/>
    <n v="3"/>
    <n v="0"/>
    <n v="4.9500000000000011"/>
  </r>
  <r>
    <n v="8423"/>
    <x v="4177"/>
    <x v="386"/>
    <d v="2017-10-16T00:00:00"/>
    <s v="Standard Class"/>
    <s v="NP-18670"/>
    <s v="Nora Paige"/>
    <x v="0"/>
    <s v="United States"/>
    <s v="Lakewood"/>
    <x v="30"/>
    <n v="8701"/>
    <s v="East"/>
    <s v="OFF-FA-10000621"/>
    <x v="1"/>
    <s v="Fasteners"/>
    <s v="OIC Colored Binder Clips, Assorted Sizes"/>
    <n v="17.899999999999999"/>
    <n v="5"/>
    <n v="0"/>
    <n v="8.7710000000000008"/>
  </r>
  <r>
    <n v="8424"/>
    <x v="4177"/>
    <x v="386"/>
    <d v="2017-10-16T00:00:00"/>
    <s v="Standard Class"/>
    <s v="NP-18670"/>
    <s v="Nora Paige"/>
    <x v="0"/>
    <s v="United States"/>
    <s v="Lakewood"/>
    <x v="30"/>
    <n v="8701"/>
    <s v="East"/>
    <s v="FUR-FU-10004053"/>
    <x v="0"/>
    <s v="Furnishings"/>
    <s v="DAX Two-Tone Silver Metal Document Frame"/>
    <n v="40.479999999999997"/>
    <n v="2"/>
    <n v="0"/>
    <n v="17.406400000000001"/>
  </r>
  <r>
    <n v="8425"/>
    <x v="4177"/>
    <x v="386"/>
    <d v="2017-10-16T00:00:00"/>
    <s v="Standard Class"/>
    <s v="NP-18670"/>
    <s v="Nora Paige"/>
    <x v="0"/>
    <s v="United States"/>
    <s v="Lakewood"/>
    <x v="30"/>
    <n v="8701"/>
    <s v="East"/>
    <s v="FUR-BO-10003404"/>
    <x v="0"/>
    <s v="Bookcases"/>
    <s v="Global Adaptabilites Bookcase, Cherry/Storm Gray Finish"/>
    <n v="2154.9"/>
    <n v="5"/>
    <n v="0"/>
    <n v="129.29399999999987"/>
  </r>
  <r>
    <n v="8426"/>
    <x v="4178"/>
    <x v="770"/>
    <d v="2016-08-30T00:00:00"/>
    <s v="First Class"/>
    <s v="EB-13750"/>
    <s v="Edward Becker"/>
    <x v="1"/>
    <s v="United States"/>
    <s v="Cincinnati"/>
    <x v="24"/>
    <n v="45231"/>
    <s v="East"/>
    <s v="OFF-BI-10004099"/>
    <x v="1"/>
    <s v="Binders"/>
    <s v="GBC VeloBinder Strips"/>
    <n v="18.432000000000002"/>
    <n v="8"/>
    <n v="0.7"/>
    <n v="-12.287999999999997"/>
  </r>
  <r>
    <n v="8427"/>
    <x v="4179"/>
    <x v="653"/>
    <d v="2015-10-07T00:00:00"/>
    <s v="Standard Class"/>
    <s v="RP-19390"/>
    <s v="Resi Pölking"/>
    <x v="0"/>
    <s v="United States"/>
    <s v="Thornton"/>
    <x v="22"/>
    <n v="80229"/>
    <s v="West"/>
    <s v="OFF-SU-10004290"/>
    <x v="1"/>
    <s v="Supplies"/>
    <s v="Acme Design Line 8&quot; Stainless Steel Bent Scissors w/Champagne Handles, 3-1/8&quot; Cut"/>
    <n v="10.944000000000001"/>
    <n v="2"/>
    <n v="0.2"/>
    <n v="0.95759999999999978"/>
  </r>
  <r>
    <n v="8428"/>
    <x v="4180"/>
    <x v="51"/>
    <d v="2017-11-25T00:00:00"/>
    <s v="First Class"/>
    <s v="DC-12850"/>
    <s v="Dan Campbell"/>
    <x v="0"/>
    <s v="United States"/>
    <s v="Roseville"/>
    <x v="12"/>
    <n v="48066"/>
    <s v="Central"/>
    <s v="OFF-SU-10001935"/>
    <x v="1"/>
    <s v="Supplies"/>
    <s v="Staple remover"/>
    <n v="4.3600000000000003"/>
    <n v="2"/>
    <n v="0"/>
    <n v="0.17439999999999944"/>
  </r>
  <r>
    <n v="8429"/>
    <x v="4181"/>
    <x v="105"/>
    <d v="2017-11-16T00:00:00"/>
    <s v="Standard Class"/>
    <s v="DJ-13510"/>
    <s v="Don Jones"/>
    <x v="1"/>
    <s v="United States"/>
    <s v="Tempe"/>
    <x v="16"/>
    <n v="85281"/>
    <s v="West"/>
    <s v="TEC-AC-10004227"/>
    <x v="2"/>
    <s v="Accessories"/>
    <s v="SanDisk Ultra 16 GB MicroSDHC Class 10 Memory Card"/>
    <n v="62.352000000000004"/>
    <n v="6"/>
    <n v="0.2"/>
    <n v="-10.911600000000007"/>
  </r>
  <r>
    <n v="8430"/>
    <x v="4182"/>
    <x v="1054"/>
    <d v="2016-12-21T00:00:00"/>
    <s v="Second Class"/>
    <s v="CL-12565"/>
    <s v="Clay Ludtke"/>
    <x v="0"/>
    <s v="United States"/>
    <s v="Reading"/>
    <x v="9"/>
    <n v="19601"/>
    <s v="East"/>
    <s v="FUR-FU-10004904"/>
    <x v="0"/>
    <s v="Furnishings"/>
    <s v="Eldon &quot;L&quot; Workstation Diamond Chairmat"/>
    <n v="303.92"/>
    <n v="5"/>
    <n v="0.2"/>
    <n v="-30.392000000000024"/>
  </r>
  <r>
    <n v="8431"/>
    <x v="4183"/>
    <x v="809"/>
    <d v="2014-04-05T00:00:00"/>
    <s v="Standard Class"/>
    <s v="NC-18340"/>
    <s v="Nat Carroll"/>
    <x v="0"/>
    <s v="United States"/>
    <s v="Apple Valley"/>
    <x v="11"/>
    <n v="55124"/>
    <s v="Central"/>
    <s v="OFF-ST-10001511"/>
    <x v="1"/>
    <s v="Storage"/>
    <s v="Space Solutions Commercial Steel Shelving"/>
    <n v="129.30000000000001"/>
    <n v="2"/>
    <n v="0"/>
    <n v="6.4649999999999892"/>
  </r>
  <r>
    <n v="8432"/>
    <x v="4184"/>
    <x v="1183"/>
    <d v="2017-11-13T00:00:00"/>
    <s v="Standard Class"/>
    <s v="KN-16450"/>
    <s v="Kean Nguyen"/>
    <x v="1"/>
    <s v="United States"/>
    <s v="Baltimore"/>
    <x v="39"/>
    <n v="21215"/>
    <s v="East"/>
    <s v="FUR-FU-10003535"/>
    <x v="0"/>
    <s v="Furnishings"/>
    <s v="Howard Miller Distant Time Traveler Alarm Clock"/>
    <n v="274.20000000000005"/>
    <n v="10"/>
    <n v="0"/>
    <n v="112.422"/>
  </r>
  <r>
    <n v="8433"/>
    <x v="4185"/>
    <x v="80"/>
    <d v="2014-09-18T00:00:00"/>
    <s v="Second Class"/>
    <s v="SC-20260"/>
    <s v="Scott Cohen"/>
    <x v="1"/>
    <s v="United States"/>
    <s v="Corpus Christi"/>
    <x v="5"/>
    <n v="78415"/>
    <s v="Central"/>
    <s v="OFF-FA-10000053"/>
    <x v="1"/>
    <s v="Fasteners"/>
    <s v="Revere Boxed Rubber Bands by Revere"/>
    <n v="6.048"/>
    <n v="4"/>
    <n v="0.2"/>
    <n v="-1.3607999999999998"/>
  </r>
  <r>
    <n v="8434"/>
    <x v="4185"/>
    <x v="80"/>
    <d v="2014-09-18T00:00:00"/>
    <s v="Second Class"/>
    <s v="SC-20260"/>
    <s v="Scott Cohen"/>
    <x v="1"/>
    <s v="United States"/>
    <s v="Corpus Christi"/>
    <x v="5"/>
    <n v="78415"/>
    <s v="Central"/>
    <s v="OFF-PA-10004610"/>
    <x v="1"/>
    <s v="Paper"/>
    <s v="Xerox 1900"/>
    <n v="6.8480000000000008"/>
    <n v="2"/>
    <n v="0.2"/>
    <n v="2.1399999999999992"/>
  </r>
  <r>
    <n v="8435"/>
    <x v="4185"/>
    <x v="80"/>
    <d v="2014-09-18T00:00:00"/>
    <s v="Second Class"/>
    <s v="SC-20260"/>
    <s v="Scott Cohen"/>
    <x v="1"/>
    <s v="United States"/>
    <s v="Corpus Christi"/>
    <x v="5"/>
    <n v="78415"/>
    <s v="Central"/>
    <s v="FUR-FU-10000550"/>
    <x v="0"/>
    <s v="Furnishings"/>
    <s v="Stacking Trays by OIC"/>
    <n v="9.9600000000000009"/>
    <n v="5"/>
    <n v="0.6"/>
    <n v="-6.7230000000000008"/>
  </r>
  <r>
    <n v="8436"/>
    <x v="4185"/>
    <x v="80"/>
    <d v="2014-09-18T00:00:00"/>
    <s v="Second Class"/>
    <s v="SC-20260"/>
    <s v="Scott Cohen"/>
    <x v="1"/>
    <s v="United States"/>
    <s v="Corpus Christi"/>
    <x v="5"/>
    <n v="78415"/>
    <s v="Central"/>
    <s v="OFF-BI-10001721"/>
    <x v="1"/>
    <s v="Binders"/>
    <s v="Trimflex Flexible Post Binders"/>
    <n v="8.5519999999999978"/>
    <n v="2"/>
    <n v="0.8"/>
    <n v="-13.683199999999999"/>
  </r>
  <r>
    <n v="8437"/>
    <x v="4186"/>
    <x v="1181"/>
    <d v="2015-09-26T00:00:00"/>
    <s v="Standard Class"/>
    <s v="AM-10705"/>
    <s v="Anne McFarland"/>
    <x v="0"/>
    <s v="United States"/>
    <s v="Las Vegas"/>
    <x v="33"/>
    <n v="89115"/>
    <s v="West"/>
    <s v="OFF-BI-10004040"/>
    <x v="1"/>
    <s v="Binders"/>
    <s v="Wilson Jones Impact Binders"/>
    <n v="45.584000000000003"/>
    <n v="11"/>
    <n v="0.2"/>
    <n v="16.524199999999997"/>
  </r>
  <r>
    <n v="8438"/>
    <x v="4187"/>
    <x v="895"/>
    <d v="2015-12-16T00:00:00"/>
    <s v="Standard Class"/>
    <s v="RA-19945"/>
    <s v="Ryan Akin"/>
    <x v="0"/>
    <s v="United States"/>
    <s v="Cleveland"/>
    <x v="24"/>
    <n v="44105"/>
    <s v="East"/>
    <s v="TEC-AC-10002550"/>
    <x v="2"/>
    <s v="Accessories"/>
    <s v="Maxell 4.7GB DVD-RW 3/Pack"/>
    <n v="25.488"/>
    <n v="2"/>
    <n v="0.2"/>
    <n v="4.4603999999999999"/>
  </r>
  <r>
    <n v="8439"/>
    <x v="4188"/>
    <x v="1061"/>
    <d v="2014-06-01T00:00:00"/>
    <s v="Standard Class"/>
    <s v="MM-17260"/>
    <s v="Magdelene Morse"/>
    <x v="0"/>
    <s v="United States"/>
    <s v="Seattle"/>
    <x v="4"/>
    <n v="98105"/>
    <s v="West"/>
    <s v="OFF-BI-10003876"/>
    <x v="1"/>
    <s v="Binders"/>
    <s v="Green Canvas Binder for 8-1/2&quot; x 14&quot; Sheets"/>
    <n v="136.96"/>
    <n v="4"/>
    <n v="0.2"/>
    <n v="51.359999999999992"/>
  </r>
  <r>
    <n v="8440"/>
    <x v="4189"/>
    <x v="1192"/>
    <d v="2017-03-17T00:00:00"/>
    <s v="Second Class"/>
    <s v="BN-11470"/>
    <s v="Brad Norvell"/>
    <x v="1"/>
    <s v="United States"/>
    <s v="Chicago"/>
    <x v="10"/>
    <n v="60623"/>
    <s v="Central"/>
    <s v="TEC-PH-10000213"/>
    <x v="2"/>
    <s v="Phones"/>
    <s v="Seidio BD2-HK3IPH5-BK DILEX Case and Holster Combo for Apple iPhone 5/5s - Black"/>
    <n v="49.616000000000007"/>
    <n v="2"/>
    <n v="0.2"/>
    <n v="4.9615999999999989"/>
  </r>
  <r>
    <n v="8441"/>
    <x v="4190"/>
    <x v="16"/>
    <d v="2016-12-12T00:00:00"/>
    <s v="Second Class"/>
    <s v="JB-16045"/>
    <s v="Julia Barnett"/>
    <x v="2"/>
    <s v="United States"/>
    <s v="Columbus"/>
    <x v="24"/>
    <n v="43229"/>
    <s v="East"/>
    <s v="OFF-PA-10002615"/>
    <x v="1"/>
    <s v="Paper"/>
    <s v="Ampad Gold Fibre Wirebound Steno Books, 6&quot; x 9&quot;, Gregg Ruled"/>
    <n v="10.584000000000001"/>
    <n v="3"/>
    <n v="0.2"/>
    <n v="3.4397999999999995"/>
  </r>
  <r>
    <n v="8442"/>
    <x v="4191"/>
    <x v="636"/>
    <d v="2017-05-10T00:00:00"/>
    <s v="Standard Class"/>
    <s v="DB-13615"/>
    <s v="Doug Bickford"/>
    <x v="0"/>
    <s v="United States"/>
    <s v="Tucson"/>
    <x v="16"/>
    <n v="85705"/>
    <s v="West"/>
    <s v="OFF-PA-10002254"/>
    <x v="1"/>
    <s v="Paper"/>
    <s v="Xerox 1883"/>
    <n v="84.415999999999997"/>
    <n v="4"/>
    <n v="0.2"/>
    <n v="27.435199999999995"/>
  </r>
  <r>
    <n v="8443"/>
    <x v="4192"/>
    <x v="1193"/>
    <d v="2016-03-10T00:00:00"/>
    <s v="Standard Class"/>
    <s v="JB-16045"/>
    <s v="Julia Barnett"/>
    <x v="2"/>
    <s v="United States"/>
    <s v="Philadelphia"/>
    <x v="9"/>
    <n v="19120"/>
    <s v="East"/>
    <s v="TEC-PH-10004586"/>
    <x v="2"/>
    <s v="Phones"/>
    <s v="Wilson SignalBoost 841262 DB PRO Amplifier Kit"/>
    <n v="431.94"/>
    <n v="2"/>
    <n v="0.4"/>
    <n v="-71.990000000000009"/>
  </r>
  <r>
    <n v="8444"/>
    <x v="4192"/>
    <x v="1193"/>
    <d v="2016-03-10T00:00:00"/>
    <s v="Standard Class"/>
    <s v="JB-16045"/>
    <s v="Julia Barnett"/>
    <x v="2"/>
    <s v="United States"/>
    <s v="Philadelphia"/>
    <x v="9"/>
    <n v="19120"/>
    <s v="East"/>
    <s v="OFF-BI-10002982"/>
    <x v="1"/>
    <s v="Binders"/>
    <s v="Avery Self-Adhesive Photo Pockets for Polaroid Photos"/>
    <n v="2.0430000000000001"/>
    <n v="1"/>
    <n v="0.7"/>
    <n v="-1.4981999999999998"/>
  </r>
  <r>
    <n v="8445"/>
    <x v="4192"/>
    <x v="1193"/>
    <d v="2016-03-10T00:00:00"/>
    <s v="Standard Class"/>
    <s v="JB-16045"/>
    <s v="Julia Barnett"/>
    <x v="2"/>
    <s v="United States"/>
    <s v="Philadelphia"/>
    <x v="9"/>
    <n v="19120"/>
    <s v="East"/>
    <s v="TEC-PH-10002538"/>
    <x v="2"/>
    <s v="Phones"/>
    <s v="Grandstream GXP1160 VoIP phone"/>
    <n v="68.238"/>
    <n v="3"/>
    <n v="0.4"/>
    <n v="-12.510300000000008"/>
  </r>
  <r>
    <n v="8446"/>
    <x v="4193"/>
    <x v="436"/>
    <d v="2017-10-24T00:00:00"/>
    <s v="First Class"/>
    <s v="AH-10075"/>
    <s v="Adam Hart"/>
    <x v="1"/>
    <s v="United States"/>
    <s v="Cranston"/>
    <x v="34"/>
    <n v="2920"/>
    <s v="East"/>
    <s v="FUR-TA-10001039"/>
    <x v="0"/>
    <s v="Tables"/>
    <s v="KI Adjustable-Height Table"/>
    <n v="240.744"/>
    <n v="4"/>
    <n v="0.3"/>
    <n v="-13.756799999999984"/>
  </r>
  <r>
    <n v="8447"/>
    <x v="4193"/>
    <x v="436"/>
    <d v="2017-10-24T00:00:00"/>
    <s v="First Class"/>
    <s v="AH-10075"/>
    <s v="Adam Hart"/>
    <x v="1"/>
    <s v="United States"/>
    <s v="Cranston"/>
    <x v="34"/>
    <n v="2920"/>
    <s v="East"/>
    <s v="FUR-FU-10004963"/>
    <x v="0"/>
    <s v="Furnishings"/>
    <s v="Eldon 400 Class Desk Accessories, Black Carbon"/>
    <n v="35"/>
    <n v="4"/>
    <n v="0"/>
    <n v="14.700000000000003"/>
  </r>
  <r>
    <n v="8448"/>
    <x v="4193"/>
    <x v="436"/>
    <d v="2017-10-24T00:00:00"/>
    <s v="First Class"/>
    <s v="AH-10075"/>
    <s v="Adam Hart"/>
    <x v="1"/>
    <s v="United States"/>
    <s v="Cranston"/>
    <x v="34"/>
    <n v="2920"/>
    <s v="East"/>
    <s v="FUR-FU-10000277"/>
    <x v="0"/>
    <s v="Furnishings"/>
    <s v="Deflect-o DuraMat Antistatic Studded Beveled Mat for Medium Pile Carpeting"/>
    <n v="210.68"/>
    <n v="2"/>
    <n v="0"/>
    <n v="50.563199999999995"/>
  </r>
  <r>
    <n v="8449"/>
    <x v="4193"/>
    <x v="436"/>
    <d v="2017-10-24T00:00:00"/>
    <s v="First Class"/>
    <s v="AH-10075"/>
    <s v="Adam Hart"/>
    <x v="1"/>
    <s v="United States"/>
    <s v="Cranston"/>
    <x v="34"/>
    <n v="2920"/>
    <s v="East"/>
    <s v="FUR-TA-10004915"/>
    <x v="0"/>
    <s v="Tables"/>
    <s v="Office Impressions End Table, 20-1/2&quot;H x 24&quot;W x 20&quot;D"/>
    <n v="637.89599999999996"/>
    <n v="3"/>
    <n v="0.3"/>
    <n v="-127.57919999999996"/>
  </r>
  <r>
    <n v="8450"/>
    <x v="4193"/>
    <x v="436"/>
    <d v="2017-10-24T00:00:00"/>
    <s v="First Class"/>
    <s v="AH-10075"/>
    <s v="Adam Hart"/>
    <x v="1"/>
    <s v="United States"/>
    <s v="Cranston"/>
    <x v="34"/>
    <n v="2920"/>
    <s v="East"/>
    <s v="OFF-PA-10003724"/>
    <x v="1"/>
    <s v="Paper"/>
    <s v="Wirebound Message Book, 4 per Page"/>
    <n v="43.44"/>
    <n v="8"/>
    <n v="0"/>
    <n v="21.285599999999999"/>
  </r>
  <r>
    <n v="8451"/>
    <x v="4193"/>
    <x v="436"/>
    <d v="2017-10-24T00:00:00"/>
    <s v="First Class"/>
    <s v="AH-10075"/>
    <s v="Adam Hart"/>
    <x v="1"/>
    <s v="United States"/>
    <s v="Cranston"/>
    <x v="34"/>
    <n v="2920"/>
    <s v="East"/>
    <s v="OFF-AP-10002906"/>
    <x v="1"/>
    <s v="Appliances"/>
    <s v="Hoover Replacement Belt for Commercial Guardsman Heavy-Duty Upright Vacuum"/>
    <n v="2.2200000000000002"/>
    <n v="1"/>
    <n v="0"/>
    <n v="0.66599999999999993"/>
  </r>
  <r>
    <n v="8452"/>
    <x v="4194"/>
    <x v="582"/>
    <d v="2014-04-30T00:00:00"/>
    <s v="First Class"/>
    <s v="AI-10855"/>
    <s v="Arianne Irving"/>
    <x v="0"/>
    <s v="United States"/>
    <s v="San Francisco"/>
    <x v="1"/>
    <n v="94122"/>
    <s v="West"/>
    <s v="TEC-PH-10001459"/>
    <x v="2"/>
    <s v="Phones"/>
    <s v="Samsung Galaxy Mega 6.3"/>
    <n v="1679.96"/>
    <n v="5"/>
    <n v="0.2"/>
    <n v="125.99700000000007"/>
  </r>
  <r>
    <n v="8453"/>
    <x v="4195"/>
    <x v="724"/>
    <d v="2016-04-23T00:00:00"/>
    <s v="Standard Class"/>
    <s v="TH-21115"/>
    <s v="Thea Hudgings"/>
    <x v="1"/>
    <s v="United States"/>
    <s v="Houston"/>
    <x v="5"/>
    <n v="77070"/>
    <s v="Central"/>
    <s v="FUR-CH-10002880"/>
    <x v="0"/>
    <s v="Chairs"/>
    <s v="Global High-Back Leather Tilter, Burgundy"/>
    <n v="344.37199999999996"/>
    <n v="4"/>
    <n v="0.3"/>
    <n v="-93.472400000000022"/>
  </r>
  <r>
    <n v="8454"/>
    <x v="4195"/>
    <x v="724"/>
    <d v="2016-04-23T00:00:00"/>
    <s v="Standard Class"/>
    <s v="TH-21115"/>
    <s v="Thea Hudgings"/>
    <x v="1"/>
    <s v="United States"/>
    <s v="Houston"/>
    <x v="5"/>
    <n v="77070"/>
    <s v="Central"/>
    <s v="OFF-ST-10001780"/>
    <x v="1"/>
    <s v="Storage"/>
    <s v="Tennsco 16-Compartment Lockers with Coat Rack"/>
    <n v="1554.9360000000001"/>
    <n v="3"/>
    <n v="0.2"/>
    <n v="77.746800000000007"/>
  </r>
  <r>
    <n v="8455"/>
    <x v="4195"/>
    <x v="724"/>
    <d v="2016-04-23T00:00:00"/>
    <s v="Standard Class"/>
    <s v="TH-21115"/>
    <s v="Thea Hudgings"/>
    <x v="1"/>
    <s v="United States"/>
    <s v="Houston"/>
    <x v="5"/>
    <n v="77070"/>
    <s v="Central"/>
    <s v="FUR-FU-10004748"/>
    <x v="0"/>
    <s v="Furnishings"/>
    <s v="Howard Miller 16&quot; Diameter Gallery Wall Clock"/>
    <n v="127.88"/>
    <n v="5"/>
    <n v="0.6"/>
    <n v="-67.137"/>
  </r>
  <r>
    <n v="8456"/>
    <x v="4196"/>
    <x v="730"/>
    <d v="2016-05-29T00:00:00"/>
    <s v="Standard Class"/>
    <s v="JE-15610"/>
    <s v="Jim Epp"/>
    <x v="1"/>
    <s v="United States"/>
    <s v="Los Angeles"/>
    <x v="1"/>
    <n v="90049"/>
    <s v="West"/>
    <s v="TEC-PH-10001918"/>
    <x v="2"/>
    <s v="Phones"/>
    <s v="Nortel Business Series Terminal T7208 Digital phone"/>
    <n v="222.38400000000001"/>
    <n v="2"/>
    <n v="0.2"/>
    <n v="22.238400000000013"/>
  </r>
  <r>
    <n v="8457"/>
    <x v="4197"/>
    <x v="39"/>
    <d v="2017-06-02T00:00:00"/>
    <s v="Second Class"/>
    <s v="TH-21235"/>
    <s v="Tiffany House"/>
    <x v="1"/>
    <s v="United States"/>
    <s v="Chicago"/>
    <x v="10"/>
    <n v="60653"/>
    <s v="Central"/>
    <s v="FUR-CH-10001146"/>
    <x v="0"/>
    <s v="Chairs"/>
    <s v="Global Task Chair, Black"/>
    <n v="106.869"/>
    <n v="3"/>
    <n v="0.3"/>
    <n v="-29.007299999999994"/>
  </r>
  <r>
    <n v="8458"/>
    <x v="4197"/>
    <x v="39"/>
    <d v="2017-06-02T00:00:00"/>
    <s v="Second Class"/>
    <s v="TH-21235"/>
    <s v="Tiffany House"/>
    <x v="1"/>
    <s v="United States"/>
    <s v="Chicago"/>
    <x v="10"/>
    <n v="60653"/>
    <s v="Central"/>
    <s v="OFF-BI-10004364"/>
    <x v="1"/>
    <s v="Binders"/>
    <s v="Storex Dura Pro Binders"/>
    <n v="3.5639999999999992"/>
    <n v="3"/>
    <n v="0.8"/>
    <n v="-6.2370000000000019"/>
  </r>
  <r>
    <n v="8459"/>
    <x v="4198"/>
    <x v="55"/>
    <d v="2014-08-29T00:00:00"/>
    <s v="Standard Class"/>
    <s v="JE-15715"/>
    <s v="Joe Elijah"/>
    <x v="0"/>
    <s v="United States"/>
    <s v="Houston"/>
    <x v="5"/>
    <n v="77070"/>
    <s v="Central"/>
    <s v="OFF-BI-10002133"/>
    <x v="1"/>
    <s v="Binders"/>
    <s v="Wilson Jones Elliptical Ring 3 1/2&quot; Capacity Binders, 800 sheets"/>
    <n v="25.679999999999993"/>
    <n v="3"/>
    <n v="0.8"/>
    <n v="-39.804000000000002"/>
  </r>
  <r>
    <n v="8460"/>
    <x v="4198"/>
    <x v="55"/>
    <d v="2014-08-29T00:00:00"/>
    <s v="Standard Class"/>
    <s v="JE-15715"/>
    <s v="Joe Elijah"/>
    <x v="0"/>
    <s v="United States"/>
    <s v="Houston"/>
    <x v="5"/>
    <n v="77070"/>
    <s v="Central"/>
    <s v="OFF-BI-10002225"/>
    <x v="1"/>
    <s v="Binders"/>
    <s v="Square Ring Data Binders, Rigid 75 Pt. Covers, 11&quot; x 14-7/8&quot;"/>
    <n v="12.383999999999997"/>
    <n v="3"/>
    <n v="0.8"/>
    <n v="-19.814400000000003"/>
  </r>
  <r>
    <n v="8461"/>
    <x v="4199"/>
    <x v="1194"/>
    <d v="2014-09-04T00:00:00"/>
    <s v="Standard Class"/>
    <s v="AT-10735"/>
    <s v="Annie Thurman"/>
    <x v="0"/>
    <s v="United States"/>
    <s v="Bristol"/>
    <x v="29"/>
    <n v="6010"/>
    <s v="East"/>
    <s v="OFF-BI-10002432"/>
    <x v="1"/>
    <s v="Binders"/>
    <s v="Wilson Jones Standard D-Ring Binders"/>
    <n v="25.299999999999997"/>
    <n v="5"/>
    <n v="0"/>
    <n v="11.890999999999998"/>
  </r>
  <r>
    <n v="8462"/>
    <x v="4199"/>
    <x v="1194"/>
    <d v="2014-09-04T00:00:00"/>
    <s v="Standard Class"/>
    <s v="AT-10735"/>
    <s v="Annie Thurman"/>
    <x v="0"/>
    <s v="United States"/>
    <s v="Bristol"/>
    <x v="29"/>
    <n v="6010"/>
    <s v="East"/>
    <s v="OFF-ST-10000563"/>
    <x v="1"/>
    <s v="Storage"/>
    <s v="Fellowes Bankers Box Stor/Drawer Steel Plus"/>
    <n v="95.94"/>
    <n v="3"/>
    <n v="0"/>
    <n v="9.5940000000000012"/>
  </r>
  <r>
    <n v="8463"/>
    <x v="4200"/>
    <x v="37"/>
    <d v="2015-09-07T00:00:00"/>
    <s v="Second Class"/>
    <s v="JH-15820"/>
    <s v="John Huston"/>
    <x v="0"/>
    <s v="United States"/>
    <s v="Holland"/>
    <x v="12"/>
    <n v="49423"/>
    <s v="Central"/>
    <s v="OFF-LA-10001982"/>
    <x v="1"/>
    <s v="Labels"/>
    <s v="Smead Alpha-Z Color-Coded Name Labels First Letter Starter Set"/>
    <n v="7.5"/>
    <n v="2"/>
    <n v="0"/>
    <n v="3.5999999999999996"/>
  </r>
  <r>
    <n v="8464"/>
    <x v="4201"/>
    <x v="1176"/>
    <d v="2014-04-01T00:00:00"/>
    <s v="Standard Class"/>
    <s v="DR-12940"/>
    <s v="Daniel Raglin"/>
    <x v="2"/>
    <s v="United States"/>
    <s v="Albuquerque"/>
    <x v="27"/>
    <n v="87105"/>
    <s v="West"/>
    <s v="TEC-PH-10003273"/>
    <x v="2"/>
    <s v="Phones"/>
    <s v="AT&amp;T TR1909W"/>
    <n v="302.37599999999998"/>
    <n v="3"/>
    <n v="0.2"/>
    <n v="22.678200000000018"/>
  </r>
  <r>
    <n v="8465"/>
    <x v="4202"/>
    <x v="1187"/>
    <d v="2015-05-15T00:00:00"/>
    <s v="Standard Class"/>
    <s v="AB-10165"/>
    <s v="Alan Barnes"/>
    <x v="0"/>
    <s v="United States"/>
    <s v="Louisville"/>
    <x v="22"/>
    <n v="80027"/>
    <s v="West"/>
    <s v="TEC-AC-10002718"/>
    <x v="2"/>
    <s v="Accessories"/>
    <s v="Belkin Standard 104 key USB Keyboard"/>
    <n v="46.688000000000002"/>
    <n v="4"/>
    <n v="0.2"/>
    <n v="-2.9180000000000028"/>
  </r>
  <r>
    <n v="8466"/>
    <x v="4203"/>
    <x v="265"/>
    <d v="2015-04-14T00:00:00"/>
    <s v="Standard Class"/>
    <s v="MC-18100"/>
    <s v="Mick Crebagga"/>
    <x v="0"/>
    <s v="United States"/>
    <s v="New York City"/>
    <x v="15"/>
    <n v="10024"/>
    <s v="East"/>
    <s v="OFF-ST-10001505"/>
    <x v="1"/>
    <s v="Storage"/>
    <s v="Perma STOR-ALL Hanging File Box, 13 1/8&quot;W x 12 1/4&quot;D x 10 1/2&quot;H"/>
    <n v="17.940000000000001"/>
    <n v="3"/>
    <n v="0"/>
    <n v="3.0497999999999985"/>
  </r>
  <r>
    <n v="8467"/>
    <x v="4204"/>
    <x v="265"/>
    <d v="2015-04-14T00:00:00"/>
    <s v="Standard Class"/>
    <s v="IG-15085"/>
    <s v="Ivan Gibson"/>
    <x v="0"/>
    <s v="United States"/>
    <s v="Norwich"/>
    <x v="29"/>
    <n v="6360"/>
    <s v="East"/>
    <s v="OFF-AP-10000179"/>
    <x v="1"/>
    <s v="Appliances"/>
    <s v="Honeywell Enviracaire Portable HEPA Air Cleaner for up to 10 x 16 Room"/>
    <n v="370.14"/>
    <n v="3"/>
    <n v="0"/>
    <n v="144.3546"/>
  </r>
  <r>
    <n v="8468"/>
    <x v="4205"/>
    <x v="251"/>
    <d v="2016-09-23T00:00:00"/>
    <s v="Standard Class"/>
    <s v="FH-14275"/>
    <s v="Frank Hawley"/>
    <x v="1"/>
    <s v="United States"/>
    <s v="San Francisco"/>
    <x v="1"/>
    <n v="94122"/>
    <s v="West"/>
    <s v="OFF-BI-10002309"/>
    <x v="1"/>
    <s v="Binders"/>
    <s v="Avery Heavy-Duty EZD  Binder With Locking Rings"/>
    <n v="8.9280000000000008"/>
    <n v="2"/>
    <n v="0.2"/>
    <n v="3.1247999999999996"/>
  </r>
  <r>
    <n v="8469"/>
    <x v="4206"/>
    <x v="583"/>
    <d v="2016-11-17T00:00:00"/>
    <s v="Standard Class"/>
    <s v="AS-10285"/>
    <s v="Alejandro Savely"/>
    <x v="1"/>
    <s v="United States"/>
    <s v="Noblesville"/>
    <x v="14"/>
    <n v="46060"/>
    <s v="Central"/>
    <s v="FUR-TA-10001950"/>
    <x v="0"/>
    <s v="Tables"/>
    <s v="Balt Solid Wood Round Tables"/>
    <n v="2678.94"/>
    <n v="6"/>
    <n v="0"/>
    <n v="241.1046"/>
  </r>
  <r>
    <n v="8470"/>
    <x v="4207"/>
    <x v="756"/>
    <d v="2017-04-27T00:00:00"/>
    <s v="Standard Class"/>
    <s v="PN-18775"/>
    <s v="Parhena Norris"/>
    <x v="2"/>
    <s v="United States"/>
    <s v="Clarksville"/>
    <x v="18"/>
    <n v="37042"/>
    <s v="South"/>
    <s v="FUR-BO-10001972"/>
    <x v="0"/>
    <s v="Bookcases"/>
    <s v="O'Sullivan 4-Shelf Bookcase in Odessa Pine"/>
    <n v="387.13600000000002"/>
    <n v="4"/>
    <n v="0.2"/>
    <n v="-14.51760000000003"/>
  </r>
  <r>
    <n v="8471"/>
    <x v="4207"/>
    <x v="756"/>
    <d v="2017-04-27T00:00:00"/>
    <s v="Standard Class"/>
    <s v="PN-18775"/>
    <s v="Parhena Norris"/>
    <x v="2"/>
    <s v="United States"/>
    <s v="Clarksville"/>
    <x v="18"/>
    <n v="37042"/>
    <s v="South"/>
    <s v="TEC-AC-10002473"/>
    <x v="2"/>
    <s v="Accessories"/>
    <s v="Maxell 4.7GB DVD-R"/>
    <n v="45.408000000000001"/>
    <n v="2"/>
    <n v="0.2"/>
    <n v="11.919599999999999"/>
  </r>
  <r>
    <n v="8472"/>
    <x v="4207"/>
    <x v="756"/>
    <d v="2017-04-27T00:00:00"/>
    <s v="Standard Class"/>
    <s v="PN-18775"/>
    <s v="Parhena Norris"/>
    <x v="2"/>
    <s v="United States"/>
    <s v="Clarksville"/>
    <x v="18"/>
    <n v="37042"/>
    <s v="South"/>
    <s v="FUR-FU-10000193"/>
    <x v="0"/>
    <s v="Furnishings"/>
    <s v="Tenex Chairmats For Use with Hard Floors"/>
    <n v="77.951999999999998"/>
    <n v="3"/>
    <n v="0.2"/>
    <n v="-11.692800000000005"/>
  </r>
  <r>
    <n v="8473"/>
    <x v="4207"/>
    <x v="756"/>
    <d v="2017-04-27T00:00:00"/>
    <s v="Standard Class"/>
    <s v="PN-18775"/>
    <s v="Parhena Norris"/>
    <x v="2"/>
    <s v="United States"/>
    <s v="Clarksville"/>
    <x v="18"/>
    <n v="37042"/>
    <s v="South"/>
    <s v="OFF-LA-10000081"/>
    <x v="1"/>
    <s v="Labels"/>
    <s v="Avery 496"/>
    <n v="3"/>
    <n v="1"/>
    <n v="0.2"/>
    <n v="1.0499999999999998"/>
  </r>
  <r>
    <n v="8474"/>
    <x v="4208"/>
    <x v="420"/>
    <d v="2015-10-26T00:00:00"/>
    <s v="Second Class"/>
    <s v="GM-14500"/>
    <s v="Gene McClure"/>
    <x v="0"/>
    <s v="United States"/>
    <s v="Hollywood"/>
    <x v="2"/>
    <n v="33021"/>
    <s v="South"/>
    <s v="OFF-ST-10000876"/>
    <x v="1"/>
    <s v="Storage"/>
    <s v="Eldon Simplefile Box Office"/>
    <n v="9.952"/>
    <n v="1"/>
    <n v="0.2"/>
    <n v="0.99520000000000008"/>
  </r>
  <r>
    <n v="8475"/>
    <x v="4209"/>
    <x v="359"/>
    <d v="2017-04-14T00:00:00"/>
    <s v="Standard Class"/>
    <s v="NC-18625"/>
    <s v="Noah Childs"/>
    <x v="1"/>
    <s v="United States"/>
    <s v="York"/>
    <x v="9"/>
    <n v="17403"/>
    <s v="East"/>
    <s v="OFF-BI-10004492"/>
    <x v="1"/>
    <s v="Binders"/>
    <s v="Tuf-Vin Binders"/>
    <n v="37.896000000000001"/>
    <n v="4"/>
    <n v="0.7"/>
    <n v="-29.053600000000003"/>
  </r>
  <r>
    <n v="8476"/>
    <x v="4209"/>
    <x v="359"/>
    <d v="2017-04-14T00:00:00"/>
    <s v="Standard Class"/>
    <s v="NC-18625"/>
    <s v="Noah Childs"/>
    <x v="1"/>
    <s v="United States"/>
    <s v="York"/>
    <x v="9"/>
    <n v="17403"/>
    <s v="East"/>
    <s v="OFF-PA-10001033"/>
    <x v="1"/>
    <s v="Paper"/>
    <s v="Xerox 1893"/>
    <n v="65.584000000000003"/>
    <n v="2"/>
    <n v="0.2"/>
    <n v="23.7742"/>
  </r>
  <r>
    <n v="8477"/>
    <x v="4210"/>
    <x v="855"/>
    <d v="2017-11-01T00:00:00"/>
    <s v="Standard Class"/>
    <s v="TW-21025"/>
    <s v="Tamara Willingham"/>
    <x v="2"/>
    <s v="United States"/>
    <s v="Mesa"/>
    <x v="16"/>
    <n v="85204"/>
    <s v="West"/>
    <s v="OFF-PA-10004039"/>
    <x v="1"/>
    <s v="Paper"/>
    <s v="Xerox 1882"/>
    <n v="44.783999999999999"/>
    <n v="1"/>
    <n v="0.2"/>
    <n v="16.234200000000001"/>
  </r>
  <r>
    <n v="8478"/>
    <x v="4211"/>
    <x v="628"/>
    <d v="2015-10-30T00:00:00"/>
    <s v="Same Day"/>
    <s v="BF-11020"/>
    <s v="Barry Französisch"/>
    <x v="1"/>
    <s v="United States"/>
    <s v="New York City"/>
    <x v="15"/>
    <n v="10024"/>
    <s v="East"/>
    <s v="TEC-MA-10004552"/>
    <x v="2"/>
    <s v="Machines"/>
    <s v="Star Micronics TSP100 TSP143LAN Receipt Printer"/>
    <n v="1035.8"/>
    <n v="4"/>
    <n v="0"/>
    <n v="269.30799999999999"/>
  </r>
  <r>
    <n v="8479"/>
    <x v="4212"/>
    <x v="404"/>
    <d v="2017-12-24T00:00:00"/>
    <s v="Standard Class"/>
    <s v="TT-21460"/>
    <s v="Tonja Turnell"/>
    <x v="2"/>
    <s v="United States"/>
    <s v="San Francisco"/>
    <x v="1"/>
    <n v="94110"/>
    <s v="West"/>
    <s v="OFF-AR-10002578"/>
    <x v="1"/>
    <s v="Art"/>
    <s v="Newell 335"/>
    <n v="5.76"/>
    <n v="2"/>
    <n v="0"/>
    <n v="1.6703999999999999"/>
  </r>
  <r>
    <n v="8480"/>
    <x v="4213"/>
    <x v="299"/>
    <d v="2016-03-16T00:00:00"/>
    <s v="Standard Class"/>
    <s v="SW-20245"/>
    <s v="Scot Wooten"/>
    <x v="0"/>
    <s v="United States"/>
    <s v="Los Angeles"/>
    <x v="1"/>
    <n v="90036"/>
    <s v="West"/>
    <s v="OFF-PA-10004022"/>
    <x v="1"/>
    <s v="Paper"/>
    <s v="Hammermill Color Copier Paper (28Lb. and 96 Bright)"/>
    <n v="19.98"/>
    <n v="2"/>
    <n v="0"/>
    <n v="8.9909999999999997"/>
  </r>
  <r>
    <n v="8481"/>
    <x v="4214"/>
    <x v="609"/>
    <d v="2014-07-27T00:00:00"/>
    <s v="Standard Class"/>
    <s v="PG-18820"/>
    <s v="Patrick Gardner"/>
    <x v="0"/>
    <s v="United States"/>
    <s v="Omaha"/>
    <x v="8"/>
    <n v="68104"/>
    <s v="Central"/>
    <s v="TEC-PH-10004100"/>
    <x v="2"/>
    <s v="Phones"/>
    <s v="Griffin GC17055 Auxiliary Audio Cable"/>
    <n v="35.979999999999997"/>
    <n v="2"/>
    <n v="0"/>
    <n v="10.074400000000001"/>
  </r>
  <r>
    <n v="8482"/>
    <x v="4215"/>
    <x v="1012"/>
    <d v="2016-05-28T00:00:00"/>
    <s v="Standard Class"/>
    <s v="DP-13390"/>
    <s v="Dennis Pardue"/>
    <x v="2"/>
    <s v="United States"/>
    <s v="Philadelphia"/>
    <x v="9"/>
    <n v="19120"/>
    <s v="East"/>
    <s v="OFF-AR-10001860"/>
    <x v="1"/>
    <s v="Art"/>
    <s v="BIC Liqua Brite Liner"/>
    <n v="16.656000000000002"/>
    <n v="3"/>
    <n v="0.2"/>
    <n v="3.3311999999999999"/>
  </r>
  <r>
    <n v="8483"/>
    <x v="4216"/>
    <x v="512"/>
    <d v="2017-02-15T00:00:00"/>
    <s v="Standard Class"/>
    <s v="DJ-13510"/>
    <s v="Don Jones"/>
    <x v="1"/>
    <s v="United States"/>
    <s v="New York City"/>
    <x v="15"/>
    <n v="10024"/>
    <s v="East"/>
    <s v="OFF-LA-10001297"/>
    <x v="1"/>
    <s v="Labels"/>
    <s v="Avery 473"/>
    <n v="20.7"/>
    <n v="2"/>
    <n v="0"/>
    <n v="9.9359999999999999"/>
  </r>
  <r>
    <n v="8484"/>
    <x v="4217"/>
    <x v="873"/>
    <d v="2016-09-24T00:00:00"/>
    <s v="Standard Class"/>
    <s v="EN-13780"/>
    <s v="Edward Nazzal"/>
    <x v="0"/>
    <s v="United States"/>
    <s v="Grand Rapids"/>
    <x v="12"/>
    <n v="49505"/>
    <s v="Central"/>
    <s v="OFF-BI-10004828"/>
    <x v="1"/>
    <s v="Binders"/>
    <s v="GBC Poly Designer Binding Covers"/>
    <n v="83.699999999999989"/>
    <n v="5"/>
    <n v="0"/>
    <n v="41.012999999999991"/>
  </r>
  <r>
    <n v="8485"/>
    <x v="4218"/>
    <x v="241"/>
    <d v="2017-09-24T00:00:00"/>
    <s v="Same Day"/>
    <s v="PB-19150"/>
    <s v="Philip Brown"/>
    <x v="0"/>
    <s v="United States"/>
    <s v="Seattle"/>
    <x v="4"/>
    <n v="98115"/>
    <s v="West"/>
    <s v="FUR-FU-10002759"/>
    <x v="0"/>
    <s v="Furnishings"/>
    <s v="12-1/2 Diameter Round Wall Clock"/>
    <n v="199.8"/>
    <n v="10"/>
    <n v="0"/>
    <n v="71.927999999999997"/>
  </r>
  <r>
    <n v="8486"/>
    <x v="4219"/>
    <x v="996"/>
    <d v="2017-03-31T00:00:00"/>
    <s v="Standard Class"/>
    <s v="BD-11560"/>
    <s v="Brendan Dodson"/>
    <x v="2"/>
    <s v="United States"/>
    <s v="Fresno"/>
    <x v="1"/>
    <n v="93727"/>
    <s v="West"/>
    <s v="OFF-PA-10000740"/>
    <x v="1"/>
    <s v="Paper"/>
    <s v="Xerox 1982"/>
    <n v="45.68"/>
    <n v="2"/>
    <n v="0"/>
    <n v="21.012799999999999"/>
  </r>
  <r>
    <n v="8487"/>
    <x v="4219"/>
    <x v="996"/>
    <d v="2017-03-31T00:00:00"/>
    <s v="Standard Class"/>
    <s v="BD-11560"/>
    <s v="Brendan Dodson"/>
    <x v="2"/>
    <s v="United States"/>
    <s v="Fresno"/>
    <x v="1"/>
    <n v="93727"/>
    <s v="West"/>
    <s v="OFF-PA-10001144"/>
    <x v="1"/>
    <s v="Paper"/>
    <s v="Xerox 1913"/>
    <n v="110.96"/>
    <n v="2"/>
    <n v="0"/>
    <n v="53.260799999999996"/>
  </r>
  <r>
    <n v="8488"/>
    <x v="4219"/>
    <x v="996"/>
    <d v="2017-03-31T00:00:00"/>
    <s v="Standard Class"/>
    <s v="BD-11560"/>
    <s v="Brendan Dodson"/>
    <x v="2"/>
    <s v="United States"/>
    <s v="Fresno"/>
    <x v="1"/>
    <n v="93727"/>
    <s v="West"/>
    <s v="OFF-PA-10000859"/>
    <x v="1"/>
    <s v="Paper"/>
    <s v="Unpadded Memo Slips"/>
    <n v="11.94"/>
    <n v="3"/>
    <n v="0"/>
    <n v="5.97"/>
  </r>
  <r>
    <n v="8489"/>
    <x v="4220"/>
    <x v="1056"/>
    <d v="2016-02-04T00:00:00"/>
    <s v="Second Class"/>
    <s v="SE-20110"/>
    <s v="Sanjit Engle"/>
    <x v="0"/>
    <s v="United States"/>
    <s v="Arlington"/>
    <x v="17"/>
    <n v="22204"/>
    <s v="South"/>
    <s v="TEC-MA-10001127"/>
    <x v="2"/>
    <s v="Machines"/>
    <s v="HP Designjet T520 Inkjet Large Format Printer - 24&quot; Color"/>
    <n v="8749.9500000000007"/>
    <n v="5"/>
    <n v="0"/>
    <n v="2799.9839999999995"/>
  </r>
  <r>
    <n v="8490"/>
    <x v="4220"/>
    <x v="1056"/>
    <d v="2016-02-04T00:00:00"/>
    <s v="Second Class"/>
    <s v="SE-20110"/>
    <s v="Sanjit Engle"/>
    <x v="0"/>
    <s v="United States"/>
    <s v="Arlington"/>
    <x v="17"/>
    <n v="22204"/>
    <s v="South"/>
    <s v="OFF-BI-10002557"/>
    <x v="1"/>
    <s v="Binders"/>
    <s v="Presstex Flexible Ring Binders"/>
    <n v="36.4"/>
    <n v="8"/>
    <n v="0"/>
    <n v="18.2"/>
  </r>
  <r>
    <n v="8491"/>
    <x v="4220"/>
    <x v="1056"/>
    <d v="2016-02-04T00:00:00"/>
    <s v="Second Class"/>
    <s v="SE-20110"/>
    <s v="Sanjit Engle"/>
    <x v="0"/>
    <s v="United States"/>
    <s v="Arlington"/>
    <x v="17"/>
    <n v="22204"/>
    <s v="South"/>
    <s v="FUR-FU-10001731"/>
    <x v="0"/>
    <s v="Furnishings"/>
    <s v="Acrylic Self-Standing Desk Frames"/>
    <n v="18.689999999999998"/>
    <n v="7"/>
    <n v="0"/>
    <n v="7.1021999999999998"/>
  </r>
  <r>
    <n v="8492"/>
    <x v="4221"/>
    <x v="437"/>
    <d v="2017-07-11T00:00:00"/>
    <s v="Standard Class"/>
    <s v="AT-10735"/>
    <s v="Annie Thurman"/>
    <x v="0"/>
    <s v="United States"/>
    <s v="Los Angeles"/>
    <x v="1"/>
    <n v="90049"/>
    <s v="West"/>
    <s v="OFF-FA-10001135"/>
    <x v="1"/>
    <s v="Fasteners"/>
    <s v="Brites Rubber Bands, 1 1/2 oz. Box"/>
    <n v="5.9399999999999995"/>
    <n v="3"/>
    <n v="0"/>
    <n v="0.11880000000000024"/>
  </r>
  <r>
    <n v="8493"/>
    <x v="4222"/>
    <x v="924"/>
    <d v="2015-10-28T00:00:00"/>
    <s v="Standard Class"/>
    <s v="CC-12685"/>
    <s v="Craig Carroll"/>
    <x v="0"/>
    <s v="United States"/>
    <s v="Lubbock"/>
    <x v="5"/>
    <n v="79424"/>
    <s v="Central"/>
    <s v="OFF-PA-10000069"/>
    <x v="1"/>
    <s v="Paper"/>
    <s v="TOPS 4 x 6 Fluorescent Color Memo Sheets, 500 Sheets per Pack"/>
    <n v="60.736000000000004"/>
    <n v="8"/>
    <n v="0.2"/>
    <n v="20.4984"/>
  </r>
  <r>
    <n v="8494"/>
    <x v="4222"/>
    <x v="924"/>
    <d v="2015-10-28T00:00:00"/>
    <s v="Standard Class"/>
    <s v="CC-12685"/>
    <s v="Craig Carroll"/>
    <x v="0"/>
    <s v="United States"/>
    <s v="Lubbock"/>
    <x v="5"/>
    <n v="79424"/>
    <s v="Central"/>
    <s v="TEC-CO-10001943"/>
    <x v="2"/>
    <s v="Copiers"/>
    <s v="Canon PC-428 Personal Copier"/>
    <n v="479.97600000000006"/>
    <n v="3"/>
    <n v="0.2"/>
    <n v="161.99189999999999"/>
  </r>
  <r>
    <n v="8495"/>
    <x v="4222"/>
    <x v="924"/>
    <d v="2015-10-28T00:00:00"/>
    <s v="Standard Class"/>
    <s v="CC-12685"/>
    <s v="Craig Carroll"/>
    <x v="0"/>
    <s v="United States"/>
    <s v="Lubbock"/>
    <x v="5"/>
    <n v="79424"/>
    <s v="Central"/>
    <s v="OFF-BI-10000977"/>
    <x v="1"/>
    <s v="Binders"/>
    <s v="Ibico Plastic Spiral Binding Combs"/>
    <n v="6.0799999999999983"/>
    <n v="1"/>
    <n v="0.8"/>
    <n v="-10.336000000000002"/>
  </r>
  <r>
    <n v="8496"/>
    <x v="4223"/>
    <x v="499"/>
    <d v="2016-12-08T00:00:00"/>
    <s v="Standard Class"/>
    <s v="AS-10225"/>
    <s v="Alan Schoenberger"/>
    <x v="1"/>
    <s v="United States"/>
    <s v="Longmont"/>
    <x v="22"/>
    <n v="80501"/>
    <s v="West"/>
    <s v="TEC-AC-10002942"/>
    <x v="2"/>
    <s v="Accessories"/>
    <s v="WD My Passport Ultra 1TB Portable External Hard Drive"/>
    <n v="165.60000000000002"/>
    <n v="3"/>
    <n v="0.2"/>
    <n v="-6.2100000000000151"/>
  </r>
  <r>
    <n v="8497"/>
    <x v="4224"/>
    <x v="1195"/>
    <d v="2014-03-08T00:00:00"/>
    <s v="Second Class"/>
    <s v="AB-10150"/>
    <s v="Aimee Bixby"/>
    <x v="0"/>
    <s v="United States"/>
    <s v="Yonkers"/>
    <x v="15"/>
    <n v="10701"/>
    <s v="East"/>
    <s v="OFF-AR-10000588"/>
    <x v="1"/>
    <s v="Art"/>
    <s v="Newell 345"/>
    <n v="59.519999999999996"/>
    <n v="3"/>
    <n v="0"/>
    <n v="15.475200000000001"/>
  </r>
  <r>
    <n v="8498"/>
    <x v="4224"/>
    <x v="1195"/>
    <d v="2014-03-08T00:00:00"/>
    <s v="Second Class"/>
    <s v="AB-10150"/>
    <s v="Aimee Bixby"/>
    <x v="0"/>
    <s v="United States"/>
    <s v="Yonkers"/>
    <x v="15"/>
    <n v="10701"/>
    <s v="East"/>
    <s v="TEC-AC-10002001"/>
    <x v="2"/>
    <s v="Accessories"/>
    <s v="Logitech Wireless Gaming Headset G930"/>
    <n v="479.97"/>
    <n v="3"/>
    <n v="0"/>
    <n v="177.58890000000002"/>
  </r>
  <r>
    <n v="8499"/>
    <x v="4224"/>
    <x v="1195"/>
    <d v="2014-03-08T00:00:00"/>
    <s v="Second Class"/>
    <s v="AB-10150"/>
    <s v="Aimee Bixby"/>
    <x v="0"/>
    <s v="United States"/>
    <s v="Yonkers"/>
    <x v="15"/>
    <n v="10701"/>
    <s v="East"/>
    <s v="OFF-SU-10000381"/>
    <x v="1"/>
    <s v="Supplies"/>
    <s v="Acme Forged Steel Scissors with Black Enamel Handles"/>
    <n v="18.62"/>
    <n v="2"/>
    <n v="0"/>
    <n v="5.399799999999999"/>
  </r>
  <r>
    <n v="8500"/>
    <x v="4224"/>
    <x v="1195"/>
    <d v="2014-03-08T00:00:00"/>
    <s v="Second Class"/>
    <s v="AB-10150"/>
    <s v="Aimee Bixby"/>
    <x v="0"/>
    <s v="United States"/>
    <s v="Yonkers"/>
    <x v="15"/>
    <n v="10701"/>
    <s v="East"/>
    <s v="OFF-BI-10001617"/>
    <x v="1"/>
    <s v="Binders"/>
    <s v="GBC Wire Binding Combs"/>
    <n v="49.632000000000005"/>
    <n v="6"/>
    <n v="0.2"/>
    <n v="16.750799999999998"/>
  </r>
  <r>
    <n v="8501"/>
    <x v="4224"/>
    <x v="1195"/>
    <d v="2014-03-08T00:00:00"/>
    <s v="Second Class"/>
    <s v="AB-10150"/>
    <s v="Aimee Bixby"/>
    <x v="0"/>
    <s v="United States"/>
    <s v="Yonkers"/>
    <x v="15"/>
    <n v="10701"/>
    <s v="East"/>
    <s v="OFF-PA-10001878"/>
    <x v="1"/>
    <s v="Paper"/>
    <s v="Xerox 1891"/>
    <n v="97.82"/>
    <n v="2"/>
    <n v="0"/>
    <n v="45.975399999999993"/>
  </r>
  <r>
    <n v="8502"/>
    <x v="4225"/>
    <x v="879"/>
    <d v="2015-03-03T00:00:00"/>
    <s v="Second Class"/>
    <s v="DH-13075"/>
    <s v="Dave Hallsten"/>
    <x v="1"/>
    <s v="United States"/>
    <s v="Los Angeles"/>
    <x v="1"/>
    <n v="90045"/>
    <s v="West"/>
    <s v="TEC-PH-10000376"/>
    <x v="2"/>
    <s v="Phones"/>
    <s v="Square Credit Card Reader"/>
    <n v="15.984000000000002"/>
    <n v="2"/>
    <n v="0.2"/>
    <n v="1.1988000000000003"/>
  </r>
  <r>
    <n v="8503"/>
    <x v="4225"/>
    <x v="879"/>
    <d v="2015-03-03T00:00:00"/>
    <s v="Second Class"/>
    <s v="DH-13075"/>
    <s v="Dave Hallsten"/>
    <x v="1"/>
    <s v="United States"/>
    <s v="Los Angeles"/>
    <x v="1"/>
    <n v="90045"/>
    <s v="West"/>
    <s v="FUR-CH-10003396"/>
    <x v="0"/>
    <s v="Chairs"/>
    <s v="Global Deluxe Steno Chair"/>
    <n v="184.75200000000001"/>
    <n v="3"/>
    <n v="0.2"/>
    <n v="-20.784600000000012"/>
  </r>
  <r>
    <n v="8504"/>
    <x v="4226"/>
    <x v="980"/>
    <d v="2014-02-24T00:00:00"/>
    <s v="Standard Class"/>
    <s v="SR-20740"/>
    <s v="Steven Roelle"/>
    <x v="2"/>
    <s v="United States"/>
    <s v="Los Angeles"/>
    <x v="1"/>
    <n v="90049"/>
    <s v="West"/>
    <s v="OFF-PA-10003363"/>
    <x v="1"/>
    <s v="Paper"/>
    <s v="Xerox 204"/>
    <n v="12.96"/>
    <n v="2"/>
    <n v="0"/>
    <n v="6.2208000000000006"/>
  </r>
  <r>
    <n v="8505"/>
    <x v="4227"/>
    <x v="440"/>
    <d v="2016-05-06T00:00:00"/>
    <s v="Standard Class"/>
    <s v="NR-18550"/>
    <s v="Nick Radford"/>
    <x v="0"/>
    <s v="United States"/>
    <s v="Amarillo"/>
    <x v="5"/>
    <n v="79109"/>
    <s v="Central"/>
    <s v="FUR-CH-10003298"/>
    <x v="0"/>
    <s v="Chairs"/>
    <s v="Office Star - Contemporary Task Swivel chair with Loop Arms, Charcoal"/>
    <n v="366.74399999999997"/>
    <n v="4"/>
    <n v="0.3"/>
    <n v="-110.02320000000003"/>
  </r>
  <r>
    <n v="8506"/>
    <x v="4228"/>
    <x v="387"/>
    <d v="2016-03-12T00:00:00"/>
    <s v="Standard Class"/>
    <s v="SJ-20125"/>
    <s v="Sanjit Jacobs"/>
    <x v="2"/>
    <s v="United States"/>
    <s v="Dallas"/>
    <x v="5"/>
    <n v="75217"/>
    <s v="Central"/>
    <s v="OFF-BI-10001757"/>
    <x v="1"/>
    <s v="Binders"/>
    <s v="Pressboard Hanging Data Binders for Unburst Sheets"/>
    <n v="8.8559999999999981"/>
    <n v="9"/>
    <n v="0.8"/>
    <n v="-14.169600000000003"/>
  </r>
  <r>
    <n v="8507"/>
    <x v="4228"/>
    <x v="387"/>
    <d v="2016-03-12T00:00:00"/>
    <s v="Standard Class"/>
    <s v="SJ-20125"/>
    <s v="Sanjit Jacobs"/>
    <x v="2"/>
    <s v="United States"/>
    <s v="Dallas"/>
    <x v="5"/>
    <n v="75217"/>
    <s v="Central"/>
    <s v="TEC-AC-10004633"/>
    <x v="2"/>
    <s v="Accessories"/>
    <s v="Verbatim 25 GB 6x Blu-ray Single Layer Recordable Disc, 3/Pack"/>
    <n v="27.96"/>
    <n v="5"/>
    <n v="0.2"/>
    <n v="8.3880000000000035"/>
  </r>
  <r>
    <n v="8508"/>
    <x v="4228"/>
    <x v="387"/>
    <d v="2016-03-12T00:00:00"/>
    <s v="Standard Class"/>
    <s v="SJ-20125"/>
    <s v="Sanjit Jacobs"/>
    <x v="2"/>
    <s v="United States"/>
    <s v="Dallas"/>
    <x v="5"/>
    <n v="75217"/>
    <s v="Central"/>
    <s v="OFF-EN-10001453"/>
    <x v="1"/>
    <s v="Envelopes"/>
    <s v="Tyvek Interoffice Envelopes, 9 1/2&quot; x 12 1/2&quot;, 100/Box"/>
    <n v="146.352"/>
    <n v="3"/>
    <n v="0.2"/>
    <n v="49.393799999999992"/>
  </r>
  <r>
    <n v="8509"/>
    <x v="4229"/>
    <x v="555"/>
    <d v="2015-12-14T00:00:00"/>
    <s v="First Class"/>
    <s v="CA-12775"/>
    <s v="Cynthia Arntzen"/>
    <x v="0"/>
    <s v="United States"/>
    <s v="Detroit"/>
    <x v="12"/>
    <n v="48205"/>
    <s v="Central"/>
    <s v="TEC-AC-10004761"/>
    <x v="2"/>
    <s v="Accessories"/>
    <s v="Maxell 4.7GB DVD+RW 3/Pack"/>
    <n v="175.23"/>
    <n v="11"/>
    <n v="0"/>
    <n v="61.330500000000001"/>
  </r>
  <r>
    <n v="8510"/>
    <x v="4229"/>
    <x v="555"/>
    <d v="2015-12-14T00:00:00"/>
    <s v="First Class"/>
    <s v="CA-12775"/>
    <s v="Cynthia Arntzen"/>
    <x v="0"/>
    <s v="United States"/>
    <s v="Detroit"/>
    <x v="12"/>
    <n v="48205"/>
    <s v="Central"/>
    <s v="TEC-PH-10003691"/>
    <x v="2"/>
    <s v="Phones"/>
    <s v="BlackBerry Q10"/>
    <n v="125.99"/>
    <n v="1"/>
    <n v="0"/>
    <n v="31.497500000000002"/>
  </r>
  <r>
    <n v="8511"/>
    <x v="4229"/>
    <x v="555"/>
    <d v="2015-12-14T00:00:00"/>
    <s v="First Class"/>
    <s v="CA-12775"/>
    <s v="Cynthia Arntzen"/>
    <x v="0"/>
    <s v="United States"/>
    <s v="Detroit"/>
    <x v="12"/>
    <n v="48205"/>
    <s v="Central"/>
    <s v="OFF-BI-10004965"/>
    <x v="1"/>
    <s v="Binders"/>
    <s v="Ibico Covers for Plastic or Wire Binding Elements"/>
    <n v="23"/>
    <n v="2"/>
    <n v="0"/>
    <n v="10.35"/>
  </r>
  <r>
    <n v="8512"/>
    <x v="4230"/>
    <x v="596"/>
    <d v="2016-12-26T00:00:00"/>
    <s v="Standard Class"/>
    <s v="LC-16885"/>
    <s v="Lena Creighton"/>
    <x v="0"/>
    <s v="United States"/>
    <s v="New York City"/>
    <x v="15"/>
    <n v="10035"/>
    <s v="East"/>
    <s v="OFF-BI-10004233"/>
    <x v="1"/>
    <s v="Binders"/>
    <s v="GBC Pre-Punched Binding Paper, Plastic, White, 8-1/2&quot; x 11&quot;"/>
    <n v="25.584000000000003"/>
    <n v="2"/>
    <n v="0.2"/>
    <n v="8.9543999999999997"/>
  </r>
  <r>
    <n v="8513"/>
    <x v="4231"/>
    <x v="1056"/>
    <d v="2016-02-08T00:00:00"/>
    <s v="Standard Class"/>
    <s v="NS-18640"/>
    <s v="Noel Staavos"/>
    <x v="1"/>
    <s v="United States"/>
    <s v="Houston"/>
    <x v="5"/>
    <n v="77041"/>
    <s v="Central"/>
    <s v="FUR-FU-10003601"/>
    <x v="0"/>
    <s v="Furnishings"/>
    <s v="Deflect-o RollaMat Studded, Beveled Mat for Medium Pile Carpeting"/>
    <n v="73.784000000000006"/>
    <n v="2"/>
    <n v="0.6"/>
    <n v="-77.473200000000006"/>
  </r>
  <r>
    <n v="8514"/>
    <x v="4232"/>
    <x v="929"/>
    <d v="2017-06-09T00:00:00"/>
    <s v="Standard Class"/>
    <s v="NS-18640"/>
    <s v="Noel Staavos"/>
    <x v="1"/>
    <s v="United States"/>
    <s v="Orlando"/>
    <x v="2"/>
    <n v="32839"/>
    <s v="South"/>
    <s v="OFF-PA-10002787"/>
    <x v="1"/>
    <s v="Paper"/>
    <s v="Xerox 227"/>
    <n v="20.736000000000004"/>
    <n v="4"/>
    <n v="0.2"/>
    <n v="7.2576000000000001"/>
  </r>
  <r>
    <n v="8515"/>
    <x v="4233"/>
    <x v="291"/>
    <d v="2015-08-26T00:00:00"/>
    <s v="Standard Class"/>
    <s v="HG-14965"/>
    <s v="Henry Goldwyn"/>
    <x v="1"/>
    <s v="United States"/>
    <s v="Florence"/>
    <x v="0"/>
    <n v="41042"/>
    <s v="South"/>
    <s v="OFF-AR-10003602"/>
    <x v="1"/>
    <s v="Art"/>
    <s v="Quartet Omega Colored Chalk, 12/Pack"/>
    <n v="17.52"/>
    <n v="3"/>
    <n v="0"/>
    <n v="8.2343999999999991"/>
  </r>
  <r>
    <n v="8516"/>
    <x v="4233"/>
    <x v="291"/>
    <d v="2015-08-26T00:00:00"/>
    <s v="Standard Class"/>
    <s v="HG-14965"/>
    <s v="Henry Goldwyn"/>
    <x v="1"/>
    <s v="United States"/>
    <s v="Florence"/>
    <x v="0"/>
    <n v="41042"/>
    <s v="South"/>
    <s v="OFF-AR-10002053"/>
    <x v="1"/>
    <s v="Art"/>
    <s v="Premium Writing Pencils, Soft, #2 by Central Association for the Blind"/>
    <n v="35.76"/>
    <n v="12"/>
    <n v="0"/>
    <n v="10.0128"/>
  </r>
  <r>
    <n v="8517"/>
    <x v="4234"/>
    <x v="281"/>
    <d v="2016-04-11T00:00:00"/>
    <s v="Standard Class"/>
    <s v="SF-20200"/>
    <s v="Sarah Foster"/>
    <x v="0"/>
    <s v="United States"/>
    <s v="New York City"/>
    <x v="15"/>
    <n v="10009"/>
    <s v="East"/>
    <s v="OFF-AR-10002833"/>
    <x v="1"/>
    <s v="Art"/>
    <s v="Newell 322"/>
    <n v="3.64"/>
    <n v="2"/>
    <n v="0"/>
    <n v="0.98280000000000012"/>
  </r>
  <r>
    <n v="8518"/>
    <x v="4235"/>
    <x v="400"/>
    <d v="2017-06-07T00:00:00"/>
    <s v="Second Class"/>
    <s v="EM-14065"/>
    <s v="Erin Mull"/>
    <x v="0"/>
    <s v="United States"/>
    <s v="Frisco"/>
    <x v="5"/>
    <n v="75034"/>
    <s v="Central"/>
    <s v="FUR-FU-10002501"/>
    <x v="0"/>
    <s v="Furnishings"/>
    <s v="Nu-Dell Executive Frame"/>
    <n v="30.336000000000006"/>
    <n v="6"/>
    <n v="0.6"/>
    <n v="-17.443199999999997"/>
  </r>
  <r>
    <n v="8519"/>
    <x v="4236"/>
    <x v="769"/>
    <d v="2017-12-10T00:00:00"/>
    <s v="Standard Class"/>
    <s v="DO-13645"/>
    <s v="Doug O'Connell"/>
    <x v="0"/>
    <s v="United States"/>
    <s v="Paterson"/>
    <x v="30"/>
    <n v="7501"/>
    <s v="East"/>
    <s v="FUR-FU-10002506"/>
    <x v="0"/>
    <s v="Furnishings"/>
    <s v="Tensor &quot;Hersey Kiss&quot; Styled Floor Lamp"/>
    <n v="12.99"/>
    <n v="1"/>
    <n v="0"/>
    <n v="1.5587999999999997"/>
  </r>
  <r>
    <n v="8520"/>
    <x v="4236"/>
    <x v="769"/>
    <d v="2017-12-10T00:00:00"/>
    <s v="Standard Class"/>
    <s v="DO-13645"/>
    <s v="Doug O'Connell"/>
    <x v="0"/>
    <s v="United States"/>
    <s v="Paterson"/>
    <x v="30"/>
    <n v="7501"/>
    <s v="East"/>
    <s v="FUR-CH-10003817"/>
    <x v="0"/>
    <s v="Chairs"/>
    <s v="Global Value Steno Chair, Gray"/>
    <n v="182.22"/>
    <n v="3"/>
    <n v="0"/>
    <n v="45.555000000000007"/>
  </r>
  <r>
    <n v="8521"/>
    <x v="4236"/>
    <x v="769"/>
    <d v="2017-12-10T00:00:00"/>
    <s v="Standard Class"/>
    <s v="DO-13645"/>
    <s v="Doug O'Connell"/>
    <x v="0"/>
    <s v="United States"/>
    <s v="Paterson"/>
    <x v="30"/>
    <n v="7501"/>
    <s v="East"/>
    <s v="FUR-CH-10004860"/>
    <x v="0"/>
    <s v="Chairs"/>
    <s v="Global Low Back Tilter Chair"/>
    <n v="302.94"/>
    <n v="3"/>
    <n v="0"/>
    <n v="18.176399999999973"/>
  </r>
  <r>
    <n v="8522"/>
    <x v="4237"/>
    <x v="383"/>
    <d v="2016-01-15T00:00:00"/>
    <s v="Standard Class"/>
    <s v="MP-17470"/>
    <s v="Mark Packer"/>
    <x v="2"/>
    <s v="United States"/>
    <s v="Columbus"/>
    <x v="24"/>
    <n v="43229"/>
    <s v="East"/>
    <s v="FUR-FU-10002268"/>
    <x v="0"/>
    <s v="Furnishings"/>
    <s v="Ultra Door Push Plate"/>
    <n v="54.992000000000004"/>
    <n v="14"/>
    <n v="0.2"/>
    <n v="8.9361999999999959"/>
  </r>
  <r>
    <n v="8523"/>
    <x v="4238"/>
    <x v="178"/>
    <d v="2016-04-07T00:00:00"/>
    <s v="Standard Class"/>
    <s v="MY-18295"/>
    <s v="Muhammed Yedwab"/>
    <x v="1"/>
    <s v="United States"/>
    <s v="Milwaukee"/>
    <x v="6"/>
    <n v="53209"/>
    <s v="Central"/>
    <s v="TEC-PH-10000148"/>
    <x v="2"/>
    <s v="Phones"/>
    <s v="Cyber Acoustics AC-202b Speech Recognition Stereo Headset"/>
    <n v="12.99"/>
    <n v="1"/>
    <n v="0"/>
    <n v="0.25980000000000025"/>
  </r>
  <r>
    <n v="8524"/>
    <x v="4239"/>
    <x v="296"/>
    <d v="2017-09-25T00:00:00"/>
    <s v="Standard Class"/>
    <s v="DB-13615"/>
    <s v="Doug Bickford"/>
    <x v="0"/>
    <s v="United States"/>
    <s v="San Francisco"/>
    <x v="1"/>
    <n v="94109"/>
    <s v="West"/>
    <s v="OFF-PA-10004082"/>
    <x v="1"/>
    <s v="Paper"/>
    <s v="Adams Telephone Message Book w/Frequently-Called Numbers Space, 400 Messages per Book"/>
    <n v="55.86"/>
    <n v="7"/>
    <n v="0"/>
    <n v="27.93"/>
  </r>
  <r>
    <n v="8525"/>
    <x v="4240"/>
    <x v="633"/>
    <d v="2017-03-16T00:00:00"/>
    <s v="Same Day"/>
    <s v="SP-20920"/>
    <s v="Susan Pistek"/>
    <x v="0"/>
    <s v="United States"/>
    <s v="Columbus"/>
    <x v="24"/>
    <n v="43229"/>
    <s v="East"/>
    <s v="TEC-PH-10004348"/>
    <x v="2"/>
    <s v="Phones"/>
    <s v="OtterBox Defender Series Case - iPhone 5c"/>
    <n v="44.375999999999998"/>
    <n v="2"/>
    <n v="0.4"/>
    <n v="-7.3960000000000043"/>
  </r>
  <r>
    <n v="8526"/>
    <x v="4240"/>
    <x v="633"/>
    <d v="2017-03-16T00:00:00"/>
    <s v="Same Day"/>
    <s v="SP-20920"/>
    <s v="Susan Pistek"/>
    <x v="0"/>
    <s v="United States"/>
    <s v="Columbus"/>
    <x v="24"/>
    <n v="43229"/>
    <s v="East"/>
    <s v="FUR-FU-10003424"/>
    <x v="0"/>
    <s v="Furnishings"/>
    <s v="Nu-Dell Oak Frame"/>
    <n v="51.264000000000003"/>
    <n v="6"/>
    <n v="0.2"/>
    <n v="7.6895999999999933"/>
  </r>
  <r>
    <n v="8527"/>
    <x v="4240"/>
    <x v="633"/>
    <d v="2017-03-16T00:00:00"/>
    <s v="Same Day"/>
    <s v="SP-20920"/>
    <s v="Susan Pistek"/>
    <x v="0"/>
    <s v="United States"/>
    <s v="Columbus"/>
    <x v="24"/>
    <n v="43229"/>
    <s v="East"/>
    <s v="OFF-BI-10004654"/>
    <x v="1"/>
    <s v="Binders"/>
    <s v="Avery Binding System Hidden Tab Executive Style Index Sets"/>
    <n v="5.1930000000000005"/>
    <n v="3"/>
    <n v="0.7"/>
    <n v="-3.4619999999999997"/>
  </r>
  <r>
    <n v="8528"/>
    <x v="4240"/>
    <x v="633"/>
    <d v="2017-03-16T00:00:00"/>
    <s v="Same Day"/>
    <s v="SP-20920"/>
    <s v="Susan Pistek"/>
    <x v="0"/>
    <s v="United States"/>
    <s v="Columbus"/>
    <x v="24"/>
    <n v="43229"/>
    <s v="East"/>
    <s v="TEC-AC-10004571"/>
    <x v="2"/>
    <s v="Accessories"/>
    <s v="Logitech G700s Rechargeable Gaming Mouse"/>
    <n v="159.98400000000001"/>
    <n v="2"/>
    <n v="0.2"/>
    <n v="43.995600000000003"/>
  </r>
  <r>
    <n v="8529"/>
    <x v="4240"/>
    <x v="633"/>
    <d v="2017-03-16T00:00:00"/>
    <s v="Same Day"/>
    <s v="SP-20920"/>
    <s v="Susan Pistek"/>
    <x v="0"/>
    <s v="United States"/>
    <s v="Columbus"/>
    <x v="24"/>
    <n v="43229"/>
    <s v="East"/>
    <s v="OFF-ST-10000675"/>
    <x v="1"/>
    <s v="Storage"/>
    <s v="File Shuttle II and Handi-File, Black"/>
    <n v="54.224000000000004"/>
    <n v="2"/>
    <n v="0.2"/>
    <n v="3.3889999999999993"/>
  </r>
  <r>
    <n v="8530"/>
    <x v="4241"/>
    <x v="468"/>
    <d v="2017-11-17T00:00:00"/>
    <s v="Standard Class"/>
    <s v="ME-17320"/>
    <s v="Maria Etezadi"/>
    <x v="2"/>
    <s v="United States"/>
    <s v="Los Angeles"/>
    <x v="1"/>
    <n v="90008"/>
    <s v="West"/>
    <s v="FUR-CH-10001714"/>
    <x v="0"/>
    <s v="Chairs"/>
    <s v="Global Leather &amp; Oak Executive Chair, Burgundy"/>
    <n v="241.42399999999998"/>
    <n v="2"/>
    <n v="0.2"/>
    <n v="-36.213599999999985"/>
  </r>
  <r>
    <n v="8531"/>
    <x v="4242"/>
    <x v="885"/>
    <d v="2016-12-06T00:00:00"/>
    <s v="Standard Class"/>
    <s v="BS-11755"/>
    <s v="Bruce Stewart"/>
    <x v="0"/>
    <s v="United States"/>
    <s v="Detroit"/>
    <x v="12"/>
    <n v="48227"/>
    <s v="Central"/>
    <s v="OFF-PA-10000380"/>
    <x v="1"/>
    <s v="Paper"/>
    <s v="REDIFORM Incoming/Outgoing Call Register, 11&quot; X 8 1/2&quot;, 100 Messages"/>
    <n v="33.36"/>
    <n v="4"/>
    <n v="0"/>
    <n v="16.68"/>
  </r>
  <r>
    <n v="8532"/>
    <x v="4242"/>
    <x v="885"/>
    <d v="2016-12-06T00:00:00"/>
    <s v="Standard Class"/>
    <s v="BS-11755"/>
    <s v="Bruce Stewart"/>
    <x v="0"/>
    <s v="United States"/>
    <s v="Detroit"/>
    <x v="12"/>
    <n v="48227"/>
    <s v="Central"/>
    <s v="OFF-PA-10002713"/>
    <x v="1"/>
    <s v="Paper"/>
    <s v="Adams Phone Message Book, 200 Message Capacity, 8 1/16” x 11”"/>
    <n v="13.76"/>
    <n v="2"/>
    <n v="0"/>
    <n v="6.3295999999999992"/>
  </r>
  <r>
    <n v="8533"/>
    <x v="4242"/>
    <x v="885"/>
    <d v="2016-12-06T00:00:00"/>
    <s v="Standard Class"/>
    <s v="BS-11755"/>
    <s v="Bruce Stewart"/>
    <x v="0"/>
    <s v="United States"/>
    <s v="Detroit"/>
    <x v="12"/>
    <n v="48227"/>
    <s v="Central"/>
    <s v="OFF-ST-10001370"/>
    <x v="1"/>
    <s v="Storage"/>
    <s v="Sensible Storage WireTech Storage Systems"/>
    <n v="496.86"/>
    <n v="7"/>
    <n v="0"/>
    <n v="24.842999999999947"/>
  </r>
  <r>
    <n v="8534"/>
    <x v="4242"/>
    <x v="885"/>
    <d v="2016-12-06T00:00:00"/>
    <s v="Standard Class"/>
    <s v="BS-11755"/>
    <s v="Bruce Stewart"/>
    <x v="0"/>
    <s v="United States"/>
    <s v="Detroit"/>
    <x v="12"/>
    <n v="48227"/>
    <s v="Central"/>
    <s v="FUR-CH-10000513"/>
    <x v="0"/>
    <s v="Chairs"/>
    <s v="High-Back Leather Manager's Chair"/>
    <n v="389.97"/>
    <n v="3"/>
    <n v="0"/>
    <n v="35.097300000000004"/>
  </r>
  <r>
    <n v="8535"/>
    <x v="4243"/>
    <x v="1004"/>
    <d v="2015-01-15T00:00:00"/>
    <s v="Second Class"/>
    <s v="KS-16300"/>
    <s v="Karen Seio"/>
    <x v="1"/>
    <s v="United States"/>
    <s v="Columbus"/>
    <x v="32"/>
    <n v="31907"/>
    <s v="South"/>
    <s v="OFF-LA-10003223"/>
    <x v="1"/>
    <s v="Labels"/>
    <s v="Avery 508"/>
    <n v="9.82"/>
    <n v="2"/>
    <n v="0"/>
    <n v="4.8117999999999999"/>
  </r>
  <r>
    <n v="8536"/>
    <x v="4244"/>
    <x v="1174"/>
    <d v="2014-05-20T00:00:00"/>
    <s v="Standard Class"/>
    <s v="CC-12475"/>
    <s v="Cindy Chapman"/>
    <x v="0"/>
    <s v="United States"/>
    <s v="San Francisco"/>
    <x v="1"/>
    <n v="94122"/>
    <s v="West"/>
    <s v="TEC-AC-10002217"/>
    <x v="2"/>
    <s v="Accessories"/>
    <s v="Imation Clip USB flash drive - 8 GB"/>
    <n v="56.400000000000006"/>
    <n v="3"/>
    <n v="0"/>
    <n v="3.3840000000000003"/>
  </r>
  <r>
    <n v="8537"/>
    <x v="4245"/>
    <x v="722"/>
    <d v="2015-06-11T00:00:00"/>
    <s v="Standard Class"/>
    <s v="HD-14785"/>
    <s v="Harold Dahlen"/>
    <x v="2"/>
    <s v="United States"/>
    <s v="Philadelphia"/>
    <x v="9"/>
    <n v="19143"/>
    <s v="East"/>
    <s v="OFF-BI-10003707"/>
    <x v="1"/>
    <s v="Binders"/>
    <s v="Aluminum Screw Posts"/>
    <n v="18.312000000000001"/>
    <n v="4"/>
    <n v="0.7"/>
    <n v="-12.207999999999995"/>
  </r>
  <r>
    <n v="8538"/>
    <x v="4245"/>
    <x v="722"/>
    <d v="2015-06-11T00:00:00"/>
    <s v="Standard Class"/>
    <s v="HD-14785"/>
    <s v="Harold Dahlen"/>
    <x v="2"/>
    <s v="United States"/>
    <s v="Philadelphia"/>
    <x v="9"/>
    <n v="19143"/>
    <s v="East"/>
    <s v="OFF-PA-10000552"/>
    <x v="1"/>
    <s v="Paper"/>
    <s v="Xerox 200"/>
    <n v="25.920000000000005"/>
    <n v="5"/>
    <n v="0.2"/>
    <n v="9.0719999999999992"/>
  </r>
  <r>
    <n v="8539"/>
    <x v="4245"/>
    <x v="722"/>
    <d v="2015-06-11T00:00:00"/>
    <s v="Standard Class"/>
    <s v="HD-14785"/>
    <s v="Harold Dahlen"/>
    <x v="2"/>
    <s v="United States"/>
    <s v="Philadelphia"/>
    <x v="9"/>
    <n v="19143"/>
    <s v="East"/>
    <s v="OFF-AR-10003183"/>
    <x v="1"/>
    <s v="Art"/>
    <s v="Avery Fluorescent Highlighter Four-Color Set"/>
    <n v="8.016"/>
    <n v="3"/>
    <n v="0.2"/>
    <n v="1.0019999999999993"/>
  </r>
  <r>
    <n v="8540"/>
    <x v="4246"/>
    <x v="631"/>
    <d v="2017-03-13T00:00:00"/>
    <s v="Standard Class"/>
    <s v="KB-16315"/>
    <s v="Karl Braun"/>
    <x v="0"/>
    <s v="United States"/>
    <s v="Los Angeles"/>
    <x v="1"/>
    <n v="90008"/>
    <s v="West"/>
    <s v="TEC-CO-10000971"/>
    <x v="2"/>
    <s v="Copiers"/>
    <s v="Hewlett Packard 310 Color Digital Copier"/>
    <n v="479.98400000000004"/>
    <n v="2"/>
    <n v="0.2"/>
    <n v="59.997999999999962"/>
  </r>
  <r>
    <n v="8541"/>
    <x v="4246"/>
    <x v="631"/>
    <d v="2017-03-13T00:00:00"/>
    <s v="Standard Class"/>
    <s v="KB-16315"/>
    <s v="Karl Braun"/>
    <x v="0"/>
    <s v="United States"/>
    <s v="Los Angeles"/>
    <x v="1"/>
    <n v="90008"/>
    <s v="West"/>
    <s v="OFF-BI-10003910"/>
    <x v="1"/>
    <s v="Binders"/>
    <s v="DXL Angle-View Binders with Locking Rings by Samsill"/>
    <n v="30.84"/>
    <n v="5"/>
    <n v="0.2"/>
    <n v="9.6374999999999993"/>
  </r>
  <r>
    <n v="8542"/>
    <x v="4247"/>
    <x v="937"/>
    <d v="2015-12-23T00:00:00"/>
    <s v="First Class"/>
    <s v="HR-14830"/>
    <s v="Harold Ryan"/>
    <x v="1"/>
    <s v="United States"/>
    <s v="Philadelphia"/>
    <x v="9"/>
    <n v="19140"/>
    <s v="East"/>
    <s v="OFF-ST-10001172"/>
    <x v="1"/>
    <s v="Storage"/>
    <s v="Tennsco Lockers, Sand"/>
    <n v="33.568000000000005"/>
    <n v="2"/>
    <n v="0.2"/>
    <n v="1.6783999999999981"/>
  </r>
  <r>
    <n v="8543"/>
    <x v="4247"/>
    <x v="937"/>
    <d v="2015-12-23T00:00:00"/>
    <s v="First Class"/>
    <s v="HR-14830"/>
    <s v="Harold Ryan"/>
    <x v="1"/>
    <s v="United States"/>
    <s v="Philadelphia"/>
    <x v="9"/>
    <n v="19140"/>
    <s v="East"/>
    <s v="FUR-CH-10001270"/>
    <x v="0"/>
    <s v="Chairs"/>
    <s v="Harbour Creations Steel Folding Chair"/>
    <n v="422.62499999999994"/>
    <n v="7"/>
    <n v="0.3"/>
    <n v="0"/>
  </r>
  <r>
    <n v="8544"/>
    <x v="4248"/>
    <x v="908"/>
    <d v="2014-08-11T00:00:00"/>
    <s v="Standard Class"/>
    <s v="TB-21625"/>
    <s v="Trudy Brown"/>
    <x v="0"/>
    <s v="United States"/>
    <s v="New York City"/>
    <x v="15"/>
    <n v="10035"/>
    <s v="East"/>
    <s v="TEC-AC-10004571"/>
    <x v="2"/>
    <s v="Accessories"/>
    <s v="Logitech G700s Rechargeable Gaming Mouse"/>
    <n v="199.98"/>
    <n v="2"/>
    <n v="0"/>
    <n v="83.991600000000005"/>
  </r>
  <r>
    <n v="8545"/>
    <x v="4249"/>
    <x v="1196"/>
    <d v="2016-03-31T00:00:00"/>
    <s v="Standard Class"/>
    <s v="DS-13180"/>
    <s v="David Smith"/>
    <x v="1"/>
    <s v="United States"/>
    <s v="Columbus"/>
    <x v="32"/>
    <n v="31907"/>
    <s v="South"/>
    <s v="FUR-FU-10004053"/>
    <x v="0"/>
    <s v="Furnishings"/>
    <s v="DAX Two-Tone Silver Metal Document Frame"/>
    <n v="20.239999999999998"/>
    <n v="1"/>
    <n v="0"/>
    <n v="8.7032000000000007"/>
  </r>
  <r>
    <n v="8546"/>
    <x v="4249"/>
    <x v="1196"/>
    <d v="2016-03-31T00:00:00"/>
    <s v="Standard Class"/>
    <s v="DS-13180"/>
    <s v="David Smith"/>
    <x v="1"/>
    <s v="United States"/>
    <s v="Columbus"/>
    <x v="32"/>
    <n v="31907"/>
    <s v="South"/>
    <s v="FUR-FU-10003731"/>
    <x v="0"/>
    <s v="Furnishings"/>
    <s v="Eldon Expressions Wood and Plastic Desk Accessories, Oak"/>
    <n v="39.92"/>
    <n v="4"/>
    <n v="0"/>
    <n v="11.177600000000002"/>
  </r>
  <r>
    <n v="8547"/>
    <x v="4249"/>
    <x v="1196"/>
    <d v="2016-03-31T00:00:00"/>
    <s v="Standard Class"/>
    <s v="DS-13180"/>
    <s v="David Smith"/>
    <x v="1"/>
    <s v="United States"/>
    <s v="Columbus"/>
    <x v="32"/>
    <n v="31907"/>
    <s v="South"/>
    <s v="OFF-BI-10000962"/>
    <x v="1"/>
    <s v="Binders"/>
    <s v="Acco Flexible ACCOHIDE Square Ring Data Binder, Dark Blue, 11 1/2&quot; X 14&quot; 7/8&quot;"/>
    <n v="32.54"/>
    <n v="2"/>
    <n v="0"/>
    <n v="15.944599999999998"/>
  </r>
  <r>
    <n v="8548"/>
    <x v="4250"/>
    <x v="901"/>
    <d v="2015-12-10T00:00:00"/>
    <s v="Standard Class"/>
    <s v="GB-14530"/>
    <s v="George Bell"/>
    <x v="1"/>
    <s v="United States"/>
    <s v="Los Angeles"/>
    <x v="1"/>
    <n v="90049"/>
    <s v="West"/>
    <s v="TEC-AC-10001266"/>
    <x v="2"/>
    <s v="Accessories"/>
    <s v="Memorex Micro Travel Drive 8 GB"/>
    <n v="39"/>
    <n v="3"/>
    <n v="0"/>
    <n v="17.549999999999997"/>
  </r>
  <r>
    <n v="8549"/>
    <x v="4250"/>
    <x v="901"/>
    <d v="2015-12-10T00:00:00"/>
    <s v="Standard Class"/>
    <s v="GB-14530"/>
    <s v="George Bell"/>
    <x v="1"/>
    <s v="United States"/>
    <s v="Los Angeles"/>
    <x v="1"/>
    <n v="90049"/>
    <s v="West"/>
    <s v="OFF-LA-10000452"/>
    <x v="1"/>
    <s v="Labels"/>
    <s v="Avery 488"/>
    <n v="12.6"/>
    <n v="4"/>
    <n v="0"/>
    <n v="6.048"/>
  </r>
  <r>
    <n v="8550"/>
    <x v="4251"/>
    <x v="861"/>
    <d v="2015-09-12T00:00:00"/>
    <s v="First Class"/>
    <s v="GB-14530"/>
    <s v="George Bell"/>
    <x v="1"/>
    <s v="United States"/>
    <s v="Aurora"/>
    <x v="22"/>
    <n v="80013"/>
    <s v="West"/>
    <s v="FUR-FU-10000073"/>
    <x v="0"/>
    <s v="Furnishings"/>
    <s v="Deflect-O Glasstique Clear Desk Accessories"/>
    <n v="24.64"/>
    <n v="4"/>
    <n v="0.2"/>
    <n v="4.0039999999999978"/>
  </r>
  <r>
    <n v="8551"/>
    <x v="4252"/>
    <x v="789"/>
    <d v="2015-07-24T00:00:00"/>
    <s v="Standard Class"/>
    <s v="VB-21745"/>
    <s v="Victoria Brennan"/>
    <x v="1"/>
    <s v="United States"/>
    <s v="Houston"/>
    <x v="5"/>
    <n v="77041"/>
    <s v="Central"/>
    <s v="OFF-LA-10002368"/>
    <x v="1"/>
    <s v="Labels"/>
    <s v="Avery 479"/>
    <n v="6.2640000000000002"/>
    <n v="3"/>
    <n v="0.2"/>
    <n v="2.0358000000000001"/>
  </r>
  <r>
    <n v="8552"/>
    <x v="4252"/>
    <x v="789"/>
    <d v="2015-07-24T00:00:00"/>
    <s v="Standard Class"/>
    <s v="VB-21745"/>
    <s v="Victoria Brennan"/>
    <x v="1"/>
    <s v="United States"/>
    <s v="Houston"/>
    <x v="5"/>
    <n v="77041"/>
    <s v="Central"/>
    <s v="OFF-FA-10004248"/>
    <x v="1"/>
    <s v="Fasteners"/>
    <s v="Advantus T-Pin Paper Clips"/>
    <n v="14.432"/>
    <n v="4"/>
    <n v="0.2"/>
    <n v="3.4276000000000004"/>
  </r>
  <r>
    <n v="8553"/>
    <x v="4253"/>
    <x v="992"/>
    <d v="2014-06-03T00:00:00"/>
    <s v="Standard Class"/>
    <s v="MC-17425"/>
    <s v="Mark Cousins"/>
    <x v="1"/>
    <s v="United States"/>
    <s v="Chicago"/>
    <x v="10"/>
    <n v="60623"/>
    <s v="Central"/>
    <s v="TEC-CO-10004202"/>
    <x v="2"/>
    <s v="Copiers"/>
    <s v="Brother DCP1000 Digital 3 in 1 Multifunction Machine"/>
    <n v="719.97600000000011"/>
    <n v="3"/>
    <n v="0.2"/>
    <n v="134.99549999999999"/>
  </r>
  <r>
    <n v="8554"/>
    <x v="4254"/>
    <x v="38"/>
    <d v="2017-11-20T00:00:00"/>
    <s v="Standard Class"/>
    <s v="CB-12025"/>
    <s v="Cassandra Brandow"/>
    <x v="0"/>
    <s v="United States"/>
    <s v="Decatur"/>
    <x v="19"/>
    <n v="35601"/>
    <s v="South"/>
    <s v="TEC-AC-10000927"/>
    <x v="2"/>
    <s v="Accessories"/>
    <s v="Anker Ultrathin Bluetooth Wireless Keyboard Aluminum Cover with Stand "/>
    <n v="239.92"/>
    <n v="8"/>
    <n v="0"/>
    <n v="23.99199999999999"/>
  </r>
  <r>
    <n v="8555"/>
    <x v="4255"/>
    <x v="10"/>
    <d v="2016-12-11T00:00:00"/>
    <s v="First Class"/>
    <s v="PM-18940"/>
    <s v="Paul MacIntyre"/>
    <x v="0"/>
    <s v="United States"/>
    <s v="Springfield"/>
    <x v="17"/>
    <n v="22153"/>
    <s v="South"/>
    <s v="FUR-TA-10002530"/>
    <x v="0"/>
    <s v="Tables"/>
    <s v="Iceberg OfficeWorks 42&quot; Round Tables"/>
    <n v="1056.8599999999999"/>
    <n v="7"/>
    <n v="0"/>
    <n v="158.52899999999994"/>
  </r>
  <r>
    <n v="8556"/>
    <x v="4256"/>
    <x v="204"/>
    <d v="2015-03-22T00:00:00"/>
    <s v="Same Day"/>
    <s v="DC-13285"/>
    <s v="Debra Catini"/>
    <x v="0"/>
    <s v="United States"/>
    <s v="Plantation"/>
    <x v="2"/>
    <n v="33317"/>
    <s v="South"/>
    <s v="TEC-AC-10002567"/>
    <x v="2"/>
    <s v="Accessories"/>
    <s v="Logitech G602 Wireless Gaming Mouse"/>
    <n v="447.94399999999996"/>
    <n v="7"/>
    <n v="0.2"/>
    <n v="89.588799999999992"/>
  </r>
  <r>
    <n v="8557"/>
    <x v="4256"/>
    <x v="204"/>
    <d v="2015-03-22T00:00:00"/>
    <s v="Same Day"/>
    <s v="DC-13285"/>
    <s v="Debra Catini"/>
    <x v="0"/>
    <s v="United States"/>
    <s v="Plantation"/>
    <x v="2"/>
    <n v="33317"/>
    <s v="South"/>
    <s v="OFF-ST-10002182"/>
    <x v="1"/>
    <s v="Storage"/>
    <s v="Iris 3-Drawer Stacking Bin, Black"/>
    <n v="150.40799999999999"/>
    <n v="9"/>
    <n v="0.2"/>
    <n v="-33.841799999999999"/>
  </r>
  <r>
    <n v="8558"/>
    <x v="4257"/>
    <x v="443"/>
    <d v="2016-12-26T00:00:00"/>
    <s v="Second Class"/>
    <s v="LA-16780"/>
    <s v="Laura Armstrong"/>
    <x v="1"/>
    <s v="United States"/>
    <s v="Houston"/>
    <x v="5"/>
    <n v="77041"/>
    <s v="Central"/>
    <s v="TEC-PH-10004539"/>
    <x v="2"/>
    <s v="Phones"/>
    <s v="Wireless Extenders zBoost YX545 SOHO Signal Booster"/>
    <n v="453.57600000000002"/>
    <n v="3"/>
    <n v="0.2"/>
    <n v="39.687899999999985"/>
  </r>
  <r>
    <n v="8559"/>
    <x v="4257"/>
    <x v="443"/>
    <d v="2016-12-26T00:00:00"/>
    <s v="Second Class"/>
    <s v="LA-16780"/>
    <s v="Laura Armstrong"/>
    <x v="1"/>
    <s v="United States"/>
    <s v="Houston"/>
    <x v="5"/>
    <n v="77041"/>
    <s v="Central"/>
    <s v="OFF-LA-10002945"/>
    <x v="1"/>
    <s v="Labels"/>
    <s v="Permanent Self-Adhesive File Folder Labels for Typewriters, 1 1/8 x 3 1/2, White"/>
    <n v="45.36"/>
    <n v="9"/>
    <n v="0.2"/>
    <n v="14.741999999999997"/>
  </r>
  <r>
    <n v="8560"/>
    <x v="4257"/>
    <x v="443"/>
    <d v="2016-12-26T00:00:00"/>
    <s v="Second Class"/>
    <s v="LA-16780"/>
    <s v="Laura Armstrong"/>
    <x v="1"/>
    <s v="United States"/>
    <s v="Houston"/>
    <x v="5"/>
    <n v="77041"/>
    <s v="Central"/>
    <s v="TEC-PH-10004345"/>
    <x v="2"/>
    <s v="Phones"/>
    <s v="Cisco SPA 502G IP Phone"/>
    <n v="287.88"/>
    <n v="3"/>
    <n v="0.2"/>
    <n v="35.984999999999999"/>
  </r>
  <r>
    <n v="8561"/>
    <x v="4257"/>
    <x v="443"/>
    <d v="2016-12-26T00:00:00"/>
    <s v="Second Class"/>
    <s v="LA-16780"/>
    <s v="Laura Armstrong"/>
    <x v="1"/>
    <s v="United States"/>
    <s v="Houston"/>
    <x v="5"/>
    <n v="77041"/>
    <s v="Central"/>
    <s v="TEC-PH-10004912"/>
    <x v="2"/>
    <s v="Phones"/>
    <s v="Cisco SPA112 2 Port Phone Adapter"/>
    <n v="131.88000000000002"/>
    <n v="3"/>
    <n v="0.2"/>
    <n v="14.836499999999987"/>
  </r>
  <r>
    <n v="8562"/>
    <x v="4257"/>
    <x v="443"/>
    <d v="2016-12-26T00:00:00"/>
    <s v="Second Class"/>
    <s v="LA-16780"/>
    <s v="Laura Armstrong"/>
    <x v="1"/>
    <s v="United States"/>
    <s v="Houston"/>
    <x v="5"/>
    <n v="77041"/>
    <s v="Central"/>
    <s v="FUR-FU-10000206"/>
    <x v="0"/>
    <s v="Furnishings"/>
    <s v="GE General Purpose, Extra Long Life, Showcase &amp; Floodlight Incandescent Bulbs"/>
    <n v="2.3280000000000003"/>
    <n v="2"/>
    <n v="0.6"/>
    <n v="-0.75660000000000016"/>
  </r>
  <r>
    <n v="8563"/>
    <x v="4258"/>
    <x v="1197"/>
    <d v="2016-04-06T00:00:00"/>
    <s v="Second Class"/>
    <s v="DJ-13420"/>
    <s v="Denny Joy"/>
    <x v="1"/>
    <s v="United States"/>
    <s v="Milwaukee"/>
    <x v="6"/>
    <n v="53209"/>
    <s v="Central"/>
    <s v="FUR-CH-10000847"/>
    <x v="0"/>
    <s v="Chairs"/>
    <s v="Global Executive Mid-Back Manager's Chair"/>
    <n v="1454.9"/>
    <n v="5"/>
    <n v="0"/>
    <n v="378.274"/>
  </r>
  <r>
    <n v="8564"/>
    <x v="4259"/>
    <x v="504"/>
    <d v="2017-05-04T00:00:00"/>
    <s v="Standard Class"/>
    <s v="MH-18115"/>
    <s v="Mick Hernandez"/>
    <x v="2"/>
    <s v="United States"/>
    <s v="Sanford"/>
    <x v="2"/>
    <n v="32771"/>
    <s v="South"/>
    <s v="OFF-BI-10000822"/>
    <x v="1"/>
    <s v="Binders"/>
    <s v="Acco PRESSTEX Data Binder with Storage Hooks, Light Blue, 9 1/2&quot; X 11&quot;"/>
    <n v="4.8420000000000005"/>
    <n v="3"/>
    <n v="0.7"/>
    <n v="-3.5507999999999988"/>
  </r>
  <r>
    <n v="8565"/>
    <x v="4259"/>
    <x v="504"/>
    <d v="2017-05-04T00:00:00"/>
    <s v="Standard Class"/>
    <s v="MH-18115"/>
    <s v="Mick Hernandez"/>
    <x v="2"/>
    <s v="United States"/>
    <s v="Sanford"/>
    <x v="2"/>
    <n v="32771"/>
    <s v="South"/>
    <s v="FUR-FU-10000747"/>
    <x v="0"/>
    <s v="Furnishings"/>
    <s v="Tenex B1-RE Series Chair Mats for Low Pile Carpets"/>
    <n v="220.70400000000001"/>
    <n v="6"/>
    <n v="0.2"/>
    <n v="-8.2764000000000379"/>
  </r>
  <r>
    <n v="8566"/>
    <x v="4260"/>
    <x v="1019"/>
    <d v="2016-11-18T00:00:00"/>
    <s v="First Class"/>
    <s v="BG-11035"/>
    <s v="Barry Gonzalez"/>
    <x v="0"/>
    <s v="United States"/>
    <s v="The Colony"/>
    <x v="5"/>
    <n v="75056"/>
    <s v="Central"/>
    <s v="TEC-PH-10002350"/>
    <x v="2"/>
    <s v="Phones"/>
    <s v="Apple EarPods with Remote and Mic"/>
    <n v="67.176000000000002"/>
    <n v="3"/>
    <n v="0.2"/>
    <n v="6.7175999999999974"/>
  </r>
  <r>
    <n v="8567"/>
    <x v="4260"/>
    <x v="1019"/>
    <d v="2016-11-18T00:00:00"/>
    <s v="First Class"/>
    <s v="BG-11035"/>
    <s v="Barry Gonzalez"/>
    <x v="0"/>
    <s v="United States"/>
    <s v="The Colony"/>
    <x v="5"/>
    <n v="75056"/>
    <s v="Central"/>
    <s v="OFF-PA-10000697"/>
    <x v="1"/>
    <s v="Paper"/>
    <s v="TOPS Voice Message Log Book, Flash Format"/>
    <n v="15.231999999999999"/>
    <n v="4"/>
    <n v="0.2"/>
    <n v="5.5215999999999994"/>
  </r>
  <r>
    <n v="8568"/>
    <x v="4261"/>
    <x v="338"/>
    <d v="2016-11-12T00:00:00"/>
    <s v="First Class"/>
    <s v="SV-20365"/>
    <s v="Seth Vernon"/>
    <x v="0"/>
    <s v="United States"/>
    <s v="Troy"/>
    <x v="24"/>
    <n v="45373"/>
    <s v="East"/>
    <s v="OFF-PA-10002787"/>
    <x v="1"/>
    <s v="Paper"/>
    <s v="Xerox 227"/>
    <n v="31.104000000000006"/>
    <n v="6"/>
    <n v="0.2"/>
    <n v="10.8864"/>
  </r>
  <r>
    <n v="8569"/>
    <x v="4262"/>
    <x v="409"/>
    <d v="2016-12-12T00:00:00"/>
    <s v="Standard Class"/>
    <s v="DP-13105"/>
    <s v="Dave Poirier"/>
    <x v="1"/>
    <s v="United States"/>
    <s v="Hempstead"/>
    <x v="15"/>
    <n v="11550"/>
    <s v="East"/>
    <s v="OFF-BI-10004318"/>
    <x v="1"/>
    <s v="Binders"/>
    <s v="Ibico EB-19 Dual Function Manual Binding System"/>
    <n v="968.74400000000014"/>
    <n v="7"/>
    <n v="0.2"/>
    <n v="314.84180000000003"/>
  </r>
  <r>
    <n v="8570"/>
    <x v="4262"/>
    <x v="409"/>
    <d v="2016-12-12T00:00:00"/>
    <s v="Standard Class"/>
    <s v="DP-13105"/>
    <s v="Dave Poirier"/>
    <x v="1"/>
    <s v="United States"/>
    <s v="Hempstead"/>
    <x v="15"/>
    <n v="11550"/>
    <s v="East"/>
    <s v="OFF-BI-10001721"/>
    <x v="1"/>
    <s v="Binders"/>
    <s v="Trimflex Flexible Post Binders"/>
    <n v="222.35199999999998"/>
    <n v="13"/>
    <n v="0.2"/>
    <n v="77.823200000000014"/>
  </r>
  <r>
    <n v="8571"/>
    <x v="4262"/>
    <x v="409"/>
    <d v="2016-12-12T00:00:00"/>
    <s v="Standard Class"/>
    <s v="DP-13105"/>
    <s v="Dave Poirier"/>
    <x v="1"/>
    <s v="United States"/>
    <s v="Hempstead"/>
    <x v="15"/>
    <n v="11550"/>
    <s v="East"/>
    <s v="TEC-CO-10004202"/>
    <x v="2"/>
    <s v="Copiers"/>
    <s v="Brother DCP1000 Digital 3 in 1 Multifunction Machine"/>
    <n v="479.98400000000004"/>
    <n v="2"/>
    <n v="0.2"/>
    <n v="89.996999999999986"/>
  </r>
  <r>
    <n v="8572"/>
    <x v="4263"/>
    <x v="1015"/>
    <d v="2016-04-03T00:00:00"/>
    <s v="Same Day"/>
    <s v="SR-20740"/>
    <s v="Steven Roelle"/>
    <x v="2"/>
    <s v="United States"/>
    <s v="Dallas"/>
    <x v="5"/>
    <n v="75081"/>
    <s v="Central"/>
    <s v="OFF-PA-10003893"/>
    <x v="1"/>
    <s v="Paper"/>
    <s v="Xerox 1962"/>
    <n v="10.272000000000002"/>
    <n v="3"/>
    <n v="0.2"/>
    <n v="3.2099999999999982"/>
  </r>
  <r>
    <n v="8573"/>
    <x v="4264"/>
    <x v="683"/>
    <d v="2014-12-02T00:00:00"/>
    <s v="Standard Class"/>
    <s v="BT-11680"/>
    <s v="Brian Thompson"/>
    <x v="0"/>
    <s v="United States"/>
    <s v="Houston"/>
    <x v="5"/>
    <n v="77041"/>
    <s v="Central"/>
    <s v="TEC-MA-10004679"/>
    <x v="2"/>
    <s v="Machines"/>
    <s v="StarTech.com 10/100 VDSL2 Ethernet Extender Kit"/>
    <n v="998.84999999999991"/>
    <n v="5"/>
    <n v="0.4"/>
    <n v="-199.7700000000001"/>
  </r>
  <r>
    <n v="8574"/>
    <x v="4265"/>
    <x v="1182"/>
    <d v="2015-10-22T00:00:00"/>
    <s v="First Class"/>
    <s v="MS-17770"/>
    <s v="Maxwell Schwartz"/>
    <x v="0"/>
    <s v="United States"/>
    <s v="New York City"/>
    <x v="15"/>
    <n v="10035"/>
    <s v="East"/>
    <s v="OFF-PA-10000249"/>
    <x v="1"/>
    <s v="Paper"/>
    <s v="Easy-staple paper"/>
    <n v="24.56"/>
    <n v="2"/>
    <n v="0"/>
    <n v="11.543199999999999"/>
  </r>
  <r>
    <n v="8575"/>
    <x v="4266"/>
    <x v="111"/>
    <d v="2014-09-19T00:00:00"/>
    <s v="Same Day"/>
    <s v="JK-15640"/>
    <s v="Jim Kriz"/>
    <x v="2"/>
    <s v="United States"/>
    <s v="San Francisco"/>
    <x v="1"/>
    <n v="94110"/>
    <s v="West"/>
    <s v="OFF-FA-10000053"/>
    <x v="1"/>
    <s v="Fasteners"/>
    <s v="Revere Boxed Rubber Bands by Revere"/>
    <n v="5.67"/>
    <n v="3"/>
    <n v="0"/>
    <n v="0.11340000000000017"/>
  </r>
  <r>
    <n v="8576"/>
    <x v="4267"/>
    <x v="151"/>
    <d v="2017-08-30T00:00:00"/>
    <s v="Second Class"/>
    <s v="ST-20530"/>
    <s v="Shui Tom"/>
    <x v="0"/>
    <s v="United States"/>
    <s v="Port Saint Lucie"/>
    <x v="2"/>
    <n v="34952"/>
    <s v="South"/>
    <s v="OFF-AP-10000804"/>
    <x v="1"/>
    <s v="Appliances"/>
    <s v="Hoover Portapower Portable Vacuum"/>
    <n v="14.336000000000002"/>
    <n v="4"/>
    <n v="0.2"/>
    <n v="0.89599999999999991"/>
  </r>
  <r>
    <n v="8577"/>
    <x v="4268"/>
    <x v="445"/>
    <d v="2017-07-04T00:00:00"/>
    <s v="First Class"/>
    <s v="TS-21505"/>
    <s v="Tony Sayre"/>
    <x v="0"/>
    <s v="United States"/>
    <s v="Concord"/>
    <x v="38"/>
    <n v="3301"/>
    <s v="East"/>
    <s v="FUR-FU-10004188"/>
    <x v="0"/>
    <s v="Furnishings"/>
    <s v="Luxo Professional Combination Clamp-On Lamps"/>
    <n v="102.3"/>
    <n v="1"/>
    <n v="0"/>
    <n v="26.597999999999999"/>
  </r>
  <r>
    <n v="8578"/>
    <x v="4269"/>
    <x v="66"/>
    <d v="2017-12-26T00:00:00"/>
    <s v="Standard Class"/>
    <s v="CM-12190"/>
    <s v="Charlotte Melton"/>
    <x v="0"/>
    <s v="United States"/>
    <s v="Rochester"/>
    <x v="11"/>
    <n v="55901"/>
    <s v="Central"/>
    <s v="FUR-TA-10004915"/>
    <x v="0"/>
    <s v="Tables"/>
    <s v="Office Impressions End Table, 20-1/2&quot;H x 24&quot;W x 20&quot;D"/>
    <n v="607.52"/>
    <n v="2"/>
    <n v="0"/>
    <n v="97.203200000000038"/>
  </r>
  <r>
    <n v="8579"/>
    <x v="4269"/>
    <x v="66"/>
    <d v="2017-12-26T00:00:00"/>
    <s v="Standard Class"/>
    <s v="CM-12190"/>
    <s v="Charlotte Melton"/>
    <x v="0"/>
    <s v="United States"/>
    <s v="Rochester"/>
    <x v="11"/>
    <n v="55901"/>
    <s v="Central"/>
    <s v="OFF-ST-10001228"/>
    <x v="1"/>
    <s v="Storage"/>
    <s v="Personal File Boxes with Fold-Down Carry Handle"/>
    <n v="31.16"/>
    <n v="2"/>
    <n v="0"/>
    <n v="7.7899999999999991"/>
  </r>
  <r>
    <n v="8580"/>
    <x v="4270"/>
    <x v="797"/>
    <d v="2017-01-02T00:00:00"/>
    <s v="Standard Class"/>
    <s v="JW-15955"/>
    <s v="Joni Wasserman"/>
    <x v="0"/>
    <s v="United States"/>
    <s v="Louisville"/>
    <x v="0"/>
    <n v="40214"/>
    <s v="South"/>
    <s v="OFF-LA-10002368"/>
    <x v="1"/>
    <s v="Labels"/>
    <s v="Avery 479"/>
    <n v="2.61"/>
    <n v="1"/>
    <n v="0"/>
    <n v="1.2005999999999999"/>
  </r>
  <r>
    <n v="8581"/>
    <x v="4271"/>
    <x v="671"/>
    <d v="2014-05-22T00:00:00"/>
    <s v="Second Class"/>
    <s v="MC-17590"/>
    <s v="Matt Collister"/>
    <x v="1"/>
    <s v="United States"/>
    <s v="San Marcos"/>
    <x v="5"/>
    <n v="78666"/>
    <s v="Central"/>
    <s v="FUR-FU-10003489"/>
    <x v="0"/>
    <s v="Furnishings"/>
    <s v="Contemporary Borderless Frame"/>
    <n v="10.332000000000001"/>
    <n v="3"/>
    <n v="0.6"/>
    <n v="-5.9408999999999992"/>
  </r>
  <r>
    <n v="8582"/>
    <x v="4271"/>
    <x v="671"/>
    <d v="2014-05-22T00:00:00"/>
    <s v="Second Class"/>
    <s v="MC-17590"/>
    <s v="Matt Collister"/>
    <x v="1"/>
    <s v="United States"/>
    <s v="San Marcos"/>
    <x v="5"/>
    <n v="78666"/>
    <s v="Central"/>
    <s v="OFF-PA-10000289"/>
    <x v="1"/>
    <s v="Paper"/>
    <s v="Xerox 213"/>
    <n v="10.368000000000002"/>
    <n v="2"/>
    <n v="0.2"/>
    <n v="3.6288"/>
  </r>
  <r>
    <n v="8583"/>
    <x v="4271"/>
    <x v="671"/>
    <d v="2014-05-22T00:00:00"/>
    <s v="Second Class"/>
    <s v="MC-17590"/>
    <s v="Matt Collister"/>
    <x v="1"/>
    <s v="United States"/>
    <s v="San Marcos"/>
    <x v="5"/>
    <n v="78666"/>
    <s v="Central"/>
    <s v="TEC-AC-10004227"/>
    <x v="2"/>
    <s v="Accessories"/>
    <s v="SanDisk Ultra 16 GB MicroSDHC Class 10 Memory Card"/>
    <n v="20.784000000000002"/>
    <n v="2"/>
    <n v="0.2"/>
    <n v="-3.6372000000000027"/>
  </r>
  <r>
    <n v="8584"/>
    <x v="4271"/>
    <x v="671"/>
    <d v="2014-05-22T00:00:00"/>
    <s v="Second Class"/>
    <s v="MC-17590"/>
    <s v="Matt Collister"/>
    <x v="1"/>
    <s v="United States"/>
    <s v="San Marcos"/>
    <x v="5"/>
    <n v="78666"/>
    <s v="Central"/>
    <s v="OFF-ST-10000636"/>
    <x v="1"/>
    <s v="Storage"/>
    <s v="Rogers Profile Extra Capacity Storage Tub"/>
    <n v="66.959999999999994"/>
    <n v="5"/>
    <n v="0.2"/>
    <n v="-13.392000000000003"/>
  </r>
  <r>
    <n v="8585"/>
    <x v="4272"/>
    <x v="519"/>
    <d v="2014-02-08T00:00:00"/>
    <s v="Second Class"/>
    <s v="MH-17440"/>
    <s v="Mark Haberlin"/>
    <x v="1"/>
    <s v="United States"/>
    <s v="Escondido"/>
    <x v="1"/>
    <n v="92025"/>
    <s v="West"/>
    <s v="OFF-BI-10003676"/>
    <x v="1"/>
    <s v="Binders"/>
    <s v="GBC Standard Recycled Report Covers, Clear Plastic Sheets"/>
    <n v="17.248000000000001"/>
    <n v="2"/>
    <n v="0.2"/>
    <n v="6.0367999999999986"/>
  </r>
  <r>
    <n v="8586"/>
    <x v="4273"/>
    <x v="34"/>
    <d v="2017-12-15T00:00:00"/>
    <s v="Standard Class"/>
    <s v="RD-19720"/>
    <s v="Roger Demir"/>
    <x v="0"/>
    <s v="United States"/>
    <s v="Philadelphia"/>
    <x v="9"/>
    <n v="19134"/>
    <s v="East"/>
    <s v="OFF-BI-10001116"/>
    <x v="1"/>
    <s v="Binders"/>
    <s v="Wilson Jones 1&quot; Hanging DublLock Ring Binders"/>
    <n v="11.088000000000003"/>
    <n v="7"/>
    <n v="0.7"/>
    <n v="-8.1311999999999998"/>
  </r>
  <r>
    <n v="8587"/>
    <x v="4274"/>
    <x v="497"/>
    <d v="2017-07-18T00:00:00"/>
    <s v="Standard Class"/>
    <s v="KB-16240"/>
    <s v="Karen Bern"/>
    <x v="1"/>
    <s v="United States"/>
    <s v="Los Angeles"/>
    <x v="1"/>
    <n v="90049"/>
    <s v="West"/>
    <s v="TEC-AC-10003832"/>
    <x v="2"/>
    <s v="Accessories"/>
    <s v="Logitech P710e Mobile Speakerphone"/>
    <n v="1287.45"/>
    <n v="5"/>
    <n v="0"/>
    <n v="244.61549999999988"/>
  </r>
  <r>
    <n v="8588"/>
    <x v="4274"/>
    <x v="497"/>
    <d v="2017-07-18T00:00:00"/>
    <s v="Standard Class"/>
    <s v="KB-16240"/>
    <s v="Karen Bern"/>
    <x v="1"/>
    <s v="United States"/>
    <s v="Los Angeles"/>
    <x v="1"/>
    <n v="90049"/>
    <s v="West"/>
    <s v="OFF-AP-10003040"/>
    <x v="1"/>
    <s v="Appliances"/>
    <s v="Fellowes 8 Outlet Superior Workstation Surge Protector w/o Phone/Fax/Modem Protection"/>
    <n v="168.1"/>
    <n v="5"/>
    <n v="0"/>
    <n v="43.705999999999996"/>
  </r>
  <r>
    <n v="8589"/>
    <x v="4275"/>
    <x v="1060"/>
    <d v="2015-05-22T00:00:00"/>
    <s v="Standard Class"/>
    <s v="FC-14335"/>
    <s v="Fred Chung"/>
    <x v="1"/>
    <s v="United States"/>
    <s v="Philadelphia"/>
    <x v="9"/>
    <n v="19140"/>
    <s v="East"/>
    <s v="OFF-ST-10002583"/>
    <x v="1"/>
    <s v="Storage"/>
    <s v="Fellowes Neat Ideas Storage Cubes"/>
    <n v="51.967999999999996"/>
    <n v="2"/>
    <n v="0.2"/>
    <n v="-10.393600000000001"/>
  </r>
  <r>
    <n v="8590"/>
    <x v="4276"/>
    <x v="926"/>
    <d v="2017-02-01T00:00:00"/>
    <s v="First Class"/>
    <s v="BD-11770"/>
    <s v="Bryan Davis"/>
    <x v="0"/>
    <s v="United States"/>
    <s v="Philadelphia"/>
    <x v="9"/>
    <n v="19120"/>
    <s v="East"/>
    <s v="OFF-AR-10002053"/>
    <x v="1"/>
    <s v="Art"/>
    <s v="Premium Writing Pencils, Soft, #2 by Central Association for the Blind"/>
    <n v="4.7679999999999998"/>
    <n v="2"/>
    <n v="0.2"/>
    <n v="0.47680000000000011"/>
  </r>
  <r>
    <n v="8591"/>
    <x v="4277"/>
    <x v="365"/>
    <d v="2017-10-01T00:00:00"/>
    <s v="First Class"/>
    <s v="FH-14365"/>
    <s v="Fred Hopkins"/>
    <x v="1"/>
    <s v="United States"/>
    <s v="Hempstead"/>
    <x v="15"/>
    <n v="11550"/>
    <s v="East"/>
    <s v="OFF-EN-10004846"/>
    <x v="1"/>
    <s v="Envelopes"/>
    <s v="Letter or Legal Size Expandable Poly String Tie Envelopes"/>
    <n v="7.98"/>
    <n v="3"/>
    <n v="0"/>
    <n v="3.9102000000000006"/>
  </r>
  <r>
    <n v="8592"/>
    <x v="4278"/>
    <x v="756"/>
    <d v="2017-04-26T00:00:00"/>
    <s v="First Class"/>
    <s v="SO-20335"/>
    <s v="Sean O'Donnell"/>
    <x v="0"/>
    <s v="United States"/>
    <s v="Greeley"/>
    <x v="22"/>
    <n v="80634"/>
    <s v="West"/>
    <s v="OFF-EN-10003134"/>
    <x v="1"/>
    <s v="Envelopes"/>
    <s v="Staple envelope"/>
    <n v="18.687999999999999"/>
    <n v="2"/>
    <n v="0.2"/>
    <n v="7.008"/>
  </r>
  <r>
    <n v="8593"/>
    <x v="4278"/>
    <x v="756"/>
    <d v="2017-04-26T00:00:00"/>
    <s v="First Class"/>
    <s v="SO-20335"/>
    <s v="Sean O'Donnell"/>
    <x v="0"/>
    <s v="United States"/>
    <s v="Greeley"/>
    <x v="22"/>
    <n v="80634"/>
    <s v="West"/>
    <s v="FUR-FU-10001025"/>
    <x v="0"/>
    <s v="Furnishings"/>
    <s v="Eldon Imàge Series Desk Accessories, Clear"/>
    <n v="11.664000000000001"/>
    <n v="3"/>
    <n v="0.2"/>
    <n v="3.3534000000000006"/>
  </r>
  <r>
    <n v="8594"/>
    <x v="4279"/>
    <x v="45"/>
    <d v="2017-11-13T00:00:00"/>
    <s v="Standard Class"/>
    <s v="PM-19135"/>
    <s v="Peter McVee"/>
    <x v="2"/>
    <s v="United States"/>
    <s v="Jacksonville"/>
    <x v="2"/>
    <n v="32216"/>
    <s v="South"/>
    <s v="TEC-AC-10002567"/>
    <x v="2"/>
    <s v="Accessories"/>
    <s v="Logitech G602 Wireless Gaming Mouse"/>
    <n v="191.976"/>
    <n v="3"/>
    <n v="0.2"/>
    <n v="38.395199999999988"/>
  </r>
  <r>
    <n v="8595"/>
    <x v="4279"/>
    <x v="45"/>
    <d v="2017-11-13T00:00:00"/>
    <s v="Standard Class"/>
    <s v="PM-19135"/>
    <s v="Peter McVee"/>
    <x v="2"/>
    <s v="United States"/>
    <s v="Jacksonville"/>
    <x v="2"/>
    <n v="32216"/>
    <s v="South"/>
    <s v="TEC-PH-10004094"/>
    <x v="2"/>
    <s v="Phones"/>
    <s v="Motorola L703CM"/>
    <n v="499.16800000000006"/>
    <n v="4"/>
    <n v="0.2"/>
    <n v="31.197999999999993"/>
  </r>
  <r>
    <n v="8596"/>
    <x v="4280"/>
    <x v="952"/>
    <d v="2014-05-07T00:00:00"/>
    <s v="First Class"/>
    <s v="GD-14590"/>
    <s v="Giulietta Dortch"/>
    <x v="1"/>
    <s v="United States"/>
    <s v="Arlington"/>
    <x v="17"/>
    <n v="22204"/>
    <s v="South"/>
    <s v="OFF-BI-10004364"/>
    <x v="1"/>
    <s v="Binders"/>
    <s v="Storex Dura Pro Binders"/>
    <n v="11.88"/>
    <n v="2"/>
    <n v="0"/>
    <n v="5.3460000000000001"/>
  </r>
  <r>
    <n v="8597"/>
    <x v="4280"/>
    <x v="952"/>
    <d v="2014-05-07T00:00:00"/>
    <s v="First Class"/>
    <s v="GD-14590"/>
    <s v="Giulietta Dortch"/>
    <x v="1"/>
    <s v="United States"/>
    <s v="Arlington"/>
    <x v="17"/>
    <n v="22204"/>
    <s v="South"/>
    <s v="OFF-PA-10000474"/>
    <x v="1"/>
    <s v="Paper"/>
    <s v="Easy-staple paper"/>
    <n v="35.44"/>
    <n v="1"/>
    <n v="0"/>
    <n v="16.656799999999997"/>
  </r>
  <r>
    <n v="8598"/>
    <x v="4281"/>
    <x v="189"/>
    <d v="2016-10-31T00:00:00"/>
    <s v="Standard Class"/>
    <s v="PA-19060"/>
    <s v="Pete Armstrong"/>
    <x v="2"/>
    <s v="United States"/>
    <s v="San Francisco"/>
    <x v="1"/>
    <n v="94122"/>
    <s v="West"/>
    <s v="OFF-BI-10004308"/>
    <x v="1"/>
    <s v="Binders"/>
    <s v="Avery Legal 4-Ring Binder"/>
    <n v="67.13600000000001"/>
    <n v="4"/>
    <n v="0.2"/>
    <n v="25.175999999999998"/>
  </r>
  <r>
    <n v="8599"/>
    <x v="4282"/>
    <x v="35"/>
    <d v="2014-12-01T00:00:00"/>
    <s v="Standard Class"/>
    <s v="LS-17200"/>
    <s v="Luke Schmidt"/>
    <x v="1"/>
    <s v="United States"/>
    <s v="Fresno"/>
    <x v="1"/>
    <n v="93727"/>
    <s v="West"/>
    <s v="OFF-BI-10002012"/>
    <x v="1"/>
    <s v="Binders"/>
    <s v="Wilson Jones Easy Flow II Sheet Lifters"/>
    <n v="4.32"/>
    <n v="3"/>
    <n v="0.2"/>
    <n v="1.512"/>
  </r>
  <r>
    <n v="8600"/>
    <x v="4282"/>
    <x v="35"/>
    <d v="2014-12-01T00:00:00"/>
    <s v="Standard Class"/>
    <s v="LS-17200"/>
    <s v="Luke Schmidt"/>
    <x v="1"/>
    <s v="United States"/>
    <s v="Fresno"/>
    <x v="1"/>
    <n v="93727"/>
    <s v="West"/>
    <s v="OFF-PA-10002586"/>
    <x v="1"/>
    <s v="Paper"/>
    <s v="Xerox 1970"/>
    <n v="14.940000000000001"/>
    <n v="3"/>
    <n v="0"/>
    <n v="7.0218000000000007"/>
  </r>
  <r>
    <n v="8601"/>
    <x v="4282"/>
    <x v="35"/>
    <d v="2014-12-01T00:00:00"/>
    <s v="Standard Class"/>
    <s v="LS-17200"/>
    <s v="Luke Schmidt"/>
    <x v="1"/>
    <s v="United States"/>
    <s v="Fresno"/>
    <x v="1"/>
    <n v="93727"/>
    <s v="West"/>
    <s v="OFF-AP-10000692"/>
    <x v="1"/>
    <s v="Appliances"/>
    <s v="Fellowes Mighty 8 Compact Surge Protector"/>
    <n v="40.54"/>
    <n v="2"/>
    <n v="0"/>
    <n v="11.351200000000002"/>
  </r>
  <r>
    <n v="8602"/>
    <x v="4282"/>
    <x v="35"/>
    <d v="2014-12-01T00:00:00"/>
    <s v="Standard Class"/>
    <s v="LS-17200"/>
    <s v="Luke Schmidt"/>
    <x v="1"/>
    <s v="United States"/>
    <s v="Fresno"/>
    <x v="1"/>
    <n v="93727"/>
    <s v="West"/>
    <s v="OFF-BI-10001553"/>
    <x v="1"/>
    <s v="Binders"/>
    <s v="SpineVue Locking Slant-D Ring Binders by Cardinal"/>
    <n v="7.3120000000000012"/>
    <n v="1"/>
    <n v="0.2"/>
    <n v="2.5591999999999997"/>
  </r>
  <r>
    <n v="8603"/>
    <x v="4283"/>
    <x v="520"/>
    <d v="2014-12-31T00:00:00"/>
    <s v="Same Day"/>
    <s v="JL-15175"/>
    <s v="James Lanier"/>
    <x v="2"/>
    <s v="United States"/>
    <s v="Reno"/>
    <x v="33"/>
    <n v="89502"/>
    <s v="West"/>
    <s v="TEC-PH-10004908"/>
    <x v="2"/>
    <s v="Phones"/>
    <s v="Panasonic KX TS3282W Corded phone"/>
    <n v="475.94400000000002"/>
    <n v="7"/>
    <n v="0.2"/>
    <n v="59.492999999999952"/>
  </r>
  <r>
    <n v="8604"/>
    <x v="4284"/>
    <x v="835"/>
    <d v="2016-01-08T00:00:00"/>
    <s v="Standard Class"/>
    <s v="CA-12310"/>
    <s v="Christine Abelman"/>
    <x v="1"/>
    <s v="United States"/>
    <s v="San Antonio"/>
    <x v="5"/>
    <n v="78207"/>
    <s v="Central"/>
    <s v="TEC-AC-10002217"/>
    <x v="2"/>
    <s v="Accessories"/>
    <s v="Imation Clip USB flash drive - 8 GB"/>
    <n v="30.080000000000002"/>
    <n v="2"/>
    <n v="0.2"/>
    <n v="-5.2640000000000002"/>
  </r>
  <r>
    <n v="8605"/>
    <x v="4284"/>
    <x v="835"/>
    <d v="2016-01-08T00:00:00"/>
    <s v="Standard Class"/>
    <s v="CA-12310"/>
    <s v="Christine Abelman"/>
    <x v="1"/>
    <s v="United States"/>
    <s v="San Antonio"/>
    <x v="5"/>
    <n v="78207"/>
    <s v="Central"/>
    <s v="TEC-AC-10002942"/>
    <x v="2"/>
    <s v="Accessories"/>
    <s v="WD My Passport Ultra 1TB Portable External Hard Drive"/>
    <n v="165.60000000000002"/>
    <n v="3"/>
    <n v="0.2"/>
    <n v="-6.2100000000000151"/>
  </r>
  <r>
    <n v="8606"/>
    <x v="4284"/>
    <x v="835"/>
    <d v="2016-01-08T00:00:00"/>
    <s v="Standard Class"/>
    <s v="CA-12310"/>
    <s v="Christine Abelman"/>
    <x v="1"/>
    <s v="United States"/>
    <s v="San Antonio"/>
    <x v="5"/>
    <n v="78207"/>
    <s v="Central"/>
    <s v="TEC-PH-10002890"/>
    <x v="2"/>
    <s v="Phones"/>
    <s v="AT&amp;T 17929 Lendline Telephone"/>
    <n v="180.96"/>
    <n v="5"/>
    <n v="0.2"/>
    <n v="13.571999999999996"/>
  </r>
  <r>
    <n v="8607"/>
    <x v="4285"/>
    <x v="238"/>
    <d v="2017-08-22T00:00:00"/>
    <s v="Standard Class"/>
    <s v="CM-12160"/>
    <s v="Charles McCrossin"/>
    <x v="0"/>
    <s v="United States"/>
    <s v="New Bedford"/>
    <x v="31"/>
    <n v="2740"/>
    <s v="East"/>
    <s v="TEC-AC-10003614"/>
    <x v="2"/>
    <s v="Accessories"/>
    <s v="Verbatim 25 GB 6x Blu-ray Single Layer Recordable Disc, 10/Pack"/>
    <n v="23.18"/>
    <n v="2"/>
    <n v="0"/>
    <n v="7.6493999999999982"/>
  </r>
  <r>
    <n v="8608"/>
    <x v="4286"/>
    <x v="611"/>
    <d v="2014-06-09T00:00:00"/>
    <s v="Standard Class"/>
    <s v="BT-11440"/>
    <s v="Bobby Trafton"/>
    <x v="0"/>
    <s v="United States"/>
    <s v="New York City"/>
    <x v="15"/>
    <n v="10035"/>
    <s v="East"/>
    <s v="FUR-FU-10002878"/>
    <x v="0"/>
    <s v="Furnishings"/>
    <s v="Seth Thomas 14&quot; Day/Date Wall Clock"/>
    <n v="56.96"/>
    <n v="2"/>
    <n v="0"/>
    <n v="21.075200000000002"/>
  </r>
  <r>
    <n v="8609"/>
    <x v="4286"/>
    <x v="611"/>
    <d v="2014-06-09T00:00:00"/>
    <s v="Standard Class"/>
    <s v="BT-11440"/>
    <s v="Bobby Trafton"/>
    <x v="0"/>
    <s v="United States"/>
    <s v="New York City"/>
    <x v="15"/>
    <n v="10035"/>
    <s v="East"/>
    <s v="OFF-AP-10001626"/>
    <x v="1"/>
    <s v="Appliances"/>
    <s v="Commercial WindTunnel Clean Air Upright Vacuum, Replacement Belts, Filtration Bags"/>
    <n v="15.56"/>
    <n v="4"/>
    <n v="0"/>
    <n v="4.0456000000000003"/>
  </r>
  <r>
    <n v="8610"/>
    <x v="4286"/>
    <x v="611"/>
    <d v="2014-06-09T00:00:00"/>
    <s v="Standard Class"/>
    <s v="BT-11440"/>
    <s v="Bobby Trafton"/>
    <x v="0"/>
    <s v="United States"/>
    <s v="New York City"/>
    <x v="15"/>
    <n v="10035"/>
    <s v="East"/>
    <s v="FUR-BO-10003272"/>
    <x v="0"/>
    <s v="Bookcases"/>
    <s v="O'Sullivan Living Dimensions 5-Shelf Bookcases"/>
    <n v="353.56799999999998"/>
    <n v="2"/>
    <n v="0.2"/>
    <n v="-44.196000000000026"/>
  </r>
  <r>
    <n v="8611"/>
    <x v="4286"/>
    <x v="611"/>
    <d v="2014-06-09T00:00:00"/>
    <s v="Standard Class"/>
    <s v="BT-11440"/>
    <s v="Bobby Trafton"/>
    <x v="0"/>
    <s v="United States"/>
    <s v="New York City"/>
    <x v="15"/>
    <n v="10035"/>
    <s v="East"/>
    <s v="FUR-FU-10002191"/>
    <x v="0"/>
    <s v="Furnishings"/>
    <s v="G.E. Halogen Desk Lamp Bulbs"/>
    <n v="13.96"/>
    <n v="2"/>
    <n v="0"/>
    <n v="6.7008000000000001"/>
  </r>
  <r>
    <n v="8612"/>
    <x v="4287"/>
    <x v="38"/>
    <d v="2017-11-17T00:00:00"/>
    <s v="Second Class"/>
    <s v="SE-20110"/>
    <s v="Sanjit Engle"/>
    <x v="0"/>
    <s v="United States"/>
    <s v="Oxnard"/>
    <x v="1"/>
    <n v="93030"/>
    <s v="West"/>
    <s v="TEC-AC-10000682"/>
    <x v="2"/>
    <s v="Accessories"/>
    <s v="Kensington K72356US Mouse-in-a-Box USB Desktop Mouse"/>
    <n v="82.95"/>
    <n v="5"/>
    <n v="0"/>
    <n v="29.032499999999999"/>
  </r>
  <r>
    <n v="8613"/>
    <x v="4288"/>
    <x v="1198"/>
    <d v="2016-02-01T00:00:00"/>
    <s v="Second Class"/>
    <s v="HG-14965"/>
    <s v="Henry Goldwyn"/>
    <x v="1"/>
    <s v="United States"/>
    <s v="Los Angeles"/>
    <x v="1"/>
    <n v="90036"/>
    <s v="West"/>
    <s v="OFF-AR-10000588"/>
    <x v="1"/>
    <s v="Art"/>
    <s v="Newell 345"/>
    <n v="39.68"/>
    <n v="2"/>
    <n v="0"/>
    <n v="10.316800000000001"/>
  </r>
  <r>
    <n v="8614"/>
    <x v="4289"/>
    <x v="1199"/>
    <d v="2016-11-14T00:00:00"/>
    <s v="Standard Class"/>
    <s v="PF-19165"/>
    <s v="Philip Fox"/>
    <x v="0"/>
    <s v="United States"/>
    <s v="Oakland"/>
    <x v="1"/>
    <n v="94601"/>
    <s v="West"/>
    <s v="TEC-AC-10002001"/>
    <x v="2"/>
    <s v="Accessories"/>
    <s v="Logitech Wireless Gaming Headset G930"/>
    <n v="479.97"/>
    <n v="3"/>
    <n v="0"/>
    <n v="177.58890000000002"/>
  </r>
  <r>
    <n v="8615"/>
    <x v="4290"/>
    <x v="545"/>
    <d v="2016-09-14T00:00:00"/>
    <s v="Standard Class"/>
    <s v="BD-11770"/>
    <s v="Bryan Davis"/>
    <x v="0"/>
    <s v="United States"/>
    <s v="Edmonds"/>
    <x v="4"/>
    <n v="98026"/>
    <s v="West"/>
    <s v="OFF-LA-10003720"/>
    <x v="1"/>
    <s v="Labels"/>
    <s v="Avery 487"/>
    <n v="7.38"/>
    <n v="2"/>
    <n v="0"/>
    <n v="3.4685999999999999"/>
  </r>
  <r>
    <n v="8616"/>
    <x v="4290"/>
    <x v="545"/>
    <d v="2016-09-14T00:00:00"/>
    <s v="Standard Class"/>
    <s v="BD-11770"/>
    <s v="Bryan Davis"/>
    <x v="0"/>
    <s v="United States"/>
    <s v="Edmonds"/>
    <x v="4"/>
    <n v="98026"/>
    <s v="West"/>
    <s v="OFF-BI-10004364"/>
    <x v="1"/>
    <s v="Binders"/>
    <s v="Storex Dura Pro Binders"/>
    <n v="14.256000000000002"/>
    <n v="3"/>
    <n v="0.2"/>
    <n v="4.4550000000000001"/>
  </r>
  <r>
    <n v="8617"/>
    <x v="4290"/>
    <x v="545"/>
    <d v="2016-09-14T00:00:00"/>
    <s v="Standard Class"/>
    <s v="BD-11770"/>
    <s v="Bryan Davis"/>
    <x v="0"/>
    <s v="United States"/>
    <s v="Edmonds"/>
    <x v="4"/>
    <n v="98026"/>
    <s v="West"/>
    <s v="OFF-PA-10000100"/>
    <x v="1"/>
    <s v="Paper"/>
    <s v="Xerox 1945"/>
    <n v="81.98"/>
    <n v="2"/>
    <n v="0"/>
    <n v="40.170200000000001"/>
  </r>
  <r>
    <n v="8618"/>
    <x v="4290"/>
    <x v="545"/>
    <d v="2016-09-14T00:00:00"/>
    <s v="Standard Class"/>
    <s v="BD-11770"/>
    <s v="Bryan Davis"/>
    <x v="0"/>
    <s v="United States"/>
    <s v="Edmonds"/>
    <x v="4"/>
    <n v="98026"/>
    <s v="West"/>
    <s v="OFF-BI-10004826"/>
    <x v="1"/>
    <s v="Binders"/>
    <s v="JM Magazine Binder"/>
    <n v="39.624000000000009"/>
    <n v="3"/>
    <n v="0.2"/>
    <n v="13.868400000000001"/>
  </r>
  <r>
    <n v="8619"/>
    <x v="4291"/>
    <x v="448"/>
    <d v="2017-03-08T00:00:00"/>
    <s v="Standard Class"/>
    <s v="BT-11395"/>
    <s v="Bill Tyler"/>
    <x v="1"/>
    <s v="United States"/>
    <s v="Los Angeles"/>
    <x v="1"/>
    <n v="90004"/>
    <s v="West"/>
    <s v="FUR-TA-10001520"/>
    <x v="0"/>
    <s v="Tables"/>
    <s v="Lesro Sheffield Collection Coffee Table, End Table, Center Table, Corner Table"/>
    <n v="399.67200000000003"/>
    <n v="7"/>
    <n v="0.2"/>
    <n v="-14.987700000000061"/>
  </r>
  <r>
    <n v="8620"/>
    <x v="4292"/>
    <x v="565"/>
    <d v="2017-09-13T00:00:00"/>
    <s v="Second Class"/>
    <s v="EM-14095"/>
    <s v="Eudokia Martin"/>
    <x v="1"/>
    <s v="United States"/>
    <s v="New York City"/>
    <x v="15"/>
    <n v="10024"/>
    <s v="East"/>
    <s v="OFF-ST-10001031"/>
    <x v="1"/>
    <s v="Storage"/>
    <s v="Adjustable Personal File Tote"/>
    <n v="65.12"/>
    <n v="4"/>
    <n v="0"/>
    <n v="16.931200000000004"/>
  </r>
  <r>
    <n v="8621"/>
    <x v="4293"/>
    <x v="44"/>
    <d v="2017-11-09T00:00:00"/>
    <s v="Second Class"/>
    <s v="LC-17050"/>
    <s v="Liz Carlisle"/>
    <x v="0"/>
    <s v="United States"/>
    <s v="Dallas"/>
    <x v="5"/>
    <n v="75217"/>
    <s v="Central"/>
    <s v="FUR-FU-10003878"/>
    <x v="0"/>
    <s v="Furnishings"/>
    <s v="Linden 10&quot; Round Wall Clock, Black"/>
    <n v="30.560000000000002"/>
    <n v="5"/>
    <n v="0.6"/>
    <n v="-19.863999999999997"/>
  </r>
  <r>
    <n v="8622"/>
    <x v="4294"/>
    <x v="726"/>
    <d v="2017-05-18T00:00:00"/>
    <s v="Standard Class"/>
    <s v="FH-14275"/>
    <s v="Frank Hawley"/>
    <x v="1"/>
    <s v="United States"/>
    <s v="Franklin"/>
    <x v="18"/>
    <n v="37064"/>
    <s v="South"/>
    <s v="OFF-AP-10000358"/>
    <x v="1"/>
    <s v="Appliances"/>
    <s v="Fellowes Basic Home/Office Series Surge Protectors"/>
    <n v="20.768000000000001"/>
    <n v="2"/>
    <n v="0.2"/>
    <n v="2.3363999999999976"/>
  </r>
  <r>
    <n v="8623"/>
    <x v="4295"/>
    <x v="581"/>
    <d v="2016-12-01T00:00:00"/>
    <s v="Standard Class"/>
    <s v="CM-12235"/>
    <s v="Chris McAfee"/>
    <x v="0"/>
    <s v="United States"/>
    <s v="Phoenix"/>
    <x v="16"/>
    <n v="85023"/>
    <s v="West"/>
    <s v="OFF-ST-10000876"/>
    <x v="1"/>
    <s v="Storage"/>
    <s v="Eldon Simplefile Box Office"/>
    <n v="39.808"/>
    <n v="4"/>
    <n v="0.2"/>
    <n v="3.9808000000000003"/>
  </r>
  <r>
    <n v="8624"/>
    <x v="4296"/>
    <x v="50"/>
    <d v="2015-11-18T00:00:00"/>
    <s v="Standard Class"/>
    <s v="FM-14380"/>
    <s v="Fred McMath"/>
    <x v="0"/>
    <s v="United States"/>
    <s v="Miami"/>
    <x v="2"/>
    <n v="33178"/>
    <s v="South"/>
    <s v="OFF-BI-10004224"/>
    <x v="1"/>
    <s v="Binders"/>
    <s v="Catalog Binders with Expanding Posts"/>
    <n v="121.10400000000003"/>
    <n v="6"/>
    <n v="0.7"/>
    <n v="-100.91999999999999"/>
  </r>
  <r>
    <n v="8625"/>
    <x v="4296"/>
    <x v="50"/>
    <d v="2015-11-18T00:00:00"/>
    <s v="Standard Class"/>
    <s v="FM-14380"/>
    <s v="Fred McMath"/>
    <x v="0"/>
    <s v="United States"/>
    <s v="Miami"/>
    <x v="2"/>
    <n v="33178"/>
    <s v="South"/>
    <s v="TEC-AC-10004568"/>
    <x v="2"/>
    <s v="Accessories"/>
    <s v="Maxell LTO Ultrium - 800 GB"/>
    <n v="111.96"/>
    <n v="5"/>
    <n v="0.2"/>
    <n v="-1.3995000000000104"/>
  </r>
  <r>
    <n v="8626"/>
    <x v="4297"/>
    <x v="575"/>
    <d v="2015-12-12T00:00:00"/>
    <s v="Standard Class"/>
    <s v="HG-14965"/>
    <s v="Henry Goldwyn"/>
    <x v="1"/>
    <s v="United States"/>
    <s v="Colorado Springs"/>
    <x v="22"/>
    <n v="80906"/>
    <s v="West"/>
    <s v="OFF-PA-10000533"/>
    <x v="1"/>
    <s v="Paper"/>
    <s v="Southworth Parchment Paper &amp; Envelopes"/>
    <n v="15.696000000000002"/>
    <n v="3"/>
    <n v="0.2"/>
    <n v="5.1011999999999995"/>
  </r>
  <r>
    <n v="8627"/>
    <x v="4298"/>
    <x v="67"/>
    <d v="2015-09-12T00:00:00"/>
    <s v="Standard Class"/>
    <s v="AG-10525"/>
    <s v="Andy Gerbode"/>
    <x v="1"/>
    <s v="United States"/>
    <s v="New York City"/>
    <x v="15"/>
    <n v="10011"/>
    <s v="East"/>
    <s v="OFF-ST-10003638"/>
    <x v="1"/>
    <s v="Storage"/>
    <s v="Mobile Personal File Cube"/>
    <n v="70.260000000000005"/>
    <n v="3"/>
    <n v="0"/>
    <n v="18.970199999999998"/>
  </r>
  <r>
    <n v="8628"/>
    <x v="4298"/>
    <x v="67"/>
    <d v="2015-09-12T00:00:00"/>
    <s v="Standard Class"/>
    <s v="AG-10525"/>
    <s v="Andy Gerbode"/>
    <x v="1"/>
    <s v="United States"/>
    <s v="New York City"/>
    <x v="15"/>
    <n v="10011"/>
    <s v="East"/>
    <s v="TEC-AC-10002305"/>
    <x v="2"/>
    <s v="Accessories"/>
    <s v="KeyTronic E03601U1 - Keyboard - Beige"/>
    <n v="90"/>
    <n v="5"/>
    <n v="0"/>
    <n v="16.199999999999992"/>
  </r>
  <r>
    <n v="8629"/>
    <x v="4298"/>
    <x v="67"/>
    <d v="2015-09-12T00:00:00"/>
    <s v="Standard Class"/>
    <s v="AG-10525"/>
    <s v="Andy Gerbode"/>
    <x v="1"/>
    <s v="United States"/>
    <s v="New York City"/>
    <x v="15"/>
    <n v="10011"/>
    <s v="East"/>
    <s v="OFF-BI-10000605"/>
    <x v="1"/>
    <s v="Binders"/>
    <s v="Acco Pressboard Covers with Storage Hooks, 9 1/2&quot; x 11&quot;, Executive Red"/>
    <n v="6.0960000000000001"/>
    <n v="2"/>
    <n v="0.2"/>
    <n v="2.0573999999999995"/>
  </r>
  <r>
    <n v="8630"/>
    <x v="4298"/>
    <x v="67"/>
    <d v="2015-09-12T00:00:00"/>
    <s v="Standard Class"/>
    <s v="AG-10525"/>
    <s v="Andy Gerbode"/>
    <x v="1"/>
    <s v="United States"/>
    <s v="New York City"/>
    <x v="15"/>
    <n v="10011"/>
    <s v="East"/>
    <s v="FUR-TA-10003569"/>
    <x v="0"/>
    <s v="Tables"/>
    <s v="Bretford CR8500 Series Meeting Room Furniture"/>
    <n v="481.17599999999999"/>
    <n v="2"/>
    <n v="0.4"/>
    <n v="-120.29400000000004"/>
  </r>
  <r>
    <n v="8631"/>
    <x v="4298"/>
    <x v="67"/>
    <d v="2015-09-12T00:00:00"/>
    <s v="Standard Class"/>
    <s v="AG-10525"/>
    <s v="Andy Gerbode"/>
    <x v="1"/>
    <s v="United States"/>
    <s v="New York City"/>
    <x v="15"/>
    <n v="10011"/>
    <s v="East"/>
    <s v="OFF-FA-10003059"/>
    <x v="1"/>
    <s v="Fasteners"/>
    <s v="Assorted Color Push Pins"/>
    <n v="7.24"/>
    <n v="4"/>
    <n v="0"/>
    <n v="2.3891999999999998"/>
  </r>
  <r>
    <n v="8632"/>
    <x v="4299"/>
    <x v="1062"/>
    <d v="2016-07-29T00:00:00"/>
    <s v="First Class"/>
    <s v="OT-18730"/>
    <s v="Olvera Toch"/>
    <x v="0"/>
    <s v="United States"/>
    <s v="Bethlehem"/>
    <x v="9"/>
    <n v="18018"/>
    <s v="East"/>
    <s v="FUR-BO-10004409"/>
    <x v="0"/>
    <s v="Bookcases"/>
    <s v="Safco Value Mate Series Steel Bookcases, Baked Enamel Finish on Steel, Gray"/>
    <n v="177.45000000000002"/>
    <n v="5"/>
    <n v="0.5"/>
    <n v="-78.078000000000003"/>
  </r>
  <r>
    <n v="8633"/>
    <x v="4299"/>
    <x v="1062"/>
    <d v="2016-07-29T00:00:00"/>
    <s v="First Class"/>
    <s v="OT-18730"/>
    <s v="Olvera Toch"/>
    <x v="0"/>
    <s v="United States"/>
    <s v="Bethlehem"/>
    <x v="9"/>
    <n v="18018"/>
    <s v="East"/>
    <s v="OFF-BI-10000545"/>
    <x v="1"/>
    <s v="Binders"/>
    <s v="GBC Ibimaster 500 Manual ProClick Binding System"/>
    <n v="1369.7640000000001"/>
    <n v="6"/>
    <n v="0.7"/>
    <n v="-913.17599999999993"/>
  </r>
  <r>
    <n v="8634"/>
    <x v="4299"/>
    <x v="1062"/>
    <d v="2016-07-29T00:00:00"/>
    <s v="First Class"/>
    <s v="OT-18730"/>
    <s v="Olvera Toch"/>
    <x v="0"/>
    <s v="United States"/>
    <s v="Bethlehem"/>
    <x v="9"/>
    <n v="18018"/>
    <s v="East"/>
    <s v="OFF-AP-10004052"/>
    <x v="1"/>
    <s v="Appliances"/>
    <s v="Hoover Replacement Belts For Soft Guard &amp; Commercial Ltweight Upright Vacs, 2/Pk"/>
    <n v="9.48"/>
    <n v="3"/>
    <n v="0.2"/>
    <n v="0.7110000000000003"/>
  </r>
  <r>
    <n v="8635"/>
    <x v="4300"/>
    <x v="326"/>
    <d v="2017-08-29T00:00:00"/>
    <s v="Standard Class"/>
    <s v="SV-20365"/>
    <s v="Seth Vernon"/>
    <x v="0"/>
    <s v="United States"/>
    <s v="Philadelphia"/>
    <x v="9"/>
    <n v="19140"/>
    <s v="East"/>
    <s v="FUR-BO-10001798"/>
    <x v="0"/>
    <s v="Bookcases"/>
    <s v="Bush Somerset Collection Bookcase"/>
    <n v="130.97999999999999"/>
    <n v="2"/>
    <n v="0.5"/>
    <n v="-89.066399999999987"/>
  </r>
  <r>
    <n v="8636"/>
    <x v="4301"/>
    <x v="1013"/>
    <d v="2014-05-02T00:00:00"/>
    <s v="First Class"/>
    <s v="JM-16195"/>
    <s v="Justin MacKendrick"/>
    <x v="0"/>
    <s v="United States"/>
    <s v="Louisville"/>
    <x v="0"/>
    <n v="40214"/>
    <s v="South"/>
    <s v="OFF-AR-10004010"/>
    <x v="1"/>
    <s v="Art"/>
    <s v="Hunt Boston Vacuum Mount KS Pencil Sharpener"/>
    <n v="174.95000000000002"/>
    <n v="5"/>
    <n v="0"/>
    <n v="45.487000000000002"/>
  </r>
  <r>
    <n v="8637"/>
    <x v="4301"/>
    <x v="1013"/>
    <d v="2014-05-02T00:00:00"/>
    <s v="First Class"/>
    <s v="JM-16195"/>
    <s v="Justin MacKendrick"/>
    <x v="0"/>
    <s v="United States"/>
    <s v="Louisville"/>
    <x v="0"/>
    <n v="40214"/>
    <s v="South"/>
    <s v="OFF-ST-10000585"/>
    <x v="1"/>
    <s v="Storage"/>
    <s v="Economy Rollaway Files"/>
    <n v="826"/>
    <n v="5"/>
    <n v="0"/>
    <n v="214.76"/>
  </r>
  <r>
    <n v="8638"/>
    <x v="4302"/>
    <x v="842"/>
    <d v="2017-05-02T00:00:00"/>
    <s v="Standard Class"/>
    <s v="HM-14980"/>
    <s v="Henry MacAllister"/>
    <x v="0"/>
    <s v="United States"/>
    <s v="Seattle"/>
    <x v="4"/>
    <n v="98105"/>
    <s v="West"/>
    <s v="FUR-FU-10000397"/>
    <x v="0"/>
    <s v="Furnishings"/>
    <s v="Luxo Economy Swing Arm Lamp"/>
    <n v="139.58000000000001"/>
    <n v="7"/>
    <n v="0"/>
    <n v="39.082400000000007"/>
  </r>
  <r>
    <n v="8639"/>
    <x v="4303"/>
    <x v="283"/>
    <d v="2017-07-24T00:00:00"/>
    <s v="First Class"/>
    <s v="PO-19180"/>
    <s v="Philisse Overcash"/>
    <x v="2"/>
    <s v="United States"/>
    <s v="Kenosha"/>
    <x v="6"/>
    <n v="53142"/>
    <s v="Central"/>
    <s v="TEC-AC-10000736"/>
    <x v="2"/>
    <s v="Accessories"/>
    <s v="Logitech G600 MMO Gaming Mouse"/>
    <n v="399.95"/>
    <n v="5"/>
    <n v="0"/>
    <n v="143.982"/>
  </r>
  <r>
    <n v="8640"/>
    <x v="4304"/>
    <x v="736"/>
    <d v="2014-12-15T00:00:00"/>
    <s v="Second Class"/>
    <s v="KC-16675"/>
    <s v="Kimberly Carter"/>
    <x v="1"/>
    <s v="United States"/>
    <s v="Henderson"/>
    <x v="0"/>
    <n v="42420"/>
    <s v="South"/>
    <s v="OFF-BI-10004970"/>
    <x v="1"/>
    <s v="Binders"/>
    <s v="ACCOHIDE 3-Ring Binder, Blue, 1&quot;"/>
    <n v="12.39"/>
    <n v="3"/>
    <n v="0"/>
    <n v="5.8232999999999997"/>
  </r>
  <r>
    <n v="8641"/>
    <x v="4305"/>
    <x v="602"/>
    <d v="2017-01-16T00:00:00"/>
    <s v="Standard Class"/>
    <s v="DB-13120"/>
    <s v="David Bremer"/>
    <x v="1"/>
    <s v="United States"/>
    <s v="Dallas"/>
    <x v="5"/>
    <n v="75217"/>
    <s v="Central"/>
    <s v="OFF-BI-10000545"/>
    <x v="1"/>
    <s v="Binders"/>
    <s v="GBC Ibimaster 500 Manual ProClick Binding System"/>
    <n v="760.97999999999979"/>
    <n v="5"/>
    <n v="0.8"/>
    <n v="-1141.47"/>
  </r>
  <r>
    <n v="8642"/>
    <x v="4306"/>
    <x v="574"/>
    <d v="2017-12-02T00:00:00"/>
    <s v="Same Day"/>
    <s v="SV-20935"/>
    <s v="Susan Vittorini"/>
    <x v="0"/>
    <s v="United States"/>
    <s v="Peoria"/>
    <x v="16"/>
    <n v="85345"/>
    <s v="West"/>
    <s v="OFF-BI-10001670"/>
    <x v="1"/>
    <s v="Binders"/>
    <s v="Vinyl Sectional Post Binders"/>
    <n v="67.860000000000014"/>
    <n v="6"/>
    <n v="0.7"/>
    <n v="-45.239999999999995"/>
  </r>
  <r>
    <n v="8643"/>
    <x v="4307"/>
    <x v="627"/>
    <d v="2015-11-15T00:00:00"/>
    <s v="Standard Class"/>
    <s v="NS-18640"/>
    <s v="Noel Staavos"/>
    <x v="1"/>
    <s v="United States"/>
    <s v="Jacksonville"/>
    <x v="3"/>
    <n v="28540"/>
    <s v="South"/>
    <s v="OFF-FA-10000624"/>
    <x v="1"/>
    <s v="Fasteners"/>
    <s v="OIC Binder Clips"/>
    <n v="31.504000000000005"/>
    <n v="11"/>
    <n v="0.2"/>
    <n v="11.814"/>
  </r>
  <r>
    <n v="8644"/>
    <x v="4307"/>
    <x v="627"/>
    <d v="2015-11-15T00:00:00"/>
    <s v="Standard Class"/>
    <s v="NS-18640"/>
    <s v="Noel Staavos"/>
    <x v="1"/>
    <s v="United States"/>
    <s v="Jacksonville"/>
    <x v="3"/>
    <n v="28540"/>
    <s v="South"/>
    <s v="OFF-LA-10002945"/>
    <x v="1"/>
    <s v="Labels"/>
    <s v="Permanent Self-Adhesive File Folder Labels for Typewriters, 1 1/8 x 3 1/2, White"/>
    <n v="5.04"/>
    <n v="1"/>
    <n v="0.2"/>
    <n v="1.6379999999999997"/>
  </r>
  <r>
    <n v="8645"/>
    <x v="4307"/>
    <x v="627"/>
    <d v="2015-11-15T00:00:00"/>
    <s v="Standard Class"/>
    <s v="NS-18640"/>
    <s v="Noel Staavos"/>
    <x v="1"/>
    <s v="United States"/>
    <s v="Jacksonville"/>
    <x v="3"/>
    <n v="28540"/>
    <s v="South"/>
    <s v="OFF-BI-10000315"/>
    <x v="1"/>
    <s v="Binders"/>
    <s v="Poly Designer Cover &amp; Back"/>
    <n v="39.878999999999998"/>
    <n v="7"/>
    <n v="0.7"/>
    <n v="-29.244599999999991"/>
  </r>
  <r>
    <n v="8646"/>
    <x v="4307"/>
    <x v="627"/>
    <d v="2015-11-15T00:00:00"/>
    <s v="Standard Class"/>
    <s v="NS-18640"/>
    <s v="Noel Staavos"/>
    <x v="1"/>
    <s v="United States"/>
    <s v="Jacksonville"/>
    <x v="3"/>
    <n v="28540"/>
    <s v="South"/>
    <s v="FUR-FU-10000023"/>
    <x v="0"/>
    <s v="Furnishings"/>
    <s v="Eldon Wave Desk Accessories"/>
    <n v="4.7119999999999997"/>
    <n v="1"/>
    <n v="0.2"/>
    <n v="1.4136000000000002"/>
  </r>
  <r>
    <n v="8647"/>
    <x v="4308"/>
    <x v="881"/>
    <d v="2016-11-29T00:00:00"/>
    <s v="Standard Class"/>
    <s v="MH-17455"/>
    <s v="Mark Hamilton"/>
    <x v="0"/>
    <s v="United States"/>
    <s v="Los Angeles"/>
    <x v="1"/>
    <n v="90032"/>
    <s v="West"/>
    <s v="FUR-CH-10004698"/>
    <x v="0"/>
    <s v="Chairs"/>
    <s v="Padded Folding Chairs, Black, 4/Carton"/>
    <n v="194.35200000000003"/>
    <n v="3"/>
    <n v="0.2"/>
    <n v="19.435200000000009"/>
  </r>
  <r>
    <n v="8648"/>
    <x v="4309"/>
    <x v="901"/>
    <d v="2015-12-08T00:00:00"/>
    <s v="First Class"/>
    <s v="RR-19525"/>
    <s v="Rick Reed"/>
    <x v="1"/>
    <s v="United States"/>
    <s v="Nashville"/>
    <x v="18"/>
    <n v="37211"/>
    <s v="South"/>
    <s v="FUR-CH-10004477"/>
    <x v="0"/>
    <s v="Chairs"/>
    <s v="Global Push Button Manager's Chair, Indigo"/>
    <n v="97.424000000000007"/>
    <n v="2"/>
    <n v="0.2"/>
    <n v="10.960199999999993"/>
  </r>
  <r>
    <n v="8649"/>
    <x v="4310"/>
    <x v="875"/>
    <d v="2016-08-03T00:00:00"/>
    <s v="Standard Class"/>
    <s v="RH-19555"/>
    <s v="Ritsa Hightower"/>
    <x v="0"/>
    <s v="United States"/>
    <s v="Charlotte"/>
    <x v="3"/>
    <n v="28205"/>
    <s v="South"/>
    <s v="OFF-ST-10003816"/>
    <x v="1"/>
    <s v="Storage"/>
    <s v="Fellowes High-Stak Drawer Files"/>
    <n v="704.76"/>
    <n v="5"/>
    <n v="0.2"/>
    <n v="26.428499999999957"/>
  </r>
  <r>
    <n v="8650"/>
    <x v="4310"/>
    <x v="875"/>
    <d v="2016-08-03T00:00:00"/>
    <s v="Standard Class"/>
    <s v="RH-19555"/>
    <s v="Ritsa Hightower"/>
    <x v="0"/>
    <s v="United States"/>
    <s v="Charlotte"/>
    <x v="3"/>
    <n v="28205"/>
    <s v="South"/>
    <s v="OFF-BI-10002429"/>
    <x v="1"/>
    <s v="Binders"/>
    <s v="Premier Elliptical Ring Binder, Black"/>
    <n v="27.396000000000004"/>
    <n v="3"/>
    <n v="0.7"/>
    <n v="-20.090399999999995"/>
  </r>
  <r>
    <n v="8651"/>
    <x v="4311"/>
    <x v="103"/>
    <d v="2014-09-13T00:00:00"/>
    <s v="Same Day"/>
    <s v="RP-19390"/>
    <s v="Resi Pölking"/>
    <x v="0"/>
    <s v="United States"/>
    <s v="Seattle"/>
    <x v="4"/>
    <n v="98103"/>
    <s v="West"/>
    <s v="OFF-FA-10000840"/>
    <x v="1"/>
    <s v="Fasteners"/>
    <s v="OIC Thumb-Tacks"/>
    <n v="5.6999999999999993"/>
    <n v="5"/>
    <n v="0"/>
    <n v="2.6789999999999998"/>
  </r>
  <r>
    <n v="8652"/>
    <x v="4311"/>
    <x v="103"/>
    <d v="2014-09-13T00:00:00"/>
    <s v="Same Day"/>
    <s v="RP-19390"/>
    <s v="Resi Pölking"/>
    <x v="0"/>
    <s v="United States"/>
    <s v="Seattle"/>
    <x v="4"/>
    <n v="98103"/>
    <s v="West"/>
    <s v="FUR-FU-10001918"/>
    <x v="0"/>
    <s v="Furnishings"/>
    <s v="C-Line Cubicle Keepers Polyproplyene Holder With Velcro Backings"/>
    <n v="14.190000000000001"/>
    <n v="3"/>
    <n v="0"/>
    <n v="5.5341000000000014"/>
  </r>
  <r>
    <n v="8653"/>
    <x v="4311"/>
    <x v="103"/>
    <d v="2014-09-13T00:00:00"/>
    <s v="Same Day"/>
    <s v="RP-19390"/>
    <s v="Resi Pölking"/>
    <x v="0"/>
    <s v="United States"/>
    <s v="Seattle"/>
    <x v="4"/>
    <n v="98103"/>
    <s v="West"/>
    <s v="OFF-SU-10001574"/>
    <x v="1"/>
    <s v="Supplies"/>
    <s v="Acme Value Line Scissors"/>
    <n v="7.3"/>
    <n v="2"/>
    <n v="0"/>
    <n v="2.1899999999999995"/>
  </r>
  <r>
    <n v="8654"/>
    <x v="4311"/>
    <x v="103"/>
    <d v="2014-09-13T00:00:00"/>
    <s v="Same Day"/>
    <s v="RP-19390"/>
    <s v="Resi Pölking"/>
    <x v="0"/>
    <s v="United States"/>
    <s v="Seattle"/>
    <x v="4"/>
    <n v="98103"/>
    <s v="West"/>
    <s v="TEC-AC-10001606"/>
    <x v="2"/>
    <s v="Accessories"/>
    <s v="Logitech Wireless Performance Mouse MX for PC and Mac"/>
    <n v="199.98"/>
    <n v="2"/>
    <n v="0"/>
    <n v="75.992400000000004"/>
  </r>
  <r>
    <n v="8655"/>
    <x v="4311"/>
    <x v="103"/>
    <d v="2014-09-13T00:00:00"/>
    <s v="Same Day"/>
    <s v="RP-19390"/>
    <s v="Resi Pölking"/>
    <x v="0"/>
    <s v="United States"/>
    <s v="Seattle"/>
    <x v="4"/>
    <n v="98103"/>
    <s v="West"/>
    <s v="TEC-AC-10003399"/>
    <x v="2"/>
    <s v="Accessories"/>
    <s v="Memorex Mini Travel Drive 64 GB USB 2.0 Flash Drive"/>
    <n v="144.96"/>
    <n v="4"/>
    <n v="0"/>
    <n v="60.883200000000002"/>
  </r>
  <r>
    <n v="8656"/>
    <x v="4311"/>
    <x v="103"/>
    <d v="2014-09-13T00:00:00"/>
    <s v="Same Day"/>
    <s v="RP-19390"/>
    <s v="Resi Pölking"/>
    <x v="0"/>
    <s v="United States"/>
    <s v="Seattle"/>
    <x v="4"/>
    <n v="98103"/>
    <s v="West"/>
    <s v="TEC-AC-10000865"/>
    <x v="2"/>
    <s v="Accessories"/>
    <s v="WD My Passport Ultra 500GB Portable External Hard Drive"/>
    <n v="118"/>
    <n v="2"/>
    <n v="0"/>
    <n v="20.059999999999988"/>
  </r>
  <r>
    <n v="8657"/>
    <x v="4311"/>
    <x v="103"/>
    <d v="2014-09-13T00:00:00"/>
    <s v="Same Day"/>
    <s v="RP-19390"/>
    <s v="Resi Pölking"/>
    <x v="0"/>
    <s v="United States"/>
    <s v="Seattle"/>
    <x v="4"/>
    <n v="98103"/>
    <s v="West"/>
    <s v="OFF-PA-10002923"/>
    <x v="1"/>
    <s v="Paper"/>
    <s v="Xerox 1942"/>
    <n v="48.94"/>
    <n v="1"/>
    <n v="0"/>
    <n v="24.47"/>
  </r>
  <r>
    <n v="8658"/>
    <x v="4311"/>
    <x v="103"/>
    <d v="2014-09-13T00:00:00"/>
    <s v="Same Day"/>
    <s v="RP-19390"/>
    <s v="Resi Pölking"/>
    <x v="0"/>
    <s v="United States"/>
    <s v="Seattle"/>
    <x v="4"/>
    <n v="98103"/>
    <s v="West"/>
    <s v="OFF-AP-10004785"/>
    <x v="1"/>
    <s v="Appliances"/>
    <s v="Holmes Replacement Filter for HEPA Air Cleaner, Medium Room"/>
    <n v="22.66"/>
    <n v="2"/>
    <n v="0"/>
    <n v="9.743800000000002"/>
  </r>
  <r>
    <n v="8659"/>
    <x v="4312"/>
    <x v="1028"/>
    <d v="2016-06-25T00:00:00"/>
    <s v="Standard Class"/>
    <s v="KB-16600"/>
    <s v="Ken Brennan"/>
    <x v="1"/>
    <s v="United States"/>
    <s v="Chicago"/>
    <x v="10"/>
    <n v="60623"/>
    <s v="Central"/>
    <s v="OFF-BI-10003727"/>
    <x v="1"/>
    <s v="Binders"/>
    <s v="Avery Durable Slant Ring Binders With Label Holder"/>
    <n v="0.83599999999999974"/>
    <n v="1"/>
    <n v="0.8"/>
    <n v="-1.3376000000000001"/>
  </r>
  <r>
    <n v="8660"/>
    <x v="4313"/>
    <x v="323"/>
    <d v="2016-09-08T00:00:00"/>
    <s v="Standard Class"/>
    <s v="MH-17620"/>
    <s v="Matt Hagelstein"/>
    <x v="1"/>
    <s v="United States"/>
    <s v="Cincinnati"/>
    <x v="24"/>
    <n v="45231"/>
    <s v="East"/>
    <s v="OFF-PA-10002246"/>
    <x v="1"/>
    <s v="Paper"/>
    <s v="Wirebound Four 2-3/4 x 5 Forms per Page, 400 Sets per Book"/>
    <n v="30.96"/>
    <n v="6"/>
    <n v="0.2"/>
    <n v="11.223000000000001"/>
  </r>
  <r>
    <n v="8661"/>
    <x v="4314"/>
    <x v="920"/>
    <d v="2017-11-30T00:00:00"/>
    <s v="Standard Class"/>
    <s v="HZ-14950"/>
    <s v="Henia Zydlo"/>
    <x v="0"/>
    <s v="United States"/>
    <s v="Fort Lauderdale"/>
    <x v="2"/>
    <n v="33311"/>
    <s v="South"/>
    <s v="FUR-BO-10003965"/>
    <x v="0"/>
    <s v="Bookcases"/>
    <s v="O'Sullivan Manor Hill 2-Door Library in Brianna Oak"/>
    <n v="723.92"/>
    <n v="5"/>
    <n v="0.2"/>
    <n v="-81.440999999999946"/>
  </r>
  <r>
    <n v="8662"/>
    <x v="4315"/>
    <x v="793"/>
    <d v="2015-05-17T00:00:00"/>
    <s v="Standard Class"/>
    <s v="JG-15160"/>
    <s v="James Galang"/>
    <x v="0"/>
    <s v="United States"/>
    <s v="Houston"/>
    <x v="5"/>
    <n v="77041"/>
    <s v="Central"/>
    <s v="FUR-FU-10000175"/>
    <x v="0"/>
    <s v="Furnishings"/>
    <s v="DAX Wood Document Frame."/>
    <n v="21.968000000000004"/>
    <n v="4"/>
    <n v="0.6"/>
    <n v="-15.9268"/>
  </r>
  <r>
    <n v="8663"/>
    <x v="4315"/>
    <x v="793"/>
    <d v="2015-05-17T00:00:00"/>
    <s v="Standard Class"/>
    <s v="JG-15160"/>
    <s v="James Galang"/>
    <x v="0"/>
    <s v="United States"/>
    <s v="Houston"/>
    <x v="5"/>
    <n v="77041"/>
    <s v="Central"/>
    <s v="TEC-PH-10001336"/>
    <x v="2"/>
    <s v="Phones"/>
    <s v="Digium D40 VoIP phone"/>
    <n v="619.15200000000004"/>
    <n v="6"/>
    <n v="0.2"/>
    <n v="69.654599999999988"/>
  </r>
  <r>
    <n v="8664"/>
    <x v="4315"/>
    <x v="793"/>
    <d v="2015-05-17T00:00:00"/>
    <s v="Standard Class"/>
    <s v="JG-15160"/>
    <s v="James Galang"/>
    <x v="0"/>
    <s v="United States"/>
    <s v="Houston"/>
    <x v="5"/>
    <n v="77041"/>
    <s v="Central"/>
    <s v="OFF-PA-10001954"/>
    <x v="1"/>
    <s v="Paper"/>
    <s v="Xerox 1964"/>
    <n v="127.90400000000001"/>
    <n v="7"/>
    <n v="0.2"/>
    <n v="41.568799999999996"/>
  </r>
  <r>
    <n v="8665"/>
    <x v="4316"/>
    <x v="983"/>
    <d v="2017-04-01T00:00:00"/>
    <s v="Second Class"/>
    <s v="AB-10165"/>
    <s v="Alan Barnes"/>
    <x v="0"/>
    <s v="United States"/>
    <s v="Lakewood"/>
    <x v="1"/>
    <n v="90712"/>
    <s v="West"/>
    <s v="FUR-FU-10004973"/>
    <x v="0"/>
    <s v="Furnishings"/>
    <s v="Flat Face Poster Frame"/>
    <n v="94.2"/>
    <n v="5"/>
    <n v="0"/>
    <n v="39.564000000000007"/>
  </r>
  <r>
    <n v="8666"/>
    <x v="4317"/>
    <x v="1019"/>
    <d v="2016-11-18T00:00:00"/>
    <s v="First Class"/>
    <s v="HJ-14875"/>
    <s v="Heather Jas"/>
    <x v="2"/>
    <s v="United States"/>
    <s v="San Francisco"/>
    <x v="1"/>
    <n v="94122"/>
    <s v="West"/>
    <s v="OFF-SU-10004231"/>
    <x v="1"/>
    <s v="Supplies"/>
    <s v="Acme Tagit Stainless Steel Antibacterial Scissors"/>
    <n v="49.5"/>
    <n v="5"/>
    <n v="0"/>
    <n v="13.365"/>
  </r>
  <r>
    <n v="8667"/>
    <x v="4318"/>
    <x v="945"/>
    <d v="2017-01-02T00:00:00"/>
    <s v="First Class"/>
    <s v="CJ-11875"/>
    <s v="Carl Jackson"/>
    <x v="1"/>
    <s v="United States"/>
    <s v="Philadelphia"/>
    <x v="9"/>
    <n v="19140"/>
    <s v="East"/>
    <s v="OFF-AR-10004269"/>
    <x v="1"/>
    <s v="Art"/>
    <s v="Newell 31"/>
    <n v="16.520000000000003"/>
    <n v="5"/>
    <n v="0.2"/>
    <n v="1.6519999999999992"/>
  </r>
  <r>
    <n v="8668"/>
    <x v="4319"/>
    <x v="596"/>
    <d v="2016-12-24T00:00:00"/>
    <s v="Second Class"/>
    <s v="ED-13885"/>
    <s v="Emily Ducich"/>
    <x v="2"/>
    <s v="United States"/>
    <s v="Seattle"/>
    <x v="4"/>
    <n v="98115"/>
    <s v="West"/>
    <s v="OFF-BI-10004002"/>
    <x v="1"/>
    <s v="Binders"/>
    <s v="Wilson Jones International Size A4 Ring Binders"/>
    <n v="55.360000000000007"/>
    <n v="4"/>
    <n v="0.2"/>
    <n v="19.375999999999998"/>
  </r>
  <r>
    <n v="8669"/>
    <x v="4319"/>
    <x v="596"/>
    <d v="2016-12-24T00:00:00"/>
    <s v="Second Class"/>
    <s v="ED-13885"/>
    <s v="Emily Ducich"/>
    <x v="2"/>
    <s v="United States"/>
    <s v="Seattle"/>
    <x v="4"/>
    <n v="98115"/>
    <s v="West"/>
    <s v="TEC-MA-10000752"/>
    <x v="2"/>
    <s v="Machines"/>
    <s v="Texas Instrument TI-15 Fraction Calculator"/>
    <n v="11.56"/>
    <n v="1"/>
    <n v="0.2"/>
    <n v="3.7569999999999992"/>
  </r>
  <r>
    <n v="8670"/>
    <x v="4320"/>
    <x v="139"/>
    <d v="2015-12-25T00:00:00"/>
    <s v="Second Class"/>
    <s v="AI-10855"/>
    <s v="Arianne Irving"/>
    <x v="0"/>
    <s v="United States"/>
    <s v="Los Angeles"/>
    <x v="1"/>
    <n v="90036"/>
    <s v="West"/>
    <s v="OFF-PA-10004947"/>
    <x v="1"/>
    <s v="Paper"/>
    <s v="Easy-staple paper"/>
    <n v="17.12"/>
    <n v="4"/>
    <n v="0"/>
    <n v="7.7039999999999988"/>
  </r>
  <r>
    <n v="8671"/>
    <x v="4321"/>
    <x v="422"/>
    <d v="2015-01-01T00:00:00"/>
    <s v="Second Class"/>
    <s v="KB-16315"/>
    <s v="Karl Braun"/>
    <x v="0"/>
    <s v="United States"/>
    <s v="Cleveland"/>
    <x v="24"/>
    <n v="44105"/>
    <s v="East"/>
    <s v="FUR-FU-10004904"/>
    <x v="0"/>
    <s v="Furnishings"/>
    <s v="Eldon &quot;L&quot; Workstation Diamond Chairmat"/>
    <n v="182.35200000000003"/>
    <n v="3"/>
    <n v="0.2"/>
    <n v="-18.23520000000002"/>
  </r>
  <r>
    <n v="8672"/>
    <x v="4321"/>
    <x v="422"/>
    <d v="2015-01-01T00:00:00"/>
    <s v="Second Class"/>
    <s v="KB-16315"/>
    <s v="Karl Braun"/>
    <x v="0"/>
    <s v="United States"/>
    <s v="Cleveland"/>
    <x v="24"/>
    <n v="44105"/>
    <s v="East"/>
    <s v="OFF-ST-10002790"/>
    <x v="1"/>
    <s v="Storage"/>
    <s v="Safco Industrial Shelving"/>
    <n v="118.16"/>
    <n v="2"/>
    <n v="0.2"/>
    <n v="-25.108999999999988"/>
  </r>
  <r>
    <n v="8673"/>
    <x v="4322"/>
    <x v="911"/>
    <d v="2017-02-21T00:00:00"/>
    <s v="Standard Class"/>
    <s v="JS-16030"/>
    <s v="Joy Smith"/>
    <x v="0"/>
    <s v="United States"/>
    <s v="Decatur"/>
    <x v="10"/>
    <n v="62521"/>
    <s v="Central"/>
    <s v="OFF-FA-10004854"/>
    <x v="1"/>
    <s v="Fasteners"/>
    <s v="Vinyl Coated Wire Paper Clips in Organizer Box, 800/Box"/>
    <n v="18.368000000000002"/>
    <n v="2"/>
    <n v="0.2"/>
    <n v="6.1991999999999994"/>
  </r>
  <r>
    <n v="8674"/>
    <x v="4322"/>
    <x v="911"/>
    <d v="2017-02-21T00:00:00"/>
    <s v="Standard Class"/>
    <s v="JS-16030"/>
    <s v="Joy Smith"/>
    <x v="0"/>
    <s v="United States"/>
    <s v="Decatur"/>
    <x v="10"/>
    <n v="62521"/>
    <s v="Central"/>
    <s v="FUR-CH-10004063"/>
    <x v="0"/>
    <s v="Chairs"/>
    <s v="Global Deluxe High-Back Manager's Chair"/>
    <n v="600.55799999999999"/>
    <n v="3"/>
    <n v="0.3"/>
    <n v="-8.5794000000000779"/>
  </r>
  <r>
    <n v="8675"/>
    <x v="4322"/>
    <x v="911"/>
    <d v="2017-02-21T00:00:00"/>
    <s v="Standard Class"/>
    <s v="JS-16030"/>
    <s v="Joy Smith"/>
    <x v="0"/>
    <s v="United States"/>
    <s v="Decatur"/>
    <x v="10"/>
    <n v="62521"/>
    <s v="Central"/>
    <s v="OFF-ST-10000642"/>
    <x v="1"/>
    <s v="Storage"/>
    <s v="Tennsco Lockers, Gray"/>
    <n v="50.352000000000004"/>
    <n v="3"/>
    <n v="0.2"/>
    <n v="-8.1822000000000052"/>
  </r>
  <r>
    <n v="8676"/>
    <x v="4322"/>
    <x v="911"/>
    <d v="2017-02-21T00:00:00"/>
    <s v="Standard Class"/>
    <s v="JS-16030"/>
    <s v="Joy Smith"/>
    <x v="0"/>
    <s v="United States"/>
    <s v="Decatur"/>
    <x v="10"/>
    <n v="62521"/>
    <s v="Central"/>
    <s v="OFF-AR-10004078"/>
    <x v="1"/>
    <s v="Art"/>
    <s v="Newell 312"/>
    <n v="28.031999999999996"/>
    <n v="6"/>
    <n v="0.2"/>
    <n v="3.5039999999999996"/>
  </r>
  <r>
    <n v="8677"/>
    <x v="4322"/>
    <x v="911"/>
    <d v="2017-02-21T00:00:00"/>
    <s v="Standard Class"/>
    <s v="JS-16030"/>
    <s v="Joy Smith"/>
    <x v="0"/>
    <s v="United States"/>
    <s v="Decatur"/>
    <x v="10"/>
    <n v="62521"/>
    <s v="Central"/>
    <s v="FUR-FU-10004270"/>
    <x v="0"/>
    <s v="Furnishings"/>
    <s v="Executive Impressions 13&quot; Clairmont Wall Clock"/>
    <n v="7.6920000000000002"/>
    <n v="1"/>
    <n v="0.6"/>
    <n v="-3.6536999999999988"/>
  </r>
  <r>
    <n v="8678"/>
    <x v="4323"/>
    <x v="1200"/>
    <d v="2017-10-26T00:00:00"/>
    <s v="First Class"/>
    <s v="PO-18850"/>
    <s v="Patrick O'Brill"/>
    <x v="0"/>
    <s v="United States"/>
    <s v="Mansfield"/>
    <x v="5"/>
    <n v="76063"/>
    <s v="Central"/>
    <s v="FUR-TA-10004607"/>
    <x v="0"/>
    <s v="Tables"/>
    <s v="Hon 2111 Invitation Series Straight Table"/>
    <n v="517.40500000000009"/>
    <n v="5"/>
    <n v="0.3"/>
    <n v="-81.306500000000028"/>
  </r>
  <r>
    <n v="8679"/>
    <x v="4324"/>
    <x v="476"/>
    <d v="2016-09-07T00:00:00"/>
    <s v="Second Class"/>
    <s v="RD-19810"/>
    <s v="Ross DeVincentis"/>
    <x v="2"/>
    <s v="United States"/>
    <s v="Houston"/>
    <x v="5"/>
    <n v="77070"/>
    <s v="Central"/>
    <s v="OFF-BI-10001132"/>
    <x v="1"/>
    <s v="Binders"/>
    <s v="Acco PRESSTEX Data Binder with Storage Hooks, Dark Blue, 9 1/2&quot; X 11&quot;"/>
    <n v="8.6079999999999988"/>
    <n v="8"/>
    <n v="0.8"/>
    <n v="-13.342400000000001"/>
  </r>
  <r>
    <n v="8680"/>
    <x v="4324"/>
    <x v="476"/>
    <d v="2016-09-07T00:00:00"/>
    <s v="Second Class"/>
    <s v="RD-19810"/>
    <s v="Ross DeVincentis"/>
    <x v="2"/>
    <s v="United States"/>
    <s v="Houston"/>
    <x v="5"/>
    <n v="77070"/>
    <s v="Central"/>
    <s v="TEC-AC-10001714"/>
    <x v="2"/>
    <s v="Accessories"/>
    <s v="Logitech MX Performance Wireless Mouse"/>
    <n v="159.56"/>
    <n v="5"/>
    <n v="0.2"/>
    <n v="33.906499999999994"/>
  </r>
  <r>
    <n v="8681"/>
    <x v="4325"/>
    <x v="49"/>
    <d v="2016-12-03T00:00:00"/>
    <s v="Second Class"/>
    <s v="JD-15895"/>
    <s v="Jonathan Doherty"/>
    <x v="1"/>
    <s v="United States"/>
    <s v="Richmond"/>
    <x v="17"/>
    <n v="23223"/>
    <s v="South"/>
    <s v="OFF-AP-10002945"/>
    <x v="1"/>
    <s v="Appliances"/>
    <s v="Honeywell Enviracaire Portable HEPA Air Cleaner for 17' x 22' Room"/>
    <n v="2104.5499999999997"/>
    <n v="7"/>
    <n v="0"/>
    <n v="694.50149999999985"/>
  </r>
  <r>
    <n v="8682"/>
    <x v="4325"/>
    <x v="49"/>
    <d v="2016-12-03T00:00:00"/>
    <s v="Second Class"/>
    <s v="JD-15895"/>
    <s v="Jonathan Doherty"/>
    <x v="1"/>
    <s v="United States"/>
    <s v="Richmond"/>
    <x v="17"/>
    <n v="23223"/>
    <s v="South"/>
    <s v="OFF-SU-10004664"/>
    <x v="1"/>
    <s v="Supplies"/>
    <s v="Acme Softgrip Scissors"/>
    <n v="40.700000000000003"/>
    <n v="5"/>
    <n v="0"/>
    <n v="11.802999999999999"/>
  </r>
  <r>
    <n v="8683"/>
    <x v="4326"/>
    <x v="1127"/>
    <d v="2014-11-10T00:00:00"/>
    <s v="Standard Class"/>
    <s v="SR-20740"/>
    <s v="Steven Roelle"/>
    <x v="2"/>
    <s v="United States"/>
    <s v="Arlington"/>
    <x v="17"/>
    <n v="22204"/>
    <s v="South"/>
    <s v="TEC-AC-10002550"/>
    <x v="2"/>
    <s v="Accessories"/>
    <s v="Maxell 4.7GB DVD-RW 3/Pack"/>
    <n v="47.79"/>
    <n v="3"/>
    <n v="0"/>
    <n v="16.2486"/>
  </r>
  <r>
    <n v="8684"/>
    <x v="4327"/>
    <x v="920"/>
    <d v="2017-12-01T00:00:00"/>
    <s v="Standard Class"/>
    <s v="TZ-21580"/>
    <s v="Tracy Zic"/>
    <x v="0"/>
    <s v="United States"/>
    <s v="San Francisco"/>
    <x v="1"/>
    <n v="94122"/>
    <s v="West"/>
    <s v="OFF-AR-10002335"/>
    <x v="1"/>
    <s v="Art"/>
    <s v="DIXON Oriole Pencils"/>
    <n v="5.16"/>
    <n v="2"/>
    <n v="0"/>
    <n v="1.3416000000000001"/>
  </r>
  <r>
    <n v="8685"/>
    <x v="4328"/>
    <x v="186"/>
    <d v="2016-12-23T00:00:00"/>
    <s v="Standard Class"/>
    <s v="TN-21040"/>
    <s v="Tanja Norvell"/>
    <x v="2"/>
    <s v="United States"/>
    <s v="San Diego"/>
    <x v="1"/>
    <n v="92024"/>
    <s v="West"/>
    <s v="TEC-AC-10001445"/>
    <x v="2"/>
    <s v="Accessories"/>
    <s v="Imation USB 2.0 Swivel Flash Drive USB flash drive - 4 GB - Pink"/>
    <n v="21.209999999999997"/>
    <n v="7"/>
    <n v="0"/>
    <n v="4.4540999999999986"/>
  </r>
  <r>
    <n v="8686"/>
    <x v="4329"/>
    <x v="237"/>
    <d v="2017-11-18T00:00:00"/>
    <s v="Second Class"/>
    <s v="PW-19030"/>
    <s v="Pauline Webber"/>
    <x v="1"/>
    <s v="United States"/>
    <s v="Watertown"/>
    <x v="15"/>
    <n v="13601"/>
    <s v="East"/>
    <s v="OFF-ST-10003996"/>
    <x v="1"/>
    <s v="Storage"/>
    <s v="Letter/Legal File Tote with Clear Snap-On Lid, Black Granite"/>
    <n v="96.359999999999985"/>
    <n v="6"/>
    <n v="0"/>
    <n v="25.053599999999996"/>
  </r>
  <r>
    <n v="8687"/>
    <x v="4330"/>
    <x v="190"/>
    <d v="2016-06-26T00:00:00"/>
    <s v="Same Day"/>
    <s v="AH-10075"/>
    <s v="Adam Hart"/>
    <x v="1"/>
    <s v="United States"/>
    <s v="Los Angeles"/>
    <x v="1"/>
    <n v="90036"/>
    <s v="West"/>
    <s v="OFF-SU-10003505"/>
    <x v="1"/>
    <s v="Supplies"/>
    <s v="Premier Electric Letter Opener"/>
    <n v="231.72"/>
    <n v="2"/>
    <n v="0"/>
    <n v="11.585999999999984"/>
  </r>
  <r>
    <n v="8688"/>
    <x v="4330"/>
    <x v="190"/>
    <d v="2016-06-26T00:00:00"/>
    <s v="Same Day"/>
    <s v="AH-10075"/>
    <s v="Adam Hart"/>
    <x v="1"/>
    <s v="United States"/>
    <s v="Los Angeles"/>
    <x v="1"/>
    <n v="90036"/>
    <s v="West"/>
    <s v="OFF-FA-10000624"/>
    <x v="1"/>
    <s v="Fasteners"/>
    <s v="OIC Binder Clips"/>
    <n v="17.899999999999999"/>
    <n v="5"/>
    <n v="0"/>
    <n v="8.9499999999999993"/>
  </r>
  <r>
    <n v="8689"/>
    <x v="4330"/>
    <x v="190"/>
    <d v="2016-06-26T00:00:00"/>
    <s v="Same Day"/>
    <s v="AH-10075"/>
    <s v="Adam Hart"/>
    <x v="1"/>
    <s v="United States"/>
    <s v="Los Angeles"/>
    <x v="1"/>
    <n v="90036"/>
    <s v="West"/>
    <s v="OFF-PA-10002870"/>
    <x v="1"/>
    <s v="Paper"/>
    <s v="Ampad Phone Message Book, Recycled, 400 Message Capacity, 5 ¾” x 11”"/>
    <n v="12.48"/>
    <n v="2"/>
    <n v="0"/>
    <n v="5.6159999999999997"/>
  </r>
  <r>
    <n v="8690"/>
    <x v="4331"/>
    <x v="58"/>
    <d v="2014-12-30T00:00:00"/>
    <s v="Standard Class"/>
    <s v="AY-10555"/>
    <s v="Andy Yotov"/>
    <x v="1"/>
    <s v="United States"/>
    <s v="Philadelphia"/>
    <x v="9"/>
    <n v="19140"/>
    <s v="East"/>
    <s v="OFF-AR-10002257"/>
    <x v="1"/>
    <s v="Art"/>
    <s v="Eldon Spacemaker Box, Quick-Snap Lid, Clear"/>
    <n v="8.016"/>
    <n v="3"/>
    <n v="0.2"/>
    <n v="1.102199999999999"/>
  </r>
  <r>
    <n v="8691"/>
    <x v="4332"/>
    <x v="1041"/>
    <d v="2016-08-18T00:00:00"/>
    <s v="Standard Class"/>
    <s v="SP-20650"/>
    <s v="Stephanie Phelps"/>
    <x v="1"/>
    <s v="United States"/>
    <s v="Akron"/>
    <x v="24"/>
    <n v="44312"/>
    <s v="East"/>
    <s v="TEC-PH-10003580"/>
    <x v="2"/>
    <s v="Phones"/>
    <s v="Cisco IP Phone 7961G-GE VoIP phone"/>
    <n v="259.89600000000002"/>
    <n v="2"/>
    <n v="0.4"/>
    <n v="-56.310799999999972"/>
  </r>
  <r>
    <n v="8692"/>
    <x v="4332"/>
    <x v="1041"/>
    <d v="2016-08-18T00:00:00"/>
    <s v="Standard Class"/>
    <s v="SP-20650"/>
    <s v="Stephanie Phelps"/>
    <x v="1"/>
    <s v="United States"/>
    <s v="Akron"/>
    <x v="24"/>
    <n v="44312"/>
    <s v="East"/>
    <s v="TEC-PH-10001530"/>
    <x v="2"/>
    <s v="Phones"/>
    <s v="Plantronics Voyager Pro Legend"/>
    <n v="247.18799999999999"/>
    <n v="2"/>
    <n v="0.4"/>
    <n v="-49.437600000000032"/>
  </r>
  <r>
    <n v="8693"/>
    <x v="4332"/>
    <x v="1041"/>
    <d v="2016-08-18T00:00:00"/>
    <s v="Standard Class"/>
    <s v="SP-20650"/>
    <s v="Stephanie Phelps"/>
    <x v="1"/>
    <s v="United States"/>
    <s v="Akron"/>
    <x v="24"/>
    <n v="44312"/>
    <s v="East"/>
    <s v="TEC-AC-10000420"/>
    <x v="2"/>
    <s v="Accessories"/>
    <s v="Logitech G500s Laser Gaming Mouse with Adjustable Weight Tuning"/>
    <n v="279.95999999999998"/>
    <n v="5"/>
    <n v="0.2"/>
    <n v="48.992999999999995"/>
  </r>
  <r>
    <n v="8694"/>
    <x v="4333"/>
    <x v="1057"/>
    <d v="2016-10-28T00:00:00"/>
    <s v="Standard Class"/>
    <s v="ED-13885"/>
    <s v="Emily Ducich"/>
    <x v="2"/>
    <s v="United States"/>
    <s v="San Francisco"/>
    <x v="1"/>
    <n v="94110"/>
    <s v="West"/>
    <s v="TEC-AC-10000892"/>
    <x v="2"/>
    <s v="Accessories"/>
    <s v="NETGEAR N750 Dual Band Wi-Fi Gigabit Router"/>
    <n v="450"/>
    <n v="5"/>
    <n v="0"/>
    <n v="162"/>
  </r>
  <r>
    <n v="8695"/>
    <x v="4334"/>
    <x v="709"/>
    <d v="2014-08-28T00:00:00"/>
    <s v="Second Class"/>
    <s v="CR-12625"/>
    <s v="Corey Roper"/>
    <x v="2"/>
    <s v="United States"/>
    <s v="Grand Rapids"/>
    <x v="12"/>
    <n v="49505"/>
    <s v="Central"/>
    <s v="OFF-PA-10001934"/>
    <x v="1"/>
    <s v="Paper"/>
    <s v="Xerox 1993"/>
    <n v="19.440000000000001"/>
    <n v="3"/>
    <n v="0"/>
    <n v="9.5256000000000007"/>
  </r>
  <r>
    <n v="8696"/>
    <x v="4335"/>
    <x v="175"/>
    <d v="2017-09-17T00:00:00"/>
    <s v="Second Class"/>
    <s v="CS-12400"/>
    <s v="Christopher Schild"/>
    <x v="2"/>
    <s v="United States"/>
    <s v="San Francisco"/>
    <x v="1"/>
    <n v="94109"/>
    <s v="West"/>
    <s v="FUR-TA-10003473"/>
    <x v="0"/>
    <s v="Tables"/>
    <s v="Bretford Rectangular Conference Table Tops"/>
    <n v="300.904"/>
    <n v="1"/>
    <n v="0.2"/>
    <n v="11.283900000000017"/>
  </r>
  <r>
    <n v="8697"/>
    <x v="4336"/>
    <x v="140"/>
    <d v="2017-06-20T00:00:00"/>
    <s v="Standard Class"/>
    <s v="TS-21205"/>
    <s v="Thomas Seio"/>
    <x v="1"/>
    <s v="United States"/>
    <s v="Nashville"/>
    <x v="18"/>
    <n v="37211"/>
    <s v="South"/>
    <s v="TEC-PH-10001051"/>
    <x v="2"/>
    <s v="Phones"/>
    <s v="HTC One"/>
    <n v="239.976"/>
    <n v="3"/>
    <n v="0.2"/>
    <n v="26.997299999999967"/>
  </r>
  <r>
    <n v="8698"/>
    <x v="4336"/>
    <x v="140"/>
    <d v="2017-06-20T00:00:00"/>
    <s v="Standard Class"/>
    <s v="TS-21205"/>
    <s v="Thomas Seio"/>
    <x v="1"/>
    <s v="United States"/>
    <s v="Nashville"/>
    <x v="18"/>
    <n v="37211"/>
    <s v="South"/>
    <s v="FUR-FU-10004351"/>
    <x v="0"/>
    <s v="Furnishings"/>
    <s v="Staple-based wall hangings"/>
    <n v="31.168000000000003"/>
    <n v="4"/>
    <n v="0.2"/>
    <n v="9.3504000000000005"/>
  </r>
  <r>
    <n v="8699"/>
    <x v="4336"/>
    <x v="140"/>
    <d v="2017-06-20T00:00:00"/>
    <s v="Standard Class"/>
    <s v="TS-21205"/>
    <s v="Thomas Seio"/>
    <x v="1"/>
    <s v="United States"/>
    <s v="Nashville"/>
    <x v="18"/>
    <n v="37211"/>
    <s v="South"/>
    <s v="FUR-TA-10004152"/>
    <x v="0"/>
    <s v="Tables"/>
    <s v="Barricks 18&quot; x 48&quot; Non-Folding Utility Table with Bottom Storage Shelf"/>
    <n v="120.96"/>
    <n v="2"/>
    <n v="0.4"/>
    <n v="-28.224000000000004"/>
  </r>
  <r>
    <n v="8700"/>
    <x v="4336"/>
    <x v="140"/>
    <d v="2017-06-20T00:00:00"/>
    <s v="Standard Class"/>
    <s v="TS-21205"/>
    <s v="Thomas Seio"/>
    <x v="1"/>
    <s v="United States"/>
    <s v="Nashville"/>
    <x v="18"/>
    <n v="37211"/>
    <s v="South"/>
    <s v="TEC-PH-10000560"/>
    <x v="2"/>
    <s v="Phones"/>
    <s v="Samsung Galaxy S III - 16GB - pebble blue (T-Mobile)"/>
    <n v="2239.9360000000001"/>
    <n v="8"/>
    <n v="0.2"/>
    <n v="223.99360000000013"/>
  </r>
  <r>
    <n v="8701"/>
    <x v="4336"/>
    <x v="140"/>
    <d v="2017-06-20T00:00:00"/>
    <s v="Standard Class"/>
    <s v="TS-21205"/>
    <s v="Thomas Seio"/>
    <x v="1"/>
    <s v="United States"/>
    <s v="Nashville"/>
    <x v="18"/>
    <n v="37211"/>
    <s v="South"/>
    <s v="OFF-AP-10004249"/>
    <x v="1"/>
    <s v="Appliances"/>
    <s v="Staple holder"/>
    <n v="76.608000000000004"/>
    <n v="8"/>
    <n v="0.2"/>
    <n v="6.7031999999999954"/>
  </r>
  <r>
    <n v="8702"/>
    <x v="4336"/>
    <x v="140"/>
    <d v="2017-06-20T00:00:00"/>
    <s v="Standard Class"/>
    <s v="TS-21205"/>
    <s v="Thomas Seio"/>
    <x v="1"/>
    <s v="United States"/>
    <s v="Nashville"/>
    <x v="18"/>
    <n v="37211"/>
    <s v="South"/>
    <s v="OFF-ST-10001490"/>
    <x v="1"/>
    <s v="Storage"/>
    <s v="Hot File 7-Pocket, Floor Stand"/>
    <n v="142.77600000000001"/>
    <n v="1"/>
    <n v="0.2"/>
    <n v="17.84699999999998"/>
  </r>
  <r>
    <n v="8703"/>
    <x v="4336"/>
    <x v="140"/>
    <d v="2017-06-20T00:00:00"/>
    <s v="Standard Class"/>
    <s v="TS-21205"/>
    <s v="Thomas Seio"/>
    <x v="1"/>
    <s v="United States"/>
    <s v="Nashville"/>
    <x v="18"/>
    <n v="37211"/>
    <s v="South"/>
    <s v="OFF-PA-10000312"/>
    <x v="1"/>
    <s v="Paper"/>
    <s v="Xerox 1955"/>
    <n v="91.360000000000014"/>
    <n v="5"/>
    <n v="0.2"/>
    <n v="29.691999999999993"/>
  </r>
  <r>
    <n v="8704"/>
    <x v="4337"/>
    <x v="879"/>
    <d v="2015-03-05T00:00:00"/>
    <s v="Standard Class"/>
    <s v="RP-19390"/>
    <s v="Resi Pölking"/>
    <x v="0"/>
    <s v="United States"/>
    <s v="Philadelphia"/>
    <x v="9"/>
    <n v="19120"/>
    <s v="East"/>
    <s v="OFF-AP-10002906"/>
    <x v="1"/>
    <s v="Appliances"/>
    <s v="Hoover Replacement Belt for Commercial Guardsman Heavy-Duty Upright Vacuum"/>
    <n v="3.5520000000000005"/>
    <n v="2"/>
    <n v="0.2"/>
    <n v="0.44399999999999973"/>
  </r>
  <r>
    <n v="8705"/>
    <x v="4338"/>
    <x v="310"/>
    <d v="2016-07-26T00:00:00"/>
    <s v="First Class"/>
    <s v="IL-15100"/>
    <s v="Ivan Liston"/>
    <x v="0"/>
    <s v="United States"/>
    <s v="Houston"/>
    <x v="5"/>
    <n v="77041"/>
    <s v="Central"/>
    <s v="TEC-PH-10004100"/>
    <x v="2"/>
    <s v="Phones"/>
    <s v="Griffin GC17055 Auxiliary Audio Cable"/>
    <n v="115.136"/>
    <n v="8"/>
    <n v="0.2"/>
    <n v="11.513600000000004"/>
  </r>
  <r>
    <n v="8706"/>
    <x v="4339"/>
    <x v="1201"/>
    <d v="2014-10-05T00:00:00"/>
    <s v="Standard Class"/>
    <s v="NF-18475"/>
    <s v="Neil Französisch"/>
    <x v="2"/>
    <s v="United States"/>
    <s v="Reno"/>
    <x v="33"/>
    <n v="89502"/>
    <s v="West"/>
    <s v="OFF-FA-10000254"/>
    <x v="1"/>
    <s v="Fasteners"/>
    <s v="Sterling Rubber Bands by Alliance"/>
    <n v="4.71"/>
    <n v="1"/>
    <n v="0"/>
    <n v="0"/>
  </r>
  <r>
    <n v="8707"/>
    <x v="4340"/>
    <x v="78"/>
    <d v="2014-09-13T00:00:00"/>
    <s v="Standard Class"/>
    <s v="PP-18955"/>
    <s v="Paul Prost"/>
    <x v="2"/>
    <s v="United States"/>
    <s v="New York City"/>
    <x v="15"/>
    <n v="10009"/>
    <s v="East"/>
    <s v="FUR-CH-10004289"/>
    <x v="0"/>
    <s v="Chairs"/>
    <s v="Global Super Steno Chair"/>
    <n v="172.76400000000001"/>
    <n v="2"/>
    <n v="0.1"/>
    <n v="13.437199999999986"/>
  </r>
  <r>
    <n v="8708"/>
    <x v="4340"/>
    <x v="78"/>
    <d v="2014-09-13T00:00:00"/>
    <s v="Standard Class"/>
    <s v="PP-18955"/>
    <s v="Paul Prost"/>
    <x v="2"/>
    <s v="United States"/>
    <s v="New York City"/>
    <x v="15"/>
    <n v="10009"/>
    <s v="East"/>
    <s v="OFF-AR-10003469"/>
    <x v="1"/>
    <s v="Art"/>
    <s v="Nontoxic Chalk"/>
    <n v="3.52"/>
    <n v="2"/>
    <n v="0"/>
    <n v="1.6896"/>
  </r>
  <r>
    <n v="8709"/>
    <x v="4341"/>
    <x v="912"/>
    <d v="2014-11-18T00:00:00"/>
    <s v="First Class"/>
    <s v="JD-16150"/>
    <s v="Justin Deggeller"/>
    <x v="1"/>
    <s v="United States"/>
    <s v="Los Angeles"/>
    <x v="1"/>
    <n v="90008"/>
    <s v="West"/>
    <s v="TEC-PH-10004188"/>
    <x v="2"/>
    <s v="Phones"/>
    <s v="OtterBox Commuter Series Case - Samsung Galaxy S4"/>
    <n v="79.968000000000004"/>
    <n v="4"/>
    <n v="0.2"/>
    <n v="-17.992799999999999"/>
  </r>
  <r>
    <n v="8710"/>
    <x v="4341"/>
    <x v="912"/>
    <d v="2014-11-18T00:00:00"/>
    <s v="First Class"/>
    <s v="JD-16150"/>
    <s v="Justin Deggeller"/>
    <x v="1"/>
    <s v="United States"/>
    <s v="Los Angeles"/>
    <x v="1"/>
    <n v="90008"/>
    <s v="West"/>
    <s v="FUR-BO-10004015"/>
    <x v="0"/>
    <s v="Bookcases"/>
    <s v="Bush Andora Bookcase, Maple/Graphite Gray Finish"/>
    <n v="305.97449999999998"/>
    <n v="3"/>
    <n v="0.15"/>
    <n v="25.197899999999969"/>
  </r>
  <r>
    <n v="8711"/>
    <x v="4341"/>
    <x v="912"/>
    <d v="2014-11-18T00:00:00"/>
    <s v="First Class"/>
    <s v="JD-16150"/>
    <s v="Justin Deggeller"/>
    <x v="1"/>
    <s v="United States"/>
    <s v="Los Angeles"/>
    <x v="1"/>
    <n v="90008"/>
    <s v="West"/>
    <s v="OFF-ST-10000991"/>
    <x v="1"/>
    <s v="Storage"/>
    <s v="Space Solutions HD Industrial Steel Shelving."/>
    <n v="344.90999999999997"/>
    <n v="3"/>
    <n v="0"/>
    <n v="10.347300000000004"/>
  </r>
  <r>
    <n v="8712"/>
    <x v="4342"/>
    <x v="223"/>
    <d v="2014-03-07T00:00:00"/>
    <s v="Standard Class"/>
    <s v="EJ-14155"/>
    <s v="Eva Jacobs"/>
    <x v="0"/>
    <s v="United States"/>
    <s v="San Diego"/>
    <x v="1"/>
    <n v="92037"/>
    <s v="West"/>
    <s v="FUR-TA-10002958"/>
    <x v="0"/>
    <s v="Tables"/>
    <s v="Bevis Oval Conference Table, Walnut"/>
    <n v="626.35200000000009"/>
    <n v="3"/>
    <n v="0.2"/>
    <n v="-23.488200000000091"/>
  </r>
  <r>
    <n v="8713"/>
    <x v="4343"/>
    <x v="155"/>
    <d v="2015-12-07T00:00:00"/>
    <s v="Standard Class"/>
    <s v="PW-19240"/>
    <s v="Pierre Wener"/>
    <x v="0"/>
    <s v="United States"/>
    <s v="San Francisco"/>
    <x v="1"/>
    <n v="94110"/>
    <s v="West"/>
    <s v="FUR-BO-10002213"/>
    <x v="0"/>
    <s v="Bookcases"/>
    <s v="Sauder Forest Hills Library, Woodland Oak Finish"/>
    <n v="359.49899999999997"/>
    <n v="3"/>
    <n v="0.15"/>
    <n v="-29.605799999999981"/>
  </r>
  <r>
    <n v="8714"/>
    <x v="4344"/>
    <x v="497"/>
    <d v="2017-07-16T00:00:00"/>
    <s v="Standard Class"/>
    <s v="TS-21430"/>
    <s v="Tom Stivers"/>
    <x v="1"/>
    <s v="United States"/>
    <s v="San Diego"/>
    <x v="1"/>
    <n v="92105"/>
    <s v="West"/>
    <s v="TEC-PH-10000004"/>
    <x v="2"/>
    <s v="Phones"/>
    <s v="Belkin iPhone and iPad Lightning Cable"/>
    <n v="71.951999999999998"/>
    <n v="6"/>
    <n v="0.2"/>
    <n v="5.3963999999999963"/>
  </r>
  <r>
    <n v="8715"/>
    <x v="4344"/>
    <x v="497"/>
    <d v="2017-07-16T00:00:00"/>
    <s v="Standard Class"/>
    <s v="TS-21430"/>
    <s v="Tom Stivers"/>
    <x v="1"/>
    <s v="United States"/>
    <s v="San Diego"/>
    <x v="1"/>
    <n v="92105"/>
    <s v="West"/>
    <s v="OFF-BI-10003708"/>
    <x v="1"/>
    <s v="Binders"/>
    <s v="Acco Four Pocket Poly Ring Binder with Label Holder, Smoke, 1&quot;"/>
    <n v="29.800000000000004"/>
    <n v="5"/>
    <n v="0.2"/>
    <n v="9.3124999999999982"/>
  </r>
  <r>
    <n v="8716"/>
    <x v="4345"/>
    <x v="673"/>
    <d v="2017-11-20T00:00:00"/>
    <s v="Second Class"/>
    <s v="BM-11650"/>
    <s v="Brian Moss"/>
    <x v="1"/>
    <s v="United States"/>
    <s v="Elyria"/>
    <x v="24"/>
    <n v="44035"/>
    <s v="East"/>
    <s v="OFF-BI-10002949"/>
    <x v="1"/>
    <s v="Binders"/>
    <s v="Prestige Round Ring Binders"/>
    <n v="1.8240000000000003"/>
    <n v="1"/>
    <n v="0.7"/>
    <n v="-1.3983999999999996"/>
  </r>
  <r>
    <n v="8717"/>
    <x v="4346"/>
    <x v="1"/>
    <d v="2016-06-16T00:00:00"/>
    <s v="Second Class"/>
    <s v="AW-10930"/>
    <s v="Arthur Wiediger"/>
    <x v="2"/>
    <s v="United States"/>
    <s v="Houston"/>
    <x v="5"/>
    <n v="77070"/>
    <s v="Central"/>
    <s v="OFF-AP-10001242"/>
    <x v="1"/>
    <s v="Appliances"/>
    <s v="APC 7 Outlet Network SurgeArrest Surge Protector"/>
    <n v="64.383999999999986"/>
    <n v="4"/>
    <n v="0.8"/>
    <n v="-160.96"/>
  </r>
  <r>
    <n v="8718"/>
    <x v="4346"/>
    <x v="1"/>
    <d v="2016-06-16T00:00:00"/>
    <s v="Second Class"/>
    <s v="AW-10930"/>
    <s v="Arthur Wiediger"/>
    <x v="2"/>
    <s v="United States"/>
    <s v="Houston"/>
    <x v="5"/>
    <n v="77070"/>
    <s v="Central"/>
    <s v="FUR-FU-10001424"/>
    <x v="0"/>
    <s v="Furnishings"/>
    <s v="Dax Clear Box Frame"/>
    <n v="6.9840000000000009"/>
    <n v="2"/>
    <n v="0.6"/>
    <n v="-4.5396000000000019"/>
  </r>
  <r>
    <n v="8719"/>
    <x v="4346"/>
    <x v="1"/>
    <d v="2016-06-16T00:00:00"/>
    <s v="Second Class"/>
    <s v="AW-10930"/>
    <s v="Arthur Wiediger"/>
    <x v="2"/>
    <s v="United States"/>
    <s v="Houston"/>
    <x v="5"/>
    <n v="77070"/>
    <s v="Central"/>
    <s v="OFF-AR-10003469"/>
    <x v="1"/>
    <s v="Art"/>
    <s v="Nontoxic Chalk"/>
    <n v="11.264000000000001"/>
    <n v="8"/>
    <n v="0.2"/>
    <n v="3.9423999999999997"/>
  </r>
  <r>
    <n v="8720"/>
    <x v="4346"/>
    <x v="1"/>
    <d v="2016-06-16T00:00:00"/>
    <s v="Second Class"/>
    <s v="AW-10930"/>
    <s v="Arthur Wiediger"/>
    <x v="2"/>
    <s v="United States"/>
    <s v="Houston"/>
    <x v="5"/>
    <n v="77070"/>
    <s v="Central"/>
    <s v="OFF-PA-10000232"/>
    <x v="1"/>
    <s v="Paper"/>
    <s v="Xerox 1975"/>
    <n v="15.552000000000003"/>
    <n v="3"/>
    <n v="0.2"/>
    <n v="5.6375999999999999"/>
  </r>
  <r>
    <n v="8721"/>
    <x v="4346"/>
    <x v="1"/>
    <d v="2016-06-16T00:00:00"/>
    <s v="Second Class"/>
    <s v="AW-10930"/>
    <s v="Arthur Wiediger"/>
    <x v="2"/>
    <s v="United States"/>
    <s v="Houston"/>
    <x v="5"/>
    <n v="77070"/>
    <s v="Central"/>
    <s v="FUR-CH-10000229"/>
    <x v="0"/>
    <s v="Chairs"/>
    <s v="Global Enterprise Series Seating High-Back Swivel/Tilt Chairs"/>
    <n v="379.37200000000001"/>
    <n v="2"/>
    <n v="0.3"/>
    <n v="-119.23120000000003"/>
  </r>
  <r>
    <n v="8722"/>
    <x v="4346"/>
    <x v="1"/>
    <d v="2016-06-16T00:00:00"/>
    <s v="Second Class"/>
    <s v="AW-10930"/>
    <s v="Arthur Wiediger"/>
    <x v="2"/>
    <s v="United States"/>
    <s v="Houston"/>
    <x v="5"/>
    <n v="77070"/>
    <s v="Central"/>
    <s v="OFF-ST-10002562"/>
    <x v="1"/>
    <s v="Storage"/>
    <s v="Staple magnet"/>
    <n v="67.536000000000016"/>
    <n v="9"/>
    <n v="0.2"/>
    <n v="6.7535999999999987"/>
  </r>
  <r>
    <n v="8723"/>
    <x v="4346"/>
    <x v="1"/>
    <d v="2016-06-16T00:00:00"/>
    <s v="Second Class"/>
    <s v="AW-10930"/>
    <s v="Arthur Wiediger"/>
    <x v="2"/>
    <s v="United States"/>
    <s v="Houston"/>
    <x v="5"/>
    <n v="77070"/>
    <s v="Central"/>
    <s v="OFF-BI-10001525"/>
    <x v="1"/>
    <s v="Binders"/>
    <s v="Acco Pressboard Covers with Storage Hooks, 14 7/8&quot; x 11&quot;, Executive Red"/>
    <n v="1.5239999999999996"/>
    <n v="2"/>
    <n v="0.8"/>
    <n v="-2.6670000000000007"/>
  </r>
  <r>
    <n v="8724"/>
    <x v="4347"/>
    <x v="723"/>
    <d v="2016-12-31T00:00:00"/>
    <s v="Second Class"/>
    <s v="MH-17290"/>
    <s v="Marc Harrigan"/>
    <x v="2"/>
    <s v="United States"/>
    <s v="Miami"/>
    <x v="2"/>
    <n v="33178"/>
    <s v="South"/>
    <s v="OFF-PA-10002986"/>
    <x v="1"/>
    <s v="Paper"/>
    <s v="Xerox 1898"/>
    <n v="37.408000000000001"/>
    <n v="7"/>
    <n v="0.2"/>
    <n v="13.0928"/>
  </r>
  <r>
    <n v="8725"/>
    <x v="4347"/>
    <x v="723"/>
    <d v="2016-12-31T00:00:00"/>
    <s v="Second Class"/>
    <s v="MH-17290"/>
    <s v="Marc Harrigan"/>
    <x v="2"/>
    <s v="United States"/>
    <s v="Miami"/>
    <x v="2"/>
    <n v="33178"/>
    <s v="South"/>
    <s v="OFF-PA-10000143"/>
    <x v="1"/>
    <s v="Paper"/>
    <s v="Astroparche Fine Business Paper"/>
    <n v="25.344000000000001"/>
    <n v="6"/>
    <n v="0.2"/>
    <n v="8.8704000000000018"/>
  </r>
  <r>
    <n v="8726"/>
    <x v="4348"/>
    <x v="257"/>
    <d v="2017-03-23T00:00:00"/>
    <s v="Standard Class"/>
    <s v="SW-20275"/>
    <s v="Scott Williamson"/>
    <x v="0"/>
    <s v="United States"/>
    <s v="Seattle"/>
    <x v="4"/>
    <n v="98115"/>
    <s v="West"/>
    <s v="OFF-AR-10003752"/>
    <x v="1"/>
    <s v="Art"/>
    <s v="Deluxe Chalkboard Eraser Cleaner"/>
    <n v="46.2"/>
    <n v="4"/>
    <n v="0"/>
    <n v="21.251999999999999"/>
  </r>
  <r>
    <n v="8727"/>
    <x v="4349"/>
    <x v="17"/>
    <d v="2015-12-31T00:00:00"/>
    <s v="Standard Class"/>
    <s v="SP-20860"/>
    <s v="Sung Pak"/>
    <x v="1"/>
    <s v="United States"/>
    <s v="Murfreesboro"/>
    <x v="18"/>
    <n v="37130"/>
    <s v="South"/>
    <s v="TEC-AC-10002370"/>
    <x v="2"/>
    <s v="Accessories"/>
    <s v="Maxell CD-R Discs"/>
    <n v="4.7279999999999998"/>
    <n v="3"/>
    <n v="0.2"/>
    <n v="0.70919999999999961"/>
  </r>
  <r>
    <n v="8728"/>
    <x v="4349"/>
    <x v="17"/>
    <d v="2015-12-31T00:00:00"/>
    <s v="Standard Class"/>
    <s v="SP-20860"/>
    <s v="Sung Pak"/>
    <x v="1"/>
    <s v="United States"/>
    <s v="Murfreesboro"/>
    <x v="18"/>
    <n v="37130"/>
    <s v="South"/>
    <s v="FUR-FU-10002030"/>
    <x v="0"/>
    <s v="Furnishings"/>
    <s v="Executive Impressions 14&quot; Contract Wall Clock with Quartz Movement"/>
    <n v="53.352000000000004"/>
    <n v="3"/>
    <n v="0.2"/>
    <n v="16.005600000000005"/>
  </r>
  <r>
    <n v="8729"/>
    <x v="4349"/>
    <x v="17"/>
    <d v="2015-12-31T00:00:00"/>
    <s v="Standard Class"/>
    <s v="SP-20860"/>
    <s v="Sung Pak"/>
    <x v="1"/>
    <s v="United States"/>
    <s v="Murfreesboro"/>
    <x v="18"/>
    <n v="37130"/>
    <s v="South"/>
    <s v="FUR-BO-10002853"/>
    <x v="0"/>
    <s v="Bookcases"/>
    <s v="O'Sullivan 5-Shelf Heavy-Duty Bookcases"/>
    <n v="131.10400000000001"/>
    <n v="2"/>
    <n v="0.2"/>
    <n v="8.1939999999999955"/>
  </r>
  <r>
    <n v="8730"/>
    <x v="4349"/>
    <x v="17"/>
    <d v="2015-12-31T00:00:00"/>
    <s v="Standard Class"/>
    <s v="SP-20860"/>
    <s v="Sung Pak"/>
    <x v="1"/>
    <s v="United States"/>
    <s v="Murfreesboro"/>
    <x v="18"/>
    <n v="37130"/>
    <s v="South"/>
    <s v="OFF-ST-10002562"/>
    <x v="1"/>
    <s v="Storage"/>
    <s v="Staple magnet"/>
    <n v="22.512000000000004"/>
    <n v="3"/>
    <n v="0.2"/>
    <n v="2.2511999999999999"/>
  </r>
  <r>
    <n v="8731"/>
    <x v="4349"/>
    <x v="17"/>
    <d v="2015-12-31T00:00:00"/>
    <s v="Standard Class"/>
    <s v="SP-20860"/>
    <s v="Sung Pak"/>
    <x v="1"/>
    <s v="United States"/>
    <s v="Murfreesboro"/>
    <x v="18"/>
    <n v="37130"/>
    <s v="South"/>
    <s v="TEC-AC-10004227"/>
    <x v="2"/>
    <s v="Accessories"/>
    <s v="SanDisk Ultra 16 GB MicroSDHC Class 10 Memory Card"/>
    <n v="72.744000000000014"/>
    <n v="7"/>
    <n v="0.2"/>
    <n v="-12.730200000000011"/>
  </r>
  <r>
    <n v="8732"/>
    <x v="4350"/>
    <x v="374"/>
    <d v="2015-08-06T00:00:00"/>
    <s v="Standard Class"/>
    <s v="SC-20695"/>
    <s v="Steve Chapman"/>
    <x v="1"/>
    <s v="United States"/>
    <s v="Saint Louis"/>
    <x v="25"/>
    <n v="63116"/>
    <s v="Central"/>
    <s v="OFF-SU-10002573"/>
    <x v="1"/>
    <s v="Supplies"/>
    <s v="Acme 10&quot; Easy Grip Assistive Scissors"/>
    <n v="52.59"/>
    <n v="3"/>
    <n v="0"/>
    <n v="15.776999999999996"/>
  </r>
  <r>
    <n v="8733"/>
    <x v="4351"/>
    <x v="818"/>
    <d v="2017-06-29T00:00:00"/>
    <s v="Second Class"/>
    <s v="PW-19030"/>
    <s v="Pauline Webber"/>
    <x v="1"/>
    <s v="United States"/>
    <s v="Seattle"/>
    <x v="4"/>
    <n v="98105"/>
    <s v="West"/>
    <s v="OFF-PA-10003848"/>
    <x v="1"/>
    <s v="Paper"/>
    <s v="Xerox 1997"/>
    <n v="19.440000000000001"/>
    <n v="3"/>
    <n v="0"/>
    <n v="9.3312000000000008"/>
  </r>
  <r>
    <n v="8734"/>
    <x v="4351"/>
    <x v="818"/>
    <d v="2017-06-29T00:00:00"/>
    <s v="Second Class"/>
    <s v="PW-19030"/>
    <s v="Pauline Webber"/>
    <x v="1"/>
    <s v="United States"/>
    <s v="Seattle"/>
    <x v="4"/>
    <n v="98105"/>
    <s v="West"/>
    <s v="FUR-FU-10001290"/>
    <x v="0"/>
    <s v="Furnishings"/>
    <s v="Executive Impressions Supervisor Wall Clock"/>
    <n v="126.30000000000001"/>
    <n v="3"/>
    <n v="0"/>
    <n v="40.415999999999997"/>
  </r>
  <r>
    <n v="8735"/>
    <x v="4351"/>
    <x v="818"/>
    <d v="2017-06-29T00:00:00"/>
    <s v="Second Class"/>
    <s v="PW-19030"/>
    <s v="Pauline Webber"/>
    <x v="1"/>
    <s v="United States"/>
    <s v="Seattle"/>
    <x v="4"/>
    <n v="98105"/>
    <s v="West"/>
    <s v="TEC-AC-10003832"/>
    <x v="2"/>
    <s v="Accessories"/>
    <s v="Logitech P710e Mobile Speakerphone"/>
    <n v="1287.45"/>
    <n v="5"/>
    <n v="0"/>
    <n v="244.61549999999988"/>
  </r>
  <r>
    <n v="8736"/>
    <x v="4352"/>
    <x v="315"/>
    <d v="2014-02-10T00:00:00"/>
    <s v="Second Class"/>
    <s v="CS-12250"/>
    <s v="Chris Selesnick"/>
    <x v="1"/>
    <s v="United States"/>
    <s v="New York City"/>
    <x v="15"/>
    <n v="10024"/>
    <s v="East"/>
    <s v="OFF-ST-10001558"/>
    <x v="1"/>
    <s v="Storage"/>
    <s v="Acco Perma 4000 Stacking Storage Drawers"/>
    <n v="64.959999999999994"/>
    <n v="4"/>
    <n v="0"/>
    <n v="9.7439999999999998"/>
  </r>
  <r>
    <n v="8737"/>
    <x v="4353"/>
    <x v="913"/>
    <d v="2016-09-09T00:00:00"/>
    <s v="Standard Class"/>
    <s v="RP-19855"/>
    <s v="Roy Phan"/>
    <x v="1"/>
    <s v="United States"/>
    <s v="Woodbury"/>
    <x v="11"/>
    <n v="55125"/>
    <s v="Central"/>
    <s v="OFF-ST-10001490"/>
    <x v="1"/>
    <s v="Storage"/>
    <s v="Hot File 7-Pocket, Floor Stand"/>
    <n v="535.41"/>
    <n v="3"/>
    <n v="0"/>
    <n v="160.62299999999993"/>
  </r>
  <r>
    <n v="8738"/>
    <x v="4354"/>
    <x v="1191"/>
    <d v="2017-04-10T00:00:00"/>
    <s v="Standard Class"/>
    <s v="CS-12175"/>
    <s v="Charles Sheldon"/>
    <x v="1"/>
    <s v="United States"/>
    <s v="Chattanooga"/>
    <x v="18"/>
    <n v="37421"/>
    <s v="South"/>
    <s v="OFF-BI-10003669"/>
    <x v="1"/>
    <s v="Binders"/>
    <s v="3M Organizer Strips"/>
    <n v="8.1000000000000014"/>
    <n v="5"/>
    <n v="0.7"/>
    <n v="-5.9399999999999977"/>
  </r>
  <r>
    <n v="8739"/>
    <x v="4355"/>
    <x v="166"/>
    <d v="2017-12-11T00:00:00"/>
    <s v="First Class"/>
    <s v="MJ-17740"/>
    <s v="Max Jones"/>
    <x v="0"/>
    <s v="United States"/>
    <s v="Philadelphia"/>
    <x v="9"/>
    <n v="19140"/>
    <s v="East"/>
    <s v="OFF-AR-10004441"/>
    <x v="1"/>
    <s v="Art"/>
    <s v="BIC Brite Liner Highlighters"/>
    <n v="13.247999999999999"/>
    <n v="4"/>
    <n v="0.2"/>
    <n v="3.6431999999999998"/>
  </r>
  <r>
    <n v="8740"/>
    <x v="4355"/>
    <x v="166"/>
    <d v="2017-12-11T00:00:00"/>
    <s v="First Class"/>
    <s v="MJ-17740"/>
    <s v="Max Jones"/>
    <x v="0"/>
    <s v="United States"/>
    <s v="Philadelphia"/>
    <x v="9"/>
    <n v="19140"/>
    <s v="East"/>
    <s v="TEC-PH-10001924"/>
    <x v="2"/>
    <s v="Phones"/>
    <s v="iHome FM Clock Radio with Lightning Dock"/>
    <n v="83.987999999999985"/>
    <n v="2"/>
    <n v="0.4"/>
    <n v="-20.996999999999993"/>
  </r>
  <r>
    <n v="8741"/>
    <x v="4356"/>
    <x v="1131"/>
    <d v="2016-07-25T00:00:00"/>
    <s v="First Class"/>
    <s v="JG-15160"/>
    <s v="James Galang"/>
    <x v="0"/>
    <s v="United States"/>
    <s v="Lafayette"/>
    <x v="28"/>
    <n v="70506"/>
    <s v="South"/>
    <s v="OFF-AR-10004456"/>
    <x v="1"/>
    <s v="Art"/>
    <s v="Panasonic KP-4ABK Battery-Operated Pencil Sharpener"/>
    <n v="73.2"/>
    <n v="5"/>
    <n v="0"/>
    <n v="21.227999999999998"/>
  </r>
  <r>
    <n v="8742"/>
    <x v="4357"/>
    <x v="529"/>
    <d v="2015-11-09T00:00:00"/>
    <s v="Same Day"/>
    <s v="AG-10765"/>
    <s v="Anthony Garverick"/>
    <x v="2"/>
    <s v="United States"/>
    <s v="Lawrence"/>
    <x v="14"/>
    <n v="46226"/>
    <s v="Central"/>
    <s v="OFF-BI-10001890"/>
    <x v="1"/>
    <s v="Binders"/>
    <s v="Avery Poly Binder Pockets"/>
    <n v="10.74"/>
    <n v="3"/>
    <n v="0"/>
    <n v="5.1551999999999998"/>
  </r>
  <r>
    <n v="8743"/>
    <x v="4358"/>
    <x v="653"/>
    <d v="2015-10-04T00:00:00"/>
    <s v="First Class"/>
    <s v="CK-12205"/>
    <s v="Chloris Kastensmidt"/>
    <x v="0"/>
    <s v="United States"/>
    <s v="Hillsboro"/>
    <x v="21"/>
    <n v="97123"/>
    <s v="West"/>
    <s v="FUR-FU-10000629"/>
    <x v="0"/>
    <s v="Furnishings"/>
    <s v="9-3/4 Diameter Round Wall Clock"/>
    <n v="11.032"/>
    <n v="1"/>
    <n v="0.2"/>
    <n v="3.0338000000000003"/>
  </r>
  <r>
    <n v="8744"/>
    <x v="4358"/>
    <x v="653"/>
    <d v="2015-10-04T00:00:00"/>
    <s v="First Class"/>
    <s v="CK-12205"/>
    <s v="Chloris Kastensmidt"/>
    <x v="0"/>
    <s v="United States"/>
    <s v="Hillsboro"/>
    <x v="21"/>
    <n v="97123"/>
    <s v="West"/>
    <s v="TEC-AC-10002323"/>
    <x v="2"/>
    <s v="Accessories"/>
    <s v="SanDisk Ultra 32 GB MicroSDHC Class 10 Memory Card"/>
    <n v="53.040000000000006"/>
    <n v="3"/>
    <n v="0.2"/>
    <n v="-4.6409999999999982"/>
  </r>
  <r>
    <n v="8745"/>
    <x v="4359"/>
    <x v="6"/>
    <d v="2015-11-25T00:00:00"/>
    <s v="Second Class"/>
    <s v="HD-14785"/>
    <s v="Harold Dahlen"/>
    <x v="2"/>
    <s v="United States"/>
    <s v="Cambridge"/>
    <x v="31"/>
    <n v="2138"/>
    <s v="East"/>
    <s v="OFF-AR-10003056"/>
    <x v="1"/>
    <s v="Art"/>
    <s v="Newell 341"/>
    <n v="17.12"/>
    <n v="4"/>
    <n v="0"/>
    <n v="4.9647999999999985"/>
  </r>
  <r>
    <n v="8746"/>
    <x v="4359"/>
    <x v="6"/>
    <d v="2015-11-25T00:00:00"/>
    <s v="Second Class"/>
    <s v="HD-14785"/>
    <s v="Harold Dahlen"/>
    <x v="2"/>
    <s v="United States"/>
    <s v="Cambridge"/>
    <x v="31"/>
    <n v="2138"/>
    <s v="East"/>
    <s v="OFF-PA-10000300"/>
    <x v="1"/>
    <s v="Paper"/>
    <s v="Xerox 1936"/>
    <n v="59.94"/>
    <n v="3"/>
    <n v="0"/>
    <n v="28.171799999999998"/>
  </r>
  <r>
    <n v="8747"/>
    <x v="4360"/>
    <x v="62"/>
    <d v="2017-02-07T00:00:00"/>
    <s v="Standard Class"/>
    <s v="BO-11350"/>
    <s v="Bill Overfelt"/>
    <x v="1"/>
    <s v="United States"/>
    <s v="San Diego"/>
    <x v="1"/>
    <n v="92105"/>
    <s v="West"/>
    <s v="FUR-FU-10000293"/>
    <x v="0"/>
    <s v="Furnishings"/>
    <s v="Eldon Antistatic Chair Mats for Low to Medium Pile Carpets"/>
    <n v="210.58"/>
    <n v="2"/>
    <n v="0"/>
    <n v="12.634799999999984"/>
  </r>
  <r>
    <n v="8748"/>
    <x v="4360"/>
    <x v="62"/>
    <d v="2017-02-07T00:00:00"/>
    <s v="Standard Class"/>
    <s v="BO-11350"/>
    <s v="Bill Overfelt"/>
    <x v="1"/>
    <s v="United States"/>
    <s v="San Diego"/>
    <x v="1"/>
    <n v="92105"/>
    <s v="West"/>
    <s v="OFF-BI-10003638"/>
    <x v="1"/>
    <s v="Binders"/>
    <s v="GBC Durable Plastic Covers"/>
    <n v="30.960000000000004"/>
    <n v="2"/>
    <n v="0.2"/>
    <n v="10.061999999999998"/>
  </r>
  <r>
    <n v="8749"/>
    <x v="4360"/>
    <x v="62"/>
    <d v="2017-02-07T00:00:00"/>
    <s v="Standard Class"/>
    <s v="BO-11350"/>
    <s v="Bill Overfelt"/>
    <x v="1"/>
    <s v="United States"/>
    <s v="San Diego"/>
    <x v="1"/>
    <n v="92105"/>
    <s v="West"/>
    <s v="TEC-MA-10002109"/>
    <x v="2"/>
    <s v="Machines"/>
    <s v="HP Officejet Pro 8600 e-All-In-One Printer, Copier, Scanner, Fax"/>
    <n v="239.98400000000004"/>
    <n v="2"/>
    <n v="0.2"/>
    <n v="38.997399999999971"/>
  </r>
  <r>
    <n v="8750"/>
    <x v="4361"/>
    <x v="382"/>
    <d v="2015-06-19T00:00:00"/>
    <s v="First Class"/>
    <s v="LC-16885"/>
    <s v="Lena Creighton"/>
    <x v="0"/>
    <s v="United States"/>
    <s v="New York City"/>
    <x v="15"/>
    <n v="10009"/>
    <s v="East"/>
    <s v="OFF-BI-10003527"/>
    <x v="1"/>
    <s v="Binders"/>
    <s v="Fellowes PB500 Electric Punch Plastic Comb Binding Machine with Manual Bind"/>
    <n v="3050.3760000000002"/>
    <n v="3"/>
    <n v="0.2"/>
    <n v="1143.8910000000001"/>
  </r>
  <r>
    <n v="8751"/>
    <x v="4361"/>
    <x v="382"/>
    <d v="2015-06-19T00:00:00"/>
    <s v="First Class"/>
    <s v="LC-16885"/>
    <s v="Lena Creighton"/>
    <x v="0"/>
    <s v="United States"/>
    <s v="New York City"/>
    <x v="15"/>
    <n v="10009"/>
    <s v="East"/>
    <s v="TEC-PH-10004922"/>
    <x v="2"/>
    <s v="Phones"/>
    <s v="RCA Visys Integrated PBX 8-Line Router"/>
    <n v="133.97999999999999"/>
    <n v="2"/>
    <n v="0"/>
    <n v="33.495000000000005"/>
  </r>
  <r>
    <n v="8752"/>
    <x v="4362"/>
    <x v="465"/>
    <d v="2016-05-09T00:00:00"/>
    <s v="Standard Class"/>
    <s v="RB-19465"/>
    <s v="Rick Bensley"/>
    <x v="2"/>
    <s v="United States"/>
    <s v="Tallahassee"/>
    <x v="2"/>
    <n v="32303"/>
    <s v="South"/>
    <s v="OFF-PA-10001001"/>
    <x v="1"/>
    <s v="Paper"/>
    <s v="Snap-A-Way Black Print Carbonless Speed Message, No Reply Area, Duplicate"/>
    <n v="93.248000000000005"/>
    <n v="4"/>
    <n v="0.2"/>
    <n v="31.4712"/>
  </r>
  <r>
    <n v="8753"/>
    <x v="4362"/>
    <x v="465"/>
    <d v="2016-05-09T00:00:00"/>
    <s v="Standard Class"/>
    <s v="RB-19465"/>
    <s v="Rick Bensley"/>
    <x v="2"/>
    <s v="United States"/>
    <s v="Tallahassee"/>
    <x v="2"/>
    <n v="32303"/>
    <s v="South"/>
    <s v="TEC-PH-10001198"/>
    <x v="2"/>
    <s v="Phones"/>
    <s v="Avaya 4621SW VoIP phone"/>
    <n v="177.48000000000002"/>
    <n v="3"/>
    <n v="0.2"/>
    <n v="19.966499999999982"/>
  </r>
  <r>
    <n v="8754"/>
    <x v="4363"/>
    <x v="428"/>
    <d v="2017-09-10T00:00:00"/>
    <s v="First Class"/>
    <s v="JD-16015"/>
    <s v="Joy Daniels"/>
    <x v="0"/>
    <s v="United States"/>
    <s v="Toledo"/>
    <x v="24"/>
    <n v="43615"/>
    <s v="East"/>
    <s v="OFF-LA-10000443"/>
    <x v="1"/>
    <s v="Labels"/>
    <s v="Avery 501"/>
    <n v="17.712"/>
    <n v="6"/>
    <n v="0.2"/>
    <n v="5.9777999999999993"/>
  </r>
  <r>
    <n v="8755"/>
    <x v="4363"/>
    <x v="428"/>
    <d v="2017-09-10T00:00:00"/>
    <s v="First Class"/>
    <s v="JD-16015"/>
    <s v="Joy Daniels"/>
    <x v="0"/>
    <s v="United States"/>
    <s v="Toledo"/>
    <x v="24"/>
    <n v="43615"/>
    <s v="East"/>
    <s v="OFF-BI-10003669"/>
    <x v="1"/>
    <s v="Binders"/>
    <s v="3M Organizer Strips"/>
    <n v="4.8600000000000012"/>
    <n v="3"/>
    <n v="0.7"/>
    <n v="-3.5640000000000001"/>
  </r>
  <r>
    <n v="8756"/>
    <x v="4363"/>
    <x v="428"/>
    <d v="2017-09-10T00:00:00"/>
    <s v="First Class"/>
    <s v="JD-16015"/>
    <s v="Joy Daniels"/>
    <x v="0"/>
    <s v="United States"/>
    <s v="Toledo"/>
    <x v="24"/>
    <n v="43615"/>
    <s v="East"/>
    <s v="OFF-BI-10001628"/>
    <x v="1"/>
    <s v="Binders"/>
    <s v="Acco Data Flex Cable Posts For Top &amp; Bottom Load Binders, 6&quot; Capacity"/>
    <n v="6.2580000000000009"/>
    <n v="2"/>
    <n v="0.7"/>
    <n v="-5.2149999999999999"/>
  </r>
  <r>
    <n v="8757"/>
    <x v="4364"/>
    <x v="405"/>
    <d v="2016-07-26T00:00:00"/>
    <s v="Standard Class"/>
    <s v="MF-17665"/>
    <s v="Maureen Fritzler"/>
    <x v="1"/>
    <s v="United States"/>
    <s v="Columbia"/>
    <x v="39"/>
    <n v="21044"/>
    <s v="East"/>
    <s v="OFF-AP-10002350"/>
    <x v="1"/>
    <s v="Appliances"/>
    <s v="Belkin F9H710-06 7 Outlet SurgeMaster Surge Protector"/>
    <n v="37.68"/>
    <n v="2"/>
    <n v="0"/>
    <n v="10.5504"/>
  </r>
  <r>
    <n v="8758"/>
    <x v="4364"/>
    <x v="405"/>
    <d v="2016-07-26T00:00:00"/>
    <s v="Standard Class"/>
    <s v="MF-17665"/>
    <s v="Maureen Fritzler"/>
    <x v="1"/>
    <s v="United States"/>
    <s v="Columbia"/>
    <x v="39"/>
    <n v="21044"/>
    <s v="East"/>
    <s v="OFF-PA-10004100"/>
    <x v="1"/>
    <s v="Paper"/>
    <s v="Xerox 216"/>
    <n v="51.84"/>
    <n v="8"/>
    <n v="0"/>
    <n v="24.883200000000002"/>
  </r>
  <r>
    <n v="8759"/>
    <x v="4364"/>
    <x v="405"/>
    <d v="2016-07-26T00:00:00"/>
    <s v="Standard Class"/>
    <s v="MF-17665"/>
    <s v="Maureen Fritzler"/>
    <x v="1"/>
    <s v="United States"/>
    <s v="Columbia"/>
    <x v="39"/>
    <n v="21044"/>
    <s v="East"/>
    <s v="FUR-FU-10000794"/>
    <x v="0"/>
    <s v="Furnishings"/>
    <s v="Eldon Stackable Tray, Side-Load, Legal, Smoke"/>
    <n v="27.42"/>
    <n v="3"/>
    <n v="0"/>
    <n v="9.3227999999999991"/>
  </r>
  <r>
    <n v="8760"/>
    <x v="4364"/>
    <x v="405"/>
    <d v="2016-07-26T00:00:00"/>
    <s v="Standard Class"/>
    <s v="MF-17665"/>
    <s v="Maureen Fritzler"/>
    <x v="1"/>
    <s v="United States"/>
    <s v="Columbia"/>
    <x v="39"/>
    <n v="21044"/>
    <s v="East"/>
    <s v="OFF-BI-10002012"/>
    <x v="1"/>
    <s v="Binders"/>
    <s v="Wilson Jones Easy Flow II Sheet Lifters"/>
    <n v="5.4"/>
    <n v="3"/>
    <n v="0"/>
    <n v="2.5920000000000001"/>
  </r>
  <r>
    <n v="8761"/>
    <x v="4365"/>
    <x v="1011"/>
    <d v="2016-02-06T00:00:00"/>
    <s v="Standard Class"/>
    <s v="BF-11170"/>
    <s v="Ben Ferrer"/>
    <x v="2"/>
    <s v="United States"/>
    <s v="Atlanta"/>
    <x v="32"/>
    <n v="30318"/>
    <s v="South"/>
    <s v="OFF-BI-10003527"/>
    <x v="1"/>
    <s v="Binders"/>
    <s v="Fellowes PB500 Electric Punch Plastic Comb Binding Machine with Manual Bind"/>
    <n v="1270.99"/>
    <n v="1"/>
    <n v="0"/>
    <n v="635.495"/>
  </r>
  <r>
    <n v="8762"/>
    <x v="4365"/>
    <x v="1011"/>
    <d v="2016-02-06T00:00:00"/>
    <s v="Standard Class"/>
    <s v="BF-11170"/>
    <s v="Ben Ferrer"/>
    <x v="2"/>
    <s v="United States"/>
    <s v="Atlanta"/>
    <x v="32"/>
    <n v="30318"/>
    <s v="South"/>
    <s v="OFF-EN-10004483"/>
    <x v="1"/>
    <s v="Envelopes"/>
    <s v="#10 White Business Envelopes,4 1/8 x 9 1/2"/>
    <n v="125.36"/>
    <n v="8"/>
    <n v="0"/>
    <n v="58.919199999999989"/>
  </r>
  <r>
    <n v="8763"/>
    <x v="4366"/>
    <x v="723"/>
    <d v="2017-01-02T00:00:00"/>
    <s v="Standard Class"/>
    <s v="FO-14305"/>
    <s v="Frank Olsen"/>
    <x v="0"/>
    <s v="United States"/>
    <s v="Sacramento"/>
    <x v="1"/>
    <n v="95823"/>
    <s v="West"/>
    <s v="OFF-ST-10003722"/>
    <x v="1"/>
    <s v="Storage"/>
    <s v="Project Tote Personal File"/>
    <n v="14.03"/>
    <n v="1"/>
    <n v="0"/>
    <n v="4.068699999999998"/>
  </r>
  <r>
    <n v="8764"/>
    <x v="4366"/>
    <x v="723"/>
    <d v="2017-01-02T00:00:00"/>
    <s v="Standard Class"/>
    <s v="FO-14305"/>
    <s v="Frank Olsen"/>
    <x v="0"/>
    <s v="United States"/>
    <s v="Sacramento"/>
    <x v="1"/>
    <n v="95823"/>
    <s v="West"/>
    <s v="OFF-SU-10002557"/>
    <x v="1"/>
    <s v="Supplies"/>
    <s v="Fiskars Spring-Action Scissors"/>
    <n v="27.96"/>
    <n v="2"/>
    <n v="0"/>
    <n v="7.2696000000000005"/>
  </r>
  <r>
    <n v="8765"/>
    <x v="4367"/>
    <x v="82"/>
    <d v="2015-11-27T00:00:00"/>
    <s v="Standard Class"/>
    <s v="BB-11545"/>
    <s v="Brenda Bowman"/>
    <x v="1"/>
    <s v="United States"/>
    <s v="Fort Worth"/>
    <x v="5"/>
    <n v="76106"/>
    <s v="Central"/>
    <s v="OFF-AR-10002257"/>
    <x v="1"/>
    <s v="Art"/>
    <s v="Eldon Spacemaker Box, Quick-Snap Lid, Clear"/>
    <n v="5.3440000000000003"/>
    <n v="2"/>
    <n v="0.2"/>
    <n v="0.73479999999999923"/>
  </r>
  <r>
    <n v="8766"/>
    <x v="4367"/>
    <x v="82"/>
    <d v="2015-11-27T00:00:00"/>
    <s v="Standard Class"/>
    <s v="BB-11545"/>
    <s v="Brenda Bowman"/>
    <x v="1"/>
    <s v="United States"/>
    <s v="Fort Worth"/>
    <x v="5"/>
    <n v="76106"/>
    <s v="Central"/>
    <s v="OFF-BI-10000756"/>
    <x v="1"/>
    <s v="Binders"/>
    <s v="Storex DuraTech Recycled Plastic Frosted Binders"/>
    <n v="1.6959999999999997"/>
    <n v="2"/>
    <n v="0.8"/>
    <n v="-2.5440000000000005"/>
  </r>
  <r>
    <n v="8767"/>
    <x v="4367"/>
    <x v="82"/>
    <d v="2015-11-27T00:00:00"/>
    <s v="Standard Class"/>
    <s v="BB-11545"/>
    <s v="Brenda Bowman"/>
    <x v="1"/>
    <s v="United States"/>
    <s v="Fort Worth"/>
    <x v="5"/>
    <n v="76106"/>
    <s v="Central"/>
    <s v="OFF-AP-10004136"/>
    <x v="1"/>
    <s v="Appliances"/>
    <s v="Kensington 6 Outlet SmartSocket Surge Protector"/>
    <n v="24.587999999999994"/>
    <n v="3"/>
    <n v="0.8"/>
    <n v="-67.617000000000019"/>
  </r>
  <r>
    <n v="8768"/>
    <x v="4367"/>
    <x v="82"/>
    <d v="2015-11-27T00:00:00"/>
    <s v="Standard Class"/>
    <s v="BB-11545"/>
    <s v="Brenda Bowman"/>
    <x v="1"/>
    <s v="United States"/>
    <s v="Fort Worth"/>
    <x v="5"/>
    <n v="76106"/>
    <s v="Central"/>
    <s v="OFF-BI-10002194"/>
    <x v="1"/>
    <s v="Binders"/>
    <s v="Cardinal Hold-It CD Pocket"/>
    <n v="7.9799999999999986"/>
    <n v="5"/>
    <n v="0.8"/>
    <n v="-13.167000000000002"/>
  </r>
  <r>
    <n v="8769"/>
    <x v="4368"/>
    <x v="348"/>
    <d v="2015-10-09T00:00:00"/>
    <s v="Standard Class"/>
    <s v="IL-15100"/>
    <s v="Ivan Liston"/>
    <x v="0"/>
    <s v="United States"/>
    <s v="Columbus"/>
    <x v="24"/>
    <n v="43229"/>
    <s v="East"/>
    <s v="TEC-AC-10000892"/>
    <x v="2"/>
    <s v="Accessories"/>
    <s v="NETGEAR N750 Dual Band Wi-Fi Gigabit Router"/>
    <n v="288"/>
    <n v="4"/>
    <n v="0.2"/>
    <n v="57.599999999999994"/>
  </r>
  <r>
    <n v="8770"/>
    <x v="4369"/>
    <x v="126"/>
    <d v="2016-09-13T00:00:00"/>
    <s v="Same Day"/>
    <s v="PO-19180"/>
    <s v="Philisse Overcash"/>
    <x v="2"/>
    <s v="United States"/>
    <s v="Louisville"/>
    <x v="22"/>
    <n v="80027"/>
    <s v="West"/>
    <s v="TEC-PH-10001870"/>
    <x v="2"/>
    <s v="Phones"/>
    <s v="Lunatik TT5L-002 Taktik Strike Impact Protection System for iPhone 5"/>
    <n v="146.952"/>
    <n v="3"/>
    <n v="0.2"/>
    <n v="9.1844999999999928"/>
  </r>
  <r>
    <n v="8771"/>
    <x v="4369"/>
    <x v="126"/>
    <d v="2016-09-13T00:00:00"/>
    <s v="Same Day"/>
    <s v="PO-19180"/>
    <s v="Philisse Overcash"/>
    <x v="2"/>
    <s v="United States"/>
    <s v="Louisville"/>
    <x v="22"/>
    <n v="80027"/>
    <s v="West"/>
    <s v="FUR-CH-10002304"/>
    <x v="0"/>
    <s v="Chairs"/>
    <s v="Global Stack Chair without Arms, Black"/>
    <n v="83.13600000000001"/>
    <n v="4"/>
    <n v="0.2"/>
    <n v="5.1960000000000015"/>
  </r>
  <r>
    <n v="8772"/>
    <x v="4370"/>
    <x v="32"/>
    <d v="2017-09-17T00:00:00"/>
    <s v="First Class"/>
    <s v="DB-13555"/>
    <s v="Dorothy Badders"/>
    <x v="1"/>
    <s v="United States"/>
    <s v="Raleigh"/>
    <x v="3"/>
    <n v="27604"/>
    <s v="South"/>
    <s v="OFF-AP-10002534"/>
    <x v="1"/>
    <s v="Appliances"/>
    <s v="3.6 Cubic Foot Counter Height Office Refrigerator"/>
    <n v="942.78400000000011"/>
    <n v="4"/>
    <n v="0.2"/>
    <n v="94.278400000000033"/>
  </r>
  <r>
    <n v="8773"/>
    <x v="4370"/>
    <x v="32"/>
    <d v="2017-09-17T00:00:00"/>
    <s v="First Class"/>
    <s v="DB-13555"/>
    <s v="Dorothy Badders"/>
    <x v="1"/>
    <s v="United States"/>
    <s v="Raleigh"/>
    <x v="3"/>
    <n v="27604"/>
    <s v="South"/>
    <s v="OFF-PA-10001125"/>
    <x v="1"/>
    <s v="Paper"/>
    <s v="Xerox 1988"/>
    <n v="74.352000000000004"/>
    <n v="3"/>
    <n v="0.2"/>
    <n v="23.234999999999992"/>
  </r>
  <r>
    <n v="8774"/>
    <x v="4371"/>
    <x v="1202"/>
    <d v="2015-02-28T00:00:00"/>
    <s v="Standard Class"/>
    <s v="LC-16960"/>
    <s v="Lindsay Castell"/>
    <x v="2"/>
    <s v="United States"/>
    <s v="New York City"/>
    <x v="15"/>
    <n v="10024"/>
    <s v="East"/>
    <s v="OFF-AP-10000804"/>
    <x v="1"/>
    <s v="Appliances"/>
    <s v="Hoover Portapower Portable Vacuum"/>
    <n v="26.880000000000003"/>
    <n v="6"/>
    <n v="0"/>
    <n v="6.7200000000000006"/>
  </r>
  <r>
    <n v="8775"/>
    <x v="4371"/>
    <x v="1202"/>
    <d v="2015-02-28T00:00:00"/>
    <s v="Standard Class"/>
    <s v="LC-16960"/>
    <s v="Lindsay Castell"/>
    <x v="2"/>
    <s v="United States"/>
    <s v="New York City"/>
    <x v="15"/>
    <n v="10024"/>
    <s v="East"/>
    <s v="OFF-BI-10002982"/>
    <x v="1"/>
    <s v="Binders"/>
    <s v="Avery Self-Adhesive Photo Pockets for Polaroid Photos"/>
    <n v="10.896000000000001"/>
    <n v="2"/>
    <n v="0.2"/>
    <n v="3.8135999999999992"/>
  </r>
  <r>
    <n v="8776"/>
    <x v="4372"/>
    <x v="5"/>
    <d v="2016-12-09T00:00:00"/>
    <s v="Second Class"/>
    <s v="MP-18175"/>
    <s v="Mike Pelletier"/>
    <x v="2"/>
    <s v="United States"/>
    <s v="Chicago"/>
    <x v="10"/>
    <n v="60623"/>
    <s v="Central"/>
    <s v="OFF-AR-10001547"/>
    <x v="1"/>
    <s v="Art"/>
    <s v="Newell 311"/>
    <n v="3.536"/>
    <n v="2"/>
    <n v="0.2"/>
    <n v="0.30940000000000001"/>
  </r>
  <r>
    <n v="8777"/>
    <x v="4373"/>
    <x v="415"/>
    <d v="2016-07-03T00:00:00"/>
    <s v="First Class"/>
    <s v="EA-14035"/>
    <s v="Erin Ashbrook"/>
    <x v="1"/>
    <s v="United States"/>
    <s v="Huntsville"/>
    <x v="5"/>
    <n v="77340"/>
    <s v="Central"/>
    <s v="FUR-CH-10000665"/>
    <x v="0"/>
    <s v="Chairs"/>
    <s v="Global Airflow Leather Mesh Back Chair, Black"/>
    <n v="528.42999999999995"/>
    <n v="5"/>
    <n v="0.3"/>
    <n v="0"/>
  </r>
  <r>
    <n v="8778"/>
    <x v="4373"/>
    <x v="415"/>
    <d v="2016-07-03T00:00:00"/>
    <s v="First Class"/>
    <s v="EA-14035"/>
    <s v="Erin Ashbrook"/>
    <x v="1"/>
    <s v="United States"/>
    <s v="Huntsville"/>
    <x v="5"/>
    <n v="77340"/>
    <s v="Central"/>
    <s v="OFF-PA-10000520"/>
    <x v="1"/>
    <s v="Paper"/>
    <s v="Xerox 201"/>
    <n v="41.472000000000008"/>
    <n v="8"/>
    <n v="0.2"/>
    <n v="14.5152"/>
  </r>
  <r>
    <n v="8779"/>
    <x v="4374"/>
    <x v="1096"/>
    <d v="2017-12-18T00:00:00"/>
    <s v="Standard Class"/>
    <s v="BP-11095"/>
    <s v="Bart Pistole"/>
    <x v="1"/>
    <s v="United States"/>
    <s v="New York City"/>
    <x v="15"/>
    <n v="10024"/>
    <s v="East"/>
    <s v="FUR-BO-10004015"/>
    <x v="0"/>
    <s v="Bookcases"/>
    <s v="Bush Andora Bookcase, Maple/Graphite Gray Finish"/>
    <n v="287.976"/>
    <n v="3"/>
    <n v="0.2"/>
    <n v="7.1993999999999687"/>
  </r>
  <r>
    <n v="8780"/>
    <x v="4375"/>
    <x v="305"/>
    <d v="2015-03-22T00:00:00"/>
    <s v="Second Class"/>
    <s v="BM-11785"/>
    <s v="Bryan Mills"/>
    <x v="0"/>
    <s v="United States"/>
    <s v="Salem"/>
    <x v="21"/>
    <n v="97301"/>
    <s v="West"/>
    <s v="OFF-ST-10004258"/>
    <x v="1"/>
    <s v="Storage"/>
    <s v="Portable Personal File Box"/>
    <n v="29.304000000000002"/>
    <n v="3"/>
    <n v="0.2"/>
    <n v="2.5641000000000034"/>
  </r>
  <r>
    <n v="8781"/>
    <x v="4376"/>
    <x v="879"/>
    <d v="2015-03-04T00:00:00"/>
    <s v="First Class"/>
    <s v="CM-12715"/>
    <s v="Craig Molinari"/>
    <x v="1"/>
    <s v="United States"/>
    <s v="Houston"/>
    <x v="5"/>
    <n v="77070"/>
    <s v="Central"/>
    <s v="OFF-AR-10003696"/>
    <x v="1"/>
    <s v="Art"/>
    <s v="Panasonic KP-350BK Electric Pencil Sharpener with Auto Stop"/>
    <n v="55.328000000000003"/>
    <n v="2"/>
    <n v="0.2"/>
    <n v="6.2243999999999957"/>
  </r>
  <r>
    <n v="8782"/>
    <x v="4376"/>
    <x v="879"/>
    <d v="2015-03-04T00:00:00"/>
    <s v="First Class"/>
    <s v="CM-12715"/>
    <s v="Craig Molinari"/>
    <x v="1"/>
    <s v="United States"/>
    <s v="Houston"/>
    <x v="5"/>
    <n v="77070"/>
    <s v="Central"/>
    <s v="FUR-BO-10001811"/>
    <x v="0"/>
    <s v="Bookcases"/>
    <s v="Atlantic Metals Mobile 5-Shelf Bookcases, Custom Colors"/>
    <n v="1227.9983999999999"/>
    <n v="6"/>
    <n v="0.32"/>
    <n v="-36.117600000000152"/>
  </r>
  <r>
    <n v="8783"/>
    <x v="4377"/>
    <x v="306"/>
    <d v="2016-09-20T00:00:00"/>
    <s v="Standard Class"/>
    <s v="JD-16150"/>
    <s v="Justin Deggeller"/>
    <x v="1"/>
    <s v="United States"/>
    <s v="Twin Falls"/>
    <x v="45"/>
    <n v="83301"/>
    <s v="West"/>
    <s v="OFF-BI-10001249"/>
    <x v="1"/>
    <s v="Binders"/>
    <s v="Avery Heavy-Duty EZD View Binder with Locking Rings"/>
    <n v="20.416"/>
    <n v="4"/>
    <n v="0.2"/>
    <n v="6.6351999999999984"/>
  </r>
  <r>
    <n v="8784"/>
    <x v="4377"/>
    <x v="306"/>
    <d v="2016-09-20T00:00:00"/>
    <s v="Standard Class"/>
    <s v="JD-16150"/>
    <s v="Justin Deggeller"/>
    <x v="1"/>
    <s v="United States"/>
    <s v="Twin Falls"/>
    <x v="45"/>
    <n v="83301"/>
    <s v="West"/>
    <s v="FUR-TA-10003473"/>
    <x v="0"/>
    <s v="Tables"/>
    <s v="Bretford Rectangular Conference Table Tops"/>
    <n v="1128.3899999999999"/>
    <n v="3"/>
    <n v="0"/>
    <n v="259.52970000000005"/>
  </r>
  <r>
    <n v="8785"/>
    <x v="4378"/>
    <x v="294"/>
    <d v="2017-03-23T00:00:00"/>
    <s v="Standard Class"/>
    <s v="AS-10630"/>
    <s v="Ann Steele"/>
    <x v="2"/>
    <s v="United States"/>
    <s v="Knoxville"/>
    <x v="18"/>
    <n v="37918"/>
    <s v="South"/>
    <s v="OFF-LA-10003190"/>
    <x v="1"/>
    <s v="Labels"/>
    <s v="Avery 474"/>
    <n v="4.6079999999999997"/>
    <n v="2"/>
    <n v="0.2"/>
    <n v="1.6704000000000001"/>
  </r>
  <r>
    <n v="8786"/>
    <x v="4379"/>
    <x v="39"/>
    <d v="2017-06-02T00:00:00"/>
    <s v="Standard Class"/>
    <s v="CM-11815"/>
    <s v="Candace McMahon"/>
    <x v="1"/>
    <s v="United States"/>
    <s v="Phoenix"/>
    <x v="16"/>
    <n v="85023"/>
    <s v="West"/>
    <s v="TEC-PH-10001305"/>
    <x v="2"/>
    <s v="Phones"/>
    <s v="Panasonic KX TS208W Corded phone"/>
    <n v="195.96000000000004"/>
    <n v="5"/>
    <n v="0.2"/>
    <n v="19.596000000000018"/>
  </r>
  <r>
    <n v="8787"/>
    <x v="4379"/>
    <x v="39"/>
    <d v="2017-06-02T00:00:00"/>
    <s v="Standard Class"/>
    <s v="CM-11815"/>
    <s v="Candace McMahon"/>
    <x v="1"/>
    <s v="United States"/>
    <s v="Phoenix"/>
    <x v="16"/>
    <n v="85023"/>
    <s v="West"/>
    <s v="OFF-PA-10001534"/>
    <x v="1"/>
    <s v="Paper"/>
    <s v="Xerox 230"/>
    <n v="15.552000000000003"/>
    <n v="3"/>
    <n v="0.2"/>
    <n v="5.4432"/>
  </r>
  <r>
    <n v="8788"/>
    <x v="4379"/>
    <x v="39"/>
    <d v="2017-06-02T00:00:00"/>
    <s v="Standard Class"/>
    <s v="CM-11815"/>
    <s v="Candace McMahon"/>
    <x v="1"/>
    <s v="United States"/>
    <s v="Phoenix"/>
    <x v="16"/>
    <n v="85023"/>
    <s v="West"/>
    <s v="TEC-AC-10000844"/>
    <x v="2"/>
    <s v="Accessories"/>
    <s v="Logitech Gaming G510s - Keyboard"/>
    <n v="271.96800000000002"/>
    <n v="4"/>
    <n v="0.2"/>
    <n v="54.393599999999978"/>
  </r>
  <r>
    <n v="8789"/>
    <x v="4380"/>
    <x v="140"/>
    <d v="2017-06-19T00:00:00"/>
    <s v="Standard Class"/>
    <s v="JE-15715"/>
    <s v="Joe Elijah"/>
    <x v="0"/>
    <s v="United States"/>
    <s v="Monroe"/>
    <x v="3"/>
    <n v="28110"/>
    <s v="South"/>
    <s v="FUR-CH-10000847"/>
    <x v="0"/>
    <s v="Chairs"/>
    <s v="Global Executive Mid-Back Manager's Chair"/>
    <n v="698.35200000000009"/>
    <n v="3"/>
    <n v="0.2"/>
    <n v="52.376399999999961"/>
  </r>
  <r>
    <n v="8790"/>
    <x v="4380"/>
    <x v="140"/>
    <d v="2017-06-19T00:00:00"/>
    <s v="Standard Class"/>
    <s v="JE-15715"/>
    <s v="Joe Elijah"/>
    <x v="0"/>
    <s v="United States"/>
    <s v="Monroe"/>
    <x v="3"/>
    <n v="28110"/>
    <s v="South"/>
    <s v="FUR-BO-10000468"/>
    <x v="0"/>
    <s v="Bookcases"/>
    <s v="O'Sullivan 2-Shelf Heavy-Duty Bookcases"/>
    <n v="77.728000000000009"/>
    <n v="2"/>
    <n v="0.2"/>
    <n v="-3.8863999999999947"/>
  </r>
  <r>
    <n v="8791"/>
    <x v="4381"/>
    <x v="684"/>
    <d v="2015-09-12T00:00:00"/>
    <s v="Standard Class"/>
    <s v="AG-10525"/>
    <s v="Andy Gerbode"/>
    <x v="1"/>
    <s v="United States"/>
    <s v="Richmond"/>
    <x v="17"/>
    <n v="23223"/>
    <s v="South"/>
    <s v="OFF-BI-10002799"/>
    <x v="1"/>
    <s v="Binders"/>
    <s v="SlimView Poly Binder, 3/8&quot;"/>
    <n v="46.62"/>
    <n v="9"/>
    <n v="0"/>
    <n v="21.445199999999996"/>
  </r>
  <r>
    <n v="8792"/>
    <x v="4382"/>
    <x v="257"/>
    <d v="2017-03-24T00:00:00"/>
    <s v="Standard Class"/>
    <s v="TT-21220"/>
    <s v="Thomas Thornton"/>
    <x v="0"/>
    <s v="United States"/>
    <s v="Houston"/>
    <x v="5"/>
    <n v="77041"/>
    <s v="Central"/>
    <s v="TEC-PH-10001557"/>
    <x v="2"/>
    <s v="Phones"/>
    <s v="Pyle PMP37LED"/>
    <n v="537.54399999999998"/>
    <n v="7"/>
    <n v="0.2"/>
    <n v="47.035099999999971"/>
  </r>
  <r>
    <n v="8793"/>
    <x v="4383"/>
    <x v="174"/>
    <d v="2014-12-21T00:00:00"/>
    <s v="First Class"/>
    <s v="BP-11095"/>
    <s v="Bart Pistole"/>
    <x v="1"/>
    <s v="United States"/>
    <s v="Los Angeles"/>
    <x v="1"/>
    <n v="90008"/>
    <s v="West"/>
    <s v="OFF-LA-10001934"/>
    <x v="1"/>
    <s v="Labels"/>
    <s v="Avery 516"/>
    <n v="14.62"/>
    <n v="2"/>
    <n v="0"/>
    <n v="6.8713999999999995"/>
  </r>
  <r>
    <n v="8794"/>
    <x v="4383"/>
    <x v="174"/>
    <d v="2014-12-21T00:00:00"/>
    <s v="First Class"/>
    <s v="BP-11095"/>
    <s v="Bart Pistole"/>
    <x v="1"/>
    <s v="United States"/>
    <s v="Los Angeles"/>
    <x v="1"/>
    <n v="90008"/>
    <s v="West"/>
    <s v="OFF-FA-10004248"/>
    <x v="1"/>
    <s v="Fasteners"/>
    <s v="Advantus T-Pin Paper Clips"/>
    <n v="22.549999999999997"/>
    <n v="5"/>
    <n v="0"/>
    <n v="8.7945000000000011"/>
  </r>
  <r>
    <n v="8795"/>
    <x v="4383"/>
    <x v="174"/>
    <d v="2014-12-21T00:00:00"/>
    <s v="First Class"/>
    <s v="BP-11095"/>
    <s v="Bart Pistole"/>
    <x v="1"/>
    <s v="United States"/>
    <s v="Los Angeles"/>
    <x v="1"/>
    <n v="90008"/>
    <s v="West"/>
    <s v="TEC-PH-10001944"/>
    <x v="2"/>
    <s v="Phones"/>
    <s v="Wi-Ex zBoost YX540 Cellular Phone Signal Booster"/>
    <n v="583.79999999999995"/>
    <n v="5"/>
    <n v="0.2"/>
    <n v="72.974999999999909"/>
  </r>
  <r>
    <n v="8796"/>
    <x v="4383"/>
    <x v="174"/>
    <d v="2014-12-21T00:00:00"/>
    <s v="First Class"/>
    <s v="BP-11095"/>
    <s v="Bart Pistole"/>
    <x v="1"/>
    <s v="United States"/>
    <s v="Los Angeles"/>
    <x v="1"/>
    <n v="90008"/>
    <s v="West"/>
    <s v="TEC-PH-10002085"/>
    <x v="2"/>
    <s v="Phones"/>
    <s v="Clarity 53712"/>
    <n v="211.16800000000001"/>
    <n v="4"/>
    <n v="0.2"/>
    <n v="15.837600000000009"/>
  </r>
  <r>
    <n v="8797"/>
    <x v="4384"/>
    <x v="274"/>
    <d v="2016-07-13T00:00:00"/>
    <s v="Standard Class"/>
    <s v="MJ-17740"/>
    <s v="Max Jones"/>
    <x v="0"/>
    <s v="United States"/>
    <s v="Orem"/>
    <x v="7"/>
    <n v="84057"/>
    <s v="West"/>
    <s v="OFF-PA-10003441"/>
    <x v="1"/>
    <s v="Paper"/>
    <s v="Xerox 226"/>
    <n v="12.96"/>
    <n v="2"/>
    <n v="0"/>
    <n v="6.2208000000000006"/>
  </r>
  <r>
    <n v="8798"/>
    <x v="4384"/>
    <x v="274"/>
    <d v="2016-07-13T00:00:00"/>
    <s v="Standard Class"/>
    <s v="MJ-17740"/>
    <s v="Max Jones"/>
    <x v="0"/>
    <s v="United States"/>
    <s v="Orem"/>
    <x v="7"/>
    <n v="84057"/>
    <s v="West"/>
    <s v="OFF-AR-10004602"/>
    <x v="1"/>
    <s v="Art"/>
    <s v="Boston KS Multi-Size Manual Pencil Sharpener"/>
    <n v="45.98"/>
    <n v="2"/>
    <n v="0"/>
    <n v="12.874400000000001"/>
  </r>
  <r>
    <n v="8799"/>
    <x v="4385"/>
    <x v="1203"/>
    <d v="2016-04-10T00:00:00"/>
    <s v="Standard Class"/>
    <s v="VM-21685"/>
    <s v="Valerie Mitchum"/>
    <x v="2"/>
    <s v="United States"/>
    <s v="Burlington"/>
    <x v="42"/>
    <s v="05408"/>
    <s v="East"/>
    <s v="TEC-PH-10002555"/>
    <x v="2"/>
    <s v="Phones"/>
    <s v="Nortel Meridian M5316 Digital phone"/>
    <n v="1294.75"/>
    <n v="5"/>
    <n v="0"/>
    <n v="336.63499999999999"/>
  </r>
  <r>
    <n v="8800"/>
    <x v="4386"/>
    <x v="1204"/>
    <d v="2014-05-10T00:00:00"/>
    <s v="First Class"/>
    <s v="KT-16480"/>
    <s v="Kean Thornton"/>
    <x v="0"/>
    <s v="United States"/>
    <s v="Philadelphia"/>
    <x v="9"/>
    <n v="19134"/>
    <s v="East"/>
    <s v="TEC-CO-10001449"/>
    <x v="2"/>
    <s v="Copiers"/>
    <s v="Hewlett Packard LaserJet 3310 Copier"/>
    <n v="1799.9699999999998"/>
    <n v="5"/>
    <n v="0.4"/>
    <n v="239.99600000000009"/>
  </r>
  <r>
    <n v="8801"/>
    <x v="4387"/>
    <x v="51"/>
    <d v="2017-11-27T00:00:00"/>
    <s v="Standard Class"/>
    <s v="CS-12250"/>
    <s v="Chris Selesnick"/>
    <x v="1"/>
    <s v="United States"/>
    <s v="Chicago"/>
    <x v="10"/>
    <n v="60623"/>
    <s v="Central"/>
    <s v="OFF-PA-10004285"/>
    <x v="1"/>
    <s v="Paper"/>
    <s v="Xerox 1959"/>
    <n v="10.688000000000001"/>
    <n v="2"/>
    <n v="0.2"/>
    <n v="3.7407999999999997"/>
  </r>
  <r>
    <n v="8802"/>
    <x v="4388"/>
    <x v="338"/>
    <d v="2016-11-12T00:00:00"/>
    <s v="First Class"/>
    <s v="AB-10015"/>
    <s v="Aaron Bergman"/>
    <x v="0"/>
    <s v="United States"/>
    <s v="Oklahoma City"/>
    <x v="26"/>
    <n v="73120"/>
    <s v="Central"/>
    <s v="TEC-PH-10000562"/>
    <x v="2"/>
    <s v="Phones"/>
    <s v="Samsung Convoy 3"/>
    <n v="221.98"/>
    <n v="2"/>
    <n v="0"/>
    <n v="62.15440000000001"/>
  </r>
  <r>
    <n v="8803"/>
    <x v="4388"/>
    <x v="338"/>
    <d v="2016-11-12T00:00:00"/>
    <s v="First Class"/>
    <s v="AB-10015"/>
    <s v="Aaron Bergman"/>
    <x v="0"/>
    <s v="United States"/>
    <s v="Oklahoma City"/>
    <x v="26"/>
    <n v="73120"/>
    <s v="Central"/>
    <s v="FUR-BO-10003966"/>
    <x v="0"/>
    <s v="Bookcases"/>
    <s v="Sauder Facets Collection Library, Sky Alder Finish"/>
    <n v="341.96"/>
    <n v="2"/>
    <n v="0"/>
    <n v="54.713599999999985"/>
  </r>
  <r>
    <n v="8804"/>
    <x v="4389"/>
    <x v="520"/>
    <d v="2015-01-01T00:00:00"/>
    <s v="First Class"/>
    <s v="AH-10030"/>
    <s v="Aaron Hawkins"/>
    <x v="1"/>
    <s v="United States"/>
    <s v="New York City"/>
    <x v="15"/>
    <n v="10035"/>
    <s v="East"/>
    <s v="TEC-AC-10003614"/>
    <x v="2"/>
    <s v="Accessories"/>
    <s v="Verbatim 25 GB 6x Blu-ray Single Layer Recordable Disc, 10/Pack"/>
    <n v="34.769999999999996"/>
    <n v="3"/>
    <n v="0"/>
    <n v="11.474099999999996"/>
  </r>
  <r>
    <n v="8805"/>
    <x v="4389"/>
    <x v="520"/>
    <d v="2015-01-01T00:00:00"/>
    <s v="First Class"/>
    <s v="AH-10030"/>
    <s v="Aaron Hawkins"/>
    <x v="1"/>
    <s v="United States"/>
    <s v="New York City"/>
    <x v="15"/>
    <n v="10035"/>
    <s v="East"/>
    <s v="OFF-LA-10003148"/>
    <x v="1"/>
    <s v="Labels"/>
    <s v="Avery 51"/>
    <n v="18.899999999999999"/>
    <n v="3"/>
    <n v="0"/>
    <n v="8.6939999999999991"/>
  </r>
  <r>
    <n v="8806"/>
    <x v="4390"/>
    <x v="971"/>
    <d v="2017-08-23T00:00:00"/>
    <s v="Standard Class"/>
    <s v="DO-13435"/>
    <s v="Denny Ordway"/>
    <x v="0"/>
    <s v="United States"/>
    <s v="Salt Lake City"/>
    <x v="7"/>
    <n v="84106"/>
    <s v="West"/>
    <s v="OFF-BI-10002133"/>
    <x v="1"/>
    <s v="Binders"/>
    <s v="Wilson Jones Elliptical Ring 3 1/2&quot; Capacity Binders, 800 sheets"/>
    <n v="102.72"/>
    <n v="3"/>
    <n v="0.2"/>
    <n v="37.235999999999997"/>
  </r>
  <r>
    <n v="8807"/>
    <x v="4391"/>
    <x v="126"/>
    <d v="2016-09-16T00:00:00"/>
    <s v="Standard Class"/>
    <s v="MC-17590"/>
    <s v="Matt Collister"/>
    <x v="1"/>
    <s v="United States"/>
    <s v="Utica"/>
    <x v="15"/>
    <n v="13501"/>
    <s v="East"/>
    <s v="FUR-FU-10002813"/>
    <x v="0"/>
    <s v="Furnishings"/>
    <s v="DAX Contemporary Wood Frame with Silver Metal Mat, Desktop, 11 x 14 Size"/>
    <n v="40.479999999999997"/>
    <n v="2"/>
    <n v="0"/>
    <n v="14.572799999999997"/>
  </r>
  <r>
    <n v="8808"/>
    <x v="4392"/>
    <x v="40"/>
    <d v="2017-10-31T00:00:00"/>
    <s v="Standard Class"/>
    <s v="JF-15190"/>
    <s v="Jamie Frazer"/>
    <x v="0"/>
    <s v="United States"/>
    <s v="Philadelphia"/>
    <x v="9"/>
    <n v="19134"/>
    <s v="East"/>
    <s v="OFF-BI-10004330"/>
    <x v="1"/>
    <s v="Binders"/>
    <s v="GBC Velobind Prepunched Cover Sets, Regency Series"/>
    <n v="33.282000000000004"/>
    <n v="3"/>
    <n v="0.7"/>
    <n v="-27.734999999999992"/>
  </r>
  <r>
    <n v="8809"/>
    <x v="4392"/>
    <x v="40"/>
    <d v="2017-10-31T00:00:00"/>
    <s v="Standard Class"/>
    <s v="JF-15190"/>
    <s v="Jamie Frazer"/>
    <x v="0"/>
    <s v="United States"/>
    <s v="Philadelphia"/>
    <x v="9"/>
    <n v="19134"/>
    <s v="East"/>
    <s v="TEC-PH-10002807"/>
    <x v="2"/>
    <s v="Phones"/>
    <s v="Motorla HX550 Universal Bluetooth Headset"/>
    <n v="118.64999999999998"/>
    <n v="5"/>
    <n v="0.4"/>
    <n v="19.775000000000006"/>
  </r>
  <r>
    <n v="8810"/>
    <x v="4392"/>
    <x v="40"/>
    <d v="2017-10-31T00:00:00"/>
    <s v="Standard Class"/>
    <s v="JF-15190"/>
    <s v="Jamie Frazer"/>
    <x v="0"/>
    <s v="United States"/>
    <s v="Philadelphia"/>
    <x v="9"/>
    <n v="19134"/>
    <s v="East"/>
    <s v="OFF-LA-10001404"/>
    <x v="1"/>
    <s v="Labels"/>
    <s v="Avery 517"/>
    <n v="14.76"/>
    <n v="5"/>
    <n v="0.2"/>
    <n v="4.9815000000000005"/>
  </r>
  <r>
    <n v="8811"/>
    <x v="4393"/>
    <x v="1109"/>
    <d v="2017-06-04T00:00:00"/>
    <s v="Standard Class"/>
    <s v="SM-20950"/>
    <s v="Suzanne McNair"/>
    <x v="1"/>
    <s v="United States"/>
    <s v="Los Angeles"/>
    <x v="1"/>
    <n v="90004"/>
    <s v="West"/>
    <s v="OFF-PA-10004911"/>
    <x v="1"/>
    <s v="Paper"/>
    <s v="Rediform S.O.S. 1-Up Phone Message Bk, 4-1/4x3-1/16 Bk, 1 Form/Pg, 40 Messages/Bk, 3/Pk"/>
    <n v="37.520000000000003"/>
    <n v="4"/>
    <n v="0"/>
    <n v="18.009600000000002"/>
  </r>
  <r>
    <n v="8812"/>
    <x v="4394"/>
    <x v="387"/>
    <d v="2016-03-13T00:00:00"/>
    <s v="Standard Class"/>
    <s v="SP-20650"/>
    <s v="Stephanie Phelps"/>
    <x v="1"/>
    <s v="United States"/>
    <s v="Jackson"/>
    <x v="12"/>
    <n v="49201"/>
    <s v="Central"/>
    <s v="OFF-AP-10004233"/>
    <x v="1"/>
    <s v="Appliances"/>
    <s v="Honeywell Enviracaire Portable Air Cleaner for up to 8 x 10 Room"/>
    <n v="207.14400000000001"/>
    <n v="3"/>
    <n v="0.1"/>
    <n v="48.333599999999976"/>
  </r>
  <r>
    <n v="8813"/>
    <x v="4394"/>
    <x v="387"/>
    <d v="2016-03-13T00:00:00"/>
    <s v="Standard Class"/>
    <s v="SP-20650"/>
    <s v="Stephanie Phelps"/>
    <x v="1"/>
    <s v="United States"/>
    <s v="Jackson"/>
    <x v="12"/>
    <n v="49201"/>
    <s v="Central"/>
    <s v="OFF-AR-10002766"/>
    <x v="1"/>
    <s v="Art"/>
    <s v="Prang Drawing Pencil Set"/>
    <n v="13.899999999999999"/>
    <n v="5"/>
    <n v="0"/>
    <n v="3.7529999999999997"/>
  </r>
  <r>
    <n v="8814"/>
    <x v="4395"/>
    <x v="353"/>
    <d v="2015-07-31T00:00:00"/>
    <s v="Standard Class"/>
    <s v="CK-12760"/>
    <s v="Cyma Kinney"/>
    <x v="1"/>
    <s v="United States"/>
    <s v="Glendale"/>
    <x v="16"/>
    <n v="85301"/>
    <s v="West"/>
    <s v="FUR-CH-10003199"/>
    <x v="0"/>
    <s v="Chairs"/>
    <s v="Office Star - Contemporary Task Swivel Chair"/>
    <n v="266.35200000000003"/>
    <n v="3"/>
    <n v="0.2"/>
    <n v="13.317599999999985"/>
  </r>
  <r>
    <n v="8815"/>
    <x v="4396"/>
    <x v="521"/>
    <d v="2015-11-25T00:00:00"/>
    <s v="Second Class"/>
    <s v="PW-19240"/>
    <s v="Pierre Wener"/>
    <x v="0"/>
    <s v="United States"/>
    <s v="Wilmington"/>
    <x v="13"/>
    <n v="19805"/>
    <s v="East"/>
    <s v="TEC-PH-10003012"/>
    <x v="2"/>
    <s v="Phones"/>
    <s v="Nortel Meridian M3904 Professional Digital phone"/>
    <n v="307.98"/>
    <n v="2"/>
    <n v="0"/>
    <n v="89.314199999999971"/>
  </r>
  <r>
    <n v="8816"/>
    <x v="4396"/>
    <x v="521"/>
    <d v="2015-11-25T00:00:00"/>
    <s v="Second Class"/>
    <s v="PW-19240"/>
    <s v="Pierre Wener"/>
    <x v="0"/>
    <s v="United States"/>
    <s v="Wilmington"/>
    <x v="13"/>
    <n v="19805"/>
    <s v="East"/>
    <s v="OFF-PA-10001583"/>
    <x v="1"/>
    <s v="Paper"/>
    <s v="1/4 Fold Party Design Invitations &amp; White Envelopes, 24 8-1/2&quot; X 11&quot; Cards, 25 Env./Pack"/>
    <n v="44.099999999999994"/>
    <n v="6"/>
    <n v="0"/>
    <n v="20.726999999999997"/>
  </r>
  <r>
    <n v="8817"/>
    <x v="4396"/>
    <x v="521"/>
    <d v="2015-11-25T00:00:00"/>
    <s v="Second Class"/>
    <s v="PW-19240"/>
    <s v="Pierre Wener"/>
    <x v="0"/>
    <s v="United States"/>
    <s v="Wilmington"/>
    <x v="13"/>
    <n v="19805"/>
    <s v="East"/>
    <s v="OFF-AR-10001940"/>
    <x v="1"/>
    <s v="Art"/>
    <s v="Sanford Colorific Eraseable Coloring Pencils, 12 Count"/>
    <n v="13.12"/>
    <n v="4"/>
    <n v="0"/>
    <n v="5.6416000000000004"/>
  </r>
  <r>
    <n v="8818"/>
    <x v="4396"/>
    <x v="521"/>
    <d v="2015-11-25T00:00:00"/>
    <s v="Second Class"/>
    <s v="PW-19240"/>
    <s v="Pierre Wener"/>
    <x v="0"/>
    <s v="United States"/>
    <s v="Wilmington"/>
    <x v="13"/>
    <n v="19805"/>
    <s v="East"/>
    <s v="OFF-EN-10003286"/>
    <x v="1"/>
    <s v="Envelopes"/>
    <s v="Staple envelope"/>
    <n v="16.559999999999999"/>
    <n v="2"/>
    <n v="0"/>
    <n v="7.783199999999999"/>
  </r>
  <r>
    <n v="8819"/>
    <x v="4396"/>
    <x v="521"/>
    <d v="2015-11-25T00:00:00"/>
    <s v="Second Class"/>
    <s v="PW-19240"/>
    <s v="Pierre Wener"/>
    <x v="0"/>
    <s v="United States"/>
    <s v="Wilmington"/>
    <x v="13"/>
    <n v="19805"/>
    <s v="East"/>
    <s v="OFF-PA-10003441"/>
    <x v="1"/>
    <s v="Paper"/>
    <s v="Xerox 226"/>
    <n v="38.880000000000003"/>
    <n v="6"/>
    <n v="0"/>
    <n v="18.662400000000002"/>
  </r>
  <r>
    <n v="8820"/>
    <x v="4397"/>
    <x v="109"/>
    <d v="2015-12-02T00:00:00"/>
    <s v="Standard Class"/>
    <s v="EB-14170"/>
    <s v="Evan Bailliet"/>
    <x v="0"/>
    <s v="United States"/>
    <s v="Austin"/>
    <x v="5"/>
    <n v="78745"/>
    <s v="Central"/>
    <s v="OFF-PA-10003395"/>
    <x v="1"/>
    <s v="Paper"/>
    <s v="Xerox 1941"/>
    <n v="335.52"/>
    <n v="4"/>
    <n v="0.2"/>
    <n v="117.43199999999999"/>
  </r>
  <r>
    <n v="8821"/>
    <x v="4398"/>
    <x v="132"/>
    <d v="2017-11-07T00:00:00"/>
    <s v="Standard Class"/>
    <s v="DK-13090"/>
    <s v="Dave Kipp"/>
    <x v="0"/>
    <s v="United States"/>
    <s v="Orlando"/>
    <x v="2"/>
    <n v="32839"/>
    <s v="South"/>
    <s v="TEC-CO-10003236"/>
    <x v="2"/>
    <s v="Copiers"/>
    <s v="Canon Image Class D660 Copier"/>
    <n v="959.98400000000004"/>
    <n v="2"/>
    <n v="0.2"/>
    <n v="311.99479999999994"/>
  </r>
  <r>
    <n v="8822"/>
    <x v="4398"/>
    <x v="132"/>
    <d v="2017-11-07T00:00:00"/>
    <s v="Standard Class"/>
    <s v="DK-13090"/>
    <s v="Dave Kipp"/>
    <x v="0"/>
    <s v="United States"/>
    <s v="Orlando"/>
    <x v="2"/>
    <n v="32839"/>
    <s v="South"/>
    <s v="OFF-BI-10002982"/>
    <x v="1"/>
    <s v="Binders"/>
    <s v="Avery Self-Adhesive Photo Pockets for Polaroid Photos"/>
    <n v="4.0860000000000003"/>
    <n v="2"/>
    <n v="0.7"/>
    <n v="-2.9963999999999995"/>
  </r>
  <r>
    <n v="8823"/>
    <x v="4398"/>
    <x v="132"/>
    <d v="2017-11-07T00:00:00"/>
    <s v="Standard Class"/>
    <s v="DK-13090"/>
    <s v="Dave Kipp"/>
    <x v="0"/>
    <s v="United States"/>
    <s v="Orlando"/>
    <x v="2"/>
    <n v="32839"/>
    <s v="South"/>
    <s v="OFF-AR-10004010"/>
    <x v="1"/>
    <s v="Art"/>
    <s v="Hunt Boston Vacuum Mount KS Pencil Sharpener"/>
    <n v="55.984000000000009"/>
    <n v="2"/>
    <n v="0.2"/>
    <n v="4.1987999999999985"/>
  </r>
  <r>
    <n v="8824"/>
    <x v="4398"/>
    <x v="132"/>
    <d v="2017-11-07T00:00:00"/>
    <s v="Standard Class"/>
    <s v="DK-13090"/>
    <s v="Dave Kipp"/>
    <x v="0"/>
    <s v="United States"/>
    <s v="Orlando"/>
    <x v="2"/>
    <n v="32839"/>
    <s v="South"/>
    <s v="OFF-PA-10002947"/>
    <x v="1"/>
    <s v="Paper"/>
    <s v="Xerox 1923"/>
    <n v="10.688000000000001"/>
    <n v="2"/>
    <n v="0.2"/>
    <n v="3.7407999999999997"/>
  </r>
  <r>
    <n v="8825"/>
    <x v="4399"/>
    <x v="708"/>
    <d v="2017-03-23T00:00:00"/>
    <s v="Second Class"/>
    <s v="TB-21055"/>
    <s v="Ted Butterfield"/>
    <x v="0"/>
    <s v="United States"/>
    <s v="Reading"/>
    <x v="9"/>
    <n v="19601"/>
    <s v="East"/>
    <s v="OFF-EN-10003845"/>
    <x v="1"/>
    <s v="Envelopes"/>
    <s v="Colored Envelopes"/>
    <n v="8.8559999999999999"/>
    <n v="3"/>
    <n v="0.2"/>
    <n v="2.8781999999999992"/>
  </r>
  <r>
    <n v="8826"/>
    <x v="4400"/>
    <x v="546"/>
    <d v="2015-12-22T00:00:00"/>
    <s v="First Class"/>
    <s v="AG-10900"/>
    <s v="Arthur Gainer"/>
    <x v="0"/>
    <s v="United States"/>
    <s v="Philadelphia"/>
    <x v="9"/>
    <n v="19134"/>
    <s v="East"/>
    <s v="OFF-LA-10003190"/>
    <x v="1"/>
    <s v="Labels"/>
    <s v="Avery 474"/>
    <n v="6.911999999999999"/>
    <n v="3"/>
    <n v="0.2"/>
    <n v="2.5056000000000003"/>
  </r>
  <r>
    <n v="8827"/>
    <x v="4401"/>
    <x v="1063"/>
    <d v="2014-04-06T00:00:00"/>
    <s v="Second Class"/>
    <s v="SC-20020"/>
    <s v="Sam Craven"/>
    <x v="0"/>
    <s v="United States"/>
    <s v="Houston"/>
    <x v="5"/>
    <n v="77095"/>
    <s v="Central"/>
    <s v="OFF-PA-10002986"/>
    <x v="1"/>
    <s v="Paper"/>
    <s v="Xerox 1898"/>
    <n v="26.720000000000002"/>
    <n v="5"/>
    <n v="0.2"/>
    <n v="9.3520000000000003"/>
  </r>
  <r>
    <n v="8828"/>
    <x v="4401"/>
    <x v="1063"/>
    <d v="2014-04-06T00:00:00"/>
    <s v="Second Class"/>
    <s v="SC-20020"/>
    <s v="Sam Craven"/>
    <x v="0"/>
    <s v="United States"/>
    <s v="Houston"/>
    <x v="5"/>
    <n v="77095"/>
    <s v="Central"/>
    <s v="OFF-PA-10001593"/>
    <x v="1"/>
    <s v="Paper"/>
    <s v="Xerox 1947"/>
    <n v="33.488000000000007"/>
    <n v="7"/>
    <n v="0.2"/>
    <n v="10.464999999999998"/>
  </r>
  <r>
    <n v="8829"/>
    <x v="4402"/>
    <x v="1117"/>
    <d v="2015-06-09T00:00:00"/>
    <s v="Standard Class"/>
    <s v="BB-11545"/>
    <s v="Brenda Bowman"/>
    <x v="1"/>
    <s v="United States"/>
    <s v="Saint Charles"/>
    <x v="25"/>
    <n v="63301"/>
    <s v="Central"/>
    <s v="OFF-PA-10000528"/>
    <x v="1"/>
    <s v="Paper"/>
    <s v="Xerox 1981"/>
    <n v="10.56"/>
    <n v="2"/>
    <n v="0"/>
    <n v="4.7519999999999998"/>
  </r>
  <r>
    <n v="8830"/>
    <x v="4403"/>
    <x v="191"/>
    <d v="2014-10-09T00:00:00"/>
    <s v="First Class"/>
    <s v="VP-21760"/>
    <s v="Victoria Pisteka"/>
    <x v="1"/>
    <s v="United States"/>
    <s v="Indianapolis"/>
    <x v="14"/>
    <n v="46203"/>
    <s v="Central"/>
    <s v="OFF-ST-10001932"/>
    <x v="1"/>
    <s v="Storage"/>
    <s v="Fellowes Staxonsteel Drawer Files"/>
    <n v="386.34"/>
    <n v="2"/>
    <n v="0"/>
    <n v="54.087600000000009"/>
  </r>
  <r>
    <n v="8831"/>
    <x v="4404"/>
    <x v="1036"/>
    <d v="2016-08-24T00:00:00"/>
    <s v="Second Class"/>
    <s v="RP-19270"/>
    <s v="Rachel Payne"/>
    <x v="1"/>
    <s v="United States"/>
    <s v="Seattle"/>
    <x v="4"/>
    <n v="98115"/>
    <s v="West"/>
    <s v="OFF-BI-10003727"/>
    <x v="1"/>
    <s v="Binders"/>
    <s v="Avery Durable Slant Ring Binders With Label Holder"/>
    <n v="33.44"/>
    <n v="10"/>
    <n v="0.2"/>
    <n v="11.703999999999997"/>
  </r>
  <r>
    <n v="8832"/>
    <x v="4405"/>
    <x v="219"/>
    <d v="2015-11-19T00:00:00"/>
    <s v="Standard Class"/>
    <s v="DH-13675"/>
    <s v="Duane Huffman"/>
    <x v="2"/>
    <s v="United States"/>
    <s v="Harrisonburg"/>
    <x v="17"/>
    <n v="22801"/>
    <s v="South"/>
    <s v="FUR-FU-10002759"/>
    <x v="0"/>
    <s v="Furnishings"/>
    <s v="12-1/2 Diameter Round Wall Clock"/>
    <n v="39.96"/>
    <n v="2"/>
    <n v="0"/>
    <n v="14.3856"/>
  </r>
  <r>
    <n v="8833"/>
    <x v="4406"/>
    <x v="137"/>
    <d v="2015-06-27T00:00:00"/>
    <s v="Standard Class"/>
    <s v="SW-20455"/>
    <s v="Shaun Weien"/>
    <x v="0"/>
    <s v="United States"/>
    <s v="Rochester"/>
    <x v="15"/>
    <n v="14609"/>
    <s v="East"/>
    <s v="OFF-BI-10000545"/>
    <x v="1"/>
    <s v="Binders"/>
    <s v="GBC Ibimaster 500 Manual ProClick Binding System"/>
    <n v="1217.568"/>
    <n v="2"/>
    <n v="0.2"/>
    <n v="456.58800000000002"/>
  </r>
  <r>
    <n v="8834"/>
    <x v="4407"/>
    <x v="241"/>
    <d v="2017-09-28T00:00:00"/>
    <s v="Standard Class"/>
    <s v="KF-16285"/>
    <s v="Karen Ferguson"/>
    <x v="2"/>
    <s v="United States"/>
    <s v="Sandy Springs"/>
    <x v="32"/>
    <n v="30328"/>
    <s v="South"/>
    <s v="OFF-ST-10004950"/>
    <x v="1"/>
    <s v="Storage"/>
    <s v="Tenex Personal Filing Tote With Secure Closure Lid, Black/Frost"/>
    <n v="15.51"/>
    <n v="1"/>
    <n v="0"/>
    <n v="3.8774999999999995"/>
  </r>
  <r>
    <n v="8835"/>
    <x v="4407"/>
    <x v="241"/>
    <d v="2017-09-28T00:00:00"/>
    <s v="Standard Class"/>
    <s v="KF-16285"/>
    <s v="Karen Ferguson"/>
    <x v="2"/>
    <s v="United States"/>
    <s v="Sandy Springs"/>
    <x v="32"/>
    <n v="30328"/>
    <s v="South"/>
    <s v="TEC-PH-10003171"/>
    <x v="2"/>
    <s v="Phones"/>
    <s v="Plantronics Encore H101 Dual Earpieces Headset"/>
    <n v="89.9"/>
    <n v="2"/>
    <n v="0"/>
    <n v="25.171999999999997"/>
  </r>
  <r>
    <n v="8836"/>
    <x v="4407"/>
    <x v="241"/>
    <d v="2017-09-28T00:00:00"/>
    <s v="Standard Class"/>
    <s v="KF-16285"/>
    <s v="Karen Ferguson"/>
    <x v="2"/>
    <s v="United States"/>
    <s v="Sandy Springs"/>
    <x v="32"/>
    <n v="30328"/>
    <s v="South"/>
    <s v="OFF-AR-10000614"/>
    <x v="1"/>
    <s v="Art"/>
    <s v="Barrel Sharpener"/>
    <n v="14.28"/>
    <n v="4"/>
    <n v="0"/>
    <n v="3.7127999999999997"/>
  </r>
  <r>
    <n v="8837"/>
    <x v="4407"/>
    <x v="241"/>
    <d v="2017-09-28T00:00:00"/>
    <s v="Standard Class"/>
    <s v="KF-16285"/>
    <s v="Karen Ferguson"/>
    <x v="2"/>
    <s v="United States"/>
    <s v="Sandy Springs"/>
    <x v="32"/>
    <n v="30328"/>
    <s v="South"/>
    <s v="OFF-AR-10000034"/>
    <x v="1"/>
    <s v="Art"/>
    <s v="BIC Brite Liner Grip Highlighters, Assorted, 5/Pack"/>
    <n v="12.72"/>
    <n v="3"/>
    <n v="0"/>
    <n v="4.9607999999999999"/>
  </r>
  <r>
    <n v="8838"/>
    <x v="4407"/>
    <x v="241"/>
    <d v="2017-09-28T00:00:00"/>
    <s v="Standard Class"/>
    <s v="KF-16285"/>
    <s v="Karen Ferguson"/>
    <x v="2"/>
    <s v="United States"/>
    <s v="Sandy Springs"/>
    <x v="32"/>
    <n v="30328"/>
    <s v="South"/>
    <s v="OFF-LA-10003766"/>
    <x v="1"/>
    <s v="Labels"/>
    <s v="Self-Adhesive Removable Labels"/>
    <n v="15.75"/>
    <n v="5"/>
    <n v="0"/>
    <n v="7.5600000000000005"/>
  </r>
  <r>
    <n v="8839"/>
    <x v="4408"/>
    <x v="322"/>
    <d v="2014-04-10T00:00:00"/>
    <s v="Second Class"/>
    <s v="FH-14275"/>
    <s v="Frank Hawley"/>
    <x v="1"/>
    <s v="United States"/>
    <s v="Los Angeles"/>
    <x v="1"/>
    <n v="90004"/>
    <s v="West"/>
    <s v="OFF-AR-10001725"/>
    <x v="1"/>
    <s v="Art"/>
    <s v="Boston Home &amp; Office Model 2000 Electric Pencil Sharpeners"/>
    <n v="70.949999999999989"/>
    <n v="3"/>
    <n v="0"/>
    <n v="18.447000000000003"/>
  </r>
  <r>
    <n v="8840"/>
    <x v="4408"/>
    <x v="322"/>
    <d v="2014-04-10T00:00:00"/>
    <s v="Second Class"/>
    <s v="FH-14275"/>
    <s v="Frank Hawley"/>
    <x v="1"/>
    <s v="United States"/>
    <s v="Los Angeles"/>
    <x v="1"/>
    <n v="90004"/>
    <s v="West"/>
    <s v="OFF-BI-10002794"/>
    <x v="1"/>
    <s v="Binders"/>
    <s v="Avery Trapezoid Ring Binder, 3&quot; Capacity, Black, 1040 sheets"/>
    <n v="65.567999999999998"/>
    <n v="2"/>
    <n v="0.2"/>
    <n v="23.768399999999996"/>
  </r>
  <r>
    <n v="8841"/>
    <x v="4408"/>
    <x v="322"/>
    <d v="2014-04-10T00:00:00"/>
    <s v="Second Class"/>
    <s v="FH-14275"/>
    <s v="Frank Hawley"/>
    <x v="1"/>
    <s v="United States"/>
    <s v="Los Angeles"/>
    <x v="1"/>
    <n v="90004"/>
    <s v="West"/>
    <s v="TEC-AC-10004171"/>
    <x v="2"/>
    <s v="Accessories"/>
    <s v="Razer Kraken 7.1 Surround Sound Over Ear USB Gaming Headset"/>
    <n v="299.96999999999997"/>
    <n v="3"/>
    <n v="0"/>
    <n v="131.98680000000002"/>
  </r>
  <r>
    <n v="8842"/>
    <x v="4409"/>
    <x v="1205"/>
    <d v="2016-02-13T00:00:00"/>
    <s v="Standard Class"/>
    <s v="JR-16210"/>
    <s v="Justin Ritter"/>
    <x v="1"/>
    <s v="United States"/>
    <s v="San Francisco"/>
    <x v="1"/>
    <n v="94110"/>
    <s v="West"/>
    <s v="TEC-AC-10003628"/>
    <x v="2"/>
    <s v="Accessories"/>
    <s v="Logitech 910-002974 M325 Wireless Mouse for Web Scrolling"/>
    <n v="89.97"/>
    <n v="3"/>
    <n v="0"/>
    <n v="39.586800000000011"/>
  </r>
  <r>
    <n v="8843"/>
    <x v="4409"/>
    <x v="1205"/>
    <d v="2016-02-13T00:00:00"/>
    <s v="Standard Class"/>
    <s v="JR-16210"/>
    <s v="Justin Ritter"/>
    <x v="1"/>
    <s v="United States"/>
    <s v="San Francisco"/>
    <x v="1"/>
    <n v="94110"/>
    <s v="West"/>
    <s v="TEC-AC-10004761"/>
    <x v="2"/>
    <s v="Accessories"/>
    <s v="Maxell 4.7GB DVD+RW 3/Pack"/>
    <n v="31.86"/>
    <n v="2"/>
    <n v="0"/>
    <n v="11.151"/>
  </r>
  <r>
    <n v="8844"/>
    <x v="4410"/>
    <x v="728"/>
    <d v="2014-11-20T00:00:00"/>
    <s v="Second Class"/>
    <s v="JC-16105"/>
    <s v="Julie Creighton"/>
    <x v="1"/>
    <s v="United States"/>
    <s v="Minneapolis"/>
    <x v="11"/>
    <n v="55407"/>
    <s v="Central"/>
    <s v="OFF-ST-10000885"/>
    <x v="1"/>
    <s v="Storage"/>
    <s v="Fellowes Desktop Hanging File Manager"/>
    <n v="67.150000000000006"/>
    <n v="5"/>
    <n v="0"/>
    <n v="16.787500000000001"/>
  </r>
  <r>
    <n v="8845"/>
    <x v="4411"/>
    <x v="404"/>
    <d v="2017-12-23T00:00:00"/>
    <s v="Standard Class"/>
    <s v="BP-11290"/>
    <s v="Beth Paige"/>
    <x v="0"/>
    <s v="United States"/>
    <s v="Columbus"/>
    <x v="24"/>
    <n v="43229"/>
    <s v="East"/>
    <s v="OFF-BI-10004209"/>
    <x v="1"/>
    <s v="Binders"/>
    <s v="Fellowes Twister Kit, Gray/Clear, 3/pkg"/>
    <n v="7.2359999999999998"/>
    <n v="3"/>
    <n v="0.7"/>
    <n v="-6.0299999999999976"/>
  </r>
  <r>
    <n v="8846"/>
    <x v="4411"/>
    <x v="404"/>
    <d v="2017-12-23T00:00:00"/>
    <s v="Standard Class"/>
    <s v="BP-11290"/>
    <s v="Beth Paige"/>
    <x v="0"/>
    <s v="United States"/>
    <s v="Columbus"/>
    <x v="24"/>
    <n v="43229"/>
    <s v="East"/>
    <s v="OFF-FA-10002988"/>
    <x v="1"/>
    <s v="Fasteners"/>
    <s v="Ideal Clamps"/>
    <n v="4.8239999999999998"/>
    <n v="3"/>
    <n v="0.2"/>
    <n v="1.7486999999999999"/>
  </r>
  <r>
    <n v="8847"/>
    <x v="4411"/>
    <x v="404"/>
    <d v="2017-12-23T00:00:00"/>
    <s v="Standard Class"/>
    <s v="BP-11290"/>
    <s v="Beth Paige"/>
    <x v="0"/>
    <s v="United States"/>
    <s v="Columbus"/>
    <x v="24"/>
    <n v="43229"/>
    <s v="East"/>
    <s v="OFF-PA-10002222"/>
    <x v="1"/>
    <s v="Paper"/>
    <s v="Xerox Color Copier Paper, 11&quot; x 17&quot;, Ream"/>
    <n v="91.360000000000014"/>
    <n v="5"/>
    <n v="0.2"/>
    <n v="29.691999999999993"/>
  </r>
  <r>
    <n v="8848"/>
    <x v="4411"/>
    <x v="404"/>
    <d v="2017-12-23T00:00:00"/>
    <s v="Standard Class"/>
    <s v="BP-11290"/>
    <s v="Beth Paige"/>
    <x v="0"/>
    <s v="United States"/>
    <s v="Columbus"/>
    <x v="24"/>
    <n v="43229"/>
    <s v="East"/>
    <s v="OFF-AP-10004487"/>
    <x v="1"/>
    <s v="Appliances"/>
    <s v="Kensington 4 Outlet MasterPiece Compact Power Control Center"/>
    <n v="130.11199999999999"/>
    <n v="2"/>
    <n v="0.2"/>
    <n v="13.011199999999995"/>
  </r>
  <r>
    <n v="8849"/>
    <x v="4412"/>
    <x v="740"/>
    <d v="2015-07-04T00:00:00"/>
    <s v="First Class"/>
    <s v="FA-14230"/>
    <s v="Frank Atkinson"/>
    <x v="1"/>
    <s v="United States"/>
    <s v="Raleigh"/>
    <x v="3"/>
    <n v="27604"/>
    <s v="South"/>
    <s v="TEC-PH-10003505"/>
    <x v="2"/>
    <s v="Phones"/>
    <s v="Geemarc AmpliPOWER60"/>
    <n v="74.239999999999995"/>
    <n v="1"/>
    <n v="0.2"/>
    <n v="8.3519999999999932"/>
  </r>
  <r>
    <n v="8850"/>
    <x v="4412"/>
    <x v="740"/>
    <d v="2015-07-04T00:00:00"/>
    <s v="First Class"/>
    <s v="FA-14230"/>
    <s v="Frank Atkinson"/>
    <x v="1"/>
    <s v="United States"/>
    <s v="Raleigh"/>
    <x v="3"/>
    <n v="27604"/>
    <s v="South"/>
    <s v="FUR-FU-10000076"/>
    <x v="0"/>
    <s v="Furnishings"/>
    <s v="24-Hour Round Wall Clock"/>
    <n v="159.84000000000003"/>
    <n v="10"/>
    <n v="0.2"/>
    <n v="45.954000000000008"/>
  </r>
  <r>
    <n v="8851"/>
    <x v="4412"/>
    <x v="740"/>
    <d v="2015-07-04T00:00:00"/>
    <s v="First Class"/>
    <s v="FA-14230"/>
    <s v="Frank Atkinson"/>
    <x v="1"/>
    <s v="United States"/>
    <s v="Raleigh"/>
    <x v="3"/>
    <n v="27604"/>
    <s v="South"/>
    <s v="OFF-BI-10004728"/>
    <x v="1"/>
    <s v="Binders"/>
    <s v="Wilson Jones Turn Tabs Binder Tool for Ring Binders"/>
    <n v="2.8920000000000008"/>
    <n v="2"/>
    <n v="0.7"/>
    <n v="-2.3136000000000001"/>
  </r>
  <r>
    <n v="8852"/>
    <x v="4412"/>
    <x v="740"/>
    <d v="2015-07-04T00:00:00"/>
    <s v="First Class"/>
    <s v="FA-14230"/>
    <s v="Frank Atkinson"/>
    <x v="1"/>
    <s v="United States"/>
    <s v="Raleigh"/>
    <x v="3"/>
    <n v="27604"/>
    <s v="South"/>
    <s v="OFF-PA-10002250"/>
    <x v="1"/>
    <s v="Paper"/>
    <s v="Things To Do Today Pad"/>
    <n v="9.3920000000000012"/>
    <n v="2"/>
    <n v="0.2"/>
    <n v="3.2871999999999999"/>
  </r>
  <r>
    <n v="8853"/>
    <x v="4413"/>
    <x v="1169"/>
    <d v="2014-10-13T00:00:00"/>
    <s v="Second Class"/>
    <s v="DN-13690"/>
    <s v="Duane Noonan"/>
    <x v="0"/>
    <s v="United States"/>
    <s v="New York City"/>
    <x v="15"/>
    <n v="10011"/>
    <s v="East"/>
    <s v="OFF-PA-10003823"/>
    <x v="1"/>
    <s v="Paper"/>
    <s v="Xerox 197"/>
    <n v="123.92"/>
    <n v="4"/>
    <n v="0"/>
    <n v="55.763999999999996"/>
  </r>
  <r>
    <n v="8854"/>
    <x v="4414"/>
    <x v="357"/>
    <d v="2015-09-25T00:00:00"/>
    <s v="First Class"/>
    <s v="FO-14305"/>
    <s v="Frank Olsen"/>
    <x v="0"/>
    <s v="United States"/>
    <s v="Philadelphia"/>
    <x v="9"/>
    <n v="19143"/>
    <s v="East"/>
    <s v="OFF-SU-10000898"/>
    <x v="1"/>
    <s v="Supplies"/>
    <s v="Acme Hot Forged Carbon Steel Scissors with Nickel-Plated Handles, 3 7/8&quot; Cut, 8&quot;L"/>
    <n v="55.600000000000009"/>
    <n v="5"/>
    <n v="0.2"/>
    <n v="6.2549999999999919"/>
  </r>
  <r>
    <n v="8855"/>
    <x v="4414"/>
    <x v="357"/>
    <d v="2015-09-25T00:00:00"/>
    <s v="First Class"/>
    <s v="FO-14305"/>
    <s v="Frank Olsen"/>
    <x v="0"/>
    <s v="United States"/>
    <s v="Philadelphia"/>
    <x v="9"/>
    <n v="19143"/>
    <s v="East"/>
    <s v="TEC-AC-10003832"/>
    <x v="2"/>
    <s v="Accessories"/>
    <s v="Logitech P710e Mobile Speakerphone"/>
    <n v="617.97600000000011"/>
    <n v="3"/>
    <n v="0.2"/>
    <n v="-7.724700000000098"/>
  </r>
  <r>
    <n v="8856"/>
    <x v="4415"/>
    <x v="165"/>
    <d v="2017-12-30T00:00:00"/>
    <s v="Standard Class"/>
    <s v="DP-13105"/>
    <s v="Dave Poirier"/>
    <x v="1"/>
    <s v="United States"/>
    <s v="Meridian"/>
    <x v="45"/>
    <n v="83642"/>
    <s v="West"/>
    <s v="OFF-BI-10001679"/>
    <x v="1"/>
    <s v="Binders"/>
    <s v="GBC Instant Index System for Binding Systems"/>
    <n v="21.312000000000005"/>
    <n v="3"/>
    <n v="0.2"/>
    <n v="7.9919999999999991"/>
  </r>
  <r>
    <n v="8857"/>
    <x v="4416"/>
    <x v="119"/>
    <d v="2017-10-20T00:00:00"/>
    <s v="Standard Class"/>
    <s v="JW-15220"/>
    <s v="Jane Waco"/>
    <x v="1"/>
    <s v="United States"/>
    <s v="Sacramento"/>
    <x v="1"/>
    <n v="95823"/>
    <s v="West"/>
    <s v="TEC-AC-10002335"/>
    <x v="2"/>
    <s v="Accessories"/>
    <s v="Logitech Media Keyboard K200"/>
    <n v="209.94"/>
    <n v="6"/>
    <n v="0"/>
    <n v="39.888599999999997"/>
  </r>
  <r>
    <n v="8858"/>
    <x v="4416"/>
    <x v="119"/>
    <d v="2017-10-20T00:00:00"/>
    <s v="Standard Class"/>
    <s v="JW-15220"/>
    <s v="Jane Waco"/>
    <x v="1"/>
    <s v="United States"/>
    <s v="Sacramento"/>
    <x v="1"/>
    <n v="95823"/>
    <s v="West"/>
    <s v="TEC-PH-10003187"/>
    <x v="2"/>
    <s v="Phones"/>
    <s v="Anker Astro Mini 3000mAh Ultra-Compact Portable Charger"/>
    <n v="31.983999999999998"/>
    <n v="2"/>
    <n v="0.2"/>
    <n v="-7.9959999999999996"/>
  </r>
  <r>
    <n v="8859"/>
    <x v="4416"/>
    <x v="119"/>
    <d v="2017-10-20T00:00:00"/>
    <s v="Standard Class"/>
    <s v="JW-15220"/>
    <s v="Jane Waco"/>
    <x v="1"/>
    <s v="United States"/>
    <s v="Sacramento"/>
    <x v="1"/>
    <n v="95823"/>
    <s v="West"/>
    <s v="OFF-BI-10003527"/>
    <x v="1"/>
    <s v="Binders"/>
    <s v="Fellowes PB500 Electric Punch Plastic Comb Binding Machine with Manual Bind"/>
    <n v="5083.96"/>
    <n v="5"/>
    <n v="0.2"/>
    <n v="1906.4849999999999"/>
  </r>
  <r>
    <n v="8860"/>
    <x v="4417"/>
    <x v="648"/>
    <d v="2017-08-26T00:00:00"/>
    <s v="Standard Class"/>
    <s v="TT-21460"/>
    <s v="Tonja Turnell"/>
    <x v="2"/>
    <s v="United States"/>
    <s v="Charlotte"/>
    <x v="3"/>
    <n v="28205"/>
    <s v="South"/>
    <s v="TEC-PH-10003171"/>
    <x v="2"/>
    <s v="Phones"/>
    <s v="Plantronics Encore H101 Dual Earpieces Headset"/>
    <n v="35.96"/>
    <n v="1"/>
    <n v="0.2"/>
    <n v="3.5959999999999983"/>
  </r>
  <r>
    <n v="8861"/>
    <x v="4418"/>
    <x v="861"/>
    <d v="2015-09-18T00:00:00"/>
    <s v="Standard Class"/>
    <s v="SN-20560"/>
    <s v="Skye Norling"/>
    <x v="2"/>
    <s v="United States"/>
    <s v="Paterson"/>
    <x v="30"/>
    <n v="7501"/>
    <s v="East"/>
    <s v="OFF-LA-10000414"/>
    <x v="1"/>
    <s v="Labels"/>
    <s v="Avery 503"/>
    <n v="31.049999999999997"/>
    <n v="3"/>
    <n v="0"/>
    <n v="14.904"/>
  </r>
  <r>
    <n v="8862"/>
    <x v="4418"/>
    <x v="861"/>
    <d v="2015-09-18T00:00:00"/>
    <s v="Standard Class"/>
    <s v="SN-20560"/>
    <s v="Skye Norling"/>
    <x v="2"/>
    <s v="United States"/>
    <s v="Paterson"/>
    <x v="30"/>
    <n v="7501"/>
    <s v="East"/>
    <s v="FUR-FU-10002107"/>
    <x v="0"/>
    <s v="Furnishings"/>
    <s v="Eldon Pizzaz Desk Accessories"/>
    <n v="8.92"/>
    <n v="4"/>
    <n v="0"/>
    <n v="3.9248000000000003"/>
  </r>
  <r>
    <n v="8863"/>
    <x v="4418"/>
    <x v="861"/>
    <d v="2015-09-18T00:00:00"/>
    <s v="Standard Class"/>
    <s v="SN-20560"/>
    <s v="Skye Norling"/>
    <x v="2"/>
    <s v="United States"/>
    <s v="Paterson"/>
    <x v="30"/>
    <n v="7501"/>
    <s v="East"/>
    <s v="OFF-BI-10004593"/>
    <x v="1"/>
    <s v="Binders"/>
    <s v="Ibico Laser Imprintable Binding System Covers"/>
    <n v="209.6"/>
    <n v="4"/>
    <n v="0"/>
    <n v="96.415999999999997"/>
  </r>
  <r>
    <n v="8864"/>
    <x v="4418"/>
    <x v="861"/>
    <d v="2015-09-18T00:00:00"/>
    <s v="Standard Class"/>
    <s v="SN-20560"/>
    <s v="Skye Norling"/>
    <x v="2"/>
    <s v="United States"/>
    <s v="Paterson"/>
    <x v="30"/>
    <n v="7501"/>
    <s v="East"/>
    <s v="OFF-AP-10003860"/>
    <x v="1"/>
    <s v="Appliances"/>
    <s v="Fellowes Advanced 8 Outlet Surge Suppressor with Phone/Fax Protection"/>
    <n v="111.04"/>
    <n v="4"/>
    <n v="0"/>
    <n v="29.980800000000002"/>
  </r>
  <r>
    <n v="8865"/>
    <x v="4418"/>
    <x v="861"/>
    <d v="2015-09-18T00:00:00"/>
    <s v="Standard Class"/>
    <s v="SN-20560"/>
    <s v="Skye Norling"/>
    <x v="2"/>
    <s v="United States"/>
    <s v="Paterson"/>
    <x v="30"/>
    <n v="7501"/>
    <s v="East"/>
    <s v="OFF-PA-10000556"/>
    <x v="1"/>
    <s v="Paper"/>
    <s v="Xerox 208"/>
    <n v="38.880000000000003"/>
    <n v="6"/>
    <n v="0"/>
    <n v="18.662400000000002"/>
  </r>
  <r>
    <n v="8866"/>
    <x v="4419"/>
    <x v="139"/>
    <d v="2015-12-26T00:00:00"/>
    <s v="Standard Class"/>
    <s v="JM-15865"/>
    <s v="John Murray"/>
    <x v="0"/>
    <s v="United States"/>
    <s v="Arlington"/>
    <x v="17"/>
    <n v="22204"/>
    <s v="South"/>
    <s v="OFF-AP-10003281"/>
    <x v="1"/>
    <s v="Appliances"/>
    <s v="Acco 6 Outlet Guardian Standard Surge Suppressor"/>
    <n v="36.269999999999996"/>
    <n v="3"/>
    <n v="0"/>
    <n v="10.880999999999997"/>
  </r>
  <r>
    <n v="8867"/>
    <x v="4420"/>
    <x v="59"/>
    <d v="2014-09-23T00:00:00"/>
    <s v="First Class"/>
    <s v="SB-20185"/>
    <s v="Sarah Brown"/>
    <x v="0"/>
    <s v="United States"/>
    <s v="Chicago"/>
    <x v="10"/>
    <n v="60653"/>
    <s v="Central"/>
    <s v="FUR-BO-10004218"/>
    <x v="0"/>
    <s v="Bookcases"/>
    <s v="Bush Heritage Pine Collection 5-Shelf Bookcase, Albany Pine Finish, *Special Order"/>
    <n v="493.42999999999995"/>
    <n v="5"/>
    <n v="0.3"/>
    <n v="-70.489999999999981"/>
  </r>
  <r>
    <n v="8868"/>
    <x v="4420"/>
    <x v="59"/>
    <d v="2014-09-23T00:00:00"/>
    <s v="First Class"/>
    <s v="SB-20185"/>
    <s v="Sarah Brown"/>
    <x v="0"/>
    <s v="United States"/>
    <s v="Chicago"/>
    <x v="10"/>
    <n v="60653"/>
    <s v="Central"/>
    <s v="TEC-PH-10002185"/>
    <x v="2"/>
    <s v="Phones"/>
    <s v="QVS USB Car Charger 2-Port 2.1Amp for iPod/iPhone/iPad/iPad 2/iPad 3"/>
    <n v="11.120000000000001"/>
    <n v="2"/>
    <n v="0.2"/>
    <n v="3.4749999999999996"/>
  </r>
  <r>
    <n v="8869"/>
    <x v="4421"/>
    <x v="254"/>
    <d v="2016-11-08T00:00:00"/>
    <s v="Standard Class"/>
    <s v="CC-12475"/>
    <s v="Cindy Chapman"/>
    <x v="0"/>
    <s v="United States"/>
    <s v="San Diego"/>
    <x v="1"/>
    <n v="92037"/>
    <s v="West"/>
    <s v="TEC-MA-10003176"/>
    <x v="2"/>
    <s v="Machines"/>
    <s v="Okidata B400 Printer"/>
    <n v="686.40000000000009"/>
    <n v="2"/>
    <n v="0.2"/>
    <n v="77.219999999999914"/>
  </r>
  <r>
    <n v="8870"/>
    <x v="4422"/>
    <x v="96"/>
    <d v="2017-12-06T00:00:00"/>
    <s v="Standard Class"/>
    <s v="SH-19975"/>
    <s v="Sally Hughsby"/>
    <x v="1"/>
    <s v="United States"/>
    <s v="Seattle"/>
    <x v="4"/>
    <n v="98105"/>
    <s v="West"/>
    <s v="OFF-BI-10002003"/>
    <x v="1"/>
    <s v="Binders"/>
    <s v="Ibico Presentation Index for Binding Systems"/>
    <n v="15.920000000000002"/>
    <n v="5"/>
    <n v="0.2"/>
    <n v="5.3729999999999993"/>
  </r>
  <r>
    <n v="8871"/>
    <x v="4422"/>
    <x v="96"/>
    <d v="2017-12-06T00:00:00"/>
    <s v="Standard Class"/>
    <s v="SH-19975"/>
    <s v="Sally Hughsby"/>
    <x v="1"/>
    <s v="United States"/>
    <s v="Seattle"/>
    <x v="4"/>
    <n v="98105"/>
    <s v="West"/>
    <s v="FUR-FU-10000023"/>
    <x v="0"/>
    <s v="Furnishings"/>
    <s v="Eldon Wave Desk Accessories"/>
    <n v="70.679999999999993"/>
    <n v="12"/>
    <n v="0"/>
    <n v="31.099200000000003"/>
  </r>
  <r>
    <n v="8872"/>
    <x v="4422"/>
    <x v="96"/>
    <d v="2017-12-06T00:00:00"/>
    <s v="Standard Class"/>
    <s v="SH-19975"/>
    <s v="Sally Hughsby"/>
    <x v="1"/>
    <s v="United States"/>
    <s v="Seattle"/>
    <x v="4"/>
    <n v="98105"/>
    <s v="West"/>
    <s v="OFF-ST-10002756"/>
    <x v="1"/>
    <s v="Storage"/>
    <s v="Tennsco Stur-D-Stor Boltless Shelving, 5 Shelves, 24&quot; Deep, Sand"/>
    <n v="541.24"/>
    <n v="4"/>
    <n v="0"/>
    <n v="5.4124000000000478"/>
  </r>
  <r>
    <n v="8873"/>
    <x v="4423"/>
    <x v="982"/>
    <d v="2014-10-10T00:00:00"/>
    <s v="Same Day"/>
    <s v="RB-19435"/>
    <s v="Richard Bierner"/>
    <x v="0"/>
    <s v="United States"/>
    <s v="Columbus"/>
    <x v="24"/>
    <n v="43229"/>
    <s v="East"/>
    <s v="TEC-MA-10002694"/>
    <x v="2"/>
    <s v="Machines"/>
    <s v="Hewlett-Packard Deskjet F4180 All-in-One Color Ink-jet - Printer / copier / scanner"/>
    <n v="101.99400000000001"/>
    <n v="2"/>
    <n v="0.7"/>
    <n v="-71.39579999999998"/>
  </r>
  <r>
    <n v="8874"/>
    <x v="4423"/>
    <x v="982"/>
    <d v="2014-10-10T00:00:00"/>
    <s v="Same Day"/>
    <s v="RB-19435"/>
    <s v="Richard Bierner"/>
    <x v="0"/>
    <s v="United States"/>
    <s v="Columbus"/>
    <x v="24"/>
    <n v="43229"/>
    <s v="East"/>
    <s v="OFF-BI-10002429"/>
    <x v="1"/>
    <s v="Binders"/>
    <s v="Premier Elliptical Ring Binder, Black"/>
    <n v="18.264000000000003"/>
    <n v="2"/>
    <n v="0.7"/>
    <n v="-13.393599999999999"/>
  </r>
  <r>
    <n v="8875"/>
    <x v="4424"/>
    <x v="237"/>
    <d v="2017-11-16T00:00:00"/>
    <s v="Second Class"/>
    <s v="TC-21295"/>
    <s v="Toby Carlisle"/>
    <x v="0"/>
    <s v="United States"/>
    <s v="Houston"/>
    <x v="5"/>
    <n v="77095"/>
    <s v="Central"/>
    <s v="OFF-BI-10003684"/>
    <x v="1"/>
    <s v="Binders"/>
    <s v="Wilson Jones Legal Size Ring Binders"/>
    <n v="21.989999999999995"/>
    <n v="5"/>
    <n v="0.8"/>
    <n v="-32.984999999999999"/>
  </r>
  <r>
    <n v="8876"/>
    <x v="4425"/>
    <x v="572"/>
    <d v="2016-08-19T00:00:00"/>
    <s v="Standard Class"/>
    <s v="CT-11995"/>
    <s v="Carol Triggs"/>
    <x v="0"/>
    <s v="United States"/>
    <s v="Irving"/>
    <x v="5"/>
    <n v="75061"/>
    <s v="Central"/>
    <s v="OFF-SU-10003505"/>
    <x v="1"/>
    <s v="Supplies"/>
    <s v="Premier Electric Letter Opener"/>
    <n v="185.376"/>
    <n v="2"/>
    <n v="0.2"/>
    <n v="-34.758000000000017"/>
  </r>
  <r>
    <n v="8877"/>
    <x v="4425"/>
    <x v="572"/>
    <d v="2016-08-19T00:00:00"/>
    <s v="Standard Class"/>
    <s v="CT-11995"/>
    <s v="Carol Triggs"/>
    <x v="0"/>
    <s v="United States"/>
    <s v="Irving"/>
    <x v="5"/>
    <n v="75061"/>
    <s v="Central"/>
    <s v="OFF-AP-10002534"/>
    <x v="1"/>
    <s v="Appliances"/>
    <s v="3.6 Cubic Foot Counter Height Office Refrigerator"/>
    <n v="58.923999999999985"/>
    <n v="1"/>
    <n v="0.8"/>
    <n v="-153.20240000000001"/>
  </r>
  <r>
    <n v="8878"/>
    <x v="4426"/>
    <x v="697"/>
    <d v="2017-09-23T00:00:00"/>
    <s v="Standard Class"/>
    <s v="GZ-14470"/>
    <s v="Gary Zandusky"/>
    <x v="0"/>
    <s v="United States"/>
    <s v="Morristown"/>
    <x v="30"/>
    <n v="7960"/>
    <s v="East"/>
    <s v="TEC-MA-10004626"/>
    <x v="2"/>
    <s v="Machines"/>
    <s v="Lexmark 20R1285 X6650 Wireless All-in-One Printer"/>
    <n v="480"/>
    <n v="4"/>
    <n v="0"/>
    <n v="225.6"/>
  </r>
  <r>
    <n v="8879"/>
    <x v="4426"/>
    <x v="697"/>
    <d v="2017-09-23T00:00:00"/>
    <s v="Standard Class"/>
    <s v="GZ-14470"/>
    <s v="Gary Zandusky"/>
    <x v="0"/>
    <s v="United States"/>
    <s v="Morristown"/>
    <x v="30"/>
    <n v="7960"/>
    <s v="East"/>
    <s v="OFF-ST-10000615"/>
    <x v="1"/>
    <s v="Storage"/>
    <s v="SimpliFile Personal File, Black Granite, 15w x 6-15/16d x 11-1/4h"/>
    <n v="34.049999999999997"/>
    <n v="3"/>
    <n v="0"/>
    <n v="9.5340000000000025"/>
  </r>
  <r>
    <n v="8880"/>
    <x v="4427"/>
    <x v="391"/>
    <d v="2015-03-25T00:00:00"/>
    <s v="First Class"/>
    <s v="AM-10360"/>
    <s v="Alice McCarthy"/>
    <x v="1"/>
    <s v="United States"/>
    <s v="Los Angeles"/>
    <x v="1"/>
    <n v="90008"/>
    <s v="West"/>
    <s v="OFF-PA-10000659"/>
    <x v="1"/>
    <s v="Paper"/>
    <s v="TOPS Carbonless Receipt Book, Four 2-3/4 x 7-1/4 Money Receipts per Page"/>
    <n v="192.72"/>
    <n v="11"/>
    <n v="0"/>
    <n v="92.505599999999987"/>
  </r>
  <r>
    <n v="8881"/>
    <x v="4427"/>
    <x v="391"/>
    <d v="2015-03-25T00:00:00"/>
    <s v="First Class"/>
    <s v="AM-10360"/>
    <s v="Alice McCarthy"/>
    <x v="1"/>
    <s v="United States"/>
    <s v="Los Angeles"/>
    <x v="1"/>
    <n v="90008"/>
    <s v="West"/>
    <s v="TEC-AC-10000736"/>
    <x v="2"/>
    <s v="Accessories"/>
    <s v="Logitech G600 MMO Gaming Mouse"/>
    <n v="239.96999999999997"/>
    <n v="3"/>
    <n v="0"/>
    <n v="86.389199999999988"/>
  </r>
  <r>
    <n v="8882"/>
    <x v="4428"/>
    <x v="1186"/>
    <d v="2016-07-03T00:00:00"/>
    <s v="Second Class"/>
    <s v="AH-10120"/>
    <s v="Adrian Hane"/>
    <x v="2"/>
    <s v="United States"/>
    <s v="Aurora"/>
    <x v="10"/>
    <n v="60505"/>
    <s v="Central"/>
    <s v="TEC-AC-10003038"/>
    <x v="2"/>
    <s v="Accessories"/>
    <s v="Kingston Digital DataTraveler 16GB USB 2.0"/>
    <n v="50.120000000000005"/>
    <n v="7"/>
    <n v="0.2"/>
    <n v="-0.62650000000000716"/>
  </r>
  <r>
    <n v="8883"/>
    <x v="4429"/>
    <x v="179"/>
    <d v="2017-10-25T00:00:00"/>
    <s v="Standard Class"/>
    <s v="MY-18295"/>
    <s v="Muhammed Yedwab"/>
    <x v="1"/>
    <s v="United States"/>
    <s v="Durham"/>
    <x v="3"/>
    <n v="27707"/>
    <s v="South"/>
    <s v="TEC-PH-10004071"/>
    <x v="2"/>
    <s v="Phones"/>
    <s v="PayAnywhere Card Reader"/>
    <n v="15.984000000000002"/>
    <n v="2"/>
    <n v="0.2"/>
    <n v="1.3986000000000001"/>
  </r>
  <r>
    <n v="8884"/>
    <x v="4429"/>
    <x v="179"/>
    <d v="2017-10-25T00:00:00"/>
    <s v="Standard Class"/>
    <s v="MY-18295"/>
    <s v="Muhammed Yedwab"/>
    <x v="1"/>
    <s v="United States"/>
    <s v="Durham"/>
    <x v="3"/>
    <n v="27707"/>
    <s v="South"/>
    <s v="OFF-PA-10001667"/>
    <x v="1"/>
    <s v="Paper"/>
    <s v="Great White Multi-Use Recycled Paper (20Lb. and 84 Bright)"/>
    <n v="14.352000000000002"/>
    <n v="3"/>
    <n v="0.2"/>
    <n v="4.4849999999999994"/>
  </r>
  <r>
    <n v="8885"/>
    <x v="4430"/>
    <x v="55"/>
    <d v="2014-08-30T00:00:00"/>
    <s v="Standard Class"/>
    <s v="BS-11590"/>
    <s v="Brendan Sweed"/>
    <x v="1"/>
    <s v="United States"/>
    <s v="Columbus"/>
    <x v="24"/>
    <n v="43229"/>
    <s v="East"/>
    <s v="OFF-BI-10001982"/>
    <x v="1"/>
    <s v="Binders"/>
    <s v="Wilson Jones Custom Binder Spines &amp; Labels"/>
    <n v="6.5280000000000014"/>
    <n v="4"/>
    <n v="0.7"/>
    <n v="-4.5695999999999994"/>
  </r>
  <r>
    <n v="8886"/>
    <x v="4430"/>
    <x v="55"/>
    <d v="2014-08-30T00:00:00"/>
    <s v="Standard Class"/>
    <s v="BS-11590"/>
    <s v="Brendan Sweed"/>
    <x v="1"/>
    <s v="United States"/>
    <s v="Columbus"/>
    <x v="24"/>
    <n v="43229"/>
    <s v="East"/>
    <s v="OFF-BI-10004141"/>
    <x v="1"/>
    <s v="Binders"/>
    <s v="Insertable Tab Indexes For Data Binders"/>
    <n v="2.8620000000000005"/>
    <n v="3"/>
    <n v="0.7"/>
    <n v="-2.2896000000000001"/>
  </r>
  <r>
    <n v="8887"/>
    <x v="4430"/>
    <x v="55"/>
    <d v="2014-08-30T00:00:00"/>
    <s v="Standard Class"/>
    <s v="BS-11590"/>
    <s v="Brendan Sweed"/>
    <x v="1"/>
    <s v="United States"/>
    <s v="Columbus"/>
    <x v="24"/>
    <n v="43229"/>
    <s v="East"/>
    <s v="OFF-BI-10002103"/>
    <x v="1"/>
    <s v="Binders"/>
    <s v="Cardinal Slant-D Ring Binder, Heavy Gauge Vinyl"/>
    <n v="20.856000000000002"/>
    <n v="8"/>
    <n v="0.7"/>
    <n v="-16.684799999999996"/>
  </r>
  <r>
    <n v="8888"/>
    <x v="4431"/>
    <x v="923"/>
    <d v="2014-07-30T00:00:00"/>
    <s v="Second Class"/>
    <s v="BB-10990"/>
    <s v="Barry Blumstein"/>
    <x v="1"/>
    <s v="United States"/>
    <s v="Los Angeles"/>
    <x v="1"/>
    <n v="90036"/>
    <s v="West"/>
    <s v="OFF-ST-10002574"/>
    <x v="1"/>
    <s v="Storage"/>
    <s v="SAFCO Commercial Wire Shelving, Black"/>
    <n v="276.27999999999997"/>
    <n v="2"/>
    <n v="0"/>
    <n v="0"/>
  </r>
  <r>
    <n v="8889"/>
    <x v="4432"/>
    <x v="96"/>
    <d v="2017-12-07T00:00:00"/>
    <s v="Standard Class"/>
    <s v="ML-17755"/>
    <s v="Max Ludwig"/>
    <x v="2"/>
    <s v="United States"/>
    <s v="Stockton"/>
    <x v="1"/>
    <n v="95207"/>
    <s v="West"/>
    <s v="FUR-FU-10003394"/>
    <x v="0"/>
    <s v="Furnishings"/>
    <s v="Tenex &quot;The Solids&quot; Textured Chair Mats"/>
    <n v="629.64"/>
    <n v="9"/>
    <n v="0"/>
    <n v="107.03879999999994"/>
  </r>
  <r>
    <n v="8890"/>
    <x v="4433"/>
    <x v="508"/>
    <d v="2016-10-21T00:00:00"/>
    <s v="Second Class"/>
    <s v="FC-14245"/>
    <s v="Frank Carlisle"/>
    <x v="2"/>
    <s v="United States"/>
    <s v="Columbia"/>
    <x v="25"/>
    <n v="65203"/>
    <s v="Central"/>
    <s v="TEC-PH-10003072"/>
    <x v="2"/>
    <s v="Phones"/>
    <s v="Panasonic KX-TG9541B DECT 6.0 Digital 2-Line Expandable Cordless Phone With Digital Answering System"/>
    <n v="449.97"/>
    <n v="3"/>
    <n v="0"/>
    <n v="220.48530000000002"/>
  </r>
  <r>
    <n v="8891"/>
    <x v="4433"/>
    <x v="508"/>
    <d v="2016-10-21T00:00:00"/>
    <s v="Second Class"/>
    <s v="FC-14245"/>
    <s v="Frank Carlisle"/>
    <x v="2"/>
    <s v="United States"/>
    <s v="Columbia"/>
    <x v="25"/>
    <n v="65203"/>
    <s v="Central"/>
    <s v="OFF-AP-10003057"/>
    <x v="1"/>
    <s v="Appliances"/>
    <s v="Honeywell Enviracaire Portable HEPA Air Cleaner for 16' x 20' Room"/>
    <n v="1927.5900000000001"/>
    <n v="7"/>
    <n v="0"/>
    <n v="751.76010000000008"/>
  </r>
  <r>
    <n v="8892"/>
    <x v="4434"/>
    <x v="1142"/>
    <d v="2016-09-18T00:00:00"/>
    <s v="First Class"/>
    <s v="CR-12625"/>
    <s v="Corey Roper"/>
    <x v="2"/>
    <s v="United States"/>
    <s v="Columbus"/>
    <x v="32"/>
    <n v="31907"/>
    <s v="South"/>
    <s v="FUR-CH-10001146"/>
    <x v="0"/>
    <s v="Chairs"/>
    <s v="Global Value Mid-Back Manager's Chair, Gray"/>
    <n v="121.78"/>
    <n v="2"/>
    <n v="0"/>
    <n v="30.444999999999993"/>
  </r>
  <r>
    <n v="8893"/>
    <x v="4435"/>
    <x v="494"/>
    <d v="2015-12-06T00:00:00"/>
    <s v="Standard Class"/>
    <s v="LC-16960"/>
    <s v="Lindsay Castell"/>
    <x v="2"/>
    <s v="United States"/>
    <s v="San Diego"/>
    <x v="1"/>
    <n v="92037"/>
    <s v="West"/>
    <s v="FUR-CH-10003973"/>
    <x v="0"/>
    <s v="Chairs"/>
    <s v="GuestStacker Chair with Chrome Finish Legs"/>
    <n v="2676.672"/>
    <n v="9"/>
    <n v="0.2"/>
    <n v="267.66720000000009"/>
  </r>
  <r>
    <n v="8894"/>
    <x v="4436"/>
    <x v="79"/>
    <d v="2014-08-12T00:00:00"/>
    <s v="Standard Class"/>
    <s v="GZ-14470"/>
    <s v="Gary Zandusky"/>
    <x v="0"/>
    <s v="United States"/>
    <s v="Texas City"/>
    <x v="5"/>
    <n v="77590"/>
    <s v="Central"/>
    <s v="FUR-TA-10001307"/>
    <x v="0"/>
    <s v="Tables"/>
    <s v="SAFCO PlanMaster Heigh-Adjustable Drafting Table Base, 43w x 30d x 30-37h, Black"/>
    <n v="489.22999999999996"/>
    <n v="2"/>
    <n v="0.3"/>
    <n v="41.933999999999997"/>
  </r>
  <r>
    <n v="8895"/>
    <x v="4437"/>
    <x v="243"/>
    <d v="2016-08-22T00:00:00"/>
    <s v="Standard Class"/>
    <s v="BD-11320"/>
    <s v="Bill Donatelli"/>
    <x v="0"/>
    <s v="United States"/>
    <s v="Los Angeles"/>
    <x v="1"/>
    <n v="90004"/>
    <s v="West"/>
    <s v="FUR-FU-10004071"/>
    <x v="0"/>
    <s v="Furnishings"/>
    <s v="Luxo Professional Magnifying Clamp-On Fluorescent Lamps"/>
    <n v="312.03000000000003"/>
    <n v="3"/>
    <n v="0"/>
    <n v="43.684200000000018"/>
  </r>
  <r>
    <n v="8896"/>
    <x v="4437"/>
    <x v="243"/>
    <d v="2016-08-22T00:00:00"/>
    <s v="Standard Class"/>
    <s v="BD-11320"/>
    <s v="Bill Donatelli"/>
    <x v="0"/>
    <s v="United States"/>
    <s v="Los Angeles"/>
    <x v="1"/>
    <n v="90004"/>
    <s v="West"/>
    <s v="OFF-ST-10001505"/>
    <x v="1"/>
    <s v="Storage"/>
    <s v="Perma STOR-ALL Hanging File Box, 13 1/8&quot;W x 12 1/4&quot;D x 10 1/2&quot;H"/>
    <n v="17.940000000000001"/>
    <n v="3"/>
    <n v="0"/>
    <n v="3.0497999999999985"/>
  </r>
  <r>
    <n v="8897"/>
    <x v="4437"/>
    <x v="243"/>
    <d v="2016-08-22T00:00:00"/>
    <s v="Standard Class"/>
    <s v="BD-11320"/>
    <s v="Bill Donatelli"/>
    <x v="0"/>
    <s v="United States"/>
    <s v="Los Angeles"/>
    <x v="1"/>
    <n v="90004"/>
    <s v="West"/>
    <s v="TEC-PH-10004614"/>
    <x v="2"/>
    <s v="Phones"/>
    <s v="AT&amp;T 841000 Phone"/>
    <n v="165.60000000000002"/>
    <n v="3"/>
    <n v="0.2"/>
    <n v="10.349999999999994"/>
  </r>
  <r>
    <n v="8898"/>
    <x v="4437"/>
    <x v="243"/>
    <d v="2016-08-22T00:00:00"/>
    <s v="Standard Class"/>
    <s v="BD-11320"/>
    <s v="Bill Donatelli"/>
    <x v="0"/>
    <s v="United States"/>
    <s v="Los Angeles"/>
    <x v="1"/>
    <n v="90004"/>
    <s v="West"/>
    <s v="OFF-PA-10004911"/>
    <x v="1"/>
    <s v="Paper"/>
    <s v="Rediform S.O.S. 1-Up Phone Message Bk, 4-1/4x3-1/16 Bk, 1 Form/Pg, 40 Messages/Bk, 3/Pk"/>
    <n v="37.520000000000003"/>
    <n v="4"/>
    <n v="0"/>
    <n v="18.009600000000002"/>
  </r>
  <r>
    <n v="8899"/>
    <x v="4438"/>
    <x v="976"/>
    <d v="2015-08-09T00:00:00"/>
    <s v="Second Class"/>
    <s v="EM-14095"/>
    <s v="Eudokia Martin"/>
    <x v="1"/>
    <s v="United States"/>
    <s v="Springfield"/>
    <x v="17"/>
    <n v="22153"/>
    <s v="South"/>
    <s v="TEC-PH-10003601"/>
    <x v="2"/>
    <s v="Phones"/>
    <s v="Ativa D5772 2-Line 5.8GHz Digital Expandable Corded/Cordless Phone System with Answering &amp; Caller ID/Call Waiting, Black/Silver"/>
    <n v="494.97"/>
    <n v="3"/>
    <n v="0"/>
    <n v="148.49099999999996"/>
  </r>
  <r>
    <n v="8900"/>
    <x v="4438"/>
    <x v="976"/>
    <d v="2015-08-09T00:00:00"/>
    <s v="Second Class"/>
    <s v="EM-14095"/>
    <s v="Eudokia Martin"/>
    <x v="1"/>
    <s v="United States"/>
    <s v="Springfield"/>
    <x v="17"/>
    <n v="22153"/>
    <s v="South"/>
    <s v="OFF-LA-10004545"/>
    <x v="1"/>
    <s v="Labels"/>
    <s v="Avery 50"/>
    <n v="25.06"/>
    <n v="2"/>
    <n v="0"/>
    <n v="11.778199999999998"/>
  </r>
  <r>
    <n v="8901"/>
    <x v="4439"/>
    <x v="1206"/>
    <d v="2016-06-04T00:00:00"/>
    <s v="Standard Class"/>
    <s v="BP-11290"/>
    <s v="Beth Paige"/>
    <x v="0"/>
    <s v="United States"/>
    <s v="Decatur"/>
    <x v="10"/>
    <n v="62521"/>
    <s v="Central"/>
    <s v="FUR-FU-10001379"/>
    <x v="0"/>
    <s v="Furnishings"/>
    <s v="Executive Impressions 16-1/2&quot; Circular Wall Clock"/>
    <n v="32.064"/>
    <n v="3"/>
    <n v="0.6"/>
    <n v="-12.825599999999994"/>
  </r>
  <r>
    <n v="8902"/>
    <x v="4439"/>
    <x v="1206"/>
    <d v="2016-06-04T00:00:00"/>
    <s v="Standard Class"/>
    <s v="BP-11290"/>
    <s v="Beth Paige"/>
    <x v="0"/>
    <s v="United States"/>
    <s v="Decatur"/>
    <x v="10"/>
    <n v="62521"/>
    <s v="Central"/>
    <s v="OFF-PA-10001846"/>
    <x v="1"/>
    <s v="Paper"/>
    <s v="Xerox 1899"/>
    <n v="18.496000000000002"/>
    <n v="4"/>
    <n v="0.2"/>
    <n v="6.7048000000000005"/>
  </r>
  <r>
    <n v="8903"/>
    <x v="4439"/>
    <x v="1206"/>
    <d v="2016-06-04T00:00:00"/>
    <s v="Standard Class"/>
    <s v="BP-11290"/>
    <s v="Beth Paige"/>
    <x v="0"/>
    <s v="United States"/>
    <s v="Decatur"/>
    <x v="10"/>
    <n v="62521"/>
    <s v="Central"/>
    <s v="FUR-CH-10000422"/>
    <x v="0"/>
    <s v="Chairs"/>
    <s v="Global Highback Leather Tilter in Burgundy"/>
    <n v="191.07899999999998"/>
    <n v="3"/>
    <n v="0.3"/>
    <n v="-38.215799999999973"/>
  </r>
  <r>
    <n v="8904"/>
    <x v="4439"/>
    <x v="1206"/>
    <d v="2016-06-04T00:00:00"/>
    <s v="Standard Class"/>
    <s v="BP-11290"/>
    <s v="Beth Paige"/>
    <x v="0"/>
    <s v="United States"/>
    <s v="Decatur"/>
    <x v="10"/>
    <n v="62521"/>
    <s v="Central"/>
    <s v="OFF-PA-10004621"/>
    <x v="1"/>
    <s v="Paper"/>
    <s v="Xerox 212"/>
    <n v="10.368000000000002"/>
    <n v="2"/>
    <n v="0.2"/>
    <n v="3.6288"/>
  </r>
  <r>
    <n v="8905"/>
    <x v="4440"/>
    <x v="949"/>
    <d v="2016-07-01T00:00:00"/>
    <s v="Same Day"/>
    <s v="SU-20665"/>
    <s v="Stephanie Ulpright"/>
    <x v="2"/>
    <s v="United States"/>
    <s v="New York City"/>
    <x v="15"/>
    <n v="10009"/>
    <s v="East"/>
    <s v="OFF-LA-10001474"/>
    <x v="1"/>
    <s v="Labels"/>
    <s v="Avery 477"/>
    <n v="30.53"/>
    <n v="1"/>
    <n v="0"/>
    <n v="14.043800000000001"/>
  </r>
  <r>
    <n v="8906"/>
    <x v="4440"/>
    <x v="949"/>
    <d v="2016-07-01T00:00:00"/>
    <s v="Same Day"/>
    <s v="SU-20665"/>
    <s v="Stephanie Ulpright"/>
    <x v="2"/>
    <s v="United States"/>
    <s v="New York City"/>
    <x v="15"/>
    <n v="10009"/>
    <s v="East"/>
    <s v="TEC-AC-10001635"/>
    <x v="2"/>
    <s v="Accessories"/>
    <s v="KeyTronic KT400U2 - Keyboard - Black"/>
    <n v="30.839999999999996"/>
    <n v="3"/>
    <n v="0"/>
    <n v="6.1679999999999975"/>
  </r>
  <r>
    <n v="8907"/>
    <x v="4440"/>
    <x v="949"/>
    <d v="2016-07-01T00:00:00"/>
    <s v="Same Day"/>
    <s v="SU-20665"/>
    <s v="Stephanie Ulpright"/>
    <x v="2"/>
    <s v="United States"/>
    <s v="New York City"/>
    <x v="15"/>
    <n v="10009"/>
    <s v="East"/>
    <s v="OFF-PA-10001950"/>
    <x v="1"/>
    <s v="Paper"/>
    <s v="Southworth 25% Cotton Antique Laid Paper &amp; Envelopes"/>
    <n v="75.06"/>
    <n v="9"/>
    <n v="0"/>
    <n v="33.776999999999994"/>
  </r>
  <r>
    <n v="8908"/>
    <x v="4441"/>
    <x v="122"/>
    <d v="2016-12-20T00:00:00"/>
    <s v="First Class"/>
    <s v="AY-10555"/>
    <s v="Andy Yotov"/>
    <x v="1"/>
    <s v="United States"/>
    <s v="San Francisco"/>
    <x v="1"/>
    <n v="94110"/>
    <s v="West"/>
    <s v="TEC-PH-10001552"/>
    <x v="2"/>
    <s v="Phones"/>
    <s v="I Need's 3d Hello Kitty Hybrid Silicone Case Cover for HTC One X 4g with 3d Hello Kitty Stylus Pen Green/pink"/>
    <n v="66.976000000000013"/>
    <n v="7"/>
    <n v="0.2"/>
    <n v="6.6976000000000013"/>
  </r>
  <r>
    <n v="8909"/>
    <x v="4442"/>
    <x v="1207"/>
    <d v="2015-02-01T00:00:00"/>
    <s v="Standard Class"/>
    <s v="EM-13825"/>
    <s v="Elizabeth Moffitt"/>
    <x v="1"/>
    <s v="United States"/>
    <s v="Moreno Valley"/>
    <x v="1"/>
    <n v="92553"/>
    <s v="West"/>
    <s v="OFF-PA-10003790"/>
    <x v="1"/>
    <s v="Paper"/>
    <s v="Xerox 1991"/>
    <n v="182.72"/>
    <n v="8"/>
    <n v="0"/>
    <n v="84.051199999999994"/>
  </r>
  <r>
    <n v="8910"/>
    <x v="4443"/>
    <x v="960"/>
    <d v="2017-11-01T00:00:00"/>
    <s v="Standard Class"/>
    <s v="SA-20830"/>
    <s v="Sue Ann Reed"/>
    <x v="0"/>
    <s v="United States"/>
    <s v="Everett"/>
    <x v="31"/>
    <n v="2149"/>
    <s v="East"/>
    <s v="OFF-LA-10002475"/>
    <x v="1"/>
    <s v="Labels"/>
    <s v="Avery 519"/>
    <n v="21.93"/>
    <n v="3"/>
    <n v="0"/>
    <n v="10.307099999999998"/>
  </r>
  <r>
    <n v="8911"/>
    <x v="4444"/>
    <x v="259"/>
    <d v="2017-11-08T00:00:00"/>
    <s v="Standard Class"/>
    <s v="CA-12265"/>
    <s v="Christina Anderson"/>
    <x v="0"/>
    <s v="United States"/>
    <s v="Chattanooga"/>
    <x v="18"/>
    <n v="37421"/>
    <s v="South"/>
    <s v="TEC-AC-10000303"/>
    <x v="2"/>
    <s v="Accessories"/>
    <s v="Logitech M510 Wireless Mouse"/>
    <n v="95.976000000000013"/>
    <n v="3"/>
    <n v="0.2"/>
    <n v="15.596099999999996"/>
  </r>
  <r>
    <n v="8912"/>
    <x v="4444"/>
    <x v="259"/>
    <d v="2017-11-08T00:00:00"/>
    <s v="Standard Class"/>
    <s v="CA-12265"/>
    <s v="Christina Anderson"/>
    <x v="0"/>
    <s v="United States"/>
    <s v="Chattanooga"/>
    <x v="18"/>
    <n v="37421"/>
    <s v="South"/>
    <s v="TEC-PH-10000127"/>
    <x v="2"/>
    <s v="Phones"/>
    <s v="iOttie XL Car Mount"/>
    <n v="143.928"/>
    <n v="9"/>
    <n v="0.2"/>
    <n v="-32.383800000000008"/>
  </r>
  <r>
    <n v="8913"/>
    <x v="4444"/>
    <x v="259"/>
    <d v="2017-11-08T00:00:00"/>
    <s v="Standard Class"/>
    <s v="CA-12265"/>
    <s v="Christina Anderson"/>
    <x v="0"/>
    <s v="United States"/>
    <s v="Chattanooga"/>
    <x v="18"/>
    <n v="37421"/>
    <s v="South"/>
    <s v="OFF-BI-10004364"/>
    <x v="1"/>
    <s v="Binders"/>
    <s v="Storex Dura Pro Binders"/>
    <n v="3.5640000000000009"/>
    <n v="2"/>
    <n v="0.7"/>
    <n v="-2.9700000000000006"/>
  </r>
  <r>
    <n v="8914"/>
    <x v="4444"/>
    <x v="259"/>
    <d v="2017-11-08T00:00:00"/>
    <s v="Standard Class"/>
    <s v="CA-12265"/>
    <s v="Christina Anderson"/>
    <x v="0"/>
    <s v="United States"/>
    <s v="Chattanooga"/>
    <x v="18"/>
    <n v="37421"/>
    <s v="South"/>
    <s v="OFF-LA-10002195"/>
    <x v="1"/>
    <s v="Labels"/>
    <s v="Avery 481"/>
    <n v="4.9280000000000008"/>
    <n v="2"/>
    <n v="0.2"/>
    <n v="1.7247999999999997"/>
  </r>
  <r>
    <n v="8915"/>
    <x v="4445"/>
    <x v="195"/>
    <d v="2016-05-13T00:00:00"/>
    <s v="Standard Class"/>
    <s v="CV-12805"/>
    <s v="Cynthia Voltz"/>
    <x v="1"/>
    <s v="United States"/>
    <s v="Austin"/>
    <x v="5"/>
    <n v="78745"/>
    <s v="Central"/>
    <s v="OFF-ST-10001490"/>
    <x v="1"/>
    <s v="Storage"/>
    <s v="Hot File 7-Pocket, Floor Stand"/>
    <n v="856.65600000000006"/>
    <n v="6"/>
    <n v="0.2"/>
    <n v="107.08199999999985"/>
  </r>
  <r>
    <n v="8916"/>
    <x v="4445"/>
    <x v="195"/>
    <d v="2016-05-13T00:00:00"/>
    <s v="Standard Class"/>
    <s v="CV-12805"/>
    <s v="Cynthia Voltz"/>
    <x v="1"/>
    <s v="United States"/>
    <s v="Austin"/>
    <x v="5"/>
    <n v="78745"/>
    <s v="Central"/>
    <s v="OFF-BI-10002852"/>
    <x v="1"/>
    <s v="Binders"/>
    <s v="Ibico Standard Transparent Covers"/>
    <n v="13.183999999999997"/>
    <n v="4"/>
    <n v="0.8"/>
    <n v="-20.435200000000002"/>
  </r>
  <r>
    <n v="8917"/>
    <x v="4445"/>
    <x v="195"/>
    <d v="2016-05-13T00:00:00"/>
    <s v="Standard Class"/>
    <s v="CV-12805"/>
    <s v="Cynthia Voltz"/>
    <x v="1"/>
    <s v="United States"/>
    <s v="Austin"/>
    <x v="5"/>
    <n v="78745"/>
    <s v="Central"/>
    <s v="OFF-AP-10000390"/>
    <x v="1"/>
    <s v="Appliances"/>
    <s v="Euro Pro Shark Stick Mini Vacuum"/>
    <n v="48.783999999999985"/>
    <n v="4"/>
    <n v="0.8"/>
    <n v="-131.71680000000001"/>
  </r>
  <r>
    <n v="8918"/>
    <x v="4445"/>
    <x v="195"/>
    <d v="2016-05-13T00:00:00"/>
    <s v="Standard Class"/>
    <s v="CV-12805"/>
    <s v="Cynthia Voltz"/>
    <x v="1"/>
    <s v="United States"/>
    <s v="Austin"/>
    <x v="5"/>
    <n v="78745"/>
    <s v="Central"/>
    <s v="OFF-PA-10004327"/>
    <x v="1"/>
    <s v="Paper"/>
    <s v="Xerox 1911"/>
    <n v="76.64"/>
    <n v="2"/>
    <n v="0.2"/>
    <n v="26.823999999999995"/>
  </r>
  <r>
    <n v="8919"/>
    <x v="4445"/>
    <x v="195"/>
    <d v="2016-05-13T00:00:00"/>
    <s v="Standard Class"/>
    <s v="CV-12805"/>
    <s v="Cynthia Voltz"/>
    <x v="1"/>
    <s v="United States"/>
    <s v="Austin"/>
    <x v="5"/>
    <n v="78745"/>
    <s v="Central"/>
    <s v="OFF-BI-10002353"/>
    <x v="1"/>
    <s v="Binders"/>
    <s v="GBC VeloBind Cover Sets"/>
    <n v="18.527999999999995"/>
    <n v="6"/>
    <n v="0.8"/>
    <n v="-27.791999999999994"/>
  </r>
  <r>
    <n v="8920"/>
    <x v="4446"/>
    <x v="1063"/>
    <d v="2014-04-08T00:00:00"/>
    <s v="Standard Class"/>
    <s v="AH-10690"/>
    <s v="Anna Häberlin"/>
    <x v="1"/>
    <s v="United States"/>
    <s v="Virginia Beach"/>
    <x v="17"/>
    <n v="23464"/>
    <s v="South"/>
    <s v="FUR-FU-10003192"/>
    <x v="0"/>
    <s v="Furnishings"/>
    <s v="Luxo Adjustable Task Clamp Lamp"/>
    <n v="177.68"/>
    <n v="2"/>
    <n v="0"/>
    <n v="46.196799999999996"/>
  </r>
  <r>
    <n v="8921"/>
    <x v="4447"/>
    <x v="582"/>
    <d v="2014-05-03T00:00:00"/>
    <s v="Standard Class"/>
    <s v="DS-13180"/>
    <s v="David Smith"/>
    <x v="1"/>
    <s v="United States"/>
    <s v="Jamestown"/>
    <x v="15"/>
    <n v="14701"/>
    <s v="East"/>
    <s v="TEC-AC-10000736"/>
    <x v="2"/>
    <s v="Accessories"/>
    <s v="Logitech G600 MMO Gaming Mouse"/>
    <n v="159.97999999999999"/>
    <n v="2"/>
    <n v="0"/>
    <n v="57.592799999999997"/>
  </r>
  <r>
    <n v="8922"/>
    <x v="4448"/>
    <x v="964"/>
    <d v="2016-10-08T00:00:00"/>
    <s v="Standard Class"/>
    <s v="AH-10690"/>
    <s v="Anna Häberlin"/>
    <x v="1"/>
    <s v="United States"/>
    <s v="Coral Gables"/>
    <x v="2"/>
    <n v="33134"/>
    <s v="South"/>
    <s v="TEC-PH-10003095"/>
    <x v="2"/>
    <s v="Phones"/>
    <s v="Samsung HM1900 Bluetooth Headset"/>
    <n v="52.679999999999993"/>
    <n v="3"/>
    <n v="0.2"/>
    <n v="19.754999999999999"/>
  </r>
  <r>
    <n v="8923"/>
    <x v="4448"/>
    <x v="964"/>
    <d v="2016-10-08T00:00:00"/>
    <s v="Standard Class"/>
    <s v="AH-10690"/>
    <s v="Anna Häberlin"/>
    <x v="1"/>
    <s v="United States"/>
    <s v="Coral Gables"/>
    <x v="2"/>
    <n v="33134"/>
    <s v="South"/>
    <s v="FUR-FU-10002885"/>
    <x v="0"/>
    <s v="Furnishings"/>
    <s v="Magna Visual Magnetic Picture Hangers"/>
    <n v="11.568000000000001"/>
    <n v="3"/>
    <n v="0.2"/>
    <n v="2.6028000000000011"/>
  </r>
  <r>
    <n v="8924"/>
    <x v="4449"/>
    <x v="532"/>
    <d v="2017-06-17T00:00:00"/>
    <s v="Standard Class"/>
    <s v="ZC-21910"/>
    <s v="Zuschuss Carroll"/>
    <x v="0"/>
    <s v="United States"/>
    <s v="Hickory"/>
    <x v="3"/>
    <n v="28601"/>
    <s v="South"/>
    <s v="OFF-BI-10001525"/>
    <x v="1"/>
    <s v="Binders"/>
    <s v="Acco Pressboard Covers with Storage Hooks, 14 7/8&quot; x 11&quot;, Executive Red"/>
    <n v="4.572000000000001"/>
    <n v="4"/>
    <n v="0.7"/>
    <n v="-3.8100000000000005"/>
  </r>
  <r>
    <n v="8925"/>
    <x v="4450"/>
    <x v="806"/>
    <d v="2016-02-03T00:00:00"/>
    <s v="Standard Class"/>
    <s v="DF-13135"/>
    <s v="David Flashing"/>
    <x v="0"/>
    <s v="United States"/>
    <s v="Rockford"/>
    <x v="10"/>
    <n v="61107"/>
    <s v="Central"/>
    <s v="TEC-PH-10004241"/>
    <x v="2"/>
    <s v="Phones"/>
    <s v="Nokia Lumia 1020"/>
    <n v="1439.9680000000001"/>
    <n v="4"/>
    <n v="0.2"/>
    <n v="143.99680000000006"/>
  </r>
  <r>
    <n v="8926"/>
    <x v="4450"/>
    <x v="806"/>
    <d v="2016-02-03T00:00:00"/>
    <s v="Standard Class"/>
    <s v="DF-13135"/>
    <s v="David Flashing"/>
    <x v="0"/>
    <s v="United States"/>
    <s v="Rockford"/>
    <x v="10"/>
    <n v="61107"/>
    <s v="Central"/>
    <s v="OFF-BI-10000546"/>
    <x v="1"/>
    <s v="Binders"/>
    <s v="Avery Durable Binders"/>
    <n v="1.7279999999999995"/>
    <n v="3"/>
    <n v="0.8"/>
    <n v="-2.678399999999999"/>
  </r>
  <r>
    <n v="8927"/>
    <x v="4450"/>
    <x v="806"/>
    <d v="2016-02-03T00:00:00"/>
    <s v="Standard Class"/>
    <s v="DF-13135"/>
    <s v="David Flashing"/>
    <x v="0"/>
    <s v="United States"/>
    <s v="Rockford"/>
    <x v="10"/>
    <n v="61107"/>
    <s v="Central"/>
    <s v="FUR-TA-10004256"/>
    <x v="0"/>
    <s v="Tables"/>
    <s v="Bretford “Just In Time” Height-Adjustable Multi-Task Work Tables"/>
    <n v="626.09999999999991"/>
    <n v="3"/>
    <n v="0.5"/>
    <n v="-538.44600000000003"/>
  </r>
  <r>
    <n v="8928"/>
    <x v="4451"/>
    <x v="874"/>
    <d v="2015-09-29T00:00:00"/>
    <s v="Second Class"/>
    <s v="SS-20140"/>
    <s v="Saphhira Shifley"/>
    <x v="1"/>
    <s v="United States"/>
    <s v="Seattle"/>
    <x v="4"/>
    <n v="98103"/>
    <s v="West"/>
    <s v="OFF-AR-10002067"/>
    <x v="1"/>
    <s v="Art"/>
    <s v="Newell 334"/>
    <n v="99.2"/>
    <n v="5"/>
    <n v="0"/>
    <n v="25.792000000000002"/>
  </r>
  <r>
    <n v="8929"/>
    <x v="4452"/>
    <x v="657"/>
    <d v="2015-04-17T00:00:00"/>
    <s v="Standard Class"/>
    <s v="FP-14320"/>
    <s v="Frank Preis"/>
    <x v="0"/>
    <s v="United States"/>
    <s v="Huntsville"/>
    <x v="5"/>
    <n v="77340"/>
    <s v="Central"/>
    <s v="FUR-TA-10000688"/>
    <x v="0"/>
    <s v="Tables"/>
    <s v="Chromcraft Bull-Nose Wood Round Conference Table Top, Wood Base"/>
    <n v="609.9799999999999"/>
    <n v="4"/>
    <n v="0.3"/>
    <n v="-113.28200000000004"/>
  </r>
  <r>
    <n v="8930"/>
    <x v="4452"/>
    <x v="657"/>
    <d v="2015-04-17T00:00:00"/>
    <s v="Standard Class"/>
    <s v="FP-14320"/>
    <s v="Frank Preis"/>
    <x v="0"/>
    <s v="United States"/>
    <s v="Huntsville"/>
    <x v="5"/>
    <n v="77340"/>
    <s v="Central"/>
    <s v="FUR-TA-10002530"/>
    <x v="0"/>
    <s v="Tables"/>
    <s v="Iceberg OfficeWorks 42&quot; Round Tables"/>
    <n v="211.37199999999999"/>
    <n v="2"/>
    <n v="0.3"/>
    <n v="-45.294000000000011"/>
  </r>
  <r>
    <n v="8931"/>
    <x v="4452"/>
    <x v="657"/>
    <d v="2015-04-17T00:00:00"/>
    <s v="Standard Class"/>
    <s v="FP-14320"/>
    <s v="Frank Preis"/>
    <x v="0"/>
    <s v="United States"/>
    <s v="Huntsville"/>
    <x v="5"/>
    <n v="77340"/>
    <s v="Central"/>
    <s v="TEC-PH-10001061"/>
    <x v="2"/>
    <s v="Phones"/>
    <s v="Apple iPhone 5C"/>
    <n v="239.976"/>
    <n v="3"/>
    <n v="0.2"/>
    <n v="17.998199999999997"/>
  </r>
  <r>
    <n v="8932"/>
    <x v="4453"/>
    <x v="404"/>
    <d v="2017-12-24T00:00:00"/>
    <s v="Standard Class"/>
    <s v="HE-14800"/>
    <s v="Harold Engle"/>
    <x v="1"/>
    <s v="United States"/>
    <s v="Milwaukee"/>
    <x v="6"/>
    <n v="53209"/>
    <s v="Central"/>
    <s v="FUR-FU-10001057"/>
    <x v="0"/>
    <s v="Furnishings"/>
    <s v="Tensor Track Tree Floor Lamp"/>
    <n v="99.949999999999989"/>
    <n v="5"/>
    <n v="0"/>
    <n v="22.988499999999998"/>
  </r>
  <r>
    <n v="8933"/>
    <x v="4453"/>
    <x v="404"/>
    <d v="2017-12-24T00:00:00"/>
    <s v="Standard Class"/>
    <s v="HE-14800"/>
    <s v="Harold Engle"/>
    <x v="1"/>
    <s v="United States"/>
    <s v="Milwaukee"/>
    <x v="6"/>
    <n v="53209"/>
    <s v="Central"/>
    <s v="TEC-AC-10002331"/>
    <x v="2"/>
    <s v="Accessories"/>
    <s v="Maxell 74 Minute CDR, 10/Pack"/>
    <n v="29.339999999999996"/>
    <n v="3"/>
    <n v="0"/>
    <n v="10.855799999999999"/>
  </r>
  <r>
    <n v="8934"/>
    <x v="4454"/>
    <x v="560"/>
    <d v="2016-03-19T00:00:00"/>
    <s v="Standard Class"/>
    <s v="SP-20545"/>
    <s v="Sibella Parks"/>
    <x v="1"/>
    <s v="United States"/>
    <s v="Green Bay"/>
    <x v="6"/>
    <n v="54302"/>
    <s v="Central"/>
    <s v="FUR-FU-10003724"/>
    <x v="0"/>
    <s v="Furnishings"/>
    <s v="Westinghouse Clip-On Gooseneck Lamps"/>
    <n v="16.739999999999998"/>
    <n v="2"/>
    <n v="0"/>
    <n v="4.3523999999999994"/>
  </r>
  <r>
    <n v="8935"/>
    <x v="4455"/>
    <x v="151"/>
    <d v="2017-08-27T00:00:00"/>
    <s v="Same Day"/>
    <s v="BP-11185"/>
    <s v="Ben Peterman"/>
    <x v="1"/>
    <s v="United States"/>
    <s v="Philadelphia"/>
    <x v="9"/>
    <n v="19120"/>
    <s v="East"/>
    <s v="OFF-PA-10000528"/>
    <x v="1"/>
    <s v="Paper"/>
    <s v="Xerox 1981"/>
    <n v="12.672000000000001"/>
    <n v="3"/>
    <n v="0.2"/>
    <n v="3.96"/>
  </r>
  <r>
    <n v="8936"/>
    <x v="4455"/>
    <x v="151"/>
    <d v="2017-08-27T00:00:00"/>
    <s v="Same Day"/>
    <s v="BP-11185"/>
    <s v="Ben Peterman"/>
    <x v="1"/>
    <s v="United States"/>
    <s v="Philadelphia"/>
    <x v="9"/>
    <n v="19120"/>
    <s v="East"/>
    <s v="TEC-AC-10001908"/>
    <x v="2"/>
    <s v="Accessories"/>
    <s v="Logitech Wireless Headset h800"/>
    <n v="1119.8880000000001"/>
    <n v="14"/>
    <n v="0.2"/>
    <n v="209.97899999999993"/>
  </r>
  <r>
    <n v="8937"/>
    <x v="4456"/>
    <x v="997"/>
    <d v="2015-12-19T00:00:00"/>
    <s v="Second Class"/>
    <s v="PG-18895"/>
    <s v="Paul Gonzalez"/>
    <x v="0"/>
    <s v="United States"/>
    <s v="Los Angeles"/>
    <x v="1"/>
    <n v="90008"/>
    <s v="West"/>
    <s v="OFF-AR-10003903"/>
    <x v="1"/>
    <s v="Art"/>
    <s v="Sanford 52201 APSCO Electric Pencil Sharpener"/>
    <n v="204.85"/>
    <n v="5"/>
    <n v="0"/>
    <n v="53.261000000000003"/>
  </r>
  <r>
    <n v="8938"/>
    <x v="4456"/>
    <x v="997"/>
    <d v="2015-12-19T00:00:00"/>
    <s v="Second Class"/>
    <s v="PG-18895"/>
    <s v="Paul Gonzalez"/>
    <x v="0"/>
    <s v="United States"/>
    <s v="Los Angeles"/>
    <x v="1"/>
    <n v="90008"/>
    <s v="West"/>
    <s v="TEC-PH-10004908"/>
    <x v="2"/>
    <s v="Phones"/>
    <s v="Panasonic KX TS3282W Corded phone"/>
    <n v="135.98400000000001"/>
    <n v="2"/>
    <n v="0.2"/>
    <n v="16.997999999999983"/>
  </r>
  <r>
    <n v="8939"/>
    <x v="4456"/>
    <x v="997"/>
    <d v="2015-12-19T00:00:00"/>
    <s v="Second Class"/>
    <s v="PG-18895"/>
    <s v="Paul Gonzalez"/>
    <x v="0"/>
    <s v="United States"/>
    <s v="Los Angeles"/>
    <x v="1"/>
    <n v="90008"/>
    <s v="West"/>
    <s v="OFF-AR-10001940"/>
    <x v="1"/>
    <s v="Art"/>
    <s v="Sanford Colorific Eraseable Coloring Pencils, 12 Count"/>
    <n v="16.399999999999999"/>
    <n v="5"/>
    <n v="0"/>
    <n v="7.0520000000000005"/>
  </r>
  <r>
    <n v="8940"/>
    <x v="4456"/>
    <x v="997"/>
    <d v="2015-12-19T00:00:00"/>
    <s v="Second Class"/>
    <s v="PG-18895"/>
    <s v="Paul Gonzalez"/>
    <x v="0"/>
    <s v="United States"/>
    <s v="Los Angeles"/>
    <x v="1"/>
    <n v="90008"/>
    <s v="West"/>
    <s v="OFF-BI-10002026"/>
    <x v="1"/>
    <s v="Binders"/>
    <s v="Avery Arch Ring Binders"/>
    <n v="92.960000000000008"/>
    <n v="2"/>
    <n v="0.2"/>
    <n v="31.373999999999995"/>
  </r>
  <r>
    <n v="8941"/>
    <x v="4457"/>
    <x v="963"/>
    <d v="2014-08-24T00:00:00"/>
    <s v="Second Class"/>
    <s v="JP-15520"/>
    <s v="Jeremy Pistek"/>
    <x v="0"/>
    <s v="United States"/>
    <s v="North Miami"/>
    <x v="2"/>
    <n v="33161"/>
    <s v="South"/>
    <s v="OFF-SU-10003936"/>
    <x v="1"/>
    <s v="Supplies"/>
    <s v="Acme Serrated Blade Letter Opener"/>
    <n v="7.6320000000000014"/>
    <n v="3"/>
    <n v="0.2"/>
    <n v="-1.8126000000000002"/>
  </r>
  <r>
    <n v="8942"/>
    <x v="4458"/>
    <x v="54"/>
    <d v="2016-11-05T00:00:00"/>
    <s v="First Class"/>
    <s v="NW-18400"/>
    <s v="Natalie Webber"/>
    <x v="0"/>
    <s v="United States"/>
    <s v="Portland"/>
    <x v="21"/>
    <n v="97206"/>
    <s v="West"/>
    <s v="OFF-BI-10002813"/>
    <x v="1"/>
    <s v="Binders"/>
    <s v="Avery Reinforcements for Hole-Punch Pages"/>
    <n v="4.1580000000000004"/>
    <n v="7"/>
    <n v="0.7"/>
    <n v="-3.4649999999999999"/>
  </r>
  <r>
    <n v="8943"/>
    <x v="4458"/>
    <x v="54"/>
    <d v="2016-11-05T00:00:00"/>
    <s v="First Class"/>
    <s v="NW-18400"/>
    <s v="Natalie Webber"/>
    <x v="0"/>
    <s v="United States"/>
    <s v="Portland"/>
    <x v="21"/>
    <n v="97206"/>
    <s v="West"/>
    <s v="TEC-MA-10003337"/>
    <x v="2"/>
    <s v="Machines"/>
    <s v="Okidata B401 Printer"/>
    <n v="179.99100000000004"/>
    <n v="3"/>
    <n v="0.7"/>
    <n v="-251.98739999999992"/>
  </r>
  <r>
    <n v="8944"/>
    <x v="4459"/>
    <x v="1208"/>
    <d v="2017-10-16T00:00:00"/>
    <s v="Standard Class"/>
    <s v="SW-20245"/>
    <s v="Scot Wooten"/>
    <x v="0"/>
    <s v="United States"/>
    <s v="Aurora"/>
    <x v="10"/>
    <n v="60505"/>
    <s v="Central"/>
    <s v="FUR-CH-10001545"/>
    <x v="0"/>
    <s v="Chairs"/>
    <s v="Hon Comfortask Task/Swivel Chairs"/>
    <n v="239.358"/>
    <n v="3"/>
    <n v="0.3"/>
    <n v="-47.871600000000001"/>
  </r>
  <r>
    <n v="8945"/>
    <x v="4460"/>
    <x v="1035"/>
    <d v="2014-12-08T00:00:00"/>
    <s v="First Class"/>
    <s v="EH-14005"/>
    <s v="Erica Hernandez"/>
    <x v="2"/>
    <s v="United States"/>
    <s v="San Francisco"/>
    <x v="1"/>
    <n v="94109"/>
    <s v="West"/>
    <s v="OFF-PA-10000062"/>
    <x v="1"/>
    <s v="Paper"/>
    <s v="Green Bar Computer Printout Paper"/>
    <n v="164.88"/>
    <n v="3"/>
    <n v="0"/>
    <n v="80.791200000000003"/>
  </r>
  <r>
    <n v="8946"/>
    <x v="4461"/>
    <x v="647"/>
    <d v="2014-11-17T00:00:00"/>
    <s v="Second Class"/>
    <s v="SC-20260"/>
    <s v="Scott Cohen"/>
    <x v="1"/>
    <s v="United States"/>
    <s v="San Francisco"/>
    <x v="1"/>
    <n v="94110"/>
    <s v="West"/>
    <s v="OFF-SU-10001574"/>
    <x v="1"/>
    <s v="Supplies"/>
    <s v="Acme Value Line Scissors"/>
    <n v="10.95"/>
    <n v="3"/>
    <n v="0"/>
    <n v="3.2849999999999993"/>
  </r>
  <r>
    <n v="8947"/>
    <x v="4462"/>
    <x v="165"/>
    <d v="2017-12-28T00:00:00"/>
    <s v="Standard Class"/>
    <s v="NC-18535"/>
    <s v="Nick Crebassa"/>
    <x v="1"/>
    <s v="United States"/>
    <s v="New Bedford"/>
    <x v="31"/>
    <n v="2740"/>
    <s v="East"/>
    <s v="OFF-PA-10001972"/>
    <x v="1"/>
    <s v="Paper"/>
    <s v="Xerox 214"/>
    <n v="19.440000000000001"/>
    <n v="3"/>
    <n v="0"/>
    <n v="9.3312000000000008"/>
  </r>
  <r>
    <n v="8948"/>
    <x v="4462"/>
    <x v="165"/>
    <d v="2017-12-28T00:00:00"/>
    <s v="Standard Class"/>
    <s v="NC-18535"/>
    <s v="Nick Crebassa"/>
    <x v="1"/>
    <s v="United States"/>
    <s v="New Bedford"/>
    <x v="31"/>
    <n v="2740"/>
    <s v="East"/>
    <s v="OFF-BI-10000201"/>
    <x v="1"/>
    <s v="Binders"/>
    <s v="Avery Triangle Shaped Sheet Lifters, Black, 2/Pack"/>
    <n v="12.3"/>
    <n v="5"/>
    <n v="0"/>
    <n v="6.15"/>
  </r>
  <r>
    <n v="8949"/>
    <x v="4463"/>
    <x v="163"/>
    <d v="2014-12-26T00:00:00"/>
    <s v="First Class"/>
    <s v="AS-10090"/>
    <s v="Adam Shillingsburg"/>
    <x v="0"/>
    <s v="United States"/>
    <s v="San Diego"/>
    <x v="1"/>
    <n v="92037"/>
    <s v="West"/>
    <s v="OFF-AP-10003278"/>
    <x v="1"/>
    <s v="Appliances"/>
    <s v="Belkin 7-Outlet SurgeMaster Home Series"/>
    <n v="13.97"/>
    <n v="1"/>
    <n v="0"/>
    <n v="3.632200000000001"/>
  </r>
  <r>
    <n v="8950"/>
    <x v="4464"/>
    <x v="66"/>
    <d v="2017-12-28T00:00:00"/>
    <s v="Standard Class"/>
    <s v="JL-15130"/>
    <s v="Jack Lebron"/>
    <x v="0"/>
    <s v="United States"/>
    <s v="Jackson"/>
    <x v="18"/>
    <n v="38301"/>
    <s v="South"/>
    <s v="FUR-TA-10002903"/>
    <x v="0"/>
    <s v="Tables"/>
    <s v="Bevis Round Bullnose 29&quot; High Table Top"/>
    <n v="934.9559999999999"/>
    <n v="6"/>
    <n v="0.4"/>
    <n v="-249.32159999999999"/>
  </r>
  <r>
    <n v="8951"/>
    <x v="4464"/>
    <x v="66"/>
    <d v="2017-12-28T00:00:00"/>
    <s v="Standard Class"/>
    <s v="JL-15130"/>
    <s v="Jack Lebron"/>
    <x v="0"/>
    <s v="United States"/>
    <s v="Jackson"/>
    <x v="18"/>
    <n v="38301"/>
    <s v="South"/>
    <s v="TEC-AC-10001013"/>
    <x v="2"/>
    <s v="Accessories"/>
    <s v="Logitech ClearChat Comfort/USB Headset H390"/>
    <n v="46.864000000000004"/>
    <n v="2"/>
    <n v="0.2"/>
    <n v="7.615399999999994"/>
  </r>
  <r>
    <n v="8952"/>
    <x v="4464"/>
    <x v="66"/>
    <d v="2017-12-28T00:00:00"/>
    <s v="Standard Class"/>
    <s v="JL-15130"/>
    <s v="Jack Lebron"/>
    <x v="0"/>
    <s v="United States"/>
    <s v="Jackson"/>
    <x v="18"/>
    <n v="38301"/>
    <s v="South"/>
    <s v="OFF-ST-10000918"/>
    <x v="1"/>
    <s v="Storage"/>
    <s v="Crate-A-Files"/>
    <n v="26.160000000000004"/>
    <n v="3"/>
    <n v="0.2"/>
    <n v="1.961999999999998"/>
  </r>
  <r>
    <n v="8953"/>
    <x v="4464"/>
    <x v="66"/>
    <d v="2017-12-28T00:00:00"/>
    <s v="Standard Class"/>
    <s v="JL-15130"/>
    <s v="Jack Lebron"/>
    <x v="0"/>
    <s v="United States"/>
    <s v="Jackson"/>
    <x v="18"/>
    <n v="38301"/>
    <s v="South"/>
    <s v="OFF-AR-10001419"/>
    <x v="1"/>
    <s v="Art"/>
    <s v="Newell 325"/>
    <n v="23.128"/>
    <n v="7"/>
    <n v="0.2"/>
    <n v="2.8909999999999982"/>
  </r>
  <r>
    <n v="8954"/>
    <x v="4464"/>
    <x v="66"/>
    <d v="2017-12-28T00:00:00"/>
    <s v="Standard Class"/>
    <s v="JL-15130"/>
    <s v="Jack Lebron"/>
    <x v="0"/>
    <s v="United States"/>
    <s v="Jackson"/>
    <x v="18"/>
    <n v="38301"/>
    <s v="South"/>
    <s v="OFF-AP-10003266"/>
    <x v="1"/>
    <s v="Appliances"/>
    <s v="Holmes Replacement Filter for HEPA Air Cleaner, Large Room"/>
    <n v="59.24"/>
    <n v="5"/>
    <n v="0.2"/>
    <n v="16.290999999999997"/>
  </r>
  <r>
    <n v="8955"/>
    <x v="4465"/>
    <x v="233"/>
    <d v="2014-08-10T00:00:00"/>
    <s v="Second Class"/>
    <s v="VG-21790"/>
    <s v="Vivek Gonzalez"/>
    <x v="0"/>
    <s v="United States"/>
    <s v="Jacksonville"/>
    <x v="2"/>
    <n v="32216"/>
    <s v="South"/>
    <s v="FUR-BO-10000468"/>
    <x v="0"/>
    <s v="Bookcases"/>
    <s v="O'Sullivan 2-Shelf Heavy-Duty Bookcases"/>
    <n v="155.45600000000002"/>
    <n v="4"/>
    <n v="0.2"/>
    <n v="-7.7727999999999895"/>
  </r>
  <r>
    <n v="8956"/>
    <x v="4466"/>
    <x v="59"/>
    <d v="2014-09-24T00:00:00"/>
    <s v="Standard Class"/>
    <s v="HG-14965"/>
    <s v="Henry Goldwyn"/>
    <x v="1"/>
    <s v="United States"/>
    <s v="San Diego"/>
    <x v="1"/>
    <n v="92024"/>
    <s v="West"/>
    <s v="OFF-PA-10004610"/>
    <x v="1"/>
    <s v="Paper"/>
    <s v="Xerox 1900"/>
    <n v="8.56"/>
    <n v="2"/>
    <n v="0"/>
    <n v="3.8519999999999994"/>
  </r>
  <r>
    <n v="8957"/>
    <x v="4467"/>
    <x v="53"/>
    <d v="2017-12-28T00:00:00"/>
    <s v="First Class"/>
    <s v="JH-15430"/>
    <s v="Jennifer Halladay"/>
    <x v="0"/>
    <s v="United States"/>
    <s v="Hialeah"/>
    <x v="2"/>
    <n v="33012"/>
    <s v="South"/>
    <s v="FUR-FU-10004963"/>
    <x v="0"/>
    <s v="Furnishings"/>
    <s v="Eldon 400 Class Desk Accessories, Black Carbon"/>
    <n v="21"/>
    <n v="3"/>
    <n v="0.2"/>
    <n v="5.7750000000000021"/>
  </r>
  <r>
    <n v="8958"/>
    <x v="4467"/>
    <x v="53"/>
    <d v="2017-12-28T00:00:00"/>
    <s v="First Class"/>
    <s v="JH-15430"/>
    <s v="Jennifer Halladay"/>
    <x v="0"/>
    <s v="United States"/>
    <s v="Hialeah"/>
    <x v="2"/>
    <n v="33012"/>
    <s v="South"/>
    <s v="TEC-MA-10004626"/>
    <x v="2"/>
    <s v="Machines"/>
    <s v="Lexmark 20R1285 X6650 Wireless All-in-One Printer"/>
    <n v="120"/>
    <n v="2"/>
    <n v="0.5"/>
    <n v="-7.2000000000000028"/>
  </r>
  <r>
    <n v="8959"/>
    <x v="4468"/>
    <x v="920"/>
    <d v="2017-11-30T00:00:00"/>
    <s v="Standard Class"/>
    <s v="RO-19780"/>
    <s v="Rose O'Brian"/>
    <x v="0"/>
    <s v="United States"/>
    <s v="Houston"/>
    <x v="5"/>
    <n v="77070"/>
    <s v="Central"/>
    <s v="TEC-PH-10003437"/>
    <x v="2"/>
    <s v="Phones"/>
    <s v="Blue Parrot B250XT Professional Grade Wireless Bluetooth Headset with"/>
    <n v="299.95999999999998"/>
    <n v="5"/>
    <n v="0.2"/>
    <n v="37.494999999999962"/>
  </r>
  <r>
    <n v="8960"/>
    <x v="4468"/>
    <x v="920"/>
    <d v="2017-11-30T00:00:00"/>
    <s v="Standard Class"/>
    <s v="RO-19780"/>
    <s v="Rose O'Brian"/>
    <x v="0"/>
    <s v="United States"/>
    <s v="Houston"/>
    <x v="5"/>
    <n v="77070"/>
    <s v="Central"/>
    <s v="OFF-AP-10002867"/>
    <x v="1"/>
    <s v="Appliances"/>
    <s v="Fellowes Command Center 5-outlet power strip"/>
    <n v="67.839999999999989"/>
    <n v="5"/>
    <n v="0.8"/>
    <n v="-179.77600000000001"/>
  </r>
  <r>
    <n v="8961"/>
    <x v="4468"/>
    <x v="920"/>
    <d v="2017-11-30T00:00:00"/>
    <s v="Standard Class"/>
    <s v="RO-19780"/>
    <s v="Rose O'Brian"/>
    <x v="0"/>
    <s v="United States"/>
    <s v="Houston"/>
    <x v="5"/>
    <n v="77070"/>
    <s v="Central"/>
    <s v="FUR-CH-10002126"/>
    <x v="0"/>
    <s v="Chairs"/>
    <s v="Hon Deluxe Fabric Upholstered Stacking Chairs"/>
    <n v="853.92999999999984"/>
    <n v="5"/>
    <n v="0.3"/>
    <n v="-24.397999999999911"/>
  </r>
  <r>
    <n v="8962"/>
    <x v="4468"/>
    <x v="920"/>
    <d v="2017-11-30T00:00:00"/>
    <s v="Standard Class"/>
    <s v="RO-19780"/>
    <s v="Rose O'Brian"/>
    <x v="0"/>
    <s v="United States"/>
    <s v="Houston"/>
    <x v="5"/>
    <n v="77070"/>
    <s v="Central"/>
    <s v="OFF-AR-10001761"/>
    <x v="1"/>
    <s v="Art"/>
    <s v="Avery Hi-Liter Smear-Safe Highlighters"/>
    <n v="18.687999999999999"/>
    <n v="4"/>
    <n v="0.2"/>
    <n v="3.7375999999999996"/>
  </r>
  <r>
    <n v="8963"/>
    <x v="4469"/>
    <x v="732"/>
    <d v="2016-11-07T00:00:00"/>
    <s v="First Class"/>
    <s v="LW-17125"/>
    <s v="Liz Willingham"/>
    <x v="0"/>
    <s v="United States"/>
    <s v="Virginia Beach"/>
    <x v="17"/>
    <n v="23464"/>
    <s v="South"/>
    <s v="FUR-FU-10004665"/>
    <x v="0"/>
    <s v="Furnishings"/>
    <s v="3M Polarizing Task Lamp with Clamp Arm, Light Gray"/>
    <n v="273.95999999999998"/>
    <n v="2"/>
    <n v="0"/>
    <n v="71.229600000000005"/>
  </r>
  <r>
    <n v="8964"/>
    <x v="4469"/>
    <x v="732"/>
    <d v="2016-11-07T00:00:00"/>
    <s v="First Class"/>
    <s v="LW-17125"/>
    <s v="Liz Willingham"/>
    <x v="0"/>
    <s v="United States"/>
    <s v="Virginia Beach"/>
    <x v="17"/>
    <n v="23464"/>
    <s v="South"/>
    <s v="TEC-AC-10000057"/>
    <x v="2"/>
    <s v="Accessories"/>
    <s v="Microsoft Natural Ergonomic Keyboard 4000"/>
    <n v="89.97"/>
    <n v="3"/>
    <n v="0"/>
    <n v="18.893699999999995"/>
  </r>
  <r>
    <n v="8965"/>
    <x v="4469"/>
    <x v="732"/>
    <d v="2016-11-07T00:00:00"/>
    <s v="First Class"/>
    <s v="LW-17125"/>
    <s v="Liz Willingham"/>
    <x v="0"/>
    <s v="United States"/>
    <s v="Virginia Beach"/>
    <x v="17"/>
    <n v="23464"/>
    <s v="South"/>
    <s v="FUR-FU-10003806"/>
    <x v="0"/>
    <s v="Furnishings"/>
    <s v="Tenex Chairmat w/ Average Lip, 45&quot; x 53&quot;"/>
    <n v="756.80000000000007"/>
    <n v="5"/>
    <n v="0"/>
    <n v="75.679999999999978"/>
  </r>
  <r>
    <n v="8966"/>
    <x v="4470"/>
    <x v="44"/>
    <d v="2017-11-12T00:00:00"/>
    <s v="Standard Class"/>
    <s v="CC-12370"/>
    <s v="Christopher Conant"/>
    <x v="0"/>
    <s v="United States"/>
    <s v="Houston"/>
    <x v="5"/>
    <n v="77070"/>
    <s v="Central"/>
    <s v="OFF-BI-10000145"/>
    <x v="1"/>
    <s v="Binders"/>
    <s v="Zipper Ring Binder Pockets"/>
    <n v="1.2479999999999998"/>
    <n v="2"/>
    <n v="0.8"/>
    <n v="-1.934400000000001"/>
  </r>
  <r>
    <n v="8967"/>
    <x v="4471"/>
    <x v="54"/>
    <d v="2016-11-07T00:00:00"/>
    <s v="Standard Class"/>
    <s v="JP-16135"/>
    <s v="Julie Prescott"/>
    <x v="2"/>
    <s v="United States"/>
    <s v="Philadelphia"/>
    <x v="9"/>
    <n v="19120"/>
    <s v="East"/>
    <s v="TEC-AC-10000892"/>
    <x v="2"/>
    <s v="Accessories"/>
    <s v="NETGEAR N750 Dual Band Wi-Fi Gigabit Router"/>
    <n v="72"/>
    <n v="1"/>
    <n v="0.2"/>
    <n v="14.399999999999999"/>
  </r>
  <r>
    <n v="8968"/>
    <x v="4471"/>
    <x v="54"/>
    <d v="2016-11-07T00:00:00"/>
    <s v="Standard Class"/>
    <s v="JP-16135"/>
    <s v="Julie Prescott"/>
    <x v="2"/>
    <s v="United States"/>
    <s v="Philadelphia"/>
    <x v="9"/>
    <n v="19120"/>
    <s v="East"/>
    <s v="FUR-CH-10004886"/>
    <x v="0"/>
    <s v="Chairs"/>
    <s v="Bevis Steel Folding Chairs"/>
    <n v="470.15499999999997"/>
    <n v="7"/>
    <n v="0.3"/>
    <n v="-13.432999999999993"/>
  </r>
  <r>
    <n v="8969"/>
    <x v="4472"/>
    <x v="125"/>
    <d v="2015-01-01T00:00:00"/>
    <s v="First Class"/>
    <s v="DD-13570"/>
    <s v="Dorothy Dickinson"/>
    <x v="0"/>
    <s v="United States"/>
    <s v="Memphis"/>
    <x v="18"/>
    <n v="38109"/>
    <s v="South"/>
    <s v="OFF-ST-10002554"/>
    <x v="1"/>
    <s v="Storage"/>
    <s v="Tennsco Industrial Shelving"/>
    <n v="39.128"/>
    <n v="1"/>
    <n v="0.2"/>
    <n v="-8.803799999999999"/>
  </r>
  <r>
    <n v="8970"/>
    <x v="4473"/>
    <x v="574"/>
    <d v="2017-12-07T00:00:00"/>
    <s v="Standard Class"/>
    <s v="ES-14080"/>
    <s v="Erin Smith"/>
    <x v="1"/>
    <s v="United States"/>
    <s v="Lakewood"/>
    <x v="24"/>
    <n v="44107"/>
    <s v="East"/>
    <s v="OFF-AR-10001662"/>
    <x v="1"/>
    <s v="Art"/>
    <s v="Rogers Handheld Barrel Pencil Sharpener"/>
    <n v="19.728000000000002"/>
    <n v="9"/>
    <n v="0.2"/>
    <n v="1.7262000000000022"/>
  </r>
  <r>
    <n v="8971"/>
    <x v="4473"/>
    <x v="574"/>
    <d v="2017-12-07T00:00:00"/>
    <s v="Standard Class"/>
    <s v="ES-14080"/>
    <s v="Erin Smith"/>
    <x v="1"/>
    <s v="United States"/>
    <s v="Lakewood"/>
    <x v="24"/>
    <n v="44107"/>
    <s v="East"/>
    <s v="TEC-PH-10004531"/>
    <x v="2"/>
    <s v="Phones"/>
    <s v="AT&amp;T CL2909"/>
    <n v="151.18799999999999"/>
    <n v="2"/>
    <n v="0.4"/>
    <n v="-25.198000000000008"/>
  </r>
  <r>
    <n v="8972"/>
    <x v="4474"/>
    <x v="668"/>
    <d v="2017-03-28T00:00:00"/>
    <s v="Standard Class"/>
    <s v="MV-17485"/>
    <s v="Mark Van Huff"/>
    <x v="0"/>
    <s v="United States"/>
    <s v="New York City"/>
    <x v="15"/>
    <n v="10011"/>
    <s v="East"/>
    <s v="FUR-CH-10000665"/>
    <x v="0"/>
    <s v="Chairs"/>
    <s v="Global Airflow Leather Mesh Back Chair, Black"/>
    <n v="271.76400000000001"/>
    <n v="2"/>
    <n v="0.1"/>
    <n v="60.391999999999967"/>
  </r>
  <r>
    <n v="8973"/>
    <x v="4475"/>
    <x v="84"/>
    <d v="2014-11-21T00:00:00"/>
    <s v="First Class"/>
    <s v="RD-19900"/>
    <s v="Ruben Dartt"/>
    <x v="0"/>
    <s v="United States"/>
    <s v="Philadelphia"/>
    <x v="9"/>
    <n v="19120"/>
    <s v="East"/>
    <s v="TEC-AC-10003023"/>
    <x v="2"/>
    <s v="Accessories"/>
    <s v="Logitech G105 Gaming Keyboard"/>
    <n v="47.496000000000002"/>
    <n v="1"/>
    <n v="0.2"/>
    <n v="-1.187400000000002"/>
  </r>
  <r>
    <n v="8974"/>
    <x v="4476"/>
    <x v="1016"/>
    <d v="2017-04-27T00:00:00"/>
    <s v="Second Class"/>
    <s v="RL-19615"/>
    <s v="Rob Lucas"/>
    <x v="0"/>
    <s v="United States"/>
    <s v="Los Angeles"/>
    <x v="1"/>
    <n v="90008"/>
    <s v="West"/>
    <s v="FUR-BO-10004709"/>
    <x v="0"/>
    <s v="Bookcases"/>
    <s v="Bush Westfield Collection Bookcases, Medium Cherry Finish"/>
    <n v="344.98099999999994"/>
    <n v="7"/>
    <n v="0.15"/>
    <n v="28.410200000000017"/>
  </r>
  <r>
    <n v="8975"/>
    <x v="4477"/>
    <x v="51"/>
    <d v="2017-11-26T00:00:00"/>
    <s v="First Class"/>
    <s v="JP-15460"/>
    <s v="Jennifer Patt"/>
    <x v="1"/>
    <s v="United States"/>
    <s v="Dallas"/>
    <x v="5"/>
    <n v="75220"/>
    <s v="Central"/>
    <s v="OFF-PA-10000477"/>
    <x v="1"/>
    <s v="Paper"/>
    <s v="Xerox 22"/>
    <n v="36.288000000000011"/>
    <n v="7"/>
    <n v="0.2"/>
    <n v="12.700800000000001"/>
  </r>
  <r>
    <n v="8976"/>
    <x v="4477"/>
    <x v="51"/>
    <d v="2017-11-26T00:00:00"/>
    <s v="First Class"/>
    <s v="JP-15460"/>
    <s v="Jennifer Patt"/>
    <x v="1"/>
    <s v="United States"/>
    <s v="Dallas"/>
    <x v="5"/>
    <n v="75220"/>
    <s v="Central"/>
    <s v="OFF-PA-10002923"/>
    <x v="1"/>
    <s v="Paper"/>
    <s v="Xerox 1942"/>
    <n v="78.304000000000002"/>
    <n v="2"/>
    <n v="0.2"/>
    <n v="29.363999999999997"/>
  </r>
  <r>
    <n v="8977"/>
    <x v="4477"/>
    <x v="51"/>
    <d v="2017-11-26T00:00:00"/>
    <s v="First Class"/>
    <s v="JP-15460"/>
    <s v="Jennifer Patt"/>
    <x v="1"/>
    <s v="United States"/>
    <s v="Dallas"/>
    <x v="5"/>
    <n v="75220"/>
    <s v="Central"/>
    <s v="FUR-TA-10003008"/>
    <x v="0"/>
    <s v="Tables"/>
    <s v="Lesro Round Back Collection Coffee Table, End Table"/>
    <n v="127.785"/>
    <n v="1"/>
    <n v="0.3"/>
    <n v="-31.033499999999989"/>
  </r>
  <r>
    <n v="8978"/>
    <x v="4477"/>
    <x v="51"/>
    <d v="2017-11-26T00:00:00"/>
    <s v="First Class"/>
    <s v="JP-15460"/>
    <s v="Jennifer Patt"/>
    <x v="1"/>
    <s v="United States"/>
    <s v="Dallas"/>
    <x v="5"/>
    <n v="75220"/>
    <s v="Central"/>
    <s v="OFF-BI-10003707"/>
    <x v="1"/>
    <s v="Binders"/>
    <s v="Aluminum Screw Posts"/>
    <n v="6.1039999999999983"/>
    <n v="2"/>
    <n v="0.8"/>
    <n v="-9.1560000000000006"/>
  </r>
  <r>
    <n v="8979"/>
    <x v="4478"/>
    <x v="935"/>
    <d v="2014-11-05T00:00:00"/>
    <s v="Second Class"/>
    <s v="DM-13345"/>
    <s v="Denise Monton"/>
    <x v="1"/>
    <s v="United States"/>
    <s v="Orange"/>
    <x v="30"/>
    <n v="7050"/>
    <s v="East"/>
    <s v="OFF-BI-10000546"/>
    <x v="1"/>
    <s v="Binders"/>
    <s v="Avery Durable Binders"/>
    <n v="5.76"/>
    <n v="2"/>
    <n v="0"/>
    <n v="2.8224"/>
  </r>
  <r>
    <n v="8980"/>
    <x v="4479"/>
    <x v="324"/>
    <d v="2015-10-24T00:00:00"/>
    <s v="Second Class"/>
    <s v="CS-11860"/>
    <s v="Cari Schnelling"/>
    <x v="0"/>
    <s v="United States"/>
    <s v="Dallas"/>
    <x v="5"/>
    <n v="75220"/>
    <s v="Central"/>
    <s v="OFF-BI-10000404"/>
    <x v="1"/>
    <s v="Binders"/>
    <s v="Avery Printable Repositionable Plastic Tabs"/>
    <n v="1.7199999999999995"/>
    <n v="1"/>
    <n v="0.8"/>
    <n v="-2.8380000000000001"/>
  </r>
  <r>
    <n v="8981"/>
    <x v="4480"/>
    <x v="644"/>
    <d v="2014-02-10T00:00:00"/>
    <s v="Second Class"/>
    <s v="DL-13315"/>
    <s v="Delfina Latchford"/>
    <x v="0"/>
    <s v="United States"/>
    <s v="Romeoville"/>
    <x v="10"/>
    <n v="60441"/>
    <s v="Central"/>
    <s v="OFF-BI-10001196"/>
    <x v="1"/>
    <s v="Binders"/>
    <s v="Avery Flip-Chart Easel Binder, Black"/>
    <n v="8.9519999999999982"/>
    <n v="2"/>
    <n v="0.8"/>
    <n v="-14.770800000000001"/>
  </r>
  <r>
    <n v="8982"/>
    <x v="4481"/>
    <x v="1193"/>
    <d v="2016-03-12T00:00:00"/>
    <s v="Standard Class"/>
    <s v="LC-16870"/>
    <s v="Lena Cacioppo"/>
    <x v="0"/>
    <s v="United States"/>
    <s v="Chicago"/>
    <x v="10"/>
    <n v="60623"/>
    <s v="Central"/>
    <s v="OFF-AP-10001626"/>
    <x v="1"/>
    <s v="Appliances"/>
    <s v="Commercial WindTunnel Clean Air Upright Vacuum, Replacement Belts, Filtration Bags"/>
    <n v="2.3339999999999996"/>
    <n v="3"/>
    <n v="0.8"/>
    <n v="-6.3018000000000001"/>
  </r>
  <r>
    <n v="8983"/>
    <x v="4481"/>
    <x v="1193"/>
    <d v="2016-03-12T00:00:00"/>
    <s v="Standard Class"/>
    <s v="LC-16870"/>
    <s v="Lena Cacioppo"/>
    <x v="0"/>
    <s v="United States"/>
    <s v="Chicago"/>
    <x v="10"/>
    <n v="60623"/>
    <s v="Central"/>
    <s v="OFF-BI-10004656"/>
    <x v="1"/>
    <s v="Binders"/>
    <s v="Peel &amp; Stick Add-On Corner Pockets"/>
    <n v="1.7279999999999998"/>
    <n v="4"/>
    <n v="0.8"/>
    <n v="-2.764800000000001"/>
  </r>
  <r>
    <n v="8984"/>
    <x v="4481"/>
    <x v="1193"/>
    <d v="2016-03-12T00:00:00"/>
    <s v="Standard Class"/>
    <s v="LC-16870"/>
    <s v="Lena Cacioppo"/>
    <x v="0"/>
    <s v="United States"/>
    <s v="Chicago"/>
    <x v="10"/>
    <n v="60623"/>
    <s v="Central"/>
    <s v="FUR-FU-10003773"/>
    <x v="0"/>
    <s v="Furnishings"/>
    <s v="Eldon Cleatmat Plus Chair Mats for High Pile Carpets"/>
    <n v="159.04"/>
    <n v="5"/>
    <n v="0.6"/>
    <n v="-194.82400000000001"/>
  </r>
  <r>
    <n v="8985"/>
    <x v="4481"/>
    <x v="1193"/>
    <d v="2016-03-12T00:00:00"/>
    <s v="Standard Class"/>
    <s v="LC-16870"/>
    <s v="Lena Cacioppo"/>
    <x v="0"/>
    <s v="United States"/>
    <s v="Chicago"/>
    <x v="10"/>
    <n v="60623"/>
    <s v="Central"/>
    <s v="FUR-TA-10000849"/>
    <x v="0"/>
    <s v="Tables"/>
    <s v="Bevis Rectangular Conference Tables"/>
    <n v="145.97999999999999"/>
    <n v="2"/>
    <n v="0.5"/>
    <n v="-99.266399999999976"/>
  </r>
  <r>
    <n v="8986"/>
    <x v="4482"/>
    <x v="155"/>
    <d v="2015-12-07T00:00:00"/>
    <s v="Standard Class"/>
    <s v="JG-15115"/>
    <s v="Jack Garza"/>
    <x v="0"/>
    <s v="United States"/>
    <s v="Jacksonville"/>
    <x v="3"/>
    <n v="28540"/>
    <s v="South"/>
    <s v="FUR-FU-10000222"/>
    <x v="0"/>
    <s v="Furnishings"/>
    <s v="Seth Thomas 16&quot; Steel Case Clock"/>
    <n v="77.951999999999998"/>
    <n v="3"/>
    <n v="0.2"/>
    <n v="12.667199999999994"/>
  </r>
  <r>
    <n v="8987"/>
    <x v="4482"/>
    <x v="155"/>
    <d v="2015-12-07T00:00:00"/>
    <s v="Standard Class"/>
    <s v="JG-15115"/>
    <s v="Jack Garza"/>
    <x v="0"/>
    <s v="United States"/>
    <s v="Jacksonville"/>
    <x v="3"/>
    <n v="28540"/>
    <s v="South"/>
    <s v="OFF-BI-10001718"/>
    <x v="1"/>
    <s v="Binders"/>
    <s v="GBC DocuBind P50 Personal Binding Machine"/>
    <n v="95.970000000000013"/>
    <n v="5"/>
    <n v="0.7"/>
    <n v="-73.57699999999997"/>
  </r>
  <r>
    <n v="8988"/>
    <x v="4482"/>
    <x v="155"/>
    <d v="2015-12-07T00:00:00"/>
    <s v="Standard Class"/>
    <s v="JG-15115"/>
    <s v="Jack Garza"/>
    <x v="0"/>
    <s v="United States"/>
    <s v="Jacksonville"/>
    <x v="3"/>
    <n v="28540"/>
    <s v="South"/>
    <s v="TEC-PH-10001700"/>
    <x v="2"/>
    <s v="Phones"/>
    <s v="Panasonic KX-TG6844B Expandable Digital Cordless Telephone"/>
    <n v="105.584"/>
    <n v="2"/>
    <n v="0.2"/>
    <n v="9.2386000000000053"/>
  </r>
  <r>
    <n v="8989"/>
    <x v="4482"/>
    <x v="155"/>
    <d v="2015-12-07T00:00:00"/>
    <s v="Standard Class"/>
    <s v="JG-15115"/>
    <s v="Jack Garza"/>
    <x v="0"/>
    <s v="United States"/>
    <s v="Jacksonville"/>
    <x v="3"/>
    <n v="28540"/>
    <s v="South"/>
    <s v="OFF-AR-10004078"/>
    <x v="1"/>
    <s v="Art"/>
    <s v="Newell 312"/>
    <n v="9.3439999999999994"/>
    <n v="2"/>
    <n v="0.2"/>
    <n v="1.1679999999999997"/>
  </r>
  <r>
    <n v="8990"/>
    <x v="4483"/>
    <x v="100"/>
    <d v="2015-12-30T00:00:00"/>
    <s v="Standard Class"/>
    <s v="HM-14860"/>
    <s v="Harry Marie"/>
    <x v="1"/>
    <s v="United States"/>
    <s v="Springfield"/>
    <x v="25"/>
    <n v="65807"/>
    <s v="Central"/>
    <s v="FUR-FU-10003026"/>
    <x v="0"/>
    <s v="Furnishings"/>
    <s v="Eldon Regeneration Recycled Desk Accessories, Black"/>
    <n v="9.68"/>
    <n v="2"/>
    <n v="0"/>
    <n v="3.7751999999999999"/>
  </r>
  <r>
    <n v="8991"/>
    <x v="4483"/>
    <x v="100"/>
    <d v="2015-12-30T00:00:00"/>
    <s v="Standard Class"/>
    <s v="HM-14860"/>
    <s v="Harry Marie"/>
    <x v="1"/>
    <s v="United States"/>
    <s v="Springfield"/>
    <x v="25"/>
    <n v="65807"/>
    <s v="Central"/>
    <s v="TEC-CO-10003763"/>
    <x v="2"/>
    <s v="Copiers"/>
    <s v="Canon PC1060 Personal Laser Copier"/>
    <n v="4899.93"/>
    <n v="7"/>
    <n v="0"/>
    <n v="2302.9670999999998"/>
  </r>
  <r>
    <n v="8992"/>
    <x v="4484"/>
    <x v="172"/>
    <d v="2017-10-06T00:00:00"/>
    <s v="Standard Class"/>
    <s v="TN-21040"/>
    <s v="Tanja Norvell"/>
    <x v="2"/>
    <s v="United States"/>
    <s v="San Francisco"/>
    <x v="1"/>
    <n v="94110"/>
    <s v="West"/>
    <s v="TEC-AC-10004708"/>
    <x v="2"/>
    <s v="Accessories"/>
    <s v="Sony 32GB Class 10 Micro SDHC R40 Memory Card"/>
    <n v="104.75"/>
    <n v="5"/>
    <n v="0"/>
    <n v="21.997499999999999"/>
  </r>
  <r>
    <n v="8993"/>
    <x v="4485"/>
    <x v="524"/>
    <d v="2017-10-21T00:00:00"/>
    <s v="Standard Class"/>
    <s v="VP-21760"/>
    <s v="Victoria Pisteka"/>
    <x v="1"/>
    <s v="United States"/>
    <s v="Columbia"/>
    <x v="18"/>
    <n v="38401"/>
    <s v="South"/>
    <s v="TEC-AC-10003499"/>
    <x v="2"/>
    <s v="Accessories"/>
    <s v="Memorex Mini Travel Drive 8 GB USB 2.0 Flash Drive"/>
    <n v="18.528000000000002"/>
    <n v="2"/>
    <n v="0.2"/>
    <n v="4.4004000000000003"/>
  </r>
  <r>
    <n v="8994"/>
    <x v="4485"/>
    <x v="524"/>
    <d v="2017-10-21T00:00:00"/>
    <s v="Standard Class"/>
    <s v="VP-21760"/>
    <s v="Victoria Pisteka"/>
    <x v="1"/>
    <s v="United States"/>
    <s v="Columbia"/>
    <x v="18"/>
    <n v="38401"/>
    <s v="South"/>
    <s v="FUR-TA-10001950"/>
    <x v="0"/>
    <s v="Tables"/>
    <s v="Balt Solid Wood Round Tables"/>
    <n v="1875.258"/>
    <n v="7"/>
    <n v="0.4"/>
    <n v="-968.88329999999996"/>
  </r>
  <r>
    <n v="8995"/>
    <x v="4486"/>
    <x v="860"/>
    <d v="2014-08-17T00:00:00"/>
    <s v="First Class"/>
    <s v="CS-12355"/>
    <s v="Christine Sundaresam"/>
    <x v="0"/>
    <s v="United States"/>
    <s v="Hollywood"/>
    <x v="2"/>
    <n v="33021"/>
    <s v="South"/>
    <s v="OFF-PA-10000312"/>
    <x v="1"/>
    <s v="Paper"/>
    <s v="Xerox 1955"/>
    <n v="91.360000000000014"/>
    <n v="5"/>
    <n v="0.2"/>
    <n v="29.691999999999993"/>
  </r>
  <r>
    <n v="8996"/>
    <x v="4486"/>
    <x v="860"/>
    <d v="2014-08-17T00:00:00"/>
    <s v="First Class"/>
    <s v="CS-12355"/>
    <s v="Christine Sundaresam"/>
    <x v="0"/>
    <s v="United States"/>
    <s v="Hollywood"/>
    <x v="2"/>
    <n v="33021"/>
    <s v="South"/>
    <s v="OFF-AP-10004708"/>
    <x v="1"/>
    <s v="Appliances"/>
    <s v="Fellowes Superior 10 Outlet Split Surge Protector"/>
    <n v="152.24"/>
    <n v="5"/>
    <n v="0.2"/>
    <n v="17.126999999999988"/>
  </r>
  <r>
    <n v="8997"/>
    <x v="4487"/>
    <x v="343"/>
    <d v="2017-11-13T00:00:00"/>
    <s v="First Class"/>
    <s v="PG-18820"/>
    <s v="Patrick Gardner"/>
    <x v="0"/>
    <s v="United States"/>
    <s v="Dallas"/>
    <x v="5"/>
    <n v="75081"/>
    <s v="Central"/>
    <s v="TEC-PH-10004531"/>
    <x v="2"/>
    <s v="Phones"/>
    <s v="OtterBox Commuter Series Case - iPhone 5 &amp; 5s"/>
    <n v="35.183999999999997"/>
    <n v="2"/>
    <n v="0.2"/>
    <n v="12.314399999999999"/>
  </r>
  <r>
    <n v="8998"/>
    <x v="4488"/>
    <x v="177"/>
    <d v="2017-03-20T00:00:00"/>
    <s v="Same Day"/>
    <s v="HG-14845"/>
    <s v="Harry Greene"/>
    <x v="0"/>
    <s v="United States"/>
    <s v="Houston"/>
    <x v="5"/>
    <n v="77041"/>
    <s v="Central"/>
    <s v="OFF-PA-10000474"/>
    <x v="1"/>
    <s v="Paper"/>
    <s v="Easy-staple paper"/>
    <n v="56.704000000000001"/>
    <n v="2"/>
    <n v="0.2"/>
    <n v="19.137599999999992"/>
  </r>
  <r>
    <n v="8999"/>
    <x v="4488"/>
    <x v="177"/>
    <d v="2017-03-20T00:00:00"/>
    <s v="Same Day"/>
    <s v="HG-14845"/>
    <s v="Harry Greene"/>
    <x v="0"/>
    <s v="United States"/>
    <s v="Houston"/>
    <x v="5"/>
    <n v="77041"/>
    <s v="Central"/>
    <s v="OFF-PA-10002377"/>
    <x v="1"/>
    <s v="Paper"/>
    <s v="Xerox 1916"/>
    <n v="274.06400000000002"/>
    <n v="7"/>
    <n v="0.2"/>
    <n v="102.77399999999999"/>
  </r>
  <r>
    <n v="9000"/>
    <x v="4489"/>
    <x v="726"/>
    <d v="2017-05-17T00:00:00"/>
    <s v="Standard Class"/>
    <s v="MH-18115"/>
    <s v="Mick Hernandez"/>
    <x v="2"/>
    <s v="United States"/>
    <s v="Philadelphia"/>
    <x v="9"/>
    <n v="19140"/>
    <s v="East"/>
    <s v="FUR-CH-10001482"/>
    <x v="0"/>
    <s v="Chairs"/>
    <s v="Office Star - Mesh Screen back chair with Vinyl seat"/>
    <n v="458.42999999999995"/>
    <n v="5"/>
    <n v="0.3"/>
    <n v="-124.431"/>
  </r>
  <r>
    <n v="9001"/>
    <x v="4490"/>
    <x v="169"/>
    <d v="2014-06-22T00:00:00"/>
    <s v="Same Day"/>
    <s v="TB-21280"/>
    <s v="Toby Braunhardt"/>
    <x v="0"/>
    <s v="United States"/>
    <s v="Phoenix"/>
    <x v="16"/>
    <n v="85023"/>
    <s v="West"/>
    <s v="OFF-BI-10001553"/>
    <x v="1"/>
    <s v="Binders"/>
    <s v="SpineVue Locking Slant-D Ring Binders by Cardinal"/>
    <n v="8.2260000000000009"/>
    <n v="3"/>
    <n v="0.7"/>
    <n v="-6.0323999999999991"/>
  </r>
  <r>
    <n v="9002"/>
    <x v="4491"/>
    <x v="266"/>
    <d v="2014-12-09T00:00:00"/>
    <s v="Standard Class"/>
    <s v="EM-13825"/>
    <s v="Elizabeth Moffitt"/>
    <x v="1"/>
    <s v="United States"/>
    <s v="Sandy Springs"/>
    <x v="32"/>
    <n v="30328"/>
    <s v="South"/>
    <s v="TEC-AC-10000199"/>
    <x v="2"/>
    <s v="Accessories"/>
    <s v="Kingston Digital DataTraveler 8GB USB 2.0"/>
    <n v="5.95"/>
    <n v="1"/>
    <n v="0"/>
    <n v="0.83300000000000018"/>
  </r>
  <r>
    <n v="9003"/>
    <x v="4491"/>
    <x v="266"/>
    <d v="2014-12-09T00:00:00"/>
    <s v="Standard Class"/>
    <s v="EM-13825"/>
    <s v="Elizabeth Moffitt"/>
    <x v="1"/>
    <s v="United States"/>
    <s v="Sandy Springs"/>
    <x v="32"/>
    <n v="30328"/>
    <s v="South"/>
    <s v="OFF-PA-10002195"/>
    <x v="1"/>
    <s v="Paper"/>
    <s v="RSVP Cards &amp; Envelopes, Blank White, 8-1/2&quot; X 11&quot;, 24 Cards/25 Envelopes/Set"/>
    <n v="15.24"/>
    <n v="3"/>
    <n v="0"/>
    <n v="7.1627999999999998"/>
  </r>
  <r>
    <n v="9004"/>
    <x v="4492"/>
    <x v="57"/>
    <d v="2015-04-06T00:00:00"/>
    <s v="Same Day"/>
    <s v="JF-15415"/>
    <s v="Jennifer Ferguson"/>
    <x v="0"/>
    <s v="United States"/>
    <s v="Spokane"/>
    <x v="4"/>
    <n v="99207"/>
    <s v="West"/>
    <s v="TEC-AC-10001767"/>
    <x v="2"/>
    <s v="Accessories"/>
    <s v="SanDisk Ultra 64 GB MicroSDHC Class 10 Memory Card"/>
    <n v="239.94"/>
    <n v="6"/>
    <n v="0"/>
    <n v="26.393399999999986"/>
  </r>
  <r>
    <n v="9005"/>
    <x v="4492"/>
    <x v="57"/>
    <d v="2015-04-06T00:00:00"/>
    <s v="Same Day"/>
    <s v="JF-15415"/>
    <s v="Jennifer Ferguson"/>
    <x v="0"/>
    <s v="United States"/>
    <s v="Spokane"/>
    <x v="4"/>
    <n v="99207"/>
    <s v="West"/>
    <s v="OFF-AR-10002467"/>
    <x v="1"/>
    <s v="Art"/>
    <s v="Dixon Ticonderoga Pencils"/>
    <n v="23.84"/>
    <n v="8"/>
    <n v="0"/>
    <n v="6.4368000000000016"/>
  </r>
  <r>
    <n v="9006"/>
    <x v="4493"/>
    <x v="551"/>
    <d v="2017-11-18T00:00:00"/>
    <s v="Same Day"/>
    <s v="NB-18655"/>
    <s v="Nona Balk"/>
    <x v="1"/>
    <s v="United States"/>
    <s v="Milwaukee"/>
    <x v="6"/>
    <n v="53209"/>
    <s v="Central"/>
    <s v="OFF-ST-10001321"/>
    <x v="1"/>
    <s v="Storage"/>
    <s v="Decoflex Hanging Personal Folder File, Blue"/>
    <n v="92.52"/>
    <n v="6"/>
    <n v="0"/>
    <n v="24.980400000000007"/>
  </r>
  <r>
    <n v="9007"/>
    <x v="4493"/>
    <x v="551"/>
    <d v="2017-11-18T00:00:00"/>
    <s v="Same Day"/>
    <s v="NB-18655"/>
    <s v="Nona Balk"/>
    <x v="1"/>
    <s v="United States"/>
    <s v="Milwaukee"/>
    <x v="6"/>
    <n v="53209"/>
    <s v="Central"/>
    <s v="OFF-ST-10000777"/>
    <x v="1"/>
    <s v="Storage"/>
    <s v="Companion Letter/Legal File, Black"/>
    <n v="37.76"/>
    <n v="1"/>
    <n v="0"/>
    <n v="10.572800000000001"/>
  </r>
  <r>
    <n v="9008"/>
    <x v="4493"/>
    <x v="551"/>
    <d v="2017-11-18T00:00:00"/>
    <s v="Same Day"/>
    <s v="NB-18655"/>
    <s v="Nona Balk"/>
    <x v="1"/>
    <s v="United States"/>
    <s v="Milwaukee"/>
    <x v="6"/>
    <n v="53209"/>
    <s v="Central"/>
    <s v="OFF-LA-10003720"/>
    <x v="1"/>
    <s v="Labels"/>
    <s v="Avery 487"/>
    <n v="7.38"/>
    <n v="2"/>
    <n v="0"/>
    <n v="3.4685999999999999"/>
  </r>
  <r>
    <n v="9009"/>
    <x v="4493"/>
    <x v="551"/>
    <d v="2017-11-18T00:00:00"/>
    <s v="Same Day"/>
    <s v="NB-18655"/>
    <s v="Nona Balk"/>
    <x v="1"/>
    <s v="United States"/>
    <s v="Milwaukee"/>
    <x v="6"/>
    <n v="53209"/>
    <s v="Central"/>
    <s v="FUR-FU-10000206"/>
    <x v="0"/>
    <s v="Furnishings"/>
    <s v="GE General Purpose, Extra Long Life, Showcase &amp; Floodlight Incandescent Bulbs"/>
    <n v="5.82"/>
    <n v="2"/>
    <n v="0"/>
    <n v="2.7353999999999998"/>
  </r>
  <r>
    <n v="9010"/>
    <x v="4494"/>
    <x v="1209"/>
    <d v="2017-07-18T00:00:00"/>
    <s v="Standard Class"/>
    <s v="CS-11860"/>
    <s v="Cari Schnelling"/>
    <x v="0"/>
    <s v="United States"/>
    <s v="Fairfield"/>
    <x v="24"/>
    <n v="45014"/>
    <s v="East"/>
    <s v="OFF-PA-10000791"/>
    <x v="1"/>
    <s v="Paper"/>
    <s v="Wirebound Message Books, Four 2 3/4 x 5 Forms per Page, 200 Sets per Book"/>
    <n v="3.8159999999999998"/>
    <n v="1"/>
    <n v="0.2"/>
    <n v="1.1924999999999997"/>
  </r>
  <r>
    <n v="9011"/>
    <x v="4495"/>
    <x v="240"/>
    <d v="2017-05-23T00:00:00"/>
    <s v="Standard Class"/>
    <s v="ND-18460"/>
    <s v="Neil Ducich"/>
    <x v="1"/>
    <s v="United States"/>
    <s v="Huntsville"/>
    <x v="19"/>
    <n v="35810"/>
    <s v="South"/>
    <s v="OFF-BI-10001787"/>
    <x v="1"/>
    <s v="Binders"/>
    <s v="Wilson Jones Four-Pocket Poly Binders"/>
    <n v="26.16"/>
    <n v="4"/>
    <n v="0"/>
    <n v="12.8184"/>
  </r>
  <r>
    <n v="9012"/>
    <x v="4496"/>
    <x v="139"/>
    <d v="2015-12-21T00:00:00"/>
    <s v="First Class"/>
    <s v="ED-13885"/>
    <s v="Emily Ducich"/>
    <x v="2"/>
    <s v="United States"/>
    <s v="Houston"/>
    <x v="5"/>
    <n v="77036"/>
    <s v="Central"/>
    <s v="TEC-AC-10004353"/>
    <x v="2"/>
    <s v="Accessories"/>
    <s v="Hypercom P1300 Pinpad"/>
    <n v="100.80000000000001"/>
    <n v="2"/>
    <n v="0.2"/>
    <n v="21.42"/>
  </r>
  <r>
    <n v="9013"/>
    <x v="4497"/>
    <x v="823"/>
    <d v="2016-02-22T00:00:00"/>
    <s v="First Class"/>
    <s v="EA-14035"/>
    <s v="Erin Ashbrook"/>
    <x v="1"/>
    <s v="United States"/>
    <s v="New York City"/>
    <x v="15"/>
    <n v="10011"/>
    <s v="East"/>
    <s v="FUR-FU-10001861"/>
    <x v="0"/>
    <s v="Furnishings"/>
    <s v="Floodlight Indoor Halogen Bulbs, 1 Bulb per Pack, 60 Watts"/>
    <n v="135.79999999999998"/>
    <n v="7"/>
    <n v="0"/>
    <n v="66.541999999999987"/>
  </r>
  <r>
    <n v="9014"/>
    <x v="4498"/>
    <x v="257"/>
    <d v="2017-03-22T00:00:00"/>
    <s v="Standard Class"/>
    <s v="BP-11050"/>
    <s v="Barry Pond"/>
    <x v="1"/>
    <s v="United States"/>
    <s v="Los Angeles"/>
    <x v="1"/>
    <n v="90008"/>
    <s v="West"/>
    <s v="OFF-AR-10002766"/>
    <x v="1"/>
    <s v="Art"/>
    <s v="Prang Drawing Pencil Set"/>
    <n v="13.899999999999999"/>
    <n v="5"/>
    <n v="0"/>
    <n v="3.7529999999999997"/>
  </r>
  <r>
    <n v="9015"/>
    <x v="4498"/>
    <x v="257"/>
    <d v="2017-03-22T00:00:00"/>
    <s v="Standard Class"/>
    <s v="BP-11050"/>
    <s v="Barry Pond"/>
    <x v="1"/>
    <s v="United States"/>
    <s v="Los Angeles"/>
    <x v="1"/>
    <n v="90008"/>
    <s v="West"/>
    <s v="OFF-EN-10003072"/>
    <x v="1"/>
    <s v="Envelopes"/>
    <s v="Peel &amp; Seel Envelopes"/>
    <n v="19.399999999999999"/>
    <n v="5"/>
    <n v="0"/>
    <n v="9.3120000000000012"/>
  </r>
  <r>
    <n v="9016"/>
    <x v="4499"/>
    <x v="907"/>
    <d v="2016-12-23T00:00:00"/>
    <s v="Standard Class"/>
    <s v="NS-18640"/>
    <s v="Noel Staavos"/>
    <x v="1"/>
    <s v="United States"/>
    <s v="Carlsbad"/>
    <x v="27"/>
    <n v="88220"/>
    <s v="West"/>
    <s v="OFF-BI-10001636"/>
    <x v="1"/>
    <s v="Binders"/>
    <s v="Ibico Plastic and Wire Spiral Binding Combs"/>
    <n v="13.488"/>
    <n v="2"/>
    <n v="0.2"/>
    <n v="4.3835999999999995"/>
  </r>
  <r>
    <n v="9017"/>
    <x v="4499"/>
    <x v="907"/>
    <d v="2016-12-23T00:00:00"/>
    <s v="Standard Class"/>
    <s v="NS-18640"/>
    <s v="Noel Staavos"/>
    <x v="1"/>
    <s v="United States"/>
    <s v="Carlsbad"/>
    <x v="27"/>
    <n v="88220"/>
    <s v="West"/>
    <s v="OFF-BI-10000948"/>
    <x v="1"/>
    <s v="Binders"/>
    <s v="GBC Laser Imprintable Binding System Covers, Desert Sand"/>
    <n v="11.416"/>
    <n v="1"/>
    <n v="0.2"/>
    <n v="3.8528999999999991"/>
  </r>
  <r>
    <n v="9018"/>
    <x v="4500"/>
    <x v="253"/>
    <d v="2016-03-28T00:00:00"/>
    <s v="Second Class"/>
    <s v="MV-17485"/>
    <s v="Mark Van Huff"/>
    <x v="0"/>
    <s v="United States"/>
    <s v="Pocatello"/>
    <x v="45"/>
    <n v="83201"/>
    <s v="West"/>
    <s v="OFF-PA-10001838"/>
    <x v="1"/>
    <s v="Paper"/>
    <s v="Adams Telephone Message Book W/Dividers/Space For Phone Numbers, 5 1/4&quot;X8 1/2&quot;, 300/Messages"/>
    <n v="17.64"/>
    <n v="3"/>
    <n v="0"/>
    <n v="8.6435999999999993"/>
  </r>
  <r>
    <n v="9019"/>
    <x v="4500"/>
    <x v="253"/>
    <d v="2016-03-28T00:00:00"/>
    <s v="Second Class"/>
    <s v="MV-17485"/>
    <s v="Mark Van Huff"/>
    <x v="0"/>
    <s v="United States"/>
    <s v="Pocatello"/>
    <x v="45"/>
    <n v="83201"/>
    <s v="West"/>
    <s v="OFF-BI-10002215"/>
    <x v="1"/>
    <s v="Binders"/>
    <s v="Wilson Jones Hanging View Binder, White, 1&quot;"/>
    <n v="17.04"/>
    <n v="3"/>
    <n v="0.2"/>
    <n v="5.5379999999999985"/>
  </r>
  <r>
    <n v="9020"/>
    <x v="4501"/>
    <x v="757"/>
    <d v="2014-12-18T00:00:00"/>
    <s v="Second Class"/>
    <s v="LE-16810"/>
    <s v="Laurel Elliston"/>
    <x v="0"/>
    <s v="United States"/>
    <s v="Springfield"/>
    <x v="17"/>
    <n v="22153"/>
    <s v="South"/>
    <s v="TEC-AC-10001314"/>
    <x v="2"/>
    <s v="Accessories"/>
    <s v="Case Logic 2.4GHz Wireless Keyboard"/>
    <n v="99.98"/>
    <n v="2"/>
    <n v="0"/>
    <n v="7.9983999999999895"/>
  </r>
  <r>
    <n v="9021"/>
    <x v="4501"/>
    <x v="757"/>
    <d v="2014-12-18T00:00:00"/>
    <s v="Second Class"/>
    <s v="LE-16810"/>
    <s v="Laurel Elliston"/>
    <x v="0"/>
    <s v="United States"/>
    <s v="Springfield"/>
    <x v="17"/>
    <n v="22153"/>
    <s v="South"/>
    <s v="FUR-FU-10002268"/>
    <x v="0"/>
    <s v="Furnishings"/>
    <s v="Ultra Door Push Plate"/>
    <n v="29.46"/>
    <n v="6"/>
    <n v="0"/>
    <n v="9.7217999999999982"/>
  </r>
  <r>
    <n v="9022"/>
    <x v="4502"/>
    <x v="219"/>
    <d v="2015-11-20T00:00:00"/>
    <s v="Standard Class"/>
    <s v="VP-21760"/>
    <s v="Victoria Pisteka"/>
    <x v="1"/>
    <s v="United States"/>
    <s v="Toledo"/>
    <x v="24"/>
    <n v="43615"/>
    <s v="East"/>
    <s v="OFF-BI-10002133"/>
    <x v="1"/>
    <s v="Binders"/>
    <s v="Wilson Jones Elliptical Ring 3 1/2&quot; Capacity Binders, 800 sheets"/>
    <n v="166.92000000000002"/>
    <n v="13"/>
    <n v="0.7"/>
    <n v="-116.84399999999999"/>
  </r>
  <r>
    <n v="9023"/>
    <x v="4503"/>
    <x v="250"/>
    <d v="2016-08-23T00:00:00"/>
    <s v="First Class"/>
    <s v="TC-21475"/>
    <s v="Tony Chapman"/>
    <x v="2"/>
    <s v="United States"/>
    <s v="Fort Collins"/>
    <x v="22"/>
    <n v="80525"/>
    <s v="West"/>
    <s v="FUR-FU-10001979"/>
    <x v="0"/>
    <s v="Furnishings"/>
    <s v="Dana Halogen Swing-Arm Architect Lamp"/>
    <n v="98.328000000000003"/>
    <n v="3"/>
    <n v="0.2"/>
    <n v="9.832800000000006"/>
  </r>
  <r>
    <n v="9024"/>
    <x v="4504"/>
    <x v="685"/>
    <d v="2015-07-02T00:00:00"/>
    <s v="First Class"/>
    <s v="SG-20470"/>
    <s v="Sheri Gordon"/>
    <x v="0"/>
    <s v="United States"/>
    <s v="New York City"/>
    <x v="15"/>
    <n v="10024"/>
    <s v="East"/>
    <s v="FUR-CH-10001482"/>
    <x v="0"/>
    <s v="Chairs"/>
    <s v="Office Star - Mesh Screen back chair with Vinyl seat"/>
    <n v="117.88199999999999"/>
    <n v="1"/>
    <n v="0.1"/>
    <n v="1.3097999999999956"/>
  </r>
  <r>
    <n v="9025"/>
    <x v="4505"/>
    <x v="190"/>
    <d v="2016-07-02T00:00:00"/>
    <s v="Standard Class"/>
    <s v="VP-21760"/>
    <s v="Victoria Pisteka"/>
    <x v="1"/>
    <s v="United States"/>
    <s v="New York City"/>
    <x v="15"/>
    <n v="10035"/>
    <s v="East"/>
    <s v="TEC-AC-10002018"/>
    <x v="2"/>
    <s v="Accessories"/>
    <s v="AmazonBasics 3-Button USB Wired Mouse"/>
    <n v="20.97"/>
    <n v="3"/>
    <n v="0"/>
    <n v="9.017100000000001"/>
  </r>
  <r>
    <n v="9026"/>
    <x v="4505"/>
    <x v="190"/>
    <d v="2016-07-02T00:00:00"/>
    <s v="Standard Class"/>
    <s v="VP-21760"/>
    <s v="Victoria Pisteka"/>
    <x v="1"/>
    <s v="United States"/>
    <s v="New York City"/>
    <x v="15"/>
    <n v="10035"/>
    <s v="East"/>
    <s v="TEC-AC-10000397"/>
    <x v="2"/>
    <s v="Accessories"/>
    <s v="Perixx PERIBOARD-512B, Ergonomic Split Keyboard"/>
    <n v="139.96"/>
    <n v="4"/>
    <n v="0"/>
    <n v="9.7972000000000037"/>
  </r>
  <r>
    <n v="9027"/>
    <x v="4505"/>
    <x v="190"/>
    <d v="2016-07-02T00:00:00"/>
    <s v="Standard Class"/>
    <s v="VP-21760"/>
    <s v="Victoria Pisteka"/>
    <x v="1"/>
    <s v="United States"/>
    <s v="New York City"/>
    <x v="15"/>
    <n v="10035"/>
    <s v="East"/>
    <s v="FUR-FU-10003976"/>
    <x v="0"/>
    <s v="Furnishings"/>
    <s v="DAX Executive Solid Wood Document Frame, Desktop or Hang, Mahogany, 5 x 7"/>
    <n v="37.74"/>
    <n v="3"/>
    <n v="0"/>
    <n v="12.831599999999996"/>
  </r>
  <r>
    <n v="9028"/>
    <x v="4506"/>
    <x v="42"/>
    <d v="2016-09-22T00:00:00"/>
    <s v="Standard Class"/>
    <s v="PO-18865"/>
    <s v="Patrick O'Donnell"/>
    <x v="0"/>
    <s v="United States"/>
    <s v="Marlborough"/>
    <x v="31"/>
    <n v="1752"/>
    <s v="East"/>
    <s v="FUR-FU-10002597"/>
    <x v="0"/>
    <s v="Furnishings"/>
    <s v="C-Line Magnetic Cubicle Keepers, Clear Polypropylene"/>
    <n v="14.82"/>
    <n v="3"/>
    <n v="0"/>
    <n v="6.224400000000001"/>
  </r>
  <r>
    <n v="9029"/>
    <x v="4506"/>
    <x v="42"/>
    <d v="2016-09-22T00:00:00"/>
    <s v="Standard Class"/>
    <s v="PO-18865"/>
    <s v="Patrick O'Donnell"/>
    <x v="0"/>
    <s v="United States"/>
    <s v="Marlborough"/>
    <x v="31"/>
    <n v="1752"/>
    <s v="East"/>
    <s v="FUR-FU-10004864"/>
    <x v="0"/>
    <s v="Furnishings"/>
    <s v="Howard Miller 14-1/2&quot; Diameter Chrome Round Wall Clock"/>
    <n v="191.82"/>
    <n v="3"/>
    <n v="0"/>
    <n v="61.382399999999997"/>
  </r>
  <r>
    <n v="9030"/>
    <x v="4507"/>
    <x v="667"/>
    <d v="2014-07-23T00:00:00"/>
    <s v="Standard Class"/>
    <s v="JL-15130"/>
    <s v="Jack Lebron"/>
    <x v="0"/>
    <s v="United States"/>
    <s v="New Rochelle"/>
    <x v="15"/>
    <n v="10801"/>
    <s v="East"/>
    <s v="OFF-BI-10002103"/>
    <x v="1"/>
    <s v="Binders"/>
    <s v="Cardinal Slant-D Ring Binder, Heavy Gauge Vinyl"/>
    <n v="13.904"/>
    <n v="2"/>
    <n v="0.2"/>
    <n v="4.5187999999999997"/>
  </r>
  <r>
    <n v="9031"/>
    <x v="4508"/>
    <x v="853"/>
    <d v="2017-09-01T00:00:00"/>
    <s v="Same Day"/>
    <s v="RW-19540"/>
    <s v="Rick Wilson"/>
    <x v="1"/>
    <s v="United States"/>
    <s v="Seattle"/>
    <x v="4"/>
    <n v="98103"/>
    <s v="West"/>
    <s v="OFF-AP-10001005"/>
    <x v="1"/>
    <s v="Appliances"/>
    <s v="Honeywell Quietcare HEPA Air Cleaner"/>
    <n v="314.60000000000002"/>
    <n v="4"/>
    <n v="0"/>
    <n v="103.81799999999998"/>
  </r>
  <r>
    <n v="9032"/>
    <x v="4508"/>
    <x v="853"/>
    <d v="2017-09-01T00:00:00"/>
    <s v="Same Day"/>
    <s v="RW-19540"/>
    <s v="Rick Wilson"/>
    <x v="1"/>
    <s v="United States"/>
    <s v="Seattle"/>
    <x v="4"/>
    <n v="98103"/>
    <s v="West"/>
    <s v="FUR-TA-10002607"/>
    <x v="0"/>
    <s v="Tables"/>
    <s v="KI Conference Tables"/>
    <n v="283.56"/>
    <n v="4"/>
    <n v="0"/>
    <n v="45.36960000000002"/>
  </r>
  <r>
    <n v="9033"/>
    <x v="4509"/>
    <x v="738"/>
    <d v="2017-06-26T00:00:00"/>
    <s v="Standard Class"/>
    <s v="RB-19465"/>
    <s v="Rick Bensley"/>
    <x v="2"/>
    <s v="United States"/>
    <s v="Detroit"/>
    <x v="12"/>
    <n v="48227"/>
    <s v="Central"/>
    <s v="FUR-CH-10000454"/>
    <x v="0"/>
    <s v="Chairs"/>
    <s v="Hon Deluxe Fabric Upholstered Stacking Chairs, Rounded Back"/>
    <n v="487.96"/>
    <n v="2"/>
    <n v="0"/>
    <n v="146.38799999999998"/>
  </r>
  <r>
    <n v="9034"/>
    <x v="4510"/>
    <x v="814"/>
    <d v="2014-09-07T00:00:00"/>
    <s v="Standard Class"/>
    <s v="SC-20095"/>
    <s v="Sanjit Chand"/>
    <x v="0"/>
    <s v="United States"/>
    <s v="Fayetteville"/>
    <x v="36"/>
    <n v="72701"/>
    <s v="South"/>
    <s v="OFF-BI-10001359"/>
    <x v="1"/>
    <s v="Binders"/>
    <s v="GBC DocuBind TL300 Electric Binding System"/>
    <n v="1793.98"/>
    <n v="2"/>
    <n v="0"/>
    <n v="843.17059999999992"/>
  </r>
  <r>
    <n v="9035"/>
    <x v="4511"/>
    <x v="486"/>
    <d v="2015-10-05T00:00:00"/>
    <s v="Standard Class"/>
    <s v="EM-13960"/>
    <s v="Eric Murdock"/>
    <x v="0"/>
    <s v="United States"/>
    <s v="Quincy"/>
    <x v="10"/>
    <n v="62301"/>
    <s v="Central"/>
    <s v="OFF-BI-10003196"/>
    <x v="1"/>
    <s v="Binders"/>
    <s v="Accohide Poly Flexible Ring Binders"/>
    <n v="2.9919999999999995"/>
    <n v="4"/>
    <n v="0.8"/>
    <n v="-4.4880000000000013"/>
  </r>
  <r>
    <n v="9036"/>
    <x v="4511"/>
    <x v="486"/>
    <d v="2015-10-05T00:00:00"/>
    <s v="Standard Class"/>
    <s v="EM-13960"/>
    <s v="Eric Murdock"/>
    <x v="0"/>
    <s v="United States"/>
    <s v="Quincy"/>
    <x v="10"/>
    <n v="62301"/>
    <s v="Central"/>
    <s v="TEC-AC-10003657"/>
    <x v="2"/>
    <s v="Accessories"/>
    <s v="Lenovo 17-Key USB Numeric Keypad"/>
    <n v="108.76800000000001"/>
    <n v="4"/>
    <n v="0.2"/>
    <n v="2.7191999999999901"/>
  </r>
  <r>
    <n v="9037"/>
    <x v="4512"/>
    <x v="1003"/>
    <d v="2015-04-10T00:00:00"/>
    <s v="First Class"/>
    <s v="RP-19390"/>
    <s v="Resi Pölking"/>
    <x v="0"/>
    <s v="United States"/>
    <s v="New York City"/>
    <x v="15"/>
    <n v="10035"/>
    <s v="East"/>
    <s v="OFF-PA-10002262"/>
    <x v="1"/>
    <s v="Paper"/>
    <s v="Xerox 192"/>
    <n v="25.92"/>
    <n v="4"/>
    <n v="0"/>
    <n v="12.441600000000001"/>
  </r>
  <r>
    <n v="9038"/>
    <x v="4512"/>
    <x v="1003"/>
    <d v="2015-04-10T00:00:00"/>
    <s v="First Class"/>
    <s v="RP-19390"/>
    <s v="Resi Pölking"/>
    <x v="0"/>
    <s v="United States"/>
    <s v="New York City"/>
    <x v="15"/>
    <n v="10035"/>
    <s v="East"/>
    <s v="OFF-ST-10002214"/>
    <x v="1"/>
    <s v="Storage"/>
    <s v="X-Rack File for Hanging Folders"/>
    <n v="22.58"/>
    <n v="2"/>
    <n v="0"/>
    <n v="5.8707999999999991"/>
  </r>
  <r>
    <n v="9039"/>
    <x v="4513"/>
    <x v="610"/>
    <d v="2017-11-21T00:00:00"/>
    <s v="Same Day"/>
    <s v="HZ-14950"/>
    <s v="Henia Zydlo"/>
    <x v="0"/>
    <s v="United States"/>
    <s v="Houston"/>
    <x v="5"/>
    <n v="77095"/>
    <s v="Central"/>
    <s v="TEC-PH-10003555"/>
    <x v="2"/>
    <s v="Phones"/>
    <s v="Motorola HK250 Universal Bluetooth Headset"/>
    <n v="55.176000000000002"/>
    <n v="3"/>
    <n v="0.2"/>
    <n v="-12.414599999999997"/>
  </r>
  <r>
    <n v="9040"/>
    <x v="4514"/>
    <x v="907"/>
    <d v="2016-12-21T00:00:00"/>
    <s v="Standard Class"/>
    <s v="AB-10105"/>
    <s v="Adrian Barton"/>
    <x v="0"/>
    <s v="United States"/>
    <s v="Detroit"/>
    <x v="12"/>
    <n v="48205"/>
    <s v="Central"/>
    <s v="OFF-BI-10000545"/>
    <x v="1"/>
    <s v="Binders"/>
    <s v="GBC Ibimaster 500 Manual ProClick Binding System"/>
    <n v="9892.74"/>
    <n v="13"/>
    <n v="0"/>
    <n v="4946.37"/>
  </r>
  <r>
    <n v="9041"/>
    <x v="4515"/>
    <x v="111"/>
    <d v="2014-09-24T00:00:00"/>
    <s v="Standard Class"/>
    <s v="ND-18460"/>
    <s v="Neil Ducich"/>
    <x v="1"/>
    <s v="United States"/>
    <s v="Chandler"/>
    <x v="16"/>
    <n v="85224"/>
    <s v="West"/>
    <s v="FUR-TA-10004607"/>
    <x v="0"/>
    <s v="Tables"/>
    <s v="Hon 2111 Invitation Series Straight Table"/>
    <n v="73.915000000000006"/>
    <n v="1"/>
    <n v="0.5"/>
    <n v="-45.827300000000008"/>
  </r>
  <r>
    <n v="9042"/>
    <x v="4516"/>
    <x v="450"/>
    <d v="2014-10-03T00:00:00"/>
    <s v="Standard Class"/>
    <s v="XP-21865"/>
    <s v="Xylona Preis"/>
    <x v="0"/>
    <s v="United States"/>
    <s v="Hollywood"/>
    <x v="2"/>
    <n v="33021"/>
    <s v="South"/>
    <s v="FUR-FU-10000277"/>
    <x v="0"/>
    <s v="Furnishings"/>
    <s v="Deflect-o DuraMat Antistatic Studded Beveled Mat for Medium Pile Carpeting"/>
    <n v="337.08800000000002"/>
    <n v="4"/>
    <n v="0.2"/>
    <n v="16.854399999999984"/>
  </r>
  <r>
    <n v="9043"/>
    <x v="4517"/>
    <x v="357"/>
    <d v="2015-09-26T00:00:00"/>
    <s v="Second Class"/>
    <s v="MM-18280"/>
    <s v="Muhammed MacIntyre"/>
    <x v="1"/>
    <s v="United States"/>
    <s v="Los Angeles"/>
    <x v="1"/>
    <n v="90049"/>
    <s v="West"/>
    <s v="OFF-AP-10004532"/>
    <x v="1"/>
    <s v="Appliances"/>
    <s v="Kensington 6 Outlet Guardian Standard Surge Protector"/>
    <n v="61.44"/>
    <n v="3"/>
    <n v="0"/>
    <n v="16.588799999999999"/>
  </r>
  <r>
    <n v="9044"/>
    <x v="4518"/>
    <x v="77"/>
    <d v="2016-11-13T00:00:00"/>
    <s v="Standard Class"/>
    <s v="ML-17395"/>
    <s v="Marina Lichtenstein"/>
    <x v="1"/>
    <s v="United States"/>
    <s v="San Francisco"/>
    <x v="1"/>
    <n v="94122"/>
    <s v="West"/>
    <s v="TEC-AC-10003911"/>
    <x v="2"/>
    <s v="Accessories"/>
    <s v="NETGEAR AC1750 Dual Band Gigabit Smart WiFi Router"/>
    <n v="479.97"/>
    <n v="3"/>
    <n v="0"/>
    <n v="163.18979999999999"/>
  </r>
  <r>
    <n v="9045"/>
    <x v="4519"/>
    <x v="819"/>
    <d v="2017-12-20T00:00:00"/>
    <s v="Second Class"/>
    <s v="KM-16225"/>
    <s v="Kalyca Meade"/>
    <x v="1"/>
    <s v="United States"/>
    <s v="Sunnyvale"/>
    <x v="1"/>
    <n v="94086"/>
    <s v="West"/>
    <s v="OFF-BI-10003196"/>
    <x v="1"/>
    <s v="Binders"/>
    <s v="Accohide Poly Flexible Ring Binders"/>
    <n v="5.9840000000000009"/>
    <n v="2"/>
    <n v="0.2"/>
    <n v="2.2439999999999998"/>
  </r>
  <r>
    <n v="9046"/>
    <x v="4519"/>
    <x v="819"/>
    <d v="2017-12-20T00:00:00"/>
    <s v="Second Class"/>
    <s v="KM-16225"/>
    <s v="Kalyca Meade"/>
    <x v="1"/>
    <s v="United States"/>
    <s v="Sunnyvale"/>
    <x v="1"/>
    <n v="94086"/>
    <s v="West"/>
    <s v="TEC-AC-10000358"/>
    <x v="2"/>
    <s v="Accessories"/>
    <s v="Imation Secure Drive + Hardware Encrypted USB flash drive - 16 GB"/>
    <n v="189.95000000000002"/>
    <n v="5"/>
    <n v="0"/>
    <n v="45.587999999999994"/>
  </r>
  <r>
    <n v="9047"/>
    <x v="4519"/>
    <x v="819"/>
    <d v="2017-12-20T00:00:00"/>
    <s v="Second Class"/>
    <s v="KM-16225"/>
    <s v="Kalyca Meade"/>
    <x v="1"/>
    <s v="United States"/>
    <s v="Sunnyvale"/>
    <x v="1"/>
    <n v="94086"/>
    <s v="West"/>
    <s v="TEC-AC-10000057"/>
    <x v="2"/>
    <s v="Accessories"/>
    <s v="Microsoft Natural Ergonomic Keyboard 4000"/>
    <n v="149.94999999999999"/>
    <n v="5"/>
    <n v="0"/>
    <n v="31.489499999999992"/>
  </r>
  <r>
    <n v="9048"/>
    <x v="4519"/>
    <x v="819"/>
    <d v="2017-12-20T00:00:00"/>
    <s v="Second Class"/>
    <s v="KM-16225"/>
    <s v="Kalyca Meade"/>
    <x v="1"/>
    <s v="United States"/>
    <s v="Sunnyvale"/>
    <x v="1"/>
    <n v="94086"/>
    <s v="West"/>
    <s v="OFF-AR-10001988"/>
    <x v="1"/>
    <s v="Art"/>
    <s v="Bulldog Table or Wall-Mount Pencil Sharpener"/>
    <n v="29.950000000000003"/>
    <n v="5"/>
    <n v="0"/>
    <n v="8.6854999999999993"/>
  </r>
  <r>
    <n v="9049"/>
    <x v="4519"/>
    <x v="819"/>
    <d v="2017-12-20T00:00:00"/>
    <s v="Second Class"/>
    <s v="KM-16225"/>
    <s v="Kalyca Meade"/>
    <x v="1"/>
    <s v="United States"/>
    <s v="Sunnyvale"/>
    <x v="1"/>
    <n v="94086"/>
    <s v="West"/>
    <s v="OFF-LA-10003498"/>
    <x v="1"/>
    <s v="Labels"/>
    <s v="Avery 475"/>
    <n v="44.400000000000006"/>
    <n v="3"/>
    <n v="0"/>
    <n v="22.200000000000003"/>
  </r>
  <r>
    <n v="9050"/>
    <x v="4520"/>
    <x v="158"/>
    <d v="2014-09-25T00:00:00"/>
    <s v="Standard Class"/>
    <s v="SL-20155"/>
    <s v="Sara Luxemburg"/>
    <x v="2"/>
    <s v="United States"/>
    <s v="New York City"/>
    <x v="15"/>
    <n v="10011"/>
    <s v="East"/>
    <s v="OFF-AR-10002956"/>
    <x v="1"/>
    <s v="Art"/>
    <s v="Boston 16801 Nautilus Battery Pencil Sharpener"/>
    <n v="66.03"/>
    <n v="3"/>
    <n v="0"/>
    <n v="17.1678"/>
  </r>
  <r>
    <n v="9051"/>
    <x v="4521"/>
    <x v="1210"/>
    <d v="2015-05-22T00:00:00"/>
    <s v="Standard Class"/>
    <s v="AJ-10780"/>
    <s v="Anthony Jacobs"/>
    <x v="1"/>
    <s v="United States"/>
    <s v="Los Angeles"/>
    <x v="1"/>
    <n v="90004"/>
    <s v="West"/>
    <s v="OFF-PA-10003724"/>
    <x v="1"/>
    <s v="Paper"/>
    <s v="Wirebound Message Book, 4 per Page"/>
    <n v="10.86"/>
    <n v="2"/>
    <n v="0"/>
    <n v="5.3213999999999997"/>
  </r>
  <r>
    <n v="9052"/>
    <x v="4522"/>
    <x v="959"/>
    <d v="2014-03-31T00:00:00"/>
    <s v="Second Class"/>
    <s v="DK-12835"/>
    <s v="Damala Kotsonis"/>
    <x v="1"/>
    <s v="United States"/>
    <s v="San Francisco"/>
    <x v="1"/>
    <n v="94122"/>
    <s v="West"/>
    <s v="OFF-AR-10004272"/>
    <x v="1"/>
    <s v="Art"/>
    <s v="Newell 308"/>
    <n v="3.36"/>
    <n v="2"/>
    <n v="0"/>
    <n v="0.83999999999999986"/>
  </r>
  <r>
    <n v="9053"/>
    <x v="4522"/>
    <x v="959"/>
    <d v="2014-03-31T00:00:00"/>
    <s v="Second Class"/>
    <s v="DK-12835"/>
    <s v="Damala Kotsonis"/>
    <x v="1"/>
    <s v="United States"/>
    <s v="San Francisco"/>
    <x v="1"/>
    <n v="94122"/>
    <s v="West"/>
    <s v="OFF-BI-10003291"/>
    <x v="1"/>
    <s v="Binders"/>
    <s v="Wilson Jones Leather-Like Binders with DublLock Round Rings"/>
    <n v="27.936000000000003"/>
    <n v="4"/>
    <n v="0.2"/>
    <n v="9.4283999999999963"/>
  </r>
  <r>
    <n v="9054"/>
    <x v="4522"/>
    <x v="959"/>
    <d v="2014-03-31T00:00:00"/>
    <s v="Second Class"/>
    <s v="DK-12835"/>
    <s v="Damala Kotsonis"/>
    <x v="1"/>
    <s v="United States"/>
    <s v="San Francisco"/>
    <x v="1"/>
    <n v="94122"/>
    <s v="West"/>
    <s v="TEC-PH-10004100"/>
    <x v="2"/>
    <s v="Phones"/>
    <s v="Griffin GC17055 Auxiliary Audio Cable"/>
    <n v="28.783999999999999"/>
    <n v="2"/>
    <n v="0.2"/>
    <n v="2.878400000000001"/>
  </r>
  <r>
    <n v="9055"/>
    <x v="4523"/>
    <x v="585"/>
    <d v="2017-09-28T00:00:00"/>
    <s v="Standard Class"/>
    <s v="BK-11260"/>
    <s v="Berenike Kampe"/>
    <x v="0"/>
    <s v="United States"/>
    <s v="Santa Ana"/>
    <x v="1"/>
    <n v="92704"/>
    <s v="West"/>
    <s v="OFF-SU-10001218"/>
    <x v="1"/>
    <s v="Supplies"/>
    <s v="Fiskars Softgrip Scissors"/>
    <n v="21.96"/>
    <n v="2"/>
    <n v="0"/>
    <n v="6.1488000000000014"/>
  </r>
  <r>
    <n v="9056"/>
    <x v="4524"/>
    <x v="811"/>
    <d v="2015-09-17T00:00:00"/>
    <s v="Second Class"/>
    <s v="CC-12670"/>
    <s v="Craig Carreira"/>
    <x v="0"/>
    <s v="United States"/>
    <s v="Seattle"/>
    <x v="4"/>
    <n v="98103"/>
    <s v="West"/>
    <s v="TEC-AC-10004209"/>
    <x v="2"/>
    <s v="Accessories"/>
    <s v="Memorex Froggy Flash Drive 4 GB"/>
    <n v="21.98"/>
    <n v="2"/>
    <n v="0"/>
    <n v="8.5722000000000005"/>
  </r>
  <r>
    <n v="9057"/>
    <x v="4525"/>
    <x v="121"/>
    <d v="2015-11-04T00:00:00"/>
    <s v="First Class"/>
    <s v="ED-13885"/>
    <s v="Emily Ducich"/>
    <x v="2"/>
    <s v="United States"/>
    <s v="New York City"/>
    <x v="15"/>
    <n v="10011"/>
    <s v="East"/>
    <s v="FUR-CH-10002073"/>
    <x v="0"/>
    <s v="Chairs"/>
    <s v="Hon Olson Stacker Chairs"/>
    <n v="2621.3220000000001"/>
    <n v="11"/>
    <n v="0.1"/>
    <n v="553.39019999999982"/>
  </r>
  <r>
    <n v="9058"/>
    <x v="4526"/>
    <x v="1182"/>
    <d v="2015-10-24T00:00:00"/>
    <s v="Standard Class"/>
    <s v="SV-20785"/>
    <s v="Stewart Visinsky"/>
    <x v="0"/>
    <s v="United States"/>
    <s v="Los Angeles"/>
    <x v="1"/>
    <n v="90045"/>
    <s v="West"/>
    <s v="FUR-FU-10003424"/>
    <x v="0"/>
    <s v="Furnishings"/>
    <s v="Nu-Dell Oak Frame"/>
    <n v="74.759999999999991"/>
    <n v="7"/>
    <n v="0"/>
    <n v="23.923199999999994"/>
  </r>
  <r>
    <n v="9059"/>
    <x v="4526"/>
    <x v="1182"/>
    <d v="2015-10-24T00:00:00"/>
    <s v="Standard Class"/>
    <s v="SV-20785"/>
    <s v="Stewart Visinsky"/>
    <x v="0"/>
    <s v="United States"/>
    <s v="Los Angeles"/>
    <x v="1"/>
    <n v="90045"/>
    <s v="West"/>
    <s v="FUR-TA-10001086"/>
    <x v="0"/>
    <s v="Tables"/>
    <s v="SAFCO PlanMaster Boards, 60w x 37-1/2d, White Melamine"/>
    <n v="364.77600000000007"/>
    <n v="3"/>
    <n v="0.2"/>
    <n v="27.358200000000011"/>
  </r>
  <r>
    <n v="9060"/>
    <x v="4527"/>
    <x v="403"/>
    <d v="2016-06-18T00:00:00"/>
    <s v="Standard Class"/>
    <s v="AR-10825"/>
    <s v="Anthony Rawles"/>
    <x v="1"/>
    <s v="United States"/>
    <s v="Seattle"/>
    <x v="4"/>
    <n v="98103"/>
    <s v="West"/>
    <s v="FUR-TA-10004619"/>
    <x v="0"/>
    <s v="Tables"/>
    <s v="Hon Non-Folding Utility Tables"/>
    <n v="1115.17"/>
    <n v="7"/>
    <n v="0"/>
    <n v="334.55099999999993"/>
  </r>
  <r>
    <n v="9061"/>
    <x v="4528"/>
    <x v="312"/>
    <d v="2015-11-21T00:00:00"/>
    <s v="First Class"/>
    <s v="CS-12250"/>
    <s v="Chris Selesnick"/>
    <x v="1"/>
    <s v="United States"/>
    <s v="San Diego"/>
    <x v="1"/>
    <n v="92024"/>
    <s v="West"/>
    <s v="OFF-BI-10002854"/>
    <x v="1"/>
    <s v="Binders"/>
    <s v="Performers Binder/Pad Holder, Black"/>
    <n v="89.696000000000012"/>
    <n v="4"/>
    <n v="0.2"/>
    <n v="33.635999999999996"/>
  </r>
  <r>
    <n v="9062"/>
    <x v="4528"/>
    <x v="312"/>
    <d v="2015-11-21T00:00:00"/>
    <s v="First Class"/>
    <s v="CS-12250"/>
    <s v="Chris Selesnick"/>
    <x v="1"/>
    <s v="United States"/>
    <s v="San Diego"/>
    <x v="1"/>
    <n v="92024"/>
    <s v="West"/>
    <s v="OFF-LA-10002762"/>
    <x v="1"/>
    <s v="Labels"/>
    <s v="Avery 485"/>
    <n v="50.12"/>
    <n v="4"/>
    <n v="0"/>
    <n v="23.556399999999996"/>
  </r>
  <r>
    <n v="9063"/>
    <x v="4529"/>
    <x v="1211"/>
    <d v="2016-03-06T00:00:00"/>
    <s v="Standard Class"/>
    <s v="RR-19525"/>
    <s v="Rick Reed"/>
    <x v="1"/>
    <s v="United States"/>
    <s v="New York City"/>
    <x v="15"/>
    <n v="10035"/>
    <s v="East"/>
    <s v="OFF-FA-10003495"/>
    <x v="1"/>
    <s v="Fasteners"/>
    <s v="Staples"/>
    <n v="36.480000000000004"/>
    <n v="6"/>
    <n v="0"/>
    <n v="18.240000000000002"/>
  </r>
  <r>
    <n v="9064"/>
    <x v="4530"/>
    <x v="1005"/>
    <d v="2014-10-20T00:00:00"/>
    <s v="Standard Class"/>
    <s v="BD-11500"/>
    <s v="Bradley Drucker"/>
    <x v="0"/>
    <s v="United States"/>
    <s v="Chicago"/>
    <x v="10"/>
    <n v="60653"/>
    <s v="Central"/>
    <s v="OFF-PA-10002581"/>
    <x v="1"/>
    <s v="Paper"/>
    <s v="Xerox 1951"/>
    <n v="322.19200000000001"/>
    <n v="13"/>
    <n v="0.2"/>
    <n v="100.68499999999997"/>
  </r>
  <r>
    <n v="9065"/>
    <x v="4530"/>
    <x v="1005"/>
    <d v="2014-10-20T00:00:00"/>
    <s v="Standard Class"/>
    <s v="BD-11500"/>
    <s v="Bradley Drucker"/>
    <x v="0"/>
    <s v="United States"/>
    <s v="Chicago"/>
    <x v="10"/>
    <n v="60653"/>
    <s v="Central"/>
    <s v="OFF-BI-10000343"/>
    <x v="1"/>
    <s v="Binders"/>
    <s v="Pressboard Covers with Storage Hooks, 9 1/2&quot; x 11&quot;, Light Blue"/>
    <n v="2.9459999999999993"/>
    <n v="3"/>
    <n v="0.8"/>
    <n v="-4.8609000000000009"/>
  </r>
  <r>
    <n v="9066"/>
    <x v="4530"/>
    <x v="1005"/>
    <d v="2014-10-20T00:00:00"/>
    <s v="Standard Class"/>
    <s v="BD-11500"/>
    <s v="Bradley Drucker"/>
    <x v="0"/>
    <s v="United States"/>
    <s v="Chicago"/>
    <x v="10"/>
    <n v="60653"/>
    <s v="Central"/>
    <s v="OFF-PA-10001184"/>
    <x v="1"/>
    <s v="Paper"/>
    <s v="Xerox 1903"/>
    <n v="19.136000000000003"/>
    <n v="4"/>
    <n v="0.2"/>
    <n v="6.9367999999999999"/>
  </r>
  <r>
    <n v="9067"/>
    <x v="4531"/>
    <x v="1143"/>
    <d v="2017-05-30T00:00:00"/>
    <s v="Standard Class"/>
    <s v="BM-11785"/>
    <s v="Bryan Mills"/>
    <x v="0"/>
    <s v="United States"/>
    <s v="Harrisonburg"/>
    <x v="17"/>
    <n v="22801"/>
    <s v="South"/>
    <s v="TEC-AC-10000521"/>
    <x v="2"/>
    <s v="Accessories"/>
    <s v="Verbatim Slim CD and DVD Storage Cases, 50/Pack"/>
    <n v="23.08"/>
    <n v="2"/>
    <n v="0"/>
    <n v="6.9239999999999995"/>
  </r>
  <r>
    <n v="9068"/>
    <x v="4532"/>
    <x v="1084"/>
    <d v="2016-02-10T00:00:00"/>
    <s v="Standard Class"/>
    <s v="MS-17365"/>
    <s v="Maribeth Schnelling"/>
    <x v="0"/>
    <s v="United States"/>
    <s v="Rockville"/>
    <x v="39"/>
    <n v="20852"/>
    <s v="East"/>
    <s v="TEC-PH-10002890"/>
    <x v="2"/>
    <s v="Phones"/>
    <s v="AT&amp;T 17929 Lendline Telephone"/>
    <n v="90.48"/>
    <n v="2"/>
    <n v="0"/>
    <n v="23.524799999999999"/>
  </r>
  <r>
    <n v="9069"/>
    <x v="4533"/>
    <x v="476"/>
    <d v="2016-09-05T00:00:00"/>
    <s v="Second Class"/>
    <s v="BM-11140"/>
    <s v="Becky Martin"/>
    <x v="0"/>
    <s v="United States"/>
    <s v="Des Moines"/>
    <x v="4"/>
    <n v="98198"/>
    <s v="West"/>
    <s v="FUR-CH-10003061"/>
    <x v="0"/>
    <s v="Chairs"/>
    <s v="Global Leather Task Chair, Black"/>
    <n v="215.976"/>
    <n v="3"/>
    <n v="0.2"/>
    <n v="-2.6997000000000355"/>
  </r>
  <r>
    <n v="9070"/>
    <x v="4533"/>
    <x v="476"/>
    <d v="2016-09-05T00:00:00"/>
    <s v="Second Class"/>
    <s v="BM-11140"/>
    <s v="Becky Martin"/>
    <x v="0"/>
    <s v="United States"/>
    <s v="Des Moines"/>
    <x v="4"/>
    <n v="98198"/>
    <s v="West"/>
    <s v="OFF-EN-10003567"/>
    <x v="1"/>
    <s v="Envelopes"/>
    <s v="Inter-Office Recycled Envelopes, Brown Kraft, Button-String,10&quot; x 13&quot; , 100/Box"/>
    <n v="65.94"/>
    <n v="3"/>
    <n v="0"/>
    <n v="30.991800000000001"/>
  </r>
  <r>
    <n v="9071"/>
    <x v="4534"/>
    <x v="769"/>
    <d v="2017-12-05T00:00:00"/>
    <s v="First Class"/>
    <s v="KE-16420"/>
    <s v="Katrina Edelman"/>
    <x v="1"/>
    <s v="United States"/>
    <s v="Philadelphia"/>
    <x v="9"/>
    <n v="19134"/>
    <s v="East"/>
    <s v="FUR-FU-10001918"/>
    <x v="0"/>
    <s v="Furnishings"/>
    <s v="C-Line Cubicle Keepers Polyproplyene Holder With Velcro Backings"/>
    <n v="11.352000000000002"/>
    <n v="3"/>
    <n v="0.2"/>
    <n v="2.6961000000000008"/>
  </r>
  <r>
    <n v="9072"/>
    <x v="4535"/>
    <x v="821"/>
    <d v="2015-06-16T00:00:00"/>
    <s v="Standard Class"/>
    <s v="SZ-20035"/>
    <s v="Sam Zeldin"/>
    <x v="2"/>
    <s v="United States"/>
    <s v="Columbus"/>
    <x v="14"/>
    <n v="47201"/>
    <s v="Central"/>
    <s v="OFF-ST-10002444"/>
    <x v="1"/>
    <s v="Storage"/>
    <s v="Recycled Eldon Regeneration Jumbo File"/>
    <n v="24.56"/>
    <n v="2"/>
    <n v="0"/>
    <n v="6.8767999999999994"/>
  </r>
  <r>
    <n v="9073"/>
    <x v="4536"/>
    <x v="913"/>
    <d v="2016-09-08T00:00:00"/>
    <s v="Standard Class"/>
    <s v="MB-18085"/>
    <s v="Mick Brown"/>
    <x v="0"/>
    <s v="United States"/>
    <s v="Springfield"/>
    <x v="25"/>
    <n v="65807"/>
    <s v="Central"/>
    <s v="OFF-EN-10003286"/>
    <x v="1"/>
    <s v="Envelopes"/>
    <s v="Staple envelope"/>
    <n v="16.559999999999999"/>
    <n v="2"/>
    <n v="0"/>
    <n v="7.783199999999999"/>
  </r>
  <r>
    <n v="9074"/>
    <x v="4536"/>
    <x v="913"/>
    <d v="2016-09-08T00:00:00"/>
    <s v="Standard Class"/>
    <s v="MB-18085"/>
    <s v="Mick Brown"/>
    <x v="0"/>
    <s v="United States"/>
    <s v="Springfield"/>
    <x v="25"/>
    <n v="65807"/>
    <s v="Central"/>
    <s v="TEC-AC-10000109"/>
    <x v="2"/>
    <s v="Accessories"/>
    <s v="Sony Micro Vault Click 16 GB USB 2.0 Flash Drive"/>
    <n v="279.95"/>
    <n v="5"/>
    <n v="0"/>
    <n v="67.188000000000017"/>
  </r>
  <r>
    <n v="9075"/>
    <x v="4537"/>
    <x v="419"/>
    <d v="2014-04-26T00:00:00"/>
    <s v="Standard Class"/>
    <s v="DB-13555"/>
    <s v="Dorothy Badders"/>
    <x v="1"/>
    <s v="United States"/>
    <s v="Henderson"/>
    <x v="0"/>
    <n v="42420"/>
    <s v="South"/>
    <s v="OFF-ST-10002574"/>
    <x v="1"/>
    <s v="Storage"/>
    <s v="SAFCO Commercial Wire Shelving, Black"/>
    <n v="828.83999999999992"/>
    <n v="6"/>
    <n v="0"/>
    <n v="0"/>
  </r>
  <r>
    <n v="9076"/>
    <x v="4538"/>
    <x v="599"/>
    <d v="2015-11-08T00:00:00"/>
    <s v="First Class"/>
    <s v="CB-12415"/>
    <s v="Christy Brittain"/>
    <x v="0"/>
    <s v="United States"/>
    <s v="Lakewood"/>
    <x v="24"/>
    <n v="44107"/>
    <s v="East"/>
    <s v="OFF-BI-10000773"/>
    <x v="1"/>
    <s v="Binders"/>
    <s v="Insertable Tab Post Binder Dividers"/>
    <n v="7.218"/>
    <n v="3"/>
    <n v="0.7"/>
    <n v="-5.5338000000000012"/>
  </r>
  <r>
    <n v="9077"/>
    <x v="4538"/>
    <x v="599"/>
    <d v="2015-11-08T00:00:00"/>
    <s v="First Class"/>
    <s v="CB-12415"/>
    <s v="Christy Brittain"/>
    <x v="0"/>
    <s v="United States"/>
    <s v="Lakewood"/>
    <x v="24"/>
    <n v="44107"/>
    <s v="East"/>
    <s v="OFF-SU-10004661"/>
    <x v="1"/>
    <s v="Supplies"/>
    <s v="Acme Titanium Bonded Scissors"/>
    <n v="27.200000000000003"/>
    <n v="4"/>
    <n v="0.2"/>
    <n v="2.0399999999999991"/>
  </r>
  <r>
    <n v="9078"/>
    <x v="4539"/>
    <x v="935"/>
    <d v="2014-11-07T00:00:00"/>
    <s v="Standard Class"/>
    <s v="SP-20650"/>
    <s v="Stephanie Phelps"/>
    <x v="1"/>
    <s v="United States"/>
    <s v="Omaha"/>
    <x v="8"/>
    <n v="68104"/>
    <s v="Central"/>
    <s v="TEC-AC-10003280"/>
    <x v="2"/>
    <s v="Accessories"/>
    <s v="Belkin F8E887 USB Wired Ergonomic Keyboard"/>
    <n v="89.97"/>
    <n v="3"/>
    <n v="0"/>
    <n v="18.893699999999995"/>
  </r>
  <r>
    <n v="9079"/>
    <x v="4540"/>
    <x v="595"/>
    <d v="2016-02-23T00:00:00"/>
    <s v="Standard Class"/>
    <s v="GW-14605"/>
    <s v="Giulietta Weimer"/>
    <x v="0"/>
    <s v="United States"/>
    <s v="Henderson"/>
    <x v="0"/>
    <n v="42420"/>
    <s v="South"/>
    <s v="FUR-FU-10003773"/>
    <x v="0"/>
    <s v="Furnishings"/>
    <s v="Eldon Cleatmat Plus Chair Mats for High Pile Carpets"/>
    <n v="318.08"/>
    <n v="4"/>
    <n v="0"/>
    <n v="34.988799999999969"/>
  </r>
  <r>
    <n v="9080"/>
    <x v="4540"/>
    <x v="595"/>
    <d v="2016-02-23T00:00:00"/>
    <s v="Standard Class"/>
    <s v="GW-14605"/>
    <s v="Giulietta Weimer"/>
    <x v="0"/>
    <s v="United States"/>
    <s v="Henderson"/>
    <x v="0"/>
    <n v="42420"/>
    <s v="South"/>
    <s v="OFF-BI-10002412"/>
    <x v="1"/>
    <s v="Binders"/>
    <s v="Wilson Jones “Snap” Scratch Pad Binder Tool for Ring Binders"/>
    <n v="5.8"/>
    <n v="1"/>
    <n v="0"/>
    <n v="2.61"/>
  </r>
  <r>
    <n v="9081"/>
    <x v="4541"/>
    <x v="220"/>
    <d v="2017-09-13T00:00:00"/>
    <s v="Second Class"/>
    <s v="KH-16630"/>
    <s v="Ken Heidel"/>
    <x v="1"/>
    <s v="United States"/>
    <s v="Santa Ana"/>
    <x v="1"/>
    <n v="92704"/>
    <s v="West"/>
    <s v="TEC-PH-10002564"/>
    <x v="2"/>
    <s v="Phones"/>
    <s v="OtterBox Defender Series Case - Samsung Galaxy S4"/>
    <n v="143.952"/>
    <n v="6"/>
    <n v="0.2"/>
    <n v="17.993999999999978"/>
  </r>
  <r>
    <n v="9082"/>
    <x v="4541"/>
    <x v="220"/>
    <d v="2017-09-13T00:00:00"/>
    <s v="Second Class"/>
    <s v="KH-16630"/>
    <s v="Ken Heidel"/>
    <x v="1"/>
    <s v="United States"/>
    <s v="Santa Ana"/>
    <x v="1"/>
    <n v="92704"/>
    <s v="West"/>
    <s v="OFF-PA-10002262"/>
    <x v="1"/>
    <s v="Paper"/>
    <s v="Xerox 192"/>
    <n v="19.440000000000001"/>
    <n v="3"/>
    <n v="0"/>
    <n v="9.3312000000000008"/>
  </r>
  <r>
    <n v="9083"/>
    <x v="4542"/>
    <x v="808"/>
    <d v="2017-11-06T00:00:00"/>
    <s v="Standard Class"/>
    <s v="BG-11035"/>
    <s v="Barry Gonzalez"/>
    <x v="0"/>
    <s v="United States"/>
    <s v="Springfield"/>
    <x v="17"/>
    <n v="22153"/>
    <s v="South"/>
    <s v="OFF-AR-10000246"/>
    <x v="1"/>
    <s v="Art"/>
    <s v="Newell 318"/>
    <n v="5.56"/>
    <n v="2"/>
    <n v="0"/>
    <n v="1.4455999999999998"/>
  </r>
  <r>
    <n v="9084"/>
    <x v="4543"/>
    <x v="525"/>
    <d v="2015-02-08T00:00:00"/>
    <s v="First Class"/>
    <s v="LO-17170"/>
    <s v="Lori Olson"/>
    <x v="1"/>
    <s v="United States"/>
    <s v="Suffolk"/>
    <x v="17"/>
    <n v="23434"/>
    <s v="South"/>
    <s v="OFF-ST-10002554"/>
    <x v="1"/>
    <s v="Storage"/>
    <s v="Tennsco Industrial Shelving"/>
    <n v="146.72999999999999"/>
    <n v="3"/>
    <n v="0"/>
    <n v="2.9346000000000032"/>
  </r>
  <r>
    <n v="9085"/>
    <x v="4543"/>
    <x v="525"/>
    <d v="2015-02-08T00:00:00"/>
    <s v="First Class"/>
    <s v="LO-17170"/>
    <s v="Lori Olson"/>
    <x v="1"/>
    <s v="United States"/>
    <s v="Suffolk"/>
    <x v="17"/>
    <n v="23434"/>
    <s v="South"/>
    <s v="OFF-PA-10002751"/>
    <x v="1"/>
    <s v="Paper"/>
    <s v="Xerox 1920"/>
    <n v="29.900000000000002"/>
    <n v="5"/>
    <n v="0"/>
    <n v="13.454999999999998"/>
  </r>
  <r>
    <n v="9086"/>
    <x v="4544"/>
    <x v="545"/>
    <d v="2016-09-12T00:00:00"/>
    <s v="Second Class"/>
    <s v="DV-13465"/>
    <s v="Dianna Vittorini"/>
    <x v="0"/>
    <s v="United States"/>
    <s v="Los Angeles"/>
    <x v="1"/>
    <n v="90049"/>
    <s v="West"/>
    <s v="OFF-BI-10004318"/>
    <x v="1"/>
    <s v="Binders"/>
    <s v="Ibico EB-19 Dual Function Manual Binding System"/>
    <n v="276.78400000000005"/>
    <n v="2"/>
    <n v="0.2"/>
    <n v="89.954799999999992"/>
  </r>
  <r>
    <n v="9087"/>
    <x v="4545"/>
    <x v="182"/>
    <d v="2016-09-30T00:00:00"/>
    <s v="Standard Class"/>
    <s v="LR-17035"/>
    <s v="Lisa Ryan"/>
    <x v="1"/>
    <s v="United States"/>
    <s v="Houston"/>
    <x v="5"/>
    <n v="77041"/>
    <s v="Central"/>
    <s v="OFF-AP-10001564"/>
    <x v="1"/>
    <s v="Appliances"/>
    <s v="Hoover Commercial Lightweight Upright Vacuum with E-Z Empty Dirt Cup"/>
    <n v="93.031999999999982"/>
    <n v="2"/>
    <n v="0.8"/>
    <n v="-251.18640000000005"/>
  </r>
  <r>
    <n v="9088"/>
    <x v="4545"/>
    <x v="182"/>
    <d v="2016-09-30T00:00:00"/>
    <s v="Standard Class"/>
    <s v="LR-17035"/>
    <s v="Lisa Ryan"/>
    <x v="1"/>
    <s v="United States"/>
    <s v="Houston"/>
    <x v="5"/>
    <n v="77041"/>
    <s v="Central"/>
    <s v="FUR-CH-10000513"/>
    <x v="0"/>
    <s v="Chairs"/>
    <s v="High-Back Leather Manager's Chair"/>
    <n v="454.96499999999997"/>
    <n v="5"/>
    <n v="0.3"/>
    <n v="-136.48950000000002"/>
  </r>
  <r>
    <n v="9089"/>
    <x v="4546"/>
    <x v="83"/>
    <d v="2015-12-20T00:00:00"/>
    <s v="Standard Class"/>
    <s v="RR-19525"/>
    <s v="Rick Reed"/>
    <x v="1"/>
    <s v="United States"/>
    <s v="Cary"/>
    <x v="3"/>
    <n v="27511"/>
    <s v="South"/>
    <s v="TEC-PH-10001433"/>
    <x v="2"/>
    <s v="Phones"/>
    <s v="Cisco Small Business SPA 502G VoIP phone"/>
    <n v="246.16800000000001"/>
    <n v="3"/>
    <n v="0.2"/>
    <n v="21.539699999999996"/>
  </r>
  <r>
    <n v="9090"/>
    <x v="4547"/>
    <x v="42"/>
    <d v="2016-09-20T00:00:00"/>
    <s v="Second Class"/>
    <s v="TS-21610"/>
    <s v="Troy Staebel"/>
    <x v="0"/>
    <s v="United States"/>
    <s v="Springfield"/>
    <x v="24"/>
    <n v="45503"/>
    <s v="East"/>
    <s v="OFF-ST-10002790"/>
    <x v="1"/>
    <s v="Storage"/>
    <s v="Safco Industrial Shelving"/>
    <n v="295.39999999999998"/>
    <n v="5"/>
    <n v="0.2"/>
    <n v="-62.772499999999965"/>
  </r>
  <r>
    <n v="9091"/>
    <x v="4548"/>
    <x v="119"/>
    <d v="2017-10-15T00:00:00"/>
    <s v="First Class"/>
    <s v="AH-10210"/>
    <s v="Alan Hwang"/>
    <x v="0"/>
    <s v="United States"/>
    <s v="Louisville"/>
    <x v="0"/>
    <n v="40214"/>
    <s v="South"/>
    <s v="OFF-ST-10002974"/>
    <x v="1"/>
    <s v="Storage"/>
    <s v="Trav-L-File Heavy-Duty Shuttle II, Black"/>
    <n v="348.56"/>
    <n v="8"/>
    <n v="0"/>
    <n v="104.56799999999998"/>
  </r>
  <r>
    <n v="9092"/>
    <x v="4549"/>
    <x v="1141"/>
    <d v="2015-07-03T00:00:00"/>
    <s v="Second Class"/>
    <s v="DW-13585"/>
    <s v="Dorothy Wardle"/>
    <x v="1"/>
    <s v="United States"/>
    <s v="Troy"/>
    <x v="24"/>
    <n v="45373"/>
    <s v="East"/>
    <s v="OFF-PA-10003177"/>
    <x v="1"/>
    <s v="Paper"/>
    <s v="Xerox 1999"/>
    <n v="15.552000000000003"/>
    <n v="3"/>
    <n v="0.2"/>
    <n v="5.4432"/>
  </r>
  <r>
    <n v="9093"/>
    <x v="4549"/>
    <x v="1141"/>
    <d v="2015-07-03T00:00:00"/>
    <s v="Second Class"/>
    <s v="DW-13585"/>
    <s v="Dorothy Wardle"/>
    <x v="1"/>
    <s v="United States"/>
    <s v="Troy"/>
    <x v="24"/>
    <n v="45373"/>
    <s v="East"/>
    <s v="FUR-BO-10001918"/>
    <x v="0"/>
    <s v="Bookcases"/>
    <s v="Sauder Forest Hills Library with Doors, Woodland Oak Finish"/>
    <n v="482.93999999999994"/>
    <n v="6"/>
    <n v="0.5"/>
    <n v="-376.69319999999999"/>
  </r>
  <r>
    <n v="9094"/>
    <x v="4550"/>
    <x v="932"/>
    <d v="2015-06-05T00:00:00"/>
    <s v="Standard Class"/>
    <s v="AJ-10945"/>
    <s v="Ashley Jarboe"/>
    <x v="0"/>
    <s v="United States"/>
    <s v="Detroit"/>
    <x v="12"/>
    <n v="48227"/>
    <s v="Central"/>
    <s v="TEC-PH-10001299"/>
    <x v="2"/>
    <s v="Phones"/>
    <s v="Polycom CX300 Desktop Phone USB VoIP phone"/>
    <n v="299.98"/>
    <n v="2"/>
    <n v="0"/>
    <n v="83.994400000000013"/>
  </r>
  <r>
    <n v="9095"/>
    <x v="4550"/>
    <x v="932"/>
    <d v="2015-06-05T00:00:00"/>
    <s v="Standard Class"/>
    <s v="AJ-10945"/>
    <s v="Ashley Jarboe"/>
    <x v="0"/>
    <s v="United States"/>
    <s v="Detroit"/>
    <x v="12"/>
    <n v="48227"/>
    <s v="Central"/>
    <s v="OFF-BI-10004224"/>
    <x v="1"/>
    <s v="Binders"/>
    <s v="Catalog Binders with Expanding Posts"/>
    <n v="403.68"/>
    <n v="6"/>
    <n v="0"/>
    <n v="181.65599999999998"/>
  </r>
  <r>
    <n v="9096"/>
    <x v="4550"/>
    <x v="932"/>
    <d v="2015-06-05T00:00:00"/>
    <s v="Standard Class"/>
    <s v="AJ-10945"/>
    <s v="Ashley Jarboe"/>
    <x v="0"/>
    <s v="United States"/>
    <s v="Detroit"/>
    <x v="12"/>
    <n v="48227"/>
    <s v="Central"/>
    <s v="TEC-PH-10001300"/>
    <x v="2"/>
    <s v="Phones"/>
    <s v="iKross Bluetooth Portable Keyboard + Cell Phone Stand Holder + Brush for Apple iPhone 5S 5C 5, 4S 4"/>
    <n v="41.9"/>
    <n v="2"/>
    <n v="0"/>
    <n v="11.731999999999999"/>
  </r>
  <r>
    <n v="9097"/>
    <x v="4550"/>
    <x v="932"/>
    <d v="2015-06-05T00:00:00"/>
    <s v="Standard Class"/>
    <s v="AJ-10945"/>
    <s v="Ashley Jarboe"/>
    <x v="0"/>
    <s v="United States"/>
    <s v="Detroit"/>
    <x v="12"/>
    <n v="48227"/>
    <s v="Central"/>
    <s v="OFF-LA-10004178"/>
    <x v="1"/>
    <s v="Labels"/>
    <s v="Avery 491"/>
    <n v="28.91"/>
    <n v="7"/>
    <n v="0"/>
    <n v="13.2986"/>
  </r>
  <r>
    <n v="9098"/>
    <x v="4551"/>
    <x v="791"/>
    <d v="2014-04-17T00:00:00"/>
    <s v="Standard Class"/>
    <s v="SV-20785"/>
    <s v="Stewart Visinsky"/>
    <x v="0"/>
    <s v="United States"/>
    <s v="Bloomington"/>
    <x v="14"/>
    <n v="47401"/>
    <s v="Central"/>
    <s v="OFF-PA-10000289"/>
    <x v="1"/>
    <s v="Paper"/>
    <s v="Xerox 213"/>
    <n v="32.400000000000006"/>
    <n v="5"/>
    <n v="0"/>
    <n v="15.552000000000001"/>
  </r>
  <r>
    <n v="9099"/>
    <x v="4552"/>
    <x v="386"/>
    <d v="2017-10-16T00:00:00"/>
    <s v="Standard Class"/>
    <s v="MG-17650"/>
    <s v="Matthew Grinstein"/>
    <x v="2"/>
    <s v="United States"/>
    <s v="Dallas"/>
    <x v="5"/>
    <n v="75081"/>
    <s v="Central"/>
    <s v="TEC-PH-10002085"/>
    <x v="2"/>
    <s v="Phones"/>
    <s v="Clarity 53712"/>
    <n v="369.54399999999998"/>
    <n v="7"/>
    <n v="0.2"/>
    <n v="27.71580000000003"/>
  </r>
  <r>
    <n v="9100"/>
    <x v="4552"/>
    <x v="386"/>
    <d v="2017-10-16T00:00:00"/>
    <s v="Standard Class"/>
    <s v="MG-17650"/>
    <s v="Matthew Grinstein"/>
    <x v="2"/>
    <s v="United States"/>
    <s v="Dallas"/>
    <x v="5"/>
    <n v="75081"/>
    <s v="Central"/>
    <s v="OFF-PA-10001934"/>
    <x v="1"/>
    <s v="Paper"/>
    <s v="Xerox 1993"/>
    <n v="10.368000000000002"/>
    <n v="2"/>
    <n v="0.2"/>
    <n v="3.7584"/>
  </r>
  <r>
    <n v="9101"/>
    <x v="4552"/>
    <x v="386"/>
    <d v="2017-10-16T00:00:00"/>
    <s v="Standard Class"/>
    <s v="MG-17650"/>
    <s v="Matthew Grinstein"/>
    <x v="2"/>
    <s v="United States"/>
    <s v="Dallas"/>
    <x v="5"/>
    <n v="75081"/>
    <s v="Central"/>
    <s v="TEC-AC-10003033"/>
    <x v="2"/>
    <s v="Accessories"/>
    <s v="Plantronics CS510 - Over-the-Head monaural Wireless Headset System"/>
    <n v="791.87999999999988"/>
    <n v="3"/>
    <n v="0.2"/>
    <n v="128.68049999999994"/>
  </r>
  <r>
    <n v="9102"/>
    <x v="4553"/>
    <x v="209"/>
    <d v="2015-11-12T00:00:00"/>
    <s v="Standard Class"/>
    <s v="AB-10105"/>
    <s v="Adrian Barton"/>
    <x v="0"/>
    <s v="United States"/>
    <s v="Houston"/>
    <x v="5"/>
    <n v="77041"/>
    <s v="Central"/>
    <s v="OFF-AR-10001683"/>
    <x v="1"/>
    <s v="Art"/>
    <s v="Lumber Crayons"/>
    <n v="23.64"/>
    <n v="3"/>
    <n v="0.2"/>
    <n v="5.3190000000000008"/>
  </r>
  <r>
    <n v="9103"/>
    <x v="4553"/>
    <x v="209"/>
    <d v="2015-11-12T00:00:00"/>
    <s v="Standard Class"/>
    <s v="AB-10105"/>
    <s v="Adrian Barton"/>
    <x v="0"/>
    <s v="United States"/>
    <s v="Houston"/>
    <x v="5"/>
    <n v="77041"/>
    <s v="Central"/>
    <s v="OFF-ST-10001713"/>
    <x v="1"/>
    <s v="Storage"/>
    <s v="Gould Plastics 9-Pocket Panel Bin, 18-3/8w x 5-1/4d x 20-1/2h, Black"/>
    <n v="84.784000000000006"/>
    <n v="2"/>
    <n v="0.2"/>
    <n v="-16.956800000000005"/>
  </r>
  <r>
    <n v="9104"/>
    <x v="4553"/>
    <x v="209"/>
    <d v="2015-11-12T00:00:00"/>
    <s v="Standard Class"/>
    <s v="AB-10105"/>
    <s v="Adrian Barton"/>
    <x v="0"/>
    <s v="United States"/>
    <s v="Houston"/>
    <x v="5"/>
    <n v="77041"/>
    <s v="Central"/>
    <s v="FUR-FU-10000193"/>
    <x v="0"/>
    <s v="Furnishings"/>
    <s v="Tenex Chairmats For Use with Hard Floors"/>
    <n v="64.959999999999994"/>
    <n v="5"/>
    <n v="0.6"/>
    <n v="-84.447999999999993"/>
  </r>
  <r>
    <n v="9105"/>
    <x v="4553"/>
    <x v="209"/>
    <d v="2015-11-12T00:00:00"/>
    <s v="Standard Class"/>
    <s v="AB-10105"/>
    <s v="Adrian Barton"/>
    <x v="0"/>
    <s v="United States"/>
    <s v="Houston"/>
    <x v="5"/>
    <n v="77041"/>
    <s v="Central"/>
    <s v="OFF-BI-10000474"/>
    <x v="1"/>
    <s v="Binders"/>
    <s v="Avery Recycled Flexi-View Covers for Binding Systems"/>
    <n v="32.059999999999995"/>
    <n v="10"/>
    <n v="0.8"/>
    <n v="-51.296000000000006"/>
  </r>
  <r>
    <n v="9106"/>
    <x v="4553"/>
    <x v="209"/>
    <d v="2015-11-12T00:00:00"/>
    <s v="Standard Class"/>
    <s v="AB-10105"/>
    <s v="Adrian Barton"/>
    <x v="0"/>
    <s v="United States"/>
    <s v="Houston"/>
    <x v="5"/>
    <n v="77041"/>
    <s v="Central"/>
    <s v="OFF-ST-10000129"/>
    <x v="1"/>
    <s v="Storage"/>
    <s v="Fellowes Recycled Storage Drawers"/>
    <n v="177.64800000000002"/>
    <n v="2"/>
    <n v="0.2"/>
    <n v="-28.867800000000017"/>
  </r>
  <r>
    <n v="9107"/>
    <x v="4553"/>
    <x v="209"/>
    <d v="2015-11-12T00:00:00"/>
    <s v="Standard Class"/>
    <s v="AB-10105"/>
    <s v="Adrian Barton"/>
    <x v="0"/>
    <s v="United States"/>
    <s v="Houston"/>
    <x v="5"/>
    <n v="77041"/>
    <s v="Central"/>
    <s v="TEC-MA-10001016"/>
    <x v="2"/>
    <s v="Machines"/>
    <s v="Canon PC170 Desktop Personal Copier"/>
    <n v="287.90999999999997"/>
    <n v="3"/>
    <n v="0.4"/>
    <n v="33.589499999999987"/>
  </r>
  <r>
    <n v="9108"/>
    <x v="4554"/>
    <x v="442"/>
    <d v="2015-05-28T00:00:00"/>
    <s v="First Class"/>
    <s v="MM-18280"/>
    <s v="Muhammed MacIntyre"/>
    <x v="1"/>
    <s v="United States"/>
    <s v="Haltom City"/>
    <x v="5"/>
    <n v="76117"/>
    <s v="Central"/>
    <s v="OFF-SU-10002557"/>
    <x v="1"/>
    <s v="Supplies"/>
    <s v="Fiskars Spring-Action Scissors"/>
    <n v="22.368000000000002"/>
    <n v="2"/>
    <n v="0.2"/>
    <n v="1.6776"/>
  </r>
  <r>
    <n v="9109"/>
    <x v="4554"/>
    <x v="442"/>
    <d v="2015-05-28T00:00:00"/>
    <s v="First Class"/>
    <s v="MM-18280"/>
    <s v="Muhammed MacIntyre"/>
    <x v="1"/>
    <s v="United States"/>
    <s v="Haltom City"/>
    <x v="5"/>
    <n v="76117"/>
    <s v="Central"/>
    <s v="OFF-PA-10002160"/>
    <x v="1"/>
    <s v="Paper"/>
    <s v="Xerox 1978"/>
    <n v="32.368000000000002"/>
    <n v="7"/>
    <n v="0.2"/>
    <n v="11.733400000000001"/>
  </r>
  <r>
    <n v="9110"/>
    <x v="4554"/>
    <x v="442"/>
    <d v="2015-05-28T00:00:00"/>
    <s v="First Class"/>
    <s v="MM-18280"/>
    <s v="Muhammed MacIntyre"/>
    <x v="1"/>
    <s v="United States"/>
    <s v="Haltom City"/>
    <x v="5"/>
    <n v="76117"/>
    <s v="Central"/>
    <s v="TEC-AC-10003095"/>
    <x v="2"/>
    <s v="Accessories"/>
    <s v="Logitech G35 7.1-Channel Surround Sound Headset"/>
    <n v="207.98400000000004"/>
    <n v="2"/>
    <n v="0.2"/>
    <n v="36.397199999999998"/>
  </r>
  <r>
    <n v="9111"/>
    <x v="4555"/>
    <x v="303"/>
    <d v="2014-10-15T00:00:00"/>
    <s v="First Class"/>
    <s v="MA-17995"/>
    <s v="Michelle Arnett"/>
    <x v="2"/>
    <s v="United States"/>
    <s v="Richmond"/>
    <x v="17"/>
    <n v="23223"/>
    <s v="South"/>
    <s v="OFF-EN-10003160"/>
    <x v="1"/>
    <s v="Envelopes"/>
    <s v="Pastel Pink Envelopes"/>
    <n v="36.4"/>
    <n v="5"/>
    <n v="0"/>
    <n v="17.472000000000001"/>
  </r>
  <r>
    <n v="9112"/>
    <x v="4555"/>
    <x v="303"/>
    <d v="2014-10-15T00:00:00"/>
    <s v="First Class"/>
    <s v="MA-17995"/>
    <s v="Michelle Arnett"/>
    <x v="2"/>
    <s v="United States"/>
    <s v="Richmond"/>
    <x v="17"/>
    <n v="23223"/>
    <s v="South"/>
    <s v="TEC-AC-10001542"/>
    <x v="2"/>
    <s v="Accessories"/>
    <s v="SanDisk Cruzer 16 GB USB Flash Drive"/>
    <n v="22.96"/>
    <n v="2"/>
    <n v="0"/>
    <n v="4.3623999999999974"/>
  </r>
  <r>
    <n v="9113"/>
    <x v="4555"/>
    <x v="303"/>
    <d v="2014-10-15T00:00:00"/>
    <s v="First Class"/>
    <s v="MA-17995"/>
    <s v="Michelle Arnett"/>
    <x v="2"/>
    <s v="United States"/>
    <s v="Richmond"/>
    <x v="17"/>
    <n v="23223"/>
    <s v="South"/>
    <s v="OFF-ST-10003641"/>
    <x v="1"/>
    <s v="Storage"/>
    <s v="Space Solutions Industrial Galvanized Steel Shelving."/>
    <n v="315.2"/>
    <n v="4"/>
    <n v="0"/>
    <n v="6.3040000000000305"/>
  </r>
  <r>
    <n v="9114"/>
    <x v="4555"/>
    <x v="303"/>
    <d v="2014-10-15T00:00:00"/>
    <s v="First Class"/>
    <s v="MA-17995"/>
    <s v="Michelle Arnett"/>
    <x v="2"/>
    <s v="United States"/>
    <s v="Richmond"/>
    <x v="17"/>
    <n v="23223"/>
    <s v="South"/>
    <s v="OFF-BI-10002432"/>
    <x v="1"/>
    <s v="Binders"/>
    <s v="Wilson Jones Standard D-Ring Binders"/>
    <n v="15.18"/>
    <n v="3"/>
    <n v="0"/>
    <n v="7.1345999999999989"/>
  </r>
  <r>
    <n v="9115"/>
    <x v="4556"/>
    <x v="569"/>
    <d v="2016-02-10T00:00:00"/>
    <s v="Second Class"/>
    <s v="EB-13975"/>
    <s v="Erica Bern"/>
    <x v="1"/>
    <s v="United States"/>
    <s v="Los Angeles"/>
    <x v="1"/>
    <n v="90049"/>
    <s v="West"/>
    <s v="TEC-PH-10004094"/>
    <x v="2"/>
    <s v="Phones"/>
    <s v="Motorola L703CM"/>
    <n v="623.96"/>
    <n v="5"/>
    <n v="0.2"/>
    <n v="38.997500000000002"/>
  </r>
  <r>
    <n v="9116"/>
    <x v="4557"/>
    <x v="617"/>
    <d v="2017-01-24T00:00:00"/>
    <s v="Second Class"/>
    <s v="NS-18505"/>
    <s v="Neola Schneider"/>
    <x v="0"/>
    <s v="United States"/>
    <s v="Philadelphia"/>
    <x v="9"/>
    <n v="19140"/>
    <s v="East"/>
    <s v="TEC-PH-10001817"/>
    <x v="2"/>
    <s v="Phones"/>
    <s v="Wilson Electronics DB Pro Signal Booster"/>
    <n v="429.59999999999997"/>
    <n v="2"/>
    <n v="0.4"/>
    <n v="-93.079999999999984"/>
  </r>
  <r>
    <n v="9117"/>
    <x v="4557"/>
    <x v="617"/>
    <d v="2017-01-24T00:00:00"/>
    <s v="Second Class"/>
    <s v="NS-18505"/>
    <s v="Neola Schneider"/>
    <x v="0"/>
    <s v="United States"/>
    <s v="Philadelphia"/>
    <x v="9"/>
    <n v="19140"/>
    <s v="East"/>
    <s v="FUR-FU-10002759"/>
    <x v="0"/>
    <s v="Furnishings"/>
    <s v="12-1/2 Diameter Round Wall Clock"/>
    <n v="31.968000000000004"/>
    <n v="2"/>
    <n v="0.2"/>
    <n v="6.3935999999999993"/>
  </r>
  <r>
    <n v="9118"/>
    <x v="4557"/>
    <x v="617"/>
    <d v="2017-01-24T00:00:00"/>
    <s v="Second Class"/>
    <s v="NS-18505"/>
    <s v="Neola Schneider"/>
    <x v="0"/>
    <s v="United States"/>
    <s v="Philadelphia"/>
    <x v="9"/>
    <n v="19140"/>
    <s v="East"/>
    <s v="FUR-CH-10000309"/>
    <x v="0"/>
    <s v="Chairs"/>
    <s v="Global Comet Stacking Arm Chair"/>
    <n v="887.27099999999984"/>
    <n v="3"/>
    <n v="0.3"/>
    <n v="-63.376499999999965"/>
  </r>
  <r>
    <n v="9119"/>
    <x v="4557"/>
    <x v="617"/>
    <d v="2017-01-24T00:00:00"/>
    <s v="Second Class"/>
    <s v="NS-18505"/>
    <s v="Neola Schneider"/>
    <x v="0"/>
    <s v="United States"/>
    <s v="Philadelphia"/>
    <x v="9"/>
    <n v="19140"/>
    <s v="East"/>
    <s v="OFF-PA-10003673"/>
    <x v="1"/>
    <s v="Paper"/>
    <s v="Strathmore Photo Mount Cards"/>
    <n v="21.696000000000002"/>
    <n v="4"/>
    <n v="0.2"/>
    <n v="7.0511999999999988"/>
  </r>
  <r>
    <n v="9120"/>
    <x v="4558"/>
    <x v="112"/>
    <d v="2016-06-12T00:00:00"/>
    <s v="Standard Class"/>
    <s v="RB-19795"/>
    <s v="Ross Baird"/>
    <x v="2"/>
    <s v="United States"/>
    <s v="Los Angeles"/>
    <x v="1"/>
    <n v="90036"/>
    <s v="West"/>
    <s v="OFF-LA-10000452"/>
    <x v="1"/>
    <s v="Labels"/>
    <s v="Avery 488"/>
    <n v="22.05"/>
    <n v="7"/>
    <n v="0"/>
    <n v="10.584"/>
  </r>
  <r>
    <n v="9121"/>
    <x v="4558"/>
    <x v="112"/>
    <d v="2016-06-12T00:00:00"/>
    <s v="Standard Class"/>
    <s v="RB-19795"/>
    <s v="Ross Baird"/>
    <x v="2"/>
    <s v="United States"/>
    <s v="Los Angeles"/>
    <x v="1"/>
    <n v="90036"/>
    <s v="West"/>
    <s v="OFF-PA-10000210"/>
    <x v="1"/>
    <s v="Paper"/>
    <s v="Xerox Blank Computer Paper"/>
    <n v="99.9"/>
    <n v="5"/>
    <n v="0"/>
    <n v="46.952999999999996"/>
  </r>
  <r>
    <n v="9122"/>
    <x v="4559"/>
    <x v="257"/>
    <d v="2017-03-20T00:00:00"/>
    <s v="Second Class"/>
    <s v="JK-15325"/>
    <s v="Jason Klamczynski"/>
    <x v="1"/>
    <s v="United States"/>
    <s v="Los Angeles"/>
    <x v="1"/>
    <n v="90032"/>
    <s v="West"/>
    <s v="OFF-AP-10000358"/>
    <x v="1"/>
    <s v="Appliances"/>
    <s v="Fellowes Basic Home/Office Series Surge Protectors"/>
    <n v="90.86"/>
    <n v="7"/>
    <n v="0"/>
    <n v="26.349399999999992"/>
  </r>
  <r>
    <n v="9123"/>
    <x v="4560"/>
    <x v="221"/>
    <d v="2017-11-24T00:00:00"/>
    <s v="Same Day"/>
    <s v="PR-18880"/>
    <s v="Patrick Ryan"/>
    <x v="0"/>
    <s v="United States"/>
    <s v="San Francisco"/>
    <x v="1"/>
    <n v="94109"/>
    <s v="West"/>
    <s v="OFF-PA-10002137"/>
    <x v="1"/>
    <s v="Paper"/>
    <s v="Southworth 100% Résumé Paper, 24lb."/>
    <n v="7.78"/>
    <n v="1"/>
    <n v="0"/>
    <n v="3.5009999999999994"/>
  </r>
  <r>
    <n v="9124"/>
    <x v="4561"/>
    <x v="491"/>
    <d v="2016-11-28T00:00:00"/>
    <s v="Second Class"/>
    <s v="EH-13945"/>
    <s v="Eric Hoffmann"/>
    <x v="0"/>
    <s v="United States"/>
    <s v="Philadelphia"/>
    <x v="9"/>
    <n v="19120"/>
    <s v="East"/>
    <s v="OFF-BI-10003364"/>
    <x v="1"/>
    <s v="Binders"/>
    <s v="Binding Machine Supplies"/>
    <n v="78.759000000000015"/>
    <n v="9"/>
    <n v="0.7"/>
    <n v="-57.75660000000002"/>
  </r>
  <r>
    <n v="9125"/>
    <x v="4562"/>
    <x v="298"/>
    <d v="2016-08-20T00:00:00"/>
    <s v="Second Class"/>
    <s v="MA-17560"/>
    <s v="Matt Abelman"/>
    <x v="2"/>
    <s v="United States"/>
    <s v="Houston"/>
    <x v="5"/>
    <n v="77070"/>
    <s v="Central"/>
    <s v="FUR-FU-10001940"/>
    <x v="0"/>
    <s v="Furnishings"/>
    <s v="Staple-based wall hangings"/>
    <n v="9.5519999999999996"/>
    <n v="3"/>
    <n v="0.6"/>
    <n v="-3.8207999999999984"/>
  </r>
  <r>
    <n v="9126"/>
    <x v="4562"/>
    <x v="298"/>
    <d v="2016-08-20T00:00:00"/>
    <s v="Second Class"/>
    <s v="MA-17560"/>
    <s v="Matt Abelman"/>
    <x v="2"/>
    <s v="United States"/>
    <s v="Houston"/>
    <x v="5"/>
    <n v="77070"/>
    <s v="Central"/>
    <s v="FUR-FU-10000320"/>
    <x v="0"/>
    <s v="Furnishings"/>
    <s v="OIC Stacking Trays"/>
    <n v="5.3440000000000003"/>
    <n v="4"/>
    <n v="0.6"/>
    <n v="-2.1375999999999991"/>
  </r>
  <r>
    <n v="9127"/>
    <x v="4563"/>
    <x v="109"/>
    <d v="2015-12-03T00:00:00"/>
    <s v="Standard Class"/>
    <s v="MA-17995"/>
    <s v="Michelle Arnett"/>
    <x v="2"/>
    <s v="United States"/>
    <s v="Las Cruces"/>
    <x v="27"/>
    <n v="88001"/>
    <s v="West"/>
    <s v="OFF-AR-10004441"/>
    <x v="1"/>
    <s v="Art"/>
    <s v="BIC Brite Liner Highlighters"/>
    <n v="8.2799999999999994"/>
    <n v="2"/>
    <n v="0"/>
    <n v="3.4775999999999998"/>
  </r>
  <r>
    <n v="9128"/>
    <x v="4564"/>
    <x v="1126"/>
    <d v="2017-06-01T00:00:00"/>
    <s v="Standard Class"/>
    <s v="JL-15505"/>
    <s v="Jeremy Lonsdale"/>
    <x v="0"/>
    <s v="United States"/>
    <s v="Houston"/>
    <x v="5"/>
    <n v="77070"/>
    <s v="Central"/>
    <s v="OFF-ST-10002182"/>
    <x v="1"/>
    <s v="Storage"/>
    <s v="Iris 3-Drawer Stacking Bin, Black"/>
    <n v="50.135999999999996"/>
    <n v="3"/>
    <n v="0.2"/>
    <n v="-11.2806"/>
  </r>
  <r>
    <n v="9129"/>
    <x v="4565"/>
    <x v="507"/>
    <d v="2017-09-05T00:00:00"/>
    <s v="First Class"/>
    <s v="AS-10045"/>
    <s v="Aaron Smayling"/>
    <x v="1"/>
    <s v="United States"/>
    <s v="Redmond"/>
    <x v="21"/>
    <n v="97756"/>
    <s v="West"/>
    <s v="OFF-BI-10002931"/>
    <x v="1"/>
    <s v="Binders"/>
    <s v="Avery Trapezoid Extra Heavy Duty 4&quot; Binders"/>
    <n v="88.074000000000012"/>
    <n v="7"/>
    <n v="0.7"/>
    <n v="-58.71599999999998"/>
  </r>
  <r>
    <n v="9130"/>
    <x v="4566"/>
    <x v="830"/>
    <d v="2016-03-26T00:00:00"/>
    <s v="Second Class"/>
    <s v="DC-12850"/>
    <s v="Dan Campbell"/>
    <x v="0"/>
    <s v="United States"/>
    <s v="Cleveland"/>
    <x v="24"/>
    <n v="44105"/>
    <s v="East"/>
    <s v="FUR-BO-10004357"/>
    <x v="0"/>
    <s v="Bookcases"/>
    <s v="O'Sullivan Living Dimensions 3-Shelf Bookcases"/>
    <n v="301.46999999999997"/>
    <n v="3"/>
    <n v="0.5"/>
    <n v="-241.17600000000002"/>
  </r>
  <r>
    <n v="9131"/>
    <x v="4566"/>
    <x v="830"/>
    <d v="2016-03-26T00:00:00"/>
    <s v="Second Class"/>
    <s v="DC-12850"/>
    <s v="Dan Campbell"/>
    <x v="0"/>
    <s v="United States"/>
    <s v="Cleveland"/>
    <x v="24"/>
    <n v="44105"/>
    <s v="East"/>
    <s v="OFF-AR-10000475"/>
    <x v="1"/>
    <s v="Art"/>
    <s v="Hunt BOSTON Vista Battery-Operated Pencil Sharpener, Black"/>
    <n v="18.656000000000002"/>
    <n v="2"/>
    <n v="0.2"/>
    <n v="1.6324000000000014"/>
  </r>
  <r>
    <n v="9132"/>
    <x v="4567"/>
    <x v="39"/>
    <d v="2017-06-01T00:00:00"/>
    <s v="Standard Class"/>
    <s v="MD-17860"/>
    <s v="Michael Dominguez"/>
    <x v="1"/>
    <s v="United States"/>
    <s v="Laurel"/>
    <x v="39"/>
    <n v="20707"/>
    <s v="East"/>
    <s v="FUR-FU-10001473"/>
    <x v="0"/>
    <s v="Furnishings"/>
    <s v="DAX Wood Document Frame"/>
    <n v="27.46"/>
    <n v="2"/>
    <n v="0"/>
    <n v="9.8856000000000002"/>
  </r>
  <r>
    <n v="9133"/>
    <x v="4567"/>
    <x v="39"/>
    <d v="2017-06-01T00:00:00"/>
    <s v="Standard Class"/>
    <s v="MD-17860"/>
    <s v="Michael Dominguez"/>
    <x v="1"/>
    <s v="United States"/>
    <s v="Laurel"/>
    <x v="39"/>
    <n v="20707"/>
    <s v="East"/>
    <s v="OFF-AP-10001469"/>
    <x v="1"/>
    <s v="Appliances"/>
    <s v="Fellowes 8 Outlet Superior Workstation Surge Protector"/>
    <n v="125.13"/>
    <n v="3"/>
    <n v="0"/>
    <n v="36.287699999999987"/>
  </r>
  <r>
    <n v="9134"/>
    <x v="4568"/>
    <x v="284"/>
    <d v="2015-09-04T00:00:00"/>
    <s v="Standard Class"/>
    <s v="RH-19510"/>
    <s v="Rick Huthwaite"/>
    <x v="2"/>
    <s v="United States"/>
    <s v="San Diego"/>
    <x v="1"/>
    <n v="92037"/>
    <s v="West"/>
    <s v="TEC-PH-10004447"/>
    <x v="2"/>
    <s v="Phones"/>
    <s v="Toshiba IPT2010-SD IP Telephone"/>
    <n v="555.96"/>
    <n v="5"/>
    <n v="0.2"/>
    <n v="41.697000000000003"/>
  </r>
  <r>
    <n v="9135"/>
    <x v="4569"/>
    <x v="408"/>
    <d v="2016-04-17T00:00:00"/>
    <s v="Standard Class"/>
    <s v="TB-21175"/>
    <s v="Thomas Boland"/>
    <x v="1"/>
    <s v="United States"/>
    <s v="Wilson"/>
    <x v="3"/>
    <n v="27893"/>
    <s v="South"/>
    <s v="OFF-ST-10001469"/>
    <x v="1"/>
    <s v="Storage"/>
    <s v="Fellowes Bankers Box Recycled Super Stor/Drawer"/>
    <n v="129.55199999999999"/>
    <n v="3"/>
    <n v="0.2"/>
    <n v="-22.671600000000005"/>
  </r>
  <r>
    <n v="9136"/>
    <x v="4569"/>
    <x v="408"/>
    <d v="2016-04-17T00:00:00"/>
    <s v="Standard Class"/>
    <s v="TB-21175"/>
    <s v="Thomas Boland"/>
    <x v="1"/>
    <s v="United States"/>
    <s v="Wilson"/>
    <x v="3"/>
    <n v="27893"/>
    <s v="South"/>
    <s v="OFF-ST-10000060"/>
    <x v="1"/>
    <s v="Storage"/>
    <s v="Fellowes Bankers Box Staxonsteel Drawer File/Stacking System"/>
    <n v="51.984000000000009"/>
    <n v="1"/>
    <n v="0.2"/>
    <n v="-5.1983999999999995"/>
  </r>
  <r>
    <n v="9137"/>
    <x v="4569"/>
    <x v="408"/>
    <d v="2016-04-17T00:00:00"/>
    <s v="Standard Class"/>
    <s v="TB-21175"/>
    <s v="Thomas Boland"/>
    <x v="1"/>
    <s v="United States"/>
    <s v="Wilson"/>
    <x v="3"/>
    <n v="27893"/>
    <s v="South"/>
    <s v="OFF-PA-10000807"/>
    <x v="1"/>
    <s v="Paper"/>
    <s v="TOPS &quot;Important Message&quot; Pads, Canary, 4-1/4 x 5-1/2, 50 Sheets per Pad"/>
    <n v="10.272000000000002"/>
    <n v="3"/>
    <n v="0.2"/>
    <n v="3.4668000000000001"/>
  </r>
  <r>
    <n v="9138"/>
    <x v="4570"/>
    <x v="563"/>
    <d v="2014-02-09T00:00:00"/>
    <s v="Standard Class"/>
    <s v="EB-13930"/>
    <s v="Eric Barreto"/>
    <x v="0"/>
    <s v="United States"/>
    <s v="Saint Petersburg"/>
    <x v="2"/>
    <n v="33710"/>
    <s v="South"/>
    <s v="OFF-BI-10000666"/>
    <x v="1"/>
    <s v="Binders"/>
    <s v="Surelock Post Binders"/>
    <n v="18.336000000000002"/>
    <n v="2"/>
    <n v="0.7"/>
    <n v="-12.224"/>
  </r>
  <r>
    <n v="9139"/>
    <x v="4570"/>
    <x v="563"/>
    <d v="2014-02-09T00:00:00"/>
    <s v="Standard Class"/>
    <s v="EB-13930"/>
    <s v="Eric Barreto"/>
    <x v="0"/>
    <s v="United States"/>
    <s v="Saint Petersburg"/>
    <x v="2"/>
    <n v="33710"/>
    <s v="South"/>
    <s v="TEC-PH-10002890"/>
    <x v="2"/>
    <s v="Phones"/>
    <s v="AT&amp;T 17929 Lendline Telephone"/>
    <n v="180.96"/>
    <n v="5"/>
    <n v="0.2"/>
    <n v="13.571999999999996"/>
  </r>
  <r>
    <n v="9140"/>
    <x v="4571"/>
    <x v="814"/>
    <d v="2014-09-08T00:00:00"/>
    <s v="Standard Class"/>
    <s v="BM-11785"/>
    <s v="Bryan Mills"/>
    <x v="0"/>
    <s v="United States"/>
    <s v="Buffalo Grove"/>
    <x v="10"/>
    <n v="60089"/>
    <s v="Central"/>
    <s v="TEC-AC-10000844"/>
    <x v="2"/>
    <s v="Accessories"/>
    <s v="Logitech Gaming G510s - Keyboard"/>
    <n v="475.94400000000002"/>
    <n v="7"/>
    <n v="0.2"/>
    <n v="95.188799999999972"/>
  </r>
  <r>
    <n v="9141"/>
    <x v="4572"/>
    <x v="1033"/>
    <d v="2017-10-02T00:00:00"/>
    <s v="Second Class"/>
    <s v="BT-11530"/>
    <s v="Bradley Talbott"/>
    <x v="2"/>
    <s v="United States"/>
    <s v="Los Angeles"/>
    <x v="1"/>
    <n v="90049"/>
    <s v="West"/>
    <s v="TEC-AC-10002402"/>
    <x v="2"/>
    <s v="Accessories"/>
    <s v="Razer Kraken PRO Over Ear PC and Music Headset"/>
    <n v="159.97999999999999"/>
    <n v="2"/>
    <n v="0"/>
    <n v="47.993999999999986"/>
  </r>
  <r>
    <n v="9142"/>
    <x v="4573"/>
    <x v="64"/>
    <d v="2016-09-07T00:00:00"/>
    <s v="First Class"/>
    <s v="FW-14395"/>
    <s v="Fred Wasserman"/>
    <x v="1"/>
    <s v="United States"/>
    <s v="New York City"/>
    <x v="15"/>
    <n v="10011"/>
    <s v="East"/>
    <s v="TEC-PH-10003988"/>
    <x v="2"/>
    <s v="Phones"/>
    <s v="LF Elite 3D Dazzle Designer Hard Case Cover, Lf Stylus Pen and Wiper For Apple Iphone 5c Mini Lite"/>
    <n v="43.6"/>
    <n v="4"/>
    <n v="0"/>
    <n v="12.208000000000002"/>
  </r>
  <r>
    <n v="9143"/>
    <x v="4574"/>
    <x v="968"/>
    <d v="2017-05-26T00:00:00"/>
    <s v="Standard Class"/>
    <s v="RD-19480"/>
    <s v="Rick Duston"/>
    <x v="0"/>
    <s v="United States"/>
    <s v="Las Vegas"/>
    <x v="33"/>
    <n v="89115"/>
    <s v="West"/>
    <s v="OFF-BI-10004040"/>
    <x v="1"/>
    <s v="Binders"/>
    <s v="Wilson Jones Impact Binders"/>
    <n v="8.2880000000000003"/>
    <n v="2"/>
    <n v="0.2"/>
    <n v="3.0043999999999995"/>
  </r>
  <r>
    <n v="9144"/>
    <x v="4574"/>
    <x v="968"/>
    <d v="2017-05-26T00:00:00"/>
    <s v="Standard Class"/>
    <s v="RD-19480"/>
    <s v="Rick Duston"/>
    <x v="0"/>
    <s v="United States"/>
    <s v="Las Vegas"/>
    <x v="33"/>
    <n v="89115"/>
    <s v="West"/>
    <s v="TEC-PH-10004094"/>
    <x v="2"/>
    <s v="Phones"/>
    <s v="Motorola L703CM"/>
    <n v="1123.1280000000002"/>
    <n v="9"/>
    <n v="0.2"/>
    <n v="70.195499999999981"/>
  </r>
  <r>
    <n v="9145"/>
    <x v="4574"/>
    <x v="968"/>
    <d v="2017-05-26T00:00:00"/>
    <s v="Standard Class"/>
    <s v="RD-19480"/>
    <s v="Rick Duston"/>
    <x v="0"/>
    <s v="United States"/>
    <s v="Las Vegas"/>
    <x v="33"/>
    <n v="89115"/>
    <s v="West"/>
    <s v="OFF-AP-10000358"/>
    <x v="1"/>
    <s v="Appliances"/>
    <s v="Fellowes Basic Home/Office Series Surge Protectors"/>
    <n v="64.900000000000006"/>
    <n v="5"/>
    <n v="0"/>
    <n v="18.820999999999994"/>
  </r>
  <r>
    <n v="9146"/>
    <x v="4575"/>
    <x v="1181"/>
    <d v="2015-09-24T00:00:00"/>
    <s v="Standard Class"/>
    <s v="TP-21130"/>
    <s v="Theone Pippenger"/>
    <x v="0"/>
    <s v="United States"/>
    <s v="Naperville"/>
    <x v="10"/>
    <n v="60540"/>
    <s v="Central"/>
    <s v="OFF-BI-10000138"/>
    <x v="1"/>
    <s v="Binders"/>
    <s v="Acco Translucent Poly Ring Binders"/>
    <n v="2.8079999999999989"/>
    <n v="3"/>
    <n v="0.8"/>
    <n v="-4.492799999999999"/>
  </r>
  <r>
    <n v="9147"/>
    <x v="4576"/>
    <x v="1156"/>
    <d v="2016-01-27T00:00:00"/>
    <s v="Standard Class"/>
    <s v="CB-12535"/>
    <s v="Claudia Bergmann"/>
    <x v="1"/>
    <s v="United States"/>
    <s v="Burlington"/>
    <x v="42"/>
    <s v="05408"/>
    <s v="East"/>
    <s v="TEC-AC-10002926"/>
    <x v="2"/>
    <s v="Accessories"/>
    <s v="Logitech Wireless Marathon Mouse M705"/>
    <n v="99.98"/>
    <n v="2"/>
    <n v="0"/>
    <n v="42.991400000000006"/>
  </r>
  <r>
    <n v="9148"/>
    <x v="4576"/>
    <x v="1156"/>
    <d v="2016-01-27T00:00:00"/>
    <s v="Standard Class"/>
    <s v="CB-12535"/>
    <s v="Claudia Bergmann"/>
    <x v="1"/>
    <s v="United States"/>
    <s v="Burlington"/>
    <x v="42"/>
    <s v="05408"/>
    <s v="East"/>
    <s v="OFF-AR-10003477"/>
    <x v="1"/>
    <s v="Art"/>
    <s v="4009 Highlighters"/>
    <n v="8.0400000000000009"/>
    <n v="6"/>
    <n v="0"/>
    <n v="2.7336"/>
  </r>
  <r>
    <n v="9149"/>
    <x v="4576"/>
    <x v="1156"/>
    <d v="2016-01-27T00:00:00"/>
    <s v="Standard Class"/>
    <s v="CB-12535"/>
    <s v="Claudia Bergmann"/>
    <x v="1"/>
    <s v="United States"/>
    <s v="Burlington"/>
    <x v="42"/>
    <s v="05408"/>
    <s v="East"/>
    <s v="OFF-ST-10001526"/>
    <x v="1"/>
    <s v="Storage"/>
    <s v="Iceberg Mobile Mega Data/Printer Cart "/>
    <n v="1564.29"/>
    <n v="13"/>
    <n v="0"/>
    <n v="406.71539999999993"/>
  </r>
  <r>
    <n v="9150"/>
    <x v="4577"/>
    <x v="106"/>
    <d v="2014-06-06T00:00:00"/>
    <s v="Standard Class"/>
    <s v="QJ-19255"/>
    <s v="Quincy Jones"/>
    <x v="1"/>
    <s v="United States"/>
    <s v="Detroit"/>
    <x v="12"/>
    <n v="48234"/>
    <s v="Central"/>
    <s v="OFF-BI-10001765"/>
    <x v="1"/>
    <s v="Binders"/>
    <s v="Wilson Jones Heavy-Duty Casebound Ring Binders with Metal Hinges"/>
    <n v="138.56"/>
    <n v="4"/>
    <n v="0"/>
    <n v="66.508799999999994"/>
  </r>
  <r>
    <n v="9151"/>
    <x v="4577"/>
    <x v="106"/>
    <d v="2014-06-06T00:00:00"/>
    <s v="Standard Class"/>
    <s v="QJ-19255"/>
    <s v="Quincy Jones"/>
    <x v="1"/>
    <s v="United States"/>
    <s v="Detroit"/>
    <x v="12"/>
    <n v="48234"/>
    <s v="Central"/>
    <s v="OFF-AP-10004859"/>
    <x v="1"/>
    <s v="Appliances"/>
    <s v="Acco 6 Outlet Guardian Premium Surge Suppressor"/>
    <n v="65.52000000000001"/>
    <n v="5"/>
    <n v="0.1"/>
    <n v="12.376000000000001"/>
  </r>
  <r>
    <n v="9152"/>
    <x v="4578"/>
    <x v="496"/>
    <d v="2015-09-29T00:00:00"/>
    <s v="Second Class"/>
    <s v="KM-16720"/>
    <s v="Kunst Miller"/>
    <x v="0"/>
    <s v="United States"/>
    <s v="Avondale"/>
    <x v="16"/>
    <n v="85323"/>
    <s v="West"/>
    <s v="OFF-AR-10003179"/>
    <x v="1"/>
    <s v="Art"/>
    <s v="Dixon Ticonderoga Core-Lock Colored Pencils"/>
    <n v="14.576000000000001"/>
    <n v="2"/>
    <n v="0.2"/>
    <n v="2.3685999999999989"/>
  </r>
  <r>
    <n v="9153"/>
    <x v="4578"/>
    <x v="496"/>
    <d v="2015-09-29T00:00:00"/>
    <s v="Second Class"/>
    <s v="KM-16720"/>
    <s v="Kunst Miller"/>
    <x v="0"/>
    <s v="United States"/>
    <s v="Avondale"/>
    <x v="16"/>
    <n v="85323"/>
    <s v="West"/>
    <s v="TEC-AC-10002345"/>
    <x v="2"/>
    <s v="Accessories"/>
    <s v="HP Standard 104 key PS/2 Keyboard"/>
    <n v="23.200000000000003"/>
    <n v="2"/>
    <n v="0.2"/>
    <n v="1.4499999999999993"/>
  </r>
  <r>
    <n v="9154"/>
    <x v="4578"/>
    <x v="496"/>
    <d v="2015-09-29T00:00:00"/>
    <s v="Second Class"/>
    <s v="KM-16720"/>
    <s v="Kunst Miller"/>
    <x v="0"/>
    <s v="United States"/>
    <s v="Avondale"/>
    <x v="16"/>
    <n v="85323"/>
    <s v="West"/>
    <s v="OFF-AR-10001246"/>
    <x v="1"/>
    <s v="Art"/>
    <s v="Newell 317"/>
    <n v="16.463999999999999"/>
    <n v="7"/>
    <n v="0.2"/>
    <n v="1.852199999999999"/>
  </r>
  <r>
    <n v="9155"/>
    <x v="4579"/>
    <x v="1147"/>
    <d v="2016-08-03T00:00:00"/>
    <s v="Second Class"/>
    <s v="KM-16660"/>
    <s v="Khloe Miller"/>
    <x v="0"/>
    <s v="United States"/>
    <s v="Philadelphia"/>
    <x v="9"/>
    <n v="19140"/>
    <s v="East"/>
    <s v="FUR-FU-10004864"/>
    <x v="0"/>
    <s v="Furnishings"/>
    <s v="Eldon 500 Class Desk Accessories"/>
    <n v="19.312000000000001"/>
    <n v="2"/>
    <n v="0.2"/>
    <n v="3.1382000000000003"/>
  </r>
  <r>
    <n v="9156"/>
    <x v="4580"/>
    <x v="1212"/>
    <d v="2014-01-28T00:00:00"/>
    <s v="Standard Class"/>
    <s v="IM-15055"/>
    <s v="Ionia McGrath"/>
    <x v="0"/>
    <s v="United States"/>
    <s v="Las Vegas"/>
    <x v="33"/>
    <n v="89115"/>
    <s v="West"/>
    <s v="OFF-PA-10001804"/>
    <x v="1"/>
    <s v="Paper"/>
    <s v="Xerox 195"/>
    <n v="40.08"/>
    <n v="6"/>
    <n v="0"/>
    <n v="19.238399999999999"/>
  </r>
  <r>
    <n v="9157"/>
    <x v="4581"/>
    <x v="472"/>
    <d v="2014-08-08T00:00:00"/>
    <s v="Standard Class"/>
    <s v="ML-17395"/>
    <s v="Marina Lichtenstein"/>
    <x v="1"/>
    <s v="United States"/>
    <s v="Bangor"/>
    <x v="43"/>
    <n v="4401"/>
    <s v="East"/>
    <s v="OFF-AP-10001271"/>
    <x v="1"/>
    <s v="Appliances"/>
    <s v="Eureka The Boss Cordless Rechargeable Stick Vac"/>
    <n v="101.96"/>
    <n v="2"/>
    <n v="0"/>
    <n v="27.529200000000003"/>
  </r>
  <r>
    <n v="9158"/>
    <x v="4581"/>
    <x v="472"/>
    <d v="2014-08-08T00:00:00"/>
    <s v="Standard Class"/>
    <s v="ML-17395"/>
    <s v="Marina Lichtenstein"/>
    <x v="1"/>
    <s v="United States"/>
    <s v="Bangor"/>
    <x v="43"/>
    <n v="4401"/>
    <s v="East"/>
    <s v="OFF-PA-10004353"/>
    <x v="1"/>
    <s v="Paper"/>
    <s v="Southworth 25% Cotton Premium Laser Paper and Envelopes"/>
    <n v="259.74"/>
    <n v="13"/>
    <n v="0"/>
    <n v="124.6752"/>
  </r>
  <r>
    <n v="9159"/>
    <x v="4581"/>
    <x v="472"/>
    <d v="2014-08-08T00:00:00"/>
    <s v="Standard Class"/>
    <s v="ML-17395"/>
    <s v="Marina Lichtenstein"/>
    <x v="1"/>
    <s v="United States"/>
    <s v="Bangor"/>
    <x v="43"/>
    <n v="4401"/>
    <s v="East"/>
    <s v="TEC-AC-10002473"/>
    <x v="2"/>
    <s v="Accessories"/>
    <s v="Maxell 4.7GB DVD-R"/>
    <n v="255.42"/>
    <n v="9"/>
    <n v="0"/>
    <n v="104.7222"/>
  </r>
  <r>
    <n v="9160"/>
    <x v="4582"/>
    <x v="888"/>
    <d v="2016-08-14T00:00:00"/>
    <s v="Standard Class"/>
    <s v="GH-14410"/>
    <s v="Gary Hansen"/>
    <x v="2"/>
    <s v="United States"/>
    <s v="Hendersonville"/>
    <x v="18"/>
    <n v="37075"/>
    <s v="South"/>
    <s v="OFF-BI-10003314"/>
    <x v="1"/>
    <s v="Binders"/>
    <s v="Tuff Stuff Recycled Round Ring Binders"/>
    <n v="4.338000000000001"/>
    <n v="3"/>
    <n v="0.7"/>
    <n v="-3.0366"/>
  </r>
  <r>
    <n v="9161"/>
    <x v="4582"/>
    <x v="888"/>
    <d v="2016-08-14T00:00:00"/>
    <s v="Standard Class"/>
    <s v="GH-14410"/>
    <s v="Gary Hansen"/>
    <x v="2"/>
    <s v="United States"/>
    <s v="Hendersonville"/>
    <x v="18"/>
    <n v="37075"/>
    <s v="South"/>
    <s v="OFF-BI-10004465"/>
    <x v="1"/>
    <s v="Binders"/>
    <s v="Avery Durable Slant Ring Binders"/>
    <n v="11.880000000000003"/>
    <n v="5"/>
    <n v="0.7"/>
    <n v="-7.9199999999999982"/>
  </r>
  <r>
    <n v="9162"/>
    <x v="4583"/>
    <x v="16"/>
    <d v="2016-12-12T00:00:00"/>
    <s v="Standard Class"/>
    <s v="AG-10900"/>
    <s v="Arthur Gainer"/>
    <x v="0"/>
    <s v="United States"/>
    <s v="Eau Claire"/>
    <x v="6"/>
    <n v="54703"/>
    <s v="Central"/>
    <s v="FUR-BO-10003450"/>
    <x v="0"/>
    <s v="Bookcases"/>
    <s v="Bush Westfield Collection Bookcases, Dark Cherry Finish"/>
    <n v="405.85999999999996"/>
    <n v="7"/>
    <n v="0"/>
    <n v="32.46879999999998"/>
  </r>
  <r>
    <n v="9163"/>
    <x v="4583"/>
    <x v="16"/>
    <d v="2016-12-12T00:00:00"/>
    <s v="Standard Class"/>
    <s v="AG-10900"/>
    <s v="Arthur Gainer"/>
    <x v="0"/>
    <s v="United States"/>
    <s v="Eau Claire"/>
    <x v="6"/>
    <n v="54703"/>
    <s v="Central"/>
    <s v="FUR-CH-10002335"/>
    <x v="0"/>
    <s v="Chairs"/>
    <s v="Hon GuestStacker Chair"/>
    <n v="680.01"/>
    <n v="3"/>
    <n v="0"/>
    <n v="176.80260000000001"/>
  </r>
  <r>
    <n v="9164"/>
    <x v="4584"/>
    <x v="1213"/>
    <d v="2015-06-12T00:00:00"/>
    <s v="Standard Class"/>
    <s v="MG-17695"/>
    <s v="Maureen Gnade"/>
    <x v="0"/>
    <s v="United States"/>
    <s v="Chicago"/>
    <x v="10"/>
    <n v="60610"/>
    <s v="Central"/>
    <s v="TEC-AC-10003433"/>
    <x v="2"/>
    <s v="Accessories"/>
    <s v="Maxell 4.7GB DVD+R 5/Pack"/>
    <n v="2.3760000000000003"/>
    <n v="3"/>
    <n v="0.2"/>
    <n v="0.74249999999999994"/>
  </r>
  <r>
    <n v="9165"/>
    <x v="4584"/>
    <x v="1213"/>
    <d v="2015-06-12T00:00:00"/>
    <s v="Standard Class"/>
    <s v="MG-17695"/>
    <s v="Maureen Gnade"/>
    <x v="0"/>
    <s v="United States"/>
    <s v="Chicago"/>
    <x v="10"/>
    <n v="60610"/>
    <s v="Central"/>
    <s v="OFF-AP-10003849"/>
    <x v="1"/>
    <s v="Appliances"/>
    <s v="Hoover Shoulder Vac Commercial Portable Vacuum"/>
    <n v="143.12799999999996"/>
    <n v="2"/>
    <n v="0.8"/>
    <n v="-393.60200000000009"/>
  </r>
  <r>
    <n v="9166"/>
    <x v="4585"/>
    <x v="890"/>
    <d v="2016-06-26T00:00:00"/>
    <s v="Second Class"/>
    <s v="MJ-17740"/>
    <s v="Max Jones"/>
    <x v="0"/>
    <s v="United States"/>
    <s v="San Diego"/>
    <x v="1"/>
    <n v="92037"/>
    <s v="West"/>
    <s v="TEC-MA-10000984"/>
    <x v="2"/>
    <s v="Machines"/>
    <s v="Okidata MB760 Printer"/>
    <n v="4476.8"/>
    <n v="4"/>
    <n v="0.2"/>
    <n v="503.63999999999965"/>
  </r>
  <r>
    <n v="9167"/>
    <x v="4585"/>
    <x v="890"/>
    <d v="2016-06-26T00:00:00"/>
    <s v="Second Class"/>
    <s v="MJ-17740"/>
    <s v="Max Jones"/>
    <x v="0"/>
    <s v="United States"/>
    <s v="San Diego"/>
    <x v="1"/>
    <n v="92037"/>
    <s v="West"/>
    <s v="OFF-PA-10000418"/>
    <x v="1"/>
    <s v="Paper"/>
    <s v="Xerox 189"/>
    <n v="104.85"/>
    <n v="1"/>
    <n v="0"/>
    <n v="50.327999999999996"/>
  </r>
  <r>
    <n v="9168"/>
    <x v="4585"/>
    <x v="890"/>
    <d v="2016-06-26T00:00:00"/>
    <s v="Second Class"/>
    <s v="MJ-17740"/>
    <s v="Max Jones"/>
    <x v="0"/>
    <s v="United States"/>
    <s v="San Diego"/>
    <x v="1"/>
    <n v="92037"/>
    <s v="West"/>
    <s v="OFF-AP-10001242"/>
    <x v="1"/>
    <s v="Appliances"/>
    <s v="APC 7 Outlet Network SurgeArrest Surge Protector"/>
    <n v="241.44"/>
    <n v="3"/>
    <n v="0"/>
    <n v="72.431999999999988"/>
  </r>
  <r>
    <n v="9169"/>
    <x v="4586"/>
    <x v="543"/>
    <d v="2016-03-19T00:00:00"/>
    <s v="Standard Class"/>
    <s v="SJ-20125"/>
    <s v="Sanjit Jacobs"/>
    <x v="2"/>
    <s v="United States"/>
    <s v="Jackson"/>
    <x v="35"/>
    <n v="39212"/>
    <s v="South"/>
    <s v="OFF-PA-10001954"/>
    <x v="1"/>
    <s v="Paper"/>
    <s v="Xerox 1964"/>
    <n v="319.76"/>
    <n v="14"/>
    <n v="0"/>
    <n v="147.08959999999999"/>
  </r>
  <r>
    <n v="9170"/>
    <x v="4586"/>
    <x v="543"/>
    <d v="2016-03-19T00:00:00"/>
    <s v="Standard Class"/>
    <s v="SJ-20125"/>
    <s v="Sanjit Jacobs"/>
    <x v="2"/>
    <s v="United States"/>
    <s v="Jackson"/>
    <x v="35"/>
    <n v="39212"/>
    <s v="South"/>
    <s v="OFF-PA-10001954"/>
    <x v="1"/>
    <s v="Paper"/>
    <s v="Xerox 1964"/>
    <n v="45.68"/>
    <n v="2"/>
    <n v="0"/>
    <n v="21.012799999999999"/>
  </r>
  <r>
    <n v="9171"/>
    <x v="4587"/>
    <x v="49"/>
    <d v="2016-12-01T00:00:00"/>
    <s v="Same Day"/>
    <s v="LB-16795"/>
    <s v="Laurel Beltran"/>
    <x v="2"/>
    <s v="United States"/>
    <s v="Oxnard"/>
    <x v="1"/>
    <n v="93030"/>
    <s v="West"/>
    <s v="FUR-FU-10000448"/>
    <x v="0"/>
    <s v="Furnishings"/>
    <s v="Tenex Chairmats For Use With Carpeted Floors"/>
    <n v="31.96"/>
    <n v="2"/>
    <n v="0"/>
    <n v="1.597999999999999"/>
  </r>
  <r>
    <n v="9172"/>
    <x v="4587"/>
    <x v="49"/>
    <d v="2016-12-01T00:00:00"/>
    <s v="Same Day"/>
    <s v="LB-16795"/>
    <s v="Laurel Beltran"/>
    <x v="2"/>
    <s v="United States"/>
    <s v="Oxnard"/>
    <x v="1"/>
    <n v="93030"/>
    <s v="West"/>
    <s v="OFF-PA-10001357"/>
    <x v="1"/>
    <s v="Paper"/>
    <s v="Xerox 1886"/>
    <n v="47.9"/>
    <n v="1"/>
    <n v="0"/>
    <n v="22.991999999999997"/>
  </r>
  <r>
    <n v="9173"/>
    <x v="4587"/>
    <x v="49"/>
    <d v="2016-12-01T00:00:00"/>
    <s v="Same Day"/>
    <s v="LB-16795"/>
    <s v="Laurel Beltran"/>
    <x v="2"/>
    <s v="United States"/>
    <s v="Oxnard"/>
    <x v="1"/>
    <n v="93030"/>
    <s v="West"/>
    <s v="OFF-ST-10002292"/>
    <x v="1"/>
    <s v="Storage"/>
    <s v="Sauder Facets Collection Locker/File Cabinet, Sky Alder Finish"/>
    <n v="1112.94"/>
    <n v="3"/>
    <n v="0"/>
    <n v="222.58799999999991"/>
  </r>
  <r>
    <n v="9174"/>
    <x v="4587"/>
    <x v="49"/>
    <d v="2016-12-01T00:00:00"/>
    <s v="Same Day"/>
    <s v="LB-16795"/>
    <s v="Laurel Beltran"/>
    <x v="2"/>
    <s v="United States"/>
    <s v="Oxnard"/>
    <x v="1"/>
    <n v="93030"/>
    <s v="West"/>
    <s v="OFF-EN-10001219"/>
    <x v="1"/>
    <s v="Envelopes"/>
    <s v="#10- 4 1/8&quot; x 9 1/2&quot; Security-Tint Envelopes"/>
    <n v="22.919999999999998"/>
    <n v="3"/>
    <n v="0"/>
    <n v="11.230799999999999"/>
  </r>
  <r>
    <n v="9175"/>
    <x v="4588"/>
    <x v="492"/>
    <d v="2017-06-14T00:00:00"/>
    <s v="Second Class"/>
    <s v="SB-20185"/>
    <s v="Sarah Brown"/>
    <x v="0"/>
    <s v="United States"/>
    <s v="Kent"/>
    <x v="4"/>
    <n v="98031"/>
    <s v="West"/>
    <s v="TEC-PH-10002564"/>
    <x v="2"/>
    <s v="Phones"/>
    <s v="OtterBox Defender Series Case - Samsung Galaxy S4"/>
    <n v="71.975999999999999"/>
    <n v="3"/>
    <n v="0.2"/>
    <n v="8.9969999999999892"/>
  </r>
  <r>
    <n v="9176"/>
    <x v="4588"/>
    <x v="492"/>
    <d v="2017-06-14T00:00:00"/>
    <s v="Second Class"/>
    <s v="SB-20185"/>
    <s v="Sarah Brown"/>
    <x v="0"/>
    <s v="United States"/>
    <s v="Kent"/>
    <x v="4"/>
    <n v="98031"/>
    <s v="West"/>
    <s v="OFF-PA-10001639"/>
    <x v="1"/>
    <s v="Paper"/>
    <s v="Xerox 203"/>
    <n v="19.440000000000001"/>
    <n v="3"/>
    <n v="0"/>
    <n v="9.3312000000000008"/>
  </r>
  <r>
    <n v="9177"/>
    <x v="4589"/>
    <x v="690"/>
    <d v="2016-03-24T00:00:00"/>
    <s v="Standard Class"/>
    <s v="CC-12610"/>
    <s v="Corey Catlett"/>
    <x v="1"/>
    <s v="United States"/>
    <s v="Nashville"/>
    <x v="18"/>
    <n v="37211"/>
    <s v="South"/>
    <s v="OFF-BI-10001153"/>
    <x v="1"/>
    <s v="Binders"/>
    <s v="Ibico Recycled Grain-Textured Covers"/>
    <n v="31.086000000000006"/>
    <n v="3"/>
    <n v="0.7"/>
    <n v="-20.72399999999999"/>
  </r>
  <r>
    <n v="9178"/>
    <x v="4590"/>
    <x v="696"/>
    <d v="2016-11-18T00:00:00"/>
    <s v="Standard Class"/>
    <s v="DP-13000"/>
    <s v="Darren Powers"/>
    <x v="0"/>
    <s v="United States"/>
    <s v="New York City"/>
    <x v="15"/>
    <n v="10035"/>
    <s v="East"/>
    <s v="TEC-PH-10003356"/>
    <x v="2"/>
    <s v="Phones"/>
    <s v="SmartStand Mobile Device Holder, Assorted Colors"/>
    <n v="13.98"/>
    <n v="2"/>
    <n v="0"/>
    <n v="3.9144000000000005"/>
  </r>
  <r>
    <n v="9179"/>
    <x v="4590"/>
    <x v="696"/>
    <d v="2016-11-18T00:00:00"/>
    <s v="Standard Class"/>
    <s v="DP-13000"/>
    <s v="Darren Powers"/>
    <x v="0"/>
    <s v="United States"/>
    <s v="New York City"/>
    <x v="15"/>
    <n v="10035"/>
    <s v="East"/>
    <s v="OFF-AR-10001725"/>
    <x v="1"/>
    <s v="Art"/>
    <s v="Boston Home &amp; Office Model 2000 Electric Pencil Sharpeners"/>
    <n v="23.65"/>
    <n v="1"/>
    <n v="0"/>
    <n v="6.1490000000000009"/>
  </r>
  <r>
    <n v="9180"/>
    <x v="4591"/>
    <x v="783"/>
    <d v="2017-08-11T00:00:00"/>
    <s v="Standard Class"/>
    <s v="JL-15505"/>
    <s v="Jeremy Lonsdale"/>
    <x v="0"/>
    <s v="United States"/>
    <s v="Westminster"/>
    <x v="1"/>
    <n v="92683"/>
    <s v="West"/>
    <s v="TEC-PH-10002415"/>
    <x v="2"/>
    <s v="Phones"/>
    <s v="Polycom VoiceStation 500 Conference phone"/>
    <n v="707.88"/>
    <n v="3"/>
    <n v="0.2"/>
    <n v="44.242500000000035"/>
  </r>
  <r>
    <n v="9181"/>
    <x v="4591"/>
    <x v="783"/>
    <d v="2017-08-11T00:00:00"/>
    <s v="Standard Class"/>
    <s v="JL-15505"/>
    <s v="Jeremy Lonsdale"/>
    <x v="0"/>
    <s v="United States"/>
    <s v="Westminster"/>
    <x v="1"/>
    <n v="92683"/>
    <s v="West"/>
    <s v="OFF-BI-10003355"/>
    <x v="1"/>
    <s v="Binders"/>
    <s v="Cardinal Holdit Business Card Pockets"/>
    <n v="11.952000000000002"/>
    <n v="3"/>
    <n v="0.2"/>
    <n v="4.1832000000000003"/>
  </r>
  <r>
    <n v="9182"/>
    <x v="4591"/>
    <x v="783"/>
    <d v="2017-08-11T00:00:00"/>
    <s v="Standard Class"/>
    <s v="JL-15505"/>
    <s v="Jeremy Lonsdale"/>
    <x v="0"/>
    <s v="United States"/>
    <s v="Westminster"/>
    <x v="1"/>
    <n v="92683"/>
    <s v="West"/>
    <s v="OFF-BI-10000216"/>
    <x v="1"/>
    <s v="Binders"/>
    <s v="Mead 1st Gear 2&quot; Zipper Binder, Asst. Colors"/>
    <n v="31.128000000000004"/>
    <n v="3"/>
    <n v="0.2"/>
    <n v="11.673000000000002"/>
  </r>
  <r>
    <n v="9183"/>
    <x v="4591"/>
    <x v="783"/>
    <d v="2017-08-11T00:00:00"/>
    <s v="Standard Class"/>
    <s v="JL-15505"/>
    <s v="Jeremy Lonsdale"/>
    <x v="0"/>
    <s v="United States"/>
    <s v="Westminster"/>
    <x v="1"/>
    <n v="92683"/>
    <s v="West"/>
    <s v="TEC-AC-10004803"/>
    <x v="2"/>
    <s v="Accessories"/>
    <s v="Sony Micro Vault Click 4 GB USB 2.0 Flash Drive"/>
    <n v="55.76"/>
    <n v="4"/>
    <n v="0"/>
    <n v="7.8064000000000036"/>
  </r>
  <r>
    <n v="9184"/>
    <x v="4591"/>
    <x v="783"/>
    <d v="2017-08-11T00:00:00"/>
    <s v="Standard Class"/>
    <s v="JL-15505"/>
    <s v="Jeremy Lonsdale"/>
    <x v="0"/>
    <s v="United States"/>
    <s v="Westminster"/>
    <x v="1"/>
    <n v="92683"/>
    <s v="West"/>
    <s v="OFF-PA-10001970"/>
    <x v="1"/>
    <s v="Paper"/>
    <s v="Xerox 1881"/>
    <n v="24.56"/>
    <n v="2"/>
    <n v="0"/>
    <n v="11.543199999999999"/>
  </r>
  <r>
    <n v="9185"/>
    <x v="4591"/>
    <x v="783"/>
    <d v="2017-08-11T00:00:00"/>
    <s v="Standard Class"/>
    <s v="JL-15505"/>
    <s v="Jeremy Lonsdale"/>
    <x v="0"/>
    <s v="United States"/>
    <s v="Westminster"/>
    <x v="1"/>
    <n v="92683"/>
    <s v="West"/>
    <s v="FUR-FU-10004848"/>
    <x v="0"/>
    <s v="Furnishings"/>
    <s v="Howard Miller 13-3/4&quot; Diameter Brushed Chrome Round Wall Clock"/>
    <n v="51.75"/>
    <n v="1"/>
    <n v="0"/>
    <n v="15.524999999999999"/>
  </r>
  <r>
    <n v="9186"/>
    <x v="4591"/>
    <x v="783"/>
    <d v="2017-08-11T00:00:00"/>
    <s v="Standard Class"/>
    <s v="JL-15505"/>
    <s v="Jeremy Lonsdale"/>
    <x v="0"/>
    <s v="United States"/>
    <s v="Westminster"/>
    <x v="1"/>
    <n v="92683"/>
    <s v="West"/>
    <s v="FUR-CH-10002317"/>
    <x v="0"/>
    <s v="Chairs"/>
    <s v="Global Enterprise Series Seating Low-Back Swivel/Tilt Chairs"/>
    <n v="207.18400000000003"/>
    <n v="1"/>
    <n v="0.2"/>
    <n v="25.897999999999982"/>
  </r>
  <r>
    <n v="9187"/>
    <x v="4591"/>
    <x v="783"/>
    <d v="2017-08-11T00:00:00"/>
    <s v="Standard Class"/>
    <s v="JL-15505"/>
    <s v="Jeremy Lonsdale"/>
    <x v="0"/>
    <s v="United States"/>
    <s v="Westminster"/>
    <x v="1"/>
    <n v="92683"/>
    <s v="West"/>
    <s v="OFF-AP-10002534"/>
    <x v="1"/>
    <s v="Appliances"/>
    <s v="3.6 Cubic Foot Counter Height Office Refrigerator"/>
    <n v="1473.1"/>
    <n v="5"/>
    <n v="0"/>
    <n v="412.46800000000007"/>
  </r>
  <r>
    <n v="9188"/>
    <x v="4592"/>
    <x v="291"/>
    <d v="2015-08-25T00:00:00"/>
    <s v="Standard Class"/>
    <s v="SM-20320"/>
    <s v="Sean Miller"/>
    <x v="2"/>
    <s v="United States"/>
    <s v="Allentown"/>
    <x v="9"/>
    <n v="18103"/>
    <s v="East"/>
    <s v="OFF-SU-10001935"/>
    <x v="1"/>
    <s v="Supplies"/>
    <s v="Staple remover"/>
    <n v="3.4880000000000004"/>
    <n v="2"/>
    <n v="0.2"/>
    <n v="-0.69760000000000066"/>
  </r>
  <r>
    <n v="9189"/>
    <x v="4592"/>
    <x v="291"/>
    <d v="2015-08-25T00:00:00"/>
    <s v="Standard Class"/>
    <s v="SM-20320"/>
    <s v="Sean Miller"/>
    <x v="2"/>
    <s v="United States"/>
    <s v="Allentown"/>
    <x v="9"/>
    <n v="18103"/>
    <s v="East"/>
    <s v="TEC-AC-10000290"/>
    <x v="2"/>
    <s v="Accessories"/>
    <s v="Sabrent 4-Port USB 2.0 Hub"/>
    <n v="21.728000000000002"/>
    <n v="4"/>
    <n v="0.2"/>
    <n v="3.8024000000000004"/>
  </r>
  <r>
    <n v="9190"/>
    <x v="4592"/>
    <x v="291"/>
    <d v="2015-08-25T00:00:00"/>
    <s v="Standard Class"/>
    <s v="SM-20320"/>
    <s v="Sean Miller"/>
    <x v="2"/>
    <s v="United States"/>
    <s v="Allentown"/>
    <x v="9"/>
    <n v="18103"/>
    <s v="East"/>
    <s v="OFF-ST-10002574"/>
    <x v="1"/>
    <s v="Storage"/>
    <s v="SAFCO Commercial Wire Shelving, Black"/>
    <n v="663.072"/>
    <n v="6"/>
    <n v="0.2"/>
    <n v="-165.768"/>
  </r>
  <r>
    <n v="9191"/>
    <x v="4592"/>
    <x v="291"/>
    <d v="2015-08-25T00:00:00"/>
    <s v="Standard Class"/>
    <s v="SM-20320"/>
    <s v="Sean Miller"/>
    <x v="2"/>
    <s v="United States"/>
    <s v="Allentown"/>
    <x v="9"/>
    <n v="18103"/>
    <s v="East"/>
    <s v="OFF-BI-10004519"/>
    <x v="1"/>
    <s v="Binders"/>
    <s v="GBC DocuBind P100 Manual Binding Machine"/>
    <n v="99.588000000000008"/>
    <n v="2"/>
    <n v="0.7"/>
    <n v="-82.989999999999981"/>
  </r>
  <r>
    <n v="9192"/>
    <x v="4592"/>
    <x v="291"/>
    <d v="2015-08-25T00:00:00"/>
    <s v="Standard Class"/>
    <s v="SM-20320"/>
    <s v="Sean Miller"/>
    <x v="2"/>
    <s v="United States"/>
    <s v="Allentown"/>
    <x v="9"/>
    <n v="18103"/>
    <s v="East"/>
    <s v="OFF-PA-10003625"/>
    <x v="1"/>
    <s v="Paper"/>
    <s v="Xerox 1979"/>
    <n v="49.568000000000005"/>
    <n v="2"/>
    <n v="0.2"/>
    <n v="15.489999999999997"/>
  </r>
  <r>
    <n v="9193"/>
    <x v="4593"/>
    <x v="121"/>
    <d v="2015-11-07T00:00:00"/>
    <s v="Standard Class"/>
    <s v="BB-10990"/>
    <s v="Barry Blumstein"/>
    <x v="1"/>
    <s v="United States"/>
    <s v="San Antonio"/>
    <x v="5"/>
    <n v="78207"/>
    <s v="Central"/>
    <s v="OFF-BI-10001524"/>
    <x v="1"/>
    <s v="Binders"/>
    <s v="GBC Premium Transparent Covers with Diagonal Lined Pattern"/>
    <n v="29.371999999999993"/>
    <n v="7"/>
    <n v="0.8"/>
    <n v="-46.995200000000025"/>
  </r>
  <r>
    <n v="9194"/>
    <x v="4593"/>
    <x v="121"/>
    <d v="2015-11-07T00:00:00"/>
    <s v="Standard Class"/>
    <s v="BB-10990"/>
    <s v="Barry Blumstein"/>
    <x v="1"/>
    <s v="United States"/>
    <s v="San Antonio"/>
    <x v="5"/>
    <n v="78207"/>
    <s v="Central"/>
    <s v="TEC-PH-10002200"/>
    <x v="2"/>
    <s v="Phones"/>
    <s v="Aastra 6757i CT Wireless VoIP phone"/>
    <n v="344.70400000000001"/>
    <n v="2"/>
    <n v="0.2"/>
    <n v="38.779199999999989"/>
  </r>
  <r>
    <n v="9195"/>
    <x v="4594"/>
    <x v="953"/>
    <d v="2014-12-06T00:00:00"/>
    <s v="Standard Class"/>
    <s v="PB-19150"/>
    <s v="Philip Brown"/>
    <x v="0"/>
    <s v="United States"/>
    <s v="Avondale"/>
    <x v="16"/>
    <n v="85323"/>
    <s v="West"/>
    <s v="OFF-SU-10001664"/>
    <x v="1"/>
    <s v="Supplies"/>
    <s v="Acme Office Executive Series Stainless Steel Trimmers"/>
    <n v="47.992000000000004"/>
    <n v="7"/>
    <n v="0.2"/>
    <n v="3.5993999999999993"/>
  </r>
  <r>
    <n v="9196"/>
    <x v="4594"/>
    <x v="953"/>
    <d v="2014-12-06T00:00:00"/>
    <s v="Standard Class"/>
    <s v="PB-19150"/>
    <s v="Philip Brown"/>
    <x v="0"/>
    <s v="United States"/>
    <s v="Avondale"/>
    <x v="16"/>
    <n v="85323"/>
    <s v="West"/>
    <s v="TEC-AC-10002550"/>
    <x v="2"/>
    <s v="Accessories"/>
    <s v="Memorex 25GB 6X Branded Blu-Ray Recordable Disc, 30/Pack"/>
    <n v="102.24000000000001"/>
    <n v="4"/>
    <n v="0.2"/>
    <n v="-16.614000000000004"/>
  </r>
  <r>
    <n v="9197"/>
    <x v="4595"/>
    <x v="1025"/>
    <d v="2014-05-15T00:00:00"/>
    <s v="Standard Class"/>
    <s v="GM-14680"/>
    <s v="Greg Matthias"/>
    <x v="0"/>
    <s v="United States"/>
    <s v="San Jose"/>
    <x v="1"/>
    <n v="95123"/>
    <s v="West"/>
    <s v="OFF-PA-10004353"/>
    <x v="1"/>
    <s v="Paper"/>
    <s v="Southworth 25% Cotton Premium Laser Paper and Envelopes"/>
    <n v="39.96"/>
    <n v="2"/>
    <n v="0"/>
    <n v="19.180800000000001"/>
  </r>
  <r>
    <n v="9198"/>
    <x v="4595"/>
    <x v="1025"/>
    <d v="2014-05-15T00:00:00"/>
    <s v="Standard Class"/>
    <s v="GM-14680"/>
    <s v="Greg Matthias"/>
    <x v="0"/>
    <s v="United States"/>
    <s v="San Jose"/>
    <x v="1"/>
    <n v="95123"/>
    <s v="West"/>
    <s v="TEC-PH-10001817"/>
    <x v="2"/>
    <s v="Phones"/>
    <s v="Wilson Electronics DB Pro Signal Booster"/>
    <n v="1432.0000000000002"/>
    <n v="5"/>
    <n v="0.2"/>
    <n v="125.30000000000007"/>
  </r>
  <r>
    <n v="9199"/>
    <x v="4595"/>
    <x v="1025"/>
    <d v="2014-05-15T00:00:00"/>
    <s v="Standard Class"/>
    <s v="GM-14680"/>
    <s v="Greg Matthias"/>
    <x v="0"/>
    <s v="United States"/>
    <s v="San Jose"/>
    <x v="1"/>
    <n v="95123"/>
    <s v="West"/>
    <s v="OFF-SU-10004737"/>
    <x v="1"/>
    <s v="Supplies"/>
    <s v="Acme Design Stainless Steel Bent Scissors"/>
    <n v="41.04"/>
    <n v="6"/>
    <n v="0"/>
    <n v="11.0808"/>
  </r>
  <r>
    <n v="9200"/>
    <x v="4595"/>
    <x v="1025"/>
    <d v="2014-05-15T00:00:00"/>
    <s v="Standard Class"/>
    <s v="GM-14680"/>
    <s v="Greg Matthias"/>
    <x v="0"/>
    <s v="United States"/>
    <s v="San Jose"/>
    <x v="1"/>
    <n v="95123"/>
    <s v="West"/>
    <s v="FUR-CH-10002320"/>
    <x v="0"/>
    <s v="Chairs"/>
    <s v="Hon Pagoda Stacking Chairs"/>
    <n v="256.78400000000005"/>
    <n v="1"/>
    <n v="0.2"/>
    <n v="32.097999999999971"/>
  </r>
  <r>
    <n v="9201"/>
    <x v="4596"/>
    <x v="508"/>
    <d v="2016-10-20T00:00:00"/>
    <s v="First Class"/>
    <s v="NR-18550"/>
    <s v="Nick Radford"/>
    <x v="0"/>
    <s v="United States"/>
    <s v="Perth Amboy"/>
    <x v="30"/>
    <n v="8861"/>
    <s v="East"/>
    <s v="FUR-BO-10001337"/>
    <x v="0"/>
    <s v="Bookcases"/>
    <s v="O'Sullivan Living Dimensions 2-Shelf Bookcases"/>
    <n v="120.98"/>
    <n v="1"/>
    <n v="0"/>
    <n v="12.097999999999999"/>
  </r>
  <r>
    <n v="9202"/>
    <x v="4596"/>
    <x v="508"/>
    <d v="2016-10-20T00:00:00"/>
    <s v="First Class"/>
    <s v="NR-18550"/>
    <s v="Nick Radford"/>
    <x v="0"/>
    <s v="United States"/>
    <s v="Perth Amboy"/>
    <x v="30"/>
    <n v="8861"/>
    <s v="East"/>
    <s v="OFF-BI-10004584"/>
    <x v="1"/>
    <s v="Binders"/>
    <s v="GBC ProClick 150 Presentation Binding System"/>
    <n v="315.98"/>
    <n v="1"/>
    <n v="0"/>
    <n v="148.51060000000001"/>
  </r>
  <r>
    <n v="9203"/>
    <x v="4597"/>
    <x v="859"/>
    <d v="2016-11-03T00:00:00"/>
    <s v="Standard Class"/>
    <s v="EH-13765"/>
    <s v="Edward Hooks"/>
    <x v="1"/>
    <s v="United States"/>
    <s v="New York City"/>
    <x v="15"/>
    <n v="10011"/>
    <s v="East"/>
    <s v="OFF-BI-10004817"/>
    <x v="1"/>
    <s v="Binders"/>
    <s v="GBC Personal VeloBind Strips"/>
    <n v="28.752000000000002"/>
    <n v="3"/>
    <n v="0.2"/>
    <n v="10.0632"/>
  </r>
  <r>
    <n v="9204"/>
    <x v="4597"/>
    <x v="859"/>
    <d v="2016-11-03T00:00:00"/>
    <s v="Standard Class"/>
    <s v="EH-13765"/>
    <s v="Edward Hooks"/>
    <x v="1"/>
    <s v="United States"/>
    <s v="New York City"/>
    <x v="15"/>
    <n v="10011"/>
    <s v="East"/>
    <s v="OFF-AR-10004602"/>
    <x v="1"/>
    <s v="Art"/>
    <s v="Boston KS Multi-Size Manual Pencil Sharpener"/>
    <n v="114.94999999999999"/>
    <n v="5"/>
    <n v="0"/>
    <n v="32.186000000000007"/>
  </r>
  <r>
    <n v="9205"/>
    <x v="4598"/>
    <x v="49"/>
    <d v="2016-12-05T00:00:00"/>
    <s v="Standard Class"/>
    <s v="FH-14365"/>
    <s v="Fred Hopkins"/>
    <x v="1"/>
    <s v="United States"/>
    <s v="Los Angeles"/>
    <x v="1"/>
    <n v="90004"/>
    <s v="West"/>
    <s v="OFF-AR-10001149"/>
    <x v="1"/>
    <s v="Art"/>
    <s v="Sanford Colorific Colored Pencils, 12/Box"/>
    <n v="23.04"/>
    <n v="8"/>
    <n v="0"/>
    <n v="6.911999999999999"/>
  </r>
  <r>
    <n v="9206"/>
    <x v="4599"/>
    <x v="438"/>
    <d v="2016-04-21T00:00:00"/>
    <s v="Same Day"/>
    <s v="BT-11680"/>
    <s v="Brian Thompson"/>
    <x v="0"/>
    <s v="United States"/>
    <s v="Milford"/>
    <x v="29"/>
    <n v="6460"/>
    <s v="East"/>
    <s v="OFF-AR-10004817"/>
    <x v="1"/>
    <s v="Art"/>
    <s v="Colorific Watercolor Pencils"/>
    <n v="15.48"/>
    <n v="3"/>
    <n v="0"/>
    <n v="4.4891999999999985"/>
  </r>
  <r>
    <n v="9207"/>
    <x v="4599"/>
    <x v="438"/>
    <d v="2016-04-21T00:00:00"/>
    <s v="Same Day"/>
    <s v="BT-11680"/>
    <s v="Brian Thompson"/>
    <x v="0"/>
    <s v="United States"/>
    <s v="Milford"/>
    <x v="29"/>
    <n v="6460"/>
    <s v="East"/>
    <s v="OFF-PA-10003797"/>
    <x v="1"/>
    <s v="Paper"/>
    <s v="Xerox 209"/>
    <n v="51.84"/>
    <n v="8"/>
    <n v="0"/>
    <n v="24.883200000000002"/>
  </r>
  <r>
    <n v="9208"/>
    <x v="4600"/>
    <x v="646"/>
    <d v="2017-08-07T00:00:00"/>
    <s v="Standard Class"/>
    <s v="AB-10105"/>
    <s v="Adrian Barton"/>
    <x v="0"/>
    <s v="United States"/>
    <s v="Bloomington"/>
    <x v="10"/>
    <n v="61701"/>
    <s v="Central"/>
    <s v="TEC-AC-10000682"/>
    <x v="2"/>
    <s v="Accessories"/>
    <s v="Kensington K72356US Mouse-in-a-Box USB Desktop Mouse"/>
    <n v="39.816000000000003"/>
    <n v="3"/>
    <n v="0.2"/>
    <n v="7.4654999999999987"/>
  </r>
  <r>
    <n v="9209"/>
    <x v="4601"/>
    <x v="646"/>
    <d v="2017-08-08T00:00:00"/>
    <s v="Second Class"/>
    <s v="SC-20230"/>
    <s v="Scot Coram"/>
    <x v="1"/>
    <s v="United States"/>
    <s v="Seattle"/>
    <x v="4"/>
    <n v="98105"/>
    <s v="West"/>
    <s v="OFF-ST-10003996"/>
    <x v="1"/>
    <s v="Storage"/>
    <s v="Letter/Legal File Tote with Clear Snap-On Lid, Black Granite"/>
    <n v="16.059999999999999"/>
    <n v="1"/>
    <n v="0"/>
    <n v="4.1755999999999993"/>
  </r>
  <r>
    <n v="9210"/>
    <x v="4602"/>
    <x v="157"/>
    <d v="2017-12-14T00:00:00"/>
    <s v="Second Class"/>
    <s v="RS-19870"/>
    <s v="Roy Skaria"/>
    <x v="2"/>
    <s v="United States"/>
    <s v="Burlington"/>
    <x v="23"/>
    <n v="52601"/>
    <s v="Central"/>
    <s v="OFF-EN-10003160"/>
    <x v="1"/>
    <s v="Envelopes"/>
    <s v="Pastel Pink Envelopes"/>
    <n v="7.28"/>
    <n v="1"/>
    <n v="0"/>
    <n v="3.4944000000000002"/>
  </r>
  <r>
    <n v="9211"/>
    <x v="4602"/>
    <x v="157"/>
    <d v="2017-12-14T00:00:00"/>
    <s v="Second Class"/>
    <s v="RS-19870"/>
    <s v="Roy Skaria"/>
    <x v="2"/>
    <s v="United States"/>
    <s v="Burlington"/>
    <x v="23"/>
    <n v="52601"/>
    <s v="Central"/>
    <s v="OFF-BI-10002012"/>
    <x v="1"/>
    <s v="Binders"/>
    <s v="Wilson Jones Easy Flow II Sheet Lifters"/>
    <n v="5.4"/>
    <n v="3"/>
    <n v="0"/>
    <n v="2.5920000000000001"/>
  </r>
  <r>
    <n v="9212"/>
    <x v="4603"/>
    <x v="948"/>
    <d v="2015-03-19T00:00:00"/>
    <s v="Standard Class"/>
    <s v="AI-10855"/>
    <s v="Arianne Irving"/>
    <x v="0"/>
    <s v="United States"/>
    <s v="Roseville"/>
    <x v="1"/>
    <n v="95661"/>
    <s v="West"/>
    <s v="OFF-PA-10002105"/>
    <x v="1"/>
    <s v="Paper"/>
    <s v="Xerox 223"/>
    <n v="19.440000000000001"/>
    <n v="3"/>
    <n v="0"/>
    <n v="9.3312000000000008"/>
  </r>
  <r>
    <n v="9213"/>
    <x v="4604"/>
    <x v="589"/>
    <d v="2014-12-15T00:00:00"/>
    <s v="Standard Class"/>
    <s v="DJ-13420"/>
    <s v="Denny Joy"/>
    <x v="1"/>
    <s v="United States"/>
    <s v="San Francisco"/>
    <x v="1"/>
    <n v="94110"/>
    <s v="West"/>
    <s v="FUR-FU-10000397"/>
    <x v="0"/>
    <s v="Furnishings"/>
    <s v="Luxo Economy Swing Arm Lamp"/>
    <n v="39.880000000000003"/>
    <n v="2"/>
    <n v="0"/>
    <n v="11.166400000000003"/>
  </r>
  <r>
    <n v="9214"/>
    <x v="4604"/>
    <x v="589"/>
    <d v="2014-12-15T00:00:00"/>
    <s v="Standard Class"/>
    <s v="DJ-13420"/>
    <s v="Denny Joy"/>
    <x v="1"/>
    <s v="United States"/>
    <s v="San Francisco"/>
    <x v="1"/>
    <n v="94110"/>
    <s v="West"/>
    <s v="FUR-FU-10000758"/>
    <x v="0"/>
    <s v="Furnishings"/>
    <s v="DAX Natural Wood-Tone Poster Frame"/>
    <n v="79.44"/>
    <n v="3"/>
    <n v="0"/>
    <n v="28.598399999999994"/>
  </r>
  <r>
    <n v="9215"/>
    <x v="4605"/>
    <x v="1033"/>
    <d v="2017-10-02T00:00:00"/>
    <s v="First Class"/>
    <s v="BF-10975"/>
    <s v="Barbara Fisher"/>
    <x v="1"/>
    <s v="United States"/>
    <s v="Philadelphia"/>
    <x v="9"/>
    <n v="19120"/>
    <s v="East"/>
    <s v="OFF-LA-10004677"/>
    <x v="1"/>
    <s v="Labels"/>
    <s v="Self-Adhesive Address Labels for Typewriters with Dispenser Box"/>
    <n v="20.664000000000001"/>
    <n v="7"/>
    <n v="0.2"/>
    <n v="6.9741"/>
  </r>
  <r>
    <n v="9216"/>
    <x v="4606"/>
    <x v="831"/>
    <d v="2016-11-26T00:00:00"/>
    <s v="Standard Class"/>
    <s v="TH-21235"/>
    <s v="Tiffany House"/>
    <x v="1"/>
    <s v="United States"/>
    <s v="Los Angeles"/>
    <x v="1"/>
    <n v="90049"/>
    <s v="West"/>
    <s v="OFF-PA-10004451"/>
    <x v="1"/>
    <s v="Paper"/>
    <s v="Xerox 222"/>
    <n v="32.400000000000006"/>
    <n v="5"/>
    <n v="0"/>
    <n v="15.552000000000001"/>
  </r>
  <r>
    <n v="9217"/>
    <x v="4607"/>
    <x v="221"/>
    <d v="2017-11-30T00:00:00"/>
    <s v="Standard Class"/>
    <s v="JG-15310"/>
    <s v="Jason Gross"/>
    <x v="1"/>
    <s v="United States"/>
    <s v="Odessa"/>
    <x v="5"/>
    <n v="79762"/>
    <s v="Central"/>
    <s v="OFF-AP-10002311"/>
    <x v="1"/>
    <s v="Appliances"/>
    <s v="Holmes Replacement Filter for HEPA Air Cleaner, Very Large Room, HEPA Filter"/>
    <n v="13.761999999999997"/>
    <n v="1"/>
    <n v="0.8"/>
    <n v="-24.771599999999999"/>
  </r>
  <r>
    <n v="9218"/>
    <x v="4608"/>
    <x v="237"/>
    <d v="2017-11-17T00:00:00"/>
    <s v="First Class"/>
    <s v="AW-10930"/>
    <s v="Arthur Wiediger"/>
    <x v="2"/>
    <s v="United States"/>
    <s v="Minneapolis"/>
    <x v="11"/>
    <n v="55407"/>
    <s v="Central"/>
    <s v="OFF-EN-10004459"/>
    <x v="1"/>
    <s v="Envelopes"/>
    <s v="Security-Tint Envelopes"/>
    <n v="15.28"/>
    <n v="2"/>
    <n v="0"/>
    <n v="7.4871999999999996"/>
  </r>
  <r>
    <n v="9219"/>
    <x v="4609"/>
    <x v="748"/>
    <d v="2015-08-20T00:00:00"/>
    <s v="Standard Class"/>
    <s v="JW-15955"/>
    <s v="Joni Wasserman"/>
    <x v="0"/>
    <s v="United States"/>
    <s v="Philadelphia"/>
    <x v="9"/>
    <n v="19120"/>
    <s v="East"/>
    <s v="OFF-ST-10002352"/>
    <x v="1"/>
    <s v="Storage"/>
    <s v="Iris Project Case"/>
    <n v="44.688000000000002"/>
    <n v="7"/>
    <n v="0.2"/>
    <n v="3.3515999999999977"/>
  </r>
  <r>
    <n v="9220"/>
    <x v="4609"/>
    <x v="748"/>
    <d v="2015-08-20T00:00:00"/>
    <s v="Standard Class"/>
    <s v="JW-15955"/>
    <s v="Joni Wasserman"/>
    <x v="0"/>
    <s v="United States"/>
    <s v="Philadelphia"/>
    <x v="9"/>
    <n v="19120"/>
    <s v="East"/>
    <s v="FUR-BO-10000780"/>
    <x v="0"/>
    <s v="Bookcases"/>
    <s v="O'Sullivan Plantations 2-Door Library in Landvery Oak"/>
    <n v="301.46999999999997"/>
    <n v="3"/>
    <n v="0.5"/>
    <n v="-204.99959999999996"/>
  </r>
  <r>
    <n v="9221"/>
    <x v="4610"/>
    <x v="119"/>
    <d v="2017-10-14T00:00:00"/>
    <s v="First Class"/>
    <s v="MH-18025"/>
    <s v="Michelle Huthwaite"/>
    <x v="0"/>
    <s v="United States"/>
    <s v="Lafayette"/>
    <x v="28"/>
    <n v="70506"/>
    <s v="South"/>
    <s v="OFF-LA-10000248"/>
    <x v="1"/>
    <s v="Labels"/>
    <s v="Avery 52"/>
    <n v="11.07"/>
    <n v="3"/>
    <n v="0"/>
    <n v="5.2028999999999996"/>
  </r>
  <r>
    <n v="9222"/>
    <x v="4610"/>
    <x v="119"/>
    <d v="2017-10-14T00:00:00"/>
    <s v="First Class"/>
    <s v="MH-18025"/>
    <s v="Michelle Huthwaite"/>
    <x v="0"/>
    <s v="United States"/>
    <s v="Lafayette"/>
    <x v="28"/>
    <n v="70506"/>
    <s v="South"/>
    <s v="FUR-TA-10003473"/>
    <x v="0"/>
    <s v="Tables"/>
    <s v="Bretford Rectangular Conference Table Tops"/>
    <n v="1504.52"/>
    <n v="4"/>
    <n v="0"/>
    <n v="346.03960000000006"/>
  </r>
  <r>
    <n v="9223"/>
    <x v="4610"/>
    <x v="119"/>
    <d v="2017-10-14T00:00:00"/>
    <s v="First Class"/>
    <s v="MH-18025"/>
    <s v="Michelle Huthwaite"/>
    <x v="0"/>
    <s v="United States"/>
    <s v="Lafayette"/>
    <x v="28"/>
    <n v="70506"/>
    <s v="South"/>
    <s v="OFF-PA-10004355"/>
    <x v="1"/>
    <s v="Paper"/>
    <s v="Xerox 231"/>
    <n v="25.92"/>
    <n v="4"/>
    <n v="0"/>
    <n v="12.441600000000001"/>
  </r>
  <r>
    <n v="9224"/>
    <x v="4611"/>
    <x v="259"/>
    <d v="2017-11-04T00:00:00"/>
    <s v="Same Day"/>
    <s v="FM-14290"/>
    <s v="Frank Merwin"/>
    <x v="2"/>
    <s v="United States"/>
    <s v="Bryan"/>
    <x v="5"/>
    <n v="77803"/>
    <s v="Central"/>
    <s v="OFF-BI-10001308"/>
    <x v="1"/>
    <s v="Binders"/>
    <s v="GBC Standard Plastic Binding Systems' Combs"/>
    <n v="7.5359999999999987"/>
    <n v="6"/>
    <n v="0.8"/>
    <n v="-13.188000000000009"/>
  </r>
  <r>
    <n v="9225"/>
    <x v="4611"/>
    <x v="259"/>
    <d v="2017-11-04T00:00:00"/>
    <s v="Same Day"/>
    <s v="FM-14290"/>
    <s v="Frank Merwin"/>
    <x v="2"/>
    <s v="United States"/>
    <s v="Bryan"/>
    <x v="5"/>
    <n v="77803"/>
    <s v="Central"/>
    <s v="OFF-BI-10003094"/>
    <x v="1"/>
    <s v="Binders"/>
    <s v="Self-Adhesive Ring Binder Labels"/>
    <n v="1.4079999999999997"/>
    <n v="2"/>
    <n v="0.8"/>
    <n v="-2.3232000000000008"/>
  </r>
  <r>
    <n v="9226"/>
    <x v="4611"/>
    <x v="259"/>
    <d v="2017-11-04T00:00:00"/>
    <s v="Same Day"/>
    <s v="FM-14290"/>
    <s v="Frank Merwin"/>
    <x v="2"/>
    <s v="United States"/>
    <s v="Bryan"/>
    <x v="5"/>
    <n v="77803"/>
    <s v="Central"/>
    <s v="OFF-BI-10004040"/>
    <x v="1"/>
    <s v="Binders"/>
    <s v="Wilson Jones Impact Binders"/>
    <n v="4.1439999999999992"/>
    <n v="4"/>
    <n v="0.8"/>
    <n v="-6.4232000000000014"/>
  </r>
  <r>
    <n v="9227"/>
    <x v="4611"/>
    <x v="259"/>
    <d v="2017-11-04T00:00:00"/>
    <s v="Same Day"/>
    <s v="FM-14290"/>
    <s v="Frank Merwin"/>
    <x v="2"/>
    <s v="United States"/>
    <s v="Bryan"/>
    <x v="5"/>
    <n v="77803"/>
    <s v="Central"/>
    <s v="OFF-ST-10002485"/>
    <x v="1"/>
    <s v="Storage"/>
    <s v="Rogers Deluxe File Chest"/>
    <n v="52.751999999999995"/>
    <n v="3"/>
    <n v="0.2"/>
    <n v="-12.528600000000001"/>
  </r>
  <r>
    <n v="9228"/>
    <x v="4612"/>
    <x v="498"/>
    <d v="2017-03-24T00:00:00"/>
    <s v="Standard Class"/>
    <s v="GZ-14545"/>
    <s v="George Zrebassa"/>
    <x v="1"/>
    <s v="United States"/>
    <s v="Los Angeles"/>
    <x v="1"/>
    <n v="90008"/>
    <s v="West"/>
    <s v="OFF-AP-10001205"/>
    <x v="1"/>
    <s v="Appliances"/>
    <s v="Belkin 5 Outlet SurgeMaster Power Centers"/>
    <n v="381.35999999999996"/>
    <n v="7"/>
    <n v="0"/>
    <n v="106.78080000000003"/>
  </r>
  <r>
    <n v="9229"/>
    <x v="4613"/>
    <x v="935"/>
    <d v="2014-11-03T00:00:00"/>
    <s v="Same Day"/>
    <s v="TC-21535"/>
    <s v="Tracy Collins"/>
    <x v="2"/>
    <s v="United States"/>
    <s v="Los Angeles"/>
    <x v="1"/>
    <n v="90049"/>
    <s v="West"/>
    <s v="OFF-AR-10001868"/>
    <x v="1"/>
    <s v="Art"/>
    <s v="Prang Dustless Chalk Sticks"/>
    <n v="6.72"/>
    <n v="4"/>
    <n v="0"/>
    <n v="3.36"/>
  </r>
  <r>
    <n v="9230"/>
    <x v="4614"/>
    <x v="283"/>
    <d v="2017-07-26T00:00:00"/>
    <s v="First Class"/>
    <s v="TB-21520"/>
    <s v="Tracy Blumstein"/>
    <x v="0"/>
    <s v="United States"/>
    <s v="Los Angeles"/>
    <x v="1"/>
    <n v="90045"/>
    <s v="West"/>
    <s v="OFF-BI-10003429"/>
    <x v="1"/>
    <s v="Binders"/>
    <s v="Cardinal HOLDit! Binder Insert Strips,Extra Strips"/>
    <n v="15.192"/>
    <n v="3"/>
    <n v="0.2"/>
    <n v="5.5070999999999994"/>
  </r>
  <r>
    <n v="9231"/>
    <x v="4614"/>
    <x v="283"/>
    <d v="2017-07-26T00:00:00"/>
    <s v="First Class"/>
    <s v="TB-21520"/>
    <s v="Tracy Blumstein"/>
    <x v="0"/>
    <s v="United States"/>
    <s v="Los Angeles"/>
    <x v="1"/>
    <n v="90045"/>
    <s v="West"/>
    <s v="OFF-PA-10002689"/>
    <x v="1"/>
    <s v="Paper"/>
    <s v="Weyerhaeuser First Choice Laser/Copy Paper (20Lb. and 88 Bright)"/>
    <n v="58.320000000000007"/>
    <n v="9"/>
    <n v="0"/>
    <n v="27.993600000000001"/>
  </r>
  <r>
    <n v="9232"/>
    <x v="4615"/>
    <x v="422"/>
    <d v="2014-12-31T00:00:00"/>
    <s v="Standard Class"/>
    <s v="RP-19390"/>
    <s v="Resi Pölking"/>
    <x v="0"/>
    <s v="United States"/>
    <s v="Phoenix"/>
    <x v="16"/>
    <n v="85023"/>
    <s v="West"/>
    <s v="OFF-BI-10003650"/>
    <x v="1"/>
    <s v="Binders"/>
    <s v="GBC DocuBind 300 Electric Binding Machine"/>
    <n v="946.76400000000024"/>
    <n v="6"/>
    <n v="0.7"/>
    <n v="-694.29359999999997"/>
  </r>
  <r>
    <n v="9233"/>
    <x v="4616"/>
    <x v="476"/>
    <d v="2016-09-06T00:00:00"/>
    <s v="Standard Class"/>
    <s v="LR-16915"/>
    <s v="Lena Radford"/>
    <x v="0"/>
    <s v="United States"/>
    <s v="Los Angeles"/>
    <x v="1"/>
    <n v="90036"/>
    <s v="West"/>
    <s v="FUR-FU-10001889"/>
    <x v="0"/>
    <s v="Furnishings"/>
    <s v="Ultra Door Pull Handle"/>
    <n v="94.679999999999993"/>
    <n v="9"/>
    <n v="0"/>
    <n v="31.244399999999995"/>
  </r>
  <r>
    <n v="9234"/>
    <x v="4616"/>
    <x v="476"/>
    <d v="2016-09-06T00:00:00"/>
    <s v="Standard Class"/>
    <s v="LR-16915"/>
    <s v="Lena Radford"/>
    <x v="0"/>
    <s v="United States"/>
    <s v="Los Angeles"/>
    <x v="1"/>
    <n v="90036"/>
    <s v="West"/>
    <s v="OFF-ST-10000321"/>
    <x v="1"/>
    <s v="Storage"/>
    <s v="Akro Stacking Bins"/>
    <n v="23.669999999999998"/>
    <n v="3"/>
    <n v="0"/>
    <n v="0.94679999999999698"/>
  </r>
  <r>
    <n v="9235"/>
    <x v="4616"/>
    <x v="476"/>
    <d v="2016-09-06T00:00:00"/>
    <s v="Standard Class"/>
    <s v="LR-16915"/>
    <s v="Lena Radford"/>
    <x v="0"/>
    <s v="United States"/>
    <s v="Los Angeles"/>
    <x v="1"/>
    <n v="90036"/>
    <s v="West"/>
    <s v="TEC-PH-10001530"/>
    <x v="2"/>
    <s v="Phones"/>
    <s v="Cisco Unified IP Phone 7945G VoIP phone"/>
    <n v="1091.1680000000001"/>
    <n v="4"/>
    <n v="0.2"/>
    <n v="68.197999999999979"/>
  </r>
  <r>
    <n v="9236"/>
    <x v="4616"/>
    <x v="476"/>
    <d v="2016-09-06T00:00:00"/>
    <s v="Standard Class"/>
    <s v="LR-16915"/>
    <s v="Lena Radford"/>
    <x v="0"/>
    <s v="United States"/>
    <s v="Los Angeles"/>
    <x v="1"/>
    <n v="90036"/>
    <s v="West"/>
    <s v="OFF-AR-10004752"/>
    <x v="1"/>
    <s v="Art"/>
    <s v="Blackstonian Pencils"/>
    <n v="18.689999999999998"/>
    <n v="7"/>
    <n v="0"/>
    <n v="5.2332000000000001"/>
  </r>
  <r>
    <n v="9237"/>
    <x v="4616"/>
    <x v="476"/>
    <d v="2016-09-06T00:00:00"/>
    <s v="Standard Class"/>
    <s v="LR-16915"/>
    <s v="Lena Radford"/>
    <x v="0"/>
    <s v="United States"/>
    <s v="Los Angeles"/>
    <x v="1"/>
    <n v="90036"/>
    <s v="West"/>
    <s v="FUR-TA-10001539"/>
    <x v="0"/>
    <s v="Tables"/>
    <s v="Chromcraft Rectangular Conference Tables"/>
    <n v="568.72800000000007"/>
    <n v="3"/>
    <n v="0.2"/>
    <n v="28.436399999999935"/>
  </r>
  <r>
    <n v="9238"/>
    <x v="4616"/>
    <x v="476"/>
    <d v="2016-09-06T00:00:00"/>
    <s v="Standard Class"/>
    <s v="LR-16915"/>
    <s v="Lena Radford"/>
    <x v="0"/>
    <s v="United States"/>
    <s v="Los Angeles"/>
    <x v="1"/>
    <n v="90036"/>
    <s v="West"/>
    <s v="OFF-BI-10001553"/>
    <x v="1"/>
    <s v="Binders"/>
    <s v="SpineVue Locking Slant-D Ring Binders by Cardinal"/>
    <n v="7.3120000000000012"/>
    <n v="1"/>
    <n v="0.2"/>
    <n v="2.5591999999999997"/>
  </r>
  <r>
    <n v="9239"/>
    <x v="4617"/>
    <x v="512"/>
    <d v="2017-02-14T00:00:00"/>
    <s v="First Class"/>
    <s v="MM-17260"/>
    <s v="Magdelene Morse"/>
    <x v="0"/>
    <s v="United States"/>
    <s v="Columbus"/>
    <x v="24"/>
    <n v="43229"/>
    <s v="East"/>
    <s v="FUR-FU-10003601"/>
    <x v="0"/>
    <s v="Furnishings"/>
    <s v="Deflect-o RollaMat Studded, Beveled Mat for Medium Pile Carpeting"/>
    <n v="147.56800000000001"/>
    <n v="2"/>
    <n v="0.2"/>
    <n v="-3.6892000000000067"/>
  </r>
  <r>
    <n v="9240"/>
    <x v="4618"/>
    <x v="855"/>
    <d v="2017-11-02T00:00:00"/>
    <s v="Standard Class"/>
    <s v="NB-18655"/>
    <s v="Nona Balk"/>
    <x v="1"/>
    <s v="United States"/>
    <s v="Tallahassee"/>
    <x v="2"/>
    <n v="32303"/>
    <s v="South"/>
    <s v="OFF-PA-10001685"/>
    <x v="1"/>
    <s v="Paper"/>
    <s v="Easy-staple paper"/>
    <n v="56.783999999999999"/>
    <n v="7"/>
    <n v="0.2"/>
    <n v="20.584200000000003"/>
  </r>
  <r>
    <n v="9241"/>
    <x v="4618"/>
    <x v="855"/>
    <d v="2017-11-02T00:00:00"/>
    <s v="Standard Class"/>
    <s v="NB-18655"/>
    <s v="Nona Balk"/>
    <x v="1"/>
    <s v="United States"/>
    <s v="Tallahassee"/>
    <x v="2"/>
    <n v="32303"/>
    <s v="South"/>
    <s v="OFF-BI-10001097"/>
    <x v="1"/>
    <s v="Binders"/>
    <s v="Avery Hole Reinforcements"/>
    <n v="5.6070000000000011"/>
    <n v="3"/>
    <n v="0.7"/>
    <n v="-3.9248999999999974"/>
  </r>
  <r>
    <n v="9242"/>
    <x v="4618"/>
    <x v="855"/>
    <d v="2017-11-02T00:00:00"/>
    <s v="Standard Class"/>
    <s v="NB-18655"/>
    <s v="Nona Balk"/>
    <x v="1"/>
    <s v="United States"/>
    <s v="Tallahassee"/>
    <x v="2"/>
    <n v="32303"/>
    <s v="South"/>
    <s v="OFF-AR-10001662"/>
    <x v="1"/>
    <s v="Art"/>
    <s v="Rogers Handheld Barrel Pencil Sharpener"/>
    <n v="6.5760000000000005"/>
    <n v="3"/>
    <n v="0.2"/>
    <n v="0.57540000000000058"/>
  </r>
  <r>
    <n v="9243"/>
    <x v="4619"/>
    <x v="868"/>
    <d v="2014-07-14T00:00:00"/>
    <s v="Standard Class"/>
    <s v="DS-13030"/>
    <s v="Darrin Sayre"/>
    <x v="2"/>
    <s v="United States"/>
    <s v="San Francisco"/>
    <x v="1"/>
    <n v="94122"/>
    <s v="West"/>
    <s v="OFF-BI-10002609"/>
    <x v="1"/>
    <s v="Binders"/>
    <s v="Avery Hidden Tab Dividers for Binding Systems"/>
    <n v="14.303999999999998"/>
    <n v="6"/>
    <n v="0.2"/>
    <n v="4.6487999999999987"/>
  </r>
  <r>
    <n v="9244"/>
    <x v="4619"/>
    <x v="868"/>
    <d v="2014-07-14T00:00:00"/>
    <s v="Standard Class"/>
    <s v="DS-13030"/>
    <s v="Darrin Sayre"/>
    <x v="2"/>
    <s v="United States"/>
    <s v="San Francisco"/>
    <x v="1"/>
    <n v="94122"/>
    <s v="West"/>
    <s v="FUR-BO-10004218"/>
    <x v="0"/>
    <s v="Bookcases"/>
    <s v="Bush Heritage Pine Collection 5-Shelf Bookcase, Albany Pine Finish, *Special Order"/>
    <n v="119.83299999999998"/>
    <n v="1"/>
    <n v="0.15"/>
    <n v="7.0489999999999995"/>
  </r>
  <r>
    <n v="9245"/>
    <x v="4619"/>
    <x v="868"/>
    <d v="2014-07-14T00:00:00"/>
    <s v="Standard Class"/>
    <s v="DS-13030"/>
    <s v="Darrin Sayre"/>
    <x v="2"/>
    <s v="United States"/>
    <s v="San Francisco"/>
    <x v="1"/>
    <n v="94122"/>
    <s v="West"/>
    <s v="OFF-AR-10003251"/>
    <x v="1"/>
    <s v="Art"/>
    <s v="Prang Drawing Pencil Set"/>
    <n v="5.56"/>
    <n v="2"/>
    <n v="0"/>
    <n v="2.2239999999999998"/>
  </r>
  <r>
    <n v="9246"/>
    <x v="4619"/>
    <x v="868"/>
    <d v="2014-07-14T00:00:00"/>
    <s v="Standard Class"/>
    <s v="DS-13030"/>
    <s v="Darrin Sayre"/>
    <x v="2"/>
    <s v="United States"/>
    <s v="San Francisco"/>
    <x v="1"/>
    <n v="94122"/>
    <s v="West"/>
    <s v="OFF-PA-10002365"/>
    <x v="1"/>
    <s v="Paper"/>
    <s v="Xerox 1967"/>
    <n v="32.400000000000006"/>
    <n v="5"/>
    <n v="0"/>
    <n v="15.552000000000001"/>
  </r>
  <r>
    <n v="9247"/>
    <x v="4620"/>
    <x v="1053"/>
    <d v="2017-05-26T00:00:00"/>
    <s v="Standard Class"/>
    <s v="VF-21715"/>
    <s v="Vicky Freymann"/>
    <x v="2"/>
    <s v="United States"/>
    <s v="San Francisco"/>
    <x v="1"/>
    <n v="94109"/>
    <s v="West"/>
    <s v="OFF-AR-10003651"/>
    <x v="1"/>
    <s v="Art"/>
    <s v="Newell 350"/>
    <n v="9.84"/>
    <n v="3"/>
    <n v="0"/>
    <n v="2.8535999999999988"/>
  </r>
  <r>
    <n v="9248"/>
    <x v="4620"/>
    <x v="1053"/>
    <d v="2017-05-26T00:00:00"/>
    <s v="Standard Class"/>
    <s v="VF-21715"/>
    <s v="Vicky Freymann"/>
    <x v="2"/>
    <s v="United States"/>
    <s v="San Francisco"/>
    <x v="1"/>
    <n v="94109"/>
    <s v="West"/>
    <s v="OFF-AR-10003732"/>
    <x v="1"/>
    <s v="Art"/>
    <s v="Newell 333"/>
    <n v="2.78"/>
    <n v="1"/>
    <n v="0"/>
    <n v="0.72279999999999989"/>
  </r>
  <r>
    <n v="9249"/>
    <x v="4621"/>
    <x v="338"/>
    <d v="2016-11-14T00:00:00"/>
    <s v="Standard Class"/>
    <s v="SW-20275"/>
    <s v="Scott Williamson"/>
    <x v="0"/>
    <s v="United States"/>
    <s v="New York City"/>
    <x v="15"/>
    <n v="10009"/>
    <s v="East"/>
    <s v="OFF-BI-10002557"/>
    <x v="1"/>
    <s v="Binders"/>
    <s v="Presstex Flexible Ring Binders"/>
    <n v="3.64"/>
    <n v="1"/>
    <n v="0.2"/>
    <n v="1.3649999999999998"/>
  </r>
  <r>
    <n v="9250"/>
    <x v="4621"/>
    <x v="338"/>
    <d v="2016-11-14T00:00:00"/>
    <s v="Standard Class"/>
    <s v="SW-20275"/>
    <s v="Scott Williamson"/>
    <x v="0"/>
    <s v="United States"/>
    <s v="New York City"/>
    <x v="15"/>
    <n v="10009"/>
    <s v="East"/>
    <s v="TEC-PH-10003691"/>
    <x v="2"/>
    <s v="Phones"/>
    <s v="BlackBerry Q10"/>
    <n v="881.93"/>
    <n v="7"/>
    <n v="0"/>
    <n v="220.48250000000002"/>
  </r>
  <r>
    <n v="9251"/>
    <x v="4622"/>
    <x v="499"/>
    <d v="2016-12-06T00:00:00"/>
    <s v="Standard Class"/>
    <s v="PW-19030"/>
    <s v="Pauline Webber"/>
    <x v="1"/>
    <s v="United States"/>
    <s v="Marion"/>
    <x v="23"/>
    <n v="52302"/>
    <s v="Central"/>
    <s v="OFF-BI-10001107"/>
    <x v="1"/>
    <s v="Binders"/>
    <s v="GBC White Gloss Covers, Plain Front"/>
    <n v="115.84"/>
    <n v="8"/>
    <n v="0"/>
    <n v="54.444800000000001"/>
  </r>
  <r>
    <n v="9252"/>
    <x v="4623"/>
    <x v="580"/>
    <d v="2017-03-08T00:00:00"/>
    <s v="Standard Class"/>
    <s v="KD-16615"/>
    <s v="Ken Dana"/>
    <x v="1"/>
    <s v="United States"/>
    <s v="Los Angeles"/>
    <x v="1"/>
    <n v="90008"/>
    <s v="West"/>
    <s v="OFF-BI-10004224"/>
    <x v="1"/>
    <s v="Binders"/>
    <s v="Catalog Binders with Expanding Posts"/>
    <n v="107.64800000000001"/>
    <n v="2"/>
    <n v="0.2"/>
    <n v="33.639999999999986"/>
  </r>
  <r>
    <n v="9253"/>
    <x v="4624"/>
    <x v="397"/>
    <d v="2017-09-25T00:00:00"/>
    <s v="Second Class"/>
    <s v="DO-13645"/>
    <s v="Doug O'Connell"/>
    <x v="0"/>
    <s v="United States"/>
    <s v="Pine Bluff"/>
    <x v="36"/>
    <n v="71603"/>
    <s v="South"/>
    <s v="TEC-AC-10001114"/>
    <x v="2"/>
    <s v="Accessories"/>
    <s v="Microsoft Wireless Mobile Mouse 4000"/>
    <n v="199.95000000000002"/>
    <n v="5"/>
    <n v="0"/>
    <n v="63.983999999999988"/>
  </r>
  <r>
    <n v="9254"/>
    <x v="4624"/>
    <x v="397"/>
    <d v="2017-09-25T00:00:00"/>
    <s v="Second Class"/>
    <s v="DO-13645"/>
    <s v="Doug O'Connell"/>
    <x v="0"/>
    <s v="United States"/>
    <s v="Pine Bluff"/>
    <x v="36"/>
    <n v="71603"/>
    <s v="South"/>
    <s v="OFF-PA-10002005"/>
    <x v="1"/>
    <s v="Paper"/>
    <s v="Xerox 225"/>
    <n v="12.96"/>
    <n v="2"/>
    <n v="0"/>
    <n v="6.2208000000000006"/>
  </r>
  <r>
    <n v="9255"/>
    <x v="4625"/>
    <x v="1058"/>
    <d v="2014-02-15T00:00:00"/>
    <s v="Second Class"/>
    <s v="GA-14725"/>
    <s v="Guy Armstrong"/>
    <x v="0"/>
    <s v="United States"/>
    <s v="Columbia"/>
    <x v="25"/>
    <n v="65203"/>
    <s v="Central"/>
    <s v="FUR-CH-10001146"/>
    <x v="0"/>
    <s v="Chairs"/>
    <s v="Global Value Mid-Back Manager's Chair, Gray"/>
    <n v="60.89"/>
    <n v="1"/>
    <n v="0"/>
    <n v="15.222499999999997"/>
  </r>
  <r>
    <n v="9256"/>
    <x v="4625"/>
    <x v="1058"/>
    <d v="2014-02-15T00:00:00"/>
    <s v="Second Class"/>
    <s v="GA-14725"/>
    <s v="Guy Armstrong"/>
    <x v="0"/>
    <s v="United States"/>
    <s v="Columbia"/>
    <x v="25"/>
    <n v="65203"/>
    <s v="Central"/>
    <s v="OFF-LA-10004853"/>
    <x v="1"/>
    <s v="Labels"/>
    <s v="Avery 483"/>
    <n v="14.940000000000001"/>
    <n v="3"/>
    <n v="0"/>
    <n v="6.8723999999999998"/>
  </r>
  <r>
    <n v="9257"/>
    <x v="4625"/>
    <x v="1058"/>
    <d v="2014-02-15T00:00:00"/>
    <s v="Second Class"/>
    <s v="GA-14725"/>
    <s v="Guy Armstrong"/>
    <x v="0"/>
    <s v="United States"/>
    <s v="Columbia"/>
    <x v="25"/>
    <n v="65203"/>
    <s v="Central"/>
    <s v="OFF-BI-10004728"/>
    <x v="1"/>
    <s v="Binders"/>
    <s v="Wilson Jones Turn Tabs Binder Tool for Ring Binders"/>
    <n v="9.64"/>
    <n v="2"/>
    <n v="0"/>
    <n v="4.4344000000000001"/>
  </r>
  <r>
    <n v="9258"/>
    <x v="4625"/>
    <x v="1058"/>
    <d v="2014-02-15T00:00:00"/>
    <s v="Second Class"/>
    <s v="GA-14725"/>
    <s v="Guy Armstrong"/>
    <x v="0"/>
    <s v="United States"/>
    <s v="Columbia"/>
    <x v="25"/>
    <n v="65203"/>
    <s v="Central"/>
    <s v="FUR-FU-10002298"/>
    <x v="0"/>
    <s v="Furnishings"/>
    <s v="Rubbermaid ClusterMat Chairmats, Mat Size- 66&quot; x 60&quot;, Lip 20&quot; x 11&quot; -90 Degree Angle"/>
    <n v="332.94"/>
    <n v="3"/>
    <n v="0"/>
    <n v="53.270399999999995"/>
  </r>
  <r>
    <n v="9259"/>
    <x v="4625"/>
    <x v="1058"/>
    <d v="2014-02-15T00:00:00"/>
    <s v="Second Class"/>
    <s v="GA-14725"/>
    <s v="Guy Armstrong"/>
    <x v="0"/>
    <s v="United States"/>
    <s v="Columbia"/>
    <x v="25"/>
    <n v="65203"/>
    <s v="Central"/>
    <s v="OFF-BI-10004654"/>
    <x v="1"/>
    <s v="Binders"/>
    <s v="VariCap6 Expandable Binder"/>
    <n v="51.900000000000006"/>
    <n v="3"/>
    <n v="0"/>
    <n v="24.393000000000001"/>
  </r>
  <r>
    <n v="9260"/>
    <x v="4625"/>
    <x v="1058"/>
    <d v="2014-02-15T00:00:00"/>
    <s v="Second Class"/>
    <s v="GA-14725"/>
    <s v="Guy Armstrong"/>
    <x v="0"/>
    <s v="United States"/>
    <s v="Columbia"/>
    <x v="25"/>
    <n v="65203"/>
    <s v="Central"/>
    <s v="OFF-ST-10002583"/>
    <x v="1"/>
    <s v="Storage"/>
    <s v="Fellowes Neat Ideas Storage Cubes"/>
    <n v="64.959999999999994"/>
    <n v="2"/>
    <n v="0"/>
    <n v="2.598399999999998"/>
  </r>
  <r>
    <n v="9261"/>
    <x v="4626"/>
    <x v="343"/>
    <d v="2017-11-14T00:00:00"/>
    <s v="Second Class"/>
    <s v="JL-15505"/>
    <s v="Jeremy Lonsdale"/>
    <x v="0"/>
    <s v="United States"/>
    <s v="Aberdeen"/>
    <x v="44"/>
    <n v="57401"/>
    <s v="Central"/>
    <s v="OFF-SU-10004661"/>
    <x v="1"/>
    <s v="Supplies"/>
    <s v="Acme Titanium Bonded Scissors"/>
    <n v="25.5"/>
    <n v="3"/>
    <n v="0"/>
    <n v="6.63"/>
  </r>
  <r>
    <n v="9262"/>
    <x v="4627"/>
    <x v="264"/>
    <d v="2017-09-02T00:00:00"/>
    <s v="Same Day"/>
    <s v="SU-20665"/>
    <s v="Stephanie Ulpright"/>
    <x v="2"/>
    <s v="United States"/>
    <s v="Seattle"/>
    <x v="4"/>
    <n v="98103"/>
    <s v="West"/>
    <s v="FUR-CH-10003061"/>
    <x v="0"/>
    <s v="Chairs"/>
    <s v="Global Leather Task Chair, Black"/>
    <n v="215.976"/>
    <n v="3"/>
    <n v="0.2"/>
    <n v="-2.6997000000000355"/>
  </r>
  <r>
    <n v="9263"/>
    <x v="4628"/>
    <x v="330"/>
    <d v="2015-10-13T00:00:00"/>
    <s v="Standard Class"/>
    <s v="FM-14380"/>
    <s v="Fred McMath"/>
    <x v="0"/>
    <s v="United States"/>
    <s v="Detroit"/>
    <x v="12"/>
    <n v="48227"/>
    <s v="Central"/>
    <s v="FUR-CH-10000513"/>
    <x v="0"/>
    <s v="Chairs"/>
    <s v="High-Back Leather Manager's Chair"/>
    <n v="389.97"/>
    <n v="3"/>
    <n v="0"/>
    <n v="35.097300000000004"/>
  </r>
  <r>
    <n v="9264"/>
    <x v="4628"/>
    <x v="330"/>
    <d v="2015-10-13T00:00:00"/>
    <s v="Standard Class"/>
    <s v="FM-14380"/>
    <s v="Fred McMath"/>
    <x v="0"/>
    <s v="United States"/>
    <s v="Detroit"/>
    <x v="12"/>
    <n v="48227"/>
    <s v="Central"/>
    <s v="OFF-AP-10002191"/>
    <x v="1"/>
    <s v="Appliances"/>
    <s v="Belkin 8 Outlet SurgeMaster II Gold Surge Protector"/>
    <n v="269.90999999999997"/>
    <n v="5"/>
    <n v="0.1"/>
    <n v="53.982000000000006"/>
  </r>
  <r>
    <n v="9265"/>
    <x v="4629"/>
    <x v="221"/>
    <d v="2017-12-01T00:00:00"/>
    <s v="Standard Class"/>
    <s v="MY-17380"/>
    <s v="Maribeth Yedwab"/>
    <x v="1"/>
    <s v="United States"/>
    <s v="Memphis"/>
    <x v="18"/>
    <n v="38109"/>
    <s v="South"/>
    <s v="OFF-BI-10000216"/>
    <x v="1"/>
    <s v="Binders"/>
    <s v="Mead 1st Gear 2&quot; Zipper Binder, Asst. Colors"/>
    <n v="11.673000000000002"/>
    <n v="3"/>
    <n v="0.7"/>
    <n v="-7.782"/>
  </r>
  <r>
    <n v="9266"/>
    <x v="4629"/>
    <x v="221"/>
    <d v="2017-12-01T00:00:00"/>
    <s v="Standard Class"/>
    <s v="MY-17380"/>
    <s v="Maribeth Yedwab"/>
    <x v="1"/>
    <s v="United States"/>
    <s v="Memphis"/>
    <x v="18"/>
    <n v="38109"/>
    <s v="South"/>
    <s v="OFF-EN-10003448"/>
    <x v="1"/>
    <s v="Envelopes"/>
    <s v="Peel &amp; Seel Recycled Catalog Envelopes, Brown"/>
    <n v="64.848000000000013"/>
    <n v="7"/>
    <n v="0.2"/>
    <n v="24.317999999999998"/>
  </r>
  <r>
    <n v="9267"/>
    <x v="4630"/>
    <x v="1214"/>
    <d v="2014-02-09T00:00:00"/>
    <s v="First Class"/>
    <s v="NM-18445"/>
    <s v="Nathan Mautz"/>
    <x v="2"/>
    <s v="United States"/>
    <s v="North Las Vegas"/>
    <x v="33"/>
    <n v="89031"/>
    <s v="West"/>
    <s v="FUR-FU-10002111"/>
    <x v="0"/>
    <s v="Furnishings"/>
    <s v="Master Caster Door Stop, Large Brown"/>
    <n v="14.56"/>
    <n v="2"/>
    <n v="0"/>
    <n v="5.5327999999999999"/>
  </r>
  <r>
    <n v="9268"/>
    <x v="4631"/>
    <x v="12"/>
    <d v="2015-09-25T00:00:00"/>
    <s v="Same Day"/>
    <s v="CS-11950"/>
    <s v="Carlos Soltero"/>
    <x v="0"/>
    <s v="United States"/>
    <s v="Freeport"/>
    <x v="15"/>
    <n v="11520"/>
    <s v="East"/>
    <s v="FUR-CH-10001545"/>
    <x v="0"/>
    <s v="Chairs"/>
    <s v="Hon Comfortask Task/Swivel Chairs"/>
    <n v="102.58200000000001"/>
    <n v="1"/>
    <n v="0.1"/>
    <n v="6.8388000000000009"/>
  </r>
  <r>
    <n v="9269"/>
    <x v="4631"/>
    <x v="12"/>
    <d v="2015-09-25T00:00:00"/>
    <s v="Same Day"/>
    <s v="CS-11950"/>
    <s v="Carlos Soltero"/>
    <x v="0"/>
    <s v="United States"/>
    <s v="Freeport"/>
    <x v="15"/>
    <n v="11520"/>
    <s v="East"/>
    <s v="OFF-PA-10002947"/>
    <x v="1"/>
    <s v="Paper"/>
    <s v="Xerox 1923"/>
    <n v="20.04"/>
    <n v="3"/>
    <n v="0"/>
    <n v="9.6191999999999993"/>
  </r>
  <r>
    <n v="9270"/>
    <x v="4632"/>
    <x v="170"/>
    <d v="2017-08-28T00:00:00"/>
    <s v="Standard Class"/>
    <s v="PK-19075"/>
    <s v="Pete Kriz"/>
    <x v="0"/>
    <s v="United States"/>
    <s v="New York City"/>
    <x v="15"/>
    <n v="10035"/>
    <s v="East"/>
    <s v="OFF-BI-10003476"/>
    <x v="1"/>
    <s v="Binders"/>
    <s v="Avery Metallic Poly Binders"/>
    <n v="32.088000000000001"/>
    <n v="7"/>
    <n v="0.2"/>
    <n v="11.2308"/>
  </r>
  <r>
    <n v="9271"/>
    <x v="4632"/>
    <x v="170"/>
    <d v="2017-08-28T00:00:00"/>
    <s v="Standard Class"/>
    <s v="PK-19075"/>
    <s v="Pete Kriz"/>
    <x v="0"/>
    <s v="United States"/>
    <s v="New York City"/>
    <x v="15"/>
    <n v="10035"/>
    <s v="East"/>
    <s v="OFF-BI-10001359"/>
    <x v="1"/>
    <s v="Binders"/>
    <s v="GBC DocuBind TL300 Electric Binding System"/>
    <n v="4305.5520000000006"/>
    <n v="6"/>
    <n v="0.2"/>
    <n v="1453.1237999999996"/>
  </r>
  <r>
    <n v="9272"/>
    <x v="4633"/>
    <x v="536"/>
    <d v="2016-05-17T00:00:00"/>
    <s v="Standard Class"/>
    <s v="HM-14860"/>
    <s v="Harry Marie"/>
    <x v="1"/>
    <s v="United States"/>
    <s v="New York City"/>
    <x v="15"/>
    <n v="10024"/>
    <s v="East"/>
    <s v="FUR-FU-10000320"/>
    <x v="0"/>
    <s v="Furnishings"/>
    <s v="OIC Stacking Trays"/>
    <n v="10.02"/>
    <n v="3"/>
    <n v="0"/>
    <n v="4.4088000000000012"/>
  </r>
  <r>
    <n v="9273"/>
    <x v="4633"/>
    <x v="536"/>
    <d v="2016-05-17T00:00:00"/>
    <s v="Standard Class"/>
    <s v="HM-14860"/>
    <s v="Harry Marie"/>
    <x v="1"/>
    <s v="United States"/>
    <s v="New York City"/>
    <x v="15"/>
    <n v="10024"/>
    <s v="East"/>
    <s v="TEC-PH-10001835"/>
    <x v="2"/>
    <s v="Phones"/>
    <s v="Jawbone JAMBOX Wireless Bluetooth Speaker"/>
    <n v="631.96"/>
    <n v="4"/>
    <n v="0"/>
    <n v="303.3408"/>
  </r>
  <r>
    <n v="9274"/>
    <x v="4634"/>
    <x v="264"/>
    <d v="2017-09-06T00:00:00"/>
    <s v="Standard Class"/>
    <s v="AH-10210"/>
    <s v="Alan Hwang"/>
    <x v="0"/>
    <s v="United States"/>
    <s v="Henderson"/>
    <x v="0"/>
    <n v="42420"/>
    <s v="South"/>
    <s v="OFF-BI-10003650"/>
    <x v="1"/>
    <s v="Binders"/>
    <s v="GBC DocuBind 300 Electric Binding Machine"/>
    <n v="1577.94"/>
    <n v="3"/>
    <n v="0"/>
    <n v="757.41120000000001"/>
  </r>
  <r>
    <n v="9275"/>
    <x v="4635"/>
    <x v="982"/>
    <d v="2014-10-10T00:00:00"/>
    <s v="Same Day"/>
    <s v="FC-14335"/>
    <s v="Fred Chung"/>
    <x v="1"/>
    <s v="United States"/>
    <s v="Albuquerque"/>
    <x v="27"/>
    <n v="87105"/>
    <s v="West"/>
    <s v="OFF-AR-10000937"/>
    <x v="1"/>
    <s v="Art"/>
    <s v="Dixon Ticonderoga Core-Lock Colored Pencils, 48-Color Set"/>
    <n v="255.84999999999997"/>
    <n v="7"/>
    <n v="0"/>
    <n v="112.57400000000001"/>
  </r>
  <r>
    <n v="9276"/>
    <x v="4636"/>
    <x v="439"/>
    <d v="2016-05-29T00:00:00"/>
    <s v="Second Class"/>
    <s v="CP-12085"/>
    <s v="Cathy Prescott"/>
    <x v="1"/>
    <s v="United States"/>
    <s v="Delray Beach"/>
    <x v="2"/>
    <n v="33445"/>
    <s v="South"/>
    <s v="OFF-ST-10000532"/>
    <x v="1"/>
    <s v="Storage"/>
    <s v="Advantus Rolling Drawer Organizers"/>
    <n v="184.70400000000001"/>
    <n v="6"/>
    <n v="0.2"/>
    <n v="13.852799999999995"/>
  </r>
  <r>
    <n v="9277"/>
    <x v="4636"/>
    <x v="439"/>
    <d v="2016-05-29T00:00:00"/>
    <s v="Second Class"/>
    <s v="CP-12085"/>
    <s v="Cathy Prescott"/>
    <x v="1"/>
    <s v="United States"/>
    <s v="Delray Beach"/>
    <x v="2"/>
    <n v="33445"/>
    <s v="South"/>
    <s v="TEC-AC-10001267"/>
    <x v="2"/>
    <s v="Accessories"/>
    <s v="Imation 32GB Pocket Pro USB 3.0 Flash Drive - 32 GB - Black - 1 P ..."/>
    <n v="47.92"/>
    <n v="2"/>
    <n v="0.2"/>
    <n v="11.98"/>
  </r>
  <r>
    <n v="9278"/>
    <x v="4637"/>
    <x v="96"/>
    <d v="2017-12-05T00:00:00"/>
    <s v="Standard Class"/>
    <s v="SC-20305"/>
    <s v="Sean Christensen"/>
    <x v="0"/>
    <s v="United States"/>
    <s v="Philadelphia"/>
    <x v="9"/>
    <n v="19140"/>
    <s v="East"/>
    <s v="OFF-LA-10004853"/>
    <x v="1"/>
    <s v="Labels"/>
    <s v="Avery 483"/>
    <n v="15.936000000000002"/>
    <n v="4"/>
    <n v="0.2"/>
    <n v="5.1791999999999998"/>
  </r>
  <r>
    <n v="9279"/>
    <x v="4637"/>
    <x v="96"/>
    <d v="2017-12-05T00:00:00"/>
    <s v="Standard Class"/>
    <s v="SC-20305"/>
    <s v="Sean Christensen"/>
    <x v="0"/>
    <s v="United States"/>
    <s v="Philadelphia"/>
    <x v="9"/>
    <n v="19140"/>
    <s v="East"/>
    <s v="OFF-BI-10001759"/>
    <x v="1"/>
    <s v="Binders"/>
    <s v="Acco Pressboard Covers with Storage Hooks, 14 7/8&quot; x 11&quot;, Dark Blue"/>
    <n v="8.0010000000000012"/>
    <n v="7"/>
    <n v="0.7"/>
    <n v="-5.6006999999999962"/>
  </r>
  <r>
    <n v="9280"/>
    <x v="4637"/>
    <x v="96"/>
    <d v="2017-12-05T00:00:00"/>
    <s v="Standard Class"/>
    <s v="SC-20305"/>
    <s v="Sean Christensen"/>
    <x v="0"/>
    <s v="United States"/>
    <s v="Philadelphia"/>
    <x v="9"/>
    <n v="19140"/>
    <s v="East"/>
    <s v="FUR-CH-10003379"/>
    <x v="0"/>
    <s v="Chairs"/>
    <s v="Global Commerce Series High-Back Swivel/Tilt Chairs"/>
    <n v="398.97199999999998"/>
    <n v="2"/>
    <n v="0.3"/>
    <n v="-28.49799999999999"/>
  </r>
  <r>
    <n v="9281"/>
    <x v="4638"/>
    <x v="873"/>
    <d v="2016-09-24T00:00:00"/>
    <s v="Standard Class"/>
    <s v="HJ-14875"/>
    <s v="Heather Jas"/>
    <x v="2"/>
    <s v="United States"/>
    <s v="Seattle"/>
    <x v="4"/>
    <n v="98105"/>
    <s v="West"/>
    <s v="FUR-BO-10002853"/>
    <x v="0"/>
    <s v="Bookcases"/>
    <s v="O'Sullivan 5-Shelf Heavy-Duty Bookcases"/>
    <n v="163.88"/>
    <n v="2"/>
    <n v="0"/>
    <n v="40.97"/>
  </r>
  <r>
    <n v="9282"/>
    <x v="4639"/>
    <x v="220"/>
    <d v="2017-09-15T00:00:00"/>
    <s v="Standard Class"/>
    <s v="CB-12025"/>
    <s v="Cassandra Brandow"/>
    <x v="0"/>
    <s v="United States"/>
    <s v="Richmond"/>
    <x v="17"/>
    <n v="23223"/>
    <s v="South"/>
    <s v="OFF-AP-10000027"/>
    <x v="1"/>
    <s v="Appliances"/>
    <s v="Hoover Commercial SteamVac"/>
    <n v="67.900000000000006"/>
    <n v="5"/>
    <n v="0"/>
    <n v="20.369999999999997"/>
  </r>
  <r>
    <n v="9283"/>
    <x v="4640"/>
    <x v="945"/>
    <d v="2017-01-04T00:00:00"/>
    <s v="Standard Class"/>
    <s v="EH-14185"/>
    <s v="Evan Henry"/>
    <x v="0"/>
    <s v="United States"/>
    <s v="West Palm Beach"/>
    <x v="2"/>
    <n v="33407"/>
    <s v="South"/>
    <s v="OFF-PA-10002421"/>
    <x v="1"/>
    <s v="Paper"/>
    <s v="Embossed Ink Jet Note Cards"/>
    <n v="72.224000000000004"/>
    <n v="4"/>
    <n v="0.2"/>
    <n v="25.278400000000001"/>
  </r>
  <r>
    <n v="9284"/>
    <x v="4641"/>
    <x v="264"/>
    <d v="2017-09-04T00:00:00"/>
    <s v="Second Class"/>
    <s v="LW-17215"/>
    <s v="Luke Weiss"/>
    <x v="0"/>
    <s v="United States"/>
    <s v="Fort Collins"/>
    <x v="22"/>
    <n v="80525"/>
    <s v="West"/>
    <s v="OFF-LA-10002475"/>
    <x v="1"/>
    <s v="Labels"/>
    <s v="Avery 519"/>
    <n v="11.696"/>
    <n v="2"/>
    <n v="0.2"/>
    <n v="3.9473999999999996"/>
  </r>
  <r>
    <n v="9285"/>
    <x v="4642"/>
    <x v="728"/>
    <d v="2014-11-23T00:00:00"/>
    <s v="Standard Class"/>
    <s v="MK-17905"/>
    <s v="Michael Kennedy"/>
    <x v="1"/>
    <s v="United States"/>
    <s v="Franklin"/>
    <x v="6"/>
    <n v="53132"/>
    <s v="Central"/>
    <s v="FUR-CH-10001482"/>
    <x v="0"/>
    <s v="Chairs"/>
    <s v="Office Star - Mesh Screen back chair with Vinyl seat"/>
    <n v="392.93999999999994"/>
    <n v="3"/>
    <n v="0"/>
    <n v="43.223399999999984"/>
  </r>
  <r>
    <n v="9286"/>
    <x v="4643"/>
    <x v="82"/>
    <d v="2015-11-24T00:00:00"/>
    <s v="First Class"/>
    <s v="JH-15820"/>
    <s v="John Huston"/>
    <x v="0"/>
    <s v="United States"/>
    <s v="Monroe"/>
    <x v="3"/>
    <n v="28110"/>
    <s v="South"/>
    <s v="FUR-FU-10000087"/>
    <x v="0"/>
    <s v="Furnishings"/>
    <s v="Executive Impressions 14&quot; Two-Color Numerals Wall Clock"/>
    <n v="18.175999999999998"/>
    <n v="1"/>
    <n v="0.2"/>
    <n v="4.7712000000000012"/>
  </r>
  <r>
    <n v="9287"/>
    <x v="4644"/>
    <x v="249"/>
    <d v="2017-06-26T00:00:00"/>
    <s v="Standard Class"/>
    <s v="DB-13270"/>
    <s v="Deborah Brumfield"/>
    <x v="2"/>
    <s v="United States"/>
    <s v="Dallas"/>
    <x v="5"/>
    <n v="75081"/>
    <s v="Central"/>
    <s v="OFF-BI-10003166"/>
    <x v="1"/>
    <s v="Binders"/>
    <s v="GBC Plasticlear Binding Covers"/>
    <n v="6.8879999999999981"/>
    <n v="3"/>
    <n v="0.8"/>
    <n v="-11.020800000000005"/>
  </r>
  <r>
    <n v="9288"/>
    <x v="4644"/>
    <x v="249"/>
    <d v="2017-06-26T00:00:00"/>
    <s v="Standard Class"/>
    <s v="DB-13270"/>
    <s v="Deborah Brumfield"/>
    <x v="2"/>
    <s v="United States"/>
    <s v="Dallas"/>
    <x v="5"/>
    <n v="75081"/>
    <s v="Central"/>
    <s v="FUR-TA-10000688"/>
    <x v="0"/>
    <s v="Tables"/>
    <s v="Chromcraft Bull-Nose Wood Round Conference Table Top, Wood Base"/>
    <n v="457.4849999999999"/>
    <n v="3"/>
    <n v="0.3"/>
    <n v="-84.961500000000029"/>
  </r>
  <r>
    <n v="9289"/>
    <x v="4645"/>
    <x v="329"/>
    <d v="2017-12-03T00:00:00"/>
    <s v="First Class"/>
    <s v="TB-21625"/>
    <s v="Trudy Brown"/>
    <x v="0"/>
    <s v="United States"/>
    <s v="Philadelphia"/>
    <x v="9"/>
    <n v="19134"/>
    <s v="East"/>
    <s v="FUR-CH-10003981"/>
    <x v="0"/>
    <s v="Chairs"/>
    <s v="Global Commerce Series Low-Back Swivel/Tilt Chairs"/>
    <n v="1079.316"/>
    <n v="6"/>
    <n v="0.3"/>
    <n v="-15.418800000000203"/>
  </r>
  <r>
    <n v="9290"/>
    <x v="4646"/>
    <x v="488"/>
    <d v="2014-04-26T00:00:00"/>
    <s v="Second Class"/>
    <s v="NM-18445"/>
    <s v="Nathan Mautz"/>
    <x v="2"/>
    <s v="United States"/>
    <s v="San Francisco"/>
    <x v="1"/>
    <n v="94109"/>
    <s v="West"/>
    <s v="OFF-PA-10001878"/>
    <x v="1"/>
    <s v="Paper"/>
    <s v="Xerox 1891"/>
    <n v="48.91"/>
    <n v="1"/>
    <n v="0"/>
    <n v="22.987699999999997"/>
  </r>
  <r>
    <n v="9291"/>
    <x v="4647"/>
    <x v="865"/>
    <d v="2014-09-25T00:00:00"/>
    <s v="First Class"/>
    <s v="TT-21220"/>
    <s v="Thomas Thornton"/>
    <x v="0"/>
    <s v="United States"/>
    <s v="Dover"/>
    <x v="13"/>
    <n v="19901"/>
    <s v="East"/>
    <s v="OFF-AR-10002375"/>
    <x v="1"/>
    <s v="Art"/>
    <s v="Newell 351"/>
    <n v="9.84"/>
    <n v="3"/>
    <n v="0"/>
    <n v="2.8535999999999988"/>
  </r>
  <r>
    <n v="9292"/>
    <x v="4647"/>
    <x v="865"/>
    <d v="2014-09-25T00:00:00"/>
    <s v="First Class"/>
    <s v="TT-21220"/>
    <s v="Thomas Thornton"/>
    <x v="0"/>
    <s v="United States"/>
    <s v="Dover"/>
    <x v="13"/>
    <n v="19901"/>
    <s v="East"/>
    <s v="OFF-BI-10004965"/>
    <x v="1"/>
    <s v="Binders"/>
    <s v="Ibico Covers for Plastic or Wire Binding Elements"/>
    <n v="34.5"/>
    <n v="3"/>
    <n v="0"/>
    <n v="15.524999999999999"/>
  </r>
  <r>
    <n v="9293"/>
    <x v="4648"/>
    <x v="580"/>
    <d v="2017-03-02T00:00:00"/>
    <s v="Same Day"/>
    <s v="RS-19765"/>
    <s v="Roland Schwarz"/>
    <x v="1"/>
    <s v="United States"/>
    <s v="Waco"/>
    <x v="5"/>
    <n v="76706"/>
    <s v="Central"/>
    <s v="OFF-BI-10004022"/>
    <x v="1"/>
    <s v="Binders"/>
    <s v="Acco Suede Grain Vinyl Round Ring Binder"/>
    <n v="0.55599999999999983"/>
    <n v="1"/>
    <n v="0.8"/>
    <n v="-0.94520000000000004"/>
  </r>
  <r>
    <n v="9294"/>
    <x v="4649"/>
    <x v="701"/>
    <d v="2017-11-21T00:00:00"/>
    <s v="Second Class"/>
    <s v="TB-21625"/>
    <s v="Trudy Brown"/>
    <x v="0"/>
    <s v="United States"/>
    <s v="Hagerstown"/>
    <x v="39"/>
    <n v="21740"/>
    <s v="East"/>
    <s v="OFF-BI-10000050"/>
    <x v="1"/>
    <s v="Binders"/>
    <s v="Angle-D Binders with Locking Rings, Label Holders"/>
    <n v="43.8"/>
    <n v="6"/>
    <n v="0"/>
    <n v="20.585999999999999"/>
  </r>
  <r>
    <n v="9295"/>
    <x v="4650"/>
    <x v="39"/>
    <d v="2017-06-01T00:00:00"/>
    <s v="Standard Class"/>
    <s v="AM-10360"/>
    <s v="Alice McCarthy"/>
    <x v="1"/>
    <s v="United States"/>
    <s v="Cleveland"/>
    <x v="24"/>
    <n v="44105"/>
    <s v="East"/>
    <s v="OFF-PA-10002464"/>
    <x v="1"/>
    <s v="Paper"/>
    <s v="HP Office Recycled Paper (20Lb. and 87 Bright)"/>
    <n v="13.872000000000002"/>
    <n v="3"/>
    <n v="0.2"/>
    <n v="5.0286000000000008"/>
  </r>
  <r>
    <n v="9296"/>
    <x v="4650"/>
    <x v="39"/>
    <d v="2017-06-01T00:00:00"/>
    <s v="Standard Class"/>
    <s v="AM-10360"/>
    <s v="Alice McCarthy"/>
    <x v="1"/>
    <s v="United States"/>
    <s v="Cleveland"/>
    <x v="24"/>
    <n v="44105"/>
    <s v="East"/>
    <s v="FUR-BO-10004709"/>
    <x v="0"/>
    <s v="Bookcases"/>
    <s v="Bush Westfield Collection Bookcases, Medium Cherry Finish"/>
    <n v="115.96"/>
    <n v="4"/>
    <n v="0.5"/>
    <n v="-64.937599999999989"/>
  </r>
  <r>
    <n v="9297"/>
    <x v="4651"/>
    <x v="24"/>
    <d v="2015-04-22T00:00:00"/>
    <s v="Second Class"/>
    <s v="MP-17965"/>
    <s v="Michael Paige"/>
    <x v="1"/>
    <s v="United States"/>
    <s v="Mcallen"/>
    <x v="5"/>
    <n v="78501"/>
    <s v="Central"/>
    <s v="TEC-AC-10003590"/>
    <x v="2"/>
    <s v="Accessories"/>
    <s v="TRENDnet 56K USB 2.0 Phone, Internet and Fax Modem"/>
    <n v="41.424000000000007"/>
    <n v="2"/>
    <n v="0.2"/>
    <n v="8.2847999999999971"/>
  </r>
  <r>
    <n v="9298"/>
    <x v="4651"/>
    <x v="24"/>
    <d v="2015-04-22T00:00:00"/>
    <s v="Second Class"/>
    <s v="MP-17965"/>
    <s v="Michael Paige"/>
    <x v="1"/>
    <s v="United States"/>
    <s v="Mcallen"/>
    <x v="5"/>
    <n v="78501"/>
    <s v="Central"/>
    <s v="TEC-PH-10003357"/>
    <x v="2"/>
    <s v="Phones"/>
    <s v="Grandstream GXP2100 Mainstream Business Phone"/>
    <n v="244.768"/>
    <n v="4"/>
    <n v="0.2"/>
    <n v="24.476800000000004"/>
  </r>
  <r>
    <n v="9299"/>
    <x v="4651"/>
    <x v="24"/>
    <d v="2015-04-22T00:00:00"/>
    <s v="Second Class"/>
    <s v="MP-17965"/>
    <s v="Michael Paige"/>
    <x v="1"/>
    <s v="United States"/>
    <s v="Mcallen"/>
    <x v="5"/>
    <n v="78501"/>
    <s v="Central"/>
    <s v="OFF-AR-10003373"/>
    <x v="1"/>
    <s v="Art"/>
    <s v="Boston School Pro Electric Pencil Sharpener, 1670"/>
    <n v="74.352000000000004"/>
    <n v="3"/>
    <n v="0.2"/>
    <n v="6.5057999999999971"/>
  </r>
  <r>
    <n v="9300"/>
    <x v="4651"/>
    <x v="24"/>
    <d v="2015-04-22T00:00:00"/>
    <s v="Second Class"/>
    <s v="MP-17965"/>
    <s v="Michael Paige"/>
    <x v="1"/>
    <s v="United States"/>
    <s v="Mcallen"/>
    <x v="5"/>
    <n v="78501"/>
    <s v="Central"/>
    <s v="OFF-BI-10003676"/>
    <x v="1"/>
    <s v="Binders"/>
    <s v="GBC Standard Recycled Report Covers, Clear Plastic Sheets"/>
    <n v="4.3119999999999985"/>
    <n v="2"/>
    <n v="0.8"/>
    <n v="-6.8992000000000022"/>
  </r>
  <r>
    <n v="9301"/>
    <x v="4651"/>
    <x v="24"/>
    <d v="2015-04-22T00:00:00"/>
    <s v="Second Class"/>
    <s v="MP-17965"/>
    <s v="Michael Paige"/>
    <x v="1"/>
    <s v="United States"/>
    <s v="Mcallen"/>
    <x v="5"/>
    <n v="78501"/>
    <s v="Central"/>
    <s v="FUR-CH-10000225"/>
    <x v="0"/>
    <s v="Chairs"/>
    <s v="Global Geo Office Task Chair, Gray"/>
    <n v="56.686"/>
    <n v="1"/>
    <n v="0.3"/>
    <n v="-20.245000000000008"/>
  </r>
  <r>
    <n v="9302"/>
    <x v="4651"/>
    <x v="24"/>
    <d v="2015-04-22T00:00:00"/>
    <s v="Second Class"/>
    <s v="MP-17965"/>
    <s v="Michael Paige"/>
    <x v="1"/>
    <s v="United States"/>
    <s v="Mcallen"/>
    <x v="5"/>
    <n v="78501"/>
    <s v="Central"/>
    <s v="TEC-PH-10001870"/>
    <x v="2"/>
    <s v="Phones"/>
    <s v="Lunatik TT5L-002 Taktik Strike Impact Protection System for iPhone 5"/>
    <n v="97.968000000000004"/>
    <n v="2"/>
    <n v="0.2"/>
    <n v="6.122999999999994"/>
  </r>
  <r>
    <n v="9303"/>
    <x v="4651"/>
    <x v="24"/>
    <d v="2015-04-22T00:00:00"/>
    <s v="Second Class"/>
    <s v="MP-17965"/>
    <s v="Michael Paige"/>
    <x v="1"/>
    <s v="United States"/>
    <s v="Mcallen"/>
    <x v="5"/>
    <n v="78501"/>
    <s v="Central"/>
    <s v="OFF-AR-10003481"/>
    <x v="1"/>
    <s v="Art"/>
    <s v="Newell 348"/>
    <n v="7.8719999999999999"/>
    <n v="3"/>
    <n v="0.2"/>
    <n v="0.88559999999999883"/>
  </r>
  <r>
    <n v="9304"/>
    <x v="4651"/>
    <x v="24"/>
    <d v="2015-04-22T00:00:00"/>
    <s v="Second Class"/>
    <s v="MP-17965"/>
    <s v="Michael Paige"/>
    <x v="1"/>
    <s v="United States"/>
    <s v="Mcallen"/>
    <x v="5"/>
    <n v="78501"/>
    <s v="Central"/>
    <s v="OFF-PA-10003936"/>
    <x v="1"/>
    <s v="Paper"/>
    <s v="Xerox 1994"/>
    <n v="15.552000000000003"/>
    <n v="3"/>
    <n v="0.2"/>
    <n v="5.4432"/>
  </r>
  <r>
    <n v="9305"/>
    <x v="4651"/>
    <x v="24"/>
    <d v="2015-04-22T00:00:00"/>
    <s v="Second Class"/>
    <s v="MP-17965"/>
    <s v="Michael Paige"/>
    <x v="1"/>
    <s v="United States"/>
    <s v="Mcallen"/>
    <x v="5"/>
    <n v="78501"/>
    <s v="Central"/>
    <s v="OFF-BI-10000320"/>
    <x v="1"/>
    <s v="Binders"/>
    <s v="GBC Plastic Binding Combs"/>
    <n v="1.4759999999999998"/>
    <n v="1"/>
    <n v="0.8"/>
    <n v="-2.2877999999999998"/>
  </r>
  <r>
    <n v="9306"/>
    <x v="4652"/>
    <x v="444"/>
    <d v="2015-09-24T00:00:00"/>
    <s v="Standard Class"/>
    <s v="MH-17290"/>
    <s v="Marc Harrigan"/>
    <x v="2"/>
    <s v="United States"/>
    <s v="Santa Fe"/>
    <x v="27"/>
    <n v="87505"/>
    <s v="West"/>
    <s v="OFF-AR-10001972"/>
    <x v="1"/>
    <s v="Art"/>
    <s v="Newell 323"/>
    <n v="8.4"/>
    <n v="5"/>
    <n v="0"/>
    <n v="2.1840000000000002"/>
  </r>
  <r>
    <n v="9307"/>
    <x v="4653"/>
    <x v="727"/>
    <d v="2014-03-30T00:00:00"/>
    <s v="Standard Class"/>
    <s v="CA-12265"/>
    <s v="Christina Anderson"/>
    <x v="0"/>
    <s v="United States"/>
    <s v="San Francisco"/>
    <x v="1"/>
    <n v="94110"/>
    <s v="West"/>
    <s v="OFF-AR-10003829"/>
    <x v="1"/>
    <s v="Art"/>
    <s v="Newell 35"/>
    <n v="6.56"/>
    <n v="2"/>
    <n v="0"/>
    <n v="1.9023999999999992"/>
  </r>
  <r>
    <n v="9308"/>
    <x v="4653"/>
    <x v="727"/>
    <d v="2014-03-30T00:00:00"/>
    <s v="Standard Class"/>
    <s v="CA-12265"/>
    <s v="Christina Anderson"/>
    <x v="0"/>
    <s v="United States"/>
    <s v="San Francisco"/>
    <x v="1"/>
    <n v="94110"/>
    <s v="West"/>
    <s v="OFF-AR-10003338"/>
    <x v="1"/>
    <s v="Art"/>
    <s v="Eberhard Faber 3 1/2&quot; Golf Pencils"/>
    <n v="14.88"/>
    <n v="2"/>
    <n v="0"/>
    <n v="3.7200000000000006"/>
  </r>
  <r>
    <n v="9309"/>
    <x v="4653"/>
    <x v="727"/>
    <d v="2014-03-30T00:00:00"/>
    <s v="Standard Class"/>
    <s v="CA-12265"/>
    <s v="Christina Anderson"/>
    <x v="0"/>
    <s v="United States"/>
    <s v="San Francisco"/>
    <x v="1"/>
    <n v="94110"/>
    <s v="West"/>
    <s v="TEC-AC-10002558"/>
    <x v="2"/>
    <s v="Accessories"/>
    <s v="Imation Swivel Flash Drive USB flash drive - 8 GB"/>
    <n v="45.48"/>
    <n v="4"/>
    <n v="0"/>
    <n v="15.917999999999999"/>
  </r>
  <r>
    <n v="9310"/>
    <x v="4653"/>
    <x v="727"/>
    <d v="2014-03-30T00:00:00"/>
    <s v="Standard Class"/>
    <s v="CA-12265"/>
    <s v="Christina Anderson"/>
    <x v="0"/>
    <s v="United States"/>
    <s v="San Francisco"/>
    <x v="1"/>
    <n v="94110"/>
    <s v="West"/>
    <s v="OFF-AR-10000034"/>
    <x v="1"/>
    <s v="Art"/>
    <s v="BIC Brite Liner Grip Highlighters, Assorted, 5/Pack"/>
    <n v="25.44"/>
    <n v="6"/>
    <n v="0"/>
    <n v="9.9215999999999998"/>
  </r>
  <r>
    <n v="9311"/>
    <x v="4654"/>
    <x v="370"/>
    <d v="2016-08-31T00:00:00"/>
    <s v="Standard Class"/>
    <s v="KD-16615"/>
    <s v="Ken Dana"/>
    <x v="1"/>
    <s v="United States"/>
    <s v="New York City"/>
    <x v="15"/>
    <n v="10024"/>
    <s v="East"/>
    <s v="OFF-BI-10001510"/>
    <x v="1"/>
    <s v="Binders"/>
    <s v="Deluxe Heavy-Duty Vinyl Round Ring Binder"/>
    <n v="146.68800000000002"/>
    <n v="8"/>
    <n v="0.2"/>
    <n v="45.839999999999996"/>
  </r>
  <r>
    <n v="9312"/>
    <x v="4655"/>
    <x v="904"/>
    <d v="2017-03-12T00:00:00"/>
    <s v="Standard Class"/>
    <s v="DW-13540"/>
    <s v="Don Weiss"/>
    <x v="0"/>
    <s v="United States"/>
    <s v="Dallas"/>
    <x v="5"/>
    <n v="75220"/>
    <s v="Central"/>
    <s v="OFF-LA-10000134"/>
    <x v="1"/>
    <s v="Labels"/>
    <s v="Avery 511"/>
    <n v="4.9280000000000008"/>
    <n v="2"/>
    <n v="0.2"/>
    <n v="1.7247999999999997"/>
  </r>
  <r>
    <n v="9313"/>
    <x v="4655"/>
    <x v="904"/>
    <d v="2017-03-12T00:00:00"/>
    <s v="Standard Class"/>
    <s v="DW-13540"/>
    <s v="Don Weiss"/>
    <x v="0"/>
    <s v="United States"/>
    <s v="Dallas"/>
    <x v="5"/>
    <n v="75220"/>
    <s v="Central"/>
    <s v="OFF-AR-10000588"/>
    <x v="1"/>
    <s v="Art"/>
    <s v="Newell 345"/>
    <n v="63.488"/>
    <n v="4"/>
    <n v="0.2"/>
    <n v="4.7616000000000014"/>
  </r>
  <r>
    <n v="9314"/>
    <x v="4656"/>
    <x v="1215"/>
    <d v="2015-11-11T00:00:00"/>
    <s v="Same Day"/>
    <s v="AG-10495"/>
    <s v="Andrew Gjertsen"/>
    <x v="1"/>
    <s v="United States"/>
    <s v="Detroit"/>
    <x v="12"/>
    <n v="48234"/>
    <s v="Central"/>
    <s v="OFF-ST-10003282"/>
    <x v="1"/>
    <s v="Storage"/>
    <s v="Advantus 10-Drawer Portable Organizer, Chrome Metal Frame, Smoke Drawers"/>
    <n v="418.32"/>
    <n v="7"/>
    <n v="0"/>
    <n v="117.12960000000004"/>
  </r>
  <r>
    <n v="9315"/>
    <x v="4656"/>
    <x v="1215"/>
    <d v="2015-11-11T00:00:00"/>
    <s v="Same Day"/>
    <s v="AG-10495"/>
    <s v="Andrew Gjertsen"/>
    <x v="1"/>
    <s v="United States"/>
    <s v="Detroit"/>
    <x v="12"/>
    <n v="48234"/>
    <s v="Central"/>
    <s v="OFF-AP-10002311"/>
    <x v="1"/>
    <s v="Appliances"/>
    <s v="Holmes Replacement Filter for HEPA Air Cleaner, Very Large Room, HEPA Filter"/>
    <n v="123.858"/>
    <n v="2"/>
    <n v="0.1"/>
    <n v="46.790800000000004"/>
  </r>
  <r>
    <n v="9316"/>
    <x v="4657"/>
    <x v="41"/>
    <d v="2016-04-09T00:00:00"/>
    <s v="Standard Class"/>
    <s v="JH-16180"/>
    <s v="Justin Hirsh"/>
    <x v="0"/>
    <s v="United States"/>
    <s v="Philadelphia"/>
    <x v="9"/>
    <n v="19140"/>
    <s v="East"/>
    <s v="TEC-PH-10000141"/>
    <x v="2"/>
    <s v="Phones"/>
    <s v="Clearsounds A400"/>
    <n v="118.78199999999998"/>
    <n v="3"/>
    <n v="0.4"/>
    <n v="-27.715799999999994"/>
  </r>
  <r>
    <n v="9317"/>
    <x v="4657"/>
    <x v="41"/>
    <d v="2016-04-09T00:00:00"/>
    <s v="Standard Class"/>
    <s v="JH-16180"/>
    <s v="Justin Hirsh"/>
    <x v="0"/>
    <s v="United States"/>
    <s v="Philadelphia"/>
    <x v="9"/>
    <n v="19140"/>
    <s v="East"/>
    <s v="OFF-SU-10000646"/>
    <x v="1"/>
    <s v="Supplies"/>
    <s v="Premier Automatic Letter Opener"/>
    <n v="769.18400000000008"/>
    <n v="4"/>
    <n v="0.2"/>
    <n v="-163.45159999999996"/>
  </r>
  <r>
    <n v="9318"/>
    <x v="4658"/>
    <x v="1216"/>
    <d v="2017-02-26T00:00:00"/>
    <s v="Standard Class"/>
    <s v="DK-13090"/>
    <s v="Dave Kipp"/>
    <x v="0"/>
    <s v="United States"/>
    <s v="Carrollton"/>
    <x v="5"/>
    <n v="75007"/>
    <s v="Central"/>
    <s v="TEC-AC-10002076"/>
    <x v="2"/>
    <s v="Accessories"/>
    <s v="Microsoft Natural Keyboard Elite"/>
    <n v="47.904000000000003"/>
    <n v="1"/>
    <n v="0.2"/>
    <n v="-2.9940000000000015"/>
  </r>
  <r>
    <n v="9319"/>
    <x v="4659"/>
    <x v="228"/>
    <d v="2017-07-25T00:00:00"/>
    <s v="Standard Class"/>
    <s v="AR-10825"/>
    <s v="Anthony Rawles"/>
    <x v="1"/>
    <s v="United States"/>
    <s v="New York City"/>
    <x v="15"/>
    <n v="10009"/>
    <s v="East"/>
    <s v="OFF-PA-10000743"/>
    <x v="1"/>
    <s v="Paper"/>
    <s v="Xerox 1977"/>
    <n v="13.36"/>
    <n v="2"/>
    <n v="0"/>
    <n v="6.4127999999999998"/>
  </r>
  <r>
    <n v="9320"/>
    <x v="4659"/>
    <x v="228"/>
    <d v="2017-07-25T00:00:00"/>
    <s v="Standard Class"/>
    <s v="AR-10825"/>
    <s v="Anthony Rawles"/>
    <x v="1"/>
    <s v="United States"/>
    <s v="New York City"/>
    <x v="15"/>
    <n v="10009"/>
    <s v="East"/>
    <s v="FUR-CH-10002780"/>
    <x v="0"/>
    <s v="Chairs"/>
    <s v="Office Star - Task Chair with Contemporary Loop Arms"/>
    <n v="163.76400000000001"/>
    <n v="2"/>
    <n v="0.1"/>
    <n v="25.474399999999999"/>
  </r>
  <r>
    <n v="9321"/>
    <x v="4659"/>
    <x v="228"/>
    <d v="2017-07-25T00:00:00"/>
    <s v="Standard Class"/>
    <s v="AR-10825"/>
    <s v="Anthony Rawles"/>
    <x v="1"/>
    <s v="United States"/>
    <s v="New York City"/>
    <x v="15"/>
    <n v="10009"/>
    <s v="East"/>
    <s v="FUR-FU-10000747"/>
    <x v="0"/>
    <s v="Furnishings"/>
    <s v="Tenex B1-RE Series Chair Mats for Low Pile Carpets"/>
    <n v="183.92"/>
    <n v="4"/>
    <n v="0"/>
    <n v="31.266399999999976"/>
  </r>
  <r>
    <n v="9322"/>
    <x v="4660"/>
    <x v="254"/>
    <d v="2016-11-08T00:00:00"/>
    <s v="Standard Class"/>
    <s v="SM-20005"/>
    <s v="Sally Matthias"/>
    <x v="0"/>
    <s v="United States"/>
    <s v="Houston"/>
    <x v="5"/>
    <n v="77041"/>
    <s v="Central"/>
    <s v="FUR-FU-10002445"/>
    <x v="0"/>
    <s v="Furnishings"/>
    <s v="DAX Two-Tone Rosewood/Black Document Frame, Desktop, 5 x 7"/>
    <n v="11.376000000000001"/>
    <n v="3"/>
    <n v="0.6"/>
    <n v="-5.6879999999999988"/>
  </r>
  <r>
    <n v="9323"/>
    <x v="4660"/>
    <x v="254"/>
    <d v="2016-11-08T00:00:00"/>
    <s v="Standard Class"/>
    <s v="SM-20005"/>
    <s v="Sally Matthias"/>
    <x v="0"/>
    <s v="United States"/>
    <s v="Houston"/>
    <x v="5"/>
    <n v="77041"/>
    <s v="Central"/>
    <s v="FUR-FU-10000723"/>
    <x v="0"/>
    <s v="Furnishings"/>
    <s v="Deflect-o EconoMat Studded, No Bevel Mat for Low Pile Carpeting"/>
    <n v="66.112000000000009"/>
    <n v="4"/>
    <n v="0.6"/>
    <n v="-84.292799999999986"/>
  </r>
  <r>
    <n v="9324"/>
    <x v="4661"/>
    <x v="397"/>
    <d v="2017-09-29T00:00:00"/>
    <s v="Standard Class"/>
    <s v="DB-13660"/>
    <s v="Duane Benoit"/>
    <x v="0"/>
    <s v="United States"/>
    <s v="Los Angeles"/>
    <x v="1"/>
    <n v="90036"/>
    <s v="West"/>
    <s v="OFF-PA-10003641"/>
    <x v="1"/>
    <s v="Paper"/>
    <s v="Xerox 1909"/>
    <n v="211.04"/>
    <n v="8"/>
    <n v="0"/>
    <n v="97.078399999999988"/>
  </r>
  <r>
    <n v="9325"/>
    <x v="4661"/>
    <x v="397"/>
    <d v="2017-09-29T00:00:00"/>
    <s v="Standard Class"/>
    <s v="DB-13660"/>
    <s v="Duane Benoit"/>
    <x v="0"/>
    <s v="United States"/>
    <s v="Los Angeles"/>
    <x v="1"/>
    <n v="90036"/>
    <s v="West"/>
    <s v="FUR-CH-10003973"/>
    <x v="0"/>
    <s v="Chairs"/>
    <s v="GuestStacker Chair with Chrome Finish Legs"/>
    <n v="594.81600000000003"/>
    <n v="2"/>
    <n v="0.2"/>
    <n v="59.481600000000014"/>
  </r>
  <r>
    <n v="9326"/>
    <x v="4661"/>
    <x v="397"/>
    <d v="2017-09-29T00:00:00"/>
    <s v="Standard Class"/>
    <s v="DB-13660"/>
    <s v="Duane Benoit"/>
    <x v="0"/>
    <s v="United States"/>
    <s v="Los Angeles"/>
    <x v="1"/>
    <n v="90036"/>
    <s v="West"/>
    <s v="OFF-BI-10000977"/>
    <x v="1"/>
    <s v="Binders"/>
    <s v="Ibico Plastic Spiral Binding Combs"/>
    <n v="72.960000000000008"/>
    <n v="3"/>
    <n v="0.2"/>
    <n v="23.711999999999996"/>
  </r>
  <r>
    <n v="9327"/>
    <x v="4662"/>
    <x v="210"/>
    <d v="2017-09-10T00:00:00"/>
    <s v="First Class"/>
    <s v="PF-19225"/>
    <s v="Phillip Flathmann"/>
    <x v="0"/>
    <s v="United States"/>
    <s v="Edmonds"/>
    <x v="4"/>
    <n v="98026"/>
    <s v="West"/>
    <s v="FUR-FU-10004053"/>
    <x v="0"/>
    <s v="Furnishings"/>
    <s v="DAX Two-Tone Silver Metal Document Frame"/>
    <n v="80.959999999999994"/>
    <n v="4"/>
    <n v="0"/>
    <n v="34.812800000000003"/>
  </r>
  <r>
    <n v="9328"/>
    <x v="4662"/>
    <x v="210"/>
    <d v="2017-09-10T00:00:00"/>
    <s v="First Class"/>
    <s v="PF-19225"/>
    <s v="Phillip Flathmann"/>
    <x v="0"/>
    <s v="United States"/>
    <s v="Edmonds"/>
    <x v="4"/>
    <n v="98026"/>
    <s v="West"/>
    <s v="TEC-PH-10002033"/>
    <x v="2"/>
    <s v="Phones"/>
    <s v="Konftel 250 Conference phone - Charcoal black"/>
    <n v="455.71199999999999"/>
    <n v="2"/>
    <n v="0.2"/>
    <n v="34.178400000000011"/>
  </r>
  <r>
    <n v="9329"/>
    <x v="4662"/>
    <x v="210"/>
    <d v="2017-09-10T00:00:00"/>
    <s v="First Class"/>
    <s v="PF-19225"/>
    <s v="Phillip Flathmann"/>
    <x v="0"/>
    <s v="United States"/>
    <s v="Edmonds"/>
    <x v="4"/>
    <n v="98026"/>
    <s v="West"/>
    <s v="OFF-AR-10004260"/>
    <x v="1"/>
    <s v="Art"/>
    <s v="Boston 1799 Powerhouse Electric Pencil Sharpener"/>
    <n v="25.98"/>
    <n v="1"/>
    <n v="0"/>
    <n v="7.2744"/>
  </r>
  <r>
    <n v="9330"/>
    <x v="4663"/>
    <x v="109"/>
    <d v="2015-11-30T00:00:00"/>
    <s v="First Class"/>
    <s v="AJ-10945"/>
    <s v="Ashley Jarboe"/>
    <x v="0"/>
    <s v="United States"/>
    <s v="San Francisco"/>
    <x v="1"/>
    <n v="94110"/>
    <s v="West"/>
    <s v="OFF-AP-10004655"/>
    <x v="1"/>
    <s v="Appliances"/>
    <s v="Holmes Visible Mist Ultrasonic Humidifier with 2.3-Gallon Output per Day, Replacement Filter"/>
    <n v="45.28"/>
    <n v="4"/>
    <n v="0"/>
    <n v="15.395199999999999"/>
  </r>
  <r>
    <n v="9331"/>
    <x v="4664"/>
    <x v="768"/>
    <d v="2015-11-18T00:00:00"/>
    <s v="Standard Class"/>
    <s v="EB-14110"/>
    <s v="Eugene Barchas"/>
    <x v="0"/>
    <s v="United States"/>
    <s v="New York City"/>
    <x v="15"/>
    <n v="10035"/>
    <s v="East"/>
    <s v="OFF-EN-10001539"/>
    <x v="1"/>
    <s v="Envelopes"/>
    <s v="Staple envelope"/>
    <n v="15.56"/>
    <n v="2"/>
    <n v="0"/>
    <n v="7.3132000000000001"/>
  </r>
  <r>
    <n v="9332"/>
    <x v="4665"/>
    <x v="321"/>
    <d v="2016-10-03T00:00:00"/>
    <s v="Standard Class"/>
    <s v="ES-14080"/>
    <s v="Erin Smith"/>
    <x v="1"/>
    <s v="United States"/>
    <s v="Springfield"/>
    <x v="21"/>
    <n v="97477"/>
    <s v="West"/>
    <s v="TEC-PH-10001817"/>
    <x v="2"/>
    <s v="Phones"/>
    <s v="Wilson Electronics DB Pro Signal Booster"/>
    <n v="859.2"/>
    <n v="3"/>
    <n v="0.2"/>
    <n v="75.180000000000064"/>
  </r>
  <r>
    <n v="9333"/>
    <x v="4666"/>
    <x v="220"/>
    <d v="2017-09-13T00:00:00"/>
    <s v="Second Class"/>
    <s v="SS-20410"/>
    <s v="Shahid Shariari"/>
    <x v="0"/>
    <s v="United States"/>
    <s v="Georgetown"/>
    <x v="0"/>
    <n v="40324"/>
    <s v="South"/>
    <s v="OFF-AP-10002578"/>
    <x v="1"/>
    <s v="Appliances"/>
    <s v="Fellowes Premier Superior Surge Suppressor, 10-Outlet, With Phone and Remote"/>
    <n v="195.68"/>
    <n v="4"/>
    <n v="0"/>
    <n v="50.876800000000003"/>
  </r>
  <r>
    <n v="9334"/>
    <x v="4666"/>
    <x v="220"/>
    <d v="2017-09-13T00:00:00"/>
    <s v="Second Class"/>
    <s v="SS-20410"/>
    <s v="Shahid Shariari"/>
    <x v="0"/>
    <s v="United States"/>
    <s v="Georgetown"/>
    <x v="0"/>
    <n v="40324"/>
    <s v="South"/>
    <s v="OFF-FA-10000992"/>
    <x v="1"/>
    <s v="Fasteners"/>
    <s v="Acco Clips to Go Binder Clips, 24 Clips in Two Sizes"/>
    <n v="14.2"/>
    <n v="4"/>
    <n v="0"/>
    <n v="6.6739999999999995"/>
  </r>
  <r>
    <n v="9335"/>
    <x v="4667"/>
    <x v="927"/>
    <d v="2017-05-02T00:00:00"/>
    <s v="First Class"/>
    <s v="AG-10900"/>
    <s v="Arthur Gainer"/>
    <x v="0"/>
    <s v="United States"/>
    <s v="Coral Springs"/>
    <x v="2"/>
    <n v="33065"/>
    <s v="South"/>
    <s v="FUR-BO-10001798"/>
    <x v="0"/>
    <s v="Bookcases"/>
    <s v="Bush Somerset Collection Bookcase"/>
    <n v="314.35199999999998"/>
    <n v="3"/>
    <n v="0.2"/>
    <n v="-15.71759999999999"/>
  </r>
  <r>
    <n v="9336"/>
    <x v="4667"/>
    <x v="927"/>
    <d v="2017-05-02T00:00:00"/>
    <s v="First Class"/>
    <s v="AG-10900"/>
    <s v="Arthur Gainer"/>
    <x v="0"/>
    <s v="United States"/>
    <s v="Coral Springs"/>
    <x v="2"/>
    <n v="33065"/>
    <s v="South"/>
    <s v="OFF-LA-10004409"/>
    <x v="1"/>
    <s v="Labels"/>
    <s v="Avery 492"/>
    <n v="4.6079999999999997"/>
    <n v="2"/>
    <n v="0.2"/>
    <n v="1.4975999999999996"/>
  </r>
  <r>
    <n v="9337"/>
    <x v="4668"/>
    <x v="118"/>
    <d v="2017-09-20T00:00:00"/>
    <s v="Standard Class"/>
    <s v="CY-12745"/>
    <s v="Craig Yedwab"/>
    <x v="1"/>
    <s v="United States"/>
    <s v="San Francisco"/>
    <x v="1"/>
    <n v="94110"/>
    <s v="West"/>
    <s v="OFF-FA-10000621"/>
    <x v="1"/>
    <s v="Fasteners"/>
    <s v="OIC Colored Binder Clips, Assorted Sizes"/>
    <n v="17.899999999999999"/>
    <n v="5"/>
    <n v="0"/>
    <n v="8.7710000000000008"/>
  </r>
  <r>
    <n v="9338"/>
    <x v="4669"/>
    <x v="538"/>
    <d v="2014-10-22T00:00:00"/>
    <s v="Second Class"/>
    <s v="RP-19270"/>
    <s v="Rachel Payne"/>
    <x v="1"/>
    <s v="United States"/>
    <s v="San Francisco"/>
    <x v="1"/>
    <n v="94110"/>
    <s v="West"/>
    <s v="OFF-BI-10003196"/>
    <x v="1"/>
    <s v="Binders"/>
    <s v="Accohide Poly Flexible Ring Binders"/>
    <n v="2.9920000000000004"/>
    <n v="1"/>
    <n v="0.2"/>
    <n v="1.1219999999999999"/>
  </r>
  <r>
    <n v="9339"/>
    <x v="4669"/>
    <x v="538"/>
    <d v="2014-10-22T00:00:00"/>
    <s v="Second Class"/>
    <s v="RP-19270"/>
    <s v="Rachel Payne"/>
    <x v="1"/>
    <s v="United States"/>
    <s v="San Francisco"/>
    <x v="1"/>
    <n v="94110"/>
    <s v="West"/>
    <s v="OFF-BI-10003727"/>
    <x v="1"/>
    <s v="Binders"/>
    <s v="Avery Durable Slant Ring Binders With Label Holder"/>
    <n v="20.064"/>
    <n v="6"/>
    <n v="0.2"/>
    <n v="7.0223999999999993"/>
  </r>
  <r>
    <n v="9340"/>
    <x v="4669"/>
    <x v="538"/>
    <d v="2014-10-22T00:00:00"/>
    <s v="Second Class"/>
    <s v="RP-19270"/>
    <s v="Rachel Payne"/>
    <x v="1"/>
    <s v="United States"/>
    <s v="San Francisco"/>
    <x v="1"/>
    <n v="94110"/>
    <s v="West"/>
    <s v="OFF-PA-10003228"/>
    <x v="1"/>
    <s v="Paper"/>
    <s v="Xerox 1917"/>
    <n v="146.72999999999999"/>
    <n v="3"/>
    <n v="0"/>
    <n v="68.963099999999997"/>
  </r>
  <r>
    <n v="9341"/>
    <x v="4669"/>
    <x v="538"/>
    <d v="2014-10-22T00:00:00"/>
    <s v="Second Class"/>
    <s v="RP-19270"/>
    <s v="Rachel Payne"/>
    <x v="1"/>
    <s v="United States"/>
    <s v="San Francisco"/>
    <x v="1"/>
    <n v="94110"/>
    <s v="West"/>
    <s v="OFF-LA-10002787"/>
    <x v="1"/>
    <s v="Labels"/>
    <s v="Avery 480"/>
    <n v="18.75"/>
    <n v="5"/>
    <n v="0"/>
    <n v="9"/>
  </r>
  <r>
    <n v="9342"/>
    <x v="4669"/>
    <x v="538"/>
    <d v="2014-10-22T00:00:00"/>
    <s v="Second Class"/>
    <s v="RP-19270"/>
    <s v="Rachel Payne"/>
    <x v="1"/>
    <s v="United States"/>
    <s v="San Francisco"/>
    <x v="1"/>
    <n v="94110"/>
    <s v="West"/>
    <s v="TEC-PH-10001305"/>
    <x v="2"/>
    <s v="Phones"/>
    <s v="Panasonic KX TS208W Corded phone"/>
    <n v="117.57600000000002"/>
    <n v="3"/>
    <n v="0.2"/>
    <n v="11.757600000000011"/>
  </r>
  <r>
    <n v="9343"/>
    <x v="4670"/>
    <x v="69"/>
    <d v="2016-03-18T00:00:00"/>
    <s v="Standard Class"/>
    <s v="DB-13360"/>
    <s v="Dennis Bolton"/>
    <x v="2"/>
    <s v="United States"/>
    <s v="Riverside"/>
    <x v="1"/>
    <n v="92503"/>
    <s v="West"/>
    <s v="OFF-BI-10001036"/>
    <x v="1"/>
    <s v="Binders"/>
    <s v="Cardinal EasyOpen D-Ring Binders"/>
    <n v="51.184000000000012"/>
    <n v="7"/>
    <n v="0.2"/>
    <n v="19.193999999999999"/>
  </r>
  <r>
    <n v="9344"/>
    <x v="4671"/>
    <x v="922"/>
    <d v="2017-02-20T00:00:00"/>
    <s v="First Class"/>
    <s v="CK-12325"/>
    <s v="Christine Kargatis"/>
    <x v="2"/>
    <s v="United States"/>
    <s v="Troy"/>
    <x v="24"/>
    <n v="45373"/>
    <s v="East"/>
    <s v="FUR-TA-10001086"/>
    <x v="0"/>
    <s v="Tables"/>
    <s v="SAFCO PlanMaster Boards, 60w x 37-1/2d, White Melamine"/>
    <n v="455.97"/>
    <n v="5"/>
    <n v="0.4"/>
    <n v="-106.39299999999997"/>
  </r>
  <r>
    <n v="9345"/>
    <x v="4671"/>
    <x v="922"/>
    <d v="2017-02-20T00:00:00"/>
    <s v="First Class"/>
    <s v="CK-12325"/>
    <s v="Christine Kargatis"/>
    <x v="2"/>
    <s v="United States"/>
    <s v="Troy"/>
    <x v="24"/>
    <n v="45373"/>
    <s v="East"/>
    <s v="OFF-BI-10001525"/>
    <x v="1"/>
    <s v="Binders"/>
    <s v="Acco Pressboard Covers with Storage Hooks, 14 7/8&quot; x 11&quot;, Executive Red"/>
    <n v="5.7150000000000016"/>
    <n v="5"/>
    <n v="0.7"/>
    <n v="-4.7625000000000011"/>
  </r>
  <r>
    <n v="9346"/>
    <x v="4671"/>
    <x v="922"/>
    <d v="2017-02-20T00:00:00"/>
    <s v="First Class"/>
    <s v="CK-12325"/>
    <s v="Christine Kargatis"/>
    <x v="2"/>
    <s v="United States"/>
    <s v="Troy"/>
    <x v="24"/>
    <n v="45373"/>
    <s v="East"/>
    <s v="TEC-PH-10000526"/>
    <x v="2"/>
    <s v="Phones"/>
    <s v="Vtech CS6719"/>
    <n v="57.593999999999994"/>
    <n v="1"/>
    <n v="0.4"/>
    <n v="-11.518799999999999"/>
  </r>
  <r>
    <n v="9347"/>
    <x v="4671"/>
    <x v="922"/>
    <d v="2017-02-20T00:00:00"/>
    <s v="First Class"/>
    <s v="CK-12325"/>
    <s v="Christine Kargatis"/>
    <x v="2"/>
    <s v="United States"/>
    <s v="Troy"/>
    <x v="24"/>
    <n v="45373"/>
    <s v="East"/>
    <s v="FUR-FU-10004973"/>
    <x v="0"/>
    <s v="Furnishings"/>
    <s v="Flat Face Poster Frame"/>
    <n v="30.144000000000002"/>
    <n v="2"/>
    <n v="0.2"/>
    <n v="8.2896000000000001"/>
  </r>
  <r>
    <n v="9348"/>
    <x v="4671"/>
    <x v="922"/>
    <d v="2017-02-20T00:00:00"/>
    <s v="First Class"/>
    <s v="CK-12325"/>
    <s v="Christine Kargatis"/>
    <x v="2"/>
    <s v="United States"/>
    <s v="Troy"/>
    <x v="24"/>
    <n v="45373"/>
    <s v="East"/>
    <s v="FUR-CH-10003981"/>
    <x v="0"/>
    <s v="Chairs"/>
    <s v="Global Commerce Series Low-Back Swivel/Tilt Chairs"/>
    <n v="899.43"/>
    <n v="5"/>
    <n v="0.3"/>
    <n v="-12.84900000000016"/>
  </r>
  <r>
    <n v="9349"/>
    <x v="4672"/>
    <x v="596"/>
    <d v="2016-12-28T00:00:00"/>
    <s v="Standard Class"/>
    <s v="DN-13690"/>
    <s v="Duane Noonan"/>
    <x v="0"/>
    <s v="United States"/>
    <s v="Moreno Valley"/>
    <x v="1"/>
    <n v="92553"/>
    <s v="West"/>
    <s v="FUR-FU-10000277"/>
    <x v="0"/>
    <s v="Furnishings"/>
    <s v="Deflect-o DuraMat Antistatic Studded Beveled Mat for Medium Pile Carpeting"/>
    <n v="842.72"/>
    <n v="8"/>
    <n v="0"/>
    <n v="202.25279999999998"/>
  </r>
  <r>
    <n v="9350"/>
    <x v="4672"/>
    <x v="596"/>
    <d v="2016-12-28T00:00:00"/>
    <s v="Standard Class"/>
    <s v="DN-13690"/>
    <s v="Duane Noonan"/>
    <x v="0"/>
    <s v="United States"/>
    <s v="Moreno Valley"/>
    <x v="1"/>
    <n v="92553"/>
    <s v="West"/>
    <s v="FUR-FU-10001934"/>
    <x v="0"/>
    <s v="Furnishings"/>
    <s v="Magnifier Swing Arm Lamp"/>
    <n v="41.96"/>
    <n v="2"/>
    <n v="0"/>
    <n v="10.909600000000001"/>
  </r>
  <r>
    <n v="9351"/>
    <x v="4673"/>
    <x v="713"/>
    <d v="2016-09-27T00:00:00"/>
    <s v="Standard Class"/>
    <s v="DP-13105"/>
    <s v="Dave Poirier"/>
    <x v="1"/>
    <s v="United States"/>
    <s v="Seattle"/>
    <x v="4"/>
    <n v="98115"/>
    <s v="West"/>
    <s v="OFF-BI-10004970"/>
    <x v="1"/>
    <s v="Binders"/>
    <s v="ACCOHIDE 3-Ring Binder, Blue, 1&quot;"/>
    <n v="13.216000000000001"/>
    <n v="4"/>
    <n v="0.2"/>
    <n v="4.4603999999999999"/>
  </r>
  <r>
    <n v="9352"/>
    <x v="4673"/>
    <x v="713"/>
    <d v="2016-09-27T00:00:00"/>
    <s v="Standard Class"/>
    <s v="DP-13105"/>
    <s v="Dave Poirier"/>
    <x v="1"/>
    <s v="United States"/>
    <s v="Seattle"/>
    <x v="4"/>
    <n v="98115"/>
    <s v="West"/>
    <s v="FUR-CH-10003396"/>
    <x v="0"/>
    <s v="Chairs"/>
    <s v="Global Deluxe Steno Chair"/>
    <n v="184.75200000000001"/>
    <n v="3"/>
    <n v="0.2"/>
    <n v="-20.784600000000012"/>
  </r>
  <r>
    <n v="9353"/>
    <x v="4674"/>
    <x v="241"/>
    <d v="2017-09-26T00:00:00"/>
    <s v="First Class"/>
    <s v="RO-19780"/>
    <s v="Rose O'Brian"/>
    <x v="0"/>
    <s v="United States"/>
    <s v="Chicago"/>
    <x v="10"/>
    <n v="60623"/>
    <s v="Central"/>
    <s v="FUR-CH-10003973"/>
    <x v="0"/>
    <s v="Chairs"/>
    <s v="GuestStacker Chair with Chrome Finish Legs"/>
    <n v="520.46399999999994"/>
    <n v="2"/>
    <n v="0.3"/>
    <n v="-14.870399999999961"/>
  </r>
  <r>
    <n v="9354"/>
    <x v="4674"/>
    <x v="241"/>
    <d v="2017-09-26T00:00:00"/>
    <s v="First Class"/>
    <s v="RO-19780"/>
    <s v="Rose O'Brian"/>
    <x v="0"/>
    <s v="United States"/>
    <s v="Chicago"/>
    <x v="10"/>
    <n v="60623"/>
    <s v="Central"/>
    <s v="OFF-PA-10002109"/>
    <x v="1"/>
    <s v="Paper"/>
    <s v="Wirebound Voice Message Log Book"/>
    <n v="11.423999999999999"/>
    <n v="3"/>
    <n v="0.2"/>
    <n v="3.7127999999999988"/>
  </r>
  <r>
    <n v="9355"/>
    <x v="4675"/>
    <x v="494"/>
    <d v="2015-12-05T00:00:00"/>
    <s v="Standard Class"/>
    <s v="MA-17560"/>
    <s v="Matt Abelman"/>
    <x v="2"/>
    <s v="United States"/>
    <s v="Jackson"/>
    <x v="12"/>
    <n v="49201"/>
    <s v="Central"/>
    <s v="OFF-PA-10001826"/>
    <x v="1"/>
    <s v="Paper"/>
    <s v="Xerox 207"/>
    <n v="19.440000000000001"/>
    <n v="3"/>
    <n v="0"/>
    <n v="9.3312000000000008"/>
  </r>
  <r>
    <n v="9356"/>
    <x v="4675"/>
    <x v="494"/>
    <d v="2015-12-05T00:00:00"/>
    <s v="Standard Class"/>
    <s v="MA-17560"/>
    <s v="Matt Abelman"/>
    <x v="2"/>
    <s v="United States"/>
    <s v="Jackson"/>
    <x v="12"/>
    <n v="49201"/>
    <s v="Central"/>
    <s v="OFF-AR-10000823"/>
    <x v="1"/>
    <s v="Art"/>
    <s v="Newell 307"/>
    <n v="3.64"/>
    <n v="2"/>
    <n v="0"/>
    <n v="1.0192000000000001"/>
  </r>
  <r>
    <n v="9357"/>
    <x v="4675"/>
    <x v="494"/>
    <d v="2015-12-05T00:00:00"/>
    <s v="Standard Class"/>
    <s v="MA-17560"/>
    <s v="Matt Abelman"/>
    <x v="2"/>
    <s v="United States"/>
    <s v="Jackson"/>
    <x v="12"/>
    <n v="49201"/>
    <s v="Central"/>
    <s v="OFF-PA-10001776"/>
    <x v="1"/>
    <s v="Paper"/>
    <s v="Wirebound Message Books, Four 2 3/4&quot; x 5&quot; Forms per Page, 600 Sets per Book"/>
    <n v="18.54"/>
    <n v="2"/>
    <n v="0"/>
    <n v="8.7137999999999991"/>
  </r>
  <r>
    <n v="9358"/>
    <x v="4676"/>
    <x v="967"/>
    <d v="2016-01-28T00:00:00"/>
    <s v="Second Class"/>
    <s v="JD-15895"/>
    <s v="Jonathan Doherty"/>
    <x v="1"/>
    <s v="United States"/>
    <s v="New York City"/>
    <x v="15"/>
    <n v="10024"/>
    <s v="East"/>
    <s v="OFF-BI-10003676"/>
    <x v="1"/>
    <s v="Binders"/>
    <s v="GBC Standard Recycled Report Covers, Clear Plastic Sheets"/>
    <n v="43.120000000000005"/>
    <n v="5"/>
    <n v="0.2"/>
    <n v="15.091999999999995"/>
  </r>
  <r>
    <n v="9359"/>
    <x v="4676"/>
    <x v="967"/>
    <d v="2016-01-28T00:00:00"/>
    <s v="Second Class"/>
    <s v="JD-15895"/>
    <s v="Jonathan Doherty"/>
    <x v="1"/>
    <s v="United States"/>
    <s v="New York City"/>
    <x v="15"/>
    <n v="10024"/>
    <s v="East"/>
    <s v="FUR-TA-10001095"/>
    <x v="0"/>
    <s v="Tables"/>
    <s v="Chromcraft Round Conference Tables"/>
    <n v="313.72199999999998"/>
    <n v="3"/>
    <n v="0.4"/>
    <n v="-99.34529999999998"/>
  </r>
  <r>
    <n v="9360"/>
    <x v="4676"/>
    <x v="967"/>
    <d v="2016-01-28T00:00:00"/>
    <s v="Second Class"/>
    <s v="JD-15895"/>
    <s v="Jonathan Doherty"/>
    <x v="1"/>
    <s v="United States"/>
    <s v="New York City"/>
    <x v="15"/>
    <n v="10024"/>
    <s v="East"/>
    <s v="FUR-FU-10000747"/>
    <x v="0"/>
    <s v="Furnishings"/>
    <s v="Tenex B1-RE Series Chair Mats for Low Pile Carpets"/>
    <n v="45.98"/>
    <n v="1"/>
    <n v="0"/>
    <n v="7.816599999999994"/>
  </r>
  <r>
    <n v="9361"/>
    <x v="4676"/>
    <x v="967"/>
    <d v="2016-01-28T00:00:00"/>
    <s v="Second Class"/>
    <s v="JD-15895"/>
    <s v="Jonathan Doherty"/>
    <x v="1"/>
    <s v="United States"/>
    <s v="New York City"/>
    <x v="15"/>
    <n v="10024"/>
    <s v="East"/>
    <s v="OFF-ST-10004337"/>
    <x v="1"/>
    <s v="Storage"/>
    <s v="SAFCO Commercial Wire Shelving, 72h"/>
    <n v="428.68"/>
    <n v="7"/>
    <n v="0"/>
    <n v="0"/>
  </r>
  <r>
    <n v="9362"/>
    <x v="4677"/>
    <x v="708"/>
    <d v="2017-03-25T00:00:00"/>
    <s v="Standard Class"/>
    <s v="PS-18970"/>
    <s v="Paul Stevenson"/>
    <x v="2"/>
    <s v="United States"/>
    <s v="Seattle"/>
    <x v="4"/>
    <n v="98105"/>
    <s v="West"/>
    <s v="OFF-BI-10004410"/>
    <x v="1"/>
    <s v="Binders"/>
    <s v="C-Line Peel &amp; Stick Add-On Filing Pockets, 8-3/4 x 5-1/8, 10/Pack"/>
    <n v="30.576000000000001"/>
    <n v="6"/>
    <n v="0.2"/>
    <n v="10.3194"/>
  </r>
  <r>
    <n v="9363"/>
    <x v="4677"/>
    <x v="708"/>
    <d v="2017-03-25T00:00:00"/>
    <s v="Standard Class"/>
    <s v="PS-18970"/>
    <s v="Paul Stevenson"/>
    <x v="2"/>
    <s v="United States"/>
    <s v="Seattle"/>
    <x v="4"/>
    <n v="98105"/>
    <s v="West"/>
    <s v="OFF-FA-10004838"/>
    <x v="1"/>
    <s v="Fasteners"/>
    <s v="Super Bands, 12/Pack"/>
    <n v="13.020000000000001"/>
    <n v="7"/>
    <n v="0"/>
    <n v="0.3906000000000005"/>
  </r>
  <r>
    <n v="9364"/>
    <x v="4677"/>
    <x v="708"/>
    <d v="2017-03-25T00:00:00"/>
    <s v="Standard Class"/>
    <s v="PS-18970"/>
    <s v="Paul Stevenson"/>
    <x v="2"/>
    <s v="United States"/>
    <s v="Seattle"/>
    <x v="4"/>
    <n v="98105"/>
    <s v="West"/>
    <s v="FUR-FU-10002364"/>
    <x v="0"/>
    <s v="Furnishings"/>
    <s v="Eldon Expressions Wood Desk Accessories, Oak"/>
    <n v="22.14"/>
    <n v="3"/>
    <n v="0"/>
    <n v="6.4205999999999976"/>
  </r>
  <r>
    <n v="9365"/>
    <x v="4677"/>
    <x v="708"/>
    <d v="2017-03-25T00:00:00"/>
    <s v="Standard Class"/>
    <s v="PS-18970"/>
    <s v="Paul Stevenson"/>
    <x v="2"/>
    <s v="United States"/>
    <s v="Seattle"/>
    <x v="4"/>
    <n v="98105"/>
    <s v="West"/>
    <s v="OFF-ST-10001809"/>
    <x v="1"/>
    <s v="Storage"/>
    <s v="Fellowes Officeware Wire Shelving"/>
    <n v="359.32"/>
    <n v="4"/>
    <n v="0"/>
    <n v="7.1863999999999919"/>
  </r>
  <r>
    <n v="9366"/>
    <x v="4678"/>
    <x v="963"/>
    <d v="2014-08-25T00:00:00"/>
    <s v="First Class"/>
    <s v="JF-15415"/>
    <s v="Jennifer Ferguson"/>
    <x v="0"/>
    <s v="United States"/>
    <s v="Saint Charles"/>
    <x v="25"/>
    <n v="63301"/>
    <s v="Central"/>
    <s v="OFF-PA-10001846"/>
    <x v="1"/>
    <s v="Paper"/>
    <s v="Xerox 1899"/>
    <n v="11.56"/>
    <n v="2"/>
    <n v="0"/>
    <n v="5.6644000000000005"/>
  </r>
  <r>
    <n v="9367"/>
    <x v="4679"/>
    <x v="785"/>
    <d v="2014-06-13T00:00:00"/>
    <s v="Standard Class"/>
    <s v="RD-19480"/>
    <s v="Rick Duston"/>
    <x v="0"/>
    <s v="United States"/>
    <s v="Long Beach"/>
    <x v="15"/>
    <n v="11561"/>
    <s v="East"/>
    <s v="OFF-BI-10003876"/>
    <x v="1"/>
    <s v="Binders"/>
    <s v="Green Canvas Binder for 8-1/2&quot; x 14&quot; Sheets"/>
    <n v="68.48"/>
    <n v="2"/>
    <n v="0.2"/>
    <n v="25.679999999999996"/>
  </r>
  <r>
    <n v="9368"/>
    <x v="4679"/>
    <x v="785"/>
    <d v="2014-06-13T00:00:00"/>
    <s v="Standard Class"/>
    <s v="RD-19480"/>
    <s v="Rick Duston"/>
    <x v="0"/>
    <s v="United States"/>
    <s v="Long Beach"/>
    <x v="15"/>
    <n v="11561"/>
    <s v="East"/>
    <s v="OFF-ST-10003470"/>
    <x v="1"/>
    <s v="Storage"/>
    <s v="Tennsco Snap-Together Open Shelving Units, Starter Sets and Add-On Units"/>
    <n v="1676.88"/>
    <n v="6"/>
    <n v="0"/>
    <n v="83.843999999999937"/>
  </r>
  <r>
    <n v="9369"/>
    <x v="4680"/>
    <x v="281"/>
    <d v="2016-04-09T00:00:00"/>
    <s v="First Class"/>
    <s v="ES-14080"/>
    <s v="Erin Smith"/>
    <x v="1"/>
    <s v="United States"/>
    <s v="Lakewood"/>
    <x v="30"/>
    <n v="8701"/>
    <s v="East"/>
    <s v="OFF-PA-10004243"/>
    <x v="1"/>
    <s v="Paper"/>
    <s v="Xerox 1939"/>
    <n v="37.94"/>
    <n v="2"/>
    <n v="0"/>
    <n v="18.211199999999998"/>
  </r>
  <r>
    <n v="9370"/>
    <x v="4681"/>
    <x v="659"/>
    <d v="2017-11-09T00:00:00"/>
    <s v="Second Class"/>
    <s v="KN-16390"/>
    <s v="Katherine Nockton"/>
    <x v="1"/>
    <s v="United States"/>
    <s v="Clinton"/>
    <x v="39"/>
    <n v="20735"/>
    <s v="East"/>
    <s v="FUR-CH-10000422"/>
    <x v="0"/>
    <s v="Chairs"/>
    <s v="Global Highback Leather Tilter in Burgundy"/>
    <n v="272.96999999999997"/>
    <n v="3"/>
    <n v="0"/>
    <n v="43.675200000000018"/>
  </r>
  <r>
    <n v="9371"/>
    <x v="4682"/>
    <x v="352"/>
    <d v="2015-05-31T00:00:00"/>
    <s v="First Class"/>
    <s v="VP-21760"/>
    <s v="Victoria Pisteka"/>
    <x v="1"/>
    <s v="United States"/>
    <s v="Columbus"/>
    <x v="24"/>
    <n v="43229"/>
    <s v="East"/>
    <s v="FUR-FU-10002506"/>
    <x v="0"/>
    <s v="Furnishings"/>
    <s v="Tensor &quot;Hersey Kiss&quot; Styled Floor Lamp"/>
    <n v="41.568000000000005"/>
    <n v="4"/>
    <n v="0.2"/>
    <n v="-4.1568000000000023"/>
  </r>
  <r>
    <n v="9372"/>
    <x v="4682"/>
    <x v="352"/>
    <d v="2015-05-31T00:00:00"/>
    <s v="First Class"/>
    <s v="VP-21760"/>
    <s v="Victoria Pisteka"/>
    <x v="1"/>
    <s v="United States"/>
    <s v="Columbus"/>
    <x v="24"/>
    <n v="43229"/>
    <s v="East"/>
    <s v="FUR-CH-10000863"/>
    <x v="0"/>
    <s v="Chairs"/>
    <s v="Novimex Swivel Fabric Task Chair"/>
    <n v="317.05799999999999"/>
    <n v="3"/>
    <n v="0.3"/>
    <n v="-86.058600000000013"/>
  </r>
  <r>
    <n v="9373"/>
    <x v="4682"/>
    <x v="352"/>
    <d v="2015-05-31T00:00:00"/>
    <s v="First Class"/>
    <s v="VP-21760"/>
    <s v="Victoria Pisteka"/>
    <x v="1"/>
    <s v="United States"/>
    <s v="Columbus"/>
    <x v="24"/>
    <n v="43229"/>
    <s v="East"/>
    <s v="OFF-FA-10002988"/>
    <x v="1"/>
    <s v="Fasteners"/>
    <s v="Ideal Clamps"/>
    <n v="8.0399999999999991"/>
    <n v="5"/>
    <n v="0.2"/>
    <n v="2.9144999999999994"/>
  </r>
  <r>
    <n v="9374"/>
    <x v="4683"/>
    <x v="917"/>
    <d v="2017-05-11T00:00:00"/>
    <s v="Standard Class"/>
    <s v="CS-11950"/>
    <s v="Carlos Soltero"/>
    <x v="0"/>
    <s v="United States"/>
    <s v="Pasadena"/>
    <x v="1"/>
    <n v="91104"/>
    <s v="West"/>
    <s v="TEC-PH-10003437"/>
    <x v="2"/>
    <s v="Phones"/>
    <s v="Blue Parrot B250XT Professional Grade Wireless Bluetooth Headset with"/>
    <n v="419.94399999999996"/>
    <n v="7"/>
    <n v="0.2"/>
    <n v="52.492999999999967"/>
  </r>
  <r>
    <n v="9375"/>
    <x v="4684"/>
    <x v="410"/>
    <d v="2016-06-09T00:00:00"/>
    <s v="Standard Class"/>
    <s v="KB-16600"/>
    <s v="Ken Brennan"/>
    <x v="1"/>
    <s v="United States"/>
    <s v="Seattle"/>
    <x v="4"/>
    <n v="98105"/>
    <s v="West"/>
    <s v="OFF-SU-10002537"/>
    <x v="1"/>
    <s v="Supplies"/>
    <s v="Acme Box Cutter Scissors"/>
    <n v="61.38"/>
    <n v="6"/>
    <n v="0"/>
    <n v="15.958800000000004"/>
  </r>
  <r>
    <n v="9376"/>
    <x v="4685"/>
    <x v="639"/>
    <d v="2015-12-19T00:00:00"/>
    <s v="Second Class"/>
    <s v="AJ-10945"/>
    <s v="Ashley Jarboe"/>
    <x v="0"/>
    <s v="United States"/>
    <s v="Los Angeles"/>
    <x v="1"/>
    <n v="90045"/>
    <s v="West"/>
    <s v="TEC-AC-10003063"/>
    <x v="2"/>
    <s v="Accessories"/>
    <s v="Micro Innovations USB RF Wireless Keyboard with Mouse"/>
    <n v="50"/>
    <n v="2"/>
    <n v="0"/>
    <n v="10.5"/>
  </r>
  <r>
    <n v="9377"/>
    <x v="4686"/>
    <x v="53"/>
    <d v="2017-12-29T00:00:00"/>
    <s v="Standard Class"/>
    <s v="PO-18865"/>
    <s v="Patrick O'Donnell"/>
    <x v="0"/>
    <s v="United States"/>
    <s v="East Orange"/>
    <x v="30"/>
    <n v="7017"/>
    <s v="East"/>
    <s v="TEC-AC-10003237"/>
    <x v="2"/>
    <s v="Accessories"/>
    <s v="Memorex Micro Travel Drive 4 GB"/>
    <n v="31.799999999999997"/>
    <n v="3"/>
    <n v="0"/>
    <n v="13.674000000000003"/>
  </r>
  <r>
    <n v="9378"/>
    <x v="4687"/>
    <x v="94"/>
    <d v="2017-12-21T00:00:00"/>
    <s v="Standard Class"/>
    <s v="DP-13105"/>
    <s v="Dave Poirier"/>
    <x v="1"/>
    <s v="United States"/>
    <s v="Eau Claire"/>
    <x v="6"/>
    <n v="54703"/>
    <s v="Central"/>
    <s v="OFF-ST-10001031"/>
    <x v="1"/>
    <s v="Storage"/>
    <s v="Adjustable Personal File Tote"/>
    <n v="32.56"/>
    <n v="2"/>
    <n v="0"/>
    <n v="8.465600000000002"/>
  </r>
  <r>
    <n v="9379"/>
    <x v="4688"/>
    <x v="1120"/>
    <d v="2016-05-15T00:00:00"/>
    <s v="Standard Class"/>
    <s v="GM-14500"/>
    <s v="Gene McClure"/>
    <x v="0"/>
    <s v="United States"/>
    <s v="Chicago"/>
    <x v="10"/>
    <n v="60610"/>
    <s v="Central"/>
    <s v="OFF-EN-10001535"/>
    <x v="1"/>
    <s v="Envelopes"/>
    <s v="Grip Seal Envelopes"/>
    <n v="7.0720000000000001"/>
    <n v="2"/>
    <n v="0.2"/>
    <n v="2.3868"/>
  </r>
  <r>
    <n v="9380"/>
    <x v="4689"/>
    <x v="851"/>
    <d v="2014-12-27T00:00:00"/>
    <s v="Second Class"/>
    <s v="CC-12670"/>
    <s v="Craig Carreira"/>
    <x v="0"/>
    <s v="United States"/>
    <s v="Tampa"/>
    <x v="2"/>
    <n v="33614"/>
    <s v="South"/>
    <s v="OFF-PA-10001295"/>
    <x v="1"/>
    <s v="Paper"/>
    <s v="Computer Printout Paper with Letter-Trim Perforations"/>
    <n v="45.527999999999999"/>
    <n v="3"/>
    <n v="0.2"/>
    <n v="15.934799999999997"/>
  </r>
  <r>
    <n v="9381"/>
    <x v="4689"/>
    <x v="851"/>
    <d v="2014-12-27T00:00:00"/>
    <s v="Second Class"/>
    <s v="CC-12670"/>
    <s v="Craig Carreira"/>
    <x v="0"/>
    <s v="United States"/>
    <s v="Tampa"/>
    <x v="2"/>
    <n v="33614"/>
    <s v="South"/>
    <s v="FUR-CH-10004698"/>
    <x v="0"/>
    <s v="Chairs"/>
    <s v="Padded Folding Chairs, Black, 4/Carton"/>
    <n v="64.784000000000006"/>
    <n v="1"/>
    <n v="0.2"/>
    <n v="6.4784000000000042"/>
  </r>
  <r>
    <n v="9382"/>
    <x v="4689"/>
    <x v="851"/>
    <d v="2014-12-27T00:00:00"/>
    <s v="Second Class"/>
    <s v="CC-12670"/>
    <s v="Craig Carreira"/>
    <x v="0"/>
    <s v="United States"/>
    <s v="Tampa"/>
    <x v="2"/>
    <n v="33614"/>
    <s v="South"/>
    <s v="OFF-ST-10000078"/>
    <x v="1"/>
    <s v="Storage"/>
    <s v="Tennsco 6- and 18-Compartment Lockers"/>
    <n v="424.27200000000005"/>
    <n v="2"/>
    <n v="0.2"/>
    <n v="-10.60680000000005"/>
  </r>
  <r>
    <n v="9383"/>
    <x v="4689"/>
    <x v="851"/>
    <d v="2014-12-27T00:00:00"/>
    <s v="Second Class"/>
    <s v="CC-12670"/>
    <s v="Craig Carreira"/>
    <x v="0"/>
    <s v="United States"/>
    <s v="Tampa"/>
    <x v="2"/>
    <n v="33614"/>
    <s v="South"/>
    <s v="OFF-AR-10001868"/>
    <x v="1"/>
    <s v="Art"/>
    <s v="Prang Dustless Chalk Sticks"/>
    <n v="1.3440000000000001"/>
    <n v="1"/>
    <n v="0.2"/>
    <n v="0.504"/>
  </r>
  <r>
    <n v="9384"/>
    <x v="4689"/>
    <x v="851"/>
    <d v="2014-12-27T00:00:00"/>
    <s v="Second Class"/>
    <s v="CC-12670"/>
    <s v="Craig Carreira"/>
    <x v="0"/>
    <s v="United States"/>
    <s v="Tampa"/>
    <x v="2"/>
    <n v="33614"/>
    <s v="South"/>
    <s v="OFF-ST-10004950"/>
    <x v="1"/>
    <s v="Storage"/>
    <s v="Acco Perma 3000 Stacking Storage Drawers"/>
    <n v="83.920000000000016"/>
    <n v="5"/>
    <n v="0.2"/>
    <n v="-1.049000000000003"/>
  </r>
  <r>
    <n v="9385"/>
    <x v="4690"/>
    <x v="938"/>
    <d v="2017-08-16T00:00:00"/>
    <s v="Standard Class"/>
    <s v="SJ-20125"/>
    <s v="Sanjit Jacobs"/>
    <x v="2"/>
    <s v="United States"/>
    <s v="New York City"/>
    <x v="15"/>
    <n v="10009"/>
    <s v="East"/>
    <s v="OFF-PA-10003441"/>
    <x v="1"/>
    <s v="Paper"/>
    <s v="Xerox 226"/>
    <n v="25.92"/>
    <n v="4"/>
    <n v="0"/>
    <n v="12.441600000000001"/>
  </r>
  <r>
    <n v="9386"/>
    <x v="4691"/>
    <x v="151"/>
    <d v="2017-08-31T00:00:00"/>
    <s v="Standard Class"/>
    <s v="SF-20200"/>
    <s v="Sarah Foster"/>
    <x v="0"/>
    <s v="United States"/>
    <s v="Mesa"/>
    <x v="16"/>
    <n v="85204"/>
    <s v="West"/>
    <s v="FUR-FU-10004973"/>
    <x v="0"/>
    <s v="Furnishings"/>
    <s v="Flat Face Poster Frame"/>
    <n v="120.57600000000001"/>
    <n v="8"/>
    <n v="0.2"/>
    <n v="33.1584"/>
  </r>
  <r>
    <n v="9387"/>
    <x v="4692"/>
    <x v="617"/>
    <d v="2017-01-23T00:00:00"/>
    <s v="Standard Class"/>
    <s v="RM-19375"/>
    <s v="Raymond Messe"/>
    <x v="0"/>
    <s v="United States"/>
    <s v="Burlington"/>
    <x v="42"/>
    <s v="05408"/>
    <s v="East"/>
    <s v="OFF-PA-10000157"/>
    <x v="1"/>
    <s v="Paper"/>
    <s v="Xerox 191"/>
    <n v="79.92"/>
    <n v="4"/>
    <n v="0"/>
    <n v="37.562399999999997"/>
  </r>
  <r>
    <n v="9388"/>
    <x v="4692"/>
    <x v="617"/>
    <d v="2017-01-23T00:00:00"/>
    <s v="Standard Class"/>
    <s v="RM-19375"/>
    <s v="Raymond Messe"/>
    <x v="0"/>
    <s v="United States"/>
    <s v="Burlington"/>
    <x v="42"/>
    <s v="05408"/>
    <s v="East"/>
    <s v="OFF-PA-10001970"/>
    <x v="1"/>
    <s v="Paper"/>
    <s v="Xerox 1881"/>
    <n v="12.28"/>
    <n v="1"/>
    <n v="0"/>
    <n v="5.7715999999999994"/>
  </r>
  <r>
    <n v="9389"/>
    <x v="4692"/>
    <x v="617"/>
    <d v="2017-01-23T00:00:00"/>
    <s v="Standard Class"/>
    <s v="RM-19375"/>
    <s v="Raymond Messe"/>
    <x v="0"/>
    <s v="United States"/>
    <s v="Burlington"/>
    <x v="42"/>
    <s v="05408"/>
    <s v="East"/>
    <s v="OFF-AP-10000828"/>
    <x v="1"/>
    <s v="Appliances"/>
    <s v="Avanti 4.4 Cu. Ft. Refrigerator"/>
    <n v="542.93999999999994"/>
    <n v="3"/>
    <n v="0"/>
    <n v="152.02319999999997"/>
  </r>
  <r>
    <n v="9390"/>
    <x v="4692"/>
    <x v="617"/>
    <d v="2017-01-23T00:00:00"/>
    <s v="Standard Class"/>
    <s v="RM-19375"/>
    <s v="Raymond Messe"/>
    <x v="0"/>
    <s v="United States"/>
    <s v="Burlington"/>
    <x v="42"/>
    <s v="05408"/>
    <s v="East"/>
    <s v="OFF-EN-10001509"/>
    <x v="1"/>
    <s v="Envelopes"/>
    <s v="Poly String Tie Envelopes"/>
    <n v="2.04"/>
    <n v="1"/>
    <n v="0"/>
    <n v="0.95879999999999987"/>
  </r>
  <r>
    <n v="9391"/>
    <x v="4693"/>
    <x v="974"/>
    <d v="2015-06-24T00:00:00"/>
    <s v="Standard Class"/>
    <s v="KM-16375"/>
    <s v="Katherine Murray"/>
    <x v="2"/>
    <s v="United States"/>
    <s v="Houston"/>
    <x v="5"/>
    <n v="77070"/>
    <s v="Central"/>
    <s v="OFF-ST-10003692"/>
    <x v="1"/>
    <s v="Storage"/>
    <s v="Recycled Steel Personal File for Hanging File Folders"/>
    <n v="228.92"/>
    <n v="5"/>
    <n v="0.2"/>
    <n v="14.307499999999997"/>
  </r>
  <r>
    <n v="9392"/>
    <x v="4694"/>
    <x v="677"/>
    <d v="2017-03-16T00:00:00"/>
    <s v="First Class"/>
    <s v="FH-14275"/>
    <s v="Frank Hawley"/>
    <x v="1"/>
    <s v="United States"/>
    <s v="Aurora"/>
    <x v="10"/>
    <n v="60505"/>
    <s v="Central"/>
    <s v="TEC-PH-10004700"/>
    <x v="2"/>
    <s v="Phones"/>
    <s v="PowerGen Dual USB Car Charger"/>
    <n v="7.9920000000000009"/>
    <n v="1"/>
    <n v="0.2"/>
    <n v="2.5973999999999995"/>
  </r>
  <r>
    <n v="9393"/>
    <x v="4695"/>
    <x v="969"/>
    <d v="2015-10-25T00:00:00"/>
    <s v="Same Day"/>
    <s v="DG-13300"/>
    <s v="Deirdre Greer"/>
    <x v="1"/>
    <s v="United States"/>
    <s v="Denver"/>
    <x v="22"/>
    <n v="80219"/>
    <s v="West"/>
    <s v="FUR-CH-10000422"/>
    <x v="0"/>
    <s v="Chairs"/>
    <s v="Global Highback Leather Tilter in Burgundy"/>
    <n v="582.33600000000001"/>
    <n v="8"/>
    <n v="0.2"/>
    <n v="-29.116799999999955"/>
  </r>
  <r>
    <n v="9394"/>
    <x v="4696"/>
    <x v="59"/>
    <d v="2014-09-23T00:00:00"/>
    <s v="First Class"/>
    <s v="MW-18220"/>
    <s v="Mitch Webber"/>
    <x v="0"/>
    <s v="United States"/>
    <s v="New York City"/>
    <x v="15"/>
    <n v="10011"/>
    <s v="East"/>
    <s v="TEC-PH-10003484"/>
    <x v="2"/>
    <s v="Phones"/>
    <s v="Ooma Telo VoIP Home Phone System"/>
    <n v="629.94999999999993"/>
    <n v="5"/>
    <n v="0"/>
    <n v="157.48750000000001"/>
  </r>
  <r>
    <n v="9395"/>
    <x v="4696"/>
    <x v="59"/>
    <d v="2014-09-23T00:00:00"/>
    <s v="First Class"/>
    <s v="MW-18220"/>
    <s v="Mitch Webber"/>
    <x v="0"/>
    <s v="United States"/>
    <s v="New York City"/>
    <x v="15"/>
    <n v="10011"/>
    <s v="East"/>
    <s v="FUR-CH-10001394"/>
    <x v="0"/>
    <s v="Chairs"/>
    <s v="Global Leather Executive Chair"/>
    <n v="631.78200000000004"/>
    <n v="2"/>
    <n v="0.1"/>
    <n v="140.39599999999993"/>
  </r>
  <r>
    <n v="9396"/>
    <x v="4696"/>
    <x v="59"/>
    <d v="2014-09-23T00:00:00"/>
    <s v="First Class"/>
    <s v="MW-18220"/>
    <s v="Mitch Webber"/>
    <x v="0"/>
    <s v="United States"/>
    <s v="New York City"/>
    <x v="15"/>
    <n v="10011"/>
    <s v="East"/>
    <s v="FUR-BO-10002213"/>
    <x v="0"/>
    <s v="Bookcases"/>
    <s v="DMI Eclipse Executive Suite Bookcases"/>
    <n v="801.5680000000001"/>
    <n v="2"/>
    <n v="0.2"/>
    <n v="-10.019600000000054"/>
  </r>
  <r>
    <n v="9397"/>
    <x v="4696"/>
    <x v="59"/>
    <d v="2014-09-23T00:00:00"/>
    <s v="First Class"/>
    <s v="MW-18220"/>
    <s v="Mitch Webber"/>
    <x v="0"/>
    <s v="United States"/>
    <s v="New York City"/>
    <x v="15"/>
    <n v="10011"/>
    <s v="East"/>
    <s v="OFF-LA-10002762"/>
    <x v="1"/>
    <s v="Labels"/>
    <s v="Avery 485"/>
    <n v="75.179999999999993"/>
    <n v="6"/>
    <n v="0"/>
    <n v="35.334599999999995"/>
  </r>
  <r>
    <n v="9398"/>
    <x v="4696"/>
    <x v="59"/>
    <d v="2014-09-23T00:00:00"/>
    <s v="First Class"/>
    <s v="MW-18220"/>
    <s v="Mitch Webber"/>
    <x v="0"/>
    <s v="United States"/>
    <s v="New York City"/>
    <x v="15"/>
    <n v="10011"/>
    <s v="East"/>
    <s v="OFF-AP-10003842"/>
    <x v="1"/>
    <s v="Appliances"/>
    <s v="Euro-Pro Shark Turbo Vacuum"/>
    <n v="30.98"/>
    <n v="1"/>
    <n v="0"/>
    <n v="8.0548000000000002"/>
  </r>
  <r>
    <n v="9399"/>
    <x v="4696"/>
    <x v="59"/>
    <d v="2014-09-23T00:00:00"/>
    <s v="First Class"/>
    <s v="MW-18220"/>
    <s v="Mitch Webber"/>
    <x v="0"/>
    <s v="United States"/>
    <s v="New York City"/>
    <x v="15"/>
    <n v="10011"/>
    <s v="East"/>
    <s v="TEC-PH-10003072"/>
    <x v="2"/>
    <s v="Phones"/>
    <s v="Panasonic KX-TG9541B DECT 6.0 Digital 2-Line Expandable Cordless Phone With Digital Answering System"/>
    <n v="1349.91"/>
    <n v="9"/>
    <n v="0"/>
    <n v="661.45590000000004"/>
  </r>
  <r>
    <n v="9400"/>
    <x v="4697"/>
    <x v="583"/>
    <d v="2016-11-15T00:00:00"/>
    <s v="Standard Class"/>
    <s v="SC-20845"/>
    <s v="Sung Chung"/>
    <x v="0"/>
    <s v="United States"/>
    <s v="Arlington Heights"/>
    <x v="10"/>
    <n v="60004"/>
    <s v="Central"/>
    <s v="OFF-AR-10003394"/>
    <x v="1"/>
    <s v="Art"/>
    <s v="Newell 332"/>
    <n v="14.111999999999998"/>
    <n v="6"/>
    <n v="0.2"/>
    <n v="1.2348000000000008"/>
  </r>
  <r>
    <n v="9401"/>
    <x v="4698"/>
    <x v="1217"/>
    <d v="2015-09-21T00:00:00"/>
    <s v="Standard Class"/>
    <s v="BD-11500"/>
    <s v="Bradley Drucker"/>
    <x v="0"/>
    <s v="United States"/>
    <s v="Newport News"/>
    <x v="17"/>
    <n v="23602"/>
    <s v="South"/>
    <s v="OFF-EN-10001539"/>
    <x v="1"/>
    <s v="Envelopes"/>
    <s v="Staple envelope"/>
    <n v="31.12"/>
    <n v="4"/>
    <n v="0"/>
    <n v="14.6264"/>
  </r>
  <r>
    <n v="9402"/>
    <x v="4699"/>
    <x v="1218"/>
    <d v="2014-06-28T00:00:00"/>
    <s v="Standard Class"/>
    <s v="LP-17080"/>
    <s v="Liz Pelletier"/>
    <x v="0"/>
    <s v="United States"/>
    <s v="Tucson"/>
    <x v="16"/>
    <n v="85705"/>
    <s v="West"/>
    <s v="FUR-FU-10001731"/>
    <x v="0"/>
    <s v="Furnishings"/>
    <s v="Acrylic Self-Standing Desk Frames"/>
    <n v="4.2720000000000002"/>
    <n v="2"/>
    <n v="0.2"/>
    <n v="0.96119999999999983"/>
  </r>
  <r>
    <n v="9403"/>
    <x v="4700"/>
    <x v="399"/>
    <d v="2016-08-17T00:00:00"/>
    <s v="Second Class"/>
    <s v="NP-18700"/>
    <s v="Nora Preis"/>
    <x v="0"/>
    <s v="United States"/>
    <s v="New York City"/>
    <x v="15"/>
    <n v="10024"/>
    <s v="East"/>
    <s v="FUR-TA-10001095"/>
    <x v="0"/>
    <s v="Tables"/>
    <s v="Chromcraft Round Conference Tables"/>
    <n v="209.148"/>
    <n v="2"/>
    <n v="0.4"/>
    <n v="-66.230199999999996"/>
  </r>
  <r>
    <n v="9404"/>
    <x v="4700"/>
    <x v="399"/>
    <d v="2016-08-17T00:00:00"/>
    <s v="Second Class"/>
    <s v="NP-18700"/>
    <s v="Nora Preis"/>
    <x v="0"/>
    <s v="United States"/>
    <s v="New York City"/>
    <x v="15"/>
    <n v="10024"/>
    <s v="East"/>
    <s v="OFF-ST-10000078"/>
    <x v="1"/>
    <s v="Storage"/>
    <s v="Tennsco 6- and 18-Compartment Lockers"/>
    <n v="1591.02"/>
    <n v="6"/>
    <n v="0"/>
    <n v="286.38359999999989"/>
  </r>
  <r>
    <n v="9405"/>
    <x v="4701"/>
    <x v="669"/>
    <d v="2017-04-17T00:00:00"/>
    <s v="Standard Class"/>
    <s v="DP-13105"/>
    <s v="Dave Poirier"/>
    <x v="1"/>
    <s v="United States"/>
    <s v="Philadelphia"/>
    <x v="9"/>
    <n v="19134"/>
    <s v="East"/>
    <s v="OFF-FA-10004076"/>
    <x v="1"/>
    <s v="Fasteners"/>
    <s v="Translucent Push Pins by OIC"/>
    <n v="7.92"/>
    <n v="5"/>
    <n v="0.2"/>
    <n v="1.6829999999999994"/>
  </r>
  <r>
    <n v="9406"/>
    <x v="4702"/>
    <x v="619"/>
    <d v="2014-03-17T00:00:00"/>
    <s v="First Class"/>
    <s v="RB-19465"/>
    <s v="Rick Bensley"/>
    <x v="2"/>
    <s v="United States"/>
    <s v="Chicago"/>
    <x v="10"/>
    <n v="60653"/>
    <s v="Central"/>
    <s v="TEC-MA-10003626"/>
    <x v="2"/>
    <s v="Machines"/>
    <s v="Hewlett-Packard Deskjet 6540 Color Inkjet Printer"/>
    <n v="574.91"/>
    <n v="2"/>
    <n v="0.3"/>
    <n v="156.04699999999997"/>
  </r>
  <r>
    <n v="9407"/>
    <x v="4702"/>
    <x v="619"/>
    <d v="2014-03-17T00:00:00"/>
    <s v="First Class"/>
    <s v="RB-19465"/>
    <s v="Rick Bensley"/>
    <x v="2"/>
    <s v="United States"/>
    <s v="Chicago"/>
    <x v="10"/>
    <n v="60653"/>
    <s v="Central"/>
    <s v="OFF-PA-10001215"/>
    <x v="1"/>
    <s v="Paper"/>
    <s v="Xerox 1963"/>
    <n v="8.4480000000000004"/>
    <n v="2"/>
    <n v="0.2"/>
    <n v="2.6399999999999997"/>
  </r>
  <r>
    <n v="9408"/>
    <x v="4703"/>
    <x v="585"/>
    <d v="2017-09-24T00:00:00"/>
    <s v="Second Class"/>
    <s v="LC-17140"/>
    <s v="Logan Currie"/>
    <x v="0"/>
    <s v="United States"/>
    <s v="New York City"/>
    <x v="15"/>
    <n v="10035"/>
    <s v="East"/>
    <s v="TEC-AC-10002842"/>
    <x v="2"/>
    <s v="Accessories"/>
    <s v="WD My Passport Ultra 2TB Portable External Hard Drive"/>
    <n v="1071"/>
    <n v="9"/>
    <n v="0"/>
    <n v="171.36000000000007"/>
  </r>
  <r>
    <n v="9409"/>
    <x v="4703"/>
    <x v="585"/>
    <d v="2017-09-24T00:00:00"/>
    <s v="Second Class"/>
    <s v="LC-17140"/>
    <s v="Logan Currie"/>
    <x v="0"/>
    <s v="United States"/>
    <s v="New York City"/>
    <x v="15"/>
    <n v="10035"/>
    <s v="East"/>
    <s v="FUR-FU-10004864"/>
    <x v="0"/>
    <s v="Furnishings"/>
    <s v="Eldon 500 Class Desk Accessories"/>
    <n v="12.07"/>
    <n v="1"/>
    <n v="0"/>
    <n v="3.9831000000000003"/>
  </r>
  <r>
    <n v="9410"/>
    <x v="4704"/>
    <x v="389"/>
    <d v="2017-12-13T00:00:00"/>
    <s v="First Class"/>
    <s v="WB-21850"/>
    <s v="William Brown"/>
    <x v="0"/>
    <s v="United States"/>
    <s v="Philadelphia"/>
    <x v="9"/>
    <n v="19143"/>
    <s v="East"/>
    <s v="OFF-BI-10000014"/>
    <x v="1"/>
    <s v="Binders"/>
    <s v="Heavy-Duty E-Z-D Binders"/>
    <n v="3.2730000000000006"/>
    <n v="1"/>
    <n v="0.7"/>
    <n v="-2.5092999999999996"/>
  </r>
  <r>
    <n v="9411"/>
    <x v="4704"/>
    <x v="389"/>
    <d v="2017-12-13T00:00:00"/>
    <s v="First Class"/>
    <s v="WB-21850"/>
    <s v="William Brown"/>
    <x v="0"/>
    <s v="United States"/>
    <s v="Philadelphia"/>
    <x v="9"/>
    <n v="19143"/>
    <s v="East"/>
    <s v="FUR-FU-10001475"/>
    <x v="0"/>
    <s v="Furnishings"/>
    <s v="Contract Clock, 14&quot;, Brown"/>
    <n v="87.92"/>
    <n v="5"/>
    <n v="0.2"/>
    <n v="15.385999999999999"/>
  </r>
  <r>
    <n v="9412"/>
    <x v="4705"/>
    <x v="612"/>
    <d v="2016-03-14T00:00:00"/>
    <s v="Second Class"/>
    <s v="MH-17785"/>
    <s v="Maya Herman"/>
    <x v="1"/>
    <s v="United States"/>
    <s v="Glendale"/>
    <x v="16"/>
    <n v="85301"/>
    <s v="West"/>
    <s v="OFF-ST-10001272"/>
    <x v="1"/>
    <s v="Storage"/>
    <s v="Mini 13-1/2 Capacity Data Binder Rack, Pearl"/>
    <n v="104.69600000000001"/>
    <n v="1"/>
    <n v="0.2"/>
    <n v="6.5434999999999981"/>
  </r>
  <r>
    <n v="9413"/>
    <x v="4706"/>
    <x v="746"/>
    <d v="2015-01-29T00:00:00"/>
    <s v="First Class"/>
    <s v="SC-20305"/>
    <s v="Sean Christensen"/>
    <x v="0"/>
    <s v="United States"/>
    <s v="Los Angeles"/>
    <x v="1"/>
    <n v="90036"/>
    <s v="West"/>
    <s v="FUR-CH-10002024"/>
    <x v="0"/>
    <s v="Chairs"/>
    <s v="HON 5400 Series Task Chairs for Big and Tall"/>
    <n v="2803.92"/>
    <n v="5"/>
    <n v="0.2"/>
    <n v="0"/>
  </r>
  <r>
    <n v="9414"/>
    <x v="4707"/>
    <x v="182"/>
    <d v="2016-09-27T00:00:00"/>
    <s v="First Class"/>
    <s v="MH-17620"/>
    <s v="Matt Hagelstein"/>
    <x v="1"/>
    <s v="United States"/>
    <s v="Houston"/>
    <x v="5"/>
    <n v="77041"/>
    <s v="Central"/>
    <s v="OFF-BI-10004001"/>
    <x v="1"/>
    <s v="Binders"/>
    <s v="GBC Recycled VeloBinder Covers"/>
    <n v="6.8159999999999981"/>
    <n v="2"/>
    <n v="0.8"/>
    <n v="-11.587200000000003"/>
  </r>
  <r>
    <n v="9415"/>
    <x v="4708"/>
    <x v="1090"/>
    <d v="2015-10-22T00:00:00"/>
    <s v="Standard Class"/>
    <s v="JC-15775"/>
    <s v="John Castell"/>
    <x v="0"/>
    <s v="United States"/>
    <s v="Seattle"/>
    <x v="4"/>
    <n v="98115"/>
    <s v="West"/>
    <s v="TEC-PH-10004094"/>
    <x v="2"/>
    <s v="Phones"/>
    <s v="Motorola L703CM"/>
    <n v="249.58400000000003"/>
    <n v="2"/>
    <n v="0.2"/>
    <n v="15.598999999999997"/>
  </r>
  <r>
    <n v="9416"/>
    <x v="4708"/>
    <x v="1090"/>
    <d v="2015-10-22T00:00:00"/>
    <s v="Standard Class"/>
    <s v="JC-15775"/>
    <s v="John Castell"/>
    <x v="0"/>
    <s v="United States"/>
    <s v="Seattle"/>
    <x v="4"/>
    <n v="98115"/>
    <s v="West"/>
    <s v="OFF-PA-10001184"/>
    <x v="1"/>
    <s v="Paper"/>
    <s v="Xerox 1903"/>
    <n v="17.940000000000001"/>
    <n v="3"/>
    <n v="0"/>
    <n v="8.7906000000000013"/>
  </r>
  <r>
    <n v="9417"/>
    <x v="4708"/>
    <x v="1090"/>
    <d v="2015-10-22T00:00:00"/>
    <s v="Standard Class"/>
    <s v="JC-15775"/>
    <s v="John Castell"/>
    <x v="0"/>
    <s v="United States"/>
    <s v="Seattle"/>
    <x v="4"/>
    <n v="98115"/>
    <s v="West"/>
    <s v="FUR-FU-10002505"/>
    <x v="0"/>
    <s v="Furnishings"/>
    <s v="Eldon 100 Class Desk Accessories"/>
    <n v="10.11"/>
    <n v="3"/>
    <n v="0"/>
    <n v="3.2351999999999994"/>
  </r>
  <r>
    <n v="9418"/>
    <x v="4709"/>
    <x v="1219"/>
    <d v="2014-11-01T00:00:00"/>
    <s v="Standard Class"/>
    <s v="RD-19810"/>
    <s v="Ross DeVincentis"/>
    <x v="2"/>
    <s v="United States"/>
    <s v="Fayetteville"/>
    <x v="3"/>
    <n v="28314"/>
    <s v="South"/>
    <s v="OFF-PA-10001166"/>
    <x v="1"/>
    <s v="Paper"/>
    <s v="Xerox 2"/>
    <n v="10.368000000000002"/>
    <n v="2"/>
    <n v="0.2"/>
    <n v="3.6288"/>
  </r>
  <r>
    <n v="9419"/>
    <x v="4709"/>
    <x v="1219"/>
    <d v="2014-11-01T00:00:00"/>
    <s v="Standard Class"/>
    <s v="RD-19810"/>
    <s v="Ross DeVincentis"/>
    <x v="2"/>
    <s v="United States"/>
    <s v="Fayetteville"/>
    <x v="3"/>
    <n v="28314"/>
    <s v="South"/>
    <s v="OFF-PA-10000349"/>
    <x v="1"/>
    <s v="Paper"/>
    <s v="Easy-staple paper"/>
    <n v="11.952000000000002"/>
    <n v="3"/>
    <n v="0.2"/>
    <n v="4.0338000000000003"/>
  </r>
  <r>
    <n v="9420"/>
    <x v="4710"/>
    <x v="280"/>
    <d v="2017-10-04T00:00:00"/>
    <s v="Second Class"/>
    <s v="SC-20695"/>
    <s v="Steve Chapman"/>
    <x v="1"/>
    <s v="United States"/>
    <s v="Houston"/>
    <x v="5"/>
    <n v="77041"/>
    <s v="Central"/>
    <s v="OFF-AP-10004708"/>
    <x v="1"/>
    <s v="Appliances"/>
    <s v="Fellowes Superior 10 Outlet Split Surge Protector"/>
    <n v="15.223999999999997"/>
    <n v="2"/>
    <n v="0.8"/>
    <n v="-38.821200000000012"/>
  </r>
  <r>
    <n v="9421"/>
    <x v="4710"/>
    <x v="280"/>
    <d v="2017-10-04T00:00:00"/>
    <s v="Second Class"/>
    <s v="SC-20695"/>
    <s v="Steve Chapman"/>
    <x v="1"/>
    <s v="United States"/>
    <s v="Houston"/>
    <x v="5"/>
    <n v="77041"/>
    <s v="Central"/>
    <s v="OFF-AP-10001947"/>
    <x v="1"/>
    <s v="Appliances"/>
    <s v="Acco 6 Outlet Guardian Premium Plus Surge Suppressor"/>
    <n v="21.983999999999995"/>
    <n v="6"/>
    <n v="0.8"/>
    <n v="-56.059200000000011"/>
  </r>
  <r>
    <n v="9422"/>
    <x v="4711"/>
    <x v="149"/>
    <d v="2014-07-27T00:00:00"/>
    <s v="Standard Class"/>
    <s v="NC-18535"/>
    <s v="Nick Crebassa"/>
    <x v="1"/>
    <s v="United States"/>
    <s v="San Francisco"/>
    <x v="1"/>
    <n v="94122"/>
    <s v="West"/>
    <s v="TEC-PH-10000441"/>
    <x v="2"/>
    <s v="Phones"/>
    <s v="VTech DS6151"/>
    <n v="604.75199999999995"/>
    <n v="6"/>
    <n v="0.2"/>
    <n v="60.475200000000058"/>
  </r>
  <r>
    <n v="9423"/>
    <x v="4711"/>
    <x v="149"/>
    <d v="2014-07-27T00:00:00"/>
    <s v="Standard Class"/>
    <s v="NC-18535"/>
    <s v="Nick Crebassa"/>
    <x v="1"/>
    <s v="United States"/>
    <s v="San Francisco"/>
    <x v="1"/>
    <n v="94122"/>
    <s v="West"/>
    <s v="OFF-SU-10004664"/>
    <x v="1"/>
    <s v="Supplies"/>
    <s v="Acme Softgrip Scissors"/>
    <n v="40.700000000000003"/>
    <n v="5"/>
    <n v="0"/>
    <n v="11.802999999999999"/>
  </r>
  <r>
    <n v="9424"/>
    <x v="4711"/>
    <x v="149"/>
    <d v="2014-07-27T00:00:00"/>
    <s v="Standard Class"/>
    <s v="NC-18535"/>
    <s v="Nick Crebassa"/>
    <x v="1"/>
    <s v="United States"/>
    <s v="San Francisco"/>
    <x v="1"/>
    <n v="94122"/>
    <s v="West"/>
    <s v="TEC-PH-10004531"/>
    <x v="2"/>
    <s v="Phones"/>
    <s v="AT&amp;T CL2909"/>
    <n v="302.37599999999998"/>
    <n v="3"/>
    <n v="0.2"/>
    <n v="37.796999999999997"/>
  </r>
  <r>
    <n v="9425"/>
    <x v="4711"/>
    <x v="149"/>
    <d v="2014-07-27T00:00:00"/>
    <s v="Standard Class"/>
    <s v="NC-18535"/>
    <s v="Nick Crebassa"/>
    <x v="1"/>
    <s v="United States"/>
    <s v="San Francisco"/>
    <x v="1"/>
    <n v="94122"/>
    <s v="West"/>
    <s v="TEC-AC-10002167"/>
    <x v="2"/>
    <s v="Accessories"/>
    <s v="Imation 8gb Micro Traveldrive Usb 2.0 Flash Drive"/>
    <n v="45"/>
    <n v="3"/>
    <n v="0"/>
    <n v="4.9500000000000011"/>
  </r>
  <r>
    <n v="9426"/>
    <x v="4712"/>
    <x v="171"/>
    <d v="2014-09-17T00:00:00"/>
    <s v="Second Class"/>
    <s v="LW-17215"/>
    <s v="Luke Weiss"/>
    <x v="0"/>
    <s v="United States"/>
    <s v="New York City"/>
    <x v="15"/>
    <n v="10035"/>
    <s v="East"/>
    <s v="FUR-CH-10002024"/>
    <x v="0"/>
    <s v="Chairs"/>
    <s v="HON 5400 Series Task Chairs for Big and Tall"/>
    <n v="3785.2920000000004"/>
    <n v="6"/>
    <n v="0.1"/>
    <n v="420.58800000000019"/>
  </r>
  <r>
    <n v="9427"/>
    <x v="4713"/>
    <x v="306"/>
    <d v="2016-09-20T00:00:00"/>
    <s v="Standard Class"/>
    <s v="AH-10585"/>
    <s v="Angele Hood"/>
    <x v="0"/>
    <s v="United States"/>
    <s v="Seattle"/>
    <x v="4"/>
    <n v="98105"/>
    <s v="West"/>
    <s v="OFF-AR-10002445"/>
    <x v="1"/>
    <s v="Art"/>
    <s v="SANFORD Major Accent Highlighters"/>
    <n v="35.4"/>
    <n v="5"/>
    <n v="0"/>
    <n v="13.452000000000002"/>
  </r>
  <r>
    <n v="9428"/>
    <x v="4714"/>
    <x v="501"/>
    <d v="2014-12-01T00:00:00"/>
    <s v="Standard Class"/>
    <s v="JO-15145"/>
    <s v="Jack O'Briant"/>
    <x v="1"/>
    <s v="United States"/>
    <s v="Buffalo"/>
    <x v="15"/>
    <n v="14215"/>
    <s v="East"/>
    <s v="FUR-FU-10003268"/>
    <x v="0"/>
    <s v="Furnishings"/>
    <s v="Eldon Radial Chair Mat for Low to Medium Pile Carpets"/>
    <n v="199.89999999999998"/>
    <n v="5"/>
    <n v="0"/>
    <n v="39.97999999999999"/>
  </r>
  <r>
    <n v="9429"/>
    <x v="4715"/>
    <x v="218"/>
    <d v="2014-05-16T00:00:00"/>
    <s v="Standard Class"/>
    <s v="VW-21775"/>
    <s v="Victoria Wilson"/>
    <x v="1"/>
    <s v="United States"/>
    <s v="Huntsville"/>
    <x v="5"/>
    <n v="77340"/>
    <s v="Central"/>
    <s v="FUR-CH-10000015"/>
    <x v="0"/>
    <s v="Chairs"/>
    <s v="Hon Multipurpose Stacking Arm Chairs"/>
    <n v="1212.9599999999998"/>
    <n v="8"/>
    <n v="0.3"/>
    <n v="-69.311999999999898"/>
  </r>
  <r>
    <n v="9430"/>
    <x v="4716"/>
    <x v="834"/>
    <d v="2015-09-01T00:00:00"/>
    <s v="Standard Class"/>
    <s v="BP-11185"/>
    <s v="Ben Peterman"/>
    <x v="1"/>
    <s v="United States"/>
    <s v="Dallas"/>
    <x v="5"/>
    <n v="75081"/>
    <s v="Central"/>
    <s v="TEC-PH-10004165"/>
    <x v="2"/>
    <s v="Phones"/>
    <s v="Mitel MiVoice 5330e IP Phone"/>
    <n v="1099.96"/>
    <n v="5"/>
    <n v="0.2"/>
    <n v="82.496999999999957"/>
  </r>
  <r>
    <n v="9431"/>
    <x v="4716"/>
    <x v="834"/>
    <d v="2015-09-01T00:00:00"/>
    <s v="Standard Class"/>
    <s v="BP-11185"/>
    <s v="Ben Peterman"/>
    <x v="1"/>
    <s v="United States"/>
    <s v="Dallas"/>
    <x v="5"/>
    <n v="75081"/>
    <s v="Central"/>
    <s v="FUR-TA-10004607"/>
    <x v="0"/>
    <s v="Tables"/>
    <s v="Hon 2111 Invitation Series Straight Table"/>
    <n v="103.48100000000001"/>
    <n v="1"/>
    <n v="0.3"/>
    <n v="-16.261300000000006"/>
  </r>
  <r>
    <n v="9432"/>
    <x v="4717"/>
    <x v="974"/>
    <d v="2015-06-19T00:00:00"/>
    <s v="Same Day"/>
    <s v="PP-18955"/>
    <s v="Paul Prost"/>
    <x v="2"/>
    <s v="United States"/>
    <s v="Philadelphia"/>
    <x v="9"/>
    <n v="19134"/>
    <s v="East"/>
    <s v="OFF-LA-10004677"/>
    <x v="1"/>
    <s v="Labels"/>
    <s v="Self-Adhesive Address Labels for Typewriters with Dispenser Box"/>
    <n v="5.9039999999999999"/>
    <n v="2"/>
    <n v="0.2"/>
    <n v="1.9925999999999999"/>
  </r>
  <r>
    <n v="9433"/>
    <x v="4718"/>
    <x v="493"/>
    <d v="2015-08-23T00:00:00"/>
    <s v="Standard Class"/>
    <s v="SC-20725"/>
    <s v="Steven Cartwright"/>
    <x v="0"/>
    <s v="United States"/>
    <s v="Peoria"/>
    <x v="16"/>
    <n v="85345"/>
    <s v="West"/>
    <s v="TEC-AC-10002217"/>
    <x v="2"/>
    <s v="Accessories"/>
    <s v="Imation Clip USB flash drive - 8 GB"/>
    <n v="30.080000000000002"/>
    <n v="2"/>
    <n v="0.2"/>
    <n v="-5.2640000000000002"/>
  </r>
  <r>
    <n v="9434"/>
    <x v="4718"/>
    <x v="493"/>
    <d v="2015-08-23T00:00:00"/>
    <s v="Standard Class"/>
    <s v="SC-20725"/>
    <s v="Steven Cartwright"/>
    <x v="0"/>
    <s v="United States"/>
    <s v="Peoria"/>
    <x v="16"/>
    <n v="85345"/>
    <s v="West"/>
    <s v="OFF-PA-10001937"/>
    <x v="1"/>
    <s v="Paper"/>
    <s v="Xerox 21"/>
    <n v="36.288000000000011"/>
    <n v="7"/>
    <n v="0.2"/>
    <n v="12.700800000000001"/>
  </r>
  <r>
    <n v="9435"/>
    <x v="4718"/>
    <x v="493"/>
    <d v="2015-08-23T00:00:00"/>
    <s v="Standard Class"/>
    <s v="SC-20725"/>
    <s v="Steven Cartwright"/>
    <x v="0"/>
    <s v="United States"/>
    <s v="Peoria"/>
    <x v="16"/>
    <n v="85345"/>
    <s v="West"/>
    <s v="OFF-AR-10000203"/>
    <x v="1"/>
    <s v="Art"/>
    <s v="Newell 336"/>
    <n v="10.272000000000002"/>
    <n v="3"/>
    <n v="0.2"/>
    <n v="1.1555999999999984"/>
  </r>
  <r>
    <n v="9436"/>
    <x v="4718"/>
    <x v="493"/>
    <d v="2015-08-23T00:00:00"/>
    <s v="Standard Class"/>
    <s v="SC-20725"/>
    <s v="Steven Cartwright"/>
    <x v="0"/>
    <s v="United States"/>
    <s v="Peoria"/>
    <x v="16"/>
    <n v="85345"/>
    <s v="West"/>
    <s v="TEC-AC-10001142"/>
    <x v="2"/>
    <s v="Accessories"/>
    <s v="First Data FD10 PIN Pad"/>
    <n v="252.8"/>
    <n v="4"/>
    <n v="0.2"/>
    <n v="-31.600000000000037"/>
  </r>
  <r>
    <n v="9437"/>
    <x v="4719"/>
    <x v="12"/>
    <d v="2015-09-25T00:00:00"/>
    <s v="Same Day"/>
    <s v="BM-11785"/>
    <s v="Bryan Mills"/>
    <x v="0"/>
    <s v="United States"/>
    <s v="Philadelphia"/>
    <x v="9"/>
    <n v="19143"/>
    <s v="East"/>
    <s v="OFF-BI-10003712"/>
    <x v="1"/>
    <s v="Binders"/>
    <s v="Acco Pressboard Covers with Storage Hooks, 14 7/8&quot; x 11&quot;, Light Blue"/>
    <n v="2.9460000000000006"/>
    <n v="2"/>
    <n v="0.7"/>
    <n v="-2.0621999999999998"/>
  </r>
  <r>
    <n v="9438"/>
    <x v="4720"/>
    <x v="1143"/>
    <d v="2017-05-31T00:00:00"/>
    <s v="Standard Class"/>
    <s v="CD-11920"/>
    <s v="Carlos Daly"/>
    <x v="0"/>
    <s v="United States"/>
    <s v="Oceanside"/>
    <x v="1"/>
    <n v="92054"/>
    <s v="West"/>
    <s v="OFF-PA-10000520"/>
    <x v="1"/>
    <s v="Paper"/>
    <s v="Xerox 201"/>
    <n v="12.96"/>
    <n v="2"/>
    <n v="0"/>
    <n v="6.2208000000000006"/>
  </r>
  <r>
    <n v="9439"/>
    <x v="4721"/>
    <x v="689"/>
    <d v="2017-08-05T00:00:00"/>
    <s v="Standard Class"/>
    <s v="GM-14680"/>
    <s v="Greg Matthias"/>
    <x v="0"/>
    <s v="United States"/>
    <s v="Philadelphia"/>
    <x v="9"/>
    <n v="19134"/>
    <s v="East"/>
    <s v="TEC-PH-10001079"/>
    <x v="2"/>
    <s v="Phones"/>
    <s v="Polycom SoundPoint Pro SE-225 Corded phone"/>
    <n v="285.57599999999996"/>
    <n v="4"/>
    <n v="0.4"/>
    <n v="-57.115200000000016"/>
  </r>
  <r>
    <n v="9440"/>
    <x v="4722"/>
    <x v="36"/>
    <d v="2014-10-17T00:00:00"/>
    <s v="Standard Class"/>
    <s v="BP-11050"/>
    <s v="Barry Pond"/>
    <x v="1"/>
    <s v="United States"/>
    <s v="Chicago"/>
    <x v="10"/>
    <n v="60623"/>
    <s v="Central"/>
    <s v="OFF-SU-10000898"/>
    <x v="1"/>
    <s v="Supplies"/>
    <s v="Acme Hot Forged Carbon Steel Scissors with Nickel-Plated Handles, 3 7/8&quot; Cut, 8&quot;L"/>
    <n v="22.240000000000002"/>
    <n v="2"/>
    <n v="0.2"/>
    <n v="2.5019999999999971"/>
  </r>
  <r>
    <n v="9441"/>
    <x v="4723"/>
    <x v="594"/>
    <d v="2014-05-29T00:00:00"/>
    <s v="Standard Class"/>
    <s v="BW-11065"/>
    <s v="Barry Weirich"/>
    <x v="0"/>
    <s v="United States"/>
    <s v="New York City"/>
    <x v="15"/>
    <n v="10035"/>
    <s v="East"/>
    <s v="OFF-PA-10001471"/>
    <x v="1"/>
    <s v="Paper"/>
    <s v="Strathmore Photo Frame Cards"/>
    <n v="14.62"/>
    <n v="2"/>
    <n v="0"/>
    <n v="6.7251999999999992"/>
  </r>
  <r>
    <n v="9442"/>
    <x v="4724"/>
    <x v="282"/>
    <d v="2014-12-31T00:00:00"/>
    <s v="Second Class"/>
    <s v="RE-19405"/>
    <s v="Ricardo Emerson"/>
    <x v="0"/>
    <s v="United States"/>
    <s v="Kent"/>
    <x v="24"/>
    <n v="44240"/>
    <s v="East"/>
    <s v="OFF-AP-10003281"/>
    <x v="1"/>
    <s v="Appliances"/>
    <s v="Acco 6 Outlet Guardian Standard Surge Suppressor"/>
    <n v="48.36"/>
    <n v="5"/>
    <n v="0.2"/>
    <n v="6.0449999999999946"/>
  </r>
  <r>
    <n v="9443"/>
    <x v="4725"/>
    <x v="104"/>
    <d v="2017-04-11T00:00:00"/>
    <s v="Standard Class"/>
    <s v="HR-14770"/>
    <s v="Hallie Redmond"/>
    <x v="2"/>
    <s v="United States"/>
    <s v="Jacksonville"/>
    <x v="2"/>
    <n v="32216"/>
    <s v="South"/>
    <s v="OFF-AR-10003156"/>
    <x v="1"/>
    <s v="Art"/>
    <s v="50 Colored Long Pencils"/>
    <n v="16.256"/>
    <n v="2"/>
    <n v="0.2"/>
    <n v="1.2192000000000007"/>
  </r>
  <r>
    <n v="9444"/>
    <x v="4725"/>
    <x v="104"/>
    <d v="2017-04-11T00:00:00"/>
    <s v="Standard Class"/>
    <s v="HR-14770"/>
    <s v="Hallie Redmond"/>
    <x v="2"/>
    <s v="United States"/>
    <s v="Jacksonville"/>
    <x v="2"/>
    <n v="32216"/>
    <s v="South"/>
    <s v="TEC-PH-10000576"/>
    <x v="2"/>
    <s v="Phones"/>
    <s v="AT&amp;T 1080 Corded phone"/>
    <n v="219.18400000000003"/>
    <n v="2"/>
    <n v="0.2"/>
    <n v="19.178600000000003"/>
  </r>
  <r>
    <n v="9445"/>
    <x v="4726"/>
    <x v="879"/>
    <d v="2015-03-02T00:00:00"/>
    <s v="First Class"/>
    <s v="TP-21565"/>
    <s v="Tracy Poddar"/>
    <x v="1"/>
    <s v="United States"/>
    <s v="Coppell"/>
    <x v="5"/>
    <n v="75019"/>
    <s v="Central"/>
    <s v="TEC-PH-10003215"/>
    <x v="2"/>
    <s v="Phones"/>
    <s v="Jackery Bar Premium Fast-charging Portable Charger"/>
    <n v="95.84"/>
    <n v="4"/>
    <n v="0.2"/>
    <n v="34.741999999999997"/>
  </r>
  <r>
    <n v="9446"/>
    <x v="4727"/>
    <x v="352"/>
    <d v="2015-06-03T00:00:00"/>
    <s v="Standard Class"/>
    <s v="KB-16315"/>
    <s v="Karl Braun"/>
    <x v="0"/>
    <s v="United States"/>
    <s v="Indianapolis"/>
    <x v="14"/>
    <n v="46203"/>
    <s v="Central"/>
    <s v="OFF-LA-10004484"/>
    <x v="1"/>
    <s v="Labels"/>
    <s v="Avery 476"/>
    <n v="12.39"/>
    <n v="3"/>
    <n v="0"/>
    <n v="5.6993999999999998"/>
  </r>
  <r>
    <n v="9447"/>
    <x v="4728"/>
    <x v="897"/>
    <d v="2016-09-28T00:00:00"/>
    <s v="Standard Class"/>
    <s v="AC-10660"/>
    <s v="Anna Chung"/>
    <x v="0"/>
    <s v="United States"/>
    <s v="Lawrence"/>
    <x v="14"/>
    <n v="46226"/>
    <s v="Central"/>
    <s v="OFF-PA-10002245"/>
    <x v="1"/>
    <s v="Paper"/>
    <s v="Xerox 1895"/>
    <n v="35.880000000000003"/>
    <n v="6"/>
    <n v="0"/>
    <n v="16.146000000000001"/>
  </r>
  <r>
    <n v="9448"/>
    <x v="4729"/>
    <x v="837"/>
    <d v="2017-06-03T00:00:00"/>
    <s v="Standard Class"/>
    <s v="DN-13690"/>
    <s v="Duane Noonan"/>
    <x v="0"/>
    <s v="United States"/>
    <s v="Tulsa"/>
    <x v="26"/>
    <n v="74133"/>
    <s v="Central"/>
    <s v="FUR-FU-10003664"/>
    <x v="0"/>
    <s v="Furnishings"/>
    <s v="Electrix Architect's Clamp-On Swing Arm Lamp, Black"/>
    <n v="477.29999999999995"/>
    <n v="5"/>
    <n v="0"/>
    <n v="138.41699999999997"/>
  </r>
  <r>
    <n v="9449"/>
    <x v="4730"/>
    <x v="42"/>
    <d v="2016-09-23T00:00:00"/>
    <s v="Standard Class"/>
    <s v="CC-12430"/>
    <s v="Chuck Clark"/>
    <x v="2"/>
    <s v="United States"/>
    <s v="Redmond"/>
    <x v="4"/>
    <n v="98052"/>
    <s v="West"/>
    <s v="OFF-LA-10002195"/>
    <x v="1"/>
    <s v="Labels"/>
    <s v="Avery 481"/>
    <n v="12.32"/>
    <n v="4"/>
    <n v="0"/>
    <n v="5.9135999999999997"/>
  </r>
  <r>
    <n v="9450"/>
    <x v="4731"/>
    <x v="78"/>
    <d v="2014-09-13T00:00:00"/>
    <s v="Standard Class"/>
    <s v="TS-21340"/>
    <s v="Toby Swindell"/>
    <x v="0"/>
    <s v="United States"/>
    <s v="San Francisco"/>
    <x v="1"/>
    <n v="94109"/>
    <s v="West"/>
    <s v="OFF-BI-10000822"/>
    <x v="1"/>
    <s v="Binders"/>
    <s v="Acco PRESSTEX Data Binder with Storage Hooks, Light Blue, 9 1/2&quot; X 11&quot;"/>
    <n v="8.6080000000000005"/>
    <n v="2"/>
    <n v="0.2"/>
    <n v="3.0127999999999995"/>
  </r>
  <r>
    <n v="9451"/>
    <x v="4732"/>
    <x v="95"/>
    <d v="2017-06-07T00:00:00"/>
    <s v="Standard Class"/>
    <s v="MO-17800"/>
    <s v="Meg O'Connel"/>
    <x v="2"/>
    <s v="United States"/>
    <s v="Spokane"/>
    <x v="4"/>
    <n v="99207"/>
    <s v="West"/>
    <s v="OFF-ST-10004963"/>
    <x v="1"/>
    <s v="Storage"/>
    <s v="Eldon Gobal File Keepers"/>
    <n v="136.26"/>
    <n v="9"/>
    <n v="0"/>
    <n v="5.4503999999999913"/>
  </r>
  <r>
    <n v="9452"/>
    <x v="4733"/>
    <x v="694"/>
    <d v="2015-10-05T00:00:00"/>
    <s v="Standard Class"/>
    <s v="RP-19855"/>
    <s v="Roy Phan"/>
    <x v="1"/>
    <s v="United States"/>
    <s v="Los Angeles"/>
    <x v="1"/>
    <n v="90032"/>
    <s v="West"/>
    <s v="OFF-AP-10002495"/>
    <x v="1"/>
    <s v="Appliances"/>
    <s v="Acco Smartsocket Table Surge Protector, 6 Color-Coded Adapter Outlets"/>
    <n v="186.14999999999998"/>
    <n v="3"/>
    <n v="0"/>
    <n v="55.844999999999985"/>
  </r>
  <r>
    <n v="9453"/>
    <x v="4733"/>
    <x v="694"/>
    <d v="2015-10-05T00:00:00"/>
    <s v="Standard Class"/>
    <s v="RP-19855"/>
    <s v="Roy Phan"/>
    <x v="1"/>
    <s v="United States"/>
    <s v="Los Angeles"/>
    <x v="1"/>
    <n v="90032"/>
    <s v="West"/>
    <s v="OFF-BI-10004001"/>
    <x v="1"/>
    <s v="Binders"/>
    <s v="GBC Recycled VeloBinder Covers"/>
    <n v="81.792000000000002"/>
    <n v="6"/>
    <n v="0.2"/>
    <n v="26.582399999999986"/>
  </r>
  <r>
    <n v="9454"/>
    <x v="4733"/>
    <x v="694"/>
    <d v="2015-10-05T00:00:00"/>
    <s v="Standard Class"/>
    <s v="RP-19855"/>
    <s v="Roy Phan"/>
    <x v="1"/>
    <s v="United States"/>
    <s v="Los Angeles"/>
    <x v="1"/>
    <n v="90032"/>
    <s v="West"/>
    <s v="OFF-SU-10004884"/>
    <x v="1"/>
    <s v="Supplies"/>
    <s v="Acme Galleria Hot Forged Steel Scissors with Colored Handles"/>
    <n v="47.19"/>
    <n v="3"/>
    <n v="0"/>
    <n v="13.685099999999995"/>
  </r>
  <r>
    <n v="9455"/>
    <x v="4733"/>
    <x v="694"/>
    <d v="2015-10-05T00:00:00"/>
    <s v="Standard Class"/>
    <s v="RP-19855"/>
    <s v="Roy Phan"/>
    <x v="1"/>
    <s v="United States"/>
    <s v="Los Angeles"/>
    <x v="1"/>
    <n v="90032"/>
    <s v="West"/>
    <s v="TEC-PH-10003555"/>
    <x v="2"/>
    <s v="Phones"/>
    <s v="Motorola HK250 Universal Bluetooth Headset"/>
    <n v="36.783999999999999"/>
    <n v="2"/>
    <n v="0.2"/>
    <n v="-8.2763999999999971"/>
  </r>
  <r>
    <n v="9456"/>
    <x v="4734"/>
    <x v="950"/>
    <d v="2016-06-19T00:00:00"/>
    <s v="Second Class"/>
    <s v="JL-15175"/>
    <s v="James Lanier"/>
    <x v="2"/>
    <s v="United States"/>
    <s v="Chattanooga"/>
    <x v="18"/>
    <n v="37421"/>
    <s v="South"/>
    <s v="TEC-MA-10003493"/>
    <x v="2"/>
    <s v="Machines"/>
    <s v="Penpower WorldCard Pro Card Scanner"/>
    <n v="91.474999999999994"/>
    <n v="1"/>
    <n v="0.5"/>
    <n v="-1.8294999999999959"/>
  </r>
  <r>
    <n v="9457"/>
    <x v="4735"/>
    <x v="837"/>
    <d v="2017-06-03T00:00:00"/>
    <s v="Standard Class"/>
    <s v="BW-11110"/>
    <s v="Bart Watters"/>
    <x v="1"/>
    <s v="United States"/>
    <s v="Greensboro"/>
    <x v="3"/>
    <n v="27405"/>
    <s v="South"/>
    <s v="TEC-AC-10002380"/>
    <x v="2"/>
    <s v="Accessories"/>
    <s v="Sony 8GB Class 10 Micro SDHC R40 Memory Card"/>
    <n v="27.192"/>
    <n v="3"/>
    <n v="0.2"/>
    <n v="0.33989999999999654"/>
  </r>
  <r>
    <n v="9458"/>
    <x v="4735"/>
    <x v="837"/>
    <d v="2017-06-03T00:00:00"/>
    <s v="Standard Class"/>
    <s v="BW-11110"/>
    <s v="Bart Watters"/>
    <x v="1"/>
    <s v="United States"/>
    <s v="Greensboro"/>
    <x v="3"/>
    <n v="27405"/>
    <s v="South"/>
    <s v="OFF-BI-10004209"/>
    <x v="1"/>
    <s v="Binders"/>
    <s v="Fellowes Twister Kit, Gray/Clear, 3/pkg"/>
    <n v="12.059999999999999"/>
    <n v="5"/>
    <n v="0.7"/>
    <n v="-10.050000000000001"/>
  </r>
  <r>
    <n v="9459"/>
    <x v="4736"/>
    <x v="1148"/>
    <d v="2014-10-14T00:00:00"/>
    <s v="Standard Class"/>
    <s v="SJ-20500"/>
    <s v="Shirley Jackson"/>
    <x v="0"/>
    <s v="United States"/>
    <s v="San Francisco"/>
    <x v="1"/>
    <n v="94122"/>
    <s v="West"/>
    <s v="OFF-AR-10002135"/>
    <x v="1"/>
    <s v="Art"/>
    <s v="Boston Heavy-Duty Trimline Electric Pencil Sharpeners"/>
    <n v="144.60000000000002"/>
    <n v="3"/>
    <n v="0"/>
    <n v="41.933999999999983"/>
  </r>
  <r>
    <n v="9460"/>
    <x v="4736"/>
    <x v="1148"/>
    <d v="2014-10-14T00:00:00"/>
    <s v="Standard Class"/>
    <s v="SJ-20500"/>
    <s v="Shirley Jackson"/>
    <x v="0"/>
    <s v="United States"/>
    <s v="San Francisco"/>
    <x v="1"/>
    <n v="94122"/>
    <s v="West"/>
    <s v="TEC-PH-10002583"/>
    <x v="2"/>
    <s v="Phones"/>
    <s v="iOttie HLCRIO102 Car Mount"/>
    <n v="15.991999999999999"/>
    <n v="1"/>
    <n v="0.2"/>
    <n v="-2.9985000000000022"/>
  </r>
  <r>
    <n v="9461"/>
    <x v="4737"/>
    <x v="664"/>
    <d v="2014-11-22T00:00:00"/>
    <s v="Second Class"/>
    <s v="FG-14260"/>
    <s v="Frank Gastineau"/>
    <x v="2"/>
    <s v="United States"/>
    <s v="New York City"/>
    <x v="15"/>
    <n v="10024"/>
    <s v="East"/>
    <s v="OFF-PA-10003591"/>
    <x v="1"/>
    <s v="Paper"/>
    <s v="Southworth 100% Cotton The Best Paper"/>
    <n v="34.44"/>
    <n v="3"/>
    <n v="0"/>
    <n v="17.22"/>
  </r>
  <r>
    <n v="9462"/>
    <x v="4738"/>
    <x v="538"/>
    <d v="2014-10-24T00:00:00"/>
    <s v="Standard Class"/>
    <s v="EH-14125"/>
    <s v="Eugene Hildebrand"/>
    <x v="2"/>
    <s v="United States"/>
    <s v="Lakewood"/>
    <x v="1"/>
    <n v="90712"/>
    <s v="West"/>
    <s v="TEC-PH-10004922"/>
    <x v="2"/>
    <s v="Phones"/>
    <s v="RCA Visys Integrated PBX 8-Line Router"/>
    <n v="321.55200000000002"/>
    <n v="6"/>
    <n v="0.2"/>
    <n v="20.097000000000008"/>
  </r>
  <r>
    <n v="9463"/>
    <x v="4739"/>
    <x v="920"/>
    <d v="2017-11-30T00:00:00"/>
    <s v="Second Class"/>
    <s v="BS-11590"/>
    <s v="Brendan Sweed"/>
    <x v="1"/>
    <s v="United States"/>
    <s v="Louisville"/>
    <x v="0"/>
    <n v="40214"/>
    <s v="South"/>
    <s v="FUR-CH-10001854"/>
    <x v="0"/>
    <s v="Chairs"/>
    <s v="Office Star - Professional Matrix Back Chair with 2-to-1 Synchro Tilt and Mesh Fabric Seat"/>
    <n v="701.96"/>
    <n v="2"/>
    <n v="0"/>
    <n v="168.47040000000004"/>
  </r>
  <r>
    <n v="9464"/>
    <x v="4740"/>
    <x v="1220"/>
    <d v="2014-03-03T00:00:00"/>
    <s v="First Class"/>
    <s v="JS-16030"/>
    <s v="Joy Smith"/>
    <x v="0"/>
    <s v="United States"/>
    <s v="Columbus"/>
    <x v="24"/>
    <n v="43229"/>
    <s v="East"/>
    <s v="OFF-AR-10003560"/>
    <x v="1"/>
    <s v="Art"/>
    <s v="Zebra Zazzle Fluorescent Highlighters"/>
    <n v="19.456000000000003"/>
    <n v="4"/>
    <n v="0.2"/>
    <n v="3.4047999999999981"/>
  </r>
  <r>
    <n v="9465"/>
    <x v="4741"/>
    <x v="1059"/>
    <d v="2014-12-25T00:00:00"/>
    <s v="Standard Class"/>
    <s v="JC-15775"/>
    <s v="John Castell"/>
    <x v="0"/>
    <s v="United States"/>
    <s v="Newark"/>
    <x v="13"/>
    <n v="19711"/>
    <s v="East"/>
    <s v="OFF-LA-10004409"/>
    <x v="1"/>
    <s v="Labels"/>
    <s v="Avery 492"/>
    <n v="17.28"/>
    <n v="6"/>
    <n v="0"/>
    <n v="7.9487999999999985"/>
  </r>
  <r>
    <n v="9466"/>
    <x v="4742"/>
    <x v="258"/>
    <d v="2016-11-23T00:00:00"/>
    <s v="Standard Class"/>
    <s v="JM-15265"/>
    <s v="Janet Molinari"/>
    <x v="1"/>
    <s v="United States"/>
    <s v="Seattle"/>
    <x v="4"/>
    <n v="98115"/>
    <s v="West"/>
    <s v="FUR-FU-10000448"/>
    <x v="0"/>
    <s v="Furnishings"/>
    <s v="Tenex Chairmats For Use With Carpeted Floors"/>
    <n v="31.96"/>
    <n v="2"/>
    <n v="0"/>
    <n v="1.597999999999999"/>
  </r>
  <r>
    <n v="9467"/>
    <x v="4743"/>
    <x v="60"/>
    <d v="2017-11-10T00:00:00"/>
    <s v="Second Class"/>
    <s v="CD-12280"/>
    <s v="Christina DeMoss"/>
    <x v="0"/>
    <s v="United States"/>
    <s v="New York City"/>
    <x v="15"/>
    <n v="10024"/>
    <s v="East"/>
    <s v="OFF-BI-10002735"/>
    <x v="1"/>
    <s v="Binders"/>
    <s v="GBC Prestige Therm-A-Bind Covers"/>
    <n v="164.68800000000002"/>
    <n v="6"/>
    <n v="0.2"/>
    <n v="55.582200000000007"/>
  </r>
  <r>
    <n v="9468"/>
    <x v="4743"/>
    <x v="60"/>
    <d v="2017-11-10T00:00:00"/>
    <s v="Second Class"/>
    <s v="CD-12280"/>
    <s v="Christina DeMoss"/>
    <x v="0"/>
    <s v="United States"/>
    <s v="New York City"/>
    <x v="15"/>
    <n v="10024"/>
    <s v="East"/>
    <s v="FUR-TA-10003469"/>
    <x v="0"/>
    <s v="Tables"/>
    <s v="Balt Split Level Computer Training Table"/>
    <n v="166.5"/>
    <n v="2"/>
    <n v="0.4"/>
    <n v="-66.599999999999994"/>
  </r>
  <r>
    <n v="9469"/>
    <x v="4743"/>
    <x v="60"/>
    <d v="2017-11-10T00:00:00"/>
    <s v="Second Class"/>
    <s v="CD-12280"/>
    <s v="Christina DeMoss"/>
    <x v="0"/>
    <s v="United States"/>
    <s v="New York City"/>
    <x v="15"/>
    <n v="10024"/>
    <s v="East"/>
    <s v="OFF-PA-10001870"/>
    <x v="1"/>
    <s v="Paper"/>
    <s v="Xerox 202"/>
    <n v="12.96"/>
    <n v="2"/>
    <n v="0"/>
    <n v="6.2208000000000006"/>
  </r>
  <r>
    <n v="9470"/>
    <x v="4743"/>
    <x v="60"/>
    <d v="2017-11-10T00:00:00"/>
    <s v="Second Class"/>
    <s v="CD-12280"/>
    <s v="Christina DeMoss"/>
    <x v="0"/>
    <s v="United States"/>
    <s v="New York City"/>
    <x v="15"/>
    <n v="10024"/>
    <s v="East"/>
    <s v="OFF-PA-10004071"/>
    <x v="1"/>
    <s v="Paper"/>
    <s v="Eaton Premium Continuous-Feed Paper, 25% Cotton, Letter Size, White, 1000 Shts/Box"/>
    <n v="110.96"/>
    <n v="2"/>
    <n v="0"/>
    <n v="53.260799999999996"/>
  </r>
  <r>
    <n v="9471"/>
    <x v="4743"/>
    <x v="60"/>
    <d v="2017-11-10T00:00:00"/>
    <s v="Second Class"/>
    <s v="CD-12280"/>
    <s v="Christina DeMoss"/>
    <x v="0"/>
    <s v="United States"/>
    <s v="New York City"/>
    <x v="15"/>
    <n v="10024"/>
    <s v="East"/>
    <s v="TEC-PH-10001448"/>
    <x v="2"/>
    <s v="Phones"/>
    <s v="Anker Astro 15000mAh USB Portable Charger"/>
    <n v="99.98"/>
    <n v="2"/>
    <n v="0"/>
    <n v="3.9991999999999877"/>
  </r>
  <r>
    <n v="9472"/>
    <x v="4743"/>
    <x v="60"/>
    <d v="2017-11-10T00:00:00"/>
    <s v="Second Class"/>
    <s v="CD-12280"/>
    <s v="Christina DeMoss"/>
    <x v="0"/>
    <s v="United States"/>
    <s v="New York City"/>
    <x v="15"/>
    <n v="10024"/>
    <s v="East"/>
    <s v="OFF-BI-10002706"/>
    <x v="1"/>
    <s v="Binders"/>
    <s v="Avery Premier Heavy-Duty Binder with Round Locking Rings"/>
    <n v="11.423999999999999"/>
    <n v="1"/>
    <n v="0.2"/>
    <n v="3.7127999999999997"/>
  </r>
  <r>
    <n v="9473"/>
    <x v="4743"/>
    <x v="60"/>
    <d v="2017-11-10T00:00:00"/>
    <s v="Second Class"/>
    <s v="CD-12280"/>
    <s v="Christina DeMoss"/>
    <x v="0"/>
    <s v="United States"/>
    <s v="New York City"/>
    <x v="15"/>
    <n v="10024"/>
    <s v="East"/>
    <s v="FUR-CH-10004875"/>
    <x v="0"/>
    <s v="Chairs"/>
    <s v="Harbour Creations 67200 Series Stacking Chairs"/>
    <n v="128.12400000000002"/>
    <n v="2"/>
    <n v="0.1"/>
    <n v="24.2012"/>
  </r>
  <r>
    <n v="9474"/>
    <x v="4743"/>
    <x v="60"/>
    <d v="2017-11-10T00:00:00"/>
    <s v="Second Class"/>
    <s v="CD-12280"/>
    <s v="Christina DeMoss"/>
    <x v="0"/>
    <s v="United States"/>
    <s v="New York City"/>
    <x v="15"/>
    <n v="10024"/>
    <s v="East"/>
    <s v="FUR-FU-10004245"/>
    <x v="0"/>
    <s v="Furnishings"/>
    <s v="Career Cubicle Clock, 8 1/4&quot;, Black"/>
    <n v="101.4"/>
    <n v="5"/>
    <n v="0"/>
    <n v="38.532000000000004"/>
  </r>
  <r>
    <n v="9475"/>
    <x v="4744"/>
    <x v="70"/>
    <d v="2015-06-05T00:00:00"/>
    <s v="Second Class"/>
    <s v="JM-15265"/>
    <s v="Janet Molinari"/>
    <x v="1"/>
    <s v="United States"/>
    <s v="Chicago"/>
    <x v="10"/>
    <n v="60653"/>
    <s v="Central"/>
    <s v="OFF-LA-10000443"/>
    <x v="1"/>
    <s v="Labels"/>
    <s v="Avery 501"/>
    <n v="5.9039999999999999"/>
    <n v="2"/>
    <n v="0.2"/>
    <n v="1.9925999999999999"/>
  </r>
  <r>
    <n v="9476"/>
    <x v="4744"/>
    <x v="70"/>
    <d v="2015-06-05T00:00:00"/>
    <s v="Second Class"/>
    <s v="JM-15265"/>
    <s v="Janet Molinari"/>
    <x v="1"/>
    <s v="United States"/>
    <s v="Chicago"/>
    <x v="10"/>
    <n v="60653"/>
    <s v="Central"/>
    <s v="OFF-PA-10001125"/>
    <x v="1"/>
    <s v="Paper"/>
    <s v="Xerox 1988"/>
    <n v="173.48800000000003"/>
    <n v="7"/>
    <n v="0.2"/>
    <n v="54.214999999999982"/>
  </r>
  <r>
    <n v="9477"/>
    <x v="4744"/>
    <x v="70"/>
    <d v="2015-06-05T00:00:00"/>
    <s v="Second Class"/>
    <s v="JM-15265"/>
    <s v="Janet Molinari"/>
    <x v="1"/>
    <s v="United States"/>
    <s v="Chicago"/>
    <x v="10"/>
    <n v="60653"/>
    <s v="Central"/>
    <s v="FUR-FU-10002703"/>
    <x v="0"/>
    <s v="Furnishings"/>
    <s v="Tenex Traditional Chairmats for Hard Floors, Average Lip, 36&quot; x 48&quot;"/>
    <n v="51.56"/>
    <n v="2"/>
    <n v="0.6"/>
    <n v="-61.872"/>
  </r>
  <r>
    <n v="9478"/>
    <x v="4744"/>
    <x v="70"/>
    <d v="2015-06-05T00:00:00"/>
    <s v="Second Class"/>
    <s v="JM-15265"/>
    <s v="Janet Molinari"/>
    <x v="1"/>
    <s v="United States"/>
    <s v="Chicago"/>
    <x v="10"/>
    <n v="60653"/>
    <s v="Central"/>
    <s v="OFF-BI-10004364"/>
    <x v="1"/>
    <s v="Binders"/>
    <s v="Storex Dura Pro Binders"/>
    <n v="3.5639999999999992"/>
    <n v="3"/>
    <n v="0.8"/>
    <n v="-6.2370000000000019"/>
  </r>
  <r>
    <n v="9479"/>
    <x v="4745"/>
    <x v="557"/>
    <d v="2014-09-14T00:00:00"/>
    <s v="Standard Class"/>
    <s v="SS-20410"/>
    <s v="Shahid Shariari"/>
    <x v="0"/>
    <s v="United States"/>
    <s v="Oswego"/>
    <x v="10"/>
    <n v="60543"/>
    <s v="Central"/>
    <s v="OFF-FA-10000936"/>
    <x v="1"/>
    <s v="Fasteners"/>
    <s v="Acco Hot Clips Clips to Go"/>
    <n v="13.16"/>
    <n v="5"/>
    <n v="0.2"/>
    <n v="4.1124999999999998"/>
  </r>
  <r>
    <n v="9480"/>
    <x v="4745"/>
    <x v="557"/>
    <d v="2014-09-14T00:00:00"/>
    <s v="Standard Class"/>
    <s v="SS-20410"/>
    <s v="Shahid Shariari"/>
    <x v="0"/>
    <s v="United States"/>
    <s v="Oswego"/>
    <x v="10"/>
    <n v="60543"/>
    <s v="Central"/>
    <s v="OFF-BI-10001249"/>
    <x v="1"/>
    <s v="Binders"/>
    <s v="Avery Heavy-Duty EZD View Binder with Locking Rings"/>
    <n v="3.8279999999999994"/>
    <n v="3"/>
    <n v="0.8"/>
    <n v="-6.5076000000000018"/>
  </r>
  <r>
    <n v="9481"/>
    <x v="4745"/>
    <x v="557"/>
    <d v="2014-09-14T00:00:00"/>
    <s v="Standard Class"/>
    <s v="SS-20410"/>
    <s v="Shahid Shariari"/>
    <x v="0"/>
    <s v="United States"/>
    <s v="Oswego"/>
    <x v="10"/>
    <n v="60543"/>
    <s v="Central"/>
    <s v="OFF-BI-10004632"/>
    <x v="1"/>
    <s v="Binders"/>
    <s v="Ibico Hi-Tech Manual Binding System"/>
    <n v="304.98999999999995"/>
    <n v="5"/>
    <n v="0.8"/>
    <n v="-533.73250000000007"/>
  </r>
  <r>
    <n v="9482"/>
    <x v="4746"/>
    <x v="44"/>
    <d v="2017-11-12T00:00:00"/>
    <s v="Standard Class"/>
    <s v="HG-14845"/>
    <s v="Harry Greene"/>
    <x v="0"/>
    <s v="United States"/>
    <s v="Dallas"/>
    <x v="5"/>
    <n v="75220"/>
    <s v="Central"/>
    <s v="OFF-ST-10000615"/>
    <x v="1"/>
    <s v="Storage"/>
    <s v="SimpliFile Personal File, Black Granite, 15w x 6-15/16d x 11-1/4h"/>
    <n v="18.16"/>
    <n v="2"/>
    <n v="0.2"/>
    <n v="1.8160000000000016"/>
  </r>
  <r>
    <n v="9483"/>
    <x v="4747"/>
    <x v="782"/>
    <d v="2015-06-24T00:00:00"/>
    <s v="Second Class"/>
    <s v="BC-11125"/>
    <s v="Becky Castell"/>
    <x v="2"/>
    <s v="United States"/>
    <s v="Philadelphia"/>
    <x v="9"/>
    <n v="19134"/>
    <s v="East"/>
    <s v="TEC-AC-10001838"/>
    <x v="2"/>
    <s v="Accessories"/>
    <s v="Razer Tiamat Over Ear 7.1 Surround Sound PC Gaming Headset"/>
    <n v="319.98400000000004"/>
    <n v="2"/>
    <n v="0.2"/>
    <n v="91.995400000000018"/>
  </r>
  <r>
    <n v="9484"/>
    <x v="4748"/>
    <x v="192"/>
    <d v="2014-07-28T00:00:00"/>
    <s v="Standard Class"/>
    <s v="AB-10255"/>
    <s v="Alejandro Ballentine"/>
    <x v="2"/>
    <s v="United States"/>
    <s v="Los Angeles"/>
    <x v="1"/>
    <n v="90008"/>
    <s v="West"/>
    <s v="OFF-AR-10004757"/>
    <x v="1"/>
    <s v="Art"/>
    <s v="Crayola Colored Pencils"/>
    <n v="19.68"/>
    <n v="6"/>
    <n v="0"/>
    <n v="6.4943999999999988"/>
  </r>
  <r>
    <n v="9485"/>
    <x v="4749"/>
    <x v="499"/>
    <d v="2016-12-04T00:00:00"/>
    <s v="Second Class"/>
    <s v="MY-18295"/>
    <s v="Muhammed Yedwab"/>
    <x v="1"/>
    <s v="United States"/>
    <s v="Houston"/>
    <x v="5"/>
    <n v="77036"/>
    <s v="Central"/>
    <s v="FUR-BO-10003893"/>
    <x v="0"/>
    <s v="Bookcases"/>
    <s v="Sauder Camden County Collection Library"/>
    <n v="781.86399999999992"/>
    <n v="10"/>
    <n v="0.32"/>
    <n v="-137.97600000000008"/>
  </r>
  <r>
    <n v="9486"/>
    <x v="4749"/>
    <x v="499"/>
    <d v="2016-12-04T00:00:00"/>
    <s v="Second Class"/>
    <s v="MY-18295"/>
    <s v="Muhammed Yedwab"/>
    <x v="1"/>
    <s v="United States"/>
    <s v="Houston"/>
    <x v="5"/>
    <n v="77036"/>
    <s v="Central"/>
    <s v="OFF-PA-10003893"/>
    <x v="1"/>
    <s v="Paper"/>
    <s v="Xerox 1962"/>
    <n v="30.816000000000003"/>
    <n v="9"/>
    <n v="0.2"/>
    <n v="9.6299999999999955"/>
  </r>
  <r>
    <n v="9487"/>
    <x v="4750"/>
    <x v="386"/>
    <d v="2017-10-12T00:00:00"/>
    <s v="Same Day"/>
    <s v="NF-18385"/>
    <s v="Natalie Fritzler"/>
    <x v="0"/>
    <s v="United States"/>
    <s v="Wheeling"/>
    <x v="48"/>
    <n v="26003"/>
    <s v="East"/>
    <s v="FUR-TA-10001932"/>
    <x v="0"/>
    <s v="Tables"/>
    <s v="Chromcraft 48&quot; x 96&quot; Racetrack Double Pedestal Table"/>
    <n v="673.34399999999994"/>
    <n v="3"/>
    <n v="0.3"/>
    <n v="-76.953599999999994"/>
  </r>
  <r>
    <n v="9488"/>
    <x v="4751"/>
    <x v="157"/>
    <d v="2017-12-13T00:00:00"/>
    <s v="First Class"/>
    <s v="NB-18655"/>
    <s v="Nona Balk"/>
    <x v="1"/>
    <s v="United States"/>
    <s v="Paterson"/>
    <x v="30"/>
    <n v="7501"/>
    <s v="East"/>
    <s v="OFF-FA-10001561"/>
    <x v="1"/>
    <s v="Fasteners"/>
    <s v="Stockwell Push Pins"/>
    <n v="6.5400000000000009"/>
    <n v="3"/>
    <n v="0"/>
    <n v="2.1581999999999999"/>
  </r>
  <r>
    <n v="9489"/>
    <x v="4752"/>
    <x v="486"/>
    <d v="2015-10-04T00:00:00"/>
    <s v="First Class"/>
    <s v="EM-13960"/>
    <s v="Eric Murdock"/>
    <x v="0"/>
    <s v="United States"/>
    <s v="Portland"/>
    <x v="21"/>
    <n v="97206"/>
    <s v="West"/>
    <s v="TEC-PH-10001817"/>
    <x v="2"/>
    <s v="Phones"/>
    <s v="Wilson Electronics DB Pro Signal Booster"/>
    <n v="572.80000000000007"/>
    <n v="2"/>
    <n v="0.2"/>
    <n v="50.120000000000033"/>
  </r>
  <r>
    <n v="9490"/>
    <x v="4753"/>
    <x v="1221"/>
    <d v="2016-08-11T00:00:00"/>
    <s v="Standard Class"/>
    <s v="MF-17665"/>
    <s v="Maureen Fritzler"/>
    <x v="1"/>
    <s v="United States"/>
    <s v="Huntsville"/>
    <x v="19"/>
    <n v="35810"/>
    <s v="South"/>
    <s v="OFF-AR-10000538"/>
    <x v="1"/>
    <s v="Art"/>
    <s v="Boston Model 1800 Electric Pencil Sharpener, Gray"/>
    <n v="197.04999999999998"/>
    <n v="7"/>
    <n v="0"/>
    <n v="59.114999999999981"/>
  </r>
  <r>
    <n v="9491"/>
    <x v="4754"/>
    <x v="1032"/>
    <d v="2017-01-07T00:00:00"/>
    <s v="Standard Class"/>
    <s v="CM-12385"/>
    <s v="Christopher Martinez"/>
    <x v="0"/>
    <s v="United States"/>
    <s v="San Francisco"/>
    <x v="1"/>
    <n v="94110"/>
    <s v="West"/>
    <s v="OFF-BI-10004584"/>
    <x v="1"/>
    <s v="Binders"/>
    <s v="GBC ProClick 150 Presentation Binding System"/>
    <n v="2022.2720000000002"/>
    <n v="8"/>
    <n v="0.2"/>
    <n v="682.5168000000001"/>
  </r>
  <r>
    <n v="9492"/>
    <x v="4754"/>
    <x v="1032"/>
    <d v="2017-01-07T00:00:00"/>
    <s v="Standard Class"/>
    <s v="CM-12385"/>
    <s v="Christopher Martinez"/>
    <x v="0"/>
    <s v="United States"/>
    <s v="San Francisco"/>
    <x v="1"/>
    <n v="94110"/>
    <s v="West"/>
    <s v="OFF-AR-10000817"/>
    <x v="1"/>
    <s v="Art"/>
    <s v="Manco Dry-Lighter Erasable Highlighter"/>
    <n v="9.120000000000001"/>
    <n v="3"/>
    <n v="0"/>
    <n v="3.1007999999999996"/>
  </r>
  <r>
    <n v="9493"/>
    <x v="4755"/>
    <x v="659"/>
    <d v="2017-11-07T00:00:00"/>
    <s v="Same Day"/>
    <s v="EC-14050"/>
    <s v="Erin Creighton"/>
    <x v="0"/>
    <s v="United States"/>
    <s v="Oklahoma City"/>
    <x v="26"/>
    <n v="73120"/>
    <s v="Central"/>
    <s v="OFF-BI-10000756"/>
    <x v="1"/>
    <s v="Binders"/>
    <s v="Storex DuraTech Recycled Plastic Frosted Binders"/>
    <n v="38.160000000000004"/>
    <n v="9"/>
    <n v="0"/>
    <n v="19.080000000000002"/>
  </r>
  <r>
    <n v="9494"/>
    <x v="4756"/>
    <x v="835"/>
    <d v="2016-01-08T00:00:00"/>
    <s v="Standard Class"/>
    <s v="BO-11350"/>
    <s v="Bill Overfelt"/>
    <x v="1"/>
    <s v="United States"/>
    <s v="Broken Arrow"/>
    <x v="26"/>
    <n v="74012"/>
    <s v="Central"/>
    <s v="FUR-TA-10000617"/>
    <x v="0"/>
    <s v="Tables"/>
    <s v="Hon Practical Foundations 30 x 60 Training Table, Light Gray/Charcoal"/>
    <n v="1592.8500000000001"/>
    <n v="7"/>
    <n v="0"/>
    <n v="350.42700000000002"/>
  </r>
  <r>
    <n v="9495"/>
    <x v="4756"/>
    <x v="835"/>
    <d v="2016-01-08T00:00:00"/>
    <s v="Standard Class"/>
    <s v="BO-11350"/>
    <s v="Bill Overfelt"/>
    <x v="1"/>
    <s v="United States"/>
    <s v="Broken Arrow"/>
    <x v="26"/>
    <n v="74012"/>
    <s v="Central"/>
    <s v="OFF-BI-10004364"/>
    <x v="1"/>
    <s v="Binders"/>
    <s v="Storex Dura Pro Binders"/>
    <n v="11.88"/>
    <n v="2"/>
    <n v="0"/>
    <n v="5.3460000000000001"/>
  </r>
  <r>
    <n v="9496"/>
    <x v="4757"/>
    <x v="536"/>
    <d v="2016-05-16T00:00:00"/>
    <s v="Standard Class"/>
    <s v="VM-21835"/>
    <s v="Vivian Mathis"/>
    <x v="0"/>
    <s v="United States"/>
    <s v="Mission Viejo"/>
    <x v="1"/>
    <n v="92691"/>
    <s v="West"/>
    <s v="TEC-AC-10004518"/>
    <x v="2"/>
    <s v="Accessories"/>
    <s v="Memorex Mini Travel Drive 32 GB USB 2.0 Flash Drive"/>
    <n v="120"/>
    <n v="6"/>
    <n v="0"/>
    <n v="46.800000000000004"/>
  </r>
  <r>
    <n v="9497"/>
    <x v="4757"/>
    <x v="536"/>
    <d v="2016-05-16T00:00:00"/>
    <s v="Standard Class"/>
    <s v="VM-21835"/>
    <s v="Vivian Mathis"/>
    <x v="0"/>
    <s v="United States"/>
    <s v="Mission Viejo"/>
    <x v="1"/>
    <n v="92691"/>
    <s v="West"/>
    <s v="OFF-AP-10002222"/>
    <x v="1"/>
    <s v="Appliances"/>
    <s v="Staple holder"/>
    <n v="8.67"/>
    <n v="1"/>
    <n v="0"/>
    <n v="2.3409000000000004"/>
  </r>
  <r>
    <n v="9498"/>
    <x v="4758"/>
    <x v="60"/>
    <d v="2017-11-07T00:00:00"/>
    <s v="First Class"/>
    <s v="AB-10060"/>
    <s v="Adam Bellavance"/>
    <x v="2"/>
    <s v="United States"/>
    <s v="Greenwood"/>
    <x v="14"/>
    <n v="46142"/>
    <s v="Central"/>
    <s v="OFF-PA-10002615"/>
    <x v="1"/>
    <s v="Paper"/>
    <s v="Ampad Gold Fibre Wirebound Steno Books, 6&quot; x 9&quot;, Gregg Ruled"/>
    <n v="4.41"/>
    <n v="1"/>
    <n v="0"/>
    <n v="2.0286"/>
  </r>
  <r>
    <n v="9499"/>
    <x v="4758"/>
    <x v="60"/>
    <d v="2017-11-07T00:00:00"/>
    <s v="First Class"/>
    <s v="AB-10060"/>
    <s v="Adam Bellavance"/>
    <x v="2"/>
    <s v="United States"/>
    <s v="Greenwood"/>
    <x v="14"/>
    <n v="46142"/>
    <s v="Central"/>
    <s v="OFF-PA-10000565"/>
    <x v="1"/>
    <s v="Paper"/>
    <s v="Easy-staple paper"/>
    <n v="167.94"/>
    <n v="3"/>
    <n v="0"/>
    <n v="82.290599999999998"/>
  </r>
  <r>
    <n v="9500"/>
    <x v="4758"/>
    <x v="60"/>
    <d v="2017-11-07T00:00:00"/>
    <s v="First Class"/>
    <s v="AB-10060"/>
    <s v="Adam Bellavance"/>
    <x v="2"/>
    <s v="United States"/>
    <s v="Greenwood"/>
    <x v="14"/>
    <n v="46142"/>
    <s v="Central"/>
    <s v="OFF-PA-10003673"/>
    <x v="1"/>
    <s v="Paper"/>
    <s v="Strathmore Photo Mount Cards"/>
    <n v="67.8"/>
    <n v="10"/>
    <n v="0"/>
    <n v="31.187999999999999"/>
  </r>
  <r>
    <n v="9501"/>
    <x v="4759"/>
    <x v="439"/>
    <d v="2016-05-30T00:00:00"/>
    <s v="Standard Class"/>
    <s v="CM-12235"/>
    <s v="Chris McAfee"/>
    <x v="0"/>
    <s v="United States"/>
    <s v="Milwaukee"/>
    <x v="6"/>
    <n v="53209"/>
    <s v="Central"/>
    <s v="FUR-FU-10002088"/>
    <x v="0"/>
    <s v="Furnishings"/>
    <s v="Nu-Dell Float Frame 11 x 14 1/2"/>
    <n v="26.94"/>
    <n v="3"/>
    <n v="0"/>
    <n v="11.314800000000002"/>
  </r>
  <r>
    <n v="9502"/>
    <x v="4760"/>
    <x v="312"/>
    <d v="2015-11-24T00:00:00"/>
    <s v="Standard Class"/>
    <s v="KW-16570"/>
    <s v="Kelly Williams"/>
    <x v="0"/>
    <s v="United States"/>
    <s v="San Francisco"/>
    <x v="1"/>
    <n v="94109"/>
    <s v="West"/>
    <s v="FUR-FU-10001546"/>
    <x v="0"/>
    <s v="Furnishings"/>
    <s v="Dana Swing-Arm Lamps"/>
    <n v="32.04"/>
    <n v="3"/>
    <n v="0"/>
    <n v="8.01"/>
  </r>
  <r>
    <n v="9503"/>
    <x v="4761"/>
    <x v="183"/>
    <d v="2016-04-29T00:00:00"/>
    <s v="Standard Class"/>
    <s v="MM-17920"/>
    <s v="Michael Moore"/>
    <x v="0"/>
    <s v="United States"/>
    <s v="Rome"/>
    <x v="15"/>
    <n v="13440"/>
    <s v="East"/>
    <s v="OFF-AR-10000614"/>
    <x v="1"/>
    <s v="Art"/>
    <s v="Barrel Sharpener"/>
    <n v="32.129999999999995"/>
    <n v="9"/>
    <n v="0"/>
    <n v="8.3537999999999997"/>
  </r>
  <r>
    <n v="9504"/>
    <x v="4761"/>
    <x v="183"/>
    <d v="2016-04-29T00:00:00"/>
    <s v="Standard Class"/>
    <s v="MM-17920"/>
    <s v="Michael Moore"/>
    <x v="0"/>
    <s v="United States"/>
    <s v="Rome"/>
    <x v="15"/>
    <n v="13440"/>
    <s v="East"/>
    <s v="OFF-AR-10003190"/>
    <x v="1"/>
    <s v="Art"/>
    <s v="Newell 32"/>
    <n v="2.88"/>
    <n v="1"/>
    <n v="0"/>
    <n v="0.80640000000000001"/>
  </r>
  <r>
    <n v="9505"/>
    <x v="4762"/>
    <x v="500"/>
    <d v="2016-10-18T00:00:00"/>
    <s v="Standard Class"/>
    <s v="PW-19030"/>
    <s v="Pauline Webber"/>
    <x v="1"/>
    <s v="United States"/>
    <s v="New York City"/>
    <x v="15"/>
    <n v="10009"/>
    <s v="East"/>
    <s v="TEC-PH-10004094"/>
    <x v="2"/>
    <s v="Phones"/>
    <s v="Motorola L703CM"/>
    <n v="1091.93"/>
    <n v="7"/>
    <n v="0"/>
    <n v="272.98250000000002"/>
  </r>
  <r>
    <n v="9506"/>
    <x v="4762"/>
    <x v="500"/>
    <d v="2016-10-18T00:00:00"/>
    <s v="Standard Class"/>
    <s v="PW-19030"/>
    <s v="Pauline Webber"/>
    <x v="1"/>
    <s v="United States"/>
    <s v="New York City"/>
    <x v="15"/>
    <n v="10009"/>
    <s v="East"/>
    <s v="OFF-PA-10001970"/>
    <x v="1"/>
    <s v="Paper"/>
    <s v="Xerox 1908"/>
    <n v="111.96"/>
    <n v="2"/>
    <n v="0"/>
    <n v="54.860399999999998"/>
  </r>
  <r>
    <n v="9507"/>
    <x v="4763"/>
    <x v="267"/>
    <d v="2014-04-07T00:00:00"/>
    <s v="Second Class"/>
    <s v="RD-19900"/>
    <s v="Ruben Dartt"/>
    <x v="0"/>
    <s v="United States"/>
    <s v="Dearborn Heights"/>
    <x v="12"/>
    <n v="48127"/>
    <s v="Central"/>
    <s v="OFF-AR-10002952"/>
    <x v="1"/>
    <s v="Art"/>
    <s v="Stanley Contemporary Battery Pencil Sharpeners"/>
    <n v="26.7"/>
    <n v="2"/>
    <n v="0"/>
    <n v="7.4759999999999991"/>
  </r>
  <r>
    <n v="9508"/>
    <x v="4763"/>
    <x v="267"/>
    <d v="2014-04-07T00:00:00"/>
    <s v="Second Class"/>
    <s v="RD-19900"/>
    <s v="Ruben Dartt"/>
    <x v="0"/>
    <s v="United States"/>
    <s v="Dearborn Heights"/>
    <x v="12"/>
    <n v="48127"/>
    <s v="Central"/>
    <s v="OFF-BI-10004209"/>
    <x v="1"/>
    <s v="Binders"/>
    <s v="Fellowes Twister Kit, Gray/Clear, 3/pkg"/>
    <n v="40.199999999999996"/>
    <n v="5"/>
    <n v="0"/>
    <n v="18.089999999999996"/>
  </r>
  <r>
    <n v="9509"/>
    <x v="4763"/>
    <x v="267"/>
    <d v="2014-04-07T00:00:00"/>
    <s v="Second Class"/>
    <s v="RD-19900"/>
    <s v="Ruben Dartt"/>
    <x v="0"/>
    <s v="United States"/>
    <s v="Dearborn Heights"/>
    <x v="12"/>
    <n v="48127"/>
    <s v="Central"/>
    <s v="OFF-AR-10004685"/>
    <x v="1"/>
    <s v="Art"/>
    <s v="Binney &amp; Smith Crayola Metallic Colored Pencils, 8-Color Set"/>
    <n v="13.89"/>
    <n v="3"/>
    <n v="0"/>
    <n v="4.5836999999999994"/>
  </r>
  <r>
    <n v="9510"/>
    <x v="4763"/>
    <x v="267"/>
    <d v="2014-04-07T00:00:00"/>
    <s v="Second Class"/>
    <s v="RD-19900"/>
    <s v="Ruben Dartt"/>
    <x v="0"/>
    <s v="United States"/>
    <s v="Dearborn Heights"/>
    <x v="12"/>
    <n v="48127"/>
    <s v="Central"/>
    <s v="OFF-ST-10000991"/>
    <x v="1"/>
    <s v="Storage"/>
    <s v="Space Solutions HD Industrial Steel Shelving."/>
    <n v="689.81999999999994"/>
    <n v="6"/>
    <n v="0"/>
    <n v="20.694600000000008"/>
  </r>
  <r>
    <n v="9511"/>
    <x v="4764"/>
    <x v="876"/>
    <d v="2016-08-11T00:00:00"/>
    <s v="Standard Class"/>
    <s v="LM-17065"/>
    <s v="Liz MacKendrick"/>
    <x v="0"/>
    <s v="United States"/>
    <s v="New York City"/>
    <x v="15"/>
    <n v="10024"/>
    <s v="East"/>
    <s v="OFF-AR-10002399"/>
    <x v="1"/>
    <s v="Art"/>
    <s v="Dixon Prang Watercolor Pencils, 10-Color Set with Brush"/>
    <n v="38.339999999999996"/>
    <n v="9"/>
    <n v="0"/>
    <n v="15.7194"/>
  </r>
  <r>
    <n v="9512"/>
    <x v="4765"/>
    <x v="637"/>
    <d v="2014-12-16T00:00:00"/>
    <s v="First Class"/>
    <s v="CS-11845"/>
    <s v="Cari Sayre"/>
    <x v="1"/>
    <s v="United States"/>
    <s v="Chicago"/>
    <x v="10"/>
    <n v="60623"/>
    <s v="Central"/>
    <s v="OFF-BI-10002353"/>
    <x v="1"/>
    <s v="Binders"/>
    <s v="GBC VeloBind Cover Sets"/>
    <n v="9.2639999999999976"/>
    <n v="3"/>
    <n v="0.8"/>
    <n v="-13.895999999999997"/>
  </r>
  <r>
    <n v="9513"/>
    <x v="4766"/>
    <x v="1109"/>
    <d v="2017-06-03T00:00:00"/>
    <s v="Second Class"/>
    <s v="KT-16480"/>
    <s v="Kean Thornton"/>
    <x v="0"/>
    <s v="United States"/>
    <s v="Dallas"/>
    <x v="5"/>
    <n v="75217"/>
    <s v="Central"/>
    <s v="FUR-BO-10001811"/>
    <x v="0"/>
    <s v="Bookcases"/>
    <s v="Atlantic Metals Mobile 5-Shelf Bookcases, Custom Colors"/>
    <n v="204.66639999999998"/>
    <n v="1"/>
    <n v="0.32"/>
    <n v="-6.0196000000000254"/>
  </r>
  <r>
    <n v="9514"/>
    <x v="4767"/>
    <x v="500"/>
    <d v="2016-10-19T00:00:00"/>
    <s v="Standard Class"/>
    <s v="BE-11410"/>
    <s v="Bobby Elias"/>
    <x v="0"/>
    <s v="United States"/>
    <s v="Appleton"/>
    <x v="6"/>
    <n v="54915"/>
    <s v="Central"/>
    <s v="TEC-AC-10003033"/>
    <x v="2"/>
    <s v="Accessories"/>
    <s v="Plantronics CS510 - Over-the-Head monaural Wireless Headset System"/>
    <n v="1649.75"/>
    <n v="5"/>
    <n v="0"/>
    <n v="544.41749999999979"/>
  </r>
  <r>
    <n v="9515"/>
    <x v="4768"/>
    <x v="619"/>
    <d v="2014-03-18T00:00:00"/>
    <s v="Standard Class"/>
    <s v="NF-18475"/>
    <s v="Neil Französisch"/>
    <x v="2"/>
    <s v="United States"/>
    <s v="Jacksonville"/>
    <x v="2"/>
    <n v="32216"/>
    <s v="South"/>
    <s v="OFF-PA-10000176"/>
    <x v="1"/>
    <s v="Paper"/>
    <s v="Xerox 1887"/>
    <n v="91.055999999999997"/>
    <n v="6"/>
    <n v="0.2"/>
    <n v="31.869599999999995"/>
  </r>
  <r>
    <n v="9516"/>
    <x v="4769"/>
    <x v="1222"/>
    <d v="2014-02-24T00:00:00"/>
    <s v="Standard Class"/>
    <s v="DL-13315"/>
    <s v="Delfina Latchford"/>
    <x v="0"/>
    <s v="United States"/>
    <s v="Chicago"/>
    <x v="10"/>
    <n v="60653"/>
    <s v="Central"/>
    <s v="OFF-AR-10003631"/>
    <x v="1"/>
    <s v="Art"/>
    <s v="Staples in misc. colors"/>
    <n v="54.207999999999998"/>
    <n v="14"/>
    <n v="0.2"/>
    <n v="8.808799999999998"/>
  </r>
  <r>
    <n v="9517"/>
    <x v="4770"/>
    <x v="252"/>
    <d v="2015-08-26T00:00:00"/>
    <s v="Second Class"/>
    <s v="MS-17710"/>
    <s v="Maurice Satty"/>
    <x v="0"/>
    <s v="United States"/>
    <s v="Bowling Green"/>
    <x v="24"/>
    <n v="43402"/>
    <s v="East"/>
    <s v="TEC-PH-10000923"/>
    <x v="2"/>
    <s v="Phones"/>
    <s v="Belkin SportFit Armband For iPhone 5s/5c, Fuchsia"/>
    <n v="26.981999999999999"/>
    <n v="3"/>
    <n v="0.4"/>
    <n v="4.0472999999999999"/>
  </r>
  <r>
    <n v="9518"/>
    <x v="4770"/>
    <x v="252"/>
    <d v="2015-08-26T00:00:00"/>
    <s v="Second Class"/>
    <s v="MS-17710"/>
    <s v="Maurice Satty"/>
    <x v="0"/>
    <s v="United States"/>
    <s v="Bowling Green"/>
    <x v="24"/>
    <n v="43402"/>
    <s v="East"/>
    <s v="OFF-LA-10003190"/>
    <x v="1"/>
    <s v="Labels"/>
    <s v="Avery 474"/>
    <n v="6.911999999999999"/>
    <n v="3"/>
    <n v="0.2"/>
    <n v="2.5056000000000003"/>
  </r>
  <r>
    <n v="9519"/>
    <x v="4770"/>
    <x v="252"/>
    <d v="2015-08-26T00:00:00"/>
    <s v="Second Class"/>
    <s v="MS-17710"/>
    <s v="Maurice Satty"/>
    <x v="0"/>
    <s v="United States"/>
    <s v="Bowling Green"/>
    <x v="24"/>
    <n v="43402"/>
    <s v="East"/>
    <s v="OFF-ST-10003208"/>
    <x v="1"/>
    <s v="Storage"/>
    <s v="Adjustable Depth Letter/Legal Cart"/>
    <n v="435.50400000000002"/>
    <n v="3"/>
    <n v="0.2"/>
    <n v="48.994199999999921"/>
  </r>
  <r>
    <n v="9520"/>
    <x v="4771"/>
    <x v="540"/>
    <d v="2017-05-12T00:00:00"/>
    <s v="Second Class"/>
    <s v="MM-18055"/>
    <s v="Michelle Moray"/>
    <x v="0"/>
    <s v="United States"/>
    <s v="San Francisco"/>
    <x v="1"/>
    <n v="94110"/>
    <s v="West"/>
    <s v="OFF-AP-10000692"/>
    <x v="1"/>
    <s v="Appliances"/>
    <s v="Fellowes Mighty 8 Compact Surge Protector"/>
    <n v="81.08"/>
    <n v="4"/>
    <n v="0"/>
    <n v="22.702400000000004"/>
  </r>
  <r>
    <n v="9521"/>
    <x v="4772"/>
    <x v="1084"/>
    <d v="2016-02-09T00:00:00"/>
    <s v="Standard Class"/>
    <s v="JB-15400"/>
    <s v="Jennifer Braxton"/>
    <x v="1"/>
    <s v="United States"/>
    <s v="Los Angeles"/>
    <x v="1"/>
    <n v="90049"/>
    <s v="West"/>
    <s v="OFF-ST-10004180"/>
    <x v="1"/>
    <s v="Storage"/>
    <s v="Safco Commercial Shelving"/>
    <n v="93.02"/>
    <n v="2"/>
    <n v="0"/>
    <n v="3.720799999999997"/>
  </r>
  <r>
    <n v="9522"/>
    <x v="4773"/>
    <x v="174"/>
    <d v="2014-12-25T00:00:00"/>
    <s v="Standard Class"/>
    <s v="SG-20605"/>
    <s v="Speros Goranitis"/>
    <x v="0"/>
    <s v="United States"/>
    <s v="Chicago"/>
    <x v="10"/>
    <n v="60623"/>
    <s v="Central"/>
    <s v="TEC-PH-10002817"/>
    <x v="2"/>
    <s v="Phones"/>
    <s v="RCA ViSYS 25425RE1 Corded phone"/>
    <n v="323.97600000000006"/>
    <n v="3"/>
    <n v="0.2"/>
    <n v="36.44729999999997"/>
  </r>
  <r>
    <n v="9523"/>
    <x v="4773"/>
    <x v="174"/>
    <d v="2014-12-25T00:00:00"/>
    <s v="Standard Class"/>
    <s v="SG-20605"/>
    <s v="Speros Goranitis"/>
    <x v="0"/>
    <s v="United States"/>
    <s v="Chicago"/>
    <x v="10"/>
    <n v="60623"/>
    <s v="Central"/>
    <s v="OFF-PA-10000295"/>
    <x v="1"/>
    <s v="Paper"/>
    <s v="Xerox 229"/>
    <n v="15.552000000000003"/>
    <n v="3"/>
    <n v="0.2"/>
    <n v="5.4432"/>
  </r>
  <r>
    <n v="9524"/>
    <x v="4773"/>
    <x v="174"/>
    <d v="2014-12-25T00:00:00"/>
    <s v="Standard Class"/>
    <s v="SG-20605"/>
    <s v="Speros Goranitis"/>
    <x v="0"/>
    <s v="United States"/>
    <s v="Chicago"/>
    <x v="10"/>
    <n v="60623"/>
    <s v="Central"/>
    <s v="OFF-ST-10000419"/>
    <x v="1"/>
    <s v="Storage"/>
    <s v="Rogers Jumbo File, Granite"/>
    <n v="32.591999999999999"/>
    <n v="3"/>
    <n v="0.2"/>
    <n v="-7.7406000000000006"/>
  </r>
  <r>
    <n v="9525"/>
    <x v="4774"/>
    <x v="256"/>
    <d v="2017-12-06T00:00:00"/>
    <s v="First Class"/>
    <s v="PB-18805"/>
    <s v="Patrick Bzostek"/>
    <x v="2"/>
    <s v="United States"/>
    <s v="Seattle"/>
    <x v="4"/>
    <n v="98115"/>
    <s v="West"/>
    <s v="OFF-BI-10001524"/>
    <x v="1"/>
    <s v="Binders"/>
    <s v="GBC Premium Transparent Covers with Diagonal Lined Pattern"/>
    <n v="83.920000000000016"/>
    <n v="5"/>
    <n v="0.2"/>
    <n v="29.371999999999993"/>
  </r>
  <r>
    <n v="9526"/>
    <x v="4774"/>
    <x v="256"/>
    <d v="2017-12-06T00:00:00"/>
    <s v="First Class"/>
    <s v="PB-18805"/>
    <s v="Patrick Bzostek"/>
    <x v="2"/>
    <s v="United States"/>
    <s v="Seattle"/>
    <x v="4"/>
    <n v="98115"/>
    <s v="West"/>
    <s v="FUR-FU-10003268"/>
    <x v="0"/>
    <s v="Furnishings"/>
    <s v="Eldon Radial Chair Mat for Low to Medium Pile Carpets"/>
    <n v="199.89999999999998"/>
    <n v="5"/>
    <n v="0"/>
    <n v="39.97999999999999"/>
  </r>
  <r>
    <n v="9527"/>
    <x v="4774"/>
    <x v="256"/>
    <d v="2017-12-06T00:00:00"/>
    <s v="First Class"/>
    <s v="PB-18805"/>
    <s v="Patrick Bzostek"/>
    <x v="2"/>
    <s v="United States"/>
    <s v="Seattle"/>
    <x v="4"/>
    <n v="98115"/>
    <s v="West"/>
    <s v="TEC-PH-10000148"/>
    <x v="2"/>
    <s v="Phones"/>
    <s v="Cyber Acoustics AC-202b Speech Recognition Stereo Headset"/>
    <n v="31.176000000000002"/>
    <n v="3"/>
    <n v="0.2"/>
    <n v="-7.0145999999999997"/>
  </r>
  <r>
    <n v="9528"/>
    <x v="4774"/>
    <x v="256"/>
    <d v="2017-12-06T00:00:00"/>
    <s v="First Class"/>
    <s v="PB-18805"/>
    <s v="Patrick Bzostek"/>
    <x v="2"/>
    <s v="United States"/>
    <s v="Seattle"/>
    <x v="4"/>
    <n v="98115"/>
    <s v="West"/>
    <s v="OFF-BI-10001543"/>
    <x v="1"/>
    <s v="Binders"/>
    <s v="GBC VeloBinder Manual Binding System"/>
    <n v="172.75200000000001"/>
    <n v="6"/>
    <n v="0.2"/>
    <n v="60.463200000000015"/>
  </r>
  <r>
    <n v="9529"/>
    <x v="4774"/>
    <x v="256"/>
    <d v="2017-12-06T00:00:00"/>
    <s v="First Class"/>
    <s v="PB-18805"/>
    <s v="Patrick Bzostek"/>
    <x v="2"/>
    <s v="United States"/>
    <s v="Seattle"/>
    <x v="4"/>
    <n v="98115"/>
    <s v="West"/>
    <s v="OFF-BI-10002071"/>
    <x v="1"/>
    <s v="Binders"/>
    <s v="Fellowes Black Plastic Comb Bindings"/>
    <n v="9.2959999999999994"/>
    <n v="2"/>
    <n v="0.2"/>
    <n v="3.0211999999999994"/>
  </r>
  <r>
    <n v="9530"/>
    <x v="4775"/>
    <x v="668"/>
    <d v="2017-03-25T00:00:00"/>
    <s v="Same Day"/>
    <s v="AC-10615"/>
    <s v="Ann Chong"/>
    <x v="1"/>
    <s v="United States"/>
    <s v="Beaumont"/>
    <x v="5"/>
    <n v="77705"/>
    <s v="Central"/>
    <s v="OFF-ST-10002352"/>
    <x v="1"/>
    <s v="Storage"/>
    <s v="Iris Project Case"/>
    <n v="12.768000000000001"/>
    <n v="2"/>
    <n v="0.2"/>
    <n v="0.95759999999999934"/>
  </r>
  <r>
    <n v="9531"/>
    <x v="4776"/>
    <x v="141"/>
    <d v="2017-07-12T00:00:00"/>
    <s v="Standard Class"/>
    <s v="MR-17545"/>
    <s v="Mathew Reese"/>
    <x v="2"/>
    <s v="United States"/>
    <s v="Seattle"/>
    <x v="4"/>
    <n v="98103"/>
    <s v="West"/>
    <s v="OFF-PA-10003127"/>
    <x v="1"/>
    <s v="Paper"/>
    <s v="Easy-staple paper"/>
    <n v="52.76"/>
    <n v="2"/>
    <n v="0"/>
    <n v="24.269599999999997"/>
  </r>
  <r>
    <n v="9532"/>
    <x v="4777"/>
    <x v="40"/>
    <d v="2017-10-31T00:00:00"/>
    <s v="Standard Class"/>
    <s v="BF-11215"/>
    <s v="Benjamin Farhat"/>
    <x v="2"/>
    <s v="United States"/>
    <s v="Dallas"/>
    <x v="5"/>
    <n v="75217"/>
    <s v="Central"/>
    <s v="OFF-ST-10000464"/>
    <x v="1"/>
    <s v="Storage"/>
    <s v="Multi-Use Personal File Cart and Caster Set, Three Stacking Bins"/>
    <n v="55.616"/>
    <n v="2"/>
    <n v="0.2"/>
    <n v="5.5616000000000021"/>
  </r>
  <r>
    <n v="9533"/>
    <x v="4778"/>
    <x v="189"/>
    <d v="2016-10-31T00:00:00"/>
    <s v="Standard Class"/>
    <s v="BW-11200"/>
    <s v="Ben Wallace"/>
    <x v="0"/>
    <s v="United States"/>
    <s v="New York City"/>
    <x v="15"/>
    <n v="10011"/>
    <s v="East"/>
    <s v="FUR-CH-10000553"/>
    <x v="0"/>
    <s v="Chairs"/>
    <s v="Metal Folding Chairs, Beige, 4/Carton"/>
    <n v="427.64400000000001"/>
    <n v="14"/>
    <n v="0.1"/>
    <n v="80.777199999999979"/>
  </r>
  <r>
    <n v="9534"/>
    <x v="4778"/>
    <x v="189"/>
    <d v="2016-10-31T00:00:00"/>
    <s v="Standard Class"/>
    <s v="BW-11200"/>
    <s v="Ben Wallace"/>
    <x v="0"/>
    <s v="United States"/>
    <s v="New York City"/>
    <x v="15"/>
    <n v="10011"/>
    <s v="East"/>
    <s v="OFF-FA-10000134"/>
    <x v="1"/>
    <s v="Fasteners"/>
    <s v="Advantus Push Pins, Aluminum Head"/>
    <n v="40.669999999999995"/>
    <n v="7"/>
    <n v="0"/>
    <n v="12.607699999999999"/>
  </r>
  <r>
    <n v="9535"/>
    <x v="4778"/>
    <x v="189"/>
    <d v="2016-10-31T00:00:00"/>
    <s v="Standard Class"/>
    <s v="BW-11200"/>
    <s v="Ben Wallace"/>
    <x v="0"/>
    <s v="United States"/>
    <s v="New York City"/>
    <x v="15"/>
    <n v="10011"/>
    <s v="East"/>
    <s v="OFF-ST-10000636"/>
    <x v="1"/>
    <s v="Storage"/>
    <s v="Rogers Profile Extra Capacity Storage Tub"/>
    <n v="33.479999999999997"/>
    <n v="2"/>
    <n v="0"/>
    <n v="1.3391999999999982"/>
  </r>
  <r>
    <n v="9536"/>
    <x v="4778"/>
    <x v="189"/>
    <d v="2016-10-31T00:00:00"/>
    <s v="Standard Class"/>
    <s v="BW-11200"/>
    <s v="Ben Wallace"/>
    <x v="0"/>
    <s v="United States"/>
    <s v="New York City"/>
    <x v="15"/>
    <n v="10011"/>
    <s v="East"/>
    <s v="OFF-BI-10002949"/>
    <x v="1"/>
    <s v="Binders"/>
    <s v="Prestige Round Ring Binders"/>
    <n v="9.7280000000000015"/>
    <n v="2"/>
    <n v="0.2"/>
    <n v="3.283199999999999"/>
  </r>
  <r>
    <n v="9537"/>
    <x v="4779"/>
    <x v="492"/>
    <d v="2017-06-14T00:00:00"/>
    <s v="Second Class"/>
    <s v="TS-21610"/>
    <s v="Troy Staebel"/>
    <x v="0"/>
    <s v="United States"/>
    <s v="Chicago"/>
    <x v="10"/>
    <n v="60610"/>
    <s v="Central"/>
    <s v="FUR-FU-10002364"/>
    <x v="0"/>
    <s v="Furnishings"/>
    <s v="Eldon Expressions Wood Desk Accessories, Oak"/>
    <n v="8.8559999999999999"/>
    <n v="3"/>
    <n v="0.6"/>
    <n v="-6.8634000000000013"/>
  </r>
  <r>
    <n v="9538"/>
    <x v="4780"/>
    <x v="477"/>
    <d v="2016-09-27T00:00:00"/>
    <s v="First Class"/>
    <s v="AS-10045"/>
    <s v="Aaron Smayling"/>
    <x v="1"/>
    <s v="United States"/>
    <s v="San Francisco"/>
    <x v="1"/>
    <n v="94110"/>
    <s v="West"/>
    <s v="FUR-BO-10002613"/>
    <x v="0"/>
    <s v="Bookcases"/>
    <s v="Atlantic Metals Mobile 4-Shelf Bookcases, Custom Colors"/>
    <n v="477.666"/>
    <n v="2"/>
    <n v="0.15"/>
    <n v="84.293999999999969"/>
  </r>
  <r>
    <n v="9539"/>
    <x v="4781"/>
    <x v="210"/>
    <d v="2017-09-09T00:00:00"/>
    <s v="First Class"/>
    <s v="AA-10375"/>
    <s v="Allen Armold"/>
    <x v="0"/>
    <s v="United States"/>
    <s v="Providence"/>
    <x v="34"/>
    <n v="2908"/>
    <s v="East"/>
    <s v="OFF-PA-10002659"/>
    <x v="1"/>
    <s v="Paper"/>
    <s v="Avoid Verbal Orders Carbonless Minifold Book"/>
    <n v="16.899999999999999"/>
    <n v="5"/>
    <n v="0"/>
    <n v="7.7739999999999991"/>
  </r>
  <r>
    <n v="9540"/>
    <x v="4781"/>
    <x v="210"/>
    <d v="2017-09-09T00:00:00"/>
    <s v="First Class"/>
    <s v="AA-10375"/>
    <s v="Allen Armold"/>
    <x v="0"/>
    <s v="United States"/>
    <s v="Providence"/>
    <x v="34"/>
    <n v="2908"/>
    <s v="East"/>
    <s v="OFF-PA-10000157"/>
    <x v="1"/>
    <s v="Paper"/>
    <s v="Xerox 191"/>
    <n v="39.96"/>
    <n v="2"/>
    <n v="0"/>
    <n v="18.781199999999998"/>
  </r>
  <r>
    <n v="9541"/>
    <x v="4782"/>
    <x v="1223"/>
    <d v="2015-05-16T00:00:00"/>
    <s v="Second Class"/>
    <s v="PS-18970"/>
    <s v="Paul Stevenson"/>
    <x v="2"/>
    <s v="United States"/>
    <s v="Phoenix"/>
    <x v="16"/>
    <n v="85023"/>
    <s v="West"/>
    <s v="FUR-CH-10004540"/>
    <x v="0"/>
    <s v="Chairs"/>
    <s v="Global Chrome Stack Chair"/>
    <n v="191.96800000000002"/>
    <n v="7"/>
    <n v="0.2"/>
    <n v="16.797200000000004"/>
  </r>
  <r>
    <n v="9542"/>
    <x v="4783"/>
    <x v="705"/>
    <d v="2015-08-10T00:00:00"/>
    <s v="Standard Class"/>
    <s v="RP-19270"/>
    <s v="Rachel Payne"/>
    <x v="1"/>
    <s v="United States"/>
    <s v="Houston"/>
    <x v="5"/>
    <n v="77095"/>
    <s v="Central"/>
    <s v="OFF-LA-10004544"/>
    <x v="1"/>
    <s v="Labels"/>
    <s v="Avery 505"/>
    <n v="35.520000000000003"/>
    <n v="3"/>
    <n v="0.2"/>
    <n v="13.320000000000002"/>
  </r>
  <r>
    <n v="9543"/>
    <x v="4783"/>
    <x v="705"/>
    <d v="2015-08-10T00:00:00"/>
    <s v="Standard Class"/>
    <s v="RP-19270"/>
    <s v="Rachel Payne"/>
    <x v="1"/>
    <s v="United States"/>
    <s v="Houston"/>
    <x v="5"/>
    <n v="77095"/>
    <s v="Central"/>
    <s v="OFF-BI-10001097"/>
    <x v="1"/>
    <s v="Binders"/>
    <s v="Avery Hole Reinforcements"/>
    <n v="6.2299999999999986"/>
    <n v="5"/>
    <n v="0.8"/>
    <n v="-9.6565000000000047"/>
  </r>
  <r>
    <n v="9544"/>
    <x v="4783"/>
    <x v="705"/>
    <d v="2015-08-10T00:00:00"/>
    <s v="Standard Class"/>
    <s v="RP-19270"/>
    <s v="Rachel Payne"/>
    <x v="1"/>
    <s v="United States"/>
    <s v="Houston"/>
    <x v="5"/>
    <n v="77095"/>
    <s v="Central"/>
    <s v="OFF-PA-10003302"/>
    <x v="1"/>
    <s v="Paper"/>
    <s v="Xerox 1906"/>
    <n v="56.704000000000001"/>
    <n v="2"/>
    <n v="0.2"/>
    <n v="19.137599999999992"/>
  </r>
  <r>
    <n v="9545"/>
    <x v="4783"/>
    <x v="705"/>
    <d v="2015-08-10T00:00:00"/>
    <s v="Standard Class"/>
    <s v="RP-19270"/>
    <s v="Rachel Payne"/>
    <x v="1"/>
    <s v="United States"/>
    <s v="Houston"/>
    <x v="5"/>
    <n v="77095"/>
    <s v="Central"/>
    <s v="FUR-BO-10003965"/>
    <x v="0"/>
    <s v="Bookcases"/>
    <s v="O'Sullivan Manor Hill 2-Door Library in Brianna Oak"/>
    <n v="369.19919999999996"/>
    <n v="3"/>
    <n v="0.32"/>
    <n v="-114.01739999999995"/>
  </r>
  <r>
    <n v="9546"/>
    <x v="4784"/>
    <x v="194"/>
    <d v="2014-11-02T00:00:00"/>
    <s v="Standard Class"/>
    <s v="NC-18625"/>
    <s v="Noah Childs"/>
    <x v="1"/>
    <s v="United States"/>
    <s v="Columbus"/>
    <x v="14"/>
    <n v="47201"/>
    <s v="Central"/>
    <s v="TEC-AC-10003433"/>
    <x v="2"/>
    <s v="Accessories"/>
    <s v="Maxell 4.7GB DVD+R 5/Pack"/>
    <n v="1.98"/>
    <n v="2"/>
    <n v="0"/>
    <n v="0.89100000000000001"/>
  </r>
  <r>
    <n v="9547"/>
    <x v="4784"/>
    <x v="194"/>
    <d v="2014-11-02T00:00:00"/>
    <s v="Standard Class"/>
    <s v="NC-18625"/>
    <s v="Noah Childs"/>
    <x v="1"/>
    <s v="United States"/>
    <s v="Columbus"/>
    <x v="14"/>
    <n v="47201"/>
    <s v="Central"/>
    <s v="OFF-PA-10000482"/>
    <x v="1"/>
    <s v="Paper"/>
    <s v="Snap-A-Way Black Print Carbonless Ruled Speed Letter, Triplicate"/>
    <n v="75.88"/>
    <n v="2"/>
    <n v="0"/>
    <n v="35.663599999999995"/>
  </r>
  <r>
    <n v="9548"/>
    <x v="4785"/>
    <x v="1133"/>
    <d v="2016-06-20T00:00:00"/>
    <s v="Second Class"/>
    <s v="SC-20770"/>
    <s v="Stewart Carmichael"/>
    <x v="1"/>
    <s v="United States"/>
    <s v="Philadelphia"/>
    <x v="9"/>
    <n v="19134"/>
    <s v="East"/>
    <s v="OFF-PA-10004610"/>
    <x v="1"/>
    <s v="Paper"/>
    <s v="Xerox 1900"/>
    <n v="6.8480000000000008"/>
    <n v="2"/>
    <n v="0.2"/>
    <n v="2.1399999999999992"/>
  </r>
  <r>
    <n v="9549"/>
    <x v="4785"/>
    <x v="1133"/>
    <d v="2016-06-20T00:00:00"/>
    <s v="Second Class"/>
    <s v="SC-20770"/>
    <s v="Stewart Carmichael"/>
    <x v="1"/>
    <s v="United States"/>
    <s v="Philadelphia"/>
    <x v="9"/>
    <n v="19134"/>
    <s v="East"/>
    <s v="OFF-BI-10003910"/>
    <x v="1"/>
    <s v="Binders"/>
    <s v="DXL Angle-View Binders with Locking Rings by Samsill"/>
    <n v="4.6260000000000003"/>
    <n v="2"/>
    <n v="0.7"/>
    <n v="-3.8549999999999986"/>
  </r>
  <r>
    <n v="9550"/>
    <x v="4785"/>
    <x v="1133"/>
    <d v="2016-06-20T00:00:00"/>
    <s v="Second Class"/>
    <s v="SC-20770"/>
    <s v="Stewart Carmichael"/>
    <x v="1"/>
    <s v="United States"/>
    <s v="Philadelphia"/>
    <x v="9"/>
    <n v="19134"/>
    <s v="East"/>
    <s v="OFF-AP-10001394"/>
    <x v="1"/>
    <s v="Appliances"/>
    <s v="Harmony Air Purifier"/>
    <n v="453.6"/>
    <n v="3"/>
    <n v="0.2"/>
    <n v="90.71999999999997"/>
  </r>
  <r>
    <n v="9551"/>
    <x v="4786"/>
    <x v="910"/>
    <d v="2015-05-06T00:00:00"/>
    <s v="First Class"/>
    <s v="NF-18595"/>
    <s v="Nicole Fjeld"/>
    <x v="2"/>
    <s v="United States"/>
    <s v="San Jose"/>
    <x v="1"/>
    <n v="95123"/>
    <s v="West"/>
    <s v="OFF-BI-10004654"/>
    <x v="1"/>
    <s v="Binders"/>
    <s v="Avery Binding System Hidden Tab Executive Style Index Sets"/>
    <n v="13.847999999999999"/>
    <n v="3"/>
    <n v="0.2"/>
    <n v="5.1929999999999996"/>
  </r>
  <r>
    <n v="9552"/>
    <x v="4787"/>
    <x v="113"/>
    <d v="2015-11-14T00:00:00"/>
    <s v="Standard Class"/>
    <s v="SC-20020"/>
    <s v="Sam Craven"/>
    <x v="0"/>
    <s v="United States"/>
    <s v="Philadelphia"/>
    <x v="9"/>
    <n v="19140"/>
    <s v="East"/>
    <s v="OFF-ST-10001526"/>
    <x v="1"/>
    <s v="Storage"/>
    <s v="Iceberg Mobile Mega Data/Printer Cart "/>
    <n v="577.58400000000006"/>
    <n v="6"/>
    <n v="0.2"/>
    <n v="43.318799999999953"/>
  </r>
  <r>
    <n v="9553"/>
    <x v="4788"/>
    <x v="1051"/>
    <d v="2015-06-03T00:00:00"/>
    <s v="Standard Class"/>
    <s v="BD-11560"/>
    <s v="Brendan Dodson"/>
    <x v="2"/>
    <s v="United States"/>
    <s v="Springfield"/>
    <x v="17"/>
    <n v="22153"/>
    <s v="South"/>
    <s v="TEC-AC-10000358"/>
    <x v="2"/>
    <s v="Accessories"/>
    <s v="Imation Secure Drive + Hardware Encrypted USB flash drive - 16 GB"/>
    <n v="151.96"/>
    <n v="4"/>
    <n v="0"/>
    <n v="36.470399999999998"/>
  </r>
  <r>
    <n v="9554"/>
    <x v="4789"/>
    <x v="897"/>
    <d v="2016-09-27T00:00:00"/>
    <s v="Standard Class"/>
    <s v="SM-20950"/>
    <s v="Suzanne McNair"/>
    <x v="1"/>
    <s v="United States"/>
    <s v="Broomfield"/>
    <x v="22"/>
    <n v="80020"/>
    <s v="West"/>
    <s v="FUR-FU-10000246"/>
    <x v="0"/>
    <s v="Furnishings"/>
    <s v="Aluminum Document Frame"/>
    <n v="68.432000000000016"/>
    <n v="7"/>
    <n v="0.2"/>
    <n v="8.5539999999999878"/>
  </r>
  <r>
    <n v="9555"/>
    <x v="4790"/>
    <x v="109"/>
    <d v="2015-12-02T00:00:00"/>
    <s v="Standard Class"/>
    <s v="EB-14110"/>
    <s v="Eugene Barchas"/>
    <x v="0"/>
    <s v="United States"/>
    <s v="Columbus"/>
    <x v="24"/>
    <n v="43229"/>
    <s v="East"/>
    <s v="FUR-FU-10003799"/>
    <x v="0"/>
    <s v="Furnishings"/>
    <s v="Seth Thomas 13 1/2&quot; Wall Clock"/>
    <n v="71.12"/>
    <n v="5"/>
    <n v="0.2"/>
    <n v="9.7789999999999964"/>
  </r>
  <r>
    <n v="9556"/>
    <x v="4790"/>
    <x v="109"/>
    <d v="2015-12-02T00:00:00"/>
    <s v="Standard Class"/>
    <s v="EB-14110"/>
    <s v="Eugene Barchas"/>
    <x v="0"/>
    <s v="United States"/>
    <s v="Columbus"/>
    <x v="24"/>
    <n v="43229"/>
    <s v="East"/>
    <s v="OFF-FA-10003021"/>
    <x v="1"/>
    <s v="Fasteners"/>
    <s v="Staples"/>
    <n v="3.008"/>
    <n v="2"/>
    <n v="0.2"/>
    <n v="0.56399999999999983"/>
  </r>
  <r>
    <n v="9557"/>
    <x v="4791"/>
    <x v="155"/>
    <d v="2015-12-05T00:00:00"/>
    <s v="Second Class"/>
    <s v="HP-14815"/>
    <s v="Harold Pawlan"/>
    <x v="2"/>
    <s v="United States"/>
    <s v="Concord"/>
    <x v="38"/>
    <n v="3301"/>
    <s v="East"/>
    <s v="OFF-PA-10003656"/>
    <x v="1"/>
    <s v="Paper"/>
    <s v="Xerox 1935"/>
    <n v="184.66"/>
    <n v="7"/>
    <n v="0"/>
    <n v="84.943599999999989"/>
  </r>
  <r>
    <n v="9558"/>
    <x v="4792"/>
    <x v="1136"/>
    <d v="2014-10-19T00:00:00"/>
    <s v="Second Class"/>
    <s v="EB-14170"/>
    <s v="Evan Bailliet"/>
    <x v="0"/>
    <s v="United States"/>
    <s v="Houston"/>
    <x v="5"/>
    <n v="77095"/>
    <s v="Central"/>
    <s v="FUR-FU-10004586"/>
    <x v="0"/>
    <s v="Furnishings"/>
    <s v="G.E. Longer-Life Indoor Recessed Floodlight Bulbs"/>
    <n v="5.3120000000000003"/>
    <n v="2"/>
    <n v="0.6"/>
    <n v="-1.5935999999999995"/>
  </r>
  <r>
    <n v="9559"/>
    <x v="4793"/>
    <x v="973"/>
    <d v="2016-05-05T00:00:00"/>
    <s v="First Class"/>
    <s v="SM-20905"/>
    <s v="Susan MacKendrick"/>
    <x v="0"/>
    <s v="United States"/>
    <s v="Newark"/>
    <x v="24"/>
    <n v="43055"/>
    <s v="East"/>
    <s v="TEC-AC-10003832"/>
    <x v="2"/>
    <s v="Accessories"/>
    <s v="Imation 16GB Mini TravelDrive USB 2.0 Flash Drive"/>
    <n v="132.52000000000004"/>
    <n v="5"/>
    <n v="0.2"/>
    <n v="34.786500000000004"/>
  </r>
  <r>
    <n v="9560"/>
    <x v="4793"/>
    <x v="973"/>
    <d v="2016-05-05T00:00:00"/>
    <s v="First Class"/>
    <s v="SM-20905"/>
    <s v="Susan MacKendrick"/>
    <x v="0"/>
    <s v="United States"/>
    <s v="Newark"/>
    <x v="24"/>
    <n v="43055"/>
    <s v="East"/>
    <s v="OFF-ST-10002554"/>
    <x v="1"/>
    <s v="Storage"/>
    <s v="Tennsco Industrial Shelving"/>
    <n v="195.64"/>
    <n v="5"/>
    <n v="0.2"/>
    <n v="-44.018999999999991"/>
  </r>
  <r>
    <n v="9561"/>
    <x v="4793"/>
    <x v="973"/>
    <d v="2016-05-05T00:00:00"/>
    <s v="First Class"/>
    <s v="SM-20905"/>
    <s v="Susan MacKendrick"/>
    <x v="0"/>
    <s v="United States"/>
    <s v="Newark"/>
    <x v="24"/>
    <n v="43055"/>
    <s v="East"/>
    <s v="FUR-FU-10001876"/>
    <x v="0"/>
    <s v="Furnishings"/>
    <s v="Computer Room Manger, 14&quot;"/>
    <n v="51.967999999999996"/>
    <n v="2"/>
    <n v="0.2"/>
    <n v="10.393599999999998"/>
  </r>
  <r>
    <n v="9562"/>
    <x v="4793"/>
    <x v="973"/>
    <d v="2016-05-05T00:00:00"/>
    <s v="First Class"/>
    <s v="SM-20905"/>
    <s v="Susan MacKendrick"/>
    <x v="0"/>
    <s v="United States"/>
    <s v="Newark"/>
    <x v="24"/>
    <n v="43055"/>
    <s v="East"/>
    <s v="TEC-AC-10002637"/>
    <x v="2"/>
    <s v="Accessories"/>
    <s v="Logitech VX Revolution Cordless Laser Mouse for Notebooks (Black)"/>
    <n v="431.97600000000006"/>
    <n v="3"/>
    <n v="0.2"/>
    <n v="-75.59580000000004"/>
  </r>
  <r>
    <n v="9563"/>
    <x v="4793"/>
    <x v="973"/>
    <d v="2016-05-05T00:00:00"/>
    <s v="First Class"/>
    <s v="SM-20905"/>
    <s v="Susan MacKendrick"/>
    <x v="0"/>
    <s v="United States"/>
    <s v="Newark"/>
    <x v="24"/>
    <n v="43055"/>
    <s v="East"/>
    <s v="TEC-MA-10003589"/>
    <x v="2"/>
    <s v="Machines"/>
    <s v="Cisco 8961 IP Phone Charcoal"/>
    <n v="224.93700000000004"/>
    <n v="3"/>
    <n v="0.7"/>
    <n v="-164.9538"/>
  </r>
  <r>
    <n v="9564"/>
    <x v="4793"/>
    <x v="973"/>
    <d v="2016-05-05T00:00:00"/>
    <s v="First Class"/>
    <s v="SM-20905"/>
    <s v="Susan MacKendrick"/>
    <x v="0"/>
    <s v="United States"/>
    <s v="Newark"/>
    <x v="24"/>
    <n v="43055"/>
    <s v="East"/>
    <s v="OFF-LA-10000081"/>
    <x v="1"/>
    <s v="Labels"/>
    <s v="Avery 496"/>
    <n v="6"/>
    <n v="2"/>
    <n v="0.2"/>
    <n v="2.0999999999999996"/>
  </r>
  <r>
    <n v="9565"/>
    <x v="4794"/>
    <x v="932"/>
    <d v="2015-06-08T00:00:00"/>
    <s v="Standard Class"/>
    <s v="CG-12040"/>
    <s v="Catherine Glotzbach"/>
    <x v="2"/>
    <s v="United States"/>
    <s v="Los Angeles"/>
    <x v="1"/>
    <n v="90045"/>
    <s v="West"/>
    <s v="OFF-PA-10001838"/>
    <x v="1"/>
    <s v="Paper"/>
    <s v="Adams Telephone Message Book W/Dividers/Space For Phone Numbers, 5 1/4&quot;X8 1/2&quot;, 300/Messages"/>
    <n v="11.76"/>
    <n v="2"/>
    <n v="0"/>
    <n v="5.7623999999999995"/>
  </r>
  <r>
    <n v="9566"/>
    <x v="4795"/>
    <x v="691"/>
    <d v="2014-03-31T00:00:00"/>
    <s v="Same Day"/>
    <s v="TG-21640"/>
    <s v="Trudy Glocke"/>
    <x v="0"/>
    <s v="United States"/>
    <s v="Tampa"/>
    <x v="2"/>
    <n v="33614"/>
    <s v="South"/>
    <s v="FUR-CH-10002965"/>
    <x v="0"/>
    <s v="Chairs"/>
    <s v="Global Leather Highback Executive Chair with Pneumatic Height Adjustment, Black"/>
    <n v="1125.4879999999998"/>
    <n v="7"/>
    <n v="0.2"/>
    <n v="98.480200000000082"/>
  </r>
  <r>
    <n v="9567"/>
    <x v="4795"/>
    <x v="691"/>
    <d v="2014-03-31T00:00:00"/>
    <s v="Same Day"/>
    <s v="TG-21640"/>
    <s v="Trudy Glocke"/>
    <x v="0"/>
    <s v="United States"/>
    <s v="Tampa"/>
    <x v="2"/>
    <n v="33614"/>
    <s v="South"/>
    <s v="OFF-BI-10001636"/>
    <x v="1"/>
    <s v="Binders"/>
    <s v="Ibico Plastic and Wire Spiral Binding Combs"/>
    <n v="12.645000000000001"/>
    <n v="5"/>
    <n v="0.7"/>
    <n v="-10.116"/>
  </r>
  <r>
    <n v="9568"/>
    <x v="4795"/>
    <x v="691"/>
    <d v="2014-03-31T00:00:00"/>
    <s v="Same Day"/>
    <s v="TG-21640"/>
    <s v="Trudy Glocke"/>
    <x v="0"/>
    <s v="United States"/>
    <s v="Tampa"/>
    <x v="2"/>
    <n v="33614"/>
    <s v="South"/>
    <s v="OFF-AR-10004027"/>
    <x v="1"/>
    <s v="Art"/>
    <s v="Binney &amp; Smith inkTank Erasable Desk Highlighter, Chisel Tip, Yellow, 12/Box"/>
    <n v="4.032"/>
    <n v="2"/>
    <n v="0.2"/>
    <n v="1.0584000000000002"/>
  </r>
  <r>
    <n v="9569"/>
    <x v="4796"/>
    <x v="957"/>
    <d v="2017-07-07T00:00:00"/>
    <s v="First Class"/>
    <s v="DK-12835"/>
    <s v="Damala Kotsonis"/>
    <x v="1"/>
    <s v="United States"/>
    <s v="Fremont"/>
    <x v="8"/>
    <n v="68025"/>
    <s v="Central"/>
    <s v="TEC-PH-10002293"/>
    <x v="2"/>
    <s v="Phones"/>
    <s v="Anker 36W 4-Port USB Wall Charger Travel Power Adapter for iPhone 5s 5c 5"/>
    <n v="79.959999999999994"/>
    <n v="4"/>
    <n v="0"/>
    <n v="22.388800000000003"/>
  </r>
  <r>
    <n v="9570"/>
    <x v="4797"/>
    <x v="496"/>
    <d v="2015-09-24T00:00:00"/>
    <s v="Same Day"/>
    <s v="MB-17305"/>
    <s v="Maria Bertelson"/>
    <x v="0"/>
    <s v="United States"/>
    <s v="Columbus"/>
    <x v="24"/>
    <n v="43229"/>
    <s v="East"/>
    <s v="OFF-BI-10003196"/>
    <x v="1"/>
    <s v="Binders"/>
    <s v="Accohide Poly Flexible Ring Binders"/>
    <n v="6.732000000000002"/>
    <n v="6"/>
    <n v="0.7"/>
    <n v="-4.4879999999999978"/>
  </r>
  <r>
    <n v="9571"/>
    <x v="4797"/>
    <x v="496"/>
    <d v="2015-09-24T00:00:00"/>
    <s v="Same Day"/>
    <s v="MB-17305"/>
    <s v="Maria Bertelson"/>
    <x v="0"/>
    <s v="United States"/>
    <s v="Columbus"/>
    <x v="24"/>
    <n v="43229"/>
    <s v="East"/>
    <s v="OFF-ST-10001172"/>
    <x v="1"/>
    <s v="Storage"/>
    <s v="Tennsco Lockers, Sand"/>
    <n v="33.568000000000005"/>
    <n v="2"/>
    <n v="0.2"/>
    <n v="1.6783999999999981"/>
  </r>
  <r>
    <n v="9572"/>
    <x v="4797"/>
    <x v="496"/>
    <d v="2015-09-24T00:00:00"/>
    <s v="Same Day"/>
    <s v="MB-17305"/>
    <s v="Maria Bertelson"/>
    <x v="0"/>
    <s v="United States"/>
    <s v="Columbus"/>
    <x v="24"/>
    <n v="43229"/>
    <s v="East"/>
    <s v="OFF-EN-10003068"/>
    <x v="1"/>
    <s v="Envelopes"/>
    <s v="#6 3/4 Gummed Flap White Envelopes"/>
    <n v="15.840000000000002"/>
    <n v="2"/>
    <n v="0.2"/>
    <n v="5.5439999999999987"/>
  </r>
  <r>
    <n v="9573"/>
    <x v="4797"/>
    <x v="496"/>
    <d v="2015-09-24T00:00:00"/>
    <s v="Same Day"/>
    <s v="MB-17305"/>
    <s v="Maria Bertelson"/>
    <x v="0"/>
    <s v="United States"/>
    <s v="Columbus"/>
    <x v="24"/>
    <n v="43229"/>
    <s v="East"/>
    <s v="OFF-LA-10003510"/>
    <x v="1"/>
    <s v="Labels"/>
    <s v="Avery 4027 File Folder Labels for Dot Matrix Printers, 5000 Labels per Box, White"/>
    <n v="24.424000000000003"/>
    <n v="1"/>
    <n v="0.2"/>
    <n v="7.9378000000000002"/>
  </r>
  <r>
    <n v="9574"/>
    <x v="4797"/>
    <x v="496"/>
    <d v="2015-09-24T00:00:00"/>
    <s v="Same Day"/>
    <s v="MB-17305"/>
    <s v="Maria Bertelson"/>
    <x v="0"/>
    <s v="United States"/>
    <s v="Columbus"/>
    <x v="24"/>
    <n v="43229"/>
    <s v="East"/>
    <s v="OFF-AR-10003504"/>
    <x v="1"/>
    <s v="Art"/>
    <s v="Newell 347"/>
    <n v="17.12"/>
    <n v="5"/>
    <n v="0.2"/>
    <n v="1.9259999999999975"/>
  </r>
  <r>
    <n v="9575"/>
    <x v="4798"/>
    <x v="863"/>
    <d v="2015-08-13T00:00:00"/>
    <s v="Same Day"/>
    <s v="SF-20065"/>
    <s v="Sandra Flanagan"/>
    <x v="0"/>
    <s v="United States"/>
    <s v="Pomona"/>
    <x v="1"/>
    <n v="91767"/>
    <s v="West"/>
    <s v="FUR-FU-10001889"/>
    <x v="0"/>
    <s v="Furnishings"/>
    <s v="Ultra Door Pull Handle"/>
    <n v="31.56"/>
    <n v="3"/>
    <n v="0"/>
    <n v="10.4148"/>
  </r>
  <r>
    <n v="9576"/>
    <x v="4799"/>
    <x v="989"/>
    <d v="2015-05-28T00:00:00"/>
    <s v="Second Class"/>
    <s v="PS-18760"/>
    <s v="Pamela Stobb"/>
    <x v="0"/>
    <s v="United States"/>
    <s v="San Antonio"/>
    <x v="5"/>
    <n v="78207"/>
    <s v="Central"/>
    <s v="FUR-CH-10000863"/>
    <x v="0"/>
    <s v="Chairs"/>
    <s v="Novimex Swivel Fabric Task Chair"/>
    <n v="105.68599999999999"/>
    <n v="1"/>
    <n v="0.3"/>
    <n v="-28.686199999999999"/>
  </r>
  <r>
    <n v="9577"/>
    <x v="4799"/>
    <x v="989"/>
    <d v="2015-05-28T00:00:00"/>
    <s v="Second Class"/>
    <s v="PS-18760"/>
    <s v="Pamela Stobb"/>
    <x v="0"/>
    <s v="United States"/>
    <s v="San Antonio"/>
    <x v="5"/>
    <n v="78207"/>
    <s v="Central"/>
    <s v="TEC-MA-10004679"/>
    <x v="2"/>
    <s v="Machines"/>
    <s v="StarTech.com 10/100 VDSL2 Ethernet Extender Kit"/>
    <n v="399.53999999999996"/>
    <n v="2"/>
    <n v="0.4"/>
    <n v="-79.908000000000015"/>
  </r>
  <r>
    <n v="9578"/>
    <x v="4799"/>
    <x v="989"/>
    <d v="2015-05-28T00:00:00"/>
    <s v="Second Class"/>
    <s v="PS-18760"/>
    <s v="Pamela Stobb"/>
    <x v="0"/>
    <s v="United States"/>
    <s v="San Antonio"/>
    <x v="5"/>
    <n v="78207"/>
    <s v="Central"/>
    <s v="FUR-CH-10004754"/>
    <x v="0"/>
    <s v="Chairs"/>
    <s v="Global Stack Chair with Arms, Black"/>
    <n v="104.93"/>
    <n v="5"/>
    <n v="0.3"/>
    <n v="-4.4969999999999999"/>
  </r>
  <r>
    <n v="9579"/>
    <x v="4800"/>
    <x v="32"/>
    <d v="2017-09-16T00:00:00"/>
    <s v="First Class"/>
    <s v="RB-19705"/>
    <s v="Roger Barcio"/>
    <x v="2"/>
    <s v="United States"/>
    <s v="New York City"/>
    <x v="15"/>
    <n v="10035"/>
    <s v="East"/>
    <s v="TEC-PH-10004586"/>
    <x v="2"/>
    <s v="Phones"/>
    <s v="Wilson SignalBoost 841262 DB PRO Amplifier Kit"/>
    <n v="1079.8499999999999"/>
    <n v="3"/>
    <n v="0"/>
    <n v="323.95499999999993"/>
  </r>
  <r>
    <n v="9580"/>
    <x v="4800"/>
    <x v="32"/>
    <d v="2017-09-16T00:00:00"/>
    <s v="First Class"/>
    <s v="RB-19705"/>
    <s v="Roger Barcio"/>
    <x v="2"/>
    <s v="United States"/>
    <s v="New York City"/>
    <x v="15"/>
    <n v="10035"/>
    <s v="East"/>
    <s v="OFF-ST-10001370"/>
    <x v="1"/>
    <s v="Storage"/>
    <s v="Sensible Storage WireTech Storage Systems"/>
    <n v="70.98"/>
    <n v="1"/>
    <n v="0"/>
    <n v="3.5489999999999924"/>
  </r>
  <r>
    <n v="9581"/>
    <x v="4800"/>
    <x v="32"/>
    <d v="2017-09-16T00:00:00"/>
    <s v="First Class"/>
    <s v="RB-19705"/>
    <s v="Roger Barcio"/>
    <x v="2"/>
    <s v="United States"/>
    <s v="New York City"/>
    <x v="15"/>
    <n v="10035"/>
    <s v="East"/>
    <s v="OFF-AR-10001988"/>
    <x v="1"/>
    <s v="Art"/>
    <s v="Bulldog Table or Wall-Mount Pencil Sharpener"/>
    <n v="29.950000000000003"/>
    <n v="5"/>
    <n v="0"/>
    <n v="8.6854999999999993"/>
  </r>
  <r>
    <n v="9582"/>
    <x v="4800"/>
    <x v="32"/>
    <d v="2017-09-16T00:00:00"/>
    <s v="First Class"/>
    <s v="RB-19705"/>
    <s v="Roger Barcio"/>
    <x v="2"/>
    <s v="United States"/>
    <s v="New York City"/>
    <x v="15"/>
    <n v="10035"/>
    <s v="East"/>
    <s v="FUR-CH-10003298"/>
    <x v="0"/>
    <s v="Chairs"/>
    <s v="Office Star - Contemporary Task Swivel chair with Loop Arms, Charcoal"/>
    <n v="589.41"/>
    <n v="5"/>
    <n v="0.1"/>
    <n v="-6.5490000000000492"/>
  </r>
  <r>
    <n v="9583"/>
    <x v="4801"/>
    <x v="843"/>
    <d v="2016-06-11T00:00:00"/>
    <s v="Standard Class"/>
    <s v="RS-19870"/>
    <s v="Roy Skaria"/>
    <x v="2"/>
    <s v="United States"/>
    <s v="Philadelphia"/>
    <x v="9"/>
    <n v="19120"/>
    <s v="East"/>
    <s v="OFF-FA-10002988"/>
    <x v="1"/>
    <s v="Fasteners"/>
    <s v="Ideal Clamps"/>
    <n v="9.6479999999999997"/>
    <n v="6"/>
    <n v="0.2"/>
    <n v="3.4973999999999998"/>
  </r>
  <r>
    <n v="9584"/>
    <x v="4802"/>
    <x v="643"/>
    <d v="2017-06-27T00:00:00"/>
    <s v="Second Class"/>
    <s v="SB-20185"/>
    <s v="Sarah Brown"/>
    <x v="0"/>
    <s v="United States"/>
    <s v="New York City"/>
    <x v="15"/>
    <n v="10024"/>
    <s v="East"/>
    <s v="FUR-BO-10002213"/>
    <x v="0"/>
    <s v="Bookcases"/>
    <s v="DMI Eclipse Executive Suite Bookcases"/>
    <n v="400.78400000000005"/>
    <n v="1"/>
    <n v="0.2"/>
    <n v="-5.0098000000000269"/>
  </r>
  <r>
    <n v="9585"/>
    <x v="4803"/>
    <x v="775"/>
    <d v="2017-08-27T00:00:00"/>
    <s v="First Class"/>
    <s v="HJ-14875"/>
    <s v="Heather Jas"/>
    <x v="2"/>
    <s v="United States"/>
    <s v="Detroit"/>
    <x v="12"/>
    <n v="48234"/>
    <s v="Central"/>
    <s v="OFF-ST-10000344"/>
    <x v="1"/>
    <s v="Storage"/>
    <s v="Neat Ideas Personal Hanging Folder Files, Black"/>
    <n v="53.72"/>
    <n v="4"/>
    <n v="0"/>
    <n v="13.967199999999998"/>
  </r>
  <r>
    <n v="9586"/>
    <x v="4804"/>
    <x v="370"/>
    <d v="2016-08-28T00:00:00"/>
    <s v="First Class"/>
    <s v="SV-20815"/>
    <s v="Stuart Van"/>
    <x v="1"/>
    <s v="United States"/>
    <s v="Miami"/>
    <x v="2"/>
    <n v="33142"/>
    <s v="South"/>
    <s v="OFF-PA-10002319"/>
    <x v="1"/>
    <s v="Paper"/>
    <s v="Xerox 1944"/>
    <n v="31.007999999999999"/>
    <n v="1"/>
    <n v="0.2"/>
    <n v="11.240400000000001"/>
  </r>
  <r>
    <n v="9587"/>
    <x v="4805"/>
    <x v="741"/>
    <d v="2016-11-18T00:00:00"/>
    <s v="Same Day"/>
    <s v="BE-11410"/>
    <s v="Bobby Elias"/>
    <x v="0"/>
    <s v="United States"/>
    <s v="Concord"/>
    <x v="1"/>
    <n v="94521"/>
    <s v="West"/>
    <s v="OFF-BI-10002437"/>
    <x v="1"/>
    <s v="Binders"/>
    <s v="Recycled Premium Regency Composition Covers"/>
    <n v="61.120000000000005"/>
    <n v="5"/>
    <n v="0.2"/>
    <n v="22.155999999999999"/>
  </r>
  <r>
    <n v="9588"/>
    <x v="4806"/>
    <x v="827"/>
    <d v="2017-04-22T00:00:00"/>
    <s v="Standard Class"/>
    <s v="BM-11575"/>
    <s v="Brendan Murry"/>
    <x v="1"/>
    <s v="United States"/>
    <s v="Chicago"/>
    <x v="10"/>
    <n v="60653"/>
    <s v="Central"/>
    <s v="OFF-ST-10001418"/>
    <x v="1"/>
    <s v="Storage"/>
    <s v="Carina Media Storage Towers in Natural &amp; Black"/>
    <n v="195.136"/>
    <n v="4"/>
    <n v="0.2"/>
    <n v="-43.9056"/>
  </r>
  <r>
    <n v="9589"/>
    <x v="4807"/>
    <x v="283"/>
    <d v="2017-07-28T00:00:00"/>
    <s v="Standard Class"/>
    <s v="AZ-10750"/>
    <s v="Annie Zypern"/>
    <x v="0"/>
    <s v="United States"/>
    <s v="Wheeling"/>
    <x v="10"/>
    <n v="60090"/>
    <s v="Central"/>
    <s v="OFF-AR-10000380"/>
    <x v="1"/>
    <s v="Art"/>
    <s v="Hunt PowerHouse Electric Pencil Sharpener, Blue"/>
    <n v="121.536"/>
    <n v="4"/>
    <n v="0.2"/>
    <n v="15.191999999999979"/>
  </r>
  <r>
    <n v="9590"/>
    <x v="4808"/>
    <x v="218"/>
    <d v="2014-05-15T00:00:00"/>
    <s v="Standard Class"/>
    <s v="HD-14785"/>
    <s v="Harold Dahlen"/>
    <x v="2"/>
    <s v="United States"/>
    <s v="Chicago"/>
    <x v="10"/>
    <n v="60610"/>
    <s v="Central"/>
    <s v="OFF-PA-10003036"/>
    <x v="1"/>
    <s v="Paper"/>
    <s v="Black Print Carbonless 8 1/2&quot; x 8 1/4&quot; Rapid Memo Book"/>
    <n v="17.472000000000001"/>
    <n v="3"/>
    <n v="0.2"/>
    <n v="5.6783999999999981"/>
  </r>
  <r>
    <n v="9591"/>
    <x v="4808"/>
    <x v="218"/>
    <d v="2014-05-15T00:00:00"/>
    <s v="Standard Class"/>
    <s v="HD-14785"/>
    <s v="Harold Dahlen"/>
    <x v="2"/>
    <s v="United States"/>
    <s v="Chicago"/>
    <x v="10"/>
    <n v="60610"/>
    <s v="Central"/>
    <s v="OFF-BI-10002026"/>
    <x v="1"/>
    <s v="Binders"/>
    <s v="Avery Arch Ring Binders"/>
    <n v="104.57999999999998"/>
    <n v="9"/>
    <n v="0.8"/>
    <n v="-172.55700000000007"/>
  </r>
  <r>
    <n v="9592"/>
    <x v="4809"/>
    <x v="1062"/>
    <d v="2016-08-01T00:00:00"/>
    <s v="Standard Class"/>
    <s v="BF-11005"/>
    <s v="Barry Franz"/>
    <x v="2"/>
    <s v="United States"/>
    <s v="Pasadena"/>
    <x v="5"/>
    <n v="77506"/>
    <s v="Central"/>
    <s v="FUR-FU-10003691"/>
    <x v="0"/>
    <s v="Furnishings"/>
    <s v="Eldon Image Series Desk Accessories, Ebony"/>
    <n v="24.700000000000003"/>
    <n v="5"/>
    <n v="0.6"/>
    <n v="-9.8799999999999955"/>
  </r>
  <r>
    <n v="9593"/>
    <x v="4809"/>
    <x v="1062"/>
    <d v="2016-08-01T00:00:00"/>
    <s v="Standard Class"/>
    <s v="BF-11005"/>
    <s v="Barry Franz"/>
    <x v="2"/>
    <s v="United States"/>
    <s v="Pasadena"/>
    <x v="5"/>
    <n v="77506"/>
    <s v="Central"/>
    <s v="FUR-FU-10003806"/>
    <x v="0"/>
    <s v="Furnishings"/>
    <s v="Tenex Chairmat w/ Average Lip, 45&quot; x 53&quot;"/>
    <n v="302.72000000000003"/>
    <n v="5"/>
    <n v="0.6"/>
    <n v="-378.40000000000009"/>
  </r>
  <r>
    <n v="9594"/>
    <x v="4810"/>
    <x v="32"/>
    <d v="2017-09-19T00:00:00"/>
    <s v="Standard Class"/>
    <s v="HZ-14950"/>
    <s v="Henia Zydlo"/>
    <x v="0"/>
    <s v="United States"/>
    <s v="New York City"/>
    <x v="15"/>
    <n v="10024"/>
    <s v="East"/>
    <s v="OFF-PA-10002741"/>
    <x v="1"/>
    <s v="Paper"/>
    <s v="Xerox 1980"/>
    <n v="8.56"/>
    <n v="2"/>
    <n v="0"/>
    <n v="3.8519999999999994"/>
  </r>
  <r>
    <n v="9595"/>
    <x v="4810"/>
    <x v="32"/>
    <d v="2017-09-19T00:00:00"/>
    <s v="Standard Class"/>
    <s v="HZ-14950"/>
    <s v="Henia Zydlo"/>
    <x v="0"/>
    <s v="United States"/>
    <s v="New York City"/>
    <x v="15"/>
    <n v="10024"/>
    <s v="East"/>
    <s v="OFF-PA-10003845"/>
    <x v="1"/>
    <s v="Paper"/>
    <s v="Xerox 1987"/>
    <n v="11.56"/>
    <n v="2"/>
    <n v="0"/>
    <n v="5.6644000000000005"/>
  </r>
  <r>
    <n v="9596"/>
    <x v="4811"/>
    <x v="714"/>
    <d v="2017-01-29T00:00:00"/>
    <s v="Standard Class"/>
    <s v="KD-16495"/>
    <s v="Keith Dawkins"/>
    <x v="1"/>
    <s v="United States"/>
    <s v="San Jose"/>
    <x v="1"/>
    <n v="95123"/>
    <s v="West"/>
    <s v="OFF-AP-10001492"/>
    <x v="1"/>
    <s v="Appliances"/>
    <s v="Acco Six-Outlet Power Strip, 4' Cord Length"/>
    <n v="25.86"/>
    <n v="3"/>
    <n v="0"/>
    <n v="6.7236000000000002"/>
  </r>
  <r>
    <n v="9597"/>
    <x v="4811"/>
    <x v="714"/>
    <d v="2017-01-29T00:00:00"/>
    <s v="Standard Class"/>
    <s v="KD-16495"/>
    <s v="Keith Dawkins"/>
    <x v="1"/>
    <s v="United States"/>
    <s v="San Jose"/>
    <x v="1"/>
    <n v="95123"/>
    <s v="West"/>
    <s v="OFF-BI-10004318"/>
    <x v="1"/>
    <s v="Binders"/>
    <s v="Ibico EB-19 Dual Function Manual Binding System"/>
    <n v="276.78400000000005"/>
    <n v="2"/>
    <n v="0.2"/>
    <n v="89.954799999999992"/>
  </r>
  <r>
    <n v="9598"/>
    <x v="4811"/>
    <x v="714"/>
    <d v="2017-01-29T00:00:00"/>
    <s v="Standard Class"/>
    <s v="KD-16495"/>
    <s v="Keith Dawkins"/>
    <x v="1"/>
    <s v="United States"/>
    <s v="San Jose"/>
    <x v="1"/>
    <n v="95123"/>
    <s v="West"/>
    <s v="TEC-PH-10000193"/>
    <x v="2"/>
    <s v="Phones"/>
    <s v="Jensen SMPS-640 - speaker phone"/>
    <n v="110.352"/>
    <n v="3"/>
    <n v="0.2"/>
    <n v="8.2763999999999953"/>
  </r>
  <r>
    <n v="9599"/>
    <x v="4812"/>
    <x v="444"/>
    <d v="2015-09-23T00:00:00"/>
    <s v="Standard Class"/>
    <s v="FC-14245"/>
    <s v="Frank Carlisle"/>
    <x v="2"/>
    <s v="United States"/>
    <s v="Sacramento"/>
    <x v="1"/>
    <n v="95823"/>
    <s v="West"/>
    <s v="FUR-FU-10003464"/>
    <x v="0"/>
    <s v="Furnishings"/>
    <s v="Seth Thomas 8 1/2&quot; Cubicle Clock"/>
    <n v="60.84"/>
    <n v="3"/>
    <n v="0"/>
    <n v="19.468799999999998"/>
  </r>
  <r>
    <n v="9600"/>
    <x v="4813"/>
    <x v="1224"/>
    <d v="2015-04-18T00:00:00"/>
    <s v="Standard Class"/>
    <s v="TP-21130"/>
    <s v="Theone Pippenger"/>
    <x v="0"/>
    <s v="United States"/>
    <s v="Springfield"/>
    <x v="21"/>
    <n v="97477"/>
    <s v="West"/>
    <s v="OFF-AP-10002403"/>
    <x v="1"/>
    <s v="Appliances"/>
    <s v="Acco Smartsocket Color-Coded Six-Outlet AC Adapter Model Surge Protectors"/>
    <n v="35.207999999999998"/>
    <n v="1"/>
    <n v="0.2"/>
    <n v="2.6405999999999992"/>
  </r>
  <r>
    <n v="9601"/>
    <x v="4814"/>
    <x v="540"/>
    <d v="2017-05-11T00:00:00"/>
    <s v="Second Class"/>
    <s v="EB-13705"/>
    <s v="Ed Braxton"/>
    <x v="1"/>
    <s v="United States"/>
    <s v="Mansfield"/>
    <x v="5"/>
    <n v="76063"/>
    <s v="Central"/>
    <s v="OFF-PA-10003848"/>
    <x v="1"/>
    <s v="Paper"/>
    <s v="Xerox 1997"/>
    <n v="41.472000000000008"/>
    <n v="8"/>
    <n v="0.2"/>
    <n v="14.5152"/>
  </r>
  <r>
    <n v="9602"/>
    <x v="4815"/>
    <x v="913"/>
    <d v="2016-09-09T00:00:00"/>
    <s v="Standard Class"/>
    <s v="JP-15520"/>
    <s v="Jeremy Pistek"/>
    <x v="0"/>
    <s v="United States"/>
    <s v="Jonesboro"/>
    <x v="36"/>
    <n v="72401"/>
    <s v="South"/>
    <s v="OFF-PA-10001357"/>
    <x v="1"/>
    <s v="Paper"/>
    <s v="Xerox 1886"/>
    <n v="239.5"/>
    <n v="5"/>
    <n v="0"/>
    <n v="114.95999999999998"/>
  </r>
  <r>
    <n v="9603"/>
    <x v="4816"/>
    <x v="946"/>
    <d v="2014-05-22T00:00:00"/>
    <s v="First Class"/>
    <s v="TD-20995"/>
    <s v="Tamara Dahlen"/>
    <x v="0"/>
    <s v="United States"/>
    <s v="Virginia Beach"/>
    <x v="17"/>
    <n v="23464"/>
    <s v="South"/>
    <s v="OFF-SU-10004737"/>
    <x v="1"/>
    <s v="Supplies"/>
    <s v="Acme Design Stainless Steel Bent Scissors"/>
    <n v="34.200000000000003"/>
    <n v="5"/>
    <n v="0"/>
    <n v="9.234"/>
  </r>
  <r>
    <n v="9604"/>
    <x v="4817"/>
    <x v="26"/>
    <d v="2016-06-23T00:00:00"/>
    <s v="Standard Class"/>
    <s v="DM-13345"/>
    <s v="Denise Monton"/>
    <x v="1"/>
    <s v="United States"/>
    <s v="Rochester"/>
    <x v="15"/>
    <n v="14609"/>
    <s v="East"/>
    <s v="FUR-TA-10003715"/>
    <x v="0"/>
    <s v="Tables"/>
    <s v="Hon 2111 Invitation Series Corner Table"/>
    <n v="376.86599999999999"/>
    <n v="3"/>
    <n v="0.4"/>
    <n v="-213.55740000000006"/>
  </r>
  <r>
    <n v="9605"/>
    <x v="4818"/>
    <x v="121"/>
    <d v="2015-11-05T00:00:00"/>
    <s v="First Class"/>
    <s v="EG-13900"/>
    <s v="Emily Grady"/>
    <x v="0"/>
    <s v="United States"/>
    <s v="Chesapeake"/>
    <x v="17"/>
    <n v="23320"/>
    <s v="South"/>
    <s v="OFF-AP-10003099"/>
    <x v="1"/>
    <s v="Appliances"/>
    <s v="Eureka Hand Vacuum, Bagless"/>
    <n v="197.72"/>
    <n v="4"/>
    <n v="0"/>
    <n v="55.36160000000001"/>
  </r>
  <r>
    <n v="9606"/>
    <x v="4819"/>
    <x v="259"/>
    <d v="2017-11-09T00:00:00"/>
    <s v="Standard Class"/>
    <s v="HG-14965"/>
    <s v="Henry Goldwyn"/>
    <x v="1"/>
    <s v="United States"/>
    <s v="Lancaster"/>
    <x v="24"/>
    <n v="43130"/>
    <s v="East"/>
    <s v="TEC-AC-10002323"/>
    <x v="2"/>
    <s v="Accessories"/>
    <s v="SanDisk Ultra 32 GB MicroSDHC Class 10 Memory Card"/>
    <n v="70.720000000000013"/>
    <n v="4"/>
    <n v="0.2"/>
    <n v="-6.1879999999999988"/>
  </r>
  <r>
    <n v="9607"/>
    <x v="4819"/>
    <x v="259"/>
    <d v="2017-11-09T00:00:00"/>
    <s v="Standard Class"/>
    <s v="HG-14965"/>
    <s v="Henry Goldwyn"/>
    <x v="1"/>
    <s v="United States"/>
    <s v="Lancaster"/>
    <x v="24"/>
    <n v="43130"/>
    <s v="East"/>
    <s v="OFF-ST-10002344"/>
    <x v="1"/>
    <s v="Storage"/>
    <s v="Carina 42&quot;Hx23 3/4&quot;W Media Storage Unit"/>
    <n v="194.35200000000003"/>
    <n v="3"/>
    <n v="0.2"/>
    <n v="-43.729199999999992"/>
  </r>
  <r>
    <n v="9608"/>
    <x v="4820"/>
    <x v="256"/>
    <d v="2017-12-08T00:00:00"/>
    <s v="Second Class"/>
    <s v="BF-11080"/>
    <s v="Bart Folk"/>
    <x v="0"/>
    <s v="United States"/>
    <s v="New York City"/>
    <x v="15"/>
    <n v="10024"/>
    <s v="East"/>
    <s v="OFF-PA-10000007"/>
    <x v="1"/>
    <s v="Paper"/>
    <s v="Telephone Message Books with Fax/Mobile Section, 4 1/4&quot; x 6&quot;"/>
    <n v="21.6"/>
    <n v="6"/>
    <n v="0"/>
    <n v="9.9359999999999999"/>
  </r>
  <r>
    <n v="9609"/>
    <x v="4820"/>
    <x v="256"/>
    <d v="2017-12-08T00:00:00"/>
    <s v="Second Class"/>
    <s v="BF-11080"/>
    <s v="Bart Folk"/>
    <x v="0"/>
    <s v="United States"/>
    <s v="New York City"/>
    <x v="15"/>
    <n v="10024"/>
    <s v="East"/>
    <s v="OFF-LA-10000248"/>
    <x v="1"/>
    <s v="Labels"/>
    <s v="Avery 52"/>
    <n v="11.07"/>
    <n v="3"/>
    <n v="0"/>
    <n v="5.2028999999999996"/>
  </r>
  <r>
    <n v="9610"/>
    <x v="4821"/>
    <x v="458"/>
    <d v="2016-05-19T00:00:00"/>
    <s v="Second Class"/>
    <s v="SC-20095"/>
    <s v="Sanjit Chand"/>
    <x v="0"/>
    <s v="United States"/>
    <s v="Los Angeles"/>
    <x v="1"/>
    <n v="90045"/>
    <s v="West"/>
    <s v="FUR-FU-10002116"/>
    <x v="0"/>
    <s v="Furnishings"/>
    <s v="Tenex Carpeted, Granite-Look or Clear Contemporary Contour Shape Chair Mats"/>
    <n v="282.83999999999997"/>
    <n v="4"/>
    <n v="0"/>
    <n v="19.798799999999972"/>
  </r>
  <r>
    <n v="9611"/>
    <x v="4821"/>
    <x v="458"/>
    <d v="2016-05-19T00:00:00"/>
    <s v="Second Class"/>
    <s v="SC-20095"/>
    <s v="Sanjit Chand"/>
    <x v="0"/>
    <s v="United States"/>
    <s v="Los Angeles"/>
    <x v="1"/>
    <n v="90045"/>
    <s v="West"/>
    <s v="OFF-LA-10002195"/>
    <x v="1"/>
    <s v="Labels"/>
    <s v="Avery 481"/>
    <n v="27.72"/>
    <n v="9"/>
    <n v="0"/>
    <n v="13.3056"/>
  </r>
  <r>
    <n v="9612"/>
    <x v="4822"/>
    <x v="1200"/>
    <d v="2017-10-30T00:00:00"/>
    <s v="Standard Class"/>
    <s v="CS-11950"/>
    <s v="Carlos Soltero"/>
    <x v="0"/>
    <s v="United States"/>
    <s v="Jackson"/>
    <x v="35"/>
    <n v="39212"/>
    <s v="South"/>
    <s v="OFF-FA-10000735"/>
    <x v="1"/>
    <s v="Fasteners"/>
    <s v="Staples"/>
    <n v="11.68"/>
    <n v="4"/>
    <n v="0"/>
    <n v="5.2559999999999993"/>
  </r>
  <r>
    <n v="9613"/>
    <x v="4823"/>
    <x v="31"/>
    <d v="2016-09-22T00:00:00"/>
    <s v="Standard Class"/>
    <s v="BD-11320"/>
    <s v="Bill Donatelli"/>
    <x v="0"/>
    <s v="United States"/>
    <s v="Woodland"/>
    <x v="1"/>
    <n v="95695"/>
    <s v="West"/>
    <s v="TEC-PH-10001299"/>
    <x v="2"/>
    <s v="Phones"/>
    <s v="Polycom CX300 Desktop Phone USB VoIP phone"/>
    <n v="239.98400000000004"/>
    <n v="2"/>
    <n v="0.2"/>
    <n v="23.998400000000004"/>
  </r>
  <r>
    <n v="9614"/>
    <x v="4824"/>
    <x v="7"/>
    <d v="2014-11-13T00:00:00"/>
    <s v="First Class"/>
    <s v="MZ-17515"/>
    <s v="Mary Zewe"/>
    <x v="1"/>
    <s v="United States"/>
    <s v="Seattle"/>
    <x v="4"/>
    <n v="98115"/>
    <s v="West"/>
    <s v="OFF-AP-10002892"/>
    <x v="1"/>
    <s v="Appliances"/>
    <s v="Belkin F5C206VTEL 6 Outlet Surge"/>
    <n v="22.98"/>
    <n v="1"/>
    <n v="0"/>
    <n v="6.8939999999999984"/>
  </r>
  <r>
    <n v="9615"/>
    <x v="4824"/>
    <x v="7"/>
    <d v="2014-11-13T00:00:00"/>
    <s v="First Class"/>
    <s v="MZ-17515"/>
    <s v="Mary Zewe"/>
    <x v="1"/>
    <s v="United States"/>
    <s v="Seattle"/>
    <x v="4"/>
    <n v="98115"/>
    <s v="West"/>
    <s v="TEC-AC-10002718"/>
    <x v="2"/>
    <s v="Accessories"/>
    <s v="Belkin Standard 104 key USB Keyboard"/>
    <n v="102.13"/>
    <n v="7"/>
    <n v="0"/>
    <n v="15.319499999999996"/>
  </r>
  <r>
    <n v="9616"/>
    <x v="4824"/>
    <x v="7"/>
    <d v="2014-11-13T00:00:00"/>
    <s v="First Class"/>
    <s v="MZ-17515"/>
    <s v="Mary Zewe"/>
    <x v="1"/>
    <s v="United States"/>
    <s v="Seattle"/>
    <x v="4"/>
    <n v="98115"/>
    <s v="West"/>
    <s v="OFF-BI-10003527"/>
    <x v="1"/>
    <s v="Binders"/>
    <s v="Fellowes PB500 Electric Punch Plastic Comb Binding Machine with Manual Bind"/>
    <n v="2033.5840000000001"/>
    <n v="2"/>
    <n v="0.2"/>
    <n v="762.59400000000005"/>
  </r>
  <r>
    <n v="9617"/>
    <x v="4825"/>
    <x v="250"/>
    <d v="2016-08-29T00:00:00"/>
    <s v="Standard Class"/>
    <s v="PW-19030"/>
    <s v="Pauline Webber"/>
    <x v="1"/>
    <s v="United States"/>
    <s v="Los Angeles"/>
    <x v="1"/>
    <n v="90049"/>
    <s v="West"/>
    <s v="OFF-AR-10002255"/>
    <x v="1"/>
    <s v="Art"/>
    <s v="Newell 346"/>
    <n v="5.76"/>
    <n v="2"/>
    <n v="0"/>
    <n v="1.6703999999999999"/>
  </r>
  <r>
    <n v="9618"/>
    <x v="4826"/>
    <x v="673"/>
    <d v="2017-11-21T00:00:00"/>
    <s v="Standard Class"/>
    <s v="BS-11380"/>
    <s v="Bill Stewart"/>
    <x v="1"/>
    <s v="United States"/>
    <s v="Bowling Green"/>
    <x v="24"/>
    <n v="43402"/>
    <s v="East"/>
    <s v="TEC-CO-10002095"/>
    <x v="2"/>
    <s v="Copiers"/>
    <s v="Hewlett Packard 610 Color Digital Copier / Printer"/>
    <n v="899.98199999999997"/>
    <n v="3"/>
    <n v="0.4"/>
    <n v="74.998499999999922"/>
  </r>
  <r>
    <n v="9619"/>
    <x v="4826"/>
    <x v="673"/>
    <d v="2017-11-21T00:00:00"/>
    <s v="Standard Class"/>
    <s v="BS-11380"/>
    <s v="Bill Stewart"/>
    <x v="1"/>
    <s v="United States"/>
    <s v="Bowling Green"/>
    <x v="24"/>
    <n v="43402"/>
    <s v="East"/>
    <s v="OFF-AR-10004022"/>
    <x v="1"/>
    <s v="Art"/>
    <s v="Panasonic KP-380BK Classic Electric Pencil Sharpener"/>
    <n v="86.352000000000004"/>
    <n v="3"/>
    <n v="0.2"/>
    <n v="5.3969999999999914"/>
  </r>
  <r>
    <n v="9620"/>
    <x v="4826"/>
    <x v="673"/>
    <d v="2017-11-21T00:00:00"/>
    <s v="Standard Class"/>
    <s v="BS-11380"/>
    <s v="Bill Stewart"/>
    <x v="1"/>
    <s v="United States"/>
    <s v="Bowling Green"/>
    <x v="24"/>
    <n v="43402"/>
    <s v="East"/>
    <s v="TEC-AC-10002335"/>
    <x v="2"/>
    <s v="Accessories"/>
    <s v="Logitech Media Keyboard K200"/>
    <n v="139.96000000000004"/>
    <n v="5"/>
    <n v="0.2"/>
    <n v="-1.7495000000000118"/>
  </r>
  <r>
    <n v="9621"/>
    <x v="4827"/>
    <x v="467"/>
    <d v="2014-09-30T00:00:00"/>
    <s v="Standard Class"/>
    <s v="DA-13450"/>
    <s v="Dianna Arnett"/>
    <x v="2"/>
    <s v="United States"/>
    <s v="Lancaster"/>
    <x v="24"/>
    <n v="43130"/>
    <s v="East"/>
    <s v="OFF-AP-10001634"/>
    <x v="1"/>
    <s v="Appliances"/>
    <s v="Hoover Commercial Lightweight Upright Vacuum"/>
    <n v="16.704000000000001"/>
    <n v="6"/>
    <n v="0.2"/>
    <n v="1.2527999999999988"/>
  </r>
  <r>
    <n v="9622"/>
    <x v="4827"/>
    <x v="467"/>
    <d v="2014-09-30T00:00:00"/>
    <s v="Standard Class"/>
    <s v="DA-13450"/>
    <s v="Dianna Arnett"/>
    <x v="2"/>
    <s v="United States"/>
    <s v="Lancaster"/>
    <x v="24"/>
    <n v="43130"/>
    <s v="East"/>
    <s v="TEC-AC-10002370"/>
    <x v="2"/>
    <s v="Accessories"/>
    <s v="Maxell CD-R Discs"/>
    <n v="3.1520000000000001"/>
    <n v="2"/>
    <n v="0.2"/>
    <n v="0.47279999999999966"/>
  </r>
  <r>
    <n v="9623"/>
    <x v="4827"/>
    <x v="467"/>
    <d v="2014-09-30T00:00:00"/>
    <s v="Standard Class"/>
    <s v="DA-13450"/>
    <s v="Dianna Arnett"/>
    <x v="2"/>
    <s v="United States"/>
    <s v="Lancaster"/>
    <x v="24"/>
    <n v="43130"/>
    <s v="East"/>
    <s v="OFF-PA-10000174"/>
    <x v="1"/>
    <s v="Paper"/>
    <s v="Message Book, Wirebound, Four 5 1/2&quot; X 4&quot; Forms/Pg., 200 Dupl. Sets/Book"/>
    <n v="32.896000000000001"/>
    <n v="4"/>
    <n v="0.2"/>
    <n v="11.102399999999996"/>
  </r>
  <r>
    <n v="9624"/>
    <x v="4828"/>
    <x v="222"/>
    <d v="2017-06-30T00:00:00"/>
    <s v="First Class"/>
    <s v="ME-17725"/>
    <s v="Max Engle"/>
    <x v="0"/>
    <s v="United States"/>
    <s v="Dallas"/>
    <x v="5"/>
    <n v="75220"/>
    <s v="Central"/>
    <s v="OFF-AP-10000240"/>
    <x v="1"/>
    <s v="Appliances"/>
    <s v="Belkin F9G930V10-GRY 9 Outlet Surge"/>
    <n v="21.391999999999992"/>
    <n v="2"/>
    <n v="0.8"/>
    <n v="-54.549600000000012"/>
  </r>
  <r>
    <n v="9625"/>
    <x v="4828"/>
    <x v="222"/>
    <d v="2017-06-30T00:00:00"/>
    <s v="First Class"/>
    <s v="ME-17725"/>
    <s v="Max Engle"/>
    <x v="0"/>
    <s v="United States"/>
    <s v="Dallas"/>
    <x v="5"/>
    <n v="75220"/>
    <s v="Central"/>
    <s v="FUR-TA-10002855"/>
    <x v="0"/>
    <s v="Tables"/>
    <s v="Bevis Round Conference Table Top &amp; Single Column Base"/>
    <n v="307.31400000000002"/>
    <n v="3"/>
    <n v="0.3"/>
    <n v="-39.511800000000036"/>
  </r>
  <r>
    <n v="9626"/>
    <x v="4828"/>
    <x v="222"/>
    <d v="2017-06-30T00:00:00"/>
    <s v="First Class"/>
    <s v="ME-17725"/>
    <s v="Max Engle"/>
    <x v="0"/>
    <s v="United States"/>
    <s v="Dallas"/>
    <x v="5"/>
    <n v="75220"/>
    <s v="Central"/>
    <s v="FUR-BO-10000780"/>
    <x v="0"/>
    <s v="Bookcases"/>
    <s v="O'Sullivan Plantations 2-Door Library in Landvery Oak"/>
    <n v="409.99919999999997"/>
    <n v="3"/>
    <n v="0.32"/>
    <n v="-96.470399999999955"/>
  </r>
  <r>
    <n v="9627"/>
    <x v="4829"/>
    <x v="397"/>
    <d v="2017-09-25T00:00:00"/>
    <s v="First Class"/>
    <s v="MH-17785"/>
    <s v="Maya Herman"/>
    <x v="1"/>
    <s v="United States"/>
    <s v="Lubbock"/>
    <x v="5"/>
    <n v="79424"/>
    <s v="Central"/>
    <s v="OFF-PA-10001846"/>
    <x v="1"/>
    <s v="Paper"/>
    <s v="Xerox 1899"/>
    <n v="9.2480000000000011"/>
    <n v="2"/>
    <n v="0.2"/>
    <n v="3.3524000000000003"/>
  </r>
  <r>
    <n v="9628"/>
    <x v="4830"/>
    <x v="533"/>
    <d v="2014-11-27T00:00:00"/>
    <s v="Standard Class"/>
    <s v="BT-11440"/>
    <s v="Bobby Trafton"/>
    <x v="0"/>
    <s v="United States"/>
    <s v="Detroit"/>
    <x v="12"/>
    <n v="48227"/>
    <s v="Central"/>
    <s v="OFF-BI-10002049"/>
    <x v="1"/>
    <s v="Binders"/>
    <s v="UniKeep View Case Binders"/>
    <n v="14.669999999999998"/>
    <n v="3"/>
    <n v="0"/>
    <n v="6.7481999999999989"/>
  </r>
  <r>
    <n v="9629"/>
    <x v="4831"/>
    <x v="286"/>
    <d v="2014-01-18T00:00:00"/>
    <s v="Standard Class"/>
    <s v="MM-17920"/>
    <s v="Michael Moore"/>
    <x v="0"/>
    <s v="United States"/>
    <s v="Newark"/>
    <x v="24"/>
    <n v="43055"/>
    <s v="East"/>
    <s v="OFF-PA-10002947"/>
    <x v="1"/>
    <s v="Paper"/>
    <s v="Xerox 1923"/>
    <n v="37.408000000000001"/>
    <n v="7"/>
    <n v="0.2"/>
    <n v="13.0928"/>
  </r>
  <r>
    <n v="9630"/>
    <x v="4831"/>
    <x v="286"/>
    <d v="2014-01-18T00:00:00"/>
    <s v="Standard Class"/>
    <s v="MM-17920"/>
    <s v="Michael Moore"/>
    <x v="0"/>
    <s v="United States"/>
    <s v="Newark"/>
    <x v="24"/>
    <n v="43055"/>
    <s v="East"/>
    <s v="OFF-BI-10003476"/>
    <x v="1"/>
    <s v="Binders"/>
    <s v="Avery Metallic Poly Binders"/>
    <n v="3.4380000000000006"/>
    <n v="2"/>
    <n v="0.7"/>
    <n v="-2.5212000000000003"/>
  </r>
  <r>
    <n v="9631"/>
    <x v="4832"/>
    <x v="1206"/>
    <d v="2016-06-06T00:00:00"/>
    <s v="Standard Class"/>
    <s v="NM-18520"/>
    <s v="Neoma Murray"/>
    <x v="0"/>
    <s v="United States"/>
    <s v="New York City"/>
    <x v="15"/>
    <n v="10011"/>
    <s v="East"/>
    <s v="OFF-BI-10002609"/>
    <x v="1"/>
    <s v="Binders"/>
    <s v="Avery Hidden Tab Dividers for Binding Systems"/>
    <n v="7.1519999999999992"/>
    <n v="3"/>
    <n v="0.2"/>
    <n v="2.3243999999999994"/>
  </r>
  <r>
    <n v="9632"/>
    <x v="4832"/>
    <x v="1206"/>
    <d v="2016-06-06T00:00:00"/>
    <s v="Standard Class"/>
    <s v="NM-18520"/>
    <s v="Neoma Murray"/>
    <x v="0"/>
    <s v="United States"/>
    <s v="New York City"/>
    <x v="15"/>
    <n v="10011"/>
    <s v="East"/>
    <s v="TEC-PH-10003215"/>
    <x v="2"/>
    <s v="Phones"/>
    <s v="Jackery Bar Premium Fast-charging Portable Charger"/>
    <n v="179.7"/>
    <n v="6"/>
    <n v="0"/>
    <n v="88.052999999999997"/>
  </r>
  <r>
    <n v="9633"/>
    <x v="4833"/>
    <x v="778"/>
    <d v="2017-02-17T00:00:00"/>
    <s v="Standard Class"/>
    <s v="MH-17455"/>
    <s v="Mark Hamilton"/>
    <x v="0"/>
    <s v="United States"/>
    <s v="Minneapolis"/>
    <x v="11"/>
    <n v="55407"/>
    <s v="Central"/>
    <s v="OFF-AP-10004785"/>
    <x v="1"/>
    <s v="Appliances"/>
    <s v="Holmes Replacement Filter for HEPA Air Cleaner, Medium Room"/>
    <n v="90.64"/>
    <n v="8"/>
    <n v="0"/>
    <n v="38.975200000000008"/>
  </r>
  <r>
    <n v="9634"/>
    <x v="4834"/>
    <x v="1005"/>
    <d v="2014-10-17T00:00:00"/>
    <s v="First Class"/>
    <s v="TC-21295"/>
    <s v="Toby Carlisle"/>
    <x v="0"/>
    <s v="United States"/>
    <s v="Everett"/>
    <x v="31"/>
    <n v="2149"/>
    <s v="East"/>
    <s v="TEC-AC-10000865"/>
    <x v="2"/>
    <s v="Accessories"/>
    <s v="WD My Passport Ultra 500GB Portable External Hard Drive"/>
    <n v="177"/>
    <n v="3"/>
    <n v="0"/>
    <n v="30.089999999999982"/>
  </r>
  <r>
    <n v="9635"/>
    <x v="4834"/>
    <x v="1005"/>
    <d v="2014-10-17T00:00:00"/>
    <s v="First Class"/>
    <s v="TC-21295"/>
    <s v="Toby Carlisle"/>
    <x v="0"/>
    <s v="United States"/>
    <s v="Everett"/>
    <x v="31"/>
    <n v="2149"/>
    <s v="East"/>
    <s v="OFF-ST-10000615"/>
    <x v="1"/>
    <s v="Storage"/>
    <s v="SimpliFile Personal File, Black Granite, 15w x 6-15/16d x 11-1/4h"/>
    <n v="79.45"/>
    <n v="7"/>
    <n v="0"/>
    <n v="22.246000000000006"/>
  </r>
  <r>
    <n v="9636"/>
    <x v="4834"/>
    <x v="1005"/>
    <d v="2014-10-17T00:00:00"/>
    <s v="First Class"/>
    <s v="TC-21295"/>
    <s v="Toby Carlisle"/>
    <x v="0"/>
    <s v="United States"/>
    <s v="Everett"/>
    <x v="31"/>
    <n v="2149"/>
    <s v="East"/>
    <s v="FUR-CH-10000749"/>
    <x v="0"/>
    <s v="Chairs"/>
    <s v="Office Star - Ergonomic Mid Back Chair with 2-Way Adjustable Arms"/>
    <n v="1628.82"/>
    <n v="9"/>
    <n v="0"/>
    <n v="260.61120000000017"/>
  </r>
  <r>
    <n v="9637"/>
    <x v="4835"/>
    <x v="728"/>
    <d v="2014-11-25T00:00:00"/>
    <s v="Standard Class"/>
    <s v="MH-17785"/>
    <s v="Maya Herman"/>
    <x v="1"/>
    <s v="United States"/>
    <s v="Seattle"/>
    <x v="4"/>
    <n v="98105"/>
    <s v="West"/>
    <s v="FUR-FU-10003553"/>
    <x v="0"/>
    <s v="Furnishings"/>
    <s v="Howard Miller 13-1/2&quot; Diameter Rosebrook Wall Clock"/>
    <n v="137.54"/>
    <n v="2"/>
    <n v="0"/>
    <n v="55.016000000000005"/>
  </r>
  <r>
    <n v="9638"/>
    <x v="4835"/>
    <x v="728"/>
    <d v="2014-11-25T00:00:00"/>
    <s v="Standard Class"/>
    <s v="MH-17785"/>
    <s v="Maya Herman"/>
    <x v="1"/>
    <s v="United States"/>
    <s v="Seattle"/>
    <x v="4"/>
    <n v="98105"/>
    <s v="West"/>
    <s v="FUR-TA-10003008"/>
    <x v="0"/>
    <s v="Tables"/>
    <s v="Lesro Round Back Collection Coffee Table, End Table"/>
    <n v="730.2"/>
    <n v="4"/>
    <n v="0"/>
    <n v="94.926000000000045"/>
  </r>
  <r>
    <n v="9639"/>
    <x v="4836"/>
    <x v="105"/>
    <d v="2017-11-15T00:00:00"/>
    <s v="Second Class"/>
    <s v="EP-13915"/>
    <s v="Emily Phan"/>
    <x v="0"/>
    <s v="United States"/>
    <s v="Los Angeles"/>
    <x v="1"/>
    <n v="90032"/>
    <s v="West"/>
    <s v="OFF-PA-10001846"/>
    <x v="1"/>
    <s v="Paper"/>
    <s v="Xerox 1899"/>
    <n v="11.56"/>
    <n v="2"/>
    <n v="0"/>
    <n v="5.6644000000000005"/>
  </r>
  <r>
    <n v="9640"/>
    <x v="4837"/>
    <x v="1225"/>
    <d v="2015-01-31T00:00:00"/>
    <s v="Second Class"/>
    <s v="JH-15985"/>
    <s v="Joseph Holt"/>
    <x v="0"/>
    <s v="United States"/>
    <s v="Concord"/>
    <x v="3"/>
    <n v="28027"/>
    <s v="South"/>
    <s v="FUR-TA-10000198"/>
    <x v="0"/>
    <s v="Tables"/>
    <s v="Chromcraft Bull-Nose Wood Oval Conference Tables &amp; Bases"/>
    <n v="4297.6440000000002"/>
    <n v="13"/>
    <n v="0.4"/>
    <n v="-1862.3124000000003"/>
  </r>
  <r>
    <n v="9641"/>
    <x v="4838"/>
    <x v="1009"/>
    <d v="2014-03-12T00:00:00"/>
    <s v="Standard Class"/>
    <s v="CM-12715"/>
    <s v="Craig Molinari"/>
    <x v="1"/>
    <s v="United States"/>
    <s v="Seattle"/>
    <x v="4"/>
    <n v="98103"/>
    <s v="West"/>
    <s v="OFF-AR-10000390"/>
    <x v="1"/>
    <s v="Art"/>
    <s v="Newell Chalk Holder"/>
    <n v="20.65"/>
    <n v="5"/>
    <n v="0"/>
    <n v="9.4989999999999988"/>
  </r>
  <r>
    <n v="9642"/>
    <x v="4838"/>
    <x v="1009"/>
    <d v="2014-03-12T00:00:00"/>
    <s v="Standard Class"/>
    <s v="CM-12715"/>
    <s v="Craig Molinari"/>
    <x v="1"/>
    <s v="United States"/>
    <s v="Seattle"/>
    <x v="4"/>
    <n v="98103"/>
    <s v="West"/>
    <s v="OFF-ST-10000934"/>
    <x v="1"/>
    <s v="Storage"/>
    <s v="Contico 72&quot;H Heavy-Duty Storage System"/>
    <n v="204.89999999999998"/>
    <n v="5"/>
    <n v="0"/>
    <n v="0"/>
  </r>
  <r>
    <n v="9643"/>
    <x v="4838"/>
    <x v="1009"/>
    <d v="2014-03-12T00:00:00"/>
    <s v="Standard Class"/>
    <s v="CM-12715"/>
    <s v="Craig Molinari"/>
    <x v="1"/>
    <s v="United States"/>
    <s v="Seattle"/>
    <x v="4"/>
    <n v="98103"/>
    <s v="West"/>
    <s v="FUR-CH-10002780"/>
    <x v="0"/>
    <s v="Chairs"/>
    <s v="Office Star - Task Chair with Contemporary Loop Arms"/>
    <n v="436.70400000000006"/>
    <n v="6"/>
    <n v="0.2"/>
    <n v="21.835199999999986"/>
  </r>
  <r>
    <n v="9644"/>
    <x v="4838"/>
    <x v="1009"/>
    <d v="2014-03-12T00:00:00"/>
    <s v="Standard Class"/>
    <s v="CM-12715"/>
    <s v="Craig Molinari"/>
    <x v="1"/>
    <s v="United States"/>
    <s v="Seattle"/>
    <x v="4"/>
    <n v="98103"/>
    <s v="West"/>
    <s v="FUR-CH-10004495"/>
    <x v="0"/>
    <s v="Chairs"/>
    <s v="Global Leather and Oak Executive Chair, Black"/>
    <n v="481.56800000000004"/>
    <n v="2"/>
    <n v="0.2"/>
    <n v="54.17639999999993"/>
  </r>
  <r>
    <n v="9645"/>
    <x v="4839"/>
    <x v="110"/>
    <d v="2017-06-13T00:00:00"/>
    <s v="Standard Class"/>
    <s v="FO-14305"/>
    <s v="Frank Olsen"/>
    <x v="0"/>
    <s v="United States"/>
    <s v="Glendale"/>
    <x v="16"/>
    <n v="85301"/>
    <s v="West"/>
    <s v="TEC-AC-10002006"/>
    <x v="2"/>
    <s v="Accessories"/>
    <s v="Memorex Micro Travel Drive 16 GB"/>
    <n v="89.544000000000011"/>
    <n v="7"/>
    <n v="0.2"/>
    <n v="12.312299999999993"/>
  </r>
  <r>
    <n v="9646"/>
    <x v="4839"/>
    <x v="110"/>
    <d v="2017-06-13T00:00:00"/>
    <s v="Standard Class"/>
    <s v="FO-14305"/>
    <s v="Frank Olsen"/>
    <x v="0"/>
    <s v="United States"/>
    <s v="Glendale"/>
    <x v="16"/>
    <n v="85301"/>
    <s v="West"/>
    <s v="OFF-ST-10002485"/>
    <x v="1"/>
    <s v="Storage"/>
    <s v="Rogers Deluxe File Chest"/>
    <n v="35.167999999999999"/>
    <n v="2"/>
    <n v="0.2"/>
    <n v="-8.3524000000000012"/>
  </r>
  <r>
    <n v="9647"/>
    <x v="4839"/>
    <x v="110"/>
    <d v="2017-06-13T00:00:00"/>
    <s v="Standard Class"/>
    <s v="FO-14305"/>
    <s v="Frank Olsen"/>
    <x v="0"/>
    <s v="United States"/>
    <s v="Glendale"/>
    <x v="16"/>
    <n v="85301"/>
    <s v="West"/>
    <s v="OFF-BI-10000778"/>
    <x v="1"/>
    <s v="Binders"/>
    <s v="GBC VeloBinder Electric Binding Machine"/>
    <n v="72.588000000000008"/>
    <n v="2"/>
    <n v="0.7"/>
    <n v="-48.391999999999982"/>
  </r>
  <r>
    <n v="9648"/>
    <x v="4840"/>
    <x v="84"/>
    <d v="2014-11-24T00:00:00"/>
    <s v="Standard Class"/>
    <s v="MW-18220"/>
    <s v="Mitch Webber"/>
    <x v="0"/>
    <s v="United States"/>
    <s v="Coon Rapids"/>
    <x v="11"/>
    <n v="55433"/>
    <s v="Central"/>
    <s v="OFF-ST-10000877"/>
    <x v="1"/>
    <s v="Storage"/>
    <s v="Recycled Steel Personal File for Standard File Folders"/>
    <n v="221.16"/>
    <n v="4"/>
    <n v="0"/>
    <n v="57.501599999999996"/>
  </r>
  <r>
    <n v="9649"/>
    <x v="4840"/>
    <x v="84"/>
    <d v="2014-11-24T00:00:00"/>
    <s v="Standard Class"/>
    <s v="MW-18220"/>
    <s v="Mitch Webber"/>
    <x v="0"/>
    <s v="United States"/>
    <s v="Coon Rapids"/>
    <x v="11"/>
    <n v="55433"/>
    <s v="Central"/>
    <s v="TEC-PH-10002103"/>
    <x v="2"/>
    <s v="Phones"/>
    <s v="Jabra SPEAK 410"/>
    <n v="281.96999999999997"/>
    <n v="3"/>
    <n v="0"/>
    <n v="78.951599999999999"/>
  </r>
  <r>
    <n v="9650"/>
    <x v="4841"/>
    <x v="491"/>
    <d v="2016-11-30T00:00:00"/>
    <s v="Standard Class"/>
    <s v="MS-17365"/>
    <s v="Maribeth Schnelling"/>
    <x v="0"/>
    <s v="United States"/>
    <s v="Los Angeles"/>
    <x v="1"/>
    <n v="90045"/>
    <s v="West"/>
    <s v="FUR-BO-10002213"/>
    <x v="0"/>
    <s v="Bookcases"/>
    <s v="DMI Eclipse Executive Suite Bookcases"/>
    <n v="3406.6640000000002"/>
    <n v="8"/>
    <n v="0.15"/>
    <n v="160.31359999999984"/>
  </r>
  <r>
    <n v="9651"/>
    <x v="4841"/>
    <x v="491"/>
    <d v="2016-11-30T00:00:00"/>
    <s v="Standard Class"/>
    <s v="MS-17365"/>
    <s v="Maribeth Schnelling"/>
    <x v="0"/>
    <s v="United States"/>
    <s v="Los Angeles"/>
    <x v="1"/>
    <n v="90045"/>
    <s v="West"/>
    <s v="OFF-AR-10004269"/>
    <x v="1"/>
    <s v="Art"/>
    <s v="Newell 31"/>
    <n v="37.17"/>
    <n v="9"/>
    <n v="0"/>
    <n v="10.4076"/>
  </r>
  <r>
    <n v="9652"/>
    <x v="4841"/>
    <x v="491"/>
    <d v="2016-11-30T00:00:00"/>
    <s v="Standard Class"/>
    <s v="MS-17365"/>
    <s v="Maribeth Schnelling"/>
    <x v="0"/>
    <s v="United States"/>
    <s v="Los Angeles"/>
    <x v="1"/>
    <n v="90045"/>
    <s v="West"/>
    <s v="OFF-AP-10000055"/>
    <x v="1"/>
    <s v="Appliances"/>
    <s v="Belkin F9S820V06 8 Outlet Surge"/>
    <n v="64.959999999999994"/>
    <n v="2"/>
    <n v="0"/>
    <n v="19.487999999999992"/>
  </r>
  <r>
    <n v="9653"/>
    <x v="4841"/>
    <x v="491"/>
    <d v="2016-11-30T00:00:00"/>
    <s v="Standard Class"/>
    <s v="MS-17365"/>
    <s v="Maribeth Schnelling"/>
    <x v="0"/>
    <s v="United States"/>
    <s v="Los Angeles"/>
    <x v="1"/>
    <n v="90045"/>
    <s v="West"/>
    <s v="FUR-FU-10002937"/>
    <x v="0"/>
    <s v="Furnishings"/>
    <s v="GE 48&quot; Fluorescent Tube, Cool White Energy Saver, 34 Watts, 30/Box"/>
    <n v="595.38"/>
    <n v="6"/>
    <n v="0"/>
    <n v="297.69"/>
  </r>
  <r>
    <n v="9654"/>
    <x v="4842"/>
    <x v="205"/>
    <d v="2017-01-27T00:00:00"/>
    <s v="Standard Class"/>
    <s v="HP-14815"/>
    <s v="Harold Pawlan"/>
    <x v="2"/>
    <s v="United States"/>
    <s v="Tucson"/>
    <x v="16"/>
    <n v="85705"/>
    <s v="West"/>
    <s v="TEC-AC-10001874"/>
    <x v="2"/>
    <s v="Accessories"/>
    <s v="Logitech Wireless Anywhere Mouse MX for PC and Mac"/>
    <n v="95.984000000000009"/>
    <n v="2"/>
    <n v="0.2"/>
    <n v="11.997999999999998"/>
  </r>
  <r>
    <n v="9655"/>
    <x v="4842"/>
    <x v="205"/>
    <d v="2017-01-27T00:00:00"/>
    <s v="Standard Class"/>
    <s v="HP-14815"/>
    <s v="Harold Pawlan"/>
    <x v="2"/>
    <s v="United States"/>
    <s v="Tucson"/>
    <x v="16"/>
    <n v="85705"/>
    <s v="West"/>
    <s v="OFF-BI-10004506"/>
    <x v="1"/>
    <s v="Binders"/>
    <s v="Wilson Jones data.warehouse D-Ring Binders with DublLock"/>
    <n v="4.9380000000000006"/>
    <n v="2"/>
    <n v="0.7"/>
    <n v="-3.6212"/>
  </r>
  <r>
    <n v="9656"/>
    <x v="4843"/>
    <x v="358"/>
    <d v="2014-09-29T00:00:00"/>
    <s v="Standard Class"/>
    <s v="AS-10090"/>
    <s v="Adam Shillingsburg"/>
    <x v="0"/>
    <s v="United States"/>
    <s v="New York City"/>
    <x v="15"/>
    <n v="10035"/>
    <s v="East"/>
    <s v="FUR-FU-10001876"/>
    <x v="0"/>
    <s v="Furnishings"/>
    <s v="Computer Room Manger, 14&quot;"/>
    <n v="97.44"/>
    <n v="3"/>
    <n v="0"/>
    <n v="35.078399999999995"/>
  </r>
  <r>
    <n v="9657"/>
    <x v="4843"/>
    <x v="358"/>
    <d v="2014-09-29T00:00:00"/>
    <s v="Standard Class"/>
    <s v="AS-10090"/>
    <s v="Adam Shillingsburg"/>
    <x v="0"/>
    <s v="United States"/>
    <s v="New York City"/>
    <x v="15"/>
    <n v="10035"/>
    <s v="East"/>
    <s v="OFF-BI-10003355"/>
    <x v="1"/>
    <s v="Binders"/>
    <s v="Cardinal Holdit Business Card Pockets"/>
    <n v="3.9840000000000004"/>
    <n v="1"/>
    <n v="0.2"/>
    <n v="1.3944000000000001"/>
  </r>
  <r>
    <n v="9658"/>
    <x v="4843"/>
    <x v="358"/>
    <d v="2014-09-29T00:00:00"/>
    <s v="Standard Class"/>
    <s v="AS-10090"/>
    <s v="Adam Shillingsburg"/>
    <x v="0"/>
    <s v="United States"/>
    <s v="New York City"/>
    <x v="15"/>
    <n v="10035"/>
    <s v="East"/>
    <s v="OFF-AR-10003876"/>
    <x v="1"/>
    <s v="Art"/>
    <s v="Avery Hi-Liter GlideStik Fluorescent Highlighter, Yellow Ink"/>
    <n v="13.04"/>
    <n v="4"/>
    <n v="0"/>
    <n v="5.7376000000000005"/>
  </r>
  <r>
    <n v="9659"/>
    <x v="4843"/>
    <x v="358"/>
    <d v="2014-09-29T00:00:00"/>
    <s v="Standard Class"/>
    <s v="AS-10090"/>
    <s v="Adam Shillingsburg"/>
    <x v="0"/>
    <s v="United States"/>
    <s v="New York City"/>
    <x v="15"/>
    <n v="10035"/>
    <s v="East"/>
    <s v="FUR-CH-10004983"/>
    <x v="0"/>
    <s v="Chairs"/>
    <s v="Office Star - Mid Back Dual function Ergonomic High Back Chair with 2-Way Adjustable Arms"/>
    <n v="579.52800000000002"/>
    <n v="4"/>
    <n v="0.1"/>
    <n v="83.709599999999966"/>
  </r>
  <r>
    <n v="9660"/>
    <x v="4844"/>
    <x v="959"/>
    <d v="2014-03-30T00:00:00"/>
    <s v="Second Class"/>
    <s v="CS-12505"/>
    <s v="Cindy Stewart"/>
    <x v="0"/>
    <s v="United States"/>
    <s v="Pomona"/>
    <x v="1"/>
    <n v="91767"/>
    <s v="West"/>
    <s v="OFF-LA-10001982"/>
    <x v="1"/>
    <s v="Labels"/>
    <s v="Smead Alpha-Z Color-Coded Name Labels First Letter Starter Set"/>
    <n v="18.75"/>
    <n v="5"/>
    <n v="0"/>
    <n v="9"/>
  </r>
  <r>
    <n v="9661"/>
    <x v="4845"/>
    <x v="112"/>
    <d v="2016-06-11T00:00:00"/>
    <s v="Standard Class"/>
    <s v="ME-17320"/>
    <s v="Maria Etezadi"/>
    <x v="2"/>
    <s v="United States"/>
    <s v="Santa Barbara"/>
    <x v="1"/>
    <n v="93101"/>
    <s v="West"/>
    <s v="TEC-PH-10001459"/>
    <x v="2"/>
    <s v="Phones"/>
    <s v="Samsung Galaxy Mega 6.3"/>
    <n v="3023.9280000000003"/>
    <n v="9"/>
    <n v="0.2"/>
    <n v="226.79460000000006"/>
  </r>
  <r>
    <n v="9662"/>
    <x v="4845"/>
    <x v="112"/>
    <d v="2016-06-11T00:00:00"/>
    <s v="Standard Class"/>
    <s v="ME-17320"/>
    <s v="Maria Etezadi"/>
    <x v="2"/>
    <s v="United States"/>
    <s v="Santa Barbara"/>
    <x v="1"/>
    <n v="93101"/>
    <s v="West"/>
    <s v="TEC-AC-10002134"/>
    <x v="2"/>
    <s v="Accessories"/>
    <s v="Rosewill 107 Normal Keys USB Wired Standard Keyboard"/>
    <n v="26.96"/>
    <n v="2"/>
    <n v="0"/>
    <n v="3.7744"/>
  </r>
  <r>
    <n v="9663"/>
    <x v="4845"/>
    <x v="112"/>
    <d v="2016-06-11T00:00:00"/>
    <s v="Standard Class"/>
    <s v="ME-17320"/>
    <s v="Maria Etezadi"/>
    <x v="2"/>
    <s v="United States"/>
    <s v="Santa Barbara"/>
    <x v="1"/>
    <n v="93101"/>
    <s v="West"/>
    <s v="TEC-PH-10001760"/>
    <x v="2"/>
    <s v="Phones"/>
    <s v="Bose SoundLink Bluetooth Speaker"/>
    <n v="477.6"/>
    <n v="3"/>
    <n v="0.2"/>
    <n v="161.19000000000003"/>
  </r>
  <r>
    <n v="9664"/>
    <x v="4846"/>
    <x v="515"/>
    <d v="2017-09-05T00:00:00"/>
    <s v="Standard Class"/>
    <s v="MS-17770"/>
    <s v="Maxwell Schwartz"/>
    <x v="0"/>
    <s v="United States"/>
    <s v="San Francisco"/>
    <x v="1"/>
    <n v="94109"/>
    <s v="West"/>
    <s v="OFF-ST-10001511"/>
    <x v="1"/>
    <s v="Storage"/>
    <s v="Space Solutions Commercial Steel Shelving"/>
    <n v="193.95000000000002"/>
    <n v="3"/>
    <n v="0"/>
    <n v="9.6974999999999838"/>
  </r>
  <r>
    <n v="9665"/>
    <x v="4847"/>
    <x v="214"/>
    <d v="2015-12-07T00:00:00"/>
    <s v="Same Day"/>
    <s v="KH-16690"/>
    <s v="Kristen Hastings"/>
    <x v="1"/>
    <s v="United States"/>
    <s v="Riverside"/>
    <x v="1"/>
    <n v="92503"/>
    <s v="West"/>
    <s v="OFF-PA-10003953"/>
    <x v="1"/>
    <s v="Paper"/>
    <s v="Xerox 218"/>
    <n v="12.96"/>
    <n v="2"/>
    <n v="0"/>
    <n v="6.2208000000000006"/>
  </r>
  <r>
    <n v="9666"/>
    <x v="4848"/>
    <x v="673"/>
    <d v="2017-11-20T00:00:00"/>
    <s v="Standard Class"/>
    <s v="LC-16885"/>
    <s v="Lena Creighton"/>
    <x v="0"/>
    <s v="United States"/>
    <s v="Los Angeles"/>
    <x v="1"/>
    <n v="90049"/>
    <s v="West"/>
    <s v="FUR-FU-10003268"/>
    <x v="0"/>
    <s v="Furnishings"/>
    <s v="Eldon Radial Chair Mat for Low to Medium Pile Carpets"/>
    <n v="119.94"/>
    <n v="3"/>
    <n v="0"/>
    <n v="23.987999999999996"/>
  </r>
  <r>
    <n v="9667"/>
    <x v="4848"/>
    <x v="673"/>
    <d v="2017-11-20T00:00:00"/>
    <s v="Standard Class"/>
    <s v="LC-16885"/>
    <s v="Lena Creighton"/>
    <x v="0"/>
    <s v="United States"/>
    <s v="Los Angeles"/>
    <x v="1"/>
    <n v="90049"/>
    <s v="West"/>
    <s v="FUR-FU-10001847"/>
    <x v="0"/>
    <s v="Furnishings"/>
    <s v="Eldon Image Series Black Desk Accessories"/>
    <n v="12.419999999999998"/>
    <n v="3"/>
    <n v="0"/>
    <n v="4.4711999999999996"/>
  </r>
  <r>
    <n v="9668"/>
    <x v="4849"/>
    <x v="131"/>
    <d v="2016-04-27T00:00:00"/>
    <s v="Standard Class"/>
    <s v="AF-10870"/>
    <s v="Art Ferguson"/>
    <x v="0"/>
    <s v="United States"/>
    <s v="San Clemente"/>
    <x v="1"/>
    <n v="92672"/>
    <s v="West"/>
    <s v="OFF-BI-10002764"/>
    <x v="1"/>
    <s v="Binders"/>
    <s v="Recycled Pressboard Report Cover with Reinforced Top Hinge"/>
    <n v="18.088000000000001"/>
    <n v="7"/>
    <n v="0.2"/>
    <n v="6.5569000000000006"/>
  </r>
  <r>
    <n v="9669"/>
    <x v="4849"/>
    <x v="131"/>
    <d v="2016-04-27T00:00:00"/>
    <s v="Standard Class"/>
    <s v="AF-10870"/>
    <s v="Art Ferguson"/>
    <x v="0"/>
    <s v="United States"/>
    <s v="San Clemente"/>
    <x v="1"/>
    <n v="92672"/>
    <s v="West"/>
    <s v="OFF-EN-10004386"/>
    <x v="1"/>
    <s v="Envelopes"/>
    <s v="Recycled Interoffice Envelopes with String and Button Closure, 10 x 13"/>
    <n v="71.97"/>
    <n v="3"/>
    <n v="0"/>
    <n v="35.984999999999999"/>
  </r>
  <r>
    <n v="9670"/>
    <x v="4850"/>
    <x v="459"/>
    <d v="2017-04-06T00:00:00"/>
    <s v="Standard Class"/>
    <s v="AH-10465"/>
    <s v="Amy Hunt"/>
    <x v="0"/>
    <s v="United States"/>
    <s v="Decatur"/>
    <x v="19"/>
    <n v="35601"/>
    <s v="South"/>
    <s v="OFF-LA-10001569"/>
    <x v="1"/>
    <s v="Labels"/>
    <s v="Avery 499"/>
    <n v="14.940000000000001"/>
    <n v="3"/>
    <n v="0"/>
    <n v="6.8723999999999998"/>
  </r>
  <r>
    <n v="9671"/>
    <x v="4851"/>
    <x v="863"/>
    <d v="2015-08-15T00:00:00"/>
    <s v="First Class"/>
    <s v="GK-14620"/>
    <s v="Grace Kelly"/>
    <x v="1"/>
    <s v="United States"/>
    <s v="Greensboro"/>
    <x v="3"/>
    <n v="27405"/>
    <s v="South"/>
    <s v="OFF-AR-10001446"/>
    <x v="1"/>
    <s v="Art"/>
    <s v="Newell 309"/>
    <n v="64.680000000000007"/>
    <n v="7"/>
    <n v="0.2"/>
    <n v="8.0849999999999973"/>
  </r>
  <r>
    <n v="9672"/>
    <x v="4852"/>
    <x v="38"/>
    <d v="2017-11-19T00:00:00"/>
    <s v="Standard Class"/>
    <s v="KL-16645"/>
    <s v="Ken Lonsdale"/>
    <x v="0"/>
    <s v="United States"/>
    <s v="Dublin"/>
    <x v="1"/>
    <n v="94568"/>
    <s v="West"/>
    <s v="TEC-PH-10003442"/>
    <x v="2"/>
    <s v="Phones"/>
    <s v="Samsung Replacement EH64AVFWE Premium Headset"/>
    <n v="22"/>
    <n v="5"/>
    <n v="0.2"/>
    <n v="1.375"/>
  </r>
  <r>
    <n v="9673"/>
    <x v="4853"/>
    <x v="443"/>
    <d v="2016-12-28T00:00:00"/>
    <s v="Standard Class"/>
    <s v="FM-14290"/>
    <s v="Frank Merwin"/>
    <x v="2"/>
    <s v="United States"/>
    <s v="Philadelphia"/>
    <x v="9"/>
    <n v="19143"/>
    <s v="East"/>
    <s v="OFF-PA-10000477"/>
    <x v="1"/>
    <s v="Paper"/>
    <s v="Xerox 1952"/>
    <n v="7.9680000000000009"/>
    <n v="2"/>
    <n v="0.2"/>
    <n v="2.6892000000000005"/>
  </r>
  <r>
    <n v="9674"/>
    <x v="4853"/>
    <x v="443"/>
    <d v="2016-12-28T00:00:00"/>
    <s v="Standard Class"/>
    <s v="FM-14290"/>
    <s v="Frank Merwin"/>
    <x v="2"/>
    <s v="United States"/>
    <s v="Philadelphia"/>
    <x v="9"/>
    <n v="19143"/>
    <s v="East"/>
    <s v="TEC-PH-10002645"/>
    <x v="2"/>
    <s v="Phones"/>
    <s v="LG G2"/>
    <n v="1499.9699999999998"/>
    <n v="5"/>
    <n v="0.4"/>
    <n v="-374.99250000000006"/>
  </r>
  <r>
    <n v="9675"/>
    <x v="4854"/>
    <x v="192"/>
    <d v="2014-07-24T00:00:00"/>
    <s v="Second Class"/>
    <s v="JL-15850"/>
    <s v="John Lucas"/>
    <x v="0"/>
    <s v="United States"/>
    <s v="Houston"/>
    <x v="5"/>
    <n v="77095"/>
    <s v="Central"/>
    <s v="OFF-ST-10003123"/>
    <x v="1"/>
    <s v="Storage"/>
    <s v="Fellowes Bases and Tops For Staxonsteel/High-Stak Systems"/>
    <n v="26.632000000000001"/>
    <n v="1"/>
    <n v="0.2"/>
    <n v="1.331599999999999"/>
  </r>
  <r>
    <n v="9676"/>
    <x v="4855"/>
    <x v="715"/>
    <d v="2016-05-10T00:00:00"/>
    <s v="Standard Class"/>
    <s v="GM-14500"/>
    <s v="Gene McClure"/>
    <x v="0"/>
    <s v="United States"/>
    <s v="Bakersfield"/>
    <x v="1"/>
    <n v="93309"/>
    <s v="West"/>
    <s v="FUR-FU-10001617"/>
    <x v="0"/>
    <s v="Furnishings"/>
    <s v="Executive Impressions 8-1/2&quot; Career Panel/Partition Cubicle Clock"/>
    <n v="41.6"/>
    <n v="4"/>
    <n v="0"/>
    <n v="14.143999999999998"/>
  </r>
  <r>
    <n v="9677"/>
    <x v="4856"/>
    <x v="683"/>
    <d v="2014-12-03T00:00:00"/>
    <s v="Standard Class"/>
    <s v="MC-17635"/>
    <s v="Matthew Clasen"/>
    <x v="1"/>
    <s v="United States"/>
    <s v="Richmond"/>
    <x v="14"/>
    <n v="47374"/>
    <s v="Central"/>
    <s v="OFF-EN-10003862"/>
    <x v="1"/>
    <s v="Envelopes"/>
    <s v="Laser &amp; Ink Jet Business Envelopes"/>
    <n v="64.02"/>
    <n v="6"/>
    <n v="0"/>
    <n v="29.449199999999998"/>
  </r>
  <r>
    <n v="9678"/>
    <x v="4857"/>
    <x v="724"/>
    <d v="2016-04-23T00:00:00"/>
    <s v="Standard Class"/>
    <s v="CS-12490"/>
    <s v="Cindy Schnelling"/>
    <x v="1"/>
    <s v="United States"/>
    <s v="New York City"/>
    <x v="15"/>
    <n v="10009"/>
    <s v="East"/>
    <s v="OFF-AR-10001573"/>
    <x v="1"/>
    <s v="Art"/>
    <s v="American Pencil"/>
    <n v="6.99"/>
    <n v="3"/>
    <n v="0"/>
    <n v="2.027099999999999"/>
  </r>
  <r>
    <n v="9679"/>
    <x v="4857"/>
    <x v="724"/>
    <d v="2016-04-23T00:00:00"/>
    <s v="Standard Class"/>
    <s v="CS-12490"/>
    <s v="Cindy Schnelling"/>
    <x v="1"/>
    <s v="United States"/>
    <s v="New York City"/>
    <x v="15"/>
    <n v="10009"/>
    <s v="East"/>
    <s v="OFF-SU-10004290"/>
    <x v="1"/>
    <s v="Supplies"/>
    <s v="Acme Design Line 8&quot; Stainless Steel Bent Scissors w/Champagne Handles, 3-1/8&quot; Cut"/>
    <n v="6.84"/>
    <n v="1"/>
    <n v="0"/>
    <n v="1.8468"/>
  </r>
  <r>
    <n v="9680"/>
    <x v="4858"/>
    <x v="17"/>
    <d v="2015-12-31T00:00:00"/>
    <s v="Standard Class"/>
    <s v="AH-10030"/>
    <s v="Aaron Hawkins"/>
    <x v="1"/>
    <s v="United States"/>
    <s v="San Francisco"/>
    <x v="1"/>
    <n v="94122"/>
    <s v="West"/>
    <s v="OFF-ST-10000046"/>
    <x v="1"/>
    <s v="Storage"/>
    <s v="Fellowes Super Stor/Drawer Files"/>
    <n v="323.10000000000002"/>
    <n v="2"/>
    <n v="0"/>
    <n v="61.38900000000001"/>
  </r>
  <r>
    <n v="9681"/>
    <x v="4858"/>
    <x v="17"/>
    <d v="2015-12-31T00:00:00"/>
    <s v="Standard Class"/>
    <s v="AH-10030"/>
    <s v="Aaron Hawkins"/>
    <x v="1"/>
    <s v="United States"/>
    <s v="San Francisco"/>
    <x v="1"/>
    <n v="94122"/>
    <s v="West"/>
    <s v="TEC-PH-10003505"/>
    <x v="2"/>
    <s v="Phones"/>
    <s v="Geemarc AmpliPOWER60"/>
    <n v="668.16"/>
    <n v="9"/>
    <n v="0.2"/>
    <n v="75.167999999999921"/>
  </r>
  <r>
    <n v="9682"/>
    <x v="4859"/>
    <x v="1096"/>
    <d v="2017-12-18T00:00:00"/>
    <s v="Standard Class"/>
    <s v="EP-13915"/>
    <s v="Emily Phan"/>
    <x v="0"/>
    <s v="United States"/>
    <s v="San Francisco"/>
    <x v="1"/>
    <n v="94122"/>
    <s v="West"/>
    <s v="OFF-LA-10004559"/>
    <x v="1"/>
    <s v="Labels"/>
    <s v="Avery 49"/>
    <n v="8.64"/>
    <n v="3"/>
    <n v="0"/>
    <n v="4.2336"/>
  </r>
  <r>
    <n v="9683"/>
    <x v="4859"/>
    <x v="1096"/>
    <d v="2017-12-18T00:00:00"/>
    <s v="Standard Class"/>
    <s v="EP-13915"/>
    <s v="Emily Phan"/>
    <x v="0"/>
    <s v="United States"/>
    <s v="San Francisco"/>
    <x v="1"/>
    <n v="94122"/>
    <s v="West"/>
    <s v="OFF-PA-10003172"/>
    <x v="1"/>
    <s v="Paper"/>
    <s v="Xerox 1996"/>
    <n v="38.880000000000003"/>
    <n v="6"/>
    <n v="0"/>
    <n v="18.662400000000002"/>
  </r>
  <r>
    <n v="9684"/>
    <x v="4859"/>
    <x v="1096"/>
    <d v="2017-12-18T00:00:00"/>
    <s v="Standard Class"/>
    <s v="EP-13915"/>
    <s v="Emily Phan"/>
    <x v="0"/>
    <s v="United States"/>
    <s v="San Francisco"/>
    <x v="1"/>
    <n v="94122"/>
    <s v="West"/>
    <s v="FUR-FU-10001473"/>
    <x v="0"/>
    <s v="Furnishings"/>
    <s v="Eldon Executive Woodline II Desk Accessories, Mahogany"/>
    <n v="201.04"/>
    <n v="8"/>
    <n v="0"/>
    <n v="54.280799999999999"/>
  </r>
  <r>
    <n v="9685"/>
    <x v="4859"/>
    <x v="1096"/>
    <d v="2017-12-18T00:00:00"/>
    <s v="Standard Class"/>
    <s v="EP-13915"/>
    <s v="Emily Phan"/>
    <x v="0"/>
    <s v="United States"/>
    <s v="San Francisco"/>
    <x v="1"/>
    <n v="94122"/>
    <s v="West"/>
    <s v="OFF-PA-10000232"/>
    <x v="1"/>
    <s v="Paper"/>
    <s v="Xerox 1975"/>
    <n v="12.96"/>
    <n v="2"/>
    <n v="0"/>
    <n v="6.3504000000000005"/>
  </r>
  <r>
    <n v="9686"/>
    <x v="4860"/>
    <x v="460"/>
    <d v="2017-01-04T00:00:00"/>
    <s v="Second Class"/>
    <s v="FW-14395"/>
    <s v="Fred Wasserman"/>
    <x v="1"/>
    <s v="United States"/>
    <s v="Los Angeles"/>
    <x v="1"/>
    <n v="90032"/>
    <s v="West"/>
    <s v="TEC-AC-10000682"/>
    <x v="2"/>
    <s v="Accessories"/>
    <s v="Kensington K72356US Mouse-in-a-Box USB Desktop Mouse"/>
    <n v="16.59"/>
    <n v="1"/>
    <n v="0"/>
    <n v="5.8064999999999998"/>
  </r>
  <r>
    <n v="9687"/>
    <x v="4861"/>
    <x v="1109"/>
    <d v="2017-06-03T00:00:00"/>
    <s v="Standard Class"/>
    <s v="KA-16525"/>
    <s v="Kelly Andreada"/>
    <x v="0"/>
    <s v="United States"/>
    <s v="San Diego"/>
    <x v="1"/>
    <n v="92037"/>
    <s v="West"/>
    <s v="OFF-AR-10003405"/>
    <x v="1"/>
    <s v="Art"/>
    <s v="Dixon My First Ticonderoga Pencil, #2"/>
    <n v="35.099999999999994"/>
    <n v="6"/>
    <n v="0"/>
    <n v="10.178999999999997"/>
  </r>
  <r>
    <n v="9688"/>
    <x v="4862"/>
    <x v="1033"/>
    <d v="2017-10-06T00:00:00"/>
    <s v="Standard Class"/>
    <s v="SC-20050"/>
    <s v="Sample Company A"/>
    <x v="2"/>
    <s v="United States"/>
    <s v="Arlington"/>
    <x v="5"/>
    <n v="76017"/>
    <s v="Central"/>
    <s v="OFF-BI-10000301"/>
    <x v="1"/>
    <s v="Binders"/>
    <s v="GBC Instant Report Kit"/>
    <n v="11.645999999999997"/>
    <n v="9"/>
    <n v="0.8"/>
    <n v="-17.469000000000005"/>
  </r>
  <r>
    <n v="9689"/>
    <x v="4863"/>
    <x v="308"/>
    <d v="2017-06-27T00:00:00"/>
    <s v="Standard Class"/>
    <s v="PG-18895"/>
    <s v="Paul Gonzalez"/>
    <x v="0"/>
    <s v="United States"/>
    <s v="Richmond"/>
    <x v="17"/>
    <n v="23223"/>
    <s v="South"/>
    <s v="OFF-PA-10001534"/>
    <x v="1"/>
    <s v="Paper"/>
    <s v="Xerox 230"/>
    <n v="32.400000000000006"/>
    <n v="5"/>
    <n v="0"/>
    <n v="15.552000000000001"/>
  </r>
  <r>
    <n v="9690"/>
    <x v="4863"/>
    <x v="308"/>
    <d v="2017-06-27T00:00:00"/>
    <s v="Standard Class"/>
    <s v="PG-18895"/>
    <s v="Paul Gonzalez"/>
    <x v="0"/>
    <s v="United States"/>
    <s v="Richmond"/>
    <x v="17"/>
    <n v="23223"/>
    <s v="South"/>
    <s v="TEC-PH-10003691"/>
    <x v="2"/>
    <s v="Phones"/>
    <s v="BlackBerry Q10"/>
    <n v="503.96"/>
    <n v="4"/>
    <n v="0"/>
    <n v="125.99000000000001"/>
  </r>
  <r>
    <n v="9691"/>
    <x v="4864"/>
    <x v="1095"/>
    <d v="2017-04-05T00:00:00"/>
    <s v="First Class"/>
    <s v="TA-21385"/>
    <s v="Tom Ashbrook"/>
    <x v="2"/>
    <s v="United States"/>
    <s v="New York City"/>
    <x v="15"/>
    <n v="10035"/>
    <s v="East"/>
    <s v="OFF-AR-10001545"/>
    <x v="1"/>
    <s v="Art"/>
    <s v="Newell 326"/>
    <n v="7.04"/>
    <n v="4"/>
    <n v="0"/>
    <n v="2.0415999999999999"/>
  </r>
  <r>
    <n v="9692"/>
    <x v="4865"/>
    <x v="50"/>
    <d v="2015-11-17T00:00:00"/>
    <s v="Standard Class"/>
    <s v="PO-18850"/>
    <s v="Patrick O'Brill"/>
    <x v="0"/>
    <s v="United States"/>
    <s v="Houston"/>
    <x v="5"/>
    <n v="77041"/>
    <s v="Central"/>
    <s v="FUR-BO-10001811"/>
    <x v="0"/>
    <s v="Bookcases"/>
    <s v="Atlantic Metals Mobile 5-Shelf Bookcases, Custom Colors"/>
    <n v="613.99919999999997"/>
    <n v="3"/>
    <n v="0.32"/>
    <n v="-18.058800000000076"/>
  </r>
  <r>
    <n v="9693"/>
    <x v="4866"/>
    <x v="834"/>
    <d v="2015-09-02T00:00:00"/>
    <s v="Standard Class"/>
    <s v="SM-20950"/>
    <s v="Suzanne McNair"/>
    <x v="1"/>
    <s v="United States"/>
    <s v="Fairfield"/>
    <x v="29"/>
    <n v="6824"/>
    <s v="East"/>
    <s v="OFF-ST-10001837"/>
    <x v="1"/>
    <s v="Storage"/>
    <s v="SAFCO Mobile Desk Side File, Wire Frame"/>
    <n v="470.35999999999996"/>
    <n v="11"/>
    <n v="0"/>
    <n v="122.2936"/>
  </r>
  <r>
    <n v="9694"/>
    <x v="4867"/>
    <x v="241"/>
    <d v="2017-09-28T00:00:00"/>
    <s v="Second Class"/>
    <s v="NK-18490"/>
    <s v="Neil Knudson"/>
    <x v="2"/>
    <s v="United States"/>
    <s v="San Francisco"/>
    <x v="1"/>
    <n v="94110"/>
    <s v="West"/>
    <s v="OFF-PA-10000551"/>
    <x v="1"/>
    <s v="Paper"/>
    <s v="Array Memo Cubes"/>
    <n v="31.08"/>
    <n v="6"/>
    <n v="0"/>
    <n v="15.229199999999999"/>
  </r>
  <r>
    <n v="9695"/>
    <x v="4867"/>
    <x v="241"/>
    <d v="2017-09-28T00:00:00"/>
    <s v="Second Class"/>
    <s v="NK-18490"/>
    <s v="Neil Knudson"/>
    <x v="2"/>
    <s v="United States"/>
    <s v="San Francisco"/>
    <x v="1"/>
    <n v="94110"/>
    <s v="West"/>
    <s v="OFF-SU-10001574"/>
    <x v="1"/>
    <s v="Supplies"/>
    <s v="Acme Value Line Scissors"/>
    <n v="7.3"/>
    <n v="2"/>
    <n v="0"/>
    <n v="2.1899999999999995"/>
  </r>
  <r>
    <n v="9696"/>
    <x v="4868"/>
    <x v="25"/>
    <d v="2016-12-14T00:00:00"/>
    <s v="First Class"/>
    <s v="SC-20695"/>
    <s v="Steve Chapman"/>
    <x v="1"/>
    <s v="United States"/>
    <s v="Springfield"/>
    <x v="24"/>
    <n v="45503"/>
    <s v="East"/>
    <s v="OFF-AP-10002892"/>
    <x v="1"/>
    <s v="Appliances"/>
    <s v="Belkin F5C206VTEL 6 Outlet Surge"/>
    <n v="73.536000000000001"/>
    <n v="4"/>
    <n v="0.2"/>
    <n v="9.1919999999999931"/>
  </r>
  <r>
    <n v="9697"/>
    <x v="4869"/>
    <x v="1226"/>
    <d v="2014-06-15T00:00:00"/>
    <s v="Second Class"/>
    <s v="HK-14890"/>
    <s v="Heather Kirkland"/>
    <x v="1"/>
    <s v="United States"/>
    <s v="Detroit"/>
    <x v="12"/>
    <n v="48234"/>
    <s v="Central"/>
    <s v="OFF-LA-10003930"/>
    <x v="1"/>
    <s v="Labels"/>
    <s v="Dot Matrix Printer Tape Reel Labels, White, 5000/Box"/>
    <n v="491.55"/>
    <n v="5"/>
    <n v="0"/>
    <n v="240.8595"/>
  </r>
  <r>
    <n v="9698"/>
    <x v="4870"/>
    <x v="21"/>
    <d v="2016-03-11T00:00:00"/>
    <s v="Same Day"/>
    <s v="BT-11485"/>
    <s v="Brad Thomas"/>
    <x v="2"/>
    <s v="United States"/>
    <s v="Philadelphia"/>
    <x v="9"/>
    <n v="19140"/>
    <s v="East"/>
    <s v="FUR-FU-10001037"/>
    <x v="0"/>
    <s v="Furnishings"/>
    <s v="DAX Charcoal/Nickel-Tone Document Frame, 5 x 7"/>
    <n v="30.336000000000002"/>
    <n v="4"/>
    <n v="0.2"/>
    <n v="9.48"/>
  </r>
  <r>
    <n v="9699"/>
    <x v="4871"/>
    <x v="934"/>
    <d v="2017-12-19T00:00:00"/>
    <s v="Standard Class"/>
    <s v="KM-16660"/>
    <s v="Khloe Miller"/>
    <x v="0"/>
    <s v="United States"/>
    <s v="Inglewood"/>
    <x v="1"/>
    <n v="90301"/>
    <s v="West"/>
    <s v="OFF-PA-10004569"/>
    <x v="1"/>
    <s v="Paper"/>
    <s v="Wirebound Message Books, Two 4 1/4&quot; x 5&quot; Forms per Page"/>
    <n v="22.830000000000002"/>
    <n v="3"/>
    <n v="0"/>
    <n v="10.7301"/>
  </r>
  <r>
    <n v="9700"/>
    <x v="4871"/>
    <x v="934"/>
    <d v="2017-12-19T00:00:00"/>
    <s v="Standard Class"/>
    <s v="KM-16660"/>
    <s v="Khloe Miller"/>
    <x v="0"/>
    <s v="United States"/>
    <s v="Inglewood"/>
    <x v="1"/>
    <n v="90301"/>
    <s v="West"/>
    <s v="OFF-AP-10000027"/>
    <x v="1"/>
    <s v="Appliances"/>
    <s v="Hoover Commercial SteamVac"/>
    <n v="54.32"/>
    <n v="4"/>
    <n v="0"/>
    <n v="16.295999999999999"/>
  </r>
  <r>
    <n v="9701"/>
    <x v="4871"/>
    <x v="934"/>
    <d v="2017-12-19T00:00:00"/>
    <s v="Standard Class"/>
    <s v="KM-16660"/>
    <s v="Khloe Miller"/>
    <x v="0"/>
    <s v="United States"/>
    <s v="Inglewood"/>
    <x v="1"/>
    <n v="90301"/>
    <s v="West"/>
    <s v="TEC-PH-10000675"/>
    <x v="2"/>
    <s v="Phones"/>
    <s v="Panasonic KX TS3282B Corded phone"/>
    <n v="196.77600000000001"/>
    <n v="3"/>
    <n v="0.2"/>
    <n v="14.758199999999995"/>
  </r>
  <r>
    <n v="9702"/>
    <x v="4872"/>
    <x v="859"/>
    <d v="2016-11-04T00:00:00"/>
    <s v="Standard Class"/>
    <s v="SP-20920"/>
    <s v="Susan Pistek"/>
    <x v="0"/>
    <s v="United States"/>
    <s v="San Luis Obispo"/>
    <x v="1"/>
    <n v="93405"/>
    <s v="West"/>
    <s v="OFF-FA-10003059"/>
    <x v="1"/>
    <s v="Fasteners"/>
    <s v="Assorted Color Push Pins"/>
    <n v="3.62"/>
    <n v="2"/>
    <n v="0"/>
    <n v="1.1945999999999999"/>
  </r>
  <r>
    <n v="9703"/>
    <x v="4873"/>
    <x v="689"/>
    <d v="2017-08-04T00:00:00"/>
    <s v="Standard Class"/>
    <s v="LB-16795"/>
    <s v="Laurel Beltran"/>
    <x v="2"/>
    <s v="United States"/>
    <s v="Wilmington"/>
    <x v="13"/>
    <n v="19805"/>
    <s v="East"/>
    <s v="OFF-PA-10003256"/>
    <x v="1"/>
    <s v="Paper"/>
    <s v="Avery Personal Creations Heavyweight Cards"/>
    <n v="11.54"/>
    <n v="1"/>
    <n v="0"/>
    <n v="5.5391999999999992"/>
  </r>
  <r>
    <n v="9704"/>
    <x v="4873"/>
    <x v="689"/>
    <d v="2017-08-04T00:00:00"/>
    <s v="Standard Class"/>
    <s v="LB-16795"/>
    <s v="Laurel Beltran"/>
    <x v="2"/>
    <s v="United States"/>
    <s v="Wilmington"/>
    <x v="13"/>
    <n v="19805"/>
    <s v="East"/>
    <s v="OFF-BI-10003656"/>
    <x v="1"/>
    <s v="Binders"/>
    <s v="Fellowes PB200 Plastic Comb Binding Machine"/>
    <n v="849.95"/>
    <n v="5"/>
    <n v="0"/>
    <n v="390.97699999999998"/>
  </r>
  <r>
    <n v="9705"/>
    <x v="4873"/>
    <x v="689"/>
    <d v="2017-08-04T00:00:00"/>
    <s v="Standard Class"/>
    <s v="LB-16795"/>
    <s v="Laurel Beltran"/>
    <x v="2"/>
    <s v="United States"/>
    <s v="Wilmington"/>
    <x v="13"/>
    <n v="19805"/>
    <s v="East"/>
    <s v="OFF-BI-10002897"/>
    <x v="1"/>
    <s v="Binders"/>
    <s v="Black Avery Memo-Size 3-Ring Binder, 5 1/2&quot; x 8 1/2&quot;"/>
    <n v="11.01"/>
    <n v="3"/>
    <n v="0"/>
    <n v="5.3948999999999998"/>
  </r>
  <r>
    <n v="9706"/>
    <x v="4874"/>
    <x v="15"/>
    <d v="2017-10-23T00:00:00"/>
    <s v="Standard Class"/>
    <s v="JS-16030"/>
    <s v="Joy Smith"/>
    <x v="0"/>
    <s v="United States"/>
    <s v="San Francisco"/>
    <x v="1"/>
    <n v="94122"/>
    <s v="West"/>
    <s v="OFF-BI-10004826"/>
    <x v="1"/>
    <s v="Binders"/>
    <s v="JM Magazine Binder"/>
    <n v="39.624000000000009"/>
    <n v="3"/>
    <n v="0.2"/>
    <n v="13.868400000000001"/>
  </r>
  <r>
    <n v="9707"/>
    <x v="4875"/>
    <x v="147"/>
    <d v="2016-10-27T00:00:00"/>
    <s v="Standard Class"/>
    <s v="CS-11950"/>
    <s v="Carlos Soltero"/>
    <x v="0"/>
    <s v="United States"/>
    <s v="Los Angeles"/>
    <x v="1"/>
    <n v="90045"/>
    <s v="West"/>
    <s v="FUR-CH-10004626"/>
    <x v="0"/>
    <s v="Chairs"/>
    <s v="Office Star Flex Back Scooter Chair with Aluminum Finish Frame"/>
    <n v="242.13600000000002"/>
    <n v="3"/>
    <n v="0.2"/>
    <n v="12.106799999999993"/>
  </r>
  <r>
    <n v="9708"/>
    <x v="4875"/>
    <x v="147"/>
    <d v="2016-10-27T00:00:00"/>
    <s v="Standard Class"/>
    <s v="CS-11950"/>
    <s v="Carlos Soltero"/>
    <x v="0"/>
    <s v="United States"/>
    <s v="Los Angeles"/>
    <x v="1"/>
    <n v="90045"/>
    <s v="West"/>
    <s v="OFF-AR-10000390"/>
    <x v="1"/>
    <s v="Art"/>
    <s v="Newell Chalk Holder"/>
    <n v="12.39"/>
    <n v="3"/>
    <n v="0"/>
    <n v="5.6993999999999998"/>
  </r>
  <r>
    <n v="9709"/>
    <x v="4875"/>
    <x v="147"/>
    <d v="2016-10-27T00:00:00"/>
    <s v="Standard Class"/>
    <s v="CS-11950"/>
    <s v="Carlos Soltero"/>
    <x v="0"/>
    <s v="United States"/>
    <s v="Los Angeles"/>
    <x v="1"/>
    <n v="90045"/>
    <s v="West"/>
    <s v="FUR-FU-10003731"/>
    <x v="0"/>
    <s v="Furnishings"/>
    <s v="Eldon Expressions Wood and Plastic Desk Accessories, Oak"/>
    <n v="19.96"/>
    <n v="2"/>
    <n v="0"/>
    <n v="5.5888000000000009"/>
  </r>
  <r>
    <n v="9710"/>
    <x v="4875"/>
    <x v="147"/>
    <d v="2016-10-27T00:00:00"/>
    <s v="Standard Class"/>
    <s v="CS-11950"/>
    <s v="Carlos Soltero"/>
    <x v="0"/>
    <s v="United States"/>
    <s v="Los Angeles"/>
    <x v="1"/>
    <n v="90045"/>
    <s v="West"/>
    <s v="OFF-ST-10002743"/>
    <x v="1"/>
    <s v="Storage"/>
    <s v="SAFCO Boltless Steel Shelving"/>
    <n v="340.92"/>
    <n v="3"/>
    <n v="0"/>
    <n v="3.4091999999999842"/>
  </r>
  <r>
    <n v="9711"/>
    <x v="4876"/>
    <x v="1127"/>
    <d v="2014-11-10T00:00:00"/>
    <s v="Standard Class"/>
    <s v="MD-17350"/>
    <s v="Maribeth Dona"/>
    <x v="0"/>
    <s v="United States"/>
    <s v="Philadelphia"/>
    <x v="9"/>
    <n v="19143"/>
    <s v="East"/>
    <s v="FUR-FU-10001468"/>
    <x v="0"/>
    <s v="Furnishings"/>
    <s v="Tenex Antistatic Computer Chair Mats"/>
    <n v="273.56799999999998"/>
    <n v="2"/>
    <n v="0.2"/>
    <n v="-34.196000000000026"/>
  </r>
  <r>
    <n v="9712"/>
    <x v="4876"/>
    <x v="1127"/>
    <d v="2014-11-10T00:00:00"/>
    <s v="Standard Class"/>
    <s v="MD-17350"/>
    <s v="Maribeth Dona"/>
    <x v="0"/>
    <s v="United States"/>
    <s v="Philadelphia"/>
    <x v="9"/>
    <n v="19143"/>
    <s v="East"/>
    <s v="OFF-BI-10003684"/>
    <x v="1"/>
    <s v="Binders"/>
    <s v="Wilson Jones Legal Size Ring Binders"/>
    <n v="13.194000000000001"/>
    <n v="2"/>
    <n v="0.7"/>
    <n v="-8.7959999999999958"/>
  </r>
  <r>
    <n v="9713"/>
    <x v="4876"/>
    <x v="1127"/>
    <d v="2014-11-10T00:00:00"/>
    <s v="Standard Class"/>
    <s v="MD-17350"/>
    <s v="Maribeth Dona"/>
    <x v="0"/>
    <s v="United States"/>
    <s v="Philadelphia"/>
    <x v="9"/>
    <n v="19143"/>
    <s v="East"/>
    <s v="OFF-ST-10003716"/>
    <x v="1"/>
    <s v="Storage"/>
    <s v="Tennsco Double-Tier Lockers"/>
    <n v="1080.096"/>
    <n v="6"/>
    <n v="0.2"/>
    <n v="-94.508399999999995"/>
  </r>
  <r>
    <n v="9714"/>
    <x v="4876"/>
    <x v="1127"/>
    <d v="2014-11-10T00:00:00"/>
    <s v="Standard Class"/>
    <s v="MD-17350"/>
    <s v="Maribeth Dona"/>
    <x v="0"/>
    <s v="United States"/>
    <s v="Philadelphia"/>
    <x v="9"/>
    <n v="19143"/>
    <s v="East"/>
    <s v="TEC-AC-10001101"/>
    <x v="2"/>
    <s v="Accessories"/>
    <s v="Sony 16GB Class 10 Micro SDHC R40 Memory Card"/>
    <n v="51.56"/>
    <n v="5"/>
    <n v="0.2"/>
    <n v="-6.4450000000000021"/>
  </r>
  <r>
    <n v="9715"/>
    <x v="4876"/>
    <x v="1127"/>
    <d v="2014-11-10T00:00:00"/>
    <s v="Standard Class"/>
    <s v="MD-17350"/>
    <s v="Maribeth Dona"/>
    <x v="0"/>
    <s v="United States"/>
    <s v="Philadelphia"/>
    <x v="9"/>
    <n v="19143"/>
    <s v="East"/>
    <s v="TEC-AC-10004864"/>
    <x v="2"/>
    <s v="Accessories"/>
    <s v="Memorex Micro Travel Drive 32 GB"/>
    <n v="58.415999999999997"/>
    <n v="2"/>
    <n v="0.2"/>
    <n v="16.794600000000003"/>
  </r>
  <r>
    <n v="9716"/>
    <x v="4877"/>
    <x v="77"/>
    <d v="2016-11-12T00:00:00"/>
    <s v="Standard Class"/>
    <s v="LD-17005"/>
    <s v="Lisa DeCherney"/>
    <x v="0"/>
    <s v="United States"/>
    <s v="San Francisco"/>
    <x v="1"/>
    <n v="94122"/>
    <s v="West"/>
    <s v="OFF-BI-10001543"/>
    <x v="1"/>
    <s v="Binders"/>
    <s v="GBC VeloBinder Manual Binding System"/>
    <n v="57.584000000000003"/>
    <n v="2"/>
    <n v="0.2"/>
    <n v="20.154400000000003"/>
  </r>
  <r>
    <n v="9717"/>
    <x v="4878"/>
    <x v="399"/>
    <d v="2016-08-14T00:00:00"/>
    <s v="Second Class"/>
    <s v="DB-13270"/>
    <s v="Deborah Brumfield"/>
    <x v="2"/>
    <s v="United States"/>
    <s v="Philadelphia"/>
    <x v="9"/>
    <n v="19134"/>
    <s v="East"/>
    <s v="OFF-AR-10000914"/>
    <x v="1"/>
    <s v="Art"/>
    <s v="Boston 16765 Mini Stand Up Battery Pencil Sharpener"/>
    <n v="37.312000000000005"/>
    <n v="4"/>
    <n v="0.2"/>
    <n v="2.7984000000000027"/>
  </r>
  <r>
    <n v="9718"/>
    <x v="4879"/>
    <x v="198"/>
    <d v="2016-05-31T00:00:00"/>
    <s v="Same Day"/>
    <s v="AT-10735"/>
    <s v="Annie Thurman"/>
    <x v="0"/>
    <s v="United States"/>
    <s v="Houston"/>
    <x v="5"/>
    <n v="77041"/>
    <s v="Central"/>
    <s v="TEC-PH-10002293"/>
    <x v="2"/>
    <s v="Phones"/>
    <s v="Anker 36W 4-Port USB Wall Charger Travel Power Adapter for iPhone 5s 5c 5"/>
    <n v="79.959999999999994"/>
    <n v="5"/>
    <n v="0.2"/>
    <n v="7.9960000000000058"/>
  </r>
  <r>
    <n v="9719"/>
    <x v="4879"/>
    <x v="198"/>
    <d v="2016-05-31T00:00:00"/>
    <s v="Same Day"/>
    <s v="AT-10735"/>
    <s v="Annie Thurman"/>
    <x v="0"/>
    <s v="United States"/>
    <s v="Houston"/>
    <x v="5"/>
    <n v="77041"/>
    <s v="Central"/>
    <s v="TEC-AC-10000109"/>
    <x v="2"/>
    <s v="Accessories"/>
    <s v="Sony Micro Vault Click 16 GB USB 2.0 Flash Drive"/>
    <n v="223.96"/>
    <n v="5"/>
    <n v="0.2"/>
    <n v="11.198000000000015"/>
  </r>
  <r>
    <n v="9720"/>
    <x v="4880"/>
    <x v="105"/>
    <d v="2017-11-14T00:00:00"/>
    <s v="Second Class"/>
    <s v="DK-13375"/>
    <s v="Dennis Kane"/>
    <x v="0"/>
    <s v="United States"/>
    <s v="Lancaster"/>
    <x v="9"/>
    <n v="17602"/>
    <s v="East"/>
    <s v="OFF-ST-10002574"/>
    <x v="1"/>
    <s v="Storage"/>
    <s v="SAFCO Commercial Wire Shelving, Black"/>
    <n v="221.024"/>
    <n v="2"/>
    <n v="0.2"/>
    <n v="-55.256"/>
  </r>
  <r>
    <n v="9721"/>
    <x v="4881"/>
    <x v="897"/>
    <d v="2016-09-26T00:00:00"/>
    <s v="Standard Class"/>
    <s v="CS-12250"/>
    <s v="Chris Selesnick"/>
    <x v="1"/>
    <s v="United States"/>
    <s v="Green Bay"/>
    <x v="6"/>
    <n v="54302"/>
    <s v="Central"/>
    <s v="FUR-FU-10002445"/>
    <x v="0"/>
    <s v="Furnishings"/>
    <s v="DAX Two-Tone Rosewood/Black Document Frame, Desktop, 5 x 7"/>
    <n v="18.96"/>
    <n v="2"/>
    <n v="0"/>
    <n v="7.5840000000000014"/>
  </r>
  <r>
    <n v="9722"/>
    <x v="4882"/>
    <x v="595"/>
    <d v="2016-02-20T00:00:00"/>
    <s v="Standard Class"/>
    <s v="JF-15565"/>
    <s v="Jill Fjeld"/>
    <x v="0"/>
    <s v="United States"/>
    <s v="New York City"/>
    <x v="15"/>
    <n v="10024"/>
    <s v="East"/>
    <s v="FUR-CH-10001802"/>
    <x v="0"/>
    <s v="Chairs"/>
    <s v="Hon Every-Day Chair Series Swivel Task Chairs"/>
    <n v="326.64600000000002"/>
    <n v="3"/>
    <n v="0.1"/>
    <n v="39.923399999999994"/>
  </r>
  <r>
    <n v="9723"/>
    <x v="4882"/>
    <x v="595"/>
    <d v="2016-02-20T00:00:00"/>
    <s v="Standard Class"/>
    <s v="JF-15565"/>
    <s v="Jill Fjeld"/>
    <x v="0"/>
    <s v="United States"/>
    <s v="New York City"/>
    <x v="15"/>
    <n v="10024"/>
    <s v="East"/>
    <s v="TEC-AC-10003628"/>
    <x v="2"/>
    <s v="Accessories"/>
    <s v="Logitech 910-002974 M325 Wireless Mouse for Web Scrolling"/>
    <n v="89.97"/>
    <n v="3"/>
    <n v="0"/>
    <n v="39.586800000000011"/>
  </r>
  <r>
    <n v="9724"/>
    <x v="4883"/>
    <x v="1091"/>
    <d v="2014-12-26T00:00:00"/>
    <s v="Standard Class"/>
    <s v="TW-21025"/>
    <s v="Tamara Willingham"/>
    <x v="2"/>
    <s v="United States"/>
    <s v="New York City"/>
    <x v="15"/>
    <n v="10011"/>
    <s v="East"/>
    <s v="OFF-BI-10003984"/>
    <x v="1"/>
    <s v="Binders"/>
    <s v="Lock-Up Easel 'Spel-Binder'"/>
    <n v="296.71200000000005"/>
    <n v="13"/>
    <n v="0.2"/>
    <n v="100.14029999999998"/>
  </r>
  <r>
    <n v="9725"/>
    <x v="4884"/>
    <x v="901"/>
    <d v="2015-12-11T00:00:00"/>
    <s v="Standard Class"/>
    <s v="TB-21250"/>
    <s v="Tim Brockman"/>
    <x v="0"/>
    <s v="United States"/>
    <s v="Bloomington"/>
    <x v="10"/>
    <n v="61701"/>
    <s v="Central"/>
    <s v="OFF-EN-10004459"/>
    <x v="1"/>
    <s v="Envelopes"/>
    <s v="Security-Tint Envelopes"/>
    <n v="12.224"/>
    <n v="2"/>
    <n v="0.2"/>
    <n v="4.4311999999999996"/>
  </r>
  <r>
    <n v="9726"/>
    <x v="4885"/>
    <x v="697"/>
    <d v="2017-09-20T00:00:00"/>
    <s v="First Class"/>
    <s v="SC-20380"/>
    <s v="Shahid Collister"/>
    <x v="0"/>
    <s v="United States"/>
    <s v="Boise"/>
    <x v="45"/>
    <n v="83704"/>
    <s v="West"/>
    <s v="TEC-AC-10001109"/>
    <x v="2"/>
    <s v="Accessories"/>
    <s v="Logitech Trackman Marble Mouse"/>
    <n v="89.97"/>
    <n v="3"/>
    <n v="0"/>
    <n v="37.787400000000005"/>
  </r>
  <r>
    <n v="9727"/>
    <x v="4886"/>
    <x v="574"/>
    <d v="2017-12-04T00:00:00"/>
    <s v="First Class"/>
    <s v="KM-16720"/>
    <s v="Kunst Miller"/>
    <x v="0"/>
    <s v="United States"/>
    <s v="Lowell"/>
    <x v="31"/>
    <n v="1852"/>
    <s v="East"/>
    <s v="OFF-AP-10001293"/>
    <x v="1"/>
    <s v="Appliances"/>
    <s v="Belkin 8 Outlet Surge Protector"/>
    <n v="286.85999999999996"/>
    <n v="7"/>
    <n v="0"/>
    <n v="80.320799999999991"/>
  </r>
  <r>
    <n v="9728"/>
    <x v="4886"/>
    <x v="574"/>
    <d v="2017-12-04T00:00:00"/>
    <s v="First Class"/>
    <s v="KM-16720"/>
    <s v="Kunst Miller"/>
    <x v="0"/>
    <s v="United States"/>
    <s v="Lowell"/>
    <x v="31"/>
    <n v="1852"/>
    <s v="East"/>
    <s v="TEC-PH-10004977"/>
    <x v="2"/>
    <s v="Phones"/>
    <s v="GE 30524EE4"/>
    <n v="979.95"/>
    <n v="5"/>
    <n v="0"/>
    <n v="284.18549999999993"/>
  </r>
  <r>
    <n v="9729"/>
    <x v="4886"/>
    <x v="574"/>
    <d v="2017-12-04T00:00:00"/>
    <s v="First Class"/>
    <s v="KM-16720"/>
    <s v="Kunst Miller"/>
    <x v="0"/>
    <s v="United States"/>
    <s v="Lowell"/>
    <x v="31"/>
    <n v="1852"/>
    <s v="East"/>
    <s v="OFF-SU-10001935"/>
    <x v="1"/>
    <s v="Supplies"/>
    <s v="Staple remover"/>
    <n v="4.3600000000000003"/>
    <n v="2"/>
    <n v="0"/>
    <n v="0.17439999999999944"/>
  </r>
  <r>
    <n v="9730"/>
    <x v="4887"/>
    <x v="411"/>
    <d v="2014-10-04T00:00:00"/>
    <s v="Standard Class"/>
    <s v="EB-14170"/>
    <s v="Evan Bailliet"/>
    <x v="0"/>
    <s v="United States"/>
    <s v="Seattle"/>
    <x v="4"/>
    <n v="98115"/>
    <s v="West"/>
    <s v="OFF-BI-10001308"/>
    <x v="1"/>
    <s v="Binders"/>
    <s v="GBC Standard Plastic Binding Systems' Combs"/>
    <n v="10.048000000000002"/>
    <n v="2"/>
    <n v="0.2"/>
    <n v="3.1399999999999988"/>
  </r>
  <r>
    <n v="9731"/>
    <x v="4887"/>
    <x v="411"/>
    <d v="2014-10-04T00:00:00"/>
    <s v="Standard Class"/>
    <s v="EB-14170"/>
    <s v="Evan Bailliet"/>
    <x v="0"/>
    <s v="United States"/>
    <s v="Seattle"/>
    <x v="4"/>
    <n v="98115"/>
    <s v="West"/>
    <s v="OFF-ST-10000046"/>
    <x v="1"/>
    <s v="Storage"/>
    <s v="Fellowes Super Stor/Drawer Files"/>
    <n v="807.75"/>
    <n v="5"/>
    <n v="0"/>
    <n v="153.47250000000003"/>
  </r>
  <r>
    <n v="9732"/>
    <x v="4888"/>
    <x v="237"/>
    <d v="2017-11-19T00:00:00"/>
    <s v="Standard Class"/>
    <s v="JE-15715"/>
    <s v="Joe Elijah"/>
    <x v="0"/>
    <s v="United States"/>
    <s v="Los Angeles"/>
    <x v="1"/>
    <n v="90049"/>
    <s v="West"/>
    <s v="OFF-AR-10003504"/>
    <x v="1"/>
    <s v="Art"/>
    <s v="Newell 347"/>
    <n v="34.24"/>
    <n v="8"/>
    <n v="0"/>
    <n v="9.9295999999999971"/>
  </r>
  <r>
    <n v="9733"/>
    <x v="4889"/>
    <x v="1071"/>
    <d v="2014-08-25T00:00:00"/>
    <s v="Standard Class"/>
    <s v="NC-18535"/>
    <s v="Nick Crebassa"/>
    <x v="1"/>
    <s v="United States"/>
    <s v="Hampton"/>
    <x v="17"/>
    <n v="23666"/>
    <s v="South"/>
    <s v="FUR-CH-10001797"/>
    <x v="0"/>
    <s v="Chairs"/>
    <s v="Safco Chair Connectors, 6/Carton"/>
    <n v="500.23999999999995"/>
    <n v="13"/>
    <n v="0"/>
    <n v="145.06959999999992"/>
  </r>
  <r>
    <n v="9734"/>
    <x v="4889"/>
    <x v="1071"/>
    <d v="2014-08-25T00:00:00"/>
    <s v="Standard Class"/>
    <s v="NC-18535"/>
    <s v="Nick Crebassa"/>
    <x v="1"/>
    <s v="United States"/>
    <s v="Hampton"/>
    <x v="17"/>
    <n v="23666"/>
    <s v="South"/>
    <s v="OFF-PA-10000246"/>
    <x v="1"/>
    <s v="Paper"/>
    <s v="Riverleaf Stik-Withit Designer Note Cubes"/>
    <n v="20.12"/>
    <n v="2"/>
    <n v="0"/>
    <n v="9.2552000000000003"/>
  </r>
  <r>
    <n v="9735"/>
    <x v="4889"/>
    <x v="1071"/>
    <d v="2014-08-25T00:00:00"/>
    <s v="Standard Class"/>
    <s v="NC-18535"/>
    <s v="Nick Crebassa"/>
    <x v="1"/>
    <s v="United States"/>
    <s v="Hampton"/>
    <x v="17"/>
    <n v="23666"/>
    <s v="South"/>
    <s v="OFF-BI-10001359"/>
    <x v="1"/>
    <s v="Binders"/>
    <s v="GBC DocuBind TL300 Electric Binding System"/>
    <n v="896.99"/>
    <n v="1"/>
    <n v="0"/>
    <n v="421.58529999999996"/>
  </r>
  <r>
    <n v="9736"/>
    <x v="4890"/>
    <x v="84"/>
    <d v="2014-11-22T00:00:00"/>
    <s v="Second Class"/>
    <s v="AD-10180"/>
    <s v="Alan Dominguez"/>
    <x v="2"/>
    <s v="United States"/>
    <s v="Philadelphia"/>
    <x v="9"/>
    <n v="19134"/>
    <s v="East"/>
    <s v="OFF-PA-10001583"/>
    <x v="1"/>
    <s v="Paper"/>
    <s v="1/4 Fold Party Design Invitations &amp; White Envelopes, 24 8-1/2&quot; X 11&quot; Cards, 25 Env./Pack"/>
    <n v="5.88"/>
    <n v="1"/>
    <n v="0.2"/>
    <n v="1.9844999999999995"/>
  </r>
  <r>
    <n v="9737"/>
    <x v="4891"/>
    <x v="685"/>
    <d v="2015-07-03T00:00:00"/>
    <s v="Standard Class"/>
    <s v="NF-18475"/>
    <s v="Neil Französisch"/>
    <x v="2"/>
    <s v="United States"/>
    <s v="Omaha"/>
    <x v="8"/>
    <n v="68104"/>
    <s v="Central"/>
    <s v="TEC-PH-10004667"/>
    <x v="2"/>
    <s v="Phones"/>
    <s v="Cisco 8x8 Inc. 6753i IP Business Phone System"/>
    <n v="269.98"/>
    <n v="2"/>
    <n v="0"/>
    <n v="72.894599999999997"/>
  </r>
  <r>
    <n v="9738"/>
    <x v="4892"/>
    <x v="633"/>
    <d v="2017-03-21T00:00:00"/>
    <s v="Standard Class"/>
    <s v="KD-16615"/>
    <s v="Ken Dana"/>
    <x v="1"/>
    <s v="United States"/>
    <s v="Los Angeles"/>
    <x v="1"/>
    <n v="90032"/>
    <s v="West"/>
    <s v="OFF-ST-10002615"/>
    <x v="1"/>
    <s v="Storage"/>
    <s v="Dual Level, Single-Width Filing Carts"/>
    <n v="310.12"/>
    <n v="2"/>
    <n v="0"/>
    <n v="80.631200000000007"/>
  </r>
  <r>
    <n v="9739"/>
    <x v="4892"/>
    <x v="633"/>
    <d v="2017-03-21T00:00:00"/>
    <s v="Standard Class"/>
    <s v="KD-16615"/>
    <s v="Ken Dana"/>
    <x v="1"/>
    <s v="United States"/>
    <s v="Los Angeles"/>
    <x v="1"/>
    <n v="90032"/>
    <s v="West"/>
    <s v="OFF-BI-10004236"/>
    <x v="1"/>
    <s v="Binders"/>
    <s v="XtraLife ClearVue Slant-D Ring Binder, White, 3&quot;"/>
    <n v="70.463999999999999"/>
    <n v="6"/>
    <n v="0.2"/>
    <n v="22.900799999999997"/>
  </r>
  <r>
    <n v="9740"/>
    <x v="4892"/>
    <x v="633"/>
    <d v="2017-03-21T00:00:00"/>
    <s v="Standard Class"/>
    <s v="KD-16615"/>
    <s v="Ken Dana"/>
    <x v="1"/>
    <s v="United States"/>
    <s v="Los Angeles"/>
    <x v="1"/>
    <n v="90032"/>
    <s v="West"/>
    <s v="OFF-BI-10001757"/>
    <x v="1"/>
    <s v="Binders"/>
    <s v="Pressboard Hanging Data Binders for Unburst Sheets"/>
    <n v="19.68"/>
    <n v="5"/>
    <n v="0.2"/>
    <n v="6.8879999999999981"/>
  </r>
  <r>
    <n v="9741"/>
    <x v="4892"/>
    <x v="633"/>
    <d v="2017-03-21T00:00:00"/>
    <s v="Standard Class"/>
    <s v="KD-16615"/>
    <s v="Ken Dana"/>
    <x v="1"/>
    <s v="United States"/>
    <s v="Los Angeles"/>
    <x v="1"/>
    <n v="90032"/>
    <s v="West"/>
    <s v="OFF-AP-10001154"/>
    <x v="1"/>
    <s v="Appliances"/>
    <s v="Bionaire Personal Warm Mist Humidifier/Vaporizer"/>
    <n v="140.67000000000002"/>
    <n v="3"/>
    <n v="0"/>
    <n v="54.861300000000007"/>
  </r>
  <r>
    <n v="9742"/>
    <x v="4893"/>
    <x v="627"/>
    <d v="2015-11-12T00:00:00"/>
    <s v="Standard Class"/>
    <s v="QJ-19255"/>
    <s v="Quincy Jones"/>
    <x v="1"/>
    <s v="United States"/>
    <s v="Burlington"/>
    <x v="42"/>
    <s v="05408"/>
    <s v="East"/>
    <s v="FUR-BO-10004834"/>
    <x v="0"/>
    <s v="Bookcases"/>
    <s v="Riverside Palais Royal Lawyers Bookcase, Royale Cherry Finish"/>
    <n v="4404.8999999999996"/>
    <n v="5"/>
    <n v="0"/>
    <n v="1013.1270000000001"/>
  </r>
  <r>
    <n v="9743"/>
    <x v="4894"/>
    <x v="354"/>
    <d v="2017-12-02T00:00:00"/>
    <s v="Standard Class"/>
    <s v="EP-13915"/>
    <s v="Emily Phan"/>
    <x v="0"/>
    <s v="United States"/>
    <s v="San Diego"/>
    <x v="1"/>
    <n v="92037"/>
    <s v="West"/>
    <s v="OFF-LA-10001074"/>
    <x v="1"/>
    <s v="Labels"/>
    <s v="Round Specialty Laser Printer Labels"/>
    <n v="62.65"/>
    <n v="5"/>
    <n v="0"/>
    <n v="29.445499999999996"/>
  </r>
  <r>
    <n v="9744"/>
    <x v="4895"/>
    <x v="950"/>
    <d v="2016-06-22T00:00:00"/>
    <s v="Standard Class"/>
    <s v="JJ-15445"/>
    <s v="Jennifer Jackson"/>
    <x v="0"/>
    <s v="United States"/>
    <s v="Newark"/>
    <x v="13"/>
    <n v="19711"/>
    <s v="East"/>
    <s v="OFF-LA-10001641"/>
    <x v="1"/>
    <s v="Labels"/>
    <s v="Avery 518"/>
    <n v="9.4499999999999993"/>
    <n v="3"/>
    <n v="0"/>
    <n v="4.5359999999999996"/>
  </r>
  <r>
    <n v="9745"/>
    <x v="4896"/>
    <x v="276"/>
    <d v="2017-01-25T00:00:00"/>
    <s v="Standard Class"/>
    <s v="BE-11410"/>
    <s v="Bobby Elias"/>
    <x v="0"/>
    <s v="United States"/>
    <s v="Aurora"/>
    <x v="10"/>
    <n v="60505"/>
    <s v="Central"/>
    <s v="OFF-EN-10002230"/>
    <x v="1"/>
    <s v="Envelopes"/>
    <s v="Airmail Envelopes"/>
    <n v="268.57600000000002"/>
    <n v="4"/>
    <n v="0.2"/>
    <n v="90.64439999999999"/>
  </r>
  <r>
    <n v="9746"/>
    <x v="4897"/>
    <x v="221"/>
    <d v="2017-11-24T00:00:00"/>
    <s v="Same Day"/>
    <s v="BP-11290"/>
    <s v="Beth Paige"/>
    <x v="0"/>
    <s v="United States"/>
    <s v="Los Angeles"/>
    <x v="1"/>
    <n v="90008"/>
    <s v="West"/>
    <s v="FUR-TA-10000617"/>
    <x v="0"/>
    <s v="Tables"/>
    <s v="Hon Practical Foundations 30 x 60 Training Table, Light Gray/Charcoal"/>
    <n v="364.08000000000004"/>
    <n v="2"/>
    <n v="0.2"/>
    <n v="9.1020000000000039"/>
  </r>
  <r>
    <n v="9747"/>
    <x v="4897"/>
    <x v="221"/>
    <d v="2017-11-24T00:00:00"/>
    <s v="Same Day"/>
    <s v="BP-11290"/>
    <s v="Beth Paige"/>
    <x v="0"/>
    <s v="United States"/>
    <s v="Los Angeles"/>
    <x v="1"/>
    <n v="90008"/>
    <s v="West"/>
    <s v="FUR-TA-10001676"/>
    <x v="0"/>
    <s v="Tables"/>
    <s v="Hon 61000 Series Interactive Training Tables"/>
    <n v="71.088000000000008"/>
    <n v="2"/>
    <n v="0.2"/>
    <n v="-1.7772000000000041"/>
  </r>
  <r>
    <n v="9748"/>
    <x v="4898"/>
    <x v="7"/>
    <d v="2014-11-15T00:00:00"/>
    <s v="Standard Class"/>
    <s v="BH-11710"/>
    <s v="Brosina Hoffman"/>
    <x v="0"/>
    <s v="United States"/>
    <s v="Chicago"/>
    <x v="10"/>
    <n v="60653"/>
    <s v="Central"/>
    <s v="FUR-FU-10000175"/>
    <x v="0"/>
    <s v="Furnishings"/>
    <s v="DAX Wood Document Frame."/>
    <n v="10.984000000000002"/>
    <n v="2"/>
    <n v="0.6"/>
    <n v="-7.9634"/>
  </r>
  <r>
    <n v="9749"/>
    <x v="4898"/>
    <x v="7"/>
    <d v="2014-11-15T00:00:00"/>
    <s v="Standard Class"/>
    <s v="BH-11710"/>
    <s v="Brosina Hoffman"/>
    <x v="0"/>
    <s v="United States"/>
    <s v="Chicago"/>
    <x v="10"/>
    <n v="60653"/>
    <s v="Central"/>
    <s v="FUR-CH-10003379"/>
    <x v="0"/>
    <s v="Chairs"/>
    <s v="Global Commerce Series High-Back Swivel/Tilt Chairs"/>
    <n v="797.94399999999996"/>
    <n v="4"/>
    <n v="0.3"/>
    <n v="-56.995999999999981"/>
  </r>
  <r>
    <n v="9750"/>
    <x v="4899"/>
    <x v="758"/>
    <d v="2016-03-08T00:00:00"/>
    <s v="Standard Class"/>
    <s v="EM-13810"/>
    <s v="Eleni McCrary"/>
    <x v="1"/>
    <s v="United States"/>
    <s v="Dover"/>
    <x v="38"/>
    <n v="3820"/>
    <s v="East"/>
    <s v="TEC-AC-10002567"/>
    <x v="2"/>
    <s v="Accessories"/>
    <s v="Logitech G602 Wireless Gaming Mouse"/>
    <n v="159.97999999999999"/>
    <n v="2"/>
    <n v="0"/>
    <n v="57.592799999999997"/>
  </r>
  <r>
    <n v="9751"/>
    <x v="4900"/>
    <x v="1227"/>
    <d v="2016-10-15T00:00:00"/>
    <s v="Standard Class"/>
    <s v="EP-13915"/>
    <s v="Emily Phan"/>
    <x v="0"/>
    <s v="United States"/>
    <s v="Chicago"/>
    <x v="10"/>
    <n v="60610"/>
    <s v="Central"/>
    <s v="OFF-AR-10003183"/>
    <x v="1"/>
    <s v="Art"/>
    <s v="Avery Fluorescent Highlighter Four-Color Set"/>
    <n v="5.3440000000000003"/>
    <n v="2"/>
    <n v="0.2"/>
    <n v="0.66799999999999948"/>
  </r>
  <r>
    <n v="9752"/>
    <x v="4900"/>
    <x v="1227"/>
    <d v="2016-10-15T00:00:00"/>
    <s v="Standard Class"/>
    <s v="EP-13915"/>
    <s v="Emily Phan"/>
    <x v="0"/>
    <s v="United States"/>
    <s v="Chicago"/>
    <x v="10"/>
    <n v="60610"/>
    <s v="Central"/>
    <s v="OFF-AR-10001446"/>
    <x v="1"/>
    <s v="Art"/>
    <s v="Newell 309"/>
    <n v="27.72"/>
    <n v="3"/>
    <n v="0.2"/>
    <n v="3.4649999999999999"/>
  </r>
  <r>
    <n v="9753"/>
    <x v="4901"/>
    <x v="949"/>
    <d v="2016-07-02T00:00:00"/>
    <s v="First Class"/>
    <s v="NZ-18565"/>
    <s v="Nick Zandusky"/>
    <x v="2"/>
    <s v="United States"/>
    <s v="Seattle"/>
    <x v="4"/>
    <n v="98115"/>
    <s v="West"/>
    <s v="OFF-BI-10000145"/>
    <x v="1"/>
    <s v="Binders"/>
    <s v="Zipper Ring Binder Pockets"/>
    <n v="2.4960000000000004"/>
    <n v="1"/>
    <n v="0.2"/>
    <n v="0.90479999999999983"/>
  </r>
  <r>
    <n v="9754"/>
    <x v="4902"/>
    <x v="996"/>
    <d v="2017-03-29T00:00:00"/>
    <s v="Second Class"/>
    <s v="LC-16870"/>
    <s v="Lena Cacioppo"/>
    <x v="0"/>
    <s v="United States"/>
    <s v="Richmond"/>
    <x v="17"/>
    <n v="23223"/>
    <s v="South"/>
    <s v="OFF-LA-10000476"/>
    <x v="1"/>
    <s v="Labels"/>
    <s v="Avery 05222 Permanent Self-Adhesive File Folder Labels for Typewriters, on Rolls, White, 250/Roll"/>
    <n v="8.26"/>
    <n v="2"/>
    <n v="0"/>
    <n v="3.7995999999999999"/>
  </r>
  <r>
    <n v="9755"/>
    <x v="4902"/>
    <x v="996"/>
    <d v="2017-03-29T00:00:00"/>
    <s v="Second Class"/>
    <s v="LC-16870"/>
    <s v="Lena Cacioppo"/>
    <x v="0"/>
    <s v="United States"/>
    <s v="Richmond"/>
    <x v="17"/>
    <n v="23223"/>
    <s v="South"/>
    <s v="OFF-BI-10001679"/>
    <x v="1"/>
    <s v="Binders"/>
    <s v="GBC Instant Index System for Binding Systems"/>
    <n v="17.760000000000002"/>
    <n v="2"/>
    <n v="0"/>
    <n v="8.8800000000000008"/>
  </r>
  <r>
    <n v="9756"/>
    <x v="4902"/>
    <x v="996"/>
    <d v="2017-03-29T00:00:00"/>
    <s v="Second Class"/>
    <s v="LC-16870"/>
    <s v="Lena Cacioppo"/>
    <x v="0"/>
    <s v="United States"/>
    <s v="Richmond"/>
    <x v="17"/>
    <n v="23223"/>
    <s v="South"/>
    <s v="OFF-ST-10001128"/>
    <x v="1"/>
    <s v="Storage"/>
    <s v="Carina Mini System Audio Rack, Model AR050B"/>
    <n v="332.94"/>
    <n v="3"/>
    <n v="0"/>
    <n v="9.9882000000000204"/>
  </r>
  <r>
    <n v="9757"/>
    <x v="4902"/>
    <x v="996"/>
    <d v="2017-03-29T00:00:00"/>
    <s v="Second Class"/>
    <s v="LC-16870"/>
    <s v="Lena Cacioppo"/>
    <x v="0"/>
    <s v="United States"/>
    <s v="Richmond"/>
    <x v="17"/>
    <n v="23223"/>
    <s v="South"/>
    <s v="FUR-TA-10002533"/>
    <x v="0"/>
    <s v="Tables"/>
    <s v="BPI Conference Tables"/>
    <n v="292.10000000000002"/>
    <n v="2"/>
    <n v="0"/>
    <n v="58.419999999999987"/>
  </r>
  <r>
    <n v="9758"/>
    <x v="4902"/>
    <x v="996"/>
    <d v="2017-03-29T00:00:00"/>
    <s v="Second Class"/>
    <s v="LC-16870"/>
    <s v="Lena Cacioppo"/>
    <x v="0"/>
    <s v="United States"/>
    <s v="Richmond"/>
    <x v="17"/>
    <n v="23223"/>
    <s v="South"/>
    <s v="TEC-PH-10004006"/>
    <x v="2"/>
    <s v="Phones"/>
    <s v="Panasonic KX - TS880B Telephone"/>
    <n v="206.1"/>
    <n v="5"/>
    <n v="0"/>
    <n v="55.647000000000006"/>
  </r>
  <r>
    <n v="9759"/>
    <x v="4902"/>
    <x v="996"/>
    <d v="2017-03-29T00:00:00"/>
    <s v="Second Class"/>
    <s v="LC-16870"/>
    <s v="Lena Cacioppo"/>
    <x v="0"/>
    <s v="United States"/>
    <s v="Richmond"/>
    <x v="17"/>
    <n v="23223"/>
    <s v="South"/>
    <s v="OFF-PA-10002615"/>
    <x v="1"/>
    <s v="Paper"/>
    <s v="Ampad Gold Fibre Wirebound Steno Books, 6&quot; x 9&quot;, Gregg Ruled"/>
    <n v="17.64"/>
    <n v="4"/>
    <n v="0"/>
    <n v="8.1143999999999998"/>
  </r>
  <r>
    <n v="9760"/>
    <x v="4903"/>
    <x v="731"/>
    <d v="2016-11-05T00:00:00"/>
    <s v="Standard Class"/>
    <s v="SF-20965"/>
    <s v="Sylvia Foulston"/>
    <x v="1"/>
    <s v="United States"/>
    <s v="San Francisco"/>
    <x v="1"/>
    <n v="94109"/>
    <s v="West"/>
    <s v="FUR-CH-10001854"/>
    <x v="0"/>
    <s v="Chairs"/>
    <s v="Office Star - Professional Matrix Back Chair with 2-to-1 Synchro Tilt and Mesh Fabric Seat"/>
    <n v="1403.9200000000003"/>
    <n v="5"/>
    <n v="0.2"/>
    <n v="70.196000000000026"/>
  </r>
  <r>
    <n v="9761"/>
    <x v="4904"/>
    <x v="259"/>
    <d v="2017-11-08T00:00:00"/>
    <s v="Standard Class"/>
    <s v="KM-16375"/>
    <s v="Katherine Murray"/>
    <x v="2"/>
    <s v="United States"/>
    <s v="Springdale"/>
    <x v="36"/>
    <n v="72762"/>
    <s v="South"/>
    <s v="OFF-AR-10000657"/>
    <x v="1"/>
    <s v="Art"/>
    <s v="Binney &amp; Smith inkTank Desk Highlighter, Chisel Tip, Yellow, 12/Box"/>
    <n v="4.3"/>
    <n v="2"/>
    <n v="0"/>
    <n v="1.4189999999999996"/>
  </r>
  <r>
    <n v="9762"/>
    <x v="4905"/>
    <x v="1047"/>
    <d v="2014-02-18T00:00:00"/>
    <s v="Standard Class"/>
    <s v="ML-17395"/>
    <s v="Marina Lichtenstein"/>
    <x v="1"/>
    <s v="United States"/>
    <s v="Seattle"/>
    <x v="4"/>
    <n v="98103"/>
    <s v="West"/>
    <s v="TEC-AC-10000736"/>
    <x v="2"/>
    <s v="Accessories"/>
    <s v="Logitech G600 MMO Gaming Mouse"/>
    <n v="239.96999999999997"/>
    <n v="3"/>
    <n v="0"/>
    <n v="86.389199999999988"/>
  </r>
  <r>
    <n v="9763"/>
    <x v="4905"/>
    <x v="1047"/>
    <d v="2014-02-18T00:00:00"/>
    <s v="Standard Class"/>
    <s v="ML-17395"/>
    <s v="Marina Lichtenstein"/>
    <x v="1"/>
    <s v="United States"/>
    <s v="Seattle"/>
    <x v="4"/>
    <n v="98103"/>
    <s v="West"/>
    <s v="OFF-AP-10001293"/>
    <x v="1"/>
    <s v="Appliances"/>
    <s v="Belkin 8 Outlet Surge Protector"/>
    <n v="81.96"/>
    <n v="2"/>
    <n v="0"/>
    <n v="22.948799999999999"/>
  </r>
  <r>
    <n v="9764"/>
    <x v="4905"/>
    <x v="1047"/>
    <d v="2014-02-18T00:00:00"/>
    <s v="Standard Class"/>
    <s v="ML-17395"/>
    <s v="Marina Lichtenstein"/>
    <x v="1"/>
    <s v="United States"/>
    <s v="Seattle"/>
    <x v="4"/>
    <n v="98103"/>
    <s v="West"/>
    <s v="OFF-SU-10000157"/>
    <x v="1"/>
    <s v="Supplies"/>
    <s v="Compact Automatic Electric Letter Opener"/>
    <n v="238.62"/>
    <n v="2"/>
    <n v="0"/>
    <n v="4.7724000000000046"/>
  </r>
  <r>
    <n v="9765"/>
    <x v="4906"/>
    <x v="1228"/>
    <d v="2014-06-23T00:00:00"/>
    <s v="Standard Class"/>
    <s v="MC-18100"/>
    <s v="Mick Crebagga"/>
    <x v="0"/>
    <s v="United States"/>
    <s v="Los Angeles"/>
    <x v="1"/>
    <n v="90036"/>
    <s v="West"/>
    <s v="TEC-PH-10000215"/>
    <x v="2"/>
    <s v="Phones"/>
    <s v="Plantronics Cordless Phone Headset with In-line Volume - M214C"/>
    <n v="139.80000000000001"/>
    <n v="5"/>
    <n v="0.2"/>
    <n v="12.232500000000009"/>
  </r>
  <r>
    <n v="9766"/>
    <x v="4907"/>
    <x v="1229"/>
    <d v="2017-03-06T00:00:00"/>
    <s v="Standard Class"/>
    <s v="DB-13660"/>
    <s v="Duane Benoit"/>
    <x v="0"/>
    <s v="United States"/>
    <s v="Middletown"/>
    <x v="29"/>
    <n v="6457"/>
    <s v="East"/>
    <s v="OFF-BI-10001757"/>
    <x v="1"/>
    <s v="Binders"/>
    <s v="Pressboard Hanging Data Binders for Unburst Sheets"/>
    <n v="9.84"/>
    <n v="2"/>
    <n v="0"/>
    <n v="4.7231999999999994"/>
  </r>
  <r>
    <n v="9767"/>
    <x v="4907"/>
    <x v="1229"/>
    <d v="2017-03-06T00:00:00"/>
    <s v="Standard Class"/>
    <s v="DB-13660"/>
    <s v="Duane Benoit"/>
    <x v="0"/>
    <s v="United States"/>
    <s v="Middletown"/>
    <x v="29"/>
    <n v="6457"/>
    <s v="East"/>
    <s v="OFF-PA-10002137"/>
    <x v="1"/>
    <s v="Paper"/>
    <s v="Southworth 100% Résumé Paper, 24lb."/>
    <n v="7.78"/>
    <n v="1"/>
    <n v="0"/>
    <n v="3.5009999999999994"/>
  </r>
  <r>
    <n v="9768"/>
    <x v="4908"/>
    <x v="34"/>
    <d v="2017-12-15T00:00:00"/>
    <s v="Standard Class"/>
    <s v="LW-17215"/>
    <s v="Luke Weiss"/>
    <x v="0"/>
    <s v="United States"/>
    <s v="Grand Rapids"/>
    <x v="12"/>
    <n v="49505"/>
    <s v="Central"/>
    <s v="OFF-BI-10000088"/>
    <x v="1"/>
    <s v="Binders"/>
    <s v="GBC Imprintable Covers"/>
    <n v="54.900000000000006"/>
    <n v="5"/>
    <n v="0"/>
    <n v="26.901000000000003"/>
  </r>
  <r>
    <n v="9769"/>
    <x v="4909"/>
    <x v="226"/>
    <d v="2017-12-14T00:00:00"/>
    <s v="Standard Class"/>
    <s v="TC-21535"/>
    <s v="Tracy Collins"/>
    <x v="2"/>
    <s v="United States"/>
    <s v="San Francisco"/>
    <x v="1"/>
    <n v="94122"/>
    <s v="West"/>
    <s v="OFF-PA-10000380"/>
    <x v="1"/>
    <s v="Paper"/>
    <s v="REDIFORM Incoming/Outgoing Call Register, 11&quot; X 8 1/2&quot;, 100 Messages"/>
    <n v="50.04"/>
    <n v="6"/>
    <n v="0"/>
    <n v="25.02"/>
  </r>
  <r>
    <n v="9770"/>
    <x v="4910"/>
    <x v="390"/>
    <d v="2016-11-30T00:00:00"/>
    <s v="Standard Class"/>
    <s v="SC-20050"/>
    <s v="Sample Company A"/>
    <x v="2"/>
    <s v="United States"/>
    <s v="Hialeah"/>
    <x v="2"/>
    <n v="33012"/>
    <s v="South"/>
    <s v="FUR-BO-10001619"/>
    <x v="0"/>
    <s v="Bookcases"/>
    <s v="O'Sullivan Cherrywood Estates Traditional Bookcase"/>
    <n v="339.92000000000007"/>
    <n v="5"/>
    <n v="0.2"/>
    <n v="8.4979999999999762"/>
  </r>
  <r>
    <n v="9771"/>
    <x v="4910"/>
    <x v="390"/>
    <d v="2016-11-30T00:00:00"/>
    <s v="Standard Class"/>
    <s v="SC-20050"/>
    <s v="Sample Company A"/>
    <x v="2"/>
    <s v="United States"/>
    <s v="Hialeah"/>
    <x v="2"/>
    <n v="33012"/>
    <s v="South"/>
    <s v="OFF-PA-10001609"/>
    <x v="1"/>
    <s v="Paper"/>
    <s v="Tops Wirebound Message Log Books"/>
    <n v="10.528"/>
    <n v="4"/>
    <n v="0.2"/>
    <n v="3.4215999999999993"/>
  </r>
  <r>
    <n v="9772"/>
    <x v="4910"/>
    <x v="390"/>
    <d v="2016-11-30T00:00:00"/>
    <s v="Standard Class"/>
    <s v="SC-20050"/>
    <s v="Sample Company A"/>
    <x v="2"/>
    <s v="United States"/>
    <s v="Hialeah"/>
    <x v="2"/>
    <n v="33012"/>
    <s v="South"/>
    <s v="OFF-AP-10002765"/>
    <x v="1"/>
    <s v="Appliances"/>
    <s v="Fellowes Advanced Computer Series Surge Protectors"/>
    <n v="42.384"/>
    <n v="2"/>
    <n v="0.2"/>
    <n v="4.2384000000000022"/>
  </r>
  <r>
    <n v="9773"/>
    <x v="4911"/>
    <x v="894"/>
    <d v="2016-07-03T00:00:00"/>
    <s v="Same Day"/>
    <s v="FM-14215"/>
    <s v="Filia McAdams"/>
    <x v="1"/>
    <s v="United States"/>
    <s v="Philadelphia"/>
    <x v="9"/>
    <n v="19143"/>
    <s v="East"/>
    <s v="OFF-PA-10000167"/>
    <x v="1"/>
    <s v="Paper"/>
    <s v="Xerox 1925"/>
    <n v="123.92000000000002"/>
    <n v="5"/>
    <n v="0.2"/>
    <n v="38.724999999999994"/>
  </r>
  <r>
    <n v="9774"/>
    <x v="4912"/>
    <x v="190"/>
    <d v="2016-07-03T00:00:00"/>
    <s v="Standard Class"/>
    <s v="PF-19225"/>
    <s v="Phillip Flathmann"/>
    <x v="0"/>
    <s v="United States"/>
    <s v="Atlanta"/>
    <x v="32"/>
    <n v="30318"/>
    <s v="South"/>
    <s v="TEC-PH-10004434"/>
    <x v="2"/>
    <s v="Phones"/>
    <s v="Cisco IP Phone 7961G VoIP phone - Dark gray"/>
    <n v="135.94999999999999"/>
    <n v="1"/>
    <n v="0"/>
    <n v="39.425499999999985"/>
  </r>
  <r>
    <n v="9775"/>
    <x v="4913"/>
    <x v="711"/>
    <d v="2014-07-30T00:00:00"/>
    <s v="Standard Class"/>
    <s v="LF-17185"/>
    <s v="Luke Foster"/>
    <x v="0"/>
    <s v="United States"/>
    <s v="San Antonio"/>
    <x v="5"/>
    <n v="78207"/>
    <s v="Central"/>
    <s v="OFF-BI-10004995"/>
    <x v="1"/>
    <s v="Binders"/>
    <s v="GBC DocuBind P400 Electric Binding System"/>
    <n v="2177.5839999999994"/>
    <n v="8"/>
    <n v="0.8"/>
    <n v="-3701.8928000000014"/>
  </r>
  <r>
    <n v="9776"/>
    <x v="4913"/>
    <x v="711"/>
    <d v="2014-07-30T00:00:00"/>
    <s v="Standard Class"/>
    <s v="LF-17185"/>
    <s v="Luke Foster"/>
    <x v="0"/>
    <s v="United States"/>
    <s v="San Antonio"/>
    <x v="5"/>
    <n v="78207"/>
    <s v="Central"/>
    <s v="FUR-FU-10004666"/>
    <x v="0"/>
    <s v="Furnishings"/>
    <s v="DAX Clear Channel Poster Frame"/>
    <n v="17.496000000000002"/>
    <n v="3"/>
    <n v="0.6"/>
    <n v="-10.060199999999998"/>
  </r>
  <r>
    <n v="9777"/>
    <x v="4913"/>
    <x v="711"/>
    <d v="2014-07-30T00:00:00"/>
    <s v="Standard Class"/>
    <s v="LF-17185"/>
    <s v="Luke Foster"/>
    <x v="0"/>
    <s v="United States"/>
    <s v="San Antonio"/>
    <x v="5"/>
    <n v="78207"/>
    <s v="Central"/>
    <s v="OFF-BI-10001524"/>
    <x v="1"/>
    <s v="Binders"/>
    <s v="GBC Premium Transparent Covers with Diagonal Lined Pattern"/>
    <n v="16.783999999999995"/>
    <n v="4"/>
    <n v="0.8"/>
    <n v="-26.854400000000012"/>
  </r>
  <r>
    <n v="9778"/>
    <x v="4913"/>
    <x v="711"/>
    <d v="2014-07-30T00:00:00"/>
    <s v="Standard Class"/>
    <s v="LF-17185"/>
    <s v="Luke Foster"/>
    <x v="0"/>
    <s v="United States"/>
    <s v="San Antonio"/>
    <x v="5"/>
    <n v="78207"/>
    <s v="Central"/>
    <s v="TEC-AC-10002076"/>
    <x v="2"/>
    <s v="Accessories"/>
    <s v="Microsoft Natural Keyboard Elite"/>
    <n v="431.13600000000002"/>
    <n v="9"/>
    <n v="0.2"/>
    <n v="-26.946000000000012"/>
  </r>
  <r>
    <n v="9779"/>
    <x v="4913"/>
    <x v="711"/>
    <d v="2014-07-30T00:00:00"/>
    <s v="Standard Class"/>
    <s v="LF-17185"/>
    <s v="Luke Foster"/>
    <x v="0"/>
    <s v="United States"/>
    <s v="San Antonio"/>
    <x v="5"/>
    <n v="78207"/>
    <s v="Central"/>
    <s v="OFF-BI-10001679"/>
    <x v="1"/>
    <s v="Binders"/>
    <s v="GBC Instant Index System for Binding Systems"/>
    <n v="8.879999999999999"/>
    <n v="5"/>
    <n v="0.8"/>
    <n v="-13.32"/>
  </r>
  <r>
    <n v="9780"/>
    <x v="4913"/>
    <x v="711"/>
    <d v="2014-07-30T00:00:00"/>
    <s v="Standard Class"/>
    <s v="LF-17185"/>
    <s v="Luke Foster"/>
    <x v="0"/>
    <s v="United States"/>
    <s v="San Antonio"/>
    <x v="5"/>
    <n v="78207"/>
    <s v="Central"/>
    <s v="OFF-AP-10003281"/>
    <x v="1"/>
    <s v="Appliances"/>
    <s v="Acco 6 Outlet Guardian Standard Surge Suppressor"/>
    <n v="4.8359999999999985"/>
    <n v="2"/>
    <n v="0.8"/>
    <n v="-12.090000000000003"/>
  </r>
  <r>
    <n v="9781"/>
    <x v="4914"/>
    <x v="749"/>
    <d v="2016-09-18T00:00:00"/>
    <s v="Standard Class"/>
    <s v="CL-12565"/>
    <s v="Clay Ludtke"/>
    <x v="0"/>
    <s v="United States"/>
    <s v="Long Beach"/>
    <x v="15"/>
    <n v="11561"/>
    <s v="East"/>
    <s v="TEC-PH-10001944"/>
    <x v="2"/>
    <s v="Phones"/>
    <s v="Wi-Ex zBoost YX540 Cellular Phone Signal Booster"/>
    <n v="437.84999999999997"/>
    <n v="3"/>
    <n v="0"/>
    <n v="131.35499999999996"/>
  </r>
  <r>
    <n v="9782"/>
    <x v="4914"/>
    <x v="749"/>
    <d v="2016-09-18T00:00:00"/>
    <s v="Standard Class"/>
    <s v="CL-12565"/>
    <s v="Clay Ludtke"/>
    <x v="0"/>
    <s v="United States"/>
    <s v="Long Beach"/>
    <x v="15"/>
    <n v="11561"/>
    <s v="East"/>
    <s v="OFF-BI-10004390"/>
    <x v="1"/>
    <s v="Binders"/>
    <s v="GBC DocuBind 200 Manual Binding Machine"/>
    <n v="673.5680000000001"/>
    <n v="2"/>
    <n v="0.2"/>
    <n v="252.58799999999999"/>
  </r>
  <r>
    <n v="9783"/>
    <x v="4915"/>
    <x v="70"/>
    <d v="2015-06-02T00:00:00"/>
    <s v="Second Class"/>
    <s v="EM-13825"/>
    <s v="Elizabeth Moffitt"/>
    <x v="1"/>
    <s v="United States"/>
    <s v="Paterson"/>
    <x v="30"/>
    <n v="7501"/>
    <s v="East"/>
    <s v="OFF-PA-10002120"/>
    <x v="1"/>
    <s v="Paper"/>
    <s v="Xerox 1889"/>
    <n v="274.8"/>
    <n v="5"/>
    <n v="0"/>
    <n v="134.65199999999999"/>
  </r>
  <r>
    <n v="9784"/>
    <x v="4915"/>
    <x v="70"/>
    <d v="2015-06-02T00:00:00"/>
    <s v="Second Class"/>
    <s v="EM-13825"/>
    <s v="Elizabeth Moffitt"/>
    <x v="1"/>
    <s v="United States"/>
    <s v="Paterson"/>
    <x v="30"/>
    <n v="7501"/>
    <s v="East"/>
    <s v="OFF-ST-10004340"/>
    <x v="1"/>
    <s v="Storage"/>
    <s v="Fellowes Mobile File Cart, Black"/>
    <n v="62.18"/>
    <n v="1"/>
    <n v="0"/>
    <n v="16.788600000000002"/>
  </r>
  <r>
    <n v="9785"/>
    <x v="4915"/>
    <x v="70"/>
    <d v="2015-06-02T00:00:00"/>
    <s v="Second Class"/>
    <s v="EM-13825"/>
    <s v="Elizabeth Moffitt"/>
    <x v="1"/>
    <s v="United States"/>
    <s v="Paterson"/>
    <x v="30"/>
    <n v="7501"/>
    <s v="East"/>
    <s v="FUR-FU-10001847"/>
    <x v="0"/>
    <s v="Furnishings"/>
    <s v="Eldon Image Series Black Desk Accessories"/>
    <n v="8.2799999999999994"/>
    <n v="2"/>
    <n v="0"/>
    <n v="2.9807999999999995"/>
  </r>
  <r>
    <n v="9786"/>
    <x v="4916"/>
    <x v="1230"/>
    <d v="2015-05-13T00:00:00"/>
    <s v="Standard Class"/>
    <s v="ME-17725"/>
    <s v="Max Engle"/>
    <x v="0"/>
    <s v="United States"/>
    <s v="Louisville"/>
    <x v="0"/>
    <n v="40214"/>
    <s v="South"/>
    <s v="OFF-BI-10000962"/>
    <x v="1"/>
    <s v="Binders"/>
    <s v="Acco Flexible ACCOHIDE Square Ring Data Binder, Dark Blue, 11 1/2&quot; X 14&quot; 7/8&quot;"/>
    <n v="48.81"/>
    <n v="3"/>
    <n v="0"/>
    <n v="23.916899999999998"/>
  </r>
  <r>
    <n v="9787"/>
    <x v="4917"/>
    <x v="1127"/>
    <d v="2014-11-05T00:00:00"/>
    <s v="Same Day"/>
    <s v="BG-11035"/>
    <s v="Barry Gonzalez"/>
    <x v="0"/>
    <s v="United States"/>
    <s v="Hampton"/>
    <x v="17"/>
    <n v="23666"/>
    <s v="South"/>
    <s v="FUR-CH-10004754"/>
    <x v="0"/>
    <s v="Chairs"/>
    <s v="Global Stack Chair with Arms, Black"/>
    <n v="149.9"/>
    <n v="5"/>
    <n v="0"/>
    <n v="40.472999999999999"/>
  </r>
  <r>
    <n v="9788"/>
    <x v="4918"/>
    <x v="996"/>
    <d v="2017-04-01T00:00:00"/>
    <s v="Standard Class"/>
    <s v="CJ-12010"/>
    <s v="Caroline Jumper"/>
    <x v="0"/>
    <s v="United States"/>
    <s v="Houston"/>
    <x v="5"/>
    <n v="77070"/>
    <s v="Central"/>
    <s v="FUR-BO-10001811"/>
    <x v="0"/>
    <s v="Bookcases"/>
    <s v="Atlantic Metals Mobile 5-Shelf Bookcases, Custom Colors"/>
    <n v="1023.3319999999999"/>
    <n v="5"/>
    <n v="0.32"/>
    <n v="-30.098000000000127"/>
  </r>
  <r>
    <n v="9789"/>
    <x v="4918"/>
    <x v="996"/>
    <d v="2017-04-01T00:00:00"/>
    <s v="Standard Class"/>
    <s v="CJ-12010"/>
    <s v="Caroline Jumper"/>
    <x v="0"/>
    <s v="United States"/>
    <s v="Houston"/>
    <x v="5"/>
    <n v="77070"/>
    <s v="Central"/>
    <s v="FUR-CH-10004063"/>
    <x v="0"/>
    <s v="Chairs"/>
    <s v="Global Deluxe High-Back Manager's Chair"/>
    <n v="600.55799999999999"/>
    <n v="3"/>
    <n v="0.3"/>
    <n v="-8.5794000000000779"/>
  </r>
  <r>
    <n v="9790"/>
    <x v="4918"/>
    <x v="996"/>
    <d v="2017-04-01T00:00:00"/>
    <s v="Standard Class"/>
    <s v="CJ-12010"/>
    <s v="Caroline Jumper"/>
    <x v="0"/>
    <s v="United States"/>
    <s v="Houston"/>
    <x v="5"/>
    <n v="77070"/>
    <s v="Central"/>
    <s v="TEC-AC-10004901"/>
    <x v="2"/>
    <s v="Accessories"/>
    <s v="Kensington SlimBlade Notebook Wireless Mouse with Nano Receiver "/>
    <n v="39.992000000000004"/>
    <n v="1"/>
    <n v="0.2"/>
    <n v="6.9985999999999997"/>
  </r>
  <r>
    <n v="9791"/>
    <x v="4918"/>
    <x v="996"/>
    <d v="2017-04-01T00:00:00"/>
    <s v="Standard Class"/>
    <s v="CJ-12010"/>
    <s v="Caroline Jumper"/>
    <x v="0"/>
    <s v="United States"/>
    <s v="Houston"/>
    <x v="5"/>
    <n v="77070"/>
    <s v="Central"/>
    <s v="FUR-CH-10001714"/>
    <x v="0"/>
    <s v="Chairs"/>
    <s v="Global Leather &amp; Oak Executive Chair, Burgundy"/>
    <n v="211.24599999999998"/>
    <n v="2"/>
    <n v="0.3"/>
    <n v="-66.391599999999983"/>
  </r>
  <r>
    <n v="9792"/>
    <x v="4919"/>
    <x v="371"/>
    <d v="2014-05-23T00:00:00"/>
    <s v="Second Class"/>
    <s v="KH-16360"/>
    <s v="Katherine Hughes"/>
    <x v="0"/>
    <s v="United States"/>
    <s v="Houston"/>
    <x v="5"/>
    <n v="77070"/>
    <s v="Central"/>
    <s v="OFF-EN-10003134"/>
    <x v="1"/>
    <s v="Envelopes"/>
    <s v="Staple envelope"/>
    <n v="56.063999999999993"/>
    <n v="6"/>
    <n v="0.2"/>
    <n v="21.024000000000001"/>
  </r>
  <r>
    <n v="9793"/>
    <x v="4919"/>
    <x v="371"/>
    <d v="2014-05-23T00:00:00"/>
    <s v="Second Class"/>
    <s v="KH-16360"/>
    <s v="Katherine Hughes"/>
    <x v="0"/>
    <s v="United States"/>
    <s v="Houston"/>
    <x v="5"/>
    <n v="77070"/>
    <s v="Central"/>
    <s v="FUR-CH-10003396"/>
    <x v="0"/>
    <s v="Chairs"/>
    <s v="Global Deluxe Steno Chair"/>
    <n v="107.77200000000001"/>
    <n v="2"/>
    <n v="0.3"/>
    <n v="-29.252400000000009"/>
  </r>
  <r>
    <n v="9794"/>
    <x v="4919"/>
    <x v="371"/>
    <d v="2014-05-23T00:00:00"/>
    <s v="Second Class"/>
    <s v="KH-16360"/>
    <s v="Katherine Hughes"/>
    <x v="0"/>
    <s v="United States"/>
    <s v="Houston"/>
    <x v="5"/>
    <n v="77070"/>
    <s v="Central"/>
    <s v="OFF-PA-10001560"/>
    <x v="1"/>
    <s v="Paper"/>
    <s v="Adams Telephone Message Books, 5 1/4” x 11”"/>
    <n v="4.8320000000000007"/>
    <n v="1"/>
    <n v="0.2"/>
    <n v="1.6307999999999998"/>
  </r>
  <r>
    <n v="9795"/>
    <x v="4919"/>
    <x v="371"/>
    <d v="2014-05-23T00:00:00"/>
    <s v="Second Class"/>
    <s v="KH-16360"/>
    <s v="Katherine Hughes"/>
    <x v="0"/>
    <s v="United States"/>
    <s v="Houston"/>
    <x v="5"/>
    <n v="77070"/>
    <s v="Central"/>
    <s v="OFF-BI-10000977"/>
    <x v="1"/>
    <s v="Binders"/>
    <s v="Ibico Plastic Spiral Binding Combs"/>
    <n v="18.239999999999995"/>
    <n v="3"/>
    <n v="0.8"/>
    <n v="-31.00800000000001"/>
  </r>
  <r>
    <n v="9796"/>
    <x v="4920"/>
    <x v="206"/>
    <d v="2016-05-28T00:00:00"/>
    <s v="Standard Class"/>
    <s v="SH-19975"/>
    <s v="Sally Hughsby"/>
    <x v="1"/>
    <s v="United States"/>
    <s v="Chicago"/>
    <x v="10"/>
    <n v="60610"/>
    <s v="Central"/>
    <s v="OFF-BI-10003429"/>
    <x v="1"/>
    <s v="Binders"/>
    <s v="Cardinal HOLDit! Binder Insert Strips,Extra Strips"/>
    <n v="3.7979999999999992"/>
    <n v="3"/>
    <n v="0.8"/>
    <n v="-5.8869000000000007"/>
  </r>
  <r>
    <n v="9797"/>
    <x v="4921"/>
    <x v="1026"/>
    <d v="2015-01-17T00:00:00"/>
    <s v="Standard Class"/>
    <s v="CS-12490"/>
    <s v="Cindy Schnelling"/>
    <x v="1"/>
    <s v="United States"/>
    <s v="Toledo"/>
    <x v="24"/>
    <n v="43615"/>
    <s v="East"/>
    <s v="OFF-AR-10001374"/>
    <x v="1"/>
    <s v="Art"/>
    <s v="BIC Brite Liner Highlighters, Chisel Tip"/>
    <n v="10.368000000000002"/>
    <n v="2"/>
    <n v="0.2"/>
    <n v="1.5551999999999992"/>
  </r>
  <r>
    <n v="9798"/>
    <x v="4921"/>
    <x v="1026"/>
    <d v="2015-01-17T00:00:00"/>
    <s v="Standard Class"/>
    <s v="CS-12490"/>
    <s v="Cindy Schnelling"/>
    <x v="1"/>
    <s v="United States"/>
    <s v="Toledo"/>
    <x v="24"/>
    <n v="43615"/>
    <s v="East"/>
    <s v="TEC-PH-10004977"/>
    <x v="2"/>
    <s v="Phones"/>
    <s v="GE 30524EE4"/>
    <n v="235.18799999999999"/>
    <n v="2"/>
    <n v="0.4"/>
    <n v="-43.117800000000045"/>
  </r>
  <r>
    <n v="9799"/>
    <x v="4921"/>
    <x v="1026"/>
    <d v="2015-01-17T00:00:00"/>
    <s v="Standard Class"/>
    <s v="CS-12490"/>
    <s v="Cindy Schnelling"/>
    <x v="1"/>
    <s v="United States"/>
    <s v="Toledo"/>
    <x v="24"/>
    <n v="43615"/>
    <s v="East"/>
    <s v="TEC-PH-10000912"/>
    <x v="2"/>
    <s v="Phones"/>
    <s v="Anker 24W Portable Micro USB Car Charger"/>
    <n v="26.376000000000001"/>
    <n v="4"/>
    <n v="0.4"/>
    <n v="2.6375999999999991"/>
  </r>
  <r>
    <n v="9800"/>
    <x v="4921"/>
    <x v="1026"/>
    <d v="2015-01-17T00:00:00"/>
    <s v="Standard Class"/>
    <s v="CS-12490"/>
    <s v="Cindy Schnelling"/>
    <x v="1"/>
    <s v="United States"/>
    <s v="Toledo"/>
    <x v="24"/>
    <n v="43615"/>
    <s v="East"/>
    <s v="TEC-AC-10000487"/>
    <x v="2"/>
    <s v="Accessories"/>
    <s v="SanDisk Cruzer 4 GB USB Flash Drive"/>
    <n v="10.384"/>
    <n v="2"/>
    <n v="0.2"/>
    <n v="2.2065999999999999"/>
  </r>
  <r>
    <n v="9801"/>
    <x v="4921"/>
    <x v="1026"/>
    <d v="2015-01-17T00:00:00"/>
    <s v="Standard Class"/>
    <s v="CS-12490"/>
    <s v="Cindy Schnelling"/>
    <x v="1"/>
    <s v="United States"/>
    <s v="Toledo"/>
    <x v="24"/>
    <n v="43615"/>
    <s v="East"/>
    <s v="TEC-PH-10002262"/>
    <x v="2"/>
    <s v="Phones"/>
    <s v="LG Electronics Tone+ HBS-730 Bluetooth Headset"/>
    <n v="107.11799999999999"/>
    <n v="3"/>
    <n v="0.4"/>
    <n v="-21.423599999999993"/>
  </r>
  <r>
    <n v="9802"/>
    <x v="4922"/>
    <x v="365"/>
    <d v="2017-10-06T00:00:00"/>
    <s v="Standard Class"/>
    <s v="JK-15730"/>
    <s v="Joe Kamberova"/>
    <x v="0"/>
    <s v="United States"/>
    <s v="Lodi"/>
    <x v="1"/>
    <n v="95240"/>
    <s v="West"/>
    <s v="OFF-SU-10000898"/>
    <x v="1"/>
    <s v="Supplies"/>
    <s v="Acme Hot Forged Carbon Steel Scissors with Nickel-Plated Handles, 3 7/8&quot; Cut, 8&quot;L"/>
    <n v="97.3"/>
    <n v="7"/>
    <n v="0"/>
    <n v="28.216999999999992"/>
  </r>
  <r>
    <n v="9803"/>
    <x v="4923"/>
    <x v="1074"/>
    <d v="2015-07-20T00:00:00"/>
    <s v="Second Class"/>
    <s v="PJ-19015"/>
    <s v="Pauline Johnson"/>
    <x v="0"/>
    <s v="United States"/>
    <s v="New York City"/>
    <x v="15"/>
    <n v="10024"/>
    <s v="East"/>
    <s v="OFF-BI-10004182"/>
    <x v="1"/>
    <s v="Binders"/>
    <s v="Economy Binders"/>
    <n v="3.3280000000000003"/>
    <n v="2"/>
    <n v="0.2"/>
    <n v="1.2064000000000001"/>
  </r>
  <r>
    <n v="9804"/>
    <x v="4923"/>
    <x v="1074"/>
    <d v="2015-07-20T00:00:00"/>
    <s v="Second Class"/>
    <s v="PJ-19015"/>
    <s v="Pauline Johnson"/>
    <x v="0"/>
    <s v="United States"/>
    <s v="New York City"/>
    <x v="15"/>
    <n v="10024"/>
    <s v="East"/>
    <s v="TEC-PH-10002468"/>
    <x v="2"/>
    <s v="Phones"/>
    <s v="Plantronics CS 50-USB - headset - Convertible, Monaural"/>
    <n v="135.99"/>
    <n v="1"/>
    <n v="0"/>
    <n v="36.717300000000009"/>
  </r>
  <r>
    <n v="9805"/>
    <x v="4923"/>
    <x v="1074"/>
    <d v="2015-07-20T00:00:00"/>
    <s v="Second Class"/>
    <s v="PJ-19015"/>
    <s v="Pauline Johnson"/>
    <x v="0"/>
    <s v="United States"/>
    <s v="New York City"/>
    <x v="15"/>
    <n v="10024"/>
    <s v="East"/>
    <s v="FUR-FU-10002364"/>
    <x v="0"/>
    <s v="Furnishings"/>
    <s v="Eldon Expressions Wood Desk Accessories, Oak"/>
    <n v="7.38"/>
    <n v="1"/>
    <n v="0"/>
    <n v="2.1401999999999992"/>
  </r>
  <r>
    <n v="9806"/>
    <x v="4924"/>
    <x v="147"/>
    <d v="2016-10-26T00:00:00"/>
    <s v="Standard Class"/>
    <s v="AP-10720"/>
    <s v="Anne Pryor"/>
    <x v="2"/>
    <s v="United States"/>
    <s v="Fort Lauderdale"/>
    <x v="2"/>
    <n v="33311"/>
    <s v="South"/>
    <s v="FUR-FU-10002878"/>
    <x v="0"/>
    <s v="Furnishings"/>
    <s v="Seth Thomas 14&quot; Day/Date Wall Clock"/>
    <n v="45.568000000000005"/>
    <n v="2"/>
    <n v="0.2"/>
    <n v="9.6832000000000011"/>
  </r>
  <r>
    <n v="9807"/>
    <x v="4924"/>
    <x v="147"/>
    <d v="2016-10-26T00:00:00"/>
    <s v="Standard Class"/>
    <s v="AP-10720"/>
    <s v="Anne Pryor"/>
    <x v="2"/>
    <s v="United States"/>
    <s v="Fort Lauderdale"/>
    <x v="2"/>
    <n v="33311"/>
    <s v="South"/>
    <s v="OFF-BI-10004817"/>
    <x v="1"/>
    <s v="Binders"/>
    <s v="GBC Personal VeloBind Strips"/>
    <n v="28.752000000000006"/>
    <n v="8"/>
    <n v="0.7"/>
    <n v="-21.084799999999994"/>
  </r>
  <r>
    <n v="9808"/>
    <x v="4925"/>
    <x v="944"/>
    <d v="2017-08-01T00:00:00"/>
    <s v="Second Class"/>
    <s v="JW-15955"/>
    <s v="Joni Wasserman"/>
    <x v="0"/>
    <s v="United States"/>
    <s v="Raleigh"/>
    <x v="3"/>
    <n v="27604"/>
    <s v="South"/>
    <s v="FUR-CH-10001146"/>
    <x v="0"/>
    <s v="Chairs"/>
    <s v="Global Value Mid-Back Manager's Chair, Gray"/>
    <n v="194.84800000000001"/>
    <n v="4"/>
    <n v="0.2"/>
    <n v="12.177999999999983"/>
  </r>
  <r>
    <n v="9809"/>
    <x v="4926"/>
    <x v="246"/>
    <d v="2017-07-26T00:00:00"/>
    <s v="Standard Class"/>
    <s v="PT-19090"/>
    <s v="Pete Takahito"/>
    <x v="0"/>
    <s v="United States"/>
    <s v="Chicago"/>
    <x v="10"/>
    <n v="60623"/>
    <s v="Central"/>
    <s v="OFF-BI-10001116"/>
    <x v="1"/>
    <s v="Binders"/>
    <s v="Wilson Jones 1&quot; Hanging DublLock Ring Binders"/>
    <n v="2.1119999999999997"/>
    <n v="2"/>
    <n v="0.8"/>
    <n v="-3.3792"/>
  </r>
  <r>
    <n v="9810"/>
    <x v="4927"/>
    <x v="845"/>
    <d v="2014-11-11T00:00:00"/>
    <s v="Second Class"/>
    <s v="TB-21595"/>
    <s v="Troy Blackwell"/>
    <x v="0"/>
    <s v="United States"/>
    <s v="Portland"/>
    <x v="21"/>
    <n v="97206"/>
    <s v="West"/>
    <s v="OFF-PA-10000304"/>
    <x v="1"/>
    <s v="Paper"/>
    <s v="Xerox 1995"/>
    <n v="25.920000000000005"/>
    <n v="5"/>
    <n v="0.2"/>
    <n v="9.0719999999999992"/>
  </r>
  <r>
    <n v="9811"/>
    <x v="4927"/>
    <x v="845"/>
    <d v="2014-11-11T00:00:00"/>
    <s v="Second Class"/>
    <s v="TB-21595"/>
    <s v="Troy Blackwell"/>
    <x v="0"/>
    <s v="United States"/>
    <s v="Portland"/>
    <x v="21"/>
    <n v="97206"/>
    <s v="West"/>
    <s v="OFF-AR-10002240"/>
    <x v="1"/>
    <s v="Art"/>
    <s v="Panasonic KP-150 Electric Pencil Sharpener"/>
    <n v="120.76800000000001"/>
    <n v="4"/>
    <n v="0.2"/>
    <n v="9.0575999999999972"/>
  </r>
  <r>
    <n v="9812"/>
    <x v="4928"/>
    <x v="581"/>
    <d v="2016-11-30T00:00:00"/>
    <s v="First Class"/>
    <s v="CB-12025"/>
    <s v="Cassandra Brandow"/>
    <x v="0"/>
    <s v="United States"/>
    <s v="East Orange"/>
    <x v="30"/>
    <n v="7017"/>
    <s v="East"/>
    <s v="OFF-PA-10001246"/>
    <x v="1"/>
    <s v="Paper"/>
    <s v="Xerox 215"/>
    <n v="25.92"/>
    <n v="4"/>
    <n v="0"/>
    <n v="12.441600000000001"/>
  </r>
  <r>
    <n v="9813"/>
    <x v="4928"/>
    <x v="581"/>
    <d v="2016-11-30T00:00:00"/>
    <s v="First Class"/>
    <s v="CB-12025"/>
    <s v="Cassandra Brandow"/>
    <x v="0"/>
    <s v="United States"/>
    <s v="East Orange"/>
    <x v="30"/>
    <n v="7017"/>
    <s v="East"/>
    <s v="OFF-AR-10000658"/>
    <x v="1"/>
    <s v="Art"/>
    <s v="Newell 324"/>
    <n v="34.650000000000006"/>
    <n v="3"/>
    <n v="0"/>
    <n v="9.702"/>
  </r>
  <r>
    <n v="9814"/>
    <x v="4928"/>
    <x v="581"/>
    <d v="2016-11-30T00:00:00"/>
    <s v="First Class"/>
    <s v="CB-12025"/>
    <s v="Cassandra Brandow"/>
    <x v="0"/>
    <s v="United States"/>
    <s v="East Orange"/>
    <x v="30"/>
    <n v="7017"/>
    <s v="East"/>
    <s v="OFF-PA-10000100"/>
    <x v="1"/>
    <s v="Paper"/>
    <s v="Xerox 1945"/>
    <n v="204.95000000000002"/>
    <n v="5"/>
    <n v="0"/>
    <n v="100.4255"/>
  </r>
  <r>
    <n v="9815"/>
    <x v="4928"/>
    <x v="581"/>
    <d v="2016-11-30T00:00:00"/>
    <s v="First Class"/>
    <s v="CB-12025"/>
    <s v="Cassandra Brandow"/>
    <x v="0"/>
    <s v="United States"/>
    <s v="East Orange"/>
    <x v="30"/>
    <n v="7017"/>
    <s v="East"/>
    <s v="OFF-BI-10004233"/>
    <x v="1"/>
    <s v="Binders"/>
    <s v="GBC Pre-Punched Binding Paper, Plastic, White, 8-1/2&quot; x 11&quot;"/>
    <n v="79.95"/>
    <n v="5"/>
    <n v="0"/>
    <n v="38.376000000000005"/>
  </r>
  <r>
    <n v="9816"/>
    <x v="4929"/>
    <x v="1213"/>
    <d v="2015-06-12T00:00:00"/>
    <s v="Standard Class"/>
    <s v="AG-10495"/>
    <s v="Andrew Gjertsen"/>
    <x v="1"/>
    <s v="United States"/>
    <s v="Saint Petersburg"/>
    <x v="2"/>
    <n v="33710"/>
    <s v="South"/>
    <s v="OFF-PA-10002581"/>
    <x v="1"/>
    <s v="Paper"/>
    <s v="Xerox 1951"/>
    <n v="173.48800000000003"/>
    <n v="7"/>
    <n v="0.2"/>
    <n v="54.214999999999982"/>
  </r>
  <r>
    <n v="9817"/>
    <x v="4929"/>
    <x v="1213"/>
    <d v="2015-06-12T00:00:00"/>
    <s v="Standard Class"/>
    <s v="AG-10495"/>
    <s v="Andrew Gjertsen"/>
    <x v="1"/>
    <s v="United States"/>
    <s v="Saint Petersburg"/>
    <x v="2"/>
    <n v="33710"/>
    <s v="South"/>
    <s v="OFF-ST-10000046"/>
    <x v="1"/>
    <s v="Storage"/>
    <s v="Fellowes Super Stor/Drawer Files"/>
    <n v="516.96"/>
    <n v="4"/>
    <n v="0.2"/>
    <n v="-6.4619999999999891"/>
  </r>
  <r>
    <n v="9818"/>
    <x v="4929"/>
    <x v="1213"/>
    <d v="2015-06-12T00:00:00"/>
    <s v="Standard Class"/>
    <s v="AG-10495"/>
    <s v="Andrew Gjertsen"/>
    <x v="1"/>
    <s v="United States"/>
    <s v="Saint Petersburg"/>
    <x v="2"/>
    <n v="33710"/>
    <s v="South"/>
    <s v="FUR-FU-10001185"/>
    <x v="0"/>
    <s v="Furnishings"/>
    <s v="Advantus Employee of the Month Certificate Frame, 11 x 13-1/2"/>
    <n v="173.208"/>
    <n v="7"/>
    <n v="0.2"/>
    <n v="45.467100000000009"/>
  </r>
  <r>
    <n v="9819"/>
    <x v="4929"/>
    <x v="1213"/>
    <d v="2015-06-12T00:00:00"/>
    <s v="Standard Class"/>
    <s v="AG-10495"/>
    <s v="Andrew Gjertsen"/>
    <x v="1"/>
    <s v="United States"/>
    <s v="Saint Petersburg"/>
    <x v="2"/>
    <n v="33710"/>
    <s v="South"/>
    <s v="OFF-AR-10003856"/>
    <x v="1"/>
    <s v="Art"/>
    <s v="Newell 344"/>
    <n v="4.4479999999999995"/>
    <n v="2"/>
    <n v="0.2"/>
    <n v="0.3335999999999999"/>
  </r>
  <r>
    <n v="9820"/>
    <x v="4929"/>
    <x v="1213"/>
    <d v="2015-06-12T00:00:00"/>
    <s v="Standard Class"/>
    <s v="AG-10495"/>
    <s v="Andrew Gjertsen"/>
    <x v="1"/>
    <s v="United States"/>
    <s v="Saint Petersburg"/>
    <x v="2"/>
    <n v="33710"/>
    <s v="South"/>
    <s v="OFF-LA-10001982"/>
    <x v="1"/>
    <s v="Labels"/>
    <s v="Smead Alpha-Z Color-Coded Name Labels First Letter Starter Set"/>
    <n v="9"/>
    <n v="3"/>
    <n v="0.2"/>
    <n v="3.1499999999999995"/>
  </r>
  <r>
    <n v="9821"/>
    <x v="4929"/>
    <x v="1213"/>
    <d v="2015-06-12T00:00:00"/>
    <s v="Standard Class"/>
    <s v="AG-10495"/>
    <s v="Andrew Gjertsen"/>
    <x v="1"/>
    <s v="United States"/>
    <s v="Saint Petersburg"/>
    <x v="2"/>
    <n v="33710"/>
    <s v="South"/>
    <s v="OFF-PA-10001215"/>
    <x v="1"/>
    <s v="Paper"/>
    <s v="Xerox 1963"/>
    <n v="42.24"/>
    <n v="10"/>
    <n v="0.2"/>
    <n v="13.199999999999998"/>
  </r>
  <r>
    <n v="9822"/>
    <x v="4929"/>
    <x v="1213"/>
    <d v="2015-06-12T00:00:00"/>
    <s v="Standard Class"/>
    <s v="AG-10495"/>
    <s v="Andrew Gjertsen"/>
    <x v="1"/>
    <s v="United States"/>
    <s v="Saint Petersburg"/>
    <x v="2"/>
    <n v="33710"/>
    <s v="South"/>
    <s v="OFF-BI-10002429"/>
    <x v="1"/>
    <s v="Binders"/>
    <s v="Premier Elliptical Ring Binder, Black"/>
    <n v="18.264000000000003"/>
    <n v="2"/>
    <n v="0.7"/>
    <n v="-13.393599999999999"/>
  </r>
  <r>
    <n v="9823"/>
    <x v="4930"/>
    <x v="860"/>
    <d v="2014-08-19T00:00:00"/>
    <s v="Standard Class"/>
    <s v="BD-11605"/>
    <s v="Brian Dahlen"/>
    <x v="0"/>
    <s v="United States"/>
    <s v="San Francisco"/>
    <x v="1"/>
    <n v="94122"/>
    <s v="West"/>
    <s v="OFF-AP-10003287"/>
    <x v="1"/>
    <s v="Appliances"/>
    <s v="Tripp Lite TLP810NET Broadband Surge for Modem/Fax"/>
    <n v="152.91"/>
    <n v="3"/>
    <n v="0"/>
    <n v="42.814799999999998"/>
  </r>
  <r>
    <n v="9824"/>
    <x v="4930"/>
    <x v="860"/>
    <d v="2014-08-19T00:00:00"/>
    <s v="Standard Class"/>
    <s v="BD-11605"/>
    <s v="Brian Dahlen"/>
    <x v="0"/>
    <s v="United States"/>
    <s v="San Francisco"/>
    <x v="1"/>
    <n v="94122"/>
    <s v="West"/>
    <s v="OFF-PA-10000167"/>
    <x v="1"/>
    <s v="Paper"/>
    <s v="Xerox 1925"/>
    <n v="92.94"/>
    <n v="3"/>
    <n v="0"/>
    <n v="41.822999999999993"/>
  </r>
  <r>
    <n v="9825"/>
    <x v="4930"/>
    <x v="860"/>
    <d v="2014-08-19T00:00:00"/>
    <s v="Standard Class"/>
    <s v="BD-11605"/>
    <s v="Brian Dahlen"/>
    <x v="0"/>
    <s v="United States"/>
    <s v="San Francisco"/>
    <x v="1"/>
    <n v="94122"/>
    <s v="West"/>
    <s v="OFF-BI-10002309"/>
    <x v="1"/>
    <s v="Binders"/>
    <s v="Avery Heavy-Duty EZD  Binder With Locking Rings"/>
    <n v="17.856000000000002"/>
    <n v="4"/>
    <n v="0.2"/>
    <n v="6.2495999999999992"/>
  </r>
  <r>
    <n v="9826"/>
    <x v="4930"/>
    <x v="860"/>
    <d v="2014-08-19T00:00:00"/>
    <s v="Standard Class"/>
    <s v="BD-11605"/>
    <s v="Brian Dahlen"/>
    <x v="0"/>
    <s v="United States"/>
    <s v="San Francisco"/>
    <x v="1"/>
    <n v="94122"/>
    <s v="West"/>
    <s v="OFF-BI-10003638"/>
    <x v="1"/>
    <s v="Binders"/>
    <s v="GBC Durable Plastic Covers"/>
    <n v="46.440000000000005"/>
    <n v="3"/>
    <n v="0.2"/>
    <n v="15.092999999999998"/>
  </r>
  <r>
    <n v="9827"/>
    <x v="4930"/>
    <x v="860"/>
    <d v="2014-08-19T00:00:00"/>
    <s v="Standard Class"/>
    <s v="BD-11605"/>
    <s v="Brian Dahlen"/>
    <x v="0"/>
    <s v="United States"/>
    <s v="San Francisco"/>
    <x v="1"/>
    <n v="94122"/>
    <s v="West"/>
    <s v="FUR-CH-10003833"/>
    <x v="0"/>
    <s v="Chairs"/>
    <s v="Novimex Fabric Task Chair"/>
    <n v="195.136"/>
    <n v="4"/>
    <n v="0.2"/>
    <n v="-12.196000000000005"/>
  </r>
  <r>
    <n v="9828"/>
    <x v="4931"/>
    <x v="249"/>
    <d v="2017-06-26T00:00:00"/>
    <s v="Standard Class"/>
    <s v="JS-15685"/>
    <s v="Jim Sink"/>
    <x v="1"/>
    <s v="United States"/>
    <s v="New York City"/>
    <x v="15"/>
    <n v="10035"/>
    <s v="East"/>
    <s v="OFF-ST-10001511"/>
    <x v="1"/>
    <s v="Storage"/>
    <s v="Space Solutions Commercial Steel Shelving"/>
    <n v="129.30000000000001"/>
    <n v="2"/>
    <n v="0"/>
    <n v="6.4649999999999892"/>
  </r>
  <r>
    <n v="9829"/>
    <x v="4931"/>
    <x v="249"/>
    <d v="2017-06-26T00:00:00"/>
    <s v="Standard Class"/>
    <s v="JS-15685"/>
    <s v="Jim Sink"/>
    <x v="1"/>
    <s v="United States"/>
    <s v="New York City"/>
    <x v="15"/>
    <n v="10035"/>
    <s v="East"/>
    <s v="OFF-BI-10004728"/>
    <x v="1"/>
    <s v="Binders"/>
    <s v="Wilson Jones Turn Tabs Binder Tool for Ring Binders"/>
    <n v="11.568000000000001"/>
    <n v="3"/>
    <n v="0.2"/>
    <n v="3.7595999999999998"/>
  </r>
  <r>
    <n v="9830"/>
    <x v="4932"/>
    <x v="11"/>
    <d v="2017-07-23T00:00:00"/>
    <s v="Standard Class"/>
    <s v="NF-18385"/>
    <s v="Natalie Fritzler"/>
    <x v="0"/>
    <s v="United States"/>
    <s v="Charlotte"/>
    <x v="3"/>
    <n v="28205"/>
    <s v="South"/>
    <s v="FUR-CH-10004218"/>
    <x v="0"/>
    <s v="Chairs"/>
    <s v="Global Fabric Manager's Chair, Dark Gray"/>
    <n v="242.35200000000003"/>
    <n v="3"/>
    <n v="0.2"/>
    <n v="15.147000000000006"/>
  </r>
  <r>
    <n v="9831"/>
    <x v="4933"/>
    <x v="757"/>
    <d v="2014-12-18T00:00:00"/>
    <s v="Second Class"/>
    <s v="SC-20305"/>
    <s v="Sean Christensen"/>
    <x v="0"/>
    <s v="United States"/>
    <s v="Beaumont"/>
    <x v="5"/>
    <n v="77705"/>
    <s v="Central"/>
    <s v="TEC-AC-10004171"/>
    <x v="2"/>
    <s v="Accessories"/>
    <s v="Razer Kraken 7.1 Surround Sound Over Ear USB Gaming Headset"/>
    <n v="319.96800000000002"/>
    <n v="4"/>
    <n v="0.2"/>
    <n v="95.990400000000008"/>
  </r>
  <r>
    <n v="9832"/>
    <x v="4933"/>
    <x v="757"/>
    <d v="2014-12-18T00:00:00"/>
    <s v="Second Class"/>
    <s v="SC-20305"/>
    <s v="Sean Christensen"/>
    <x v="0"/>
    <s v="United States"/>
    <s v="Beaumont"/>
    <x v="5"/>
    <n v="77705"/>
    <s v="Central"/>
    <s v="FUR-FU-10001706"/>
    <x v="0"/>
    <s v="Furnishings"/>
    <s v="Longer-Life Soft White Bulbs"/>
    <n v="8.6240000000000023"/>
    <n v="7"/>
    <n v="0.6"/>
    <n v="-2.5872000000000011"/>
  </r>
  <r>
    <n v="9833"/>
    <x v="4934"/>
    <x v="598"/>
    <d v="2014-05-22T00:00:00"/>
    <s v="Second Class"/>
    <s v="GA-14515"/>
    <s v="George Ashbrook"/>
    <x v="0"/>
    <s v="United States"/>
    <s v="Dallas"/>
    <x v="5"/>
    <n v="75220"/>
    <s v="Central"/>
    <s v="OFF-PA-10001526"/>
    <x v="1"/>
    <s v="Paper"/>
    <s v="Xerox 1949"/>
    <n v="3.9840000000000004"/>
    <n v="1"/>
    <n v="0.2"/>
    <n v="1.4442000000000004"/>
  </r>
  <r>
    <n v="9834"/>
    <x v="4935"/>
    <x v="32"/>
    <d v="2017-09-19T00:00:00"/>
    <s v="Standard Class"/>
    <s v="CY-12745"/>
    <s v="Craig Yedwab"/>
    <x v="1"/>
    <s v="United States"/>
    <s v="Springfield"/>
    <x v="24"/>
    <n v="45503"/>
    <s v="East"/>
    <s v="TEC-AC-10002001"/>
    <x v="2"/>
    <s v="Accessories"/>
    <s v="Logitech Wireless Gaming Headset G930"/>
    <n v="895.94400000000019"/>
    <n v="7"/>
    <n v="0.2"/>
    <n v="190.38810000000001"/>
  </r>
  <r>
    <n v="9835"/>
    <x v="4936"/>
    <x v="1155"/>
    <d v="2016-10-12T00:00:00"/>
    <s v="First Class"/>
    <s v="WB-21850"/>
    <s v="William Brown"/>
    <x v="0"/>
    <s v="United States"/>
    <s v="La Porte"/>
    <x v="5"/>
    <n v="77571"/>
    <s v="Central"/>
    <s v="FUR-FU-10004963"/>
    <x v="0"/>
    <s v="Furnishings"/>
    <s v="Eldon 400 Class Desk Accessories, Black Carbon"/>
    <n v="14"/>
    <n v="4"/>
    <n v="0.6"/>
    <n v="-6.2999999999999972"/>
  </r>
  <r>
    <n v="9836"/>
    <x v="4936"/>
    <x v="1155"/>
    <d v="2016-10-12T00:00:00"/>
    <s v="First Class"/>
    <s v="WB-21850"/>
    <s v="William Brown"/>
    <x v="0"/>
    <s v="United States"/>
    <s v="La Porte"/>
    <x v="5"/>
    <n v="77571"/>
    <s v="Central"/>
    <s v="OFF-BI-10001597"/>
    <x v="1"/>
    <s v="Binders"/>
    <s v="Wilson Jones Ledger-Size, Piano-Hinge Binder, 2&quot;, Blue"/>
    <n v="16.391999999999996"/>
    <n v="2"/>
    <n v="0.8"/>
    <n v="-26.227200000000003"/>
  </r>
  <r>
    <n v="9837"/>
    <x v="4937"/>
    <x v="477"/>
    <d v="2016-10-01T00:00:00"/>
    <s v="Standard Class"/>
    <s v="DL-12865"/>
    <s v="Dan Lawera"/>
    <x v="0"/>
    <s v="United States"/>
    <s v="Long Beach"/>
    <x v="1"/>
    <n v="90805"/>
    <s v="West"/>
    <s v="OFF-PA-10000141"/>
    <x v="1"/>
    <s v="Paper"/>
    <s v="Ampad Evidence Wirebond Steno Books, 6&quot; x 9&quot;"/>
    <n v="10.9"/>
    <n v="5"/>
    <n v="0"/>
    <n v="5.1229999999999993"/>
  </r>
  <r>
    <n v="9838"/>
    <x v="4937"/>
    <x v="477"/>
    <d v="2016-10-01T00:00:00"/>
    <s v="Standard Class"/>
    <s v="DL-12865"/>
    <s v="Dan Lawera"/>
    <x v="0"/>
    <s v="United States"/>
    <s v="Long Beach"/>
    <x v="1"/>
    <n v="90805"/>
    <s v="West"/>
    <s v="OFF-LA-10003923"/>
    <x v="1"/>
    <s v="Labels"/>
    <s v="Alphabetical Labels for Top Tab Filing"/>
    <n v="29.6"/>
    <n v="2"/>
    <n v="0"/>
    <n v="14.8"/>
  </r>
  <r>
    <n v="9839"/>
    <x v="4937"/>
    <x v="477"/>
    <d v="2016-10-01T00:00:00"/>
    <s v="Standard Class"/>
    <s v="DL-12865"/>
    <s v="Dan Lawera"/>
    <x v="0"/>
    <s v="United States"/>
    <s v="Long Beach"/>
    <x v="1"/>
    <n v="90805"/>
    <s v="West"/>
    <s v="OFF-LA-10001771"/>
    <x v="1"/>
    <s v="Labels"/>
    <s v="Avery 513"/>
    <n v="4.9800000000000004"/>
    <n v="1"/>
    <n v="0"/>
    <n v="2.2907999999999999"/>
  </r>
  <r>
    <n v="9840"/>
    <x v="4937"/>
    <x v="477"/>
    <d v="2016-10-01T00:00:00"/>
    <s v="Standard Class"/>
    <s v="DL-12865"/>
    <s v="Dan Lawera"/>
    <x v="0"/>
    <s v="United States"/>
    <s v="Long Beach"/>
    <x v="1"/>
    <n v="90805"/>
    <s v="West"/>
    <s v="TEC-CO-10001943"/>
    <x v="2"/>
    <s v="Copiers"/>
    <s v="Canon PC-428 Personal Copier"/>
    <n v="479.97600000000006"/>
    <n v="3"/>
    <n v="0.2"/>
    <n v="161.99189999999999"/>
  </r>
  <r>
    <n v="9841"/>
    <x v="4937"/>
    <x v="477"/>
    <d v="2016-10-01T00:00:00"/>
    <s v="Standard Class"/>
    <s v="DL-12865"/>
    <s v="Dan Lawera"/>
    <x v="0"/>
    <s v="United States"/>
    <s v="Long Beach"/>
    <x v="1"/>
    <n v="90805"/>
    <s v="West"/>
    <s v="TEC-PH-10003356"/>
    <x v="2"/>
    <s v="Phones"/>
    <s v="SmartStand Mobile Device Holder, Assorted Colors"/>
    <n v="44.736000000000004"/>
    <n v="8"/>
    <n v="0.2"/>
    <n v="4.4736000000000011"/>
  </r>
  <r>
    <n v="9842"/>
    <x v="4937"/>
    <x v="477"/>
    <d v="2016-10-01T00:00:00"/>
    <s v="Standard Class"/>
    <s v="DL-12865"/>
    <s v="Dan Lawera"/>
    <x v="0"/>
    <s v="United States"/>
    <s v="Long Beach"/>
    <x v="1"/>
    <n v="90805"/>
    <s v="West"/>
    <s v="OFF-AR-10002255"/>
    <x v="1"/>
    <s v="Art"/>
    <s v="Newell 346"/>
    <n v="5.76"/>
    <n v="2"/>
    <n v="0"/>
    <n v="1.6703999999999999"/>
  </r>
  <r>
    <n v="9843"/>
    <x v="4937"/>
    <x v="477"/>
    <d v="2016-10-01T00:00:00"/>
    <s v="Standard Class"/>
    <s v="DL-12865"/>
    <s v="Dan Lawera"/>
    <x v="0"/>
    <s v="United States"/>
    <s v="Long Beach"/>
    <x v="1"/>
    <n v="90805"/>
    <s v="West"/>
    <s v="FUR-CH-10000665"/>
    <x v="0"/>
    <s v="Chairs"/>
    <s v="Global Airflow Leather Mesh Back Chair, Black"/>
    <n v="483.13599999999997"/>
    <n v="4"/>
    <n v="0.2"/>
    <n v="60.391999999999939"/>
  </r>
  <r>
    <n v="9844"/>
    <x v="4938"/>
    <x v="561"/>
    <d v="2014-06-06T00:00:00"/>
    <s v="First Class"/>
    <s v="RE-19450"/>
    <s v="Richard Eichhorn"/>
    <x v="0"/>
    <s v="United States"/>
    <s v="Decatur"/>
    <x v="10"/>
    <n v="62521"/>
    <s v="Central"/>
    <s v="OFF-LA-10001771"/>
    <x v="1"/>
    <s v="Labels"/>
    <s v="Avery 513"/>
    <n v="15.936000000000002"/>
    <n v="4"/>
    <n v="0.2"/>
    <n v="5.1791999999999998"/>
  </r>
  <r>
    <n v="9845"/>
    <x v="4938"/>
    <x v="561"/>
    <d v="2014-06-06T00:00:00"/>
    <s v="First Class"/>
    <s v="RE-19450"/>
    <s v="Richard Eichhorn"/>
    <x v="0"/>
    <s v="United States"/>
    <s v="Decatur"/>
    <x v="10"/>
    <n v="62521"/>
    <s v="Central"/>
    <s v="FUR-FU-10001475"/>
    <x v="0"/>
    <s v="Furnishings"/>
    <s v="Contract Clock, 14&quot;, Brown"/>
    <n v="61.543999999999997"/>
    <n v="7"/>
    <n v="0.6"/>
    <n v="-40.003599999999999"/>
  </r>
  <r>
    <n v="9846"/>
    <x v="4938"/>
    <x v="561"/>
    <d v="2014-06-06T00:00:00"/>
    <s v="First Class"/>
    <s v="RE-19450"/>
    <s v="Richard Eichhorn"/>
    <x v="0"/>
    <s v="United States"/>
    <s v="Decatur"/>
    <x v="10"/>
    <n v="62521"/>
    <s v="Central"/>
    <s v="OFF-ST-10000877"/>
    <x v="1"/>
    <s v="Storage"/>
    <s v="Recycled Steel Personal File for Standard File Folders"/>
    <n v="132.696"/>
    <n v="3"/>
    <n v="0.2"/>
    <n v="9.9521999999999977"/>
  </r>
  <r>
    <n v="9847"/>
    <x v="4939"/>
    <x v="264"/>
    <d v="2017-09-04T00:00:00"/>
    <s v="Second Class"/>
    <s v="MH-17290"/>
    <s v="Marc Harrigan"/>
    <x v="2"/>
    <s v="United States"/>
    <s v="Los Angeles"/>
    <x v="1"/>
    <n v="90008"/>
    <s v="West"/>
    <s v="OFF-AP-10001492"/>
    <x v="1"/>
    <s v="Appliances"/>
    <s v="Acco Six-Outlet Power Strip, 4' Cord Length"/>
    <n v="43.099999999999994"/>
    <n v="5"/>
    <n v="0"/>
    <n v="11.206"/>
  </r>
  <r>
    <n v="9848"/>
    <x v="4939"/>
    <x v="264"/>
    <d v="2017-09-04T00:00:00"/>
    <s v="Second Class"/>
    <s v="MH-17290"/>
    <s v="Marc Harrigan"/>
    <x v="2"/>
    <s v="United States"/>
    <s v="Los Angeles"/>
    <x v="1"/>
    <n v="90008"/>
    <s v="West"/>
    <s v="FUR-FU-10004188"/>
    <x v="0"/>
    <s v="Furnishings"/>
    <s v="Luxo Professional Combination Clamp-On Lamps"/>
    <n v="511.5"/>
    <n v="5"/>
    <n v="0"/>
    <n v="132.99"/>
  </r>
  <r>
    <n v="9849"/>
    <x v="4939"/>
    <x v="264"/>
    <d v="2017-09-04T00:00:00"/>
    <s v="Second Class"/>
    <s v="MH-17290"/>
    <s v="Marc Harrigan"/>
    <x v="2"/>
    <s v="United States"/>
    <s v="Los Angeles"/>
    <x v="1"/>
    <n v="90008"/>
    <s v="West"/>
    <s v="OFF-BI-10004330"/>
    <x v="1"/>
    <s v="Binders"/>
    <s v="GBC Velobind Prepunched Cover Sets, Regency Series"/>
    <n v="147.91999999999999"/>
    <n v="5"/>
    <n v="0.2"/>
    <n v="46.224999999999987"/>
  </r>
  <r>
    <n v="9850"/>
    <x v="4940"/>
    <x v="791"/>
    <d v="2014-04-18T00:00:00"/>
    <s v="Standard Class"/>
    <s v="EH-13765"/>
    <s v="Edward Hooks"/>
    <x v="1"/>
    <s v="United States"/>
    <s v="Lodi"/>
    <x v="1"/>
    <n v="95240"/>
    <s v="West"/>
    <s v="OFF-AR-10002987"/>
    <x v="1"/>
    <s v="Art"/>
    <s v="Prismacolor Color Pencil Set"/>
    <n v="39.68"/>
    <n v="2"/>
    <n v="0"/>
    <n v="16.268800000000002"/>
  </r>
  <r>
    <n v="9851"/>
    <x v="4941"/>
    <x v="440"/>
    <d v="2016-05-06T00:00:00"/>
    <s v="Standard Class"/>
    <s v="EH-13765"/>
    <s v="Edward Hooks"/>
    <x v="1"/>
    <s v="United States"/>
    <s v="New York City"/>
    <x v="15"/>
    <n v="10009"/>
    <s v="East"/>
    <s v="FUR-FU-10000732"/>
    <x v="0"/>
    <s v="Furnishings"/>
    <s v="Eldon 200 Class Desk Accessories"/>
    <n v="12.56"/>
    <n v="2"/>
    <n v="0"/>
    <n v="4.0191999999999997"/>
  </r>
  <r>
    <n v="9852"/>
    <x v="4941"/>
    <x v="440"/>
    <d v="2016-05-06T00:00:00"/>
    <s v="Standard Class"/>
    <s v="EH-13765"/>
    <s v="Edward Hooks"/>
    <x v="1"/>
    <s v="United States"/>
    <s v="New York City"/>
    <x v="15"/>
    <n v="10009"/>
    <s v="East"/>
    <s v="OFF-BI-10001670"/>
    <x v="1"/>
    <s v="Binders"/>
    <s v="Vinyl Sectional Post Binders"/>
    <n v="90.480000000000018"/>
    <n v="3"/>
    <n v="0.2"/>
    <n v="33.93"/>
  </r>
  <r>
    <n v="9853"/>
    <x v="4941"/>
    <x v="440"/>
    <d v="2016-05-06T00:00:00"/>
    <s v="Standard Class"/>
    <s v="EH-13765"/>
    <s v="Edward Hooks"/>
    <x v="1"/>
    <s v="United States"/>
    <s v="New York City"/>
    <x v="15"/>
    <n v="10009"/>
    <s v="East"/>
    <s v="OFF-PA-10000533"/>
    <x v="1"/>
    <s v="Paper"/>
    <s v="Southworth Parchment Paper &amp; Envelopes"/>
    <n v="13.08"/>
    <n v="2"/>
    <n v="0"/>
    <n v="6.0167999999999999"/>
  </r>
  <r>
    <n v="9854"/>
    <x v="4941"/>
    <x v="440"/>
    <d v="2016-05-06T00:00:00"/>
    <s v="Standard Class"/>
    <s v="EH-13765"/>
    <s v="Edward Hooks"/>
    <x v="1"/>
    <s v="United States"/>
    <s v="New York City"/>
    <x v="15"/>
    <n v="10009"/>
    <s v="East"/>
    <s v="FUR-FU-10002253"/>
    <x v="0"/>
    <s v="Furnishings"/>
    <s v="Howard Miller 13&quot; Diameter Pewter Finish Round Wall Clock"/>
    <n v="214.7"/>
    <n v="5"/>
    <n v="0"/>
    <n v="83.733000000000004"/>
  </r>
  <r>
    <n v="9855"/>
    <x v="4942"/>
    <x v="249"/>
    <d v="2017-06-23T00:00:00"/>
    <s v="Standard Class"/>
    <s v="GA-14515"/>
    <s v="George Ashbrook"/>
    <x v="0"/>
    <s v="United States"/>
    <s v="San Francisco"/>
    <x v="1"/>
    <n v="94109"/>
    <s v="West"/>
    <s v="FUR-FU-10002396"/>
    <x v="0"/>
    <s v="Furnishings"/>
    <s v="DAX Copper Panel Document Frame, 5 x 7 Size"/>
    <n v="50.32"/>
    <n v="4"/>
    <n v="0"/>
    <n v="21.134400000000003"/>
  </r>
  <r>
    <n v="9856"/>
    <x v="4942"/>
    <x v="249"/>
    <d v="2017-06-23T00:00:00"/>
    <s v="Standard Class"/>
    <s v="GA-14515"/>
    <s v="George Ashbrook"/>
    <x v="0"/>
    <s v="United States"/>
    <s v="San Francisco"/>
    <x v="1"/>
    <n v="94109"/>
    <s v="West"/>
    <s v="OFF-PA-10004438"/>
    <x v="1"/>
    <s v="Paper"/>
    <s v="Xerox 1907"/>
    <n v="24.56"/>
    <n v="2"/>
    <n v="0"/>
    <n v="11.543199999999999"/>
  </r>
  <r>
    <n v="9857"/>
    <x v="4943"/>
    <x v="1231"/>
    <d v="2014-11-11T00:00:00"/>
    <s v="Standard Class"/>
    <s v="GA-14515"/>
    <s v="George Ashbrook"/>
    <x v="0"/>
    <s v="United States"/>
    <s v="Columbus"/>
    <x v="32"/>
    <n v="31907"/>
    <s v="South"/>
    <s v="OFF-PA-10000587"/>
    <x v="1"/>
    <s v="Paper"/>
    <s v="Array Parchment Paper, Assorted Colors"/>
    <n v="43.68"/>
    <n v="6"/>
    <n v="0"/>
    <n v="20.9664"/>
  </r>
  <r>
    <n v="9858"/>
    <x v="4944"/>
    <x v="514"/>
    <d v="2015-03-30T00:00:00"/>
    <s v="Standard Class"/>
    <s v="EB-13840"/>
    <s v="Ellis Ballard"/>
    <x v="1"/>
    <s v="United States"/>
    <s v="Seattle"/>
    <x v="4"/>
    <n v="98103"/>
    <s v="West"/>
    <s v="FUR-TA-10001889"/>
    <x v="0"/>
    <s v="Tables"/>
    <s v="Bush Advantage Collection Racetrack Conference Table"/>
    <n v="3393.68"/>
    <n v="8"/>
    <n v="0"/>
    <n v="610.86239999999998"/>
  </r>
  <r>
    <n v="9859"/>
    <x v="4945"/>
    <x v="424"/>
    <d v="2017-01-20T00:00:00"/>
    <s v="Standard Class"/>
    <s v="HR-14770"/>
    <s v="Hallie Redmond"/>
    <x v="2"/>
    <s v="United States"/>
    <s v="Richmond"/>
    <x v="14"/>
    <n v="47374"/>
    <s v="Central"/>
    <s v="OFF-ST-10001590"/>
    <x v="1"/>
    <s v="Storage"/>
    <s v="Tenex Personal Project File with Scoop Front Design, Black"/>
    <n v="67.400000000000006"/>
    <n v="5"/>
    <n v="0"/>
    <n v="17.523999999999997"/>
  </r>
  <r>
    <n v="9860"/>
    <x v="4945"/>
    <x v="424"/>
    <d v="2017-01-20T00:00:00"/>
    <s v="Standard Class"/>
    <s v="HR-14770"/>
    <s v="Hallie Redmond"/>
    <x v="2"/>
    <s v="United States"/>
    <s v="Richmond"/>
    <x v="14"/>
    <n v="47374"/>
    <s v="Central"/>
    <s v="OFF-FA-10003472"/>
    <x v="1"/>
    <s v="Fasteners"/>
    <s v="Bagged Rubber Bands"/>
    <n v="2.52"/>
    <n v="2"/>
    <n v="0"/>
    <n v="0.1008"/>
  </r>
  <r>
    <n v="9861"/>
    <x v="4945"/>
    <x v="424"/>
    <d v="2017-01-20T00:00:00"/>
    <s v="Standard Class"/>
    <s v="HR-14770"/>
    <s v="Hallie Redmond"/>
    <x v="2"/>
    <s v="United States"/>
    <s v="Richmond"/>
    <x v="14"/>
    <n v="47374"/>
    <s v="Central"/>
    <s v="TEC-PH-10000169"/>
    <x v="2"/>
    <s v="Phones"/>
    <s v="ARKON Windshield Dashboard Air Vent Car Mount Holder"/>
    <n v="67.8"/>
    <n v="4"/>
    <n v="0"/>
    <n v="1.3559999999999945"/>
  </r>
  <r>
    <n v="9862"/>
    <x v="4945"/>
    <x v="424"/>
    <d v="2017-01-20T00:00:00"/>
    <s v="Standard Class"/>
    <s v="HR-14770"/>
    <s v="Hallie Redmond"/>
    <x v="2"/>
    <s v="United States"/>
    <s v="Richmond"/>
    <x v="14"/>
    <n v="47374"/>
    <s v="Central"/>
    <s v="OFF-ST-10002562"/>
    <x v="1"/>
    <s v="Storage"/>
    <s v="Staple magnet"/>
    <n v="18.760000000000002"/>
    <n v="2"/>
    <n v="0"/>
    <n v="5.2528000000000006"/>
  </r>
  <r>
    <n v="9863"/>
    <x v="4945"/>
    <x v="424"/>
    <d v="2017-01-20T00:00:00"/>
    <s v="Standard Class"/>
    <s v="HR-14770"/>
    <s v="Hallie Redmond"/>
    <x v="2"/>
    <s v="United States"/>
    <s v="Richmond"/>
    <x v="14"/>
    <n v="47374"/>
    <s v="Central"/>
    <s v="TEC-AC-10001445"/>
    <x v="2"/>
    <s v="Accessories"/>
    <s v="Imation USB 2.0 Swivel Flash Drive USB flash drive - 4 GB - Pink"/>
    <n v="12.12"/>
    <n v="4"/>
    <n v="0"/>
    <n v="2.5451999999999995"/>
  </r>
  <r>
    <n v="9864"/>
    <x v="4945"/>
    <x v="424"/>
    <d v="2017-01-20T00:00:00"/>
    <s v="Standard Class"/>
    <s v="HR-14770"/>
    <s v="Hallie Redmond"/>
    <x v="2"/>
    <s v="United States"/>
    <s v="Richmond"/>
    <x v="14"/>
    <n v="47374"/>
    <s v="Central"/>
    <s v="OFF-PA-10004156"/>
    <x v="1"/>
    <s v="Paper"/>
    <s v="Xerox 188"/>
    <n v="11.34"/>
    <n v="1"/>
    <n v="0"/>
    <n v="5.5565999999999995"/>
  </r>
  <r>
    <n v="9865"/>
    <x v="4945"/>
    <x v="424"/>
    <d v="2017-01-20T00:00:00"/>
    <s v="Standard Class"/>
    <s v="HR-14770"/>
    <s v="Hallie Redmond"/>
    <x v="2"/>
    <s v="United States"/>
    <s v="Richmond"/>
    <x v="14"/>
    <n v="47374"/>
    <s v="Central"/>
    <s v="TEC-AC-10004469"/>
    <x v="2"/>
    <s v="Accessories"/>
    <s v="Microsoft Sculpt Comfort Mouse"/>
    <n v="159.80000000000001"/>
    <n v="4"/>
    <n v="0"/>
    <n v="70.312000000000012"/>
  </r>
  <r>
    <n v="9866"/>
    <x v="4945"/>
    <x v="424"/>
    <d v="2017-01-20T00:00:00"/>
    <s v="Standard Class"/>
    <s v="HR-14770"/>
    <s v="Hallie Redmond"/>
    <x v="2"/>
    <s v="United States"/>
    <s v="Richmond"/>
    <x v="14"/>
    <n v="47374"/>
    <s v="Central"/>
    <s v="FUR-FU-10001037"/>
    <x v="0"/>
    <s v="Furnishings"/>
    <s v="DAX Charcoal/Nickel-Tone Document Frame, 5 x 7"/>
    <n v="18.96"/>
    <n v="2"/>
    <n v="0"/>
    <n v="8.532"/>
  </r>
  <r>
    <n v="9867"/>
    <x v="4946"/>
    <x v="514"/>
    <d v="2015-03-28T00:00:00"/>
    <s v="Second Class"/>
    <s v="SM-20950"/>
    <s v="Suzanne McNair"/>
    <x v="1"/>
    <s v="United States"/>
    <s v="New York City"/>
    <x v="15"/>
    <n v="10009"/>
    <s v="East"/>
    <s v="OFF-ST-10002615"/>
    <x v="1"/>
    <s v="Storage"/>
    <s v="Dual Level, Single-Width Filing Carts"/>
    <n v="1085.42"/>
    <n v="7"/>
    <n v="0"/>
    <n v="282.20920000000001"/>
  </r>
  <r>
    <n v="9868"/>
    <x v="4946"/>
    <x v="514"/>
    <d v="2015-03-28T00:00:00"/>
    <s v="Second Class"/>
    <s v="SM-20950"/>
    <s v="Suzanne McNair"/>
    <x v="1"/>
    <s v="United States"/>
    <s v="New York City"/>
    <x v="15"/>
    <n v="10009"/>
    <s v="East"/>
    <s v="OFF-AP-10000595"/>
    <x v="1"/>
    <s v="Appliances"/>
    <s v="Disposable Triple-Filter Dust Bags"/>
    <n v="13.11"/>
    <n v="3"/>
    <n v="0"/>
    <n v="3.4086000000000003"/>
  </r>
  <r>
    <n v="9869"/>
    <x v="4947"/>
    <x v="301"/>
    <d v="2014-11-03T00:00:00"/>
    <s v="First Class"/>
    <s v="EA-14035"/>
    <s v="Erin Ashbrook"/>
    <x v="1"/>
    <s v="United States"/>
    <s v="Mason"/>
    <x v="24"/>
    <n v="45040"/>
    <s v="East"/>
    <s v="FUR-FU-10002253"/>
    <x v="0"/>
    <s v="Furnishings"/>
    <s v="Howard Miller 13&quot; Diameter Pewter Finish Round Wall Clock"/>
    <n v="68.703999999999994"/>
    <n v="2"/>
    <n v="0.2"/>
    <n v="16.317200000000003"/>
  </r>
  <r>
    <n v="9870"/>
    <x v="4947"/>
    <x v="301"/>
    <d v="2014-11-03T00:00:00"/>
    <s v="First Class"/>
    <s v="EA-14035"/>
    <s v="Erin Ashbrook"/>
    <x v="1"/>
    <s v="United States"/>
    <s v="Mason"/>
    <x v="24"/>
    <n v="45040"/>
    <s v="East"/>
    <s v="OFF-BI-10000494"/>
    <x v="1"/>
    <s v="Binders"/>
    <s v="Acco Economy Flexible Poly Round Ring Binder"/>
    <n v="3.1320000000000001"/>
    <n v="2"/>
    <n v="0.7"/>
    <n v="-2.6099999999999994"/>
  </r>
  <r>
    <n v="9871"/>
    <x v="4947"/>
    <x v="301"/>
    <d v="2014-11-03T00:00:00"/>
    <s v="First Class"/>
    <s v="EA-14035"/>
    <s v="Erin Ashbrook"/>
    <x v="1"/>
    <s v="United States"/>
    <s v="Mason"/>
    <x v="24"/>
    <n v="45040"/>
    <s v="East"/>
    <s v="OFF-BI-10001658"/>
    <x v="1"/>
    <s v="Binders"/>
    <s v="GBC Standard Therm-A-Bind Covers"/>
    <n v="22.428000000000004"/>
    <n v="3"/>
    <n v="0.7"/>
    <n v="-17.942399999999992"/>
  </r>
  <r>
    <n v="9872"/>
    <x v="4948"/>
    <x v="833"/>
    <d v="2017-10-06T00:00:00"/>
    <s v="Same Day"/>
    <s v="MH-17455"/>
    <s v="Mark Hamilton"/>
    <x v="0"/>
    <s v="United States"/>
    <s v="Chicago"/>
    <x v="10"/>
    <n v="60623"/>
    <s v="Central"/>
    <s v="OFF-ST-10003208"/>
    <x v="1"/>
    <s v="Storage"/>
    <s v="Adjustable Depth Letter/Legal Cart"/>
    <n v="290.33600000000001"/>
    <n v="2"/>
    <n v="0.2"/>
    <n v="32.662799999999947"/>
  </r>
  <r>
    <n v="9873"/>
    <x v="4948"/>
    <x v="833"/>
    <d v="2017-10-06T00:00:00"/>
    <s v="Same Day"/>
    <s v="MH-17455"/>
    <s v="Mark Hamilton"/>
    <x v="0"/>
    <s v="United States"/>
    <s v="Chicago"/>
    <x v="10"/>
    <n v="60623"/>
    <s v="Central"/>
    <s v="OFF-AR-10004790"/>
    <x v="1"/>
    <s v="Art"/>
    <s v="Staples in misc. colors"/>
    <n v="19.152000000000001"/>
    <n v="2"/>
    <n v="0.2"/>
    <n v="1.1969999999999992"/>
  </r>
  <r>
    <n v="9874"/>
    <x v="4949"/>
    <x v="107"/>
    <d v="2016-12-14T00:00:00"/>
    <s v="Standard Class"/>
    <s v="SL-20155"/>
    <s v="Sara Luxemburg"/>
    <x v="2"/>
    <s v="United States"/>
    <s v="New York City"/>
    <x v="15"/>
    <n v="10024"/>
    <s v="East"/>
    <s v="OFF-PA-10004609"/>
    <x v="1"/>
    <s v="Paper"/>
    <s v="Xerox 221"/>
    <n v="6.48"/>
    <n v="1"/>
    <n v="0"/>
    <n v="3.1104000000000003"/>
  </r>
  <r>
    <n v="9875"/>
    <x v="4950"/>
    <x v="897"/>
    <d v="2016-09-24T00:00:00"/>
    <s v="Second Class"/>
    <s v="NP-18685"/>
    <s v="Nora Pelletier"/>
    <x v="2"/>
    <s v="United States"/>
    <s v="Parma"/>
    <x v="24"/>
    <n v="44134"/>
    <s v="East"/>
    <s v="OFF-EN-10003055"/>
    <x v="1"/>
    <s v="Envelopes"/>
    <s v="Blue String-Tie &amp; Button Interoffice Envelopes, 10 x 13"/>
    <n v="63.967999999999996"/>
    <n v="2"/>
    <n v="0.2"/>
    <n v="19.989999999999995"/>
  </r>
  <r>
    <n v="9876"/>
    <x v="4951"/>
    <x v="1232"/>
    <d v="2016-01-05T00:00:00"/>
    <s v="Standard Class"/>
    <s v="RF-19840"/>
    <s v="Roy Französisch"/>
    <x v="0"/>
    <s v="United States"/>
    <s v="New York City"/>
    <x v="15"/>
    <n v="10035"/>
    <s v="East"/>
    <s v="OFF-SU-10003936"/>
    <x v="1"/>
    <s v="Supplies"/>
    <s v="Acme Serrated Blade Letter Opener"/>
    <n v="6.36"/>
    <n v="2"/>
    <n v="0"/>
    <n v="6.3600000000000101E-2"/>
  </r>
  <r>
    <n v="9877"/>
    <x v="4952"/>
    <x v="693"/>
    <d v="2017-04-21T00:00:00"/>
    <s v="First Class"/>
    <s v="BE-11455"/>
    <s v="Brad Eason"/>
    <x v="2"/>
    <s v="United States"/>
    <s v="Cleveland"/>
    <x v="24"/>
    <n v="44105"/>
    <s v="East"/>
    <s v="OFF-ST-10000078"/>
    <x v="1"/>
    <s v="Storage"/>
    <s v="Tennsco 6- and 18-Compartment Lockers"/>
    <n v="848.5440000000001"/>
    <n v="4"/>
    <n v="0.2"/>
    <n v="-21.213600000000099"/>
  </r>
  <r>
    <n v="9878"/>
    <x v="4952"/>
    <x v="693"/>
    <d v="2017-04-21T00:00:00"/>
    <s v="First Class"/>
    <s v="BE-11455"/>
    <s v="Brad Eason"/>
    <x v="2"/>
    <s v="United States"/>
    <s v="Cleveland"/>
    <x v="24"/>
    <n v="44105"/>
    <s v="East"/>
    <s v="OFF-BI-10000174"/>
    <x v="1"/>
    <s v="Binders"/>
    <s v="Wilson Jones Clip &amp; Carry Folder Binder Tool for Ring Binders, Clear"/>
    <n v="8.7000000000000011"/>
    <n v="5"/>
    <n v="0.7"/>
    <n v="-6.379999999999999"/>
  </r>
  <r>
    <n v="9879"/>
    <x v="4952"/>
    <x v="693"/>
    <d v="2017-04-21T00:00:00"/>
    <s v="First Class"/>
    <s v="BE-11455"/>
    <s v="Brad Eason"/>
    <x v="2"/>
    <s v="United States"/>
    <s v="Cleveland"/>
    <x v="24"/>
    <n v="44105"/>
    <s v="East"/>
    <s v="TEC-PH-10004080"/>
    <x v="2"/>
    <s v="Phones"/>
    <s v="Avaya 5410 Digital phone"/>
    <n v="122.38199999999999"/>
    <n v="3"/>
    <n v="0.4"/>
    <n v="-24.476399999999998"/>
  </r>
  <r>
    <n v="9880"/>
    <x v="4953"/>
    <x v="1036"/>
    <d v="2016-08-25T00:00:00"/>
    <s v="Standard Class"/>
    <s v="JK-15370"/>
    <s v="Jay Kimmel"/>
    <x v="0"/>
    <s v="United States"/>
    <s v="New York City"/>
    <x v="15"/>
    <n v="10035"/>
    <s v="East"/>
    <s v="FUR-CH-10002961"/>
    <x v="0"/>
    <s v="Chairs"/>
    <s v="Leather Task Chair, Black"/>
    <n v="573.17399999999998"/>
    <n v="7"/>
    <n v="0.1"/>
    <n v="63.685999999999979"/>
  </r>
  <r>
    <n v="9881"/>
    <x v="4954"/>
    <x v="352"/>
    <d v="2015-05-31T00:00:00"/>
    <s v="First Class"/>
    <s v="CC-12100"/>
    <s v="Chad Cunningham"/>
    <x v="2"/>
    <s v="United States"/>
    <s v="Cleveland"/>
    <x v="24"/>
    <n v="44105"/>
    <s v="East"/>
    <s v="OFF-PA-10000474"/>
    <x v="1"/>
    <s v="Paper"/>
    <s v="Easy-staple paper"/>
    <n v="85.055999999999997"/>
    <n v="3"/>
    <n v="0.2"/>
    <n v="28.706399999999991"/>
  </r>
  <r>
    <n v="9882"/>
    <x v="4955"/>
    <x v="1132"/>
    <d v="2014-08-13T00:00:00"/>
    <s v="First Class"/>
    <s v="LL-16840"/>
    <s v="Lauren Leatherbury"/>
    <x v="0"/>
    <s v="United States"/>
    <s v="Woodstock"/>
    <x v="32"/>
    <n v="30188"/>
    <s v="South"/>
    <s v="OFF-BI-10000138"/>
    <x v="1"/>
    <s v="Binders"/>
    <s v="Acco Translucent Poly Ring Binders"/>
    <n v="14.04"/>
    <n v="3"/>
    <n v="0"/>
    <n v="6.7392000000000003"/>
  </r>
  <r>
    <n v="9883"/>
    <x v="4955"/>
    <x v="1132"/>
    <d v="2014-08-13T00:00:00"/>
    <s v="First Class"/>
    <s v="LL-16840"/>
    <s v="Lauren Leatherbury"/>
    <x v="0"/>
    <s v="United States"/>
    <s v="Woodstock"/>
    <x v="32"/>
    <n v="30188"/>
    <s v="South"/>
    <s v="TEC-AC-10000023"/>
    <x v="2"/>
    <s v="Accessories"/>
    <s v="Maxell 74 Minute CD-R Spindle, 50/Pack"/>
    <n v="272.61"/>
    <n v="13"/>
    <n v="0"/>
    <n v="98.139599999999987"/>
  </r>
  <r>
    <n v="9884"/>
    <x v="4956"/>
    <x v="1233"/>
    <d v="2014-04-08T00:00:00"/>
    <s v="Standard Class"/>
    <s v="KE-16420"/>
    <s v="Katrina Edelman"/>
    <x v="1"/>
    <s v="United States"/>
    <s v="Los Angeles"/>
    <x v="1"/>
    <n v="90008"/>
    <s v="West"/>
    <s v="OFF-EN-10001415"/>
    <x v="1"/>
    <s v="Envelopes"/>
    <s v="Staple envelope"/>
    <n v="11.16"/>
    <n v="2"/>
    <n v="0"/>
    <n v="5.58"/>
  </r>
  <r>
    <n v="9885"/>
    <x v="4956"/>
    <x v="1233"/>
    <d v="2014-04-08T00:00:00"/>
    <s v="Standard Class"/>
    <s v="KE-16420"/>
    <s v="Katrina Edelman"/>
    <x v="1"/>
    <s v="United States"/>
    <s v="Los Angeles"/>
    <x v="1"/>
    <n v="90008"/>
    <s v="West"/>
    <s v="TEC-AC-10001284"/>
    <x v="2"/>
    <s v="Accessories"/>
    <s v="Enermax Briskie RF Wireless Keyboard and Mouse Combo"/>
    <n v="62.31"/>
    <n v="3"/>
    <n v="0"/>
    <n v="22.4316"/>
  </r>
  <r>
    <n v="9886"/>
    <x v="4956"/>
    <x v="1233"/>
    <d v="2014-04-08T00:00:00"/>
    <s v="Standard Class"/>
    <s v="KE-16420"/>
    <s v="Katrina Edelman"/>
    <x v="1"/>
    <s v="United States"/>
    <s v="Los Angeles"/>
    <x v="1"/>
    <n v="90008"/>
    <s v="West"/>
    <s v="TEC-AC-10000736"/>
    <x v="2"/>
    <s v="Accessories"/>
    <s v="Logitech G600 MMO Gaming Mouse"/>
    <n v="159.97999999999999"/>
    <n v="2"/>
    <n v="0"/>
    <n v="57.592799999999997"/>
  </r>
  <r>
    <n v="9887"/>
    <x v="4957"/>
    <x v="1212"/>
    <d v="2014-01-27T00:00:00"/>
    <s v="Standard Class"/>
    <s v="SG-20605"/>
    <s v="Speros Goranitis"/>
    <x v="0"/>
    <s v="United States"/>
    <s v="Lafayette"/>
    <x v="14"/>
    <n v="47905"/>
    <s v="Central"/>
    <s v="OFF-FA-10003467"/>
    <x v="1"/>
    <s v="Fasteners"/>
    <s v="Alliance Big Bands Rubber Bands, 12/Pack"/>
    <n v="5.9399999999999995"/>
    <n v="3"/>
    <n v="0"/>
    <n v="0"/>
  </r>
  <r>
    <n v="9888"/>
    <x v="4958"/>
    <x v="386"/>
    <d v="2017-10-15T00:00:00"/>
    <s v="First Class"/>
    <s v="CA-12265"/>
    <s v="Christina Anderson"/>
    <x v="0"/>
    <s v="United States"/>
    <s v="New York City"/>
    <x v="15"/>
    <n v="10024"/>
    <s v="East"/>
    <s v="OFF-PA-10000477"/>
    <x v="1"/>
    <s v="Paper"/>
    <s v="Xerox 1952"/>
    <n v="9.9600000000000009"/>
    <n v="2"/>
    <n v="0"/>
    <n v="4.6812000000000005"/>
  </r>
  <r>
    <n v="9889"/>
    <x v="4959"/>
    <x v="816"/>
    <d v="2015-08-12T00:00:00"/>
    <s v="Standard Class"/>
    <s v="RD-19585"/>
    <s v="Rob Dowd"/>
    <x v="0"/>
    <s v="United States"/>
    <s v="Utica"/>
    <x v="15"/>
    <n v="13501"/>
    <s v="East"/>
    <s v="TEC-AC-10000736"/>
    <x v="2"/>
    <s v="Accessories"/>
    <s v="Logitech G600 MMO Gaming Mouse"/>
    <n v="79.989999999999995"/>
    <n v="1"/>
    <n v="0"/>
    <n v="28.796399999999998"/>
  </r>
  <r>
    <n v="9890"/>
    <x v="4960"/>
    <x v="498"/>
    <d v="2017-03-20T00:00:00"/>
    <s v="First Class"/>
    <s v="VG-21805"/>
    <s v="Vivek Grady"/>
    <x v="1"/>
    <s v="United States"/>
    <s v="Lakewood"/>
    <x v="30"/>
    <n v="8701"/>
    <s v="East"/>
    <s v="OFF-AR-10002467"/>
    <x v="1"/>
    <s v="Art"/>
    <s v="Dixon Ticonderoga Pencils"/>
    <n v="8.94"/>
    <n v="3"/>
    <n v="0"/>
    <n v="2.4138000000000006"/>
  </r>
  <r>
    <n v="9891"/>
    <x v="4961"/>
    <x v="197"/>
    <d v="2016-07-28T00:00:00"/>
    <s v="Second Class"/>
    <s v="SH-19975"/>
    <s v="Sally Hughsby"/>
    <x v="1"/>
    <s v="United States"/>
    <s v="Milwaukee"/>
    <x v="6"/>
    <n v="53209"/>
    <s v="Central"/>
    <s v="OFF-PA-10004996"/>
    <x v="1"/>
    <s v="Paper"/>
    <s v="Speediset Carbonless Redi-Letter 7&quot; x 8 1/2&quot;"/>
    <n v="20.62"/>
    <n v="2"/>
    <n v="0"/>
    <n v="9.6913999999999998"/>
  </r>
  <r>
    <n v="9892"/>
    <x v="4961"/>
    <x v="197"/>
    <d v="2016-07-28T00:00:00"/>
    <s v="Second Class"/>
    <s v="SH-19975"/>
    <s v="Sally Hughsby"/>
    <x v="1"/>
    <s v="United States"/>
    <s v="Milwaukee"/>
    <x v="6"/>
    <n v="53209"/>
    <s v="Central"/>
    <s v="TEC-AC-10003116"/>
    <x v="2"/>
    <s v="Accessories"/>
    <s v="Memorex Froggy Flash Drive 8 GB"/>
    <n v="124.25"/>
    <n v="7"/>
    <n v="0"/>
    <n v="48.457499999999996"/>
  </r>
  <r>
    <n v="9893"/>
    <x v="4961"/>
    <x v="197"/>
    <d v="2016-07-28T00:00:00"/>
    <s v="Second Class"/>
    <s v="SH-19975"/>
    <s v="Sally Hughsby"/>
    <x v="1"/>
    <s v="United States"/>
    <s v="Milwaukee"/>
    <x v="6"/>
    <n v="53209"/>
    <s v="Central"/>
    <s v="TEC-PH-10002262"/>
    <x v="2"/>
    <s v="Phones"/>
    <s v="LG Electronics Tone+ HBS-730 Bluetooth Headset"/>
    <n v="297.55"/>
    <n v="5"/>
    <n v="0"/>
    <n v="83.314000000000021"/>
  </r>
  <r>
    <n v="9894"/>
    <x v="4961"/>
    <x v="197"/>
    <d v="2016-07-28T00:00:00"/>
    <s v="Second Class"/>
    <s v="SH-19975"/>
    <s v="Sally Hughsby"/>
    <x v="1"/>
    <s v="United States"/>
    <s v="Milwaukee"/>
    <x v="6"/>
    <n v="53209"/>
    <s v="Central"/>
    <s v="FUR-CH-10004626"/>
    <x v="0"/>
    <s v="Chairs"/>
    <s v="Office Star Flex Back Scooter Chair with Aluminum Finish Frame"/>
    <n v="403.56"/>
    <n v="4"/>
    <n v="0"/>
    <n v="96.854399999999998"/>
  </r>
  <r>
    <n v="9895"/>
    <x v="4961"/>
    <x v="197"/>
    <d v="2016-07-28T00:00:00"/>
    <s v="Second Class"/>
    <s v="SH-19975"/>
    <s v="Sally Hughsby"/>
    <x v="1"/>
    <s v="United States"/>
    <s v="Milwaukee"/>
    <x v="6"/>
    <n v="53209"/>
    <s v="Central"/>
    <s v="FUR-FU-10001756"/>
    <x v="0"/>
    <s v="Furnishings"/>
    <s v="Eldon Expressions Desk Accessory, Wood Photo Frame, Mahogany"/>
    <n v="95.199999999999989"/>
    <n v="5"/>
    <n v="0"/>
    <n v="27.60799999999999"/>
  </r>
  <r>
    <n v="9896"/>
    <x v="4962"/>
    <x v="467"/>
    <d v="2014-10-01T00:00:00"/>
    <s v="Standard Class"/>
    <s v="MM-17920"/>
    <s v="Michael Moore"/>
    <x v="0"/>
    <s v="United States"/>
    <s v="Chicago"/>
    <x v="10"/>
    <n v="60623"/>
    <s v="Central"/>
    <s v="TEC-AC-10004859"/>
    <x v="2"/>
    <s v="Accessories"/>
    <s v="Maxell Pro 80 Minute CD-R, 10/Pack"/>
    <n v="153.82400000000001"/>
    <n v="11"/>
    <n v="0.2"/>
    <n v="38.456000000000003"/>
  </r>
  <r>
    <n v="9897"/>
    <x v="4963"/>
    <x v="1103"/>
    <d v="2014-06-20T00:00:00"/>
    <s v="Second Class"/>
    <s v="JF-15415"/>
    <s v="Jennifer Ferguson"/>
    <x v="0"/>
    <s v="United States"/>
    <s v="Chicago"/>
    <x v="10"/>
    <n v="60653"/>
    <s v="Central"/>
    <s v="OFF-PA-10001725"/>
    <x v="1"/>
    <s v="Paper"/>
    <s v="Xerox 1892"/>
    <n v="62.015999999999998"/>
    <n v="2"/>
    <n v="0.2"/>
    <n v="22.480800000000002"/>
  </r>
  <r>
    <n v="9898"/>
    <x v="4964"/>
    <x v="112"/>
    <d v="2016-06-10T00:00:00"/>
    <s v="Standard Class"/>
    <s v="LP-17095"/>
    <s v="Liz Preis"/>
    <x v="0"/>
    <s v="United States"/>
    <s v="Fairfield"/>
    <x v="24"/>
    <n v="45014"/>
    <s v="East"/>
    <s v="FUR-FU-10004306"/>
    <x v="0"/>
    <s v="Furnishings"/>
    <s v="Electrix Halogen Magnifier Lamp"/>
    <n v="466.32000000000005"/>
    <n v="3"/>
    <n v="0.2"/>
    <n v="34.97399999999999"/>
  </r>
  <r>
    <n v="9899"/>
    <x v="4964"/>
    <x v="112"/>
    <d v="2016-06-10T00:00:00"/>
    <s v="Standard Class"/>
    <s v="LP-17095"/>
    <s v="Liz Preis"/>
    <x v="0"/>
    <s v="United States"/>
    <s v="Fairfield"/>
    <x v="24"/>
    <n v="45014"/>
    <s v="East"/>
    <s v="FUR-FU-10004845"/>
    <x v="0"/>
    <s v="Furnishings"/>
    <s v="Deflect-o EconoMat Nonstudded, No Bevel Mat"/>
    <n v="82.64"/>
    <n v="2"/>
    <n v="0.2"/>
    <n v="0"/>
  </r>
  <r>
    <n v="9900"/>
    <x v="4965"/>
    <x v="1176"/>
    <d v="2014-04-03T00:00:00"/>
    <s v="Standard Class"/>
    <s v="MP-18175"/>
    <s v="Mike Pelletier"/>
    <x v="2"/>
    <s v="United States"/>
    <s v="Springfield"/>
    <x v="24"/>
    <n v="45503"/>
    <s v="East"/>
    <s v="FUR-TA-10000198"/>
    <x v="0"/>
    <s v="Tables"/>
    <s v="Chromcraft Bull-Nose Wood Oval Conference Tables &amp; Bases"/>
    <n v="330.58800000000002"/>
    <n v="1"/>
    <n v="0.4"/>
    <n v="-143.25480000000002"/>
  </r>
  <r>
    <n v="9901"/>
    <x v="4966"/>
    <x v="170"/>
    <d v="2017-08-25T00:00:00"/>
    <s v="Standard Class"/>
    <s v="SC-20845"/>
    <s v="Sung Chung"/>
    <x v="0"/>
    <s v="United States"/>
    <s v="Louisville"/>
    <x v="22"/>
    <n v="80027"/>
    <s v="West"/>
    <s v="OFF-ST-10000036"/>
    <x v="1"/>
    <s v="Storage"/>
    <s v="Recycled Data-Pak for Archival Bound Computer Printouts, 12-1/2 x 12-1/2 x 16"/>
    <n v="237.09600000000003"/>
    <n v="3"/>
    <n v="0.2"/>
    <n v="20.745899999999985"/>
  </r>
  <r>
    <n v="9902"/>
    <x v="4966"/>
    <x v="170"/>
    <d v="2017-08-25T00:00:00"/>
    <s v="Standard Class"/>
    <s v="SC-20845"/>
    <s v="Sung Chung"/>
    <x v="0"/>
    <s v="United States"/>
    <s v="Louisville"/>
    <x v="22"/>
    <n v="80027"/>
    <s v="West"/>
    <s v="FUR-FU-10001037"/>
    <x v="0"/>
    <s v="Furnishings"/>
    <s v="DAX Charcoal/Nickel-Tone Document Frame, 5 x 7"/>
    <n v="22.752000000000002"/>
    <n v="3"/>
    <n v="0.2"/>
    <n v="7.1099999999999994"/>
  </r>
  <r>
    <n v="9903"/>
    <x v="4966"/>
    <x v="170"/>
    <d v="2017-08-25T00:00:00"/>
    <s v="Standard Class"/>
    <s v="SC-20845"/>
    <s v="Sung Chung"/>
    <x v="0"/>
    <s v="United States"/>
    <s v="Louisville"/>
    <x v="22"/>
    <n v="80027"/>
    <s v="West"/>
    <s v="OFF-PA-10001950"/>
    <x v="1"/>
    <s v="Paper"/>
    <s v="Southworth 25% Cotton Antique Laid Paper &amp; Envelopes"/>
    <n v="6.6720000000000006"/>
    <n v="1"/>
    <n v="0.2"/>
    <n v="2.0849999999999991"/>
  </r>
  <r>
    <n v="9904"/>
    <x v="4967"/>
    <x v="607"/>
    <d v="2014-11-18T00:00:00"/>
    <s v="Standard Class"/>
    <s v="DP-13000"/>
    <s v="Darren Powers"/>
    <x v="0"/>
    <s v="United States"/>
    <s v="Carrollton"/>
    <x v="5"/>
    <n v="75007"/>
    <s v="Central"/>
    <s v="FUR-FU-10004587"/>
    <x v="0"/>
    <s v="Furnishings"/>
    <s v="GE General Use Halogen Bulbs, 100 Watts, 1 Bulb per Pack"/>
    <n v="25.128000000000004"/>
    <n v="3"/>
    <n v="0.6"/>
    <n v="-6.9101999999999997"/>
  </r>
  <r>
    <n v="9905"/>
    <x v="4967"/>
    <x v="607"/>
    <d v="2014-11-18T00:00:00"/>
    <s v="Standard Class"/>
    <s v="DP-13000"/>
    <s v="Darren Powers"/>
    <x v="0"/>
    <s v="United States"/>
    <s v="Carrollton"/>
    <x v="5"/>
    <n v="75007"/>
    <s v="Central"/>
    <s v="TEC-AC-10002567"/>
    <x v="2"/>
    <s v="Accessories"/>
    <s v="Logitech G602 Wireless Gaming Mouse"/>
    <n v="127.98399999999999"/>
    <n v="2"/>
    <n v="0.2"/>
    <n v="25.596799999999998"/>
  </r>
  <r>
    <n v="9906"/>
    <x v="4968"/>
    <x v="1023"/>
    <d v="2015-09-15T00:00:00"/>
    <s v="First Class"/>
    <s v="KD-16615"/>
    <s v="Ken Dana"/>
    <x v="1"/>
    <s v="United States"/>
    <s v="Anaheim"/>
    <x v="1"/>
    <n v="92804"/>
    <s v="West"/>
    <s v="FUR-FU-10004973"/>
    <x v="0"/>
    <s v="Furnishings"/>
    <s v="Flat Face Poster Frame"/>
    <n v="131.88"/>
    <n v="7"/>
    <n v="0"/>
    <n v="55.389600000000002"/>
  </r>
  <r>
    <n v="9907"/>
    <x v="4968"/>
    <x v="1023"/>
    <d v="2015-09-15T00:00:00"/>
    <s v="First Class"/>
    <s v="KD-16615"/>
    <s v="Ken Dana"/>
    <x v="1"/>
    <s v="United States"/>
    <s v="Anaheim"/>
    <x v="1"/>
    <n v="92804"/>
    <s v="West"/>
    <s v="OFF-BI-10001628"/>
    <x v="1"/>
    <s v="Binders"/>
    <s v="Acco Data Flex Cable Posts For Top &amp; Bottom Load Binders, 6&quot; Capacity"/>
    <n v="25.031999999999996"/>
    <n v="3"/>
    <n v="0.2"/>
    <n v="7.822499999999998"/>
  </r>
  <r>
    <n v="9908"/>
    <x v="4968"/>
    <x v="1023"/>
    <d v="2015-09-15T00:00:00"/>
    <s v="First Class"/>
    <s v="KD-16615"/>
    <s v="Ken Dana"/>
    <x v="1"/>
    <s v="United States"/>
    <s v="Anaheim"/>
    <x v="1"/>
    <n v="92804"/>
    <s v="West"/>
    <s v="FUR-CH-10000155"/>
    <x v="0"/>
    <s v="Chairs"/>
    <s v="Global Comet Stacking Armless Chair"/>
    <n v="717.72"/>
    <n v="3"/>
    <n v="0.2"/>
    <n v="71.77200000000002"/>
  </r>
  <r>
    <n v="9909"/>
    <x v="4968"/>
    <x v="1023"/>
    <d v="2015-09-15T00:00:00"/>
    <s v="First Class"/>
    <s v="KD-16615"/>
    <s v="Ken Dana"/>
    <x v="1"/>
    <s v="United States"/>
    <s v="Anaheim"/>
    <x v="1"/>
    <n v="92804"/>
    <s v="West"/>
    <s v="FUR-FU-10002379"/>
    <x v="0"/>
    <s v="Furnishings"/>
    <s v="Eldon Econocleat Chair Mats for Low Pile Carpets"/>
    <n v="207.35"/>
    <n v="5"/>
    <n v="0"/>
    <n v="24.881999999999991"/>
  </r>
  <r>
    <n v="9910"/>
    <x v="4968"/>
    <x v="1023"/>
    <d v="2015-09-15T00:00:00"/>
    <s v="First Class"/>
    <s v="KD-16615"/>
    <s v="Ken Dana"/>
    <x v="1"/>
    <s v="United States"/>
    <s v="Anaheim"/>
    <x v="1"/>
    <n v="92804"/>
    <s v="West"/>
    <s v="FUR-FU-10004018"/>
    <x v="0"/>
    <s v="Furnishings"/>
    <s v="Tensor Computer Mounted Lamp"/>
    <n v="44.67"/>
    <n v="3"/>
    <n v="0"/>
    <n v="12.060900000000002"/>
  </r>
  <r>
    <n v="9911"/>
    <x v="4968"/>
    <x v="1023"/>
    <d v="2015-09-15T00:00:00"/>
    <s v="First Class"/>
    <s v="KD-16615"/>
    <s v="Ken Dana"/>
    <x v="1"/>
    <s v="United States"/>
    <s v="Anaheim"/>
    <x v="1"/>
    <n v="92804"/>
    <s v="West"/>
    <s v="OFF-PA-10000994"/>
    <x v="1"/>
    <s v="Paper"/>
    <s v="Xerox 1915"/>
    <n v="209.7"/>
    <n v="2"/>
    <n v="0"/>
    <n v="100.65599999999999"/>
  </r>
  <r>
    <n v="9912"/>
    <x v="4969"/>
    <x v="267"/>
    <d v="2014-04-09T00:00:00"/>
    <s v="Standard Class"/>
    <s v="RP-19855"/>
    <s v="Roy Phan"/>
    <x v="1"/>
    <s v="United States"/>
    <s v="Richmond"/>
    <x v="0"/>
    <n v="40475"/>
    <s v="South"/>
    <s v="OFF-BI-10002852"/>
    <x v="1"/>
    <s v="Binders"/>
    <s v="Ibico Standard Transparent Covers"/>
    <n v="115.36"/>
    <n v="7"/>
    <n v="0"/>
    <n v="56.526400000000002"/>
  </r>
  <r>
    <n v="9913"/>
    <x v="4970"/>
    <x v="998"/>
    <d v="2015-10-12T00:00:00"/>
    <s v="First Class"/>
    <s v="KN-16390"/>
    <s v="Katherine Nockton"/>
    <x v="1"/>
    <s v="United States"/>
    <s v="Santa Barbara"/>
    <x v="1"/>
    <n v="93101"/>
    <s v="West"/>
    <s v="FUR-CH-10001714"/>
    <x v="0"/>
    <s v="Chairs"/>
    <s v="Global Leather &amp; Oak Executive Chair, Burgundy"/>
    <n v="362.13599999999997"/>
    <n v="3"/>
    <n v="0.2"/>
    <n v="-54.320399999999978"/>
  </r>
  <r>
    <n v="9914"/>
    <x v="4970"/>
    <x v="998"/>
    <d v="2015-10-12T00:00:00"/>
    <s v="First Class"/>
    <s v="KN-16390"/>
    <s v="Katherine Nockton"/>
    <x v="1"/>
    <s v="United States"/>
    <s v="Santa Barbara"/>
    <x v="1"/>
    <n v="93101"/>
    <s v="West"/>
    <s v="OFF-LA-10000414"/>
    <x v="1"/>
    <s v="Labels"/>
    <s v="Avery 503"/>
    <n v="31.049999999999997"/>
    <n v="3"/>
    <n v="0"/>
    <n v="14.904"/>
  </r>
  <r>
    <n v="9915"/>
    <x v="4971"/>
    <x v="926"/>
    <d v="2017-01-31T00:00:00"/>
    <s v="Second Class"/>
    <s v="TM-21010"/>
    <s v="Tamara Manning"/>
    <x v="0"/>
    <s v="United States"/>
    <s v="Marion"/>
    <x v="23"/>
    <n v="52302"/>
    <s v="Central"/>
    <s v="OFF-PA-10003848"/>
    <x v="1"/>
    <s v="Paper"/>
    <s v="Xerox 1997"/>
    <n v="12.96"/>
    <n v="2"/>
    <n v="0"/>
    <n v="6.2208000000000006"/>
  </r>
  <r>
    <n v="9916"/>
    <x v="4971"/>
    <x v="926"/>
    <d v="2017-01-31T00:00:00"/>
    <s v="Second Class"/>
    <s v="TM-21010"/>
    <s v="Tamara Manning"/>
    <x v="0"/>
    <s v="United States"/>
    <s v="Marion"/>
    <x v="23"/>
    <n v="52302"/>
    <s v="Central"/>
    <s v="OFF-PA-10000176"/>
    <x v="1"/>
    <s v="Paper"/>
    <s v="Xerox 1887"/>
    <n v="94.85"/>
    <n v="5"/>
    <n v="0"/>
    <n v="45.527999999999992"/>
  </r>
  <r>
    <n v="9917"/>
    <x v="4971"/>
    <x v="926"/>
    <d v="2017-01-31T00:00:00"/>
    <s v="Second Class"/>
    <s v="TM-21010"/>
    <s v="Tamara Manning"/>
    <x v="0"/>
    <s v="United States"/>
    <s v="Marion"/>
    <x v="23"/>
    <n v="52302"/>
    <s v="Central"/>
    <s v="OFF-ST-10001590"/>
    <x v="1"/>
    <s v="Storage"/>
    <s v="Tenex Personal Project File with Scoop Front Design, Black"/>
    <n v="13.48"/>
    <n v="1"/>
    <n v="0"/>
    <n v="3.5047999999999995"/>
  </r>
  <r>
    <n v="9918"/>
    <x v="4971"/>
    <x v="926"/>
    <d v="2017-01-31T00:00:00"/>
    <s v="Second Class"/>
    <s v="TM-21010"/>
    <s v="Tamara Manning"/>
    <x v="0"/>
    <s v="United States"/>
    <s v="Marion"/>
    <x v="23"/>
    <n v="52302"/>
    <s v="Central"/>
    <s v="FUR-FU-10000010"/>
    <x v="0"/>
    <s v="Furnishings"/>
    <s v="DAX Value U-Channel Document Frames, Easel Back"/>
    <n v="14.91"/>
    <n v="3"/>
    <n v="0"/>
    <n v="4.6220999999999997"/>
  </r>
  <r>
    <n v="9919"/>
    <x v="4972"/>
    <x v="496"/>
    <d v="2015-09-29T00:00:00"/>
    <s v="Standard Class"/>
    <s v="JF-15190"/>
    <s v="Jamie Frazer"/>
    <x v="0"/>
    <s v="United States"/>
    <s v="New York City"/>
    <x v="15"/>
    <n v="10035"/>
    <s v="East"/>
    <s v="OFF-EN-10003055"/>
    <x v="1"/>
    <s v="Envelopes"/>
    <s v="Blue String-Tie &amp; Button Interoffice Envelopes, 10 x 13"/>
    <n v="39.979999999999997"/>
    <n v="1"/>
    <n v="0"/>
    <n v="17.990999999999996"/>
  </r>
  <r>
    <n v="9920"/>
    <x v="4973"/>
    <x v="543"/>
    <d v="2016-03-19T00:00:00"/>
    <s v="Standard Class"/>
    <s v="MY-18295"/>
    <s v="Muhammed Yedwab"/>
    <x v="1"/>
    <s v="United States"/>
    <s v="Bryan"/>
    <x v="5"/>
    <n v="77803"/>
    <s v="Central"/>
    <s v="FUR-CH-10000863"/>
    <x v="0"/>
    <s v="Chairs"/>
    <s v="Novimex Swivel Fabric Task Chair"/>
    <n v="528.42999999999995"/>
    <n v="5"/>
    <n v="0.3"/>
    <n v="-143.43099999999998"/>
  </r>
  <r>
    <n v="9921"/>
    <x v="4973"/>
    <x v="543"/>
    <d v="2016-03-19T00:00:00"/>
    <s v="Standard Class"/>
    <s v="MY-18295"/>
    <s v="Muhammed Yedwab"/>
    <x v="1"/>
    <s v="United States"/>
    <s v="Bryan"/>
    <x v="5"/>
    <n v="77803"/>
    <s v="Central"/>
    <s v="OFF-BI-10004233"/>
    <x v="1"/>
    <s v="Binders"/>
    <s v="GBC Pre-Punched Binding Paper, Plastic, White, 8-1/2&quot; x 11&quot;"/>
    <n v="22.385999999999996"/>
    <n v="7"/>
    <n v="0.8"/>
    <n v="-35.817600000000013"/>
  </r>
  <r>
    <n v="9922"/>
    <x v="4974"/>
    <x v="156"/>
    <d v="2014-11-30T00:00:00"/>
    <s v="Standard Class"/>
    <s v="AT-10435"/>
    <s v="Alyssa Tate"/>
    <x v="2"/>
    <s v="United States"/>
    <s v="Akron"/>
    <x v="24"/>
    <n v="44312"/>
    <s v="East"/>
    <s v="OFF-BI-10003350"/>
    <x v="1"/>
    <s v="Binders"/>
    <s v="Acco Expandable Hanging Binders"/>
    <n v="5.7420000000000009"/>
    <n v="3"/>
    <n v="0.7"/>
    <n v="-4.5935999999999986"/>
  </r>
  <r>
    <n v="9923"/>
    <x v="4975"/>
    <x v="636"/>
    <d v="2017-05-10T00:00:00"/>
    <s v="Standard Class"/>
    <s v="JF-15490"/>
    <s v="Jeremy Farry"/>
    <x v="0"/>
    <s v="United States"/>
    <s v="Chicago"/>
    <x v="10"/>
    <n v="60653"/>
    <s v="Central"/>
    <s v="TEC-AC-10001990"/>
    <x v="2"/>
    <s v="Accessories"/>
    <s v="Kensington Orbit Wireless Mobile Trackball for PC and Mac"/>
    <n v="191.96800000000002"/>
    <n v="4"/>
    <n v="0.2"/>
    <n v="28.79519999999998"/>
  </r>
  <r>
    <n v="9924"/>
    <x v="4976"/>
    <x v="305"/>
    <d v="2015-03-23T00:00:00"/>
    <s v="First Class"/>
    <s v="DH-13075"/>
    <s v="Dave Hallsten"/>
    <x v="1"/>
    <s v="United States"/>
    <s v="New York City"/>
    <x v="15"/>
    <n v="10035"/>
    <s v="East"/>
    <s v="OFF-BI-10003982"/>
    <x v="1"/>
    <s v="Binders"/>
    <s v="Wilson Jones Century Plastic Molded Ring Binders"/>
    <n v="49.847999999999999"/>
    <n v="3"/>
    <n v="0.2"/>
    <n v="16.823699999999999"/>
  </r>
  <r>
    <n v="9925"/>
    <x v="4976"/>
    <x v="305"/>
    <d v="2015-03-23T00:00:00"/>
    <s v="First Class"/>
    <s v="DH-13075"/>
    <s v="Dave Hallsten"/>
    <x v="1"/>
    <s v="United States"/>
    <s v="New York City"/>
    <x v="15"/>
    <n v="10035"/>
    <s v="East"/>
    <s v="OFF-EN-10004386"/>
    <x v="1"/>
    <s v="Envelopes"/>
    <s v="Recycled Interoffice Envelopes with String and Button Closure, 10 x 13"/>
    <n v="23.99"/>
    <n v="1"/>
    <n v="0"/>
    <n v="11.994999999999999"/>
  </r>
  <r>
    <n v="9926"/>
    <x v="4976"/>
    <x v="305"/>
    <d v="2015-03-23T00:00:00"/>
    <s v="First Class"/>
    <s v="DH-13075"/>
    <s v="Dave Hallsten"/>
    <x v="1"/>
    <s v="United States"/>
    <s v="New York City"/>
    <x v="15"/>
    <n v="10035"/>
    <s v="East"/>
    <s v="OFF-BI-10003656"/>
    <x v="1"/>
    <s v="Binders"/>
    <s v="Fellowes PB200 Plastic Comb Binding Machine"/>
    <n v="1087.9360000000001"/>
    <n v="8"/>
    <n v="0.2"/>
    <n v="353.5791999999999"/>
  </r>
  <r>
    <n v="9927"/>
    <x v="4976"/>
    <x v="305"/>
    <d v="2015-03-23T00:00:00"/>
    <s v="First Class"/>
    <s v="DH-13075"/>
    <s v="Dave Hallsten"/>
    <x v="1"/>
    <s v="United States"/>
    <s v="New York City"/>
    <x v="15"/>
    <n v="10035"/>
    <s v="East"/>
    <s v="TEC-PH-10002310"/>
    <x v="2"/>
    <s v="Phones"/>
    <s v="Panasonic KX T7731-B Digital phone"/>
    <n v="199.98"/>
    <n v="2"/>
    <n v="0"/>
    <n v="53.994599999999991"/>
  </r>
  <r>
    <n v="9928"/>
    <x v="4976"/>
    <x v="305"/>
    <d v="2015-03-23T00:00:00"/>
    <s v="First Class"/>
    <s v="DH-13075"/>
    <s v="Dave Hallsten"/>
    <x v="1"/>
    <s v="United States"/>
    <s v="New York City"/>
    <x v="15"/>
    <n v="10035"/>
    <s v="East"/>
    <s v="OFF-ST-10001172"/>
    <x v="1"/>
    <s v="Storage"/>
    <s v="Tennsco Lockers, Sand"/>
    <n v="83.92"/>
    <n v="4"/>
    <n v="0"/>
    <n v="20.140799999999999"/>
  </r>
  <r>
    <n v="9929"/>
    <x v="4977"/>
    <x v="913"/>
    <d v="2016-09-04T00:00:00"/>
    <s v="Same Day"/>
    <s v="IM-15055"/>
    <s v="Ionia McGrath"/>
    <x v="0"/>
    <s v="United States"/>
    <s v="San Francisco"/>
    <x v="1"/>
    <n v="94122"/>
    <s v="West"/>
    <s v="FUR-FU-10000260"/>
    <x v="0"/>
    <s v="Furnishings"/>
    <s v="6&quot; Cubicle Wall Clock, Black"/>
    <n v="24.27"/>
    <n v="3"/>
    <n v="0"/>
    <n v="8.7371999999999996"/>
  </r>
  <r>
    <n v="9930"/>
    <x v="4977"/>
    <x v="913"/>
    <d v="2016-09-04T00:00:00"/>
    <s v="Same Day"/>
    <s v="IM-15055"/>
    <s v="Ionia McGrath"/>
    <x v="0"/>
    <s v="United States"/>
    <s v="San Francisco"/>
    <x v="1"/>
    <n v="94122"/>
    <s v="West"/>
    <s v="TEC-CO-10003763"/>
    <x v="2"/>
    <s v="Copiers"/>
    <s v="Canon PC1060 Personal Laser Copier"/>
    <n v="2799.9600000000005"/>
    <n v="5"/>
    <n v="0.2"/>
    <n v="944.98649999999986"/>
  </r>
  <r>
    <n v="9931"/>
    <x v="4978"/>
    <x v="50"/>
    <d v="2015-11-17T00:00:00"/>
    <s v="Standard Class"/>
    <s v="KH-16510"/>
    <s v="Keith Herrera"/>
    <x v="0"/>
    <s v="United States"/>
    <s v="San Bernardino"/>
    <x v="1"/>
    <n v="92404"/>
    <s v="West"/>
    <s v="OFF-BI-10001267"/>
    <x v="1"/>
    <s v="Binders"/>
    <s v="Universal Recycled Hanging Pressboard Report Binders, Letter Size"/>
    <n v="9.8719999999999999"/>
    <n v="2"/>
    <n v="0.2"/>
    <n v="3.4551999999999996"/>
  </r>
  <r>
    <n v="9932"/>
    <x v="4978"/>
    <x v="50"/>
    <d v="2015-11-17T00:00:00"/>
    <s v="Standard Class"/>
    <s v="KH-16510"/>
    <s v="Keith Herrera"/>
    <x v="0"/>
    <s v="United States"/>
    <s v="San Bernardino"/>
    <x v="1"/>
    <n v="92404"/>
    <s v="West"/>
    <s v="FUR-BO-10004357"/>
    <x v="0"/>
    <s v="Bookcases"/>
    <s v="O'Sullivan Living Dimensions 3-Shelf Bookcases"/>
    <n v="683.33199999999999"/>
    <n v="4"/>
    <n v="0.15"/>
    <n v="-40.196000000000055"/>
  </r>
  <r>
    <n v="9933"/>
    <x v="4978"/>
    <x v="50"/>
    <d v="2015-11-17T00:00:00"/>
    <s v="Standard Class"/>
    <s v="KH-16510"/>
    <s v="Keith Herrera"/>
    <x v="0"/>
    <s v="United States"/>
    <s v="San Bernardino"/>
    <x v="1"/>
    <n v="92404"/>
    <s v="West"/>
    <s v="OFF-PA-10004610"/>
    <x v="1"/>
    <s v="Paper"/>
    <s v="Xerox 1900"/>
    <n v="29.96"/>
    <n v="7"/>
    <n v="0"/>
    <n v="13.481999999999998"/>
  </r>
  <r>
    <n v="9934"/>
    <x v="4979"/>
    <x v="384"/>
    <d v="2014-07-14T00:00:00"/>
    <s v="First Class"/>
    <s v="JK-15205"/>
    <s v="Jamie Kunitz"/>
    <x v="0"/>
    <s v="United States"/>
    <s v="Niagara Falls"/>
    <x v="15"/>
    <n v="14304"/>
    <s v="East"/>
    <s v="TEC-PH-10004912"/>
    <x v="2"/>
    <s v="Phones"/>
    <s v="Cisco SPA112 2 Port Phone Adapter"/>
    <n v="164.85000000000002"/>
    <n v="3"/>
    <n v="0"/>
    <n v="47.806499999999993"/>
  </r>
  <r>
    <n v="9935"/>
    <x v="4980"/>
    <x v="281"/>
    <d v="2016-04-12T00:00:00"/>
    <s v="Standard Class"/>
    <s v="AS-10240"/>
    <s v="Alan Shonely"/>
    <x v="0"/>
    <s v="United States"/>
    <s v="Philadelphia"/>
    <x v="9"/>
    <n v="19120"/>
    <s v="East"/>
    <s v="OFF-AP-10003278"/>
    <x v="1"/>
    <s v="Appliances"/>
    <s v="Belkin 7-Outlet SurgeMaster Home Series"/>
    <n v="33.528000000000006"/>
    <n v="3"/>
    <n v="0.2"/>
    <n v="2.5146000000000015"/>
  </r>
  <r>
    <n v="9936"/>
    <x v="4980"/>
    <x v="281"/>
    <d v="2016-04-12T00:00:00"/>
    <s v="Standard Class"/>
    <s v="AS-10240"/>
    <s v="Alan Shonely"/>
    <x v="0"/>
    <s v="United States"/>
    <s v="Philadelphia"/>
    <x v="9"/>
    <n v="19120"/>
    <s v="East"/>
    <s v="OFF-ST-10001627"/>
    <x v="1"/>
    <s v="Storage"/>
    <s v="Eldon Jumbo ProFile Portable File Boxes Graphite/Black"/>
    <n v="36.744"/>
    <n v="3"/>
    <n v="0.2"/>
    <n v="3.6744000000000039"/>
  </r>
  <r>
    <n v="9937"/>
    <x v="4981"/>
    <x v="92"/>
    <d v="2017-06-28T00:00:00"/>
    <s v="Standard Class"/>
    <s v="SC-20575"/>
    <s v="Sonia Cooley"/>
    <x v="0"/>
    <s v="United States"/>
    <s v="Cranston"/>
    <x v="34"/>
    <n v="2920"/>
    <s v="East"/>
    <s v="OFF-BI-10002735"/>
    <x v="1"/>
    <s v="Binders"/>
    <s v="GBC Prestige Therm-A-Bind Covers"/>
    <n v="102.93"/>
    <n v="3"/>
    <n v="0"/>
    <n v="48.377100000000006"/>
  </r>
  <r>
    <n v="9938"/>
    <x v="4982"/>
    <x v="1234"/>
    <d v="2016-06-06T00:00:00"/>
    <s v="Second Class"/>
    <s v="CP-12340"/>
    <s v="Christine Phan"/>
    <x v="1"/>
    <s v="United States"/>
    <s v="Los Angeles"/>
    <x v="1"/>
    <n v="90049"/>
    <s v="West"/>
    <s v="FUR-TA-10001676"/>
    <x v="0"/>
    <s v="Tables"/>
    <s v="Hon 61000 Series Interactive Training Tables"/>
    <n v="71.088000000000008"/>
    <n v="2"/>
    <n v="0.2"/>
    <n v="-1.7772000000000041"/>
  </r>
  <r>
    <n v="9939"/>
    <x v="4983"/>
    <x v="939"/>
    <d v="2016-12-17T00:00:00"/>
    <s v="Standard Class"/>
    <s v="NS-18640"/>
    <s v="Noel Staavos"/>
    <x v="1"/>
    <s v="United States"/>
    <s v="New York City"/>
    <x v="15"/>
    <n v="10009"/>
    <s v="East"/>
    <s v="FUR-FU-10004864"/>
    <x v="0"/>
    <s v="Furnishings"/>
    <s v="Eldon 500 Class Desk Accessories"/>
    <n v="60.35"/>
    <n v="5"/>
    <n v="0"/>
    <n v="19.915500000000002"/>
  </r>
  <r>
    <n v="9940"/>
    <x v="4983"/>
    <x v="939"/>
    <d v="2016-12-17T00:00:00"/>
    <s v="Standard Class"/>
    <s v="NS-18640"/>
    <s v="Noel Staavos"/>
    <x v="1"/>
    <s v="United States"/>
    <s v="New York City"/>
    <x v="15"/>
    <n v="10009"/>
    <s v="East"/>
    <s v="OFF-SU-10000952"/>
    <x v="1"/>
    <s v="Supplies"/>
    <s v="Fiskars Home &amp; Office Scissors"/>
    <n v="35.520000000000003"/>
    <n v="4"/>
    <n v="0"/>
    <n v="9.9456000000000024"/>
  </r>
  <r>
    <n v="9941"/>
    <x v="4983"/>
    <x v="939"/>
    <d v="2016-12-17T00:00:00"/>
    <s v="Standard Class"/>
    <s v="NS-18640"/>
    <s v="Noel Staavos"/>
    <x v="1"/>
    <s v="United States"/>
    <s v="New York City"/>
    <x v="15"/>
    <n v="10009"/>
    <s v="East"/>
    <s v="OFF-AR-10000462"/>
    <x v="1"/>
    <s v="Art"/>
    <s v="Sanford Pocket Accent Highlighters"/>
    <n v="11.200000000000001"/>
    <n v="7"/>
    <n v="0"/>
    <n v="4.8160000000000007"/>
  </r>
  <r>
    <n v="9942"/>
    <x v="4984"/>
    <x v="221"/>
    <d v="2017-11-30T00:00:00"/>
    <s v="Standard Class"/>
    <s v="JL-15835"/>
    <s v="John Lee"/>
    <x v="0"/>
    <s v="United States"/>
    <s v="San Francisco"/>
    <x v="1"/>
    <n v="94122"/>
    <s v="West"/>
    <s v="TEC-AC-10001772"/>
    <x v="2"/>
    <s v="Accessories"/>
    <s v="Memorex Mini Travel Drive 16 GB USB 2.0 Flash Drive"/>
    <n v="223.58"/>
    <n v="14"/>
    <n v="0"/>
    <n v="87.196200000000005"/>
  </r>
  <r>
    <n v="9943"/>
    <x v="4985"/>
    <x v="129"/>
    <d v="2015-01-03T00:00:00"/>
    <s v="Standard Class"/>
    <s v="MD-17350"/>
    <s v="Maribeth Dona"/>
    <x v="0"/>
    <s v="United States"/>
    <s v="Anaheim"/>
    <x v="1"/>
    <n v="92804"/>
    <s v="West"/>
    <s v="OFF-ST-10001128"/>
    <x v="1"/>
    <s v="Storage"/>
    <s v="Carina Mini System Audio Rack, Model AR050B"/>
    <n v="998.82"/>
    <n v="9"/>
    <n v="0"/>
    <n v="29.964600000000061"/>
  </r>
  <r>
    <n v="9944"/>
    <x v="4985"/>
    <x v="129"/>
    <d v="2015-01-03T00:00:00"/>
    <s v="Standard Class"/>
    <s v="MD-17350"/>
    <s v="Maribeth Dona"/>
    <x v="0"/>
    <s v="United States"/>
    <s v="Anaheim"/>
    <x v="1"/>
    <n v="92804"/>
    <s v="West"/>
    <s v="OFF-SU-10002537"/>
    <x v="1"/>
    <s v="Supplies"/>
    <s v="Acme Box Cutter Scissors"/>
    <n v="51.150000000000006"/>
    <n v="5"/>
    <n v="0"/>
    <n v="13.299000000000003"/>
  </r>
  <r>
    <n v="9945"/>
    <x v="4986"/>
    <x v="1235"/>
    <d v="2015-04-17T00:00:00"/>
    <s v="Second Class"/>
    <s v="RD-19660"/>
    <s v="Robert Dilbeck"/>
    <x v="2"/>
    <s v="United States"/>
    <s v="Seattle"/>
    <x v="4"/>
    <n v="98103"/>
    <s v="West"/>
    <s v="OFF-ST-10000419"/>
    <x v="1"/>
    <s v="Storage"/>
    <s v="Rogers Jumbo File, Granite"/>
    <n v="40.74"/>
    <n v="3"/>
    <n v="0"/>
    <n v="0.4073999999999991"/>
  </r>
  <r>
    <n v="9946"/>
    <x v="4987"/>
    <x v="1086"/>
    <d v="2014-03-06T00:00:00"/>
    <s v="Standard Class"/>
    <s v="NH-18610"/>
    <s v="Nicole Hansen"/>
    <x v="1"/>
    <s v="United States"/>
    <s v="Philadelphia"/>
    <x v="9"/>
    <n v="19120"/>
    <s v="East"/>
    <s v="OFF-PA-10000327"/>
    <x v="1"/>
    <s v="Paper"/>
    <s v="Xerox 1971"/>
    <n v="3.4240000000000004"/>
    <n v="1"/>
    <n v="0.2"/>
    <n v="1.0699999999999996"/>
  </r>
  <r>
    <n v="9947"/>
    <x v="4987"/>
    <x v="1086"/>
    <d v="2014-03-06T00:00:00"/>
    <s v="Standard Class"/>
    <s v="NH-18610"/>
    <s v="Nicole Hansen"/>
    <x v="1"/>
    <s v="United States"/>
    <s v="Philadelphia"/>
    <x v="9"/>
    <n v="19120"/>
    <s v="East"/>
    <s v="TEC-AC-10004353"/>
    <x v="2"/>
    <s v="Accessories"/>
    <s v="Hypercom P1300 Pinpad"/>
    <n v="151.20000000000002"/>
    <n v="3"/>
    <n v="0.2"/>
    <n v="32.130000000000003"/>
  </r>
  <r>
    <n v="9948"/>
    <x v="4988"/>
    <x v="702"/>
    <d v="2017-06-03T00:00:00"/>
    <s v="Second Class"/>
    <s v="HW-14935"/>
    <s v="Helen Wasserman"/>
    <x v="1"/>
    <s v="United States"/>
    <s v="Indianapolis"/>
    <x v="14"/>
    <n v="46203"/>
    <s v="Central"/>
    <s v="FUR-CH-10003746"/>
    <x v="0"/>
    <s v="Chairs"/>
    <s v="Hon 4070 Series Pagoda Round Back Stacking Chairs"/>
    <n v="1925.88"/>
    <n v="6"/>
    <n v="0"/>
    <n v="539.24639999999999"/>
  </r>
  <r>
    <n v="9949"/>
    <x v="4988"/>
    <x v="702"/>
    <d v="2017-06-03T00:00:00"/>
    <s v="Second Class"/>
    <s v="HW-14935"/>
    <s v="Helen Wasserman"/>
    <x v="1"/>
    <s v="United States"/>
    <s v="Indianapolis"/>
    <x v="14"/>
    <n v="46203"/>
    <s v="Central"/>
    <s v="OFF-AP-10002945"/>
    <x v="1"/>
    <s v="Appliances"/>
    <s v="Honeywell Enviracaire Portable HEPA Air Cleaner for 17' x 22' Room"/>
    <n v="2405.1999999999998"/>
    <n v="8"/>
    <n v="0"/>
    <n v="793.71599999999989"/>
  </r>
  <r>
    <n v="9950"/>
    <x v="4988"/>
    <x v="702"/>
    <d v="2017-06-03T00:00:00"/>
    <s v="Second Class"/>
    <s v="HW-14935"/>
    <s v="Helen Wasserman"/>
    <x v="1"/>
    <s v="United States"/>
    <s v="Indianapolis"/>
    <x v="14"/>
    <n v="46203"/>
    <s v="Central"/>
    <s v="TEC-AC-10004568"/>
    <x v="2"/>
    <s v="Accessories"/>
    <s v="Maxell LTO Ultrium - 800 GB"/>
    <n v="83.97"/>
    <n v="3"/>
    <n v="0"/>
    <n v="15.954299999999993"/>
  </r>
  <r>
    <n v="9951"/>
    <x v="4988"/>
    <x v="702"/>
    <d v="2017-06-03T00:00:00"/>
    <s v="Second Class"/>
    <s v="HW-14935"/>
    <s v="Helen Wasserman"/>
    <x v="1"/>
    <s v="United States"/>
    <s v="Indianapolis"/>
    <x v="14"/>
    <n v="46203"/>
    <s v="Central"/>
    <s v="TEC-AC-10001714"/>
    <x v="2"/>
    <s v="Accessories"/>
    <s v="Logitech MX Performance Wireless Mouse"/>
    <n v="39.89"/>
    <n v="1"/>
    <n v="0"/>
    <n v="14.7593"/>
  </r>
  <r>
    <n v="9952"/>
    <x v="4988"/>
    <x v="702"/>
    <d v="2017-06-03T00:00:00"/>
    <s v="Second Class"/>
    <s v="HW-14935"/>
    <s v="Helen Wasserman"/>
    <x v="1"/>
    <s v="United States"/>
    <s v="Indianapolis"/>
    <x v="14"/>
    <n v="46203"/>
    <s v="Central"/>
    <s v="OFF-BI-10002072"/>
    <x v="1"/>
    <s v="Binders"/>
    <s v="Cardinal Slant-D Ring Binders"/>
    <n v="17.38"/>
    <n v="2"/>
    <n v="0"/>
    <n v="8.69"/>
  </r>
  <r>
    <n v="9953"/>
    <x v="4989"/>
    <x v="639"/>
    <d v="2015-12-16T00:00:00"/>
    <s v="Second Class"/>
    <s v="DB-12970"/>
    <s v="Darren Budd"/>
    <x v="1"/>
    <s v="United States"/>
    <s v="Los Angeles"/>
    <x v="1"/>
    <n v="90045"/>
    <s v="West"/>
    <s v="OFF-BI-10001153"/>
    <x v="1"/>
    <s v="Binders"/>
    <s v="Ibico Recycled Grain-Textured Covers"/>
    <n v="55.264000000000003"/>
    <n v="2"/>
    <n v="0.2"/>
    <n v="20.723999999999997"/>
  </r>
  <r>
    <n v="9954"/>
    <x v="4989"/>
    <x v="639"/>
    <d v="2015-12-16T00:00:00"/>
    <s v="Second Class"/>
    <s v="DB-12970"/>
    <s v="Darren Budd"/>
    <x v="1"/>
    <s v="United States"/>
    <s v="Los Angeles"/>
    <x v="1"/>
    <n v="90045"/>
    <s v="West"/>
    <s v="OFF-PA-10004983"/>
    <x v="1"/>
    <s v="Paper"/>
    <s v="Xerox 23"/>
    <n v="6.48"/>
    <n v="1"/>
    <n v="0"/>
    <n v="3.1104000000000003"/>
  </r>
  <r>
    <n v="9955"/>
    <x v="4989"/>
    <x v="639"/>
    <d v="2015-12-16T00:00:00"/>
    <s v="Second Class"/>
    <s v="DB-12970"/>
    <s v="Darren Budd"/>
    <x v="1"/>
    <s v="United States"/>
    <s v="Los Angeles"/>
    <x v="1"/>
    <n v="90045"/>
    <s v="West"/>
    <s v="OFF-BI-10000948"/>
    <x v="1"/>
    <s v="Binders"/>
    <s v="GBC Laser Imprintable Binding System Covers, Desert Sand"/>
    <n v="34.248000000000005"/>
    <n v="3"/>
    <n v="0.2"/>
    <n v="11.558699999999998"/>
  </r>
  <r>
    <n v="9956"/>
    <x v="4989"/>
    <x v="639"/>
    <d v="2015-12-16T00:00:00"/>
    <s v="Second Class"/>
    <s v="DB-12970"/>
    <s v="Darren Budd"/>
    <x v="1"/>
    <s v="United States"/>
    <s v="Los Angeles"/>
    <x v="1"/>
    <n v="90045"/>
    <s v="West"/>
    <s v="FUR-TA-10002622"/>
    <x v="0"/>
    <s v="Tables"/>
    <s v="Bush Andora Conference Table, Maple/Graphite Gray Finish"/>
    <n v="273.56799999999998"/>
    <n v="2"/>
    <n v="0.2"/>
    <n v="10.258800000000008"/>
  </r>
  <r>
    <n v="9957"/>
    <x v="4990"/>
    <x v="7"/>
    <d v="2014-11-17T00:00:00"/>
    <s v="Standard Class"/>
    <s v="KN-16705"/>
    <s v="Kristina Nunn"/>
    <x v="2"/>
    <s v="United States"/>
    <s v="New Rochelle"/>
    <x v="15"/>
    <n v="10801"/>
    <s v="East"/>
    <s v="OFF-PA-10001776"/>
    <x v="1"/>
    <s v="Paper"/>
    <s v="Wirebound Message Books, Four 2 3/4&quot; x 5&quot; Forms per Page, 600 Sets per Book"/>
    <n v="46.349999999999994"/>
    <n v="5"/>
    <n v="0"/>
    <n v="21.784499999999998"/>
  </r>
  <r>
    <n v="9958"/>
    <x v="4990"/>
    <x v="7"/>
    <d v="2014-11-17T00:00:00"/>
    <s v="Standard Class"/>
    <s v="KN-16705"/>
    <s v="Kristina Nunn"/>
    <x v="2"/>
    <s v="United States"/>
    <s v="New Rochelle"/>
    <x v="15"/>
    <n v="10801"/>
    <s v="East"/>
    <s v="OFF-PA-10004039"/>
    <x v="1"/>
    <s v="Paper"/>
    <s v="Xerox 1882"/>
    <n v="223.92"/>
    <n v="4"/>
    <n v="0"/>
    <n v="109.7208"/>
  </r>
  <r>
    <n v="9959"/>
    <x v="4990"/>
    <x v="7"/>
    <d v="2014-11-17T00:00:00"/>
    <s v="Standard Class"/>
    <s v="KN-16705"/>
    <s v="Kristina Nunn"/>
    <x v="2"/>
    <s v="United States"/>
    <s v="New Rochelle"/>
    <x v="15"/>
    <n v="10801"/>
    <s v="East"/>
    <s v="OFF-SU-10001574"/>
    <x v="1"/>
    <s v="Supplies"/>
    <s v="Acme Value Line Scissors"/>
    <n v="7.3"/>
    <n v="2"/>
    <n v="0"/>
    <n v="2.1899999999999995"/>
  </r>
  <r>
    <n v="9960"/>
    <x v="4991"/>
    <x v="833"/>
    <d v="2017-10-11T00:00:00"/>
    <s v="Standard Class"/>
    <s v="AJ-10945"/>
    <s v="Ashley Jarboe"/>
    <x v="0"/>
    <s v="United States"/>
    <s v="Chandler"/>
    <x v="16"/>
    <n v="85224"/>
    <s v="West"/>
    <s v="OFF-AR-10001761"/>
    <x v="1"/>
    <s v="Art"/>
    <s v="Avery Hi-Liter Smear-Safe Highlighters"/>
    <n v="9.3439999999999994"/>
    <n v="2"/>
    <n v="0.2"/>
    <n v="1.8687999999999998"/>
  </r>
  <r>
    <n v="9961"/>
    <x v="4992"/>
    <x v="118"/>
    <d v="2017-09-18T00:00:00"/>
    <s v="Second Class"/>
    <s v="CL-12700"/>
    <s v="Craig Leslie"/>
    <x v="2"/>
    <s v="United States"/>
    <s v="Florence"/>
    <x v="0"/>
    <n v="41042"/>
    <s v="South"/>
    <s v="TEC-AC-10002305"/>
    <x v="2"/>
    <s v="Accessories"/>
    <s v="KeyTronic E03601U1 - Keyboard - Beige"/>
    <n v="18"/>
    <n v="1"/>
    <n v="0"/>
    <n v="3.2399999999999984"/>
  </r>
  <r>
    <n v="9962"/>
    <x v="4993"/>
    <x v="531"/>
    <d v="2015-03-22T00:00:00"/>
    <s v="First Class"/>
    <s v="CM-12655"/>
    <s v="Corinna Mitchell"/>
    <x v="2"/>
    <s v="United States"/>
    <s v="Houston"/>
    <x v="5"/>
    <n v="77041"/>
    <s v="Central"/>
    <s v="OFF-PA-10000675"/>
    <x v="1"/>
    <s v="Paper"/>
    <s v="Xerox 1919"/>
    <n v="65.584000000000003"/>
    <n v="2"/>
    <n v="0.2"/>
    <n v="23.7742"/>
  </r>
  <r>
    <n v="9963"/>
    <x v="4993"/>
    <x v="531"/>
    <d v="2015-03-22T00:00:00"/>
    <s v="First Class"/>
    <s v="CM-12655"/>
    <s v="Corinna Mitchell"/>
    <x v="2"/>
    <s v="United States"/>
    <s v="Houston"/>
    <x v="5"/>
    <n v="77041"/>
    <s v="Central"/>
    <s v="FUR-BO-10004218"/>
    <x v="0"/>
    <s v="Bookcases"/>
    <s v="Bush Heritage Pine Collection 5-Shelf Bookcase, Albany Pine Finish, *Special Order"/>
    <n v="383.46559999999994"/>
    <n v="4"/>
    <n v="0.32"/>
    <n v="-67.670400000000001"/>
  </r>
  <r>
    <n v="9964"/>
    <x v="4994"/>
    <x v="353"/>
    <d v="2015-07-26T00:00:00"/>
    <s v="Same Day"/>
    <s v="AS-10240"/>
    <s v="Alan Shonely"/>
    <x v="0"/>
    <s v="United States"/>
    <s v="Philadelphia"/>
    <x v="9"/>
    <n v="19140"/>
    <s v="East"/>
    <s v="OFF-PA-10003072"/>
    <x v="1"/>
    <s v="Paper"/>
    <s v="Eureka Recycled Copy Paper 8 1/2&quot; x 11&quot;, Ream"/>
    <n v="10.368000000000002"/>
    <n v="2"/>
    <n v="0.2"/>
    <n v="3.6288"/>
  </r>
  <r>
    <n v="9965"/>
    <x v="4995"/>
    <x v="5"/>
    <d v="2016-12-10T00:00:00"/>
    <s v="Second Class"/>
    <s v="HE-14800"/>
    <s v="Harold Engle"/>
    <x v="1"/>
    <s v="United States"/>
    <s v="Newark"/>
    <x v="13"/>
    <n v="19711"/>
    <s v="East"/>
    <s v="FUR-FU-10002671"/>
    <x v="0"/>
    <s v="Furnishings"/>
    <s v="Electrix 20W Halogen Replacement Bulb for Zoom-In Desk Lamp"/>
    <n v="13.4"/>
    <n v="1"/>
    <n v="0"/>
    <n v="6.4319999999999995"/>
  </r>
  <r>
    <n v="9966"/>
    <x v="4995"/>
    <x v="5"/>
    <d v="2016-12-10T00:00:00"/>
    <s v="Second Class"/>
    <s v="HE-14800"/>
    <s v="Harold Engle"/>
    <x v="1"/>
    <s v="United States"/>
    <s v="Newark"/>
    <x v="13"/>
    <n v="19711"/>
    <s v="East"/>
    <s v="OFF-PA-10000349"/>
    <x v="1"/>
    <s v="Paper"/>
    <s v="Easy-staple paper"/>
    <n v="4.9800000000000004"/>
    <n v="1"/>
    <n v="0"/>
    <n v="2.3406000000000002"/>
  </r>
  <r>
    <n v="9967"/>
    <x v="4995"/>
    <x v="5"/>
    <d v="2016-12-10T00:00:00"/>
    <s v="Second Class"/>
    <s v="HE-14800"/>
    <s v="Harold Engle"/>
    <x v="1"/>
    <s v="United States"/>
    <s v="Newark"/>
    <x v="13"/>
    <n v="19711"/>
    <s v="East"/>
    <s v="OFF-EN-10004483"/>
    <x v="1"/>
    <s v="Envelopes"/>
    <s v="#10 White Business Envelopes,4 1/8 x 9 1/2"/>
    <n v="109.69"/>
    <n v="7"/>
    <n v="0"/>
    <n v="51.554299999999991"/>
  </r>
  <r>
    <n v="9968"/>
    <x v="4996"/>
    <x v="157"/>
    <d v="2017-12-17T00:00:00"/>
    <s v="Standard Class"/>
    <s v="RB-19435"/>
    <s v="Richard Bierner"/>
    <x v="0"/>
    <s v="United States"/>
    <s v="Plainfield"/>
    <x v="30"/>
    <n v="7060"/>
    <s v="East"/>
    <s v="OFF-BI-10004209"/>
    <x v="1"/>
    <s v="Binders"/>
    <s v="Fellowes Twister Kit, Gray/Clear, 3/pkg"/>
    <n v="40.199999999999996"/>
    <n v="5"/>
    <n v="0"/>
    <n v="18.089999999999996"/>
  </r>
  <r>
    <n v="9969"/>
    <x v="4996"/>
    <x v="157"/>
    <d v="2017-12-17T00:00:00"/>
    <s v="Standard Class"/>
    <s v="RB-19435"/>
    <s v="Richard Bierner"/>
    <x v="0"/>
    <s v="United States"/>
    <s v="Plainfield"/>
    <x v="30"/>
    <n v="7060"/>
    <s v="East"/>
    <s v="OFF-BI-10004600"/>
    <x v="1"/>
    <s v="Binders"/>
    <s v="Ibico Ibimaster 300 Manual Binding System"/>
    <n v="735.98"/>
    <n v="2"/>
    <n v="0"/>
    <n v="331.19099999999997"/>
  </r>
  <r>
    <n v="9970"/>
    <x v="4996"/>
    <x v="157"/>
    <d v="2017-12-17T00:00:00"/>
    <s v="Standard Class"/>
    <s v="RB-19435"/>
    <s v="Richard Bierner"/>
    <x v="0"/>
    <s v="United States"/>
    <s v="Plainfield"/>
    <x v="30"/>
    <n v="7060"/>
    <s v="East"/>
    <s v="OFF-AP-10003622"/>
    <x v="1"/>
    <s v="Appliances"/>
    <s v="Bravo II Megaboss 12-Amp Hard Body Upright, Replacement Belts, 2 Belts per Pack"/>
    <n v="22.75"/>
    <n v="7"/>
    <n v="0"/>
    <n v="6.5974999999999993"/>
  </r>
  <r>
    <n v="9971"/>
    <x v="4997"/>
    <x v="1141"/>
    <d v="2015-07-02T00:00:00"/>
    <s v="Standard Class"/>
    <s v="MP-17470"/>
    <s v="Mark Packer"/>
    <x v="2"/>
    <s v="United States"/>
    <s v="Smyrna"/>
    <x v="32"/>
    <n v="30080"/>
    <s v="South"/>
    <s v="OFF-BI-10002867"/>
    <x v="1"/>
    <s v="Binders"/>
    <s v="GBC Recycled Regency Composition Covers"/>
    <n v="119.56"/>
    <n v="2"/>
    <n v="0"/>
    <n v="54.997599999999991"/>
  </r>
  <r>
    <n v="9972"/>
    <x v="4997"/>
    <x v="1141"/>
    <d v="2015-07-02T00:00:00"/>
    <s v="Standard Class"/>
    <s v="MP-17470"/>
    <s v="Mark Packer"/>
    <x v="2"/>
    <s v="United States"/>
    <s v="Smyrna"/>
    <x v="32"/>
    <n v="30080"/>
    <s v="South"/>
    <s v="OFF-AR-10000538"/>
    <x v="1"/>
    <s v="Art"/>
    <s v="Boston Model 1800 Electric Pencil Sharpener, Gray"/>
    <n v="140.75"/>
    <n v="5"/>
    <n v="0"/>
    <n v="42.22499999999998"/>
  </r>
  <r>
    <n v="9973"/>
    <x v="4998"/>
    <x v="108"/>
    <d v="2016-09-17T00:00:00"/>
    <s v="Standard Class"/>
    <s v="RC-19960"/>
    <s v="Ryan Crowe"/>
    <x v="0"/>
    <s v="United States"/>
    <s v="Houston"/>
    <x v="5"/>
    <n v="77041"/>
    <s v="Central"/>
    <s v="OFF-EN-10000056"/>
    <x v="1"/>
    <s v="Envelopes"/>
    <s v="Cameo Buff Policy Envelopes"/>
    <n v="99.567999999999998"/>
    <n v="2"/>
    <n v="0.2"/>
    <n v="33.604199999999992"/>
  </r>
  <r>
    <n v="9974"/>
    <x v="4999"/>
    <x v="409"/>
    <d v="2016-12-10T00:00:00"/>
    <s v="Standard Class"/>
    <s v="AP-10720"/>
    <s v="Anne Pryor"/>
    <x v="2"/>
    <s v="United States"/>
    <s v="Los Angeles"/>
    <x v="1"/>
    <n v="90032"/>
    <s v="West"/>
    <s v="TEC-PH-10004080"/>
    <x v="2"/>
    <s v="Phones"/>
    <s v="Avaya 5410 Digital phone"/>
    <n v="271.95999999999998"/>
    <n v="5"/>
    <n v="0.2"/>
    <n v="27.195999999999998"/>
  </r>
  <r>
    <n v="9975"/>
    <x v="4999"/>
    <x v="409"/>
    <d v="2016-12-10T00:00:00"/>
    <s v="Standard Class"/>
    <s v="AP-10720"/>
    <s v="Anne Pryor"/>
    <x v="2"/>
    <s v="United States"/>
    <s v="Los Angeles"/>
    <x v="1"/>
    <n v="90032"/>
    <s v="West"/>
    <s v="OFF-AR-10004752"/>
    <x v="1"/>
    <s v="Art"/>
    <s v="Blackstonian Pencils"/>
    <n v="18.689999999999998"/>
    <n v="7"/>
    <n v="0"/>
    <n v="5.2332000000000001"/>
  </r>
  <r>
    <n v="9976"/>
    <x v="4999"/>
    <x v="409"/>
    <d v="2016-12-10T00:00:00"/>
    <s v="Standard Class"/>
    <s v="AP-10720"/>
    <s v="Anne Pryor"/>
    <x v="2"/>
    <s v="United States"/>
    <s v="Los Angeles"/>
    <x v="1"/>
    <n v="90032"/>
    <s v="West"/>
    <s v="OFF-PA-10000743"/>
    <x v="1"/>
    <s v="Paper"/>
    <s v="Xerox 1977"/>
    <n v="13.36"/>
    <n v="2"/>
    <n v="0"/>
    <n v="6.4127999999999998"/>
  </r>
  <r>
    <n v="9977"/>
    <x v="4999"/>
    <x v="409"/>
    <d v="2016-12-10T00:00:00"/>
    <s v="Standard Class"/>
    <s v="AP-10720"/>
    <s v="Anne Pryor"/>
    <x v="2"/>
    <s v="United States"/>
    <s v="Los Angeles"/>
    <x v="1"/>
    <n v="90032"/>
    <s v="West"/>
    <s v="TEC-PH-10002496"/>
    <x v="2"/>
    <s v="Phones"/>
    <s v="Cisco SPA301"/>
    <n v="249.58400000000003"/>
    <n v="2"/>
    <n v="0.2"/>
    <n v="31.197999999999986"/>
  </r>
  <r>
    <n v="9978"/>
    <x v="4999"/>
    <x v="409"/>
    <d v="2016-12-10T00:00:00"/>
    <s v="Standard Class"/>
    <s v="AP-10720"/>
    <s v="Anne Pryor"/>
    <x v="2"/>
    <s v="United States"/>
    <s v="Los Angeles"/>
    <x v="1"/>
    <n v="90032"/>
    <s v="West"/>
    <s v="OFF-FA-10003467"/>
    <x v="1"/>
    <s v="Fasteners"/>
    <s v="Alliance Big Bands Rubber Bands, 12/Pack"/>
    <n v="13.86"/>
    <n v="7"/>
    <n v="0"/>
    <n v="0"/>
  </r>
  <r>
    <n v="9979"/>
    <x v="4999"/>
    <x v="409"/>
    <d v="2016-12-10T00:00:00"/>
    <s v="Standard Class"/>
    <s v="AP-10720"/>
    <s v="Anne Pryor"/>
    <x v="2"/>
    <s v="United States"/>
    <s v="Los Angeles"/>
    <x v="1"/>
    <n v="90032"/>
    <s v="West"/>
    <s v="OFF-BI-10003727"/>
    <x v="1"/>
    <s v="Binders"/>
    <s v="Avery Durable Slant Ring Binders With Label Holder"/>
    <n v="13.375999999999999"/>
    <n v="4"/>
    <n v="0.2"/>
    <n v="4.6815999999999995"/>
  </r>
  <r>
    <n v="9980"/>
    <x v="4999"/>
    <x v="409"/>
    <d v="2016-12-10T00:00:00"/>
    <s v="Standard Class"/>
    <s v="AP-10720"/>
    <s v="Anne Pryor"/>
    <x v="2"/>
    <s v="United States"/>
    <s v="Los Angeles"/>
    <x v="1"/>
    <n v="90032"/>
    <s v="West"/>
    <s v="OFF-BI-10002026"/>
    <x v="1"/>
    <s v="Binders"/>
    <s v="Ibico Recycled Linen-Style Covers"/>
    <n v="437.47200000000009"/>
    <n v="14"/>
    <n v="0.2"/>
    <n v="153.11519999999999"/>
  </r>
  <r>
    <n v="9981"/>
    <x v="5000"/>
    <x v="684"/>
    <d v="2015-09-09T00:00:00"/>
    <s v="Second Class"/>
    <s v="SW-20455"/>
    <s v="Shaun Weien"/>
    <x v="0"/>
    <s v="United States"/>
    <s v="Lafayette"/>
    <x v="28"/>
    <n v="70506"/>
    <s v="South"/>
    <s v="FUR-TA-10001039"/>
    <x v="0"/>
    <s v="Tables"/>
    <s v="KI Adjustable-Height Table"/>
    <n v="85.98"/>
    <n v="1"/>
    <n v="0"/>
    <n v="22.354800000000004"/>
  </r>
  <r>
    <n v="9982"/>
    <x v="5001"/>
    <x v="646"/>
    <d v="2017-08-06T00:00:00"/>
    <s v="First Class"/>
    <s v="TB-21055"/>
    <s v="Ted Butterfield"/>
    <x v="0"/>
    <s v="United States"/>
    <s v="Fairfield"/>
    <x v="24"/>
    <n v="45014"/>
    <s v="East"/>
    <s v="OFF-LA-10004484"/>
    <x v="1"/>
    <s v="Labels"/>
    <s v="Avery 476"/>
    <n v="16.520000000000003"/>
    <n v="5"/>
    <n v="0.2"/>
    <n v="5.368999999999998"/>
  </r>
  <r>
    <n v="9983"/>
    <x v="5002"/>
    <x v="897"/>
    <d v="2016-09-28T00:00:00"/>
    <s v="Standard Class"/>
    <s v="RC-19960"/>
    <s v="Ryan Crowe"/>
    <x v="0"/>
    <s v="United States"/>
    <s v="Grand Rapids"/>
    <x v="12"/>
    <n v="49505"/>
    <s v="Central"/>
    <s v="OFF-PA-10002195"/>
    <x v="1"/>
    <s v="Paper"/>
    <s v="RSVP Cards &amp; Envelopes, Blank White, 8-1/2&quot; X 11&quot;, 24 Cards/25 Envelopes/Set"/>
    <n v="35.56"/>
    <n v="7"/>
    <n v="0"/>
    <n v="16.713200000000001"/>
  </r>
  <r>
    <n v="9984"/>
    <x v="5002"/>
    <x v="897"/>
    <d v="2016-09-28T00:00:00"/>
    <s v="Standard Class"/>
    <s v="RC-19960"/>
    <s v="Ryan Crowe"/>
    <x v="0"/>
    <s v="United States"/>
    <s v="Grand Rapids"/>
    <x v="12"/>
    <n v="49505"/>
    <s v="Central"/>
    <s v="TEC-PH-10001305"/>
    <x v="2"/>
    <s v="Phones"/>
    <s v="Panasonic KX TS208W Corded phone"/>
    <n v="97.98"/>
    <n v="2"/>
    <n v="0"/>
    <n v="27.434400000000011"/>
  </r>
  <r>
    <n v="9985"/>
    <x v="5003"/>
    <x v="961"/>
    <d v="2015-05-23T00:00:00"/>
    <s v="Standard Class"/>
    <s v="DV-13465"/>
    <s v="Dianna Vittorini"/>
    <x v="0"/>
    <s v="United States"/>
    <s v="Long Beach"/>
    <x v="15"/>
    <n v="11561"/>
    <s v="East"/>
    <s v="OFF-LA-10003766"/>
    <x v="1"/>
    <s v="Labels"/>
    <s v="Self-Adhesive Removable Labels"/>
    <n v="31.5"/>
    <n v="10"/>
    <n v="0"/>
    <n v="15.120000000000001"/>
  </r>
  <r>
    <n v="9986"/>
    <x v="5003"/>
    <x v="961"/>
    <d v="2015-05-23T00:00:00"/>
    <s v="Standard Class"/>
    <s v="DV-13465"/>
    <s v="Dianna Vittorini"/>
    <x v="0"/>
    <s v="United States"/>
    <s v="Long Beach"/>
    <x v="15"/>
    <n v="11561"/>
    <s v="East"/>
    <s v="OFF-SU-10000898"/>
    <x v="1"/>
    <s v="Supplies"/>
    <s v="Acme Hot Forged Carbon Steel Scissors with Nickel-Plated Handles, 3 7/8&quot; Cut, 8&quot;L"/>
    <n v="55.6"/>
    <n v="4"/>
    <n v="0"/>
    <n v="16.123999999999995"/>
  </r>
  <r>
    <n v="9987"/>
    <x v="5004"/>
    <x v="321"/>
    <d v="2016-10-03T00:00:00"/>
    <s v="Standard Class"/>
    <s v="ML-17410"/>
    <s v="Maris LaWare"/>
    <x v="0"/>
    <s v="United States"/>
    <s v="Los Angeles"/>
    <x v="1"/>
    <n v="90008"/>
    <s v="West"/>
    <s v="TEC-AC-10003399"/>
    <x v="2"/>
    <s v="Accessories"/>
    <s v="Memorex Mini Travel Drive 64 GB USB 2.0 Flash Drive"/>
    <n v="36.24"/>
    <n v="1"/>
    <n v="0"/>
    <n v="15.220800000000001"/>
  </r>
  <r>
    <n v="9988"/>
    <x v="5005"/>
    <x v="701"/>
    <d v="2017-11-21T00:00:00"/>
    <s v="Standard Class"/>
    <s v="RA-19885"/>
    <s v="Ruben Ausman"/>
    <x v="1"/>
    <s v="United States"/>
    <s v="Athens"/>
    <x v="32"/>
    <n v="30605"/>
    <s v="South"/>
    <s v="TEC-AC-10001539"/>
    <x v="2"/>
    <s v="Accessories"/>
    <s v="Logitech G430 Surround Sound Gaming Headset with Dolby 7.1 Technology"/>
    <n v="79.989999999999995"/>
    <n v="1"/>
    <n v="0"/>
    <n v="28.796399999999998"/>
  </r>
  <r>
    <n v="9989"/>
    <x v="5005"/>
    <x v="701"/>
    <d v="2017-11-21T00:00:00"/>
    <s v="Standard Class"/>
    <s v="RA-19885"/>
    <s v="Ruben Ausman"/>
    <x v="1"/>
    <s v="United States"/>
    <s v="Athens"/>
    <x v="32"/>
    <n v="30605"/>
    <s v="South"/>
    <s v="TEC-PH-10004006"/>
    <x v="2"/>
    <s v="Phones"/>
    <s v="Panasonic KX - TS880B Telephone"/>
    <n v="206.1"/>
    <n v="5"/>
    <n v="0"/>
    <n v="55.647000000000006"/>
  </r>
  <r>
    <n v="9990"/>
    <x v="5006"/>
    <x v="1236"/>
    <d v="2014-01-23T00:00:00"/>
    <s v="Second Class"/>
    <s v="TB-21400"/>
    <s v="Tom Boeckenhauer"/>
    <x v="0"/>
    <s v="United States"/>
    <s v="Miami"/>
    <x v="2"/>
    <n v="33180"/>
    <s v="South"/>
    <s v="FUR-FU-10001889"/>
    <x v="0"/>
    <s v="Furnishings"/>
    <s v="Ultra Door Pull Handle"/>
    <n v="25.248000000000001"/>
    <n v="3"/>
    <n v="0.2"/>
    <n v="4.1027999999999993"/>
  </r>
  <r>
    <n v="9991"/>
    <x v="5007"/>
    <x v="425"/>
    <d v="2017-03-03T00:00:00"/>
    <s v="Standard Class"/>
    <s v="DB-13060"/>
    <s v="Dave Brooks"/>
    <x v="0"/>
    <s v="United States"/>
    <s v="Costa Mesa"/>
    <x v="1"/>
    <n v="92627"/>
    <s v="West"/>
    <s v="FUR-FU-10000747"/>
    <x v="0"/>
    <s v="Furnishings"/>
    <s v="Tenex B1-RE Series Chair Mats for Low Pile Carpets"/>
    <n v="91.96"/>
    <n v="2"/>
    <n v="0"/>
    <n v="15.633199999999988"/>
  </r>
  <r>
    <n v="9992"/>
    <x v="5007"/>
    <x v="425"/>
    <d v="2017-03-03T00:00:00"/>
    <s v="Standard Class"/>
    <s v="DB-13060"/>
    <s v="Dave Brooks"/>
    <x v="0"/>
    <s v="United States"/>
    <s v="Costa Mesa"/>
    <x v="1"/>
    <n v="92627"/>
    <s v="West"/>
    <s v="TEC-PH-10003645"/>
    <x v="2"/>
    <s v="Phones"/>
    <s v="Aastra 57i VoIP phone"/>
    <n v="258.57600000000002"/>
    <n v="2"/>
    <n v="0.2"/>
    <n v="19.393200000000007"/>
  </r>
  <r>
    <n v="9993"/>
    <x v="5007"/>
    <x v="425"/>
    <d v="2017-03-03T00:00:00"/>
    <s v="Standard Class"/>
    <s v="DB-13060"/>
    <s v="Dave Brooks"/>
    <x v="0"/>
    <s v="United States"/>
    <s v="Costa Mesa"/>
    <x v="1"/>
    <n v="92627"/>
    <s v="West"/>
    <s v="OFF-PA-10004041"/>
    <x v="1"/>
    <s v="Paper"/>
    <s v="It's Hot Message Books with Stickers, 2 3/4&quot; x 5&quot;"/>
    <n v="29.6"/>
    <n v="4"/>
    <n v="0"/>
    <n v="13.32"/>
  </r>
  <r>
    <n v="9994"/>
    <x v="5008"/>
    <x v="464"/>
    <d v="2017-05-09T00:00:00"/>
    <s v="Second Class"/>
    <s v="CC-12220"/>
    <s v="Chris Cortes"/>
    <x v="0"/>
    <s v="United States"/>
    <s v="Westminster"/>
    <x v="1"/>
    <n v="92683"/>
    <s v="West"/>
    <s v="OFF-AP-10002684"/>
    <x v="1"/>
    <s v="Appliances"/>
    <s v="Acco 7-Outlet Masterpiece Power Center, Wihtout Fax/Phone Line Protection"/>
    <n v="243.16"/>
    <n v="2"/>
    <n v="0"/>
    <n v="72.94799999999997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n v="1231.3881999999999"/>
    <n v="1257.6342"/>
    <n v="3297.8028999999997"/>
  </r>
  <r>
    <x v="1"/>
    <n v="-2744.9228000000016"/>
    <n v="-795.50300000000027"/>
    <n v="112.50119999999973"/>
  </r>
  <r>
    <x v="2"/>
    <n v="781.45519999999988"/>
    <n v="1965.7935"/>
    <n v="1261.4383999999998"/>
  </r>
  <r>
    <x v="3"/>
    <n v="9162.9655999999941"/>
    <n v="37748.384700000097"/>
    <n v="29470.036799999976"/>
  </r>
  <r>
    <x v="4"/>
    <n v="-2683.1342000000004"/>
    <n v="-373.13920000000019"/>
    <n v="-3471.5845000000027"/>
  </r>
  <r>
    <x v="5"/>
    <n v="1226.2805000000001"/>
    <n v="1504.2777000000001"/>
    <n v="780.93359999999996"/>
  </r>
  <r>
    <x v="6"/>
    <n v="870.70719999999994"/>
    <n v="2867.6167999999989"/>
    <n v="6239.0508000000009"/>
  </r>
  <r>
    <x v="7"/>
    <n v="350.08350000000002"/>
    <n v="60.943400000000004"/>
    <n v="648.56240000000003"/>
  </r>
  <r>
    <x v="8"/>
    <n v="-2254.9807000000001"/>
    <n v="-1675.1258000000028"/>
    <n v="530.80479999999659"/>
  </r>
  <r>
    <x v="9"/>
    <n v="2049.4580000000001"/>
    <n v="9800.9256000000005"/>
    <n v="4399.6596999999992"/>
  </r>
  <r>
    <x v="10"/>
    <n v="533.9665"/>
    <n v="200.65929999999992"/>
    <n v="92.097300000000018"/>
  </r>
  <r>
    <x v="11"/>
    <n v="-9076.2893999999997"/>
    <n v="-8354.1568000000025"/>
    <n v="4822.559199999997"/>
  </r>
  <r>
    <x v="12"/>
    <n v="2181.2752999999993"/>
    <n v="5200.783699999999"/>
    <n v="11000.877299999996"/>
  </r>
  <r>
    <x v="13"/>
    <n v="520.03850000000011"/>
    <n v="345.40519999999998"/>
    <n v="318.3682"/>
  </r>
  <r>
    <x v="14"/>
    <n v="36.969599999999993"/>
    <n v="624.4873"/>
    <n v="174.98659999999995"/>
  </r>
  <r>
    <x v="15"/>
    <n v="3210.9931999999994"/>
    <n v="3832.0670000000009"/>
    <n v="4156.6363999999994"/>
  </r>
  <r>
    <x v="16"/>
    <n v="685.99459999999988"/>
    <n v="495.09249999999997"/>
    <n v="1015.0152"/>
  </r>
  <r>
    <x v="17"/>
    <n v="33.938800000000001"/>
    <n v="169.5146"/>
    <n v="251.03279999999995"/>
  </r>
  <r>
    <x v="18"/>
    <n v="1905.8273999999997"/>
    <n v="3802.4737999999988"/>
    <n v="1322.8776000000003"/>
  </r>
  <r>
    <x v="19"/>
    <n v="1090.0727000000002"/>
    <n v="3939.6788000000001"/>
    <n v="1755.7500999999997"/>
  </r>
  <r>
    <x v="20"/>
    <n v="4675.5516000000007"/>
    <n v="15005.333500000006"/>
    <n v="4782.3024999999998"/>
  </r>
  <r>
    <x v="21"/>
    <n v="2023.8870999999999"/>
    <n v="7780.4994999999981"/>
    <n v="1018.8008000000001"/>
  </r>
  <r>
    <x v="22"/>
    <n v="944.81960000000015"/>
    <n v="1241.7542000000003"/>
    <n v="986.40240000000017"/>
  </r>
  <r>
    <x v="23"/>
    <n v="625.2168999999999"/>
    <n v="2796.2668000000003"/>
    <n v="3014.7267999999999"/>
  </r>
  <r>
    <x v="24"/>
    <n v="21.7532"/>
    <n v="288.53989999999993"/>
    <n v="1523.0353999999998"/>
  </r>
  <r>
    <x v="25"/>
    <n v="518.43639999999982"/>
    <n v="557.14279999999997"/>
    <n v="961.51499999999976"/>
  </r>
  <r>
    <x v="26"/>
    <n v="524.57049999999958"/>
    <n v="2279.3497999999995"/>
    <n v="512.84559999999988"/>
  </r>
  <r>
    <x v="27"/>
    <n v="153.93700000000007"/>
    <n v="649.85849999999982"/>
    <n v="902.70729999999992"/>
  </r>
  <r>
    <x v="28"/>
    <n v="932.32929999999976"/>
    <n v="4670.3865000000005"/>
    <n v="4170.1979999999994"/>
  </r>
  <r>
    <x v="29"/>
    <n v="251.59169999999995"/>
    <n v="568.24159999999995"/>
    <n v="337.28280000000007"/>
  </r>
  <r>
    <x v="30"/>
    <n v="5857.6801000000014"/>
    <n v="25994.082900000019"/>
    <n v="42186.785599999967"/>
  </r>
  <r>
    <x v="31"/>
    <n v="-3486.4633000000013"/>
    <n v="-421.14490000000075"/>
    <n v="-3583.3039999999996"/>
  </r>
  <r>
    <x v="32"/>
    <n v="0"/>
    <n v="230.14969999999997"/>
    <n v="0"/>
  </r>
  <r>
    <x v="33"/>
    <n v="-4206.3211999999994"/>
    <n v="-115.11530000000053"/>
    <n v="-12649.940099999998"/>
  </r>
  <r>
    <x v="34"/>
    <n v="2153.8622"/>
    <n v="1119.1934999999996"/>
    <n v="1580.9002999999998"/>
  </r>
  <r>
    <x v="35"/>
    <n v="-1487.5768999999998"/>
    <n v="170.74999999999994"/>
    <n v="126.35640000000001"/>
  </r>
  <r>
    <x v="36"/>
    <n v="-7196.7198999999991"/>
    <n v="-5172.0187999999998"/>
    <n v="-3191.2216000000021"/>
  </r>
  <r>
    <x v="37"/>
    <n v="913.37700000000018"/>
    <n v="1774.2399999999993"/>
    <n v="4598.0123000000003"/>
  </r>
  <r>
    <x v="38"/>
    <n v="612.84389999999996"/>
    <n v="702.62519999999984"/>
    <n v="453.58750000000009"/>
  </r>
  <r>
    <x v="39"/>
    <n v="67.189799999999991"/>
    <n v="193.74190000000002"/>
    <n v="133.89660000000003"/>
  </r>
  <r>
    <x v="40"/>
    <n v="-2208.6291000000006"/>
    <n v="-3199.0981999999981"/>
    <n v="66.03369999999984"/>
  </r>
  <r>
    <x v="41"/>
    <n v="-10436.141899999997"/>
    <n v="-18584.64339999999"/>
    <n v="3291.428999999996"/>
  </r>
  <r>
    <x v="42"/>
    <n v="631.75569999999982"/>
    <n v="1333.0427000000002"/>
    <n v="581.73509999999987"/>
  </r>
  <r>
    <x v="43"/>
    <n v="1191.9270000000001"/>
    <n v="605.76499999999999"/>
    <n v="447.28629999999998"/>
  </r>
  <r>
    <x v="44"/>
    <n v="5204.3264999999983"/>
    <n v="5985.869499999998"/>
    <n v="7407.7543999999989"/>
  </r>
  <r>
    <x v="45"/>
    <n v="7193.784999999998"/>
    <n v="11189.523199999996"/>
    <n v="15019.343499999994"/>
  </r>
  <r>
    <x v="46"/>
    <n v="-76.953599999999994"/>
    <n v="262.87520000000001"/>
    <n v="0"/>
  </r>
  <r>
    <x v="47"/>
    <n v="3838.9544999999994"/>
    <n v="1965.7762000000005"/>
    <n v="2597.0697"/>
  </r>
  <r>
    <x v="48"/>
    <n v="100.19599999999997"/>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ECFE14-763B-4039-8057-F999D22B12C3}" name="PivotTable29" cacheId="1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10:U60" firstHeaderRow="0" firstDataRow="1" firstDataCol="1"/>
  <pivotFields count="4">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dataField="1" showAll="0"/>
    <pivotField dataField="1" showAll="0"/>
    <pivotField dataField="1" showAl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3">
    <i>
      <x/>
    </i>
    <i i="1">
      <x v="1"/>
    </i>
    <i i="2">
      <x v="2"/>
    </i>
  </colItems>
  <dataFields count="3">
    <dataField name="Sum of Furniture" fld="1" baseField="0" baseItem="0"/>
    <dataField name="Sum of Office Supplies" fld="2" baseField="0" baseItem="0"/>
    <dataField name="Sum of Technolog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46E086-6208-4836-823F-E682CF9F2C08}" name="PivotTable26" cacheId="1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O21:P2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7">
        <item x="0"/>
        <item h="1"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Profit" fld="20" baseField="0" baseItem="0"/>
  </dataFields>
  <formats count="1">
    <format dxfId="138">
      <pivotArea collapsedLevelsAreSubtotals="1" fieldPosition="0">
        <references count="1">
          <reference field="7" count="0"/>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E41EB3-CFA4-477F-8080-E1B3C95C8017}" name="PivotTable24" cacheId="1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L24:M2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x="0"/>
        <item h="1"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Profit" fld="20" baseField="0" baseItem="0"/>
  </dataFields>
  <formats count="1">
    <format dxfId="139">
      <pivotArea collapsedLevelsAreSubtotals="1" fieldPosition="0">
        <references count="1">
          <reference field="14" count="0"/>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F5A734-1594-40BE-BABE-B321D45C91D0}" name="PivotTable23" cacheId="1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H21:I25" firstHeaderRow="1" firstDataRow="1" firstDataCol="1"/>
  <pivotFields count="23">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7">
        <item x="0"/>
        <item h="1"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47B8BF-7710-4542-90B6-D5344FF28606}" name="PivotTable22" cacheId="1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1">
    <pivotField showAll="0"/>
    <pivotField showAll="0"/>
    <pivotField numFmtId="14" showAll="0"/>
    <pivotField numFmtId="14" showAll="0"/>
    <pivotField showAll="0"/>
    <pivotField showAll="0"/>
    <pivotField showAll="0"/>
    <pivotField showAll="0"/>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items>
    </pivotField>
    <pivotField showAll="0"/>
    <pivotField showAll="0"/>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2">
    <field x="10"/>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109805-3B2F-40D1-9B15-1772743A5D0A}" name="PivotTable30" cacheId="1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U24:Y30" firstHeaderRow="1" firstDataRow="2"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axis="axisRow" showAll="0">
      <items count="7">
        <item sd="0" x="0"/>
        <item h="1"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5">
    <i>
      <x v="1"/>
    </i>
    <i>
      <x v="2"/>
    </i>
    <i>
      <x v="3"/>
    </i>
    <i>
      <x v="4"/>
    </i>
    <i t="grand">
      <x/>
    </i>
  </rowItems>
  <colFields count="1">
    <field x="14"/>
  </colFields>
  <colItems count="4">
    <i>
      <x/>
    </i>
    <i>
      <x v="1"/>
    </i>
    <i>
      <x v="2"/>
    </i>
    <i t="grand">
      <x/>
    </i>
  </colItems>
  <dataFields count="1">
    <dataField name="Count of Order ID" fld="1" subtotal="count" baseField="0" baseItem="0"/>
  </dataFields>
  <chartFormats count="3">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5BE3F9-D9B1-43B5-80EB-DE669A4D4BB5}" name="PivotTable25" cacheId="1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H6:L57"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showAll="0"/>
    <pivotField dataField="1" showAll="0"/>
    <pivotField showAll="0">
      <items count="7">
        <item x="0"/>
        <item h="1" x="1"/>
        <item x="2"/>
        <item x="3"/>
        <item x="4"/>
        <item x="5"/>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4"/>
  </colFields>
  <colItems count="4">
    <i>
      <x/>
    </i>
    <i>
      <x v="1"/>
    </i>
    <i>
      <x v="2"/>
    </i>
    <i t="grand">
      <x/>
    </i>
  </colItems>
  <dataFields count="1">
    <dataField name="Sum of Profit" fld="20" baseField="0" baseItem="0" numFmtId="1"/>
  </dataFields>
  <formats count="1">
    <format dxfId="140">
      <pivotArea outline="0" collapsedLevelsAreSubtotals="1" fieldPosition="0"/>
    </format>
  </formats>
  <chartFormats count="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6CA2C08-BBA2-44A5-BBE1-09E3B152240D}" sourceName="Segment">
  <pivotTables>
    <pivotTable tabId="3" name="PivotTable30"/>
    <pivotTable tabId="2" name="PivotTable23"/>
    <pivotTable tabId="2" name="PivotTable24"/>
    <pivotTable tabId="2" name="PivotTable26"/>
    <pivotTable tabId="3" name="PivotTable25"/>
  </pivotTables>
  <data>
    <tabular pivotCacheId="495878861">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5B030B8-47D2-4041-AC81-1B60A612A373}" sourceName="State">
  <pivotTables>
    <pivotTable tabId="3" name="PivotTable30"/>
    <pivotTable tabId="2" name="PivotTable23"/>
    <pivotTable tabId="2" name="PivotTable24"/>
    <pivotTable tabId="2" name="PivotTable26"/>
    <pivotTable tabId="3" name="PivotTable25"/>
  </pivotTables>
  <data>
    <tabular pivotCacheId="49587886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029FFC-B03D-4143-A209-8BFE25E4A946}" sourceName="Category">
  <pivotTables>
    <pivotTable tabId="3" name="PivotTable30"/>
    <pivotTable tabId="2" name="PivotTable23"/>
    <pivotTable tabId="2" name="PivotTable24"/>
    <pivotTable tabId="2" name="PivotTable26"/>
    <pivotTable tabId="3" name="PivotTable25"/>
  </pivotTables>
  <data>
    <tabular pivotCacheId="495878861">
      <items count="3">
        <i x="0" s="1"/>
        <i x="1"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F22D86FC-D58C-450B-BB81-F73B7F94C8AD}" sourceName="Quarters">
  <pivotTables>
    <pivotTable tabId="3" name="PivotTable30"/>
    <pivotTable tabId="2" name="PivotTable23"/>
    <pivotTable tabId="2" name="PivotTable24"/>
    <pivotTable tabId="2" name="PivotTable26"/>
    <pivotTable tabId="3" name="PivotTable25"/>
  </pivotTables>
  <data>
    <tabular pivotCacheId="495878861">
      <items count="6">
        <i x="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3DCB333-C0B2-4722-9982-0ECAE1041195}" sourceName="Years">
  <pivotTables>
    <pivotTable tabId="3" name="PivotTable30"/>
    <pivotTable tabId="2" name="PivotTable23"/>
    <pivotTable tabId="2" name="PivotTable24"/>
    <pivotTable tabId="2" name="PivotTable26"/>
    <pivotTable tabId="3" name="PivotTable25"/>
  </pivotTables>
  <data>
    <tabular pivotCacheId="49587886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8B10DF2-EB5A-4E3A-9309-76224F353E40}" cache="Slicer_Segment" caption="Segment" style="SlicerStyleDark1" rowHeight="234950"/>
  <slicer name="State" xr10:uid="{EE8D9972-F6A0-4715-8AE5-B55523A512AB}" cache="Slicer_State" caption="State" style="SlicerStyleDark1" rowHeight="234950"/>
  <slicer name="Category" xr10:uid="{70366D1E-22DD-4BB7-856F-79A0DB46CC9C}" cache="Slicer_Category" caption="Category" style="SlicerStyleDark1" rowHeight="234950"/>
  <slicer name="Quarters" xr10:uid="{BCDCD9C9-CD28-4912-B971-BB37EE64D484}" cache="Slicer_Quarters" caption="Quarters" columnCount="2" style="SlicerStyleDark1" rowHeight="234950"/>
  <slicer name="Years" xr10:uid="{DD700F4C-5610-4714-B054-5CCFA8988B67}" cache="Slicer_Years" caption="Years" columnCount="2"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1B76-8F25-4794-B33D-2366749976D8}">
  <dimension ref="A3:U60"/>
  <sheetViews>
    <sheetView topLeftCell="F3" workbookViewId="0">
      <selection activeCell="R7" sqref="R7"/>
    </sheetView>
  </sheetViews>
  <sheetFormatPr defaultRowHeight="14.4" x14ac:dyDescent="0.3"/>
  <cols>
    <col min="1" max="1" width="19.6640625" bestFit="1" customWidth="1"/>
    <col min="2" max="2" width="12" bestFit="1" customWidth="1"/>
    <col min="4" max="4" width="17.6640625" bestFit="1" customWidth="1"/>
    <col min="5" max="5" width="11.6640625" bestFit="1" customWidth="1"/>
    <col min="8" max="8" width="12.5546875" bestFit="1" customWidth="1"/>
    <col min="9" max="9" width="15.88671875" bestFit="1" customWidth="1"/>
    <col min="12" max="12" width="13.109375" bestFit="1" customWidth="1"/>
    <col min="13" max="13" width="12.109375" bestFit="1" customWidth="1"/>
    <col min="15" max="15" width="12.5546875" bestFit="1" customWidth="1"/>
    <col min="16" max="16" width="12.109375" bestFit="1" customWidth="1"/>
    <col min="18" max="18" width="17.33203125" bestFit="1" customWidth="1"/>
    <col min="19" max="19" width="15.21875" bestFit="1" customWidth="1"/>
    <col min="20" max="20" width="20.109375" bestFit="1" customWidth="1"/>
    <col min="21" max="21" width="17.44140625" bestFit="1" customWidth="1"/>
  </cols>
  <sheetData>
    <row r="3" spans="1:21" x14ac:dyDescent="0.3">
      <c r="A3" s="3" t="s">
        <v>10940</v>
      </c>
      <c r="B3" t="s">
        <v>10942</v>
      </c>
      <c r="D3" s="6" t="s">
        <v>10940</v>
      </c>
      <c r="E3" s="6" t="s">
        <v>10942</v>
      </c>
    </row>
    <row r="4" spans="1:21" x14ac:dyDescent="0.3">
      <c r="A4" s="4" t="s">
        <v>357</v>
      </c>
      <c r="B4" s="5">
        <v>19510.639999999992</v>
      </c>
      <c r="D4" s="7" t="s">
        <v>357</v>
      </c>
      <c r="E4">
        <f>GETPIVOTDATA("Sales",$A$3,"State","Alabama")</f>
        <v>19510.639999999992</v>
      </c>
    </row>
    <row r="5" spans="1:21" x14ac:dyDescent="0.3">
      <c r="A5" s="4" t="s">
        <v>309</v>
      </c>
      <c r="B5" s="5">
        <v>35282.000999999997</v>
      </c>
      <c r="D5" s="7" t="s">
        <v>309</v>
      </c>
      <c r="E5">
        <f>GETPIVOTDATA("Sales",$A$3,"State","Arizona")</f>
        <v>35282.000999999997</v>
      </c>
    </row>
    <row r="6" spans="1:21" x14ac:dyDescent="0.3">
      <c r="A6" s="4" t="s">
        <v>1711</v>
      </c>
      <c r="B6" s="5">
        <v>11678.129999999997</v>
      </c>
      <c r="D6" s="7" t="s">
        <v>1711</v>
      </c>
      <c r="E6">
        <f>GETPIVOTDATA("Sales",$A$3,"State","Arkansas")</f>
        <v>11678.129999999997</v>
      </c>
    </row>
    <row r="7" spans="1:21" x14ac:dyDescent="0.3">
      <c r="A7" s="4" t="s">
        <v>42</v>
      </c>
      <c r="B7" s="5">
        <v>457687.63150000101</v>
      </c>
      <c r="D7" s="7" t="s">
        <v>42</v>
      </c>
      <c r="E7">
        <f>GETPIVOTDATA("Sales",$A$3,"State","California")</f>
        <v>457687.63150000101</v>
      </c>
    </row>
    <row r="8" spans="1:21" x14ac:dyDescent="0.3">
      <c r="A8" s="4" t="s">
        <v>456</v>
      </c>
      <c r="B8" s="5">
        <v>32108.117999999995</v>
      </c>
      <c r="D8" s="7" t="s">
        <v>456</v>
      </c>
      <c r="E8">
        <f>GETPIVOTDATA("Sales",$A$3,"State","Colorado")</f>
        <v>32108.117999999995</v>
      </c>
    </row>
    <row r="9" spans="1:21" x14ac:dyDescent="0.3">
      <c r="A9" s="4" t="s">
        <v>748</v>
      </c>
      <c r="B9" s="5">
        <v>13384.356999999996</v>
      </c>
      <c r="D9" s="7" t="s">
        <v>748</v>
      </c>
      <c r="E9">
        <f>GETPIVOTDATA("Sales",$A$3,"State","Connecticut")</f>
        <v>13384.356999999996</v>
      </c>
    </row>
    <row r="10" spans="1:21" x14ac:dyDescent="0.3">
      <c r="A10" s="4" t="s">
        <v>244</v>
      </c>
      <c r="B10" s="5">
        <v>27451.068999999992</v>
      </c>
      <c r="D10" s="7" t="s">
        <v>244</v>
      </c>
      <c r="E10">
        <f>GETPIVOTDATA("Sales",$A$3,"State","Delaware")</f>
        <v>27451.068999999992</v>
      </c>
      <c r="R10" s="3" t="s">
        <v>10940</v>
      </c>
      <c r="S10" t="s">
        <v>10946</v>
      </c>
      <c r="T10" t="s">
        <v>10947</v>
      </c>
      <c r="U10" t="s">
        <v>10948</v>
      </c>
    </row>
    <row r="11" spans="1:21" x14ac:dyDescent="0.3">
      <c r="A11" s="4" t="s">
        <v>3040</v>
      </c>
      <c r="B11" s="5">
        <v>2865.0199999999995</v>
      </c>
      <c r="D11" s="7" t="s">
        <v>3040</v>
      </c>
      <c r="E11">
        <f>GETPIVOTDATA("Sales",$A$3,"State","District of Columbia")</f>
        <v>2865.0199999999995</v>
      </c>
      <c r="R11" s="4" t="s">
        <v>357</v>
      </c>
      <c r="S11" s="5">
        <v>1231.3881999999999</v>
      </c>
      <c r="T11" s="5">
        <v>1257.6342</v>
      </c>
      <c r="U11" s="5">
        <v>3297.8028999999997</v>
      </c>
    </row>
    <row r="12" spans="1:21" x14ac:dyDescent="0.3">
      <c r="A12" s="4" t="s">
        <v>53</v>
      </c>
      <c r="B12" s="5">
        <v>89473.707999999999</v>
      </c>
      <c r="D12" s="7" t="s">
        <v>53</v>
      </c>
      <c r="E12">
        <f>GETPIVOTDATA("Sales",$A$3,"State","Florida")</f>
        <v>89473.707999999999</v>
      </c>
      <c r="R12" s="4" t="s">
        <v>309</v>
      </c>
      <c r="S12" s="5">
        <v>-2744.9228000000016</v>
      </c>
      <c r="T12" s="5">
        <v>-795.50300000000027</v>
      </c>
      <c r="U12" s="5">
        <v>112.50119999999973</v>
      </c>
    </row>
    <row r="13" spans="1:21" x14ac:dyDescent="0.3">
      <c r="A13" s="4" t="s">
        <v>1274</v>
      </c>
      <c r="B13" s="5">
        <v>49095.840000000004</v>
      </c>
      <c r="D13" s="7" t="s">
        <v>1274</v>
      </c>
      <c r="E13">
        <f>GETPIVOTDATA("Sales",$A$3,"State","Georgia")</f>
        <v>49095.840000000004</v>
      </c>
      <c r="R13" s="4" t="s">
        <v>1711</v>
      </c>
      <c r="S13" s="5">
        <v>781.45519999999988</v>
      </c>
      <c r="T13" s="5">
        <v>1965.7935</v>
      </c>
      <c r="U13" s="5">
        <v>1261.4383999999998</v>
      </c>
    </row>
    <row r="14" spans="1:21" x14ac:dyDescent="0.3">
      <c r="A14" s="4" t="s">
        <v>6268</v>
      </c>
      <c r="B14" s="5">
        <v>4382.4860000000017</v>
      </c>
      <c r="D14" s="7" t="s">
        <v>6268</v>
      </c>
      <c r="E14">
        <f>GETPIVOTDATA("Sales",$A$3,"State","Idaho")</f>
        <v>4382.4860000000017</v>
      </c>
      <c r="R14" s="4" t="s">
        <v>42</v>
      </c>
      <c r="S14" s="5">
        <v>9162.9655999999941</v>
      </c>
      <c r="T14" s="5">
        <v>37748.384700000097</v>
      </c>
      <c r="U14" s="5">
        <v>29470.036799999976</v>
      </c>
    </row>
    <row r="15" spans="1:21" x14ac:dyDescent="0.3">
      <c r="A15" s="4" t="s">
        <v>210</v>
      </c>
      <c r="B15" s="5">
        <v>80166.10099999985</v>
      </c>
      <c r="D15" s="7" t="s">
        <v>210</v>
      </c>
      <c r="E15">
        <f>GETPIVOTDATA("Sales",$A$3,"State","Illinois")</f>
        <v>80166.10099999985</v>
      </c>
      <c r="R15" s="4" t="s">
        <v>456</v>
      </c>
      <c r="S15" s="5">
        <v>-2683.1342000000004</v>
      </c>
      <c r="T15" s="5">
        <v>-373.13920000000019</v>
      </c>
      <c r="U15" s="5">
        <v>-3471.5845000000027</v>
      </c>
    </row>
    <row r="16" spans="1:21" x14ac:dyDescent="0.3">
      <c r="A16" s="4" t="s">
        <v>253</v>
      </c>
      <c r="B16" s="5">
        <v>53555.360000000001</v>
      </c>
      <c r="D16" s="7" t="s">
        <v>253</v>
      </c>
      <c r="E16">
        <f>GETPIVOTDATA("Sales",$A$3,"State","Indiana")</f>
        <v>53555.360000000001</v>
      </c>
      <c r="R16" s="4" t="s">
        <v>748</v>
      </c>
      <c r="S16" s="5">
        <v>1226.2805000000001</v>
      </c>
      <c r="T16" s="5">
        <v>1504.2777000000001</v>
      </c>
      <c r="U16" s="5">
        <v>780.93359999999996</v>
      </c>
    </row>
    <row r="17" spans="1:21" x14ac:dyDescent="0.3">
      <c r="A17" s="4" t="s">
        <v>488</v>
      </c>
      <c r="B17" s="5">
        <v>4579.7599999999993</v>
      </c>
      <c r="D17" s="7" t="s">
        <v>488</v>
      </c>
      <c r="E17">
        <f>GETPIVOTDATA("Sales",$A$3,"State","Iowa")</f>
        <v>4579.7599999999993</v>
      </c>
      <c r="R17" s="4" t="s">
        <v>244</v>
      </c>
      <c r="S17" s="5">
        <v>870.70719999999994</v>
      </c>
      <c r="T17" s="5">
        <v>2867.6167999999989</v>
      </c>
      <c r="U17" s="5">
        <v>6239.0508000000009</v>
      </c>
    </row>
    <row r="18" spans="1:21" x14ac:dyDescent="0.3">
      <c r="A18" s="4" t="s">
        <v>4538</v>
      </c>
      <c r="B18" s="5">
        <v>2914.31</v>
      </c>
      <c r="D18" s="7" t="s">
        <v>4538</v>
      </c>
      <c r="E18">
        <f>GETPIVOTDATA("Sales",$A$3,"State","Kansas")</f>
        <v>2914.31</v>
      </c>
      <c r="R18" s="4" t="s">
        <v>3040</v>
      </c>
      <c r="S18" s="5">
        <v>350.08350000000002</v>
      </c>
      <c r="T18" s="5">
        <v>60.943400000000004</v>
      </c>
      <c r="U18" s="5">
        <v>648.56240000000003</v>
      </c>
    </row>
    <row r="19" spans="1:21" x14ac:dyDescent="0.3">
      <c r="A19" s="4" t="s">
        <v>28</v>
      </c>
      <c r="B19" s="5">
        <v>36591.749999999971</v>
      </c>
      <c r="D19" s="7" t="s">
        <v>28</v>
      </c>
      <c r="E19">
        <f>GETPIVOTDATA("Sales",$A$3,"State","Kentucky")</f>
        <v>36591.749999999971</v>
      </c>
      <c r="R19" s="4" t="s">
        <v>53</v>
      </c>
      <c r="S19" s="5">
        <v>-2254.9807000000001</v>
      </c>
      <c r="T19" s="5">
        <v>-1675.1258000000028</v>
      </c>
      <c r="U19" s="5">
        <v>530.80479999999659</v>
      </c>
    </row>
    <row r="20" spans="1:21" x14ac:dyDescent="0.3">
      <c r="A20" s="4" t="s">
        <v>737</v>
      </c>
      <c r="B20" s="5">
        <v>9217.0299999999988</v>
      </c>
      <c r="D20" s="7" t="s">
        <v>737</v>
      </c>
      <c r="E20">
        <f>GETPIVOTDATA("Sales",$A$3,"State","Louisiana")</f>
        <v>9217.0299999999988</v>
      </c>
      <c r="R20" s="4" t="s">
        <v>1274</v>
      </c>
      <c r="S20" s="5">
        <v>2049.4580000000001</v>
      </c>
      <c r="T20" s="5">
        <v>9800.9256000000005</v>
      </c>
      <c r="U20" s="5">
        <v>4399.6596999999992</v>
      </c>
    </row>
    <row r="21" spans="1:21" x14ac:dyDescent="0.3">
      <c r="A21" s="4" t="s">
        <v>5243</v>
      </c>
      <c r="B21" s="5">
        <v>1270.53</v>
      </c>
      <c r="D21" s="7" t="s">
        <v>5243</v>
      </c>
      <c r="E21">
        <f>GETPIVOTDATA("Sales",$A$3,"State","Maine")</f>
        <v>1270.53</v>
      </c>
      <c r="H21" s="3" t="s">
        <v>10940</v>
      </c>
      <c r="I21" t="s">
        <v>10943</v>
      </c>
      <c r="O21" s="3" t="s">
        <v>10940</v>
      </c>
      <c r="P21" t="s">
        <v>10944</v>
      </c>
      <c r="R21" s="4" t="s">
        <v>6268</v>
      </c>
      <c r="S21" s="5">
        <v>533.9665</v>
      </c>
      <c r="T21" s="5">
        <v>200.65929999999992</v>
      </c>
      <c r="U21" s="5">
        <v>92.097300000000018</v>
      </c>
    </row>
    <row r="22" spans="1:21" x14ac:dyDescent="0.3">
      <c r="A22" s="4" t="s">
        <v>2741</v>
      </c>
      <c r="B22" s="5">
        <v>23705.523000000005</v>
      </c>
      <c r="D22" s="7" t="s">
        <v>2741</v>
      </c>
      <c r="E22">
        <f>GETPIVOTDATA("Sales",$A$3,"State","Maryland")</f>
        <v>23705.523000000005</v>
      </c>
      <c r="H22" s="4" t="s">
        <v>25</v>
      </c>
      <c r="I22" s="5">
        <v>4502</v>
      </c>
      <c r="O22" s="4" t="s">
        <v>25</v>
      </c>
      <c r="P22" s="9">
        <v>106185.72469999979</v>
      </c>
      <c r="R22" s="4" t="s">
        <v>210</v>
      </c>
      <c r="S22" s="5">
        <v>-9076.2893999999997</v>
      </c>
      <c r="T22" s="5">
        <v>-8354.1568000000025</v>
      </c>
      <c r="U22" s="5">
        <v>4822.559199999997</v>
      </c>
    </row>
    <row r="23" spans="1:21" x14ac:dyDescent="0.3">
      <c r="A23" s="4" t="s">
        <v>1247</v>
      </c>
      <c r="B23" s="5">
        <v>28634.43399999999</v>
      </c>
      <c r="D23" s="7" t="s">
        <v>1247</v>
      </c>
      <c r="E23">
        <f>GETPIVOTDATA("Sales",$A$3,"State","Massachusetts")</f>
        <v>28634.43399999999</v>
      </c>
      <c r="H23" s="4" t="s">
        <v>40</v>
      </c>
      <c r="I23" s="5">
        <v>2601</v>
      </c>
      <c r="O23" s="4" t="s">
        <v>40</v>
      </c>
      <c r="P23" s="9">
        <v>80279.897800000093</v>
      </c>
      <c r="R23" s="4" t="s">
        <v>253</v>
      </c>
      <c r="S23" s="5">
        <v>2181.2752999999993</v>
      </c>
      <c r="T23" s="5">
        <v>5200.783699999999</v>
      </c>
      <c r="U23" s="5">
        <v>11000.877299999996</v>
      </c>
    </row>
    <row r="24" spans="1:21" x14ac:dyDescent="0.3">
      <c r="A24" s="4" t="s">
        <v>237</v>
      </c>
      <c r="B24" s="5">
        <v>76269.614000000016</v>
      </c>
      <c r="D24" s="7" t="s">
        <v>237</v>
      </c>
      <c r="E24">
        <f>GETPIVOTDATA("Sales",$A$3,"State","Michigan")</f>
        <v>76269.614000000016</v>
      </c>
      <c r="H24" s="4" t="s">
        <v>101</v>
      </c>
      <c r="I24" s="5">
        <v>1514</v>
      </c>
      <c r="L24" s="3" t="s">
        <v>10940</v>
      </c>
      <c r="M24" t="s">
        <v>10944</v>
      </c>
      <c r="O24" s="4" t="s">
        <v>101</v>
      </c>
      <c r="P24" s="9">
        <v>51907.655200000045</v>
      </c>
      <c r="R24" s="4" t="s">
        <v>488</v>
      </c>
      <c r="S24" s="5">
        <v>520.03850000000011</v>
      </c>
      <c r="T24" s="5">
        <v>345.40519999999998</v>
      </c>
      <c r="U24" s="5">
        <v>318.3682</v>
      </c>
    </row>
    <row r="25" spans="1:21" x14ac:dyDescent="0.3">
      <c r="A25" s="4" t="s">
        <v>228</v>
      </c>
      <c r="B25" s="5">
        <v>29863.149999999994</v>
      </c>
      <c r="D25" s="7" t="s">
        <v>228</v>
      </c>
      <c r="E25">
        <f>GETPIVOTDATA("Sales",$A$3,"State","Minnesota")</f>
        <v>29863.149999999994</v>
      </c>
      <c r="H25" s="4" t="s">
        <v>10941</v>
      </c>
      <c r="I25" s="5">
        <v>8617</v>
      </c>
      <c r="L25" s="4" t="s">
        <v>31</v>
      </c>
      <c r="M25" s="9">
        <v>18929.918699999995</v>
      </c>
      <c r="O25" s="4" t="s">
        <v>10941</v>
      </c>
      <c r="P25" s="5">
        <v>238373.27769999992</v>
      </c>
      <c r="R25" s="4" t="s">
        <v>4538</v>
      </c>
      <c r="S25" s="5">
        <v>36.969599999999993</v>
      </c>
      <c r="T25" s="5">
        <v>624.4873</v>
      </c>
      <c r="U25" s="5">
        <v>174.98659999999995</v>
      </c>
    </row>
    <row r="26" spans="1:21" x14ac:dyDescent="0.3">
      <c r="A26" s="4" t="s">
        <v>1491</v>
      </c>
      <c r="B26" s="5">
        <v>10771.34</v>
      </c>
      <c r="D26" s="7" t="s">
        <v>1491</v>
      </c>
      <c r="E26">
        <f>GETPIVOTDATA("Sales",$A$3,"State","Mississippi")</f>
        <v>10771.34</v>
      </c>
      <c r="L26" s="4" t="s">
        <v>45</v>
      </c>
      <c r="M26" s="9">
        <v>101517.38690000013</v>
      </c>
      <c r="R26" s="4" t="s">
        <v>28</v>
      </c>
      <c r="S26" s="5">
        <v>3210.9931999999994</v>
      </c>
      <c r="T26" s="5">
        <v>3832.0670000000009</v>
      </c>
      <c r="U26" s="5">
        <v>4156.6363999999994</v>
      </c>
    </row>
    <row r="27" spans="1:21" x14ac:dyDescent="0.3">
      <c r="A27" s="4" t="s">
        <v>596</v>
      </c>
      <c r="B27" s="5">
        <v>22205.149999999998</v>
      </c>
      <c r="D27" s="7" t="s">
        <v>596</v>
      </c>
      <c r="E27">
        <f>GETPIVOTDATA("Sales",$A$3,"State","Missouri")</f>
        <v>22205.149999999998</v>
      </c>
      <c r="H27" s="6" t="s">
        <v>10940</v>
      </c>
      <c r="I27" s="6" t="s">
        <v>10943</v>
      </c>
      <c r="L27" s="4" t="s">
        <v>70</v>
      </c>
      <c r="M27" s="9">
        <v>117925.97209999993</v>
      </c>
      <c r="R27" s="4" t="s">
        <v>737</v>
      </c>
      <c r="S27" s="5">
        <v>685.99459999999988</v>
      </c>
      <c r="T27" s="5">
        <v>495.09249999999997</v>
      </c>
      <c r="U27" s="5">
        <v>1015.0152</v>
      </c>
    </row>
    <row r="28" spans="1:21" x14ac:dyDescent="0.3">
      <c r="A28" s="4" t="s">
        <v>1766</v>
      </c>
      <c r="B28" s="5">
        <v>5589.3519999999971</v>
      </c>
      <c r="D28" s="7" t="s">
        <v>1766</v>
      </c>
      <c r="E28">
        <f>GETPIVOTDATA("Sales",$A$3,"State","Montana")</f>
        <v>5589.3519999999971</v>
      </c>
      <c r="H28" s="4" t="s">
        <v>25</v>
      </c>
      <c r="I28" s="5">
        <f>GETPIVOTDATA("Order ID",$H$21,"Segment","Consumer")</f>
        <v>4502</v>
      </c>
      <c r="L28" s="4" t="s">
        <v>10941</v>
      </c>
      <c r="M28" s="5">
        <v>238373.27770000004</v>
      </c>
      <c r="R28" s="4" t="s">
        <v>5243</v>
      </c>
      <c r="S28" s="5">
        <v>33.938800000000001</v>
      </c>
      <c r="T28" s="5">
        <v>169.5146</v>
      </c>
      <c r="U28" s="5">
        <v>251.03279999999995</v>
      </c>
    </row>
    <row r="29" spans="1:21" x14ac:dyDescent="0.3">
      <c r="A29" s="4" t="s">
        <v>137</v>
      </c>
      <c r="B29" s="5">
        <v>7464.9299999999985</v>
      </c>
      <c r="D29" s="7" t="s">
        <v>137</v>
      </c>
      <c r="E29">
        <f>GETPIVOTDATA("Sales",$A$3,"State","Nebraska")</f>
        <v>7464.9299999999985</v>
      </c>
      <c r="H29" s="4" t="s">
        <v>40</v>
      </c>
      <c r="I29" s="5">
        <f>GETPIVOTDATA("Order ID",$H$21,"Segment","Corporate")</f>
        <v>2601</v>
      </c>
      <c r="R29" s="4" t="s">
        <v>2741</v>
      </c>
      <c r="S29" s="5">
        <v>1905.8273999999997</v>
      </c>
      <c r="T29" s="5">
        <v>3802.4737999999988</v>
      </c>
      <c r="U29" s="5">
        <v>1322.8776000000003</v>
      </c>
    </row>
    <row r="30" spans="1:21" x14ac:dyDescent="0.3">
      <c r="A30" s="4" t="s">
        <v>1395</v>
      </c>
      <c r="B30" s="5">
        <v>16729.101999999999</v>
      </c>
      <c r="D30" s="7" t="s">
        <v>1395</v>
      </c>
      <c r="E30">
        <f>GETPIVOTDATA("Sales",$A$3,"State","Nevada")</f>
        <v>16729.101999999999</v>
      </c>
      <c r="H30" s="4" t="s">
        <v>101</v>
      </c>
      <c r="I30" s="5">
        <f>GETPIVOTDATA("Order ID",$H$21,"Segment","Home Office")</f>
        <v>1514</v>
      </c>
      <c r="R30" s="4" t="s">
        <v>1247</v>
      </c>
      <c r="S30" s="5">
        <v>1090.0727000000002</v>
      </c>
      <c r="T30" s="5">
        <v>3939.6788000000001</v>
      </c>
      <c r="U30" s="5">
        <v>1755.7500999999997</v>
      </c>
    </row>
    <row r="31" spans="1:21" x14ac:dyDescent="0.3">
      <c r="A31" s="4" t="s">
        <v>2700</v>
      </c>
      <c r="B31" s="5">
        <v>7292.5239999999994</v>
      </c>
      <c r="D31" s="7" t="s">
        <v>2700</v>
      </c>
      <c r="E31">
        <f>GETPIVOTDATA("Sales",$A$3,"State","New Hampshire")</f>
        <v>7292.5239999999994</v>
      </c>
      <c r="H31" s="10" t="s">
        <v>10941</v>
      </c>
      <c r="I31" s="11">
        <f>GETPIVOTDATA("Order ID",$H$21)</f>
        <v>8617</v>
      </c>
      <c r="R31" s="4" t="s">
        <v>237</v>
      </c>
      <c r="S31" s="5">
        <v>4675.5516000000007</v>
      </c>
      <c r="T31" s="5">
        <v>15005.333500000006</v>
      </c>
      <c r="U31" s="5">
        <v>4782.3024999999998</v>
      </c>
    </row>
    <row r="32" spans="1:21" x14ac:dyDescent="0.3">
      <c r="A32" s="4" t="s">
        <v>789</v>
      </c>
      <c r="B32" s="5">
        <v>35764.312000000013</v>
      </c>
      <c r="D32" s="7" t="s">
        <v>789</v>
      </c>
      <c r="E32">
        <f>GETPIVOTDATA("Sales",$A$3,"State","New Jersey")</f>
        <v>35764.312000000013</v>
      </c>
      <c r="R32" s="4" t="s">
        <v>228</v>
      </c>
      <c r="S32" s="5">
        <v>2023.8870999999999</v>
      </c>
      <c r="T32" s="5">
        <v>7780.4994999999981</v>
      </c>
      <c r="U32" s="5">
        <v>1018.8008000000001</v>
      </c>
    </row>
    <row r="33" spans="1:21" x14ac:dyDescent="0.3">
      <c r="A33" s="4" t="s">
        <v>668</v>
      </c>
      <c r="B33" s="5">
        <v>4783.5220000000008</v>
      </c>
      <c r="D33" s="7" t="s">
        <v>668</v>
      </c>
      <c r="E33">
        <f>GETPIVOTDATA("Sales",$A$3,"State","New Mexico")</f>
        <v>4783.5220000000008</v>
      </c>
      <c r="R33" s="4" t="s">
        <v>1491</v>
      </c>
      <c r="S33" s="5">
        <v>944.81960000000015</v>
      </c>
      <c r="T33" s="5">
        <v>1241.7542000000003</v>
      </c>
      <c r="U33" s="5">
        <v>986.40240000000017</v>
      </c>
    </row>
    <row r="34" spans="1:21" x14ac:dyDescent="0.3">
      <c r="A34" s="4" t="s">
        <v>266</v>
      </c>
      <c r="B34" s="5">
        <v>310876.27099999978</v>
      </c>
      <c r="D34" s="7" t="s">
        <v>266</v>
      </c>
      <c r="E34">
        <f>GETPIVOTDATA("Sales",$A$3,"State","New York")</f>
        <v>310876.27099999978</v>
      </c>
      <c r="R34" s="4" t="s">
        <v>596</v>
      </c>
      <c r="S34" s="5">
        <v>625.2168999999999</v>
      </c>
      <c r="T34" s="5">
        <v>2796.2668000000003</v>
      </c>
      <c r="U34" s="5">
        <v>3014.7267999999999</v>
      </c>
    </row>
    <row r="35" spans="1:21" x14ac:dyDescent="0.3">
      <c r="A35" s="4" t="s">
        <v>87</v>
      </c>
      <c r="B35" s="5">
        <v>55603.163999999968</v>
      </c>
      <c r="D35" s="7" t="s">
        <v>87</v>
      </c>
      <c r="E35">
        <f>GETPIVOTDATA("Sales",$A$3,"State","North Carolina")</f>
        <v>55603.163999999968</v>
      </c>
      <c r="R35" s="4" t="s">
        <v>1766</v>
      </c>
      <c r="S35" s="5">
        <v>21.7532</v>
      </c>
      <c r="T35" s="5">
        <v>288.53989999999993</v>
      </c>
      <c r="U35" s="5">
        <v>1523.0353999999998</v>
      </c>
    </row>
    <row r="36" spans="1:21" x14ac:dyDescent="0.3">
      <c r="A36" s="4" t="s">
        <v>7457</v>
      </c>
      <c r="B36" s="5">
        <v>919.91</v>
      </c>
      <c r="D36" s="7" t="s">
        <v>7457</v>
      </c>
      <c r="E36">
        <f>GETPIVOTDATA("Sales",$A$3,"State","North Dakota")</f>
        <v>919.91</v>
      </c>
      <c r="R36" s="4" t="s">
        <v>137</v>
      </c>
      <c r="S36" s="5">
        <v>518.43639999999982</v>
      </c>
      <c r="T36" s="5">
        <v>557.14279999999997</v>
      </c>
      <c r="U36" s="5">
        <v>961.51499999999976</v>
      </c>
    </row>
    <row r="37" spans="1:21" x14ac:dyDescent="0.3">
      <c r="A37" s="4" t="s">
        <v>497</v>
      </c>
      <c r="B37" s="5">
        <v>78258.135999999926</v>
      </c>
      <c r="D37" s="7" t="s">
        <v>497</v>
      </c>
      <c r="E37">
        <f>GETPIVOTDATA("Sales",$A$3,"State","Ohio")</f>
        <v>78258.135999999926</v>
      </c>
      <c r="R37" s="4" t="s">
        <v>1395</v>
      </c>
      <c r="S37" s="5">
        <v>524.57049999999958</v>
      </c>
      <c r="T37" s="5">
        <v>2279.3497999999995</v>
      </c>
      <c r="U37" s="5">
        <v>512.84559999999988</v>
      </c>
    </row>
    <row r="38" spans="1:21" x14ac:dyDescent="0.3">
      <c r="A38" s="4" t="s">
        <v>649</v>
      </c>
      <c r="B38" s="5">
        <v>19683.390000000003</v>
      </c>
      <c r="D38" s="7" t="s">
        <v>649</v>
      </c>
      <c r="E38">
        <f>GETPIVOTDATA("Sales",$A$3,"State","Oklahoma")</f>
        <v>19683.390000000003</v>
      </c>
      <c r="R38" s="4" t="s">
        <v>2700</v>
      </c>
      <c r="S38" s="5">
        <v>153.93700000000007</v>
      </c>
      <c r="T38" s="5">
        <v>649.85849999999982</v>
      </c>
      <c r="U38" s="5">
        <v>902.70729999999992</v>
      </c>
    </row>
    <row r="39" spans="1:21" x14ac:dyDescent="0.3">
      <c r="A39" s="4" t="s">
        <v>419</v>
      </c>
      <c r="B39" s="5">
        <v>17431.149999999991</v>
      </c>
      <c r="D39" s="7" t="s">
        <v>419</v>
      </c>
      <c r="E39">
        <f>GETPIVOTDATA("Sales",$A$3,"State","Oregon")</f>
        <v>17431.149999999991</v>
      </c>
      <c r="R39" s="4" t="s">
        <v>789</v>
      </c>
      <c r="S39" s="5">
        <v>932.32929999999976</v>
      </c>
      <c r="T39" s="5">
        <v>4670.3865000000005</v>
      </c>
      <c r="U39" s="5">
        <v>4170.1979999999994</v>
      </c>
    </row>
    <row r="40" spans="1:21" x14ac:dyDescent="0.3">
      <c r="A40" s="4" t="s">
        <v>146</v>
      </c>
      <c r="B40" s="5">
        <v>116511.91400000003</v>
      </c>
      <c r="D40" s="7" t="s">
        <v>146</v>
      </c>
      <c r="E40">
        <f>GETPIVOTDATA("Sales",$A$3,"State","Pennsylvania")</f>
        <v>116511.91400000003</v>
      </c>
      <c r="R40" s="4" t="s">
        <v>668</v>
      </c>
      <c r="S40" s="5">
        <v>251.59169999999995</v>
      </c>
      <c r="T40" s="5">
        <v>568.24159999999995</v>
      </c>
      <c r="U40" s="5">
        <v>337.28280000000007</v>
      </c>
    </row>
    <row r="41" spans="1:21" x14ac:dyDescent="0.3">
      <c r="A41" s="4" t="s">
        <v>1402</v>
      </c>
      <c r="B41" s="5">
        <v>22627.955999999995</v>
      </c>
      <c r="D41" s="7" t="s">
        <v>1402</v>
      </c>
      <c r="E41">
        <f>GETPIVOTDATA("Sales",$A$3,"State","Rhode Island")</f>
        <v>22627.955999999995</v>
      </c>
      <c r="R41" s="4" t="s">
        <v>266</v>
      </c>
      <c r="S41" s="5">
        <v>5857.6801000000014</v>
      </c>
      <c r="T41" s="5">
        <v>25994.082900000019</v>
      </c>
      <c r="U41" s="5">
        <v>42186.785599999967</v>
      </c>
    </row>
    <row r="42" spans="1:21" x14ac:dyDescent="0.3">
      <c r="A42" s="4" t="s">
        <v>382</v>
      </c>
      <c r="B42" s="5">
        <v>8481.7099999999991</v>
      </c>
      <c r="D42" s="7" t="s">
        <v>382</v>
      </c>
      <c r="E42">
        <f>GETPIVOTDATA("Sales",$A$3,"State","South Carolina")</f>
        <v>8481.7099999999991</v>
      </c>
      <c r="R42" s="4" t="s">
        <v>87</v>
      </c>
      <c r="S42" s="5">
        <v>-3486.4633000000013</v>
      </c>
      <c r="T42" s="5">
        <v>-421.14490000000075</v>
      </c>
      <c r="U42" s="5">
        <v>-3583.3039999999996</v>
      </c>
    </row>
    <row r="43" spans="1:21" x14ac:dyDescent="0.3">
      <c r="A43" s="4" t="s">
        <v>5334</v>
      </c>
      <c r="B43" s="5">
        <v>1315.5600000000002</v>
      </c>
      <c r="D43" s="7" t="s">
        <v>5334</v>
      </c>
      <c r="E43">
        <f>GETPIVOTDATA("Sales",$A$3,"State","South Dakota")</f>
        <v>1315.5600000000002</v>
      </c>
      <c r="R43" s="4" t="s">
        <v>7457</v>
      </c>
      <c r="S43" s="5">
        <v>0</v>
      </c>
      <c r="T43" s="5">
        <v>230.14969999999997</v>
      </c>
      <c r="U43" s="5">
        <v>0</v>
      </c>
    </row>
    <row r="44" spans="1:21" x14ac:dyDescent="0.3">
      <c r="A44" s="4" t="s">
        <v>334</v>
      </c>
      <c r="B44" s="5">
        <v>30661.872999999981</v>
      </c>
      <c r="D44" s="7" t="s">
        <v>334</v>
      </c>
      <c r="E44">
        <f>GETPIVOTDATA("Sales",$A$3,"State","Tennessee")</f>
        <v>30661.872999999981</v>
      </c>
      <c r="R44" s="4" t="s">
        <v>497</v>
      </c>
      <c r="S44" s="5">
        <v>-4206.3211999999994</v>
      </c>
      <c r="T44" s="5">
        <v>-115.11530000000053</v>
      </c>
      <c r="U44" s="5">
        <v>-12649.940099999998</v>
      </c>
    </row>
    <row r="45" spans="1:21" x14ac:dyDescent="0.3">
      <c r="A45" s="4" t="s">
        <v>103</v>
      </c>
      <c r="B45" s="5">
        <v>170188.04580000002</v>
      </c>
      <c r="D45" s="7" t="s">
        <v>103</v>
      </c>
      <c r="E45">
        <f>GETPIVOTDATA("Sales",$A$3,"State","Texas")</f>
        <v>170188.04580000002</v>
      </c>
      <c r="R45" s="4" t="s">
        <v>649</v>
      </c>
      <c r="S45" s="5">
        <v>2153.8622</v>
      </c>
      <c r="T45" s="5">
        <v>1119.1934999999996</v>
      </c>
      <c r="U45" s="5">
        <v>1580.9002999999998</v>
      </c>
    </row>
    <row r="46" spans="1:21" x14ac:dyDescent="0.3">
      <c r="A46" s="4" t="s">
        <v>120</v>
      </c>
      <c r="B46" s="5">
        <v>11220.055999999999</v>
      </c>
      <c r="D46" s="7" t="s">
        <v>120</v>
      </c>
      <c r="E46">
        <f>GETPIVOTDATA("Sales",$A$3,"State","Utah")</f>
        <v>11220.055999999999</v>
      </c>
      <c r="R46" s="4" t="s">
        <v>419</v>
      </c>
      <c r="S46" s="5">
        <v>-1487.5768999999998</v>
      </c>
      <c r="T46" s="5">
        <v>170.74999999999994</v>
      </c>
      <c r="U46" s="5">
        <v>126.35640000000001</v>
      </c>
    </row>
    <row r="47" spans="1:21" x14ac:dyDescent="0.3">
      <c r="A47" s="4" t="s">
        <v>5211</v>
      </c>
      <c r="B47" s="5">
        <v>8929.369999999999</v>
      </c>
      <c r="D47" s="7" t="s">
        <v>5211</v>
      </c>
      <c r="E47">
        <f>GETPIVOTDATA("Sales",$A$3,"State","Vermont")</f>
        <v>8929.369999999999</v>
      </c>
      <c r="R47" s="4" t="s">
        <v>146</v>
      </c>
      <c r="S47" s="5">
        <v>-7196.7198999999991</v>
      </c>
      <c r="T47" s="5">
        <v>-5172.0187999999998</v>
      </c>
      <c r="U47" s="5">
        <v>-3191.2216000000021</v>
      </c>
    </row>
    <row r="48" spans="1:21" x14ac:dyDescent="0.3">
      <c r="A48" s="4" t="s">
        <v>318</v>
      </c>
      <c r="B48" s="5">
        <v>70636.719999999987</v>
      </c>
      <c r="D48" s="7" t="s">
        <v>318</v>
      </c>
      <c r="E48">
        <f>GETPIVOTDATA("Sales",$A$3,"State","Virginia")</f>
        <v>70636.719999999987</v>
      </c>
      <c r="R48" s="4" t="s">
        <v>1402</v>
      </c>
      <c r="S48" s="5">
        <v>913.37700000000018</v>
      </c>
      <c r="T48" s="5">
        <v>1774.2399999999993</v>
      </c>
      <c r="U48" s="5">
        <v>4598.0123000000003</v>
      </c>
    </row>
    <row r="49" spans="1:21" x14ac:dyDescent="0.3">
      <c r="A49" s="4" t="s">
        <v>95</v>
      </c>
      <c r="B49" s="5">
        <v>138641.26999999993</v>
      </c>
      <c r="D49" s="7" t="s">
        <v>95</v>
      </c>
      <c r="E49">
        <f>GETPIVOTDATA("Sales",$A$3,"State","Washington")</f>
        <v>138641.26999999993</v>
      </c>
      <c r="R49" s="4" t="s">
        <v>382</v>
      </c>
      <c r="S49" s="5">
        <v>612.84389999999996</v>
      </c>
      <c r="T49" s="5">
        <v>702.62519999999984</v>
      </c>
      <c r="U49" s="5">
        <v>453.58750000000009</v>
      </c>
    </row>
    <row r="50" spans="1:21" x14ac:dyDescent="0.3">
      <c r="A50" s="4" t="s">
        <v>9734</v>
      </c>
      <c r="B50" s="5">
        <v>1209.8240000000001</v>
      </c>
      <c r="D50" s="7" t="s">
        <v>9734</v>
      </c>
      <c r="E50">
        <f>GETPIVOTDATA("Sales",$A$3,"State","West Virginia")</f>
        <v>1209.8240000000001</v>
      </c>
      <c r="R50" s="4" t="s">
        <v>5334</v>
      </c>
      <c r="S50" s="5">
        <v>67.189799999999991</v>
      </c>
      <c r="T50" s="5">
        <v>193.74190000000002</v>
      </c>
      <c r="U50" s="5">
        <v>133.89660000000003</v>
      </c>
    </row>
    <row r="51" spans="1:21" x14ac:dyDescent="0.3">
      <c r="A51" s="4" t="s">
        <v>113</v>
      </c>
      <c r="B51" s="5">
        <v>32114.610000000019</v>
      </c>
      <c r="D51" s="7" t="s">
        <v>113</v>
      </c>
      <c r="E51">
        <f>GETPIVOTDATA("Sales",$A$3,"State","Wisconsin")</f>
        <v>32114.610000000019</v>
      </c>
      <c r="R51" s="4" t="s">
        <v>334</v>
      </c>
      <c r="S51" s="5">
        <v>-2208.6291000000006</v>
      </c>
      <c r="T51" s="5">
        <v>-3199.0981999999981</v>
      </c>
      <c r="U51" s="5">
        <v>66.03369999999984</v>
      </c>
    </row>
    <row r="52" spans="1:21" x14ac:dyDescent="0.3">
      <c r="A52" s="4" t="s">
        <v>8550</v>
      </c>
      <c r="B52" s="5">
        <v>1603.1360000000002</v>
      </c>
      <c r="D52" s="7" t="s">
        <v>8550</v>
      </c>
      <c r="E52">
        <f>GETPIVOTDATA("Sales",$A$3,"State","Wyoming")</f>
        <v>1603.1360000000002</v>
      </c>
      <c r="R52" s="4" t="s">
        <v>103</v>
      </c>
      <c r="S52" s="5">
        <v>-10436.141899999997</v>
      </c>
      <c r="T52" s="5">
        <v>-18584.64339999999</v>
      </c>
      <c r="U52" s="5">
        <v>3291.428999999996</v>
      </c>
    </row>
    <row r="53" spans="1:21" x14ac:dyDescent="0.3">
      <c r="A53" s="4" t="s">
        <v>10941</v>
      </c>
      <c r="B53" s="5">
        <v>2297200.8603000003</v>
      </c>
      <c r="R53" s="4" t="s">
        <v>120</v>
      </c>
      <c r="S53" s="5">
        <v>631.75569999999982</v>
      </c>
      <c r="T53" s="5">
        <v>1333.0427000000002</v>
      </c>
      <c r="U53" s="5">
        <v>581.73509999999987</v>
      </c>
    </row>
    <row r="54" spans="1:21" x14ac:dyDescent="0.3">
      <c r="R54" s="4" t="s">
        <v>5211</v>
      </c>
      <c r="S54" s="5">
        <v>1191.9270000000001</v>
      </c>
      <c r="T54" s="5">
        <v>605.76499999999999</v>
      </c>
      <c r="U54" s="5">
        <v>447.28629999999998</v>
      </c>
    </row>
    <row r="55" spans="1:21" x14ac:dyDescent="0.3">
      <c r="R55" s="4" t="s">
        <v>318</v>
      </c>
      <c r="S55" s="5">
        <v>5204.3264999999983</v>
      </c>
      <c r="T55" s="5">
        <v>5985.869499999998</v>
      </c>
      <c r="U55" s="5">
        <v>7407.7543999999989</v>
      </c>
    </row>
    <row r="56" spans="1:21" x14ac:dyDescent="0.3">
      <c r="R56" s="4" t="s">
        <v>95</v>
      </c>
      <c r="S56" s="5">
        <v>7193.784999999998</v>
      </c>
      <c r="T56" s="5">
        <v>11189.523199999996</v>
      </c>
      <c r="U56" s="5">
        <v>15019.343499999994</v>
      </c>
    </row>
    <row r="57" spans="1:21" x14ac:dyDescent="0.3">
      <c r="R57" s="4" t="s">
        <v>9734</v>
      </c>
      <c r="S57" s="5">
        <v>-76.953599999999994</v>
      </c>
      <c r="T57" s="5">
        <v>262.87520000000001</v>
      </c>
      <c r="U57" s="5">
        <v>0</v>
      </c>
    </row>
    <row r="58" spans="1:21" x14ac:dyDescent="0.3">
      <c r="R58" s="4" t="s">
        <v>113</v>
      </c>
      <c r="S58" s="5">
        <v>3838.9544999999994</v>
      </c>
      <c r="T58" s="5">
        <v>1965.7762000000005</v>
      </c>
      <c r="U58" s="5">
        <v>2597.0697</v>
      </c>
    </row>
    <row r="59" spans="1:21" x14ac:dyDescent="0.3">
      <c r="R59" s="4" t="s">
        <v>8550</v>
      </c>
      <c r="S59" s="5">
        <v>100.19599999999997</v>
      </c>
      <c r="T59" s="5">
        <v>0</v>
      </c>
      <c r="U59" s="5">
        <v>0</v>
      </c>
    </row>
    <row r="60" spans="1:21" x14ac:dyDescent="0.3">
      <c r="R60" s="4" t="s">
        <v>10941</v>
      </c>
      <c r="S60" s="5">
        <v>18451.272799999992</v>
      </c>
      <c r="T60" s="5">
        <v>122490.80080000013</v>
      </c>
      <c r="U60" s="5">
        <v>145454.94809999992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42096-9538-4C04-B186-BB44B4BBB7D0}">
  <dimension ref="A1"/>
  <sheetViews>
    <sheetView tabSelected="1" topLeftCell="A3" zoomScale="55" zoomScaleNormal="55" workbookViewId="0">
      <selection activeCell="AL31" sqref="AL31"/>
    </sheetView>
  </sheetViews>
  <sheetFormatPr defaultRowHeight="14.4" x14ac:dyDescent="0.3"/>
  <cols>
    <col min="1" max="16384" width="8.88671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05237-56B6-4414-8FCF-EBE621149DB4}">
  <dimension ref="H6:Y57"/>
  <sheetViews>
    <sheetView topLeftCell="M21" zoomScale="80" zoomScaleNormal="80" workbookViewId="0">
      <selection activeCell="Z42" sqref="Z42"/>
    </sheetView>
  </sheetViews>
  <sheetFormatPr defaultRowHeight="14.4" x14ac:dyDescent="0.3"/>
  <cols>
    <col min="1" max="1" width="18.21875" bestFit="1" customWidth="1"/>
    <col min="3" max="3" width="14.109375" bestFit="1" customWidth="1"/>
    <col min="4" max="4" width="10.77734375" bestFit="1" customWidth="1"/>
    <col min="8" max="8" width="18.21875" bestFit="1" customWidth="1"/>
    <col min="9" max="9" width="16.33203125" bestFit="1" customWidth="1"/>
    <col min="10" max="10" width="14.109375" bestFit="1" customWidth="1"/>
    <col min="11" max="11" width="10.77734375" bestFit="1" customWidth="1"/>
    <col min="12" max="12" width="11" bestFit="1" customWidth="1"/>
    <col min="14" max="14" width="18.21875" bestFit="1" customWidth="1"/>
    <col min="15" max="15" width="13.5546875" bestFit="1" customWidth="1"/>
    <col min="16" max="16" width="14.21875" bestFit="1" customWidth="1"/>
    <col min="17" max="17" width="10.77734375" bestFit="1" customWidth="1"/>
    <col min="19" max="19" width="18.21875" bestFit="1" customWidth="1"/>
    <col min="20" max="20" width="9" bestFit="1" customWidth="1"/>
    <col min="21" max="21" width="16.109375" bestFit="1" customWidth="1"/>
    <col min="22" max="22" width="16.33203125" bestFit="1" customWidth="1"/>
    <col min="23" max="23" width="14.109375" bestFit="1" customWidth="1"/>
    <col min="24" max="24" width="10.77734375" bestFit="1" customWidth="1"/>
    <col min="25" max="25" width="11" bestFit="1" customWidth="1"/>
  </cols>
  <sheetData>
    <row r="6" spans="8:23" x14ac:dyDescent="0.3">
      <c r="H6" s="3" t="s">
        <v>10944</v>
      </c>
      <c r="I6" s="3" t="s">
        <v>10945</v>
      </c>
      <c r="N6" s="8" t="s">
        <v>10944</v>
      </c>
      <c r="O6" s="8" t="s">
        <v>10945</v>
      </c>
      <c r="P6" s="8"/>
      <c r="Q6" s="8"/>
      <c r="R6" s="8"/>
    </row>
    <row r="7" spans="8:23" x14ac:dyDescent="0.3">
      <c r="H7" s="3" t="s">
        <v>10940</v>
      </c>
      <c r="I7" t="s">
        <v>31</v>
      </c>
      <c r="J7" t="s">
        <v>45</v>
      </c>
      <c r="K7" t="s">
        <v>70</v>
      </c>
      <c r="L7" t="s">
        <v>10941</v>
      </c>
      <c r="N7" s="6" t="s">
        <v>10940</v>
      </c>
      <c r="O7" s="6" t="s">
        <v>31</v>
      </c>
      <c r="P7" s="6" t="s">
        <v>45</v>
      </c>
      <c r="Q7" s="6" t="s">
        <v>70</v>
      </c>
      <c r="R7" s="6" t="s">
        <v>10941</v>
      </c>
      <c r="S7" s="6"/>
      <c r="T7" s="6"/>
      <c r="U7" s="6"/>
      <c r="V7" s="6"/>
    </row>
    <row r="8" spans="8:23" x14ac:dyDescent="0.3">
      <c r="H8" s="4" t="s">
        <v>357</v>
      </c>
      <c r="I8" s="9">
        <v>1231.3881999999999</v>
      </c>
      <c r="J8" s="9">
        <v>984.76899999999989</v>
      </c>
      <c r="K8" s="9">
        <v>3297.8028999999997</v>
      </c>
      <c r="L8" s="9">
        <v>5513.9600999999993</v>
      </c>
      <c r="N8" s="4" t="s">
        <v>357</v>
      </c>
      <c r="O8" s="9">
        <f>GETPIVOTDATA("Profit",$H$6,"State","Alabama","Category","Furniture")</f>
        <v>1231.3881999999999</v>
      </c>
      <c r="P8" s="9">
        <f>GETPIVOTDATA("Profit",$H$6,"State","Alabama","Category","Office Supplies")</f>
        <v>984.76899999999989</v>
      </c>
      <c r="Q8" s="9">
        <f>GETPIVOTDATA("Profit",$H$6,"State","Alabama","Category","Technology")</f>
        <v>3297.8028999999997</v>
      </c>
      <c r="R8" s="9">
        <f>O8+P8+Q8</f>
        <v>5513.9600999999993</v>
      </c>
      <c r="S8" s="4"/>
      <c r="T8" s="9"/>
      <c r="U8" s="9"/>
      <c r="V8" s="9"/>
      <c r="W8" s="9"/>
    </row>
    <row r="9" spans="8:23" x14ac:dyDescent="0.3">
      <c r="H9" s="4" t="s">
        <v>309</v>
      </c>
      <c r="I9" s="9">
        <v>-2223.5128000000004</v>
      </c>
      <c r="J9" s="9">
        <v>-862.37190000000021</v>
      </c>
      <c r="K9" s="9">
        <v>55.447399999999718</v>
      </c>
      <c r="L9" s="9">
        <v>-3030.437300000001</v>
      </c>
      <c r="N9" s="4" t="s">
        <v>309</v>
      </c>
      <c r="O9" s="9">
        <f>GETPIVOTDATA("Profit",$H$6,"State","Arizona","Category","Furniture")</f>
        <v>-2223.5128000000004</v>
      </c>
      <c r="P9" s="9">
        <f>GETPIVOTDATA("Profit",$H$6,"State","Arizona","Category","Office Supplies")</f>
        <v>-862.37190000000021</v>
      </c>
      <c r="Q9" s="9">
        <f>GETPIVOTDATA("Profit",$H$6,"State","Arizona","Category","Technology")</f>
        <v>55.447399999999718</v>
      </c>
      <c r="R9" s="9">
        <f t="shared" ref="R9:R56" si="0">O9+P9+Q9</f>
        <v>-3030.437300000001</v>
      </c>
      <c r="S9" s="4"/>
      <c r="T9" s="9"/>
      <c r="U9" s="9"/>
      <c r="V9" s="9"/>
      <c r="W9" s="9"/>
    </row>
    <row r="10" spans="8:23" x14ac:dyDescent="0.3">
      <c r="H10" s="4" t="s">
        <v>1711</v>
      </c>
      <c r="I10" s="9">
        <v>545.6078</v>
      </c>
      <c r="J10" s="9">
        <v>1927.7865999999999</v>
      </c>
      <c r="K10" s="9">
        <v>1076.4576</v>
      </c>
      <c r="L10" s="9">
        <v>3549.8519999999999</v>
      </c>
      <c r="N10" s="4" t="s">
        <v>1711</v>
      </c>
      <c r="O10" s="9">
        <f>GETPIVOTDATA("Profit",$H$6,"State","Arkansas","Category","Furniture")</f>
        <v>545.6078</v>
      </c>
      <c r="P10" s="9">
        <f>GETPIVOTDATA("Profit",$H$6,"State","Arkansas","Category","Office Supplies")</f>
        <v>1927.7865999999999</v>
      </c>
      <c r="Q10" s="9">
        <f>GETPIVOTDATA("Profit",$H$6,"State","Arkansas","Category","Technology")</f>
        <v>1076.4576</v>
      </c>
      <c r="R10" s="9">
        <f t="shared" si="0"/>
        <v>3549.8519999999999</v>
      </c>
      <c r="S10" s="4"/>
      <c r="T10" s="9"/>
      <c r="U10" s="9"/>
      <c r="V10" s="9"/>
      <c r="W10" s="9"/>
    </row>
    <row r="11" spans="8:23" x14ac:dyDescent="0.3">
      <c r="H11" s="4" t="s">
        <v>42</v>
      </c>
      <c r="I11" s="9">
        <v>7754.8429999999917</v>
      </c>
      <c r="J11" s="9">
        <v>31955.205600000019</v>
      </c>
      <c r="K11" s="9">
        <v>25717.314199999968</v>
      </c>
      <c r="L11" s="9">
        <v>65427.362799999974</v>
      </c>
      <c r="N11" s="4" t="s">
        <v>42</v>
      </c>
      <c r="O11" s="9">
        <f>GETPIVOTDATA("Profit",$H$6,"State","California","Category","Furniture")</f>
        <v>7754.8429999999917</v>
      </c>
      <c r="P11" s="9">
        <f>GETPIVOTDATA("Profit",$H$6,"State","California","Category","Office Supplies")</f>
        <v>31955.205600000019</v>
      </c>
      <c r="Q11" s="9">
        <f>GETPIVOTDATA("Profit",$H$6,"State","California","Category","Technology")</f>
        <v>25717.314199999968</v>
      </c>
      <c r="R11" s="9">
        <f t="shared" si="0"/>
        <v>65427.362799999974</v>
      </c>
      <c r="S11" s="4"/>
      <c r="T11" s="9"/>
      <c r="U11" s="9"/>
      <c r="V11" s="9"/>
      <c r="W11" s="9"/>
    </row>
    <row r="12" spans="8:23" x14ac:dyDescent="0.3">
      <c r="H12" s="4" t="s">
        <v>456</v>
      </c>
      <c r="I12" s="9">
        <v>-2584.3324000000007</v>
      </c>
      <c r="J12" s="9">
        <v>-93.381800000000339</v>
      </c>
      <c r="K12" s="9">
        <v>-3470.7900000000027</v>
      </c>
      <c r="L12" s="9">
        <v>-6148.5042000000039</v>
      </c>
      <c r="N12" s="4" t="s">
        <v>456</v>
      </c>
      <c r="O12" s="9">
        <f>GETPIVOTDATA("Profit",$H$6,"State","Colorado","Category","Furniture")</f>
        <v>-2584.3324000000007</v>
      </c>
      <c r="P12" s="9">
        <f>GETPIVOTDATA("Profit",$H$6,"State","Colorado","Category","Office Supplies")</f>
        <v>-93.381800000000339</v>
      </c>
      <c r="Q12" s="9">
        <f>GETPIVOTDATA("Profit",$H$6,"State","Colorado","Category","Technology")</f>
        <v>-3470.7900000000027</v>
      </c>
      <c r="R12" s="9">
        <f t="shared" si="0"/>
        <v>-6148.5042000000039</v>
      </c>
      <c r="S12" s="4"/>
      <c r="T12" s="9"/>
      <c r="U12" s="9"/>
      <c r="V12" s="9"/>
      <c r="W12" s="9"/>
    </row>
    <row r="13" spans="8:23" x14ac:dyDescent="0.3">
      <c r="H13" s="4" t="s">
        <v>748</v>
      </c>
      <c r="I13" s="9">
        <v>1241.8631</v>
      </c>
      <c r="J13" s="9">
        <v>1231.6059</v>
      </c>
      <c r="K13" s="9">
        <v>647.61849999999993</v>
      </c>
      <c r="L13" s="9">
        <v>3121.0875000000001</v>
      </c>
      <c r="N13" s="4" t="s">
        <v>748</v>
      </c>
      <c r="O13" s="9">
        <f>GETPIVOTDATA("Profit",$H$6,"State","Connecticut","Category","Furniture")</f>
        <v>1241.8631</v>
      </c>
      <c r="P13" s="9">
        <f>GETPIVOTDATA("Profit",$H$6,"State","Connecticut","Category","Office Supplies")</f>
        <v>1231.6059</v>
      </c>
      <c r="Q13" s="9">
        <f>GETPIVOTDATA("Profit",$H$6,"State","Connecticut","Category","Technology")</f>
        <v>647.61849999999993</v>
      </c>
      <c r="R13" s="9">
        <f t="shared" si="0"/>
        <v>3121.0875000000001</v>
      </c>
      <c r="S13" s="4"/>
      <c r="T13" s="9"/>
      <c r="U13" s="9"/>
      <c r="V13" s="9"/>
      <c r="W13" s="9"/>
    </row>
    <row r="14" spans="8:23" x14ac:dyDescent="0.3">
      <c r="H14" s="4" t="s">
        <v>244</v>
      </c>
      <c r="I14" s="9">
        <v>417.18599999999986</v>
      </c>
      <c r="J14" s="9">
        <v>2270.8847999999989</v>
      </c>
      <c r="K14" s="9">
        <v>5823.8286000000007</v>
      </c>
      <c r="L14" s="9">
        <v>8511.8993999999984</v>
      </c>
      <c r="N14" s="4" t="s">
        <v>244</v>
      </c>
      <c r="O14" s="9">
        <f>GETPIVOTDATA("Profit",$H$6,"State","Delaware","Category","Furniture")</f>
        <v>417.18599999999986</v>
      </c>
      <c r="P14" s="9">
        <f>GETPIVOTDATA("Profit",$H$6,"State","Delaware","Category","Office Supplies")</f>
        <v>2270.8847999999989</v>
      </c>
      <c r="Q14" s="9">
        <f>GETPIVOTDATA("Profit",$H$6,"State","Delaware","Category","Technology")</f>
        <v>5823.8286000000007</v>
      </c>
      <c r="R14" s="9">
        <f t="shared" si="0"/>
        <v>8511.8993999999984</v>
      </c>
      <c r="S14" s="4"/>
      <c r="T14" s="9"/>
      <c r="U14" s="9"/>
      <c r="V14" s="9"/>
      <c r="W14" s="9"/>
    </row>
    <row r="15" spans="8:23" x14ac:dyDescent="0.3">
      <c r="H15" s="4" t="s">
        <v>3040</v>
      </c>
      <c r="I15" s="9">
        <v>334.25790000000001</v>
      </c>
      <c r="J15" s="9">
        <v>41.704999999999998</v>
      </c>
      <c r="K15" s="9">
        <v>648.56240000000003</v>
      </c>
      <c r="L15" s="9">
        <v>1024.5253</v>
      </c>
      <c r="N15" s="4" t="s">
        <v>3040</v>
      </c>
      <c r="O15" s="9">
        <f>GETPIVOTDATA("Profit",$H$6,"State","District of Columbia","Category","Furniture")</f>
        <v>334.25790000000001</v>
      </c>
      <c r="P15" s="9">
        <f>GETPIVOTDATA("Profit",$H$6,"State","District of Columbia","Category","Office Supplies")</f>
        <v>41.704999999999998</v>
      </c>
      <c r="Q15" s="9">
        <f>GETPIVOTDATA("Profit",$H$6,"State","District of Columbia","Category","Technology")</f>
        <v>648.56240000000003</v>
      </c>
      <c r="R15" s="9">
        <f t="shared" si="0"/>
        <v>1024.5253</v>
      </c>
      <c r="S15" s="4"/>
      <c r="T15" s="9"/>
      <c r="U15" s="9"/>
      <c r="V15" s="9"/>
      <c r="W15" s="9"/>
    </row>
    <row r="16" spans="8:23" x14ac:dyDescent="0.3">
      <c r="H16" s="4" t="s">
        <v>53</v>
      </c>
      <c r="I16" s="9">
        <v>-2457.5845000000004</v>
      </c>
      <c r="J16" s="9">
        <v>-1715.6988000000015</v>
      </c>
      <c r="K16" s="9">
        <v>2014.5005999999992</v>
      </c>
      <c r="L16" s="9">
        <v>-2158.7827000000025</v>
      </c>
      <c r="N16" s="4" t="s">
        <v>53</v>
      </c>
      <c r="O16" s="9">
        <f>GETPIVOTDATA("Profit",$H$6,"State","Florida","Category","Furniture")</f>
        <v>-2457.5845000000004</v>
      </c>
      <c r="P16" s="9">
        <f>GETPIVOTDATA("Profit",$H$6,"State","Florida","Category","Office Supplies")</f>
        <v>-1715.6988000000015</v>
      </c>
      <c r="Q16" s="9">
        <f>GETPIVOTDATA("Profit",$H$6,"State","Florida","Category","Technology")</f>
        <v>2014.5005999999992</v>
      </c>
      <c r="R16" s="9">
        <f t="shared" si="0"/>
        <v>-2158.7827000000025</v>
      </c>
      <c r="S16" s="4"/>
      <c r="T16" s="9"/>
      <c r="U16" s="9"/>
      <c r="V16" s="9"/>
      <c r="W16" s="9"/>
    </row>
    <row r="17" spans="8:25" x14ac:dyDescent="0.3">
      <c r="H17" s="4" t="s">
        <v>1274</v>
      </c>
      <c r="I17" s="9">
        <v>1913.6243999999999</v>
      </c>
      <c r="J17" s="9">
        <v>4439.3076000000001</v>
      </c>
      <c r="K17" s="9">
        <v>1943.3586000000005</v>
      </c>
      <c r="L17" s="9">
        <v>8296.2906000000003</v>
      </c>
      <c r="N17" s="4" t="s">
        <v>1274</v>
      </c>
      <c r="O17" s="9">
        <f>GETPIVOTDATA("Profit",$H$6,"State","Georgia","Category","Furniture")</f>
        <v>1913.6243999999999</v>
      </c>
      <c r="P17" s="9">
        <f>GETPIVOTDATA("Profit",$H$6,"State","Georgia","Category","Office Supplies")</f>
        <v>4439.3076000000001</v>
      </c>
      <c r="Q17" s="9">
        <f>GETPIVOTDATA("Profit",$H$6,"State","Georgia","Category","Technology")</f>
        <v>1943.3586000000005</v>
      </c>
      <c r="R17" s="9">
        <f t="shared" si="0"/>
        <v>8296.2906000000003</v>
      </c>
      <c r="S17" s="4"/>
      <c r="T17" s="9"/>
      <c r="U17" s="9"/>
      <c r="V17" s="9"/>
      <c r="W17" s="9"/>
    </row>
    <row r="18" spans="8:25" x14ac:dyDescent="0.3">
      <c r="H18" s="4" t="s">
        <v>6268</v>
      </c>
      <c r="I18" s="9">
        <v>533.9665</v>
      </c>
      <c r="J18" s="9">
        <v>186.47769999999991</v>
      </c>
      <c r="K18" s="9">
        <v>92.097300000000004</v>
      </c>
      <c r="L18" s="9">
        <v>812.54149999999993</v>
      </c>
      <c r="N18" s="4" t="s">
        <v>6268</v>
      </c>
      <c r="O18" s="9">
        <f>GETPIVOTDATA("Profit",$H$6,"State","Idaho","Category","Furniture")</f>
        <v>533.9665</v>
      </c>
      <c r="P18" s="9">
        <f>GETPIVOTDATA("Profit",$H$6,"State","Idaho","Category","Office Supplies")</f>
        <v>186.47769999999991</v>
      </c>
      <c r="Q18" s="9">
        <f>GETPIVOTDATA("Profit",$H$6,"State","Idaho","Category","Technology")</f>
        <v>92.097300000000004</v>
      </c>
      <c r="R18" s="9">
        <f t="shared" si="0"/>
        <v>812.54149999999993</v>
      </c>
      <c r="S18" s="4"/>
      <c r="T18" s="9"/>
      <c r="U18" s="9"/>
      <c r="V18" s="9"/>
      <c r="W18" s="9"/>
    </row>
    <row r="19" spans="8:25" x14ac:dyDescent="0.3">
      <c r="H19" s="4" t="s">
        <v>210</v>
      </c>
      <c r="I19" s="9">
        <v>-7215.490499999999</v>
      </c>
      <c r="J19" s="9">
        <v>-7853.5350000000008</v>
      </c>
      <c r="K19" s="9">
        <v>3736.5339999999992</v>
      </c>
      <c r="L19" s="9">
        <v>-11332.4915</v>
      </c>
      <c r="N19" s="4" t="s">
        <v>210</v>
      </c>
      <c r="O19" s="9">
        <f>GETPIVOTDATA("Profit",$H$6,"State","Illinois","Category","Furniture")</f>
        <v>-7215.490499999999</v>
      </c>
      <c r="P19" s="9">
        <f>GETPIVOTDATA("Profit",$H$6,"State","Illinois","Category","Office Supplies")</f>
        <v>-7853.5350000000008</v>
      </c>
      <c r="Q19" s="9">
        <f>GETPIVOTDATA("Profit",$H$6,"State","Illinois","Category","Technology")</f>
        <v>3736.5339999999992</v>
      </c>
      <c r="R19" s="9">
        <f t="shared" si="0"/>
        <v>-11332.4915</v>
      </c>
      <c r="S19" s="4"/>
      <c r="T19" s="9"/>
      <c r="U19" s="9"/>
      <c r="V19" s="9"/>
      <c r="W19" s="9"/>
    </row>
    <row r="20" spans="8:25" x14ac:dyDescent="0.3">
      <c r="H20" s="4" t="s">
        <v>253</v>
      </c>
      <c r="I20" s="9">
        <v>2164.4667999999997</v>
      </c>
      <c r="J20" s="9">
        <v>4864.1805999999997</v>
      </c>
      <c r="K20" s="9">
        <v>10859.776899999997</v>
      </c>
      <c r="L20" s="9">
        <v>17888.424299999999</v>
      </c>
      <c r="N20" s="4" t="s">
        <v>253</v>
      </c>
      <c r="O20" s="9">
        <f>GETPIVOTDATA("Profit",$H$6,"State","Indiana","Category","Furniture")</f>
        <v>2164.4667999999997</v>
      </c>
      <c r="P20" s="9">
        <f>GETPIVOTDATA("Profit",$H$6,"State","Indiana","Category","Office Supplies")</f>
        <v>4864.1805999999997</v>
      </c>
      <c r="Q20" s="9">
        <f>GETPIVOTDATA("Profit",$H$6,"State","Indiana","Category","Technology")</f>
        <v>10859.776899999997</v>
      </c>
      <c r="R20" s="9">
        <f t="shared" si="0"/>
        <v>17888.424299999999</v>
      </c>
      <c r="S20" s="4"/>
      <c r="T20" s="9"/>
      <c r="U20" s="9"/>
      <c r="V20" s="9"/>
      <c r="W20" s="9"/>
    </row>
    <row r="21" spans="8:25" x14ac:dyDescent="0.3">
      <c r="H21" s="4" t="s">
        <v>488</v>
      </c>
      <c r="I21" s="9">
        <v>394.26800000000003</v>
      </c>
      <c r="J21" s="9">
        <v>247.60970000000003</v>
      </c>
      <c r="K21" s="9">
        <v>266.61819999999994</v>
      </c>
      <c r="L21" s="9">
        <v>908.49589999999989</v>
      </c>
      <c r="N21" s="4" t="s">
        <v>488</v>
      </c>
      <c r="O21" s="9">
        <f>GETPIVOTDATA("Profit",$H$6,"State","Iowa","Category","Furniture")</f>
        <v>394.26800000000003</v>
      </c>
      <c r="P21" s="9">
        <f>GETPIVOTDATA("Profit",$H$6,"State","Iowa","Category","Office Supplies")</f>
        <v>247.60970000000003</v>
      </c>
      <c r="Q21" s="9">
        <f>GETPIVOTDATA("Profit",$H$6,"State","Iowa","Category","Technology")</f>
        <v>266.61819999999994</v>
      </c>
      <c r="R21" s="9">
        <f t="shared" si="0"/>
        <v>908.49589999999989</v>
      </c>
      <c r="S21" s="4"/>
      <c r="T21" s="9"/>
      <c r="U21" s="9"/>
      <c r="V21" s="9"/>
      <c r="W21" s="9"/>
    </row>
    <row r="22" spans="8:25" x14ac:dyDescent="0.3">
      <c r="H22" s="4" t="s">
        <v>4538</v>
      </c>
      <c r="I22" s="9">
        <v>36.969599999999993</v>
      </c>
      <c r="J22" s="9">
        <v>479.51419999999996</v>
      </c>
      <c r="K22" s="9">
        <v>174.98659999999995</v>
      </c>
      <c r="L22" s="9">
        <v>691.47039999999993</v>
      </c>
      <c r="N22" s="4" t="s">
        <v>4538</v>
      </c>
      <c r="O22" s="9">
        <f>GETPIVOTDATA("Profit",$H$6,"State","Kansas","Category","Furniture")</f>
        <v>36.969599999999993</v>
      </c>
      <c r="P22" s="9">
        <f>GETPIVOTDATA("Profit",$H$6,"State","Kansas","Category","Office Supplies")</f>
        <v>479.51419999999996</v>
      </c>
      <c r="Q22" s="9">
        <f>GETPIVOTDATA("Profit",$H$6,"State","Kansas","Category","Technology")</f>
        <v>174.98659999999995</v>
      </c>
      <c r="R22" s="9">
        <f t="shared" si="0"/>
        <v>691.47039999999993</v>
      </c>
      <c r="S22" s="4"/>
      <c r="T22" s="9"/>
      <c r="U22" s="9"/>
      <c r="V22" s="9"/>
      <c r="W22" s="9"/>
    </row>
    <row r="23" spans="8:25" x14ac:dyDescent="0.3">
      <c r="H23" s="4" t="s">
        <v>28</v>
      </c>
      <c r="I23" s="9">
        <v>2178.7125999999994</v>
      </c>
      <c r="J23" s="9">
        <v>3354.2517000000007</v>
      </c>
      <c r="K23" s="9">
        <v>3471.9081999999994</v>
      </c>
      <c r="L23" s="9">
        <v>9004.8724999999995</v>
      </c>
      <c r="N23" s="4" t="s">
        <v>28</v>
      </c>
      <c r="O23" s="9">
        <f>GETPIVOTDATA("Profit",$H$6,"State","Kentucky","Category","Furniture")</f>
        <v>2178.7125999999994</v>
      </c>
      <c r="P23" s="9">
        <f>GETPIVOTDATA("Profit",$H$6,"State","Kentucky","Category","Office Supplies")</f>
        <v>3354.2517000000007</v>
      </c>
      <c r="Q23" s="9">
        <f>GETPIVOTDATA("Profit",$H$6,"State","Kentucky","Category","Technology")</f>
        <v>3471.9081999999994</v>
      </c>
      <c r="R23" s="9">
        <f t="shared" si="0"/>
        <v>9004.8724999999995</v>
      </c>
      <c r="S23" s="4"/>
      <c r="T23" s="9"/>
      <c r="U23" s="9"/>
      <c r="V23" s="9"/>
      <c r="W23" s="9"/>
    </row>
    <row r="24" spans="8:25" x14ac:dyDescent="0.3">
      <c r="H24" s="4" t="s">
        <v>737</v>
      </c>
      <c r="I24" s="9">
        <v>685.9946000000001</v>
      </c>
      <c r="J24" s="9">
        <v>421.00050000000005</v>
      </c>
      <c r="K24" s="9">
        <v>747.86279999999999</v>
      </c>
      <c r="L24" s="9">
        <v>1854.8579</v>
      </c>
      <c r="N24" s="4" t="s">
        <v>737</v>
      </c>
      <c r="O24" s="9">
        <f>GETPIVOTDATA("Profit",$H$6,"State","Louisiana","Category","Furniture")</f>
        <v>685.9946000000001</v>
      </c>
      <c r="P24" s="9">
        <f>GETPIVOTDATA("Profit",$H$6,"State","Louisiana","Category","Office Supplies")</f>
        <v>421.00050000000005</v>
      </c>
      <c r="Q24" s="9">
        <f>GETPIVOTDATA("Profit",$H$6,"State","Louisiana","Category","Technology")</f>
        <v>747.86279999999999</v>
      </c>
      <c r="R24" s="9">
        <f t="shared" si="0"/>
        <v>1854.8579</v>
      </c>
      <c r="S24" s="4"/>
      <c r="T24" s="9"/>
      <c r="U24" s="3" t="s">
        <v>10943</v>
      </c>
      <c r="V24" s="3" t="s">
        <v>10945</v>
      </c>
    </row>
    <row r="25" spans="8:25" x14ac:dyDescent="0.3">
      <c r="H25" s="4" t="s">
        <v>5243</v>
      </c>
      <c r="I25" s="9">
        <v>33.938800000000001</v>
      </c>
      <c r="J25" s="9">
        <v>169.5146</v>
      </c>
      <c r="K25" s="9">
        <v>251.03279999999995</v>
      </c>
      <c r="L25" s="9">
        <v>454.48619999999994</v>
      </c>
      <c r="N25" s="4" t="s">
        <v>5243</v>
      </c>
      <c r="O25" s="9">
        <f>GETPIVOTDATA("Profit",$H$6,"State","Maine","Category","Furniture")</f>
        <v>33.938800000000001</v>
      </c>
      <c r="P25" s="9">
        <f>GETPIVOTDATA("Profit",$H$6,"State","Maine","Category","Office Supplies")</f>
        <v>169.5146</v>
      </c>
      <c r="Q25" s="9">
        <f>GETPIVOTDATA("Profit",$H$6,"State","Maine","Category","Technology")</f>
        <v>251.03279999999995</v>
      </c>
      <c r="R25" s="9">
        <f t="shared" si="0"/>
        <v>454.48619999999994</v>
      </c>
      <c r="S25" s="4"/>
      <c r="T25" s="9"/>
      <c r="U25" s="3" t="s">
        <v>10940</v>
      </c>
      <c r="V25" t="s">
        <v>31</v>
      </c>
      <c r="W25" t="s">
        <v>45</v>
      </c>
      <c r="X25" t="s">
        <v>70</v>
      </c>
      <c r="Y25" t="s">
        <v>10941</v>
      </c>
    </row>
    <row r="26" spans="8:25" x14ac:dyDescent="0.3">
      <c r="H26" s="4" t="s">
        <v>2741</v>
      </c>
      <c r="I26" s="9">
        <v>1657.5039999999995</v>
      </c>
      <c r="J26" s="9">
        <v>2011.9748000000002</v>
      </c>
      <c r="K26" s="9">
        <v>1227.1706000000004</v>
      </c>
      <c r="L26" s="9">
        <v>4896.6494000000002</v>
      </c>
      <c r="N26" s="4" t="s">
        <v>2741</v>
      </c>
      <c r="O26" s="9">
        <f>GETPIVOTDATA("Profit",$H$6,"State","Maryland","Category","Furniture")</f>
        <v>1657.5039999999995</v>
      </c>
      <c r="P26" s="9">
        <f>GETPIVOTDATA("Profit",$H$6,"State","Maryland","Category","Office Supplies")</f>
        <v>2011.9748000000002</v>
      </c>
      <c r="Q26" s="9">
        <f>GETPIVOTDATA("Profit",$H$6,"State","Maryland","Category","Technology")</f>
        <v>1227.1706000000004</v>
      </c>
      <c r="R26" s="9">
        <f t="shared" si="0"/>
        <v>4896.6494000000002</v>
      </c>
      <c r="S26" s="4"/>
      <c r="T26" s="9"/>
      <c r="U26" s="4" t="s">
        <v>10949</v>
      </c>
      <c r="V26" s="5">
        <v>361</v>
      </c>
      <c r="W26" s="5">
        <v>1034</v>
      </c>
      <c r="X26" s="5">
        <v>316</v>
      </c>
      <c r="Y26" s="5">
        <v>1711</v>
      </c>
    </row>
    <row r="27" spans="8:25" x14ac:dyDescent="0.3">
      <c r="H27" s="4" t="s">
        <v>1247</v>
      </c>
      <c r="I27" s="9">
        <v>989.59090000000003</v>
      </c>
      <c r="J27" s="9">
        <v>3874.3164000000006</v>
      </c>
      <c r="K27" s="9">
        <v>1698.6690999999998</v>
      </c>
      <c r="L27" s="9">
        <v>6562.5764000000008</v>
      </c>
      <c r="N27" s="4" t="s">
        <v>1247</v>
      </c>
      <c r="O27" s="9">
        <f>GETPIVOTDATA("Profit",$H$6,"State","Massachusetts","Category","Furniture")</f>
        <v>989.59090000000003</v>
      </c>
      <c r="P27" s="9">
        <f>GETPIVOTDATA("Profit",$H$6,"State","Massachusetts","Category","Office Supplies")</f>
        <v>3874.3164000000006</v>
      </c>
      <c r="Q27" s="9">
        <f>GETPIVOTDATA("Profit",$H$6,"State","Massachusetts","Category","Technology")</f>
        <v>1698.6690999999998</v>
      </c>
      <c r="R27" s="9">
        <f t="shared" si="0"/>
        <v>6562.5764000000008</v>
      </c>
      <c r="S27" s="4"/>
      <c r="T27" s="9"/>
      <c r="U27" s="4" t="s">
        <v>10950</v>
      </c>
      <c r="V27" s="5">
        <v>398</v>
      </c>
      <c r="W27" s="5">
        <v>1088</v>
      </c>
      <c r="X27" s="5">
        <v>356</v>
      </c>
      <c r="Y27" s="5">
        <v>1842</v>
      </c>
    </row>
    <row r="28" spans="8:25" x14ac:dyDescent="0.3">
      <c r="H28" s="4" t="s">
        <v>237</v>
      </c>
      <c r="I28" s="9">
        <v>4476.7545</v>
      </c>
      <c r="J28" s="9">
        <v>11761.884500000004</v>
      </c>
      <c r="K28" s="9">
        <v>3746.1388000000002</v>
      </c>
      <c r="L28" s="9">
        <v>19984.777800000003</v>
      </c>
      <c r="N28" s="4" t="s">
        <v>237</v>
      </c>
      <c r="O28" s="9">
        <f>GETPIVOTDATA("Profit",$H$6,"State","Michigan","Category","Furniture")</f>
        <v>4476.7545</v>
      </c>
      <c r="P28" s="9">
        <f>GETPIVOTDATA("Profit",$H$6,"State","Michigan","Category","Office Supplies")</f>
        <v>11761.884500000004</v>
      </c>
      <c r="Q28" s="9">
        <f>GETPIVOTDATA("Profit",$H$6,"State","Michigan","Category","Technology")</f>
        <v>3746.1388000000002</v>
      </c>
      <c r="R28" s="9">
        <f t="shared" si="0"/>
        <v>19984.777800000003</v>
      </c>
      <c r="S28" s="4"/>
      <c r="T28" s="9"/>
      <c r="U28" s="4" t="s">
        <v>10951</v>
      </c>
      <c r="V28" s="5">
        <v>480</v>
      </c>
      <c r="W28" s="5">
        <v>1388</v>
      </c>
      <c r="X28" s="5">
        <v>384</v>
      </c>
      <c r="Y28" s="5">
        <v>2252</v>
      </c>
    </row>
    <row r="29" spans="8:25" x14ac:dyDescent="0.3">
      <c r="H29" s="4" t="s">
        <v>228</v>
      </c>
      <c r="I29" s="9">
        <v>2007.3516999999997</v>
      </c>
      <c r="J29" s="9">
        <v>7428.9287999999997</v>
      </c>
      <c r="K29" s="9">
        <v>999.0293999999999</v>
      </c>
      <c r="L29" s="9">
        <v>10435.309899999998</v>
      </c>
      <c r="N29" s="4" t="s">
        <v>228</v>
      </c>
      <c r="O29" s="9">
        <f>GETPIVOTDATA("Profit",$H$6,"State","Minnesota","Category","Furniture")</f>
        <v>2007.3516999999997</v>
      </c>
      <c r="P29" s="9">
        <f>GETPIVOTDATA("Profit",$H$6,"State","Minnesota","Category","Office Supplies")</f>
        <v>7428.9287999999997</v>
      </c>
      <c r="Q29" s="9">
        <f>GETPIVOTDATA("Profit",$H$6,"State","Minnesota","Category","Technology")</f>
        <v>999.0293999999999</v>
      </c>
      <c r="R29" s="9">
        <f t="shared" si="0"/>
        <v>10435.309899999998</v>
      </c>
      <c r="S29" s="4"/>
      <c r="T29" s="9"/>
      <c r="U29" s="4" t="s">
        <v>10952</v>
      </c>
      <c r="V29" s="5">
        <v>598</v>
      </c>
      <c r="W29" s="5">
        <v>1698</v>
      </c>
      <c r="X29" s="5">
        <v>516</v>
      </c>
      <c r="Y29" s="5">
        <v>2812</v>
      </c>
    </row>
    <row r="30" spans="8:25" x14ac:dyDescent="0.3">
      <c r="H30" s="4" t="s">
        <v>1491</v>
      </c>
      <c r="I30" s="9">
        <v>906.78160000000014</v>
      </c>
      <c r="J30" s="9">
        <v>735.67510000000016</v>
      </c>
      <c r="K30" s="9">
        <v>860.41500000000019</v>
      </c>
      <c r="L30" s="9">
        <v>2502.8717000000006</v>
      </c>
      <c r="N30" s="4" t="s">
        <v>1491</v>
      </c>
      <c r="O30" s="9">
        <f>GETPIVOTDATA("Profit",$H$6,"State","Mississippi","Category","Furniture")</f>
        <v>906.78160000000014</v>
      </c>
      <c r="P30" s="9">
        <f>GETPIVOTDATA("Profit",$H$6,"State","Mississippi","Category","Office Supplies")</f>
        <v>735.67510000000016</v>
      </c>
      <c r="Q30" s="9">
        <f>GETPIVOTDATA("Profit",$H$6,"State","Mississippi","Category","Technology")</f>
        <v>860.41500000000019</v>
      </c>
      <c r="R30" s="9">
        <f t="shared" si="0"/>
        <v>2502.8717000000006</v>
      </c>
      <c r="S30" s="4"/>
      <c r="T30" s="9"/>
      <c r="U30" s="4" t="s">
        <v>10941</v>
      </c>
      <c r="V30" s="5">
        <v>1837</v>
      </c>
      <c r="W30" s="5">
        <v>5208</v>
      </c>
      <c r="X30" s="5">
        <v>1572</v>
      </c>
      <c r="Y30" s="5">
        <v>8617</v>
      </c>
    </row>
    <row r="31" spans="8:25" x14ac:dyDescent="0.3">
      <c r="H31" s="4" t="s">
        <v>596</v>
      </c>
      <c r="I31" s="9">
        <v>357.08539999999994</v>
      </c>
      <c r="J31" s="9">
        <v>2604.5512000000003</v>
      </c>
      <c r="K31" s="9">
        <v>3014.7267999999999</v>
      </c>
      <c r="L31" s="9">
        <v>5976.3634000000002</v>
      </c>
      <c r="N31" s="4" t="s">
        <v>596</v>
      </c>
      <c r="O31" s="9">
        <f>GETPIVOTDATA("Profit",$H$6,"State","Missouri","Category","Furniture")</f>
        <v>357.08539999999994</v>
      </c>
      <c r="P31" s="9">
        <f>GETPIVOTDATA("Profit",$H$6,"State","Missouri","Category","Office Supplies")</f>
        <v>2604.5512000000003</v>
      </c>
      <c r="Q31" s="9">
        <f>GETPIVOTDATA("Profit",$H$6,"State","Missouri","Category","Technology")</f>
        <v>3014.7267999999999</v>
      </c>
      <c r="R31" s="9">
        <f t="shared" si="0"/>
        <v>5976.3634000000002</v>
      </c>
      <c r="S31" s="4"/>
      <c r="T31" s="9"/>
    </row>
    <row r="32" spans="8:25" x14ac:dyDescent="0.3">
      <c r="H32" s="4" t="s">
        <v>1766</v>
      </c>
      <c r="I32" s="9">
        <v>21.7532</v>
      </c>
      <c r="J32" s="9">
        <v>192.15479999999997</v>
      </c>
      <c r="K32" s="9">
        <v>143.05839999999995</v>
      </c>
      <c r="L32" s="9">
        <v>356.96639999999991</v>
      </c>
      <c r="N32" s="4" t="s">
        <v>1766</v>
      </c>
      <c r="O32" s="9">
        <f>GETPIVOTDATA("Profit",$H$6,"State","Montana","Category","Furniture")</f>
        <v>21.7532</v>
      </c>
      <c r="P32" s="9">
        <f>GETPIVOTDATA("Profit",$H$6,"State","Montana","Category","Office Supplies")</f>
        <v>192.15479999999997</v>
      </c>
      <c r="Q32" s="9">
        <f>GETPIVOTDATA("Profit",$H$6,"State","Montana","Category","Technology")</f>
        <v>143.05839999999995</v>
      </c>
      <c r="R32" s="9">
        <f t="shared" si="0"/>
        <v>356.96639999999991</v>
      </c>
      <c r="S32" s="4"/>
      <c r="T32" s="9"/>
    </row>
    <row r="33" spans="8:23" x14ac:dyDescent="0.3">
      <c r="H33" s="4" t="s">
        <v>137</v>
      </c>
      <c r="I33" s="9">
        <v>507.36039999999986</v>
      </c>
      <c r="J33" s="9">
        <v>557.14279999999997</v>
      </c>
      <c r="K33" s="9">
        <v>910.52519999999981</v>
      </c>
      <c r="L33" s="9">
        <v>1975.0283999999997</v>
      </c>
      <c r="N33" s="4" t="s">
        <v>137</v>
      </c>
      <c r="O33" s="9">
        <f>GETPIVOTDATA("Profit",$H$6,"State","Nebraska","Category","Furniture")</f>
        <v>507.36039999999986</v>
      </c>
      <c r="P33" s="9">
        <f>GETPIVOTDATA("Profit",$H$6,"State","Nebraska","Category","Office Supplies")</f>
        <v>557.14279999999997</v>
      </c>
      <c r="Q33" s="9">
        <f>GETPIVOTDATA("Profit",$H$6,"State","Nebraska","Category","Technology")</f>
        <v>910.52519999999981</v>
      </c>
      <c r="R33" s="9">
        <f t="shared" si="0"/>
        <v>1975.0283999999997</v>
      </c>
      <c r="S33" s="4"/>
      <c r="T33" s="9"/>
    </row>
    <row r="34" spans="8:23" x14ac:dyDescent="0.3">
      <c r="H34" s="4" t="s">
        <v>1395</v>
      </c>
      <c r="I34" s="9">
        <v>519.03769999999963</v>
      </c>
      <c r="J34" s="9">
        <v>2260.1113999999993</v>
      </c>
      <c r="K34" s="9">
        <v>493.51420000000002</v>
      </c>
      <c r="L34" s="9">
        <v>3272.6632999999988</v>
      </c>
      <c r="N34" s="4" t="s">
        <v>1395</v>
      </c>
      <c r="O34" s="9">
        <f>GETPIVOTDATA("Profit",$H$6,"State","Nevada","Category","Furniture")</f>
        <v>519.03769999999963</v>
      </c>
      <c r="P34" s="9">
        <f>GETPIVOTDATA("Profit",$H$6,"State","Nevada","Category","Office Supplies")</f>
        <v>2260.1113999999993</v>
      </c>
      <c r="Q34" s="9">
        <f>GETPIVOTDATA("Profit",$H$6,"State","Nevada","Category","Technology")</f>
        <v>493.51420000000002</v>
      </c>
      <c r="R34" s="9">
        <f t="shared" si="0"/>
        <v>3272.6632999999988</v>
      </c>
      <c r="S34" s="4"/>
      <c r="T34" s="9"/>
    </row>
    <row r="35" spans="8:23" x14ac:dyDescent="0.3">
      <c r="H35" s="4" t="s">
        <v>2700</v>
      </c>
      <c r="I35" s="9">
        <v>89.419000000000082</v>
      </c>
      <c r="J35" s="9">
        <v>310.30149999999998</v>
      </c>
      <c r="K35" s="9">
        <v>764.96429999999998</v>
      </c>
      <c r="L35" s="9">
        <v>1164.6848</v>
      </c>
      <c r="N35" s="4" t="s">
        <v>2700</v>
      </c>
      <c r="O35" s="9">
        <f>GETPIVOTDATA("Profit",$H$6,"State","New Hampshire","Category","Furniture")</f>
        <v>89.419000000000082</v>
      </c>
      <c r="P35" s="9">
        <f>GETPIVOTDATA("Profit",$H$6,"State","New Hampshire","Category","Office Supplies")</f>
        <v>310.30149999999998</v>
      </c>
      <c r="Q35" s="9">
        <f>GETPIVOTDATA("Profit",$H$6,"State","New Hampshire","Category","Technology")</f>
        <v>764.96429999999998</v>
      </c>
      <c r="R35" s="9">
        <f t="shared" si="0"/>
        <v>1164.6848</v>
      </c>
      <c r="S35" s="4"/>
      <c r="T35" s="9"/>
    </row>
    <row r="36" spans="8:23" x14ac:dyDescent="0.3">
      <c r="H36" s="4" t="s">
        <v>789</v>
      </c>
      <c r="I36" s="9">
        <v>927.22789999999975</v>
      </c>
      <c r="J36" s="9">
        <v>4499.1808000000001</v>
      </c>
      <c r="K36" s="9">
        <v>4028.8039999999992</v>
      </c>
      <c r="L36" s="9">
        <v>9455.2127</v>
      </c>
      <c r="N36" s="4" t="s">
        <v>789</v>
      </c>
      <c r="O36" s="9">
        <f>GETPIVOTDATA("Profit",$H$6,"State","New Jersey","Category","Furniture")</f>
        <v>927.22789999999975</v>
      </c>
      <c r="P36" s="9">
        <f>GETPIVOTDATA("Profit",$H$6,"State","New Jersey","Category","Office Supplies")</f>
        <v>4499.1808000000001</v>
      </c>
      <c r="Q36" s="9">
        <f>GETPIVOTDATA("Profit",$H$6,"State","New Jersey","Category","Technology")</f>
        <v>4028.8039999999992</v>
      </c>
      <c r="R36" s="9">
        <f t="shared" si="0"/>
        <v>9455.2127</v>
      </c>
      <c r="S36" s="4"/>
      <c r="T36" s="9"/>
    </row>
    <row r="37" spans="8:23" x14ac:dyDescent="0.3">
      <c r="H37" s="4" t="s">
        <v>668</v>
      </c>
      <c r="I37" s="9">
        <v>251.59169999999995</v>
      </c>
      <c r="J37" s="9">
        <v>359.60319999999996</v>
      </c>
      <c r="K37" s="9">
        <v>177.21750000000003</v>
      </c>
      <c r="L37" s="9">
        <v>788.41239999999993</v>
      </c>
      <c r="N37" s="4" t="s">
        <v>668</v>
      </c>
      <c r="O37" s="9">
        <f>GETPIVOTDATA("Profit",$H$6,"State","New Mexico","Category","Furniture")</f>
        <v>251.59169999999995</v>
      </c>
      <c r="P37" s="9">
        <f>GETPIVOTDATA("Profit",$H$6,"State","New Mexico","Category","Office Supplies")</f>
        <v>359.60319999999996</v>
      </c>
      <c r="Q37" s="9">
        <f>GETPIVOTDATA("Profit",$H$6,"State","New Mexico","Category","Technology")</f>
        <v>177.21750000000003</v>
      </c>
      <c r="R37" s="9">
        <f t="shared" si="0"/>
        <v>788.41239999999993</v>
      </c>
      <c r="S37" s="4"/>
      <c r="T37" s="9"/>
    </row>
    <row r="38" spans="8:23" x14ac:dyDescent="0.3">
      <c r="H38" s="4" t="s">
        <v>266</v>
      </c>
      <c r="I38" s="9">
        <v>7111.4764999999961</v>
      </c>
      <c r="J38" s="9">
        <v>23724.469000000001</v>
      </c>
      <c r="K38" s="9">
        <v>38536.273599999993</v>
      </c>
      <c r="L38" s="9">
        <v>69372.219099999988</v>
      </c>
      <c r="N38" s="4" t="s">
        <v>266</v>
      </c>
      <c r="O38" s="9">
        <f>GETPIVOTDATA("Profit",$H$6,"State","New York","Category","Furniture")</f>
        <v>7111.4764999999961</v>
      </c>
      <c r="P38" s="9">
        <f>GETPIVOTDATA("Profit",$H$6,"State","New York","Category","Office Supplies")</f>
        <v>23724.469000000001</v>
      </c>
      <c r="Q38" s="9">
        <f>GETPIVOTDATA("Profit",$H$6,"State","New York","Category","Technology")</f>
        <v>38536.273599999993</v>
      </c>
      <c r="R38" s="9">
        <f t="shared" si="0"/>
        <v>69372.219099999988</v>
      </c>
      <c r="S38" s="4"/>
      <c r="T38" s="9"/>
    </row>
    <row r="39" spans="8:23" x14ac:dyDescent="0.3">
      <c r="H39" s="4" t="s">
        <v>87</v>
      </c>
      <c r="I39" s="9">
        <v>-1575.9995000000006</v>
      </c>
      <c r="J39" s="9">
        <v>-616.59400000000028</v>
      </c>
      <c r="K39" s="9">
        <v>-3825.4392999999991</v>
      </c>
      <c r="L39" s="9">
        <v>-6018.0328</v>
      </c>
      <c r="N39" s="4" t="s">
        <v>87</v>
      </c>
      <c r="O39" s="9">
        <f>GETPIVOTDATA("Profit",$H$6,"State","North Carolina","Category","Furniture")</f>
        <v>-1575.9995000000006</v>
      </c>
      <c r="P39" s="9">
        <f>GETPIVOTDATA("Profit",$H$6,"State","North Carolina","Category","Office Supplies")</f>
        <v>-616.59400000000028</v>
      </c>
      <c r="Q39" s="9">
        <f>GETPIVOTDATA("Profit",$H$6,"State","North Carolina","Category","Technology")</f>
        <v>-3825.4392999999991</v>
      </c>
      <c r="R39" s="9">
        <f t="shared" si="0"/>
        <v>-6018.0328</v>
      </c>
      <c r="S39" s="4"/>
      <c r="T39" s="9"/>
    </row>
    <row r="40" spans="8:23" x14ac:dyDescent="0.3">
      <c r="H40" s="4" t="s">
        <v>7457</v>
      </c>
      <c r="I40" s="9"/>
      <c r="J40" s="9">
        <v>230.14969999999997</v>
      </c>
      <c r="K40" s="9"/>
      <c r="L40" s="9">
        <v>230.14969999999997</v>
      </c>
      <c r="N40" s="4" t="s">
        <v>7457</v>
      </c>
      <c r="O40" s="9">
        <f>GETPIVOTDATA("Profit",$H$6,"State","North Dakota","Category","Furniture")</f>
        <v>0</v>
      </c>
      <c r="P40" s="9">
        <f>GETPIVOTDATA("Profit",$H$6,"State","North Dakota","Category","Office Supplies")</f>
        <v>230.14969999999997</v>
      </c>
      <c r="Q40" s="9">
        <f>GETPIVOTDATA("Profit",$H$6,"State","North Dakota","Category","Technology")</f>
        <v>0</v>
      </c>
      <c r="R40" s="9">
        <f t="shared" si="0"/>
        <v>230.14969999999997</v>
      </c>
      <c r="S40" s="4"/>
      <c r="T40" s="9"/>
    </row>
    <row r="41" spans="8:23" x14ac:dyDescent="0.3">
      <c r="H41" s="4" t="s">
        <v>497</v>
      </c>
      <c r="I41" s="9">
        <v>-3078.2800999999999</v>
      </c>
      <c r="J41" s="9">
        <v>-242.68100000000069</v>
      </c>
      <c r="K41" s="9">
        <v>-11229.718600000002</v>
      </c>
      <c r="L41" s="9">
        <v>-14550.679700000002</v>
      </c>
      <c r="N41" s="4" t="s">
        <v>497</v>
      </c>
      <c r="O41" s="9">
        <f>GETPIVOTDATA("Profit",$H$6,"State","Ohio","Category","Furniture")</f>
        <v>-3078.2800999999999</v>
      </c>
      <c r="P41" s="9">
        <f>GETPIVOTDATA("Profit",$H$6,"State","Ohio","Category","Office Supplies")</f>
        <v>-242.68100000000069</v>
      </c>
      <c r="Q41" s="9">
        <f>GETPIVOTDATA("Profit",$H$6,"State","Ohio","Category","Technology")</f>
        <v>-11229.718600000002</v>
      </c>
      <c r="R41" s="9">
        <f t="shared" si="0"/>
        <v>-14550.679700000002</v>
      </c>
      <c r="S41" s="4"/>
      <c r="T41" s="9"/>
    </row>
    <row r="42" spans="8:23" x14ac:dyDescent="0.3">
      <c r="H42" s="4" t="s">
        <v>649</v>
      </c>
      <c r="I42" s="9">
        <v>1279.73</v>
      </c>
      <c r="J42" s="9">
        <v>958.64089999999987</v>
      </c>
      <c r="K42" s="9">
        <v>1335.5854999999997</v>
      </c>
      <c r="L42" s="9">
        <v>3573.9563999999996</v>
      </c>
      <c r="N42" s="4" t="s">
        <v>649</v>
      </c>
      <c r="O42" s="9">
        <f>GETPIVOTDATA("Profit",$H$6,"State","Oklahoma","Category","Furniture")</f>
        <v>1279.73</v>
      </c>
      <c r="P42" s="9">
        <f>GETPIVOTDATA("Profit",$H$6,"State","Oklahoma","Category","Office Supplies")</f>
        <v>958.64089999999987</v>
      </c>
      <c r="Q42" s="9">
        <f>GETPIVOTDATA("Profit",$H$6,"State","Oklahoma","Category","Technology")</f>
        <v>1335.5854999999997</v>
      </c>
      <c r="R42" s="9">
        <f t="shared" si="0"/>
        <v>3573.9563999999996</v>
      </c>
      <c r="S42" s="4"/>
      <c r="T42" s="9"/>
      <c r="V42" s="9"/>
      <c r="W42" s="9"/>
    </row>
    <row r="43" spans="8:23" x14ac:dyDescent="0.3">
      <c r="H43" s="4" t="s">
        <v>419</v>
      </c>
      <c r="I43" s="9">
        <v>-1487.5768999999998</v>
      </c>
      <c r="J43" s="9">
        <v>144.9198999999999</v>
      </c>
      <c r="K43" s="9">
        <v>121.29460000000014</v>
      </c>
      <c r="L43" s="9">
        <v>-1221.3623999999998</v>
      </c>
      <c r="N43" s="4" t="s">
        <v>419</v>
      </c>
      <c r="O43" s="9">
        <f>GETPIVOTDATA("Profit",$H$6,"State","Oregon","Category","Furniture")</f>
        <v>-1487.5768999999998</v>
      </c>
      <c r="P43" s="9">
        <f>GETPIVOTDATA("Profit",$H$6,"State","Oregon","Category","Office Supplies")</f>
        <v>144.9198999999999</v>
      </c>
      <c r="Q43" s="9">
        <f>GETPIVOTDATA("Profit",$H$6,"State","Oregon","Category","Technology")</f>
        <v>121.29460000000014</v>
      </c>
      <c r="R43" s="9">
        <f t="shared" si="0"/>
        <v>-1221.3623999999998</v>
      </c>
      <c r="S43" s="4"/>
      <c r="T43" s="9"/>
      <c r="V43" s="9"/>
      <c r="W43" s="9"/>
    </row>
    <row r="44" spans="8:23" x14ac:dyDescent="0.3">
      <c r="H44" s="4" t="s">
        <v>146</v>
      </c>
      <c r="I44" s="9">
        <v>-7073.5431999999992</v>
      </c>
      <c r="J44" s="9">
        <v>-5093.102899999999</v>
      </c>
      <c r="K44" s="9">
        <v>-2134.9464000000012</v>
      </c>
      <c r="L44" s="9">
        <v>-14301.592499999999</v>
      </c>
      <c r="N44" s="4" t="s">
        <v>146</v>
      </c>
      <c r="O44" s="9">
        <f>GETPIVOTDATA("Profit",$H$6,"State","Pennsylvania","Category","Furniture")</f>
        <v>-7073.5431999999992</v>
      </c>
      <c r="P44" s="9">
        <f>GETPIVOTDATA("Profit",$H$6,"State","Pennsylvania","Category","Office Supplies")</f>
        <v>-5093.102899999999</v>
      </c>
      <c r="Q44" s="9">
        <f>GETPIVOTDATA("Profit",$H$6,"State","Pennsylvania","Category","Technology")</f>
        <v>-2134.9464000000012</v>
      </c>
      <c r="R44" s="9">
        <f t="shared" si="0"/>
        <v>-14301.592499999999</v>
      </c>
      <c r="S44" s="4"/>
      <c r="T44" s="9"/>
      <c r="V44" s="9"/>
      <c r="W44" s="9"/>
    </row>
    <row r="45" spans="8:23" x14ac:dyDescent="0.3">
      <c r="H45" s="4" t="s">
        <v>1402</v>
      </c>
      <c r="I45" s="9">
        <v>941.60100000000011</v>
      </c>
      <c r="J45" s="9">
        <v>1774.2399999999996</v>
      </c>
      <c r="K45" s="9">
        <v>4596.9524999999994</v>
      </c>
      <c r="L45" s="9">
        <v>7312.7934999999989</v>
      </c>
      <c r="N45" s="4" t="s">
        <v>1402</v>
      </c>
      <c r="O45" s="9">
        <f>GETPIVOTDATA("Profit",$H$6,"State","Rhode Island","Category","Furniture")</f>
        <v>941.60100000000011</v>
      </c>
      <c r="P45" s="9">
        <f>GETPIVOTDATA("Profit",$H$6,"State","Rhode Island","Category","Office Supplies")</f>
        <v>1774.2399999999996</v>
      </c>
      <c r="Q45" s="9">
        <f>GETPIVOTDATA("Profit",$H$6,"State","Rhode Island","Category","Technology")</f>
        <v>4596.9524999999994</v>
      </c>
      <c r="R45" s="9">
        <f t="shared" si="0"/>
        <v>7312.7934999999989</v>
      </c>
      <c r="S45" s="4"/>
      <c r="T45" s="9"/>
      <c r="V45" s="9"/>
      <c r="W45" s="9"/>
    </row>
    <row r="46" spans="8:23" x14ac:dyDescent="0.3">
      <c r="H46" s="4" t="s">
        <v>382</v>
      </c>
      <c r="I46" s="9">
        <v>525.49349999999993</v>
      </c>
      <c r="J46" s="9">
        <v>670.11979999999994</v>
      </c>
      <c r="K46" s="9">
        <v>453.58750000000009</v>
      </c>
      <c r="L46" s="9">
        <v>1649.2008000000001</v>
      </c>
      <c r="N46" s="4" t="s">
        <v>382</v>
      </c>
      <c r="O46" s="9">
        <f>GETPIVOTDATA("Profit",$H$6,"State","South Carolina","Category","Furniture")</f>
        <v>525.49349999999993</v>
      </c>
      <c r="P46" s="9">
        <f>GETPIVOTDATA("Profit",$H$6,"State","South Carolina","Category","Office Supplies")</f>
        <v>670.11979999999994</v>
      </c>
      <c r="Q46" s="9">
        <f>GETPIVOTDATA("Profit",$H$6,"State","South Carolina","Category","Technology")</f>
        <v>453.58750000000009</v>
      </c>
      <c r="R46" s="9">
        <f t="shared" si="0"/>
        <v>1649.2008000000001</v>
      </c>
      <c r="S46" s="4"/>
      <c r="T46" s="9"/>
      <c r="V46" s="9"/>
      <c r="W46" s="9"/>
    </row>
    <row r="47" spans="8:23" x14ac:dyDescent="0.3">
      <c r="H47" s="4" t="s">
        <v>5334</v>
      </c>
      <c r="I47" s="9">
        <v>27.440999999999995</v>
      </c>
      <c r="J47" s="9">
        <v>188.72230000000002</v>
      </c>
      <c r="K47" s="9">
        <v>133.89660000000003</v>
      </c>
      <c r="L47" s="9">
        <v>350.05990000000008</v>
      </c>
      <c r="N47" s="4" t="s">
        <v>5334</v>
      </c>
      <c r="O47" s="9">
        <f>GETPIVOTDATA("Profit",$H$6,"State","South Dakota","Category","Furniture")</f>
        <v>27.440999999999995</v>
      </c>
      <c r="P47" s="9">
        <f>GETPIVOTDATA("Profit",$H$6,"State","South Dakota","Category","Office Supplies")</f>
        <v>188.72230000000002</v>
      </c>
      <c r="Q47" s="9">
        <f>GETPIVOTDATA("Profit",$H$6,"State","South Dakota","Category","Technology")</f>
        <v>133.89660000000003</v>
      </c>
      <c r="R47" s="9">
        <f t="shared" si="0"/>
        <v>350.05990000000008</v>
      </c>
      <c r="S47" s="4"/>
      <c r="T47" s="9"/>
      <c r="V47" s="9"/>
      <c r="W47" s="9"/>
    </row>
    <row r="48" spans="8:23" x14ac:dyDescent="0.3">
      <c r="H48" s="4" t="s">
        <v>334</v>
      </c>
      <c r="I48" s="9">
        <v>-2106.745300000001</v>
      </c>
      <c r="J48" s="9">
        <v>-3266.4159999999983</v>
      </c>
      <c r="K48" s="9">
        <v>59.034699999999873</v>
      </c>
      <c r="L48" s="9">
        <v>-5314.1265999999996</v>
      </c>
      <c r="N48" s="4" t="s">
        <v>334</v>
      </c>
      <c r="O48" s="9">
        <f>GETPIVOTDATA("Profit",$H$6,"State","Tennessee","Category","Furniture")</f>
        <v>-2106.745300000001</v>
      </c>
      <c r="P48" s="9">
        <f>GETPIVOTDATA("Profit",$H$6,"State","Tennessee","Category","Office Supplies")</f>
        <v>-3266.4159999999983</v>
      </c>
      <c r="Q48" s="9">
        <f>GETPIVOTDATA("Profit",$H$6,"State","Tennessee","Category","Technology")</f>
        <v>59.034699999999873</v>
      </c>
      <c r="R48" s="9">
        <f t="shared" si="0"/>
        <v>-5314.1265999999996</v>
      </c>
      <c r="S48" s="4"/>
      <c r="T48" s="9"/>
      <c r="V48" s="9"/>
      <c r="W48" s="9"/>
    </row>
    <row r="49" spans="8:23" x14ac:dyDescent="0.3">
      <c r="H49" s="4" t="s">
        <v>103</v>
      </c>
      <c r="I49" s="9">
        <v>-8225.4110999999975</v>
      </c>
      <c r="J49" s="9">
        <v>-14767.860400000003</v>
      </c>
      <c r="K49" s="9">
        <v>2289.0181999999959</v>
      </c>
      <c r="L49" s="9">
        <v>-20704.253300000008</v>
      </c>
      <c r="N49" s="4" t="s">
        <v>103</v>
      </c>
      <c r="O49" s="9">
        <f>GETPIVOTDATA("Profit",$H$6,"State","Texas","Category","Furniture")</f>
        <v>-8225.4110999999975</v>
      </c>
      <c r="P49" s="9">
        <f>GETPIVOTDATA("Profit",$H$6,"State","Texas","Category","Office Supplies")</f>
        <v>-14767.860400000003</v>
      </c>
      <c r="Q49" s="9">
        <f>GETPIVOTDATA("Profit",$H$6,"State","Texas","Category","Technology")</f>
        <v>2289.0181999999959</v>
      </c>
      <c r="R49" s="9">
        <f t="shared" si="0"/>
        <v>-20704.253300000008</v>
      </c>
      <c r="S49" s="4"/>
      <c r="T49" s="9"/>
      <c r="V49" s="9"/>
      <c r="W49" s="9"/>
    </row>
    <row r="50" spans="8:23" x14ac:dyDescent="0.3">
      <c r="H50" s="4" t="s">
        <v>120</v>
      </c>
      <c r="I50" s="9">
        <v>631.75569999999982</v>
      </c>
      <c r="J50" s="9">
        <v>1288.6049</v>
      </c>
      <c r="K50" s="9">
        <v>573.43349999999987</v>
      </c>
      <c r="L50" s="9">
        <v>2493.7941000000001</v>
      </c>
      <c r="N50" s="4" t="s">
        <v>120</v>
      </c>
      <c r="O50" s="9">
        <f>GETPIVOTDATA("Profit",$H$6,"State","Utah","Category","Furniture")</f>
        <v>631.75569999999982</v>
      </c>
      <c r="P50" s="9">
        <f>GETPIVOTDATA("Profit",$H$6,"State","Utah","Category","Office Supplies")</f>
        <v>1288.6049</v>
      </c>
      <c r="Q50" s="9">
        <f>GETPIVOTDATA("Profit",$H$6,"State","Utah","Category","Technology")</f>
        <v>573.43349999999987</v>
      </c>
      <c r="R50" s="9">
        <f t="shared" si="0"/>
        <v>2493.7941000000001</v>
      </c>
      <c r="S50" s="4"/>
      <c r="T50" s="9"/>
      <c r="V50" s="9"/>
      <c r="W50" s="9"/>
    </row>
    <row r="51" spans="8:23" x14ac:dyDescent="0.3">
      <c r="H51" s="4" t="s">
        <v>5211</v>
      </c>
      <c r="I51" s="9">
        <v>1191.9270000000001</v>
      </c>
      <c r="J51" s="9"/>
      <c r="K51" s="9">
        <v>404.29489999999998</v>
      </c>
      <c r="L51" s="9">
        <v>1596.2219</v>
      </c>
      <c r="N51" s="4" t="s">
        <v>5211</v>
      </c>
      <c r="O51" s="9">
        <f>GETPIVOTDATA("Profit",$H$6,"State","Vermont","Category","Furniture")</f>
        <v>1191.9270000000001</v>
      </c>
      <c r="P51" s="9">
        <f>GETPIVOTDATA("Profit",$H$6,"State","Vermont","Category","Office Supplies")</f>
        <v>0</v>
      </c>
      <c r="Q51" s="9">
        <f>GETPIVOTDATA("Profit",$H$6,"State","Vermont","Category","Technology")</f>
        <v>404.29489999999998</v>
      </c>
      <c r="R51" s="9">
        <f t="shared" si="0"/>
        <v>1596.2219</v>
      </c>
      <c r="S51" s="4"/>
      <c r="T51" s="9"/>
      <c r="V51" s="9"/>
      <c r="W51" s="9"/>
    </row>
    <row r="52" spans="8:23" x14ac:dyDescent="0.3">
      <c r="H52" s="4" t="s">
        <v>318</v>
      </c>
      <c r="I52" s="9">
        <v>4532.588499999998</v>
      </c>
      <c r="J52" s="9">
        <v>5510.3977999999988</v>
      </c>
      <c r="K52" s="9">
        <v>3360.5275999999999</v>
      </c>
      <c r="L52" s="9">
        <v>13403.513899999996</v>
      </c>
      <c r="N52" s="4" t="s">
        <v>318</v>
      </c>
      <c r="O52" s="9">
        <f>GETPIVOTDATA("Profit",$H$6,"State","Virginia","Category","Furniture")</f>
        <v>4532.588499999998</v>
      </c>
      <c r="P52" s="9">
        <f>GETPIVOTDATA("Profit",$H$6,"State","Virginia","Category","Office Supplies")</f>
        <v>5510.3977999999988</v>
      </c>
      <c r="Q52" s="9">
        <f>GETPIVOTDATA("Profit",$H$6,"State","Virginia","Category","Technology")</f>
        <v>3360.5275999999999</v>
      </c>
      <c r="R52" s="9">
        <f t="shared" si="0"/>
        <v>13403.513899999996</v>
      </c>
      <c r="S52" s="4"/>
      <c r="T52" s="9"/>
      <c r="V52" s="9"/>
      <c r="W52" s="9"/>
    </row>
    <row r="53" spans="8:23" x14ac:dyDescent="0.3">
      <c r="H53" s="4" t="s">
        <v>95</v>
      </c>
      <c r="I53" s="9">
        <v>5938.6434999999992</v>
      </c>
      <c r="J53" s="9">
        <v>10398.900699999998</v>
      </c>
      <c r="K53" s="9">
        <v>5952.928600000002</v>
      </c>
      <c r="L53" s="9">
        <v>22290.4728</v>
      </c>
      <c r="N53" s="4" t="s">
        <v>95</v>
      </c>
      <c r="O53" s="9">
        <f>GETPIVOTDATA("Profit",$H$6,"State","Washington","Category","Furniture")</f>
        <v>5938.6434999999992</v>
      </c>
      <c r="P53" s="9">
        <f>GETPIVOTDATA("Profit",$H$6,"State","Washington","Category","Office Supplies")</f>
        <v>10398.900699999998</v>
      </c>
      <c r="Q53" s="9">
        <f>GETPIVOTDATA("Profit",$H$6,"State","Washington","Category","Technology")</f>
        <v>5952.928600000002</v>
      </c>
      <c r="R53" s="9">
        <f t="shared" si="0"/>
        <v>22290.4728</v>
      </c>
      <c r="S53" s="4"/>
      <c r="T53" s="9"/>
      <c r="V53" s="9"/>
      <c r="W53" s="9"/>
    </row>
    <row r="54" spans="8:23" x14ac:dyDescent="0.3">
      <c r="H54" s="4" t="s">
        <v>9734</v>
      </c>
      <c r="I54" s="9">
        <v>-76.953599999999994</v>
      </c>
      <c r="J54" s="9">
        <v>262.87520000000001</v>
      </c>
      <c r="K54" s="9"/>
      <c r="L54" s="9">
        <v>185.92160000000001</v>
      </c>
      <c r="N54" s="4" t="s">
        <v>9734</v>
      </c>
      <c r="O54" s="9">
        <f>GETPIVOTDATA("Profit",$H$6,"State","West Virginia","Category","Furniture")</f>
        <v>-76.953599999999994</v>
      </c>
      <c r="P54" s="9">
        <f>GETPIVOTDATA("Profit",$H$6,"State","West Virginia","Category","Office Supplies")</f>
        <v>262.87520000000001</v>
      </c>
      <c r="Q54" s="9">
        <f>GETPIVOTDATA("Profit",$H$6,"State","West Virginia","Category","Technology")</f>
        <v>0</v>
      </c>
      <c r="R54" s="9">
        <f t="shared" si="0"/>
        <v>185.92160000000001</v>
      </c>
      <c r="S54" s="4"/>
      <c r="T54" s="9"/>
      <c r="V54" s="9"/>
      <c r="W54" s="9"/>
    </row>
    <row r="55" spans="8:23" x14ac:dyDescent="0.3">
      <c r="H55" s="4" t="s">
        <v>113</v>
      </c>
      <c r="I55" s="9">
        <v>2575.9505999999992</v>
      </c>
      <c r="J55" s="9">
        <v>1707.3497</v>
      </c>
      <c r="K55" s="9">
        <v>1880.0977</v>
      </c>
      <c r="L55" s="9">
        <v>6163.3979999999992</v>
      </c>
      <c r="N55" s="4" t="s">
        <v>113</v>
      </c>
      <c r="O55" s="9">
        <f>GETPIVOTDATA("Profit",$H$6,"State","Wisconsin","Category","Furniture")</f>
        <v>2575.9505999999992</v>
      </c>
      <c r="P55" s="9">
        <f>GETPIVOTDATA("Profit",$H$6,"State","Wisconsin","Category","Office Supplies")</f>
        <v>1707.3497</v>
      </c>
      <c r="Q55" s="9">
        <f>GETPIVOTDATA("Profit",$H$6,"State","Wisconsin","Category","Technology")</f>
        <v>1880.0977</v>
      </c>
      <c r="R55" s="9">
        <f t="shared" si="0"/>
        <v>6163.3979999999992</v>
      </c>
      <c r="S55" s="4"/>
      <c r="T55" s="9"/>
      <c r="V55" s="9"/>
      <c r="W55" s="9"/>
    </row>
    <row r="56" spans="8:23" x14ac:dyDescent="0.3">
      <c r="H56" s="4" t="s">
        <v>8550</v>
      </c>
      <c r="I56" s="9">
        <v>100.19599999999997</v>
      </c>
      <c r="J56" s="9"/>
      <c r="K56" s="9"/>
      <c r="L56" s="9">
        <v>100.19599999999997</v>
      </c>
      <c r="N56" s="4" t="s">
        <v>8550</v>
      </c>
      <c r="O56" s="9">
        <f>GETPIVOTDATA("Profit",$H$6,"State","Wyoming","Category","Furniture")</f>
        <v>100.19599999999997</v>
      </c>
      <c r="P56" s="9">
        <f>GETPIVOTDATA("Profit",$H$6,"State","Wyoming","Category","Office Supplies")</f>
        <v>0</v>
      </c>
      <c r="Q56" s="9">
        <f>GETPIVOTDATA("Profit",$H$6,"State","Wyoming","Category","Technology")</f>
        <v>0</v>
      </c>
      <c r="R56" s="9">
        <f t="shared" si="0"/>
        <v>100.19599999999997</v>
      </c>
      <c r="S56" s="4"/>
      <c r="T56" s="9"/>
      <c r="V56" s="9"/>
      <c r="W56" s="9"/>
    </row>
    <row r="57" spans="8:23" x14ac:dyDescent="0.3">
      <c r="H57" s="4" t="s">
        <v>10941</v>
      </c>
      <c r="I57" s="9">
        <v>18929.91869999998</v>
      </c>
      <c r="J57" s="9">
        <v>101517.38690000001</v>
      </c>
      <c r="K57" s="9">
        <v>117925.97209999994</v>
      </c>
      <c r="L57" s="9">
        <v>238373.27769999989</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H1" workbookViewId="0">
      <selection activeCell="T4" sqref="T4"/>
    </sheetView>
  </sheetViews>
  <sheetFormatPr defaultRowHeight="14.4" x14ac:dyDescent="0.3"/>
  <cols>
    <col min="2" max="2" width="14.6640625" bestFit="1" customWidth="1"/>
    <col min="3" max="3" width="13.44140625" bestFit="1" customWidth="1"/>
    <col min="4" max="4" width="12.109375" bestFit="1" customWidth="1"/>
    <col min="5" max="5" width="13.21875" bestFit="1" customWidth="1"/>
    <col min="6" max="6" width="12.44140625" bestFit="1" customWidth="1"/>
    <col min="7" max="7" width="20.44140625" bestFit="1" customWidth="1"/>
    <col min="8" max="8" width="11.33203125" bestFit="1" customWidth="1"/>
    <col min="9" max="9" width="11.88671875" bestFit="1" customWidth="1"/>
    <col min="10" max="10" width="17.33203125" bestFit="1" customWidth="1"/>
    <col min="14" max="14" width="16.33203125" bestFit="1" customWidth="1"/>
    <col min="15" max="15" width="13.109375" bestFit="1" customWidth="1"/>
    <col min="17" max="17" width="39.33203125" customWidth="1"/>
    <col min="18" max="18" width="10" bestFit="1" customWidth="1"/>
    <col min="19" max="20" width="11.3320312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autoFilter ref="A1:U9995" xr:uid="{D6E9179A-4627-4E6B-A74F-56F7C8FA314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Dashboard</vt:lpstr>
      <vt:lpstr>Sheet2</vt:lpstr>
      <vt:lpstr>Dataset</vt:lpstr>
      <vt:lpstr>superstore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Mahima Prasad</dc:creator>
  <cp:lastModifiedBy>LENOVO</cp:lastModifiedBy>
  <dcterms:created xsi:type="dcterms:W3CDTF">2015-06-05T18:17:20Z</dcterms:created>
  <dcterms:modified xsi:type="dcterms:W3CDTF">2020-12-04T10:56:34Z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fd8c2a64-15de-44e8-a140-1192db7d0889</vt:lpwstr>
  </property>
</Properties>
</file>